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792D4A50-CB30-49AA-990C-949CA7A69EA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BK207" i="46" s="1"/>
  <c r="DY207" i="46"/>
  <c r="BJ207" i="44" s="1"/>
  <c r="DX207" i="46"/>
  <c r="DW207" i="46"/>
  <c r="BH207" i="46" s="1"/>
  <c r="DV207" i="46"/>
  <c r="BG207" i="46" s="1"/>
  <c r="DU207" i="46"/>
  <c r="DT207" i="46"/>
  <c r="BE207" i="46" s="1"/>
  <c r="DS207" i="46"/>
  <c r="BD207" i="46" s="1"/>
  <c r="DR207" i="46"/>
  <c r="BC207" i="46" s="1"/>
  <c r="DQ207" i="46"/>
  <c r="BB207" i="46" s="1"/>
  <c r="DP207" i="46"/>
  <c r="BA207" i="46" s="1"/>
  <c r="DO207" i="46"/>
  <c r="AZ207" i="46" s="1"/>
  <c r="DN207" i="46"/>
  <c r="AY207" i="46" s="1"/>
  <c r="DM207" i="46"/>
  <c r="DL207" i="46"/>
  <c r="AW207" i="46" s="1"/>
  <c r="DK207" i="46"/>
  <c r="DJ207" i="46"/>
  <c r="AU207" i="46" s="1"/>
  <c r="DI207" i="46"/>
  <c r="AT207" i="46" s="1"/>
  <c r="DH207" i="46"/>
  <c r="AS207" i="46" s="1"/>
  <c r="DG207" i="46"/>
  <c r="AR207" i="46" s="1"/>
  <c r="DF207" i="46"/>
  <c r="AQ207" i="46" s="1"/>
  <c r="DE207" i="46"/>
  <c r="AP207" i="46" s="1"/>
  <c r="DD207" i="46"/>
  <c r="AO207" i="46" s="1"/>
  <c r="DC207" i="46"/>
  <c r="AN207" i="46" s="1"/>
  <c r="DB207" i="46"/>
  <c r="AM207" i="46" s="1"/>
  <c r="DA207" i="46"/>
  <c r="AL207" i="46" s="1"/>
  <c r="CZ207" i="46"/>
  <c r="AK207" i="46" s="1"/>
  <c r="CY207" i="46"/>
  <c r="CX207" i="46"/>
  <c r="AI207" i="46" s="1"/>
  <c r="CW207" i="46"/>
  <c r="CV207" i="46"/>
  <c r="AG207" i="46" s="1"/>
  <c r="CU207" i="46"/>
  <c r="AF207" i="46" s="1"/>
  <c r="CT207" i="46"/>
  <c r="AE207" i="46" s="1"/>
  <c r="CS207" i="46"/>
  <c r="AD207" i="46" s="1"/>
  <c r="CR207" i="46"/>
  <c r="AC207" i="46" s="1"/>
  <c r="CQ207" i="46"/>
  <c r="AB207" i="46" s="1"/>
  <c r="CP207" i="46"/>
  <c r="AA207" i="46" s="1"/>
  <c r="CO207" i="46"/>
  <c r="CN207" i="46"/>
  <c r="Y207" i="46" s="1"/>
  <c r="CM207" i="46"/>
  <c r="X207" i="46" s="1"/>
  <c r="CL207" i="46"/>
  <c r="W207" i="46" s="1"/>
  <c r="CK207" i="46"/>
  <c r="V207" i="46" s="1"/>
  <c r="CJ207" i="46"/>
  <c r="U207" i="46" s="1"/>
  <c r="CI207" i="46"/>
  <c r="T207" i="46" s="1"/>
  <c r="CH207" i="46"/>
  <c r="S207" i="46" s="1"/>
  <c r="CG207" i="46"/>
  <c r="R207" i="46" s="1"/>
  <c r="CF207" i="46"/>
  <c r="Q207" i="46" s="1"/>
  <c r="CE207" i="46"/>
  <c r="P207" i="46" s="1"/>
  <c r="CD207" i="46"/>
  <c r="O207" i="46" s="1"/>
  <c r="CC207" i="46"/>
  <c r="N207" i="46" s="1"/>
  <c r="CB207" i="46"/>
  <c r="CA207" i="46"/>
  <c r="L207" i="46" s="1"/>
  <c r="BZ207" i="46"/>
  <c r="K207" i="46" s="1"/>
  <c r="BY207" i="46"/>
  <c r="BX207" i="46"/>
  <c r="I207" i="46" s="1"/>
  <c r="BW207" i="46"/>
  <c r="H207" i="46" s="1"/>
  <c r="BV207" i="46"/>
  <c r="G207" i="46" s="1"/>
  <c r="BU207" i="46"/>
  <c r="F207" i="46" s="1"/>
  <c r="BT207" i="46"/>
  <c r="E207" i="46" s="1"/>
  <c r="BS207" i="46"/>
  <c r="D207" i="46" s="1"/>
  <c r="B207" i="46"/>
  <c r="B207" i="44" s="1"/>
  <c r="A207" i="46"/>
  <c r="A207" i="44" s="1"/>
  <c r="EF206" i="46"/>
  <c r="BQ206" i="46" s="1"/>
  <c r="EE206" i="46"/>
  <c r="BP206" i="46" s="1"/>
  <c r="ED206" i="46"/>
  <c r="EC206" i="46"/>
  <c r="BN206" i="46" s="1"/>
  <c r="EB206" i="46"/>
  <c r="BM206" i="46" s="1"/>
  <c r="EA206" i="46"/>
  <c r="BL206" i="46" s="1"/>
  <c r="DZ206" i="46"/>
  <c r="DY206" i="46"/>
  <c r="BJ206" i="46" s="1"/>
  <c r="DX206" i="46"/>
  <c r="BI206" i="46" s="1"/>
  <c r="DW206" i="46"/>
  <c r="DV206" i="46"/>
  <c r="BG206" i="46" s="1"/>
  <c r="DU206" i="46"/>
  <c r="BF206" i="46" s="1"/>
  <c r="DT206" i="46"/>
  <c r="BE206" i="46" s="1"/>
  <c r="DS206" i="46"/>
  <c r="BD206" i="46" s="1"/>
  <c r="DR206" i="46"/>
  <c r="BC206" i="46" s="1"/>
  <c r="DQ206" i="46"/>
  <c r="BB206" i="46" s="1"/>
  <c r="DP206" i="46"/>
  <c r="BA206" i="46" s="1"/>
  <c r="DO206" i="46"/>
  <c r="AZ206" i="46" s="1"/>
  <c r="DN206" i="46"/>
  <c r="DM206" i="46"/>
  <c r="AX206" i="46" s="1"/>
  <c r="DL206" i="46"/>
  <c r="AW206" i="46" s="1"/>
  <c r="DK206" i="46"/>
  <c r="AV206" i="46" s="1"/>
  <c r="DJ206" i="46"/>
  <c r="AU206" i="46" s="1"/>
  <c r="DI206" i="46"/>
  <c r="AT206" i="46" s="1"/>
  <c r="DH206" i="46"/>
  <c r="AS206" i="46" s="1"/>
  <c r="DG206" i="46"/>
  <c r="AR206" i="46" s="1"/>
  <c r="DF206" i="46"/>
  <c r="DE206" i="46"/>
  <c r="AP206" i="46" s="1"/>
  <c r="DD206" i="46"/>
  <c r="AO206" i="46" s="1"/>
  <c r="DC206" i="46"/>
  <c r="AN206" i="46" s="1"/>
  <c r="DB206" i="46"/>
  <c r="DA206" i="46"/>
  <c r="AL206" i="46" s="1"/>
  <c r="CZ206" i="46"/>
  <c r="AK206" i="46" s="1"/>
  <c r="CY206" i="46"/>
  <c r="AJ206" i="46" s="1"/>
  <c r="CX206" i="46"/>
  <c r="AI206" i="46" s="1"/>
  <c r="CW206" i="46"/>
  <c r="AH206" i="46" s="1"/>
  <c r="CV206" i="46"/>
  <c r="AG206" i="46" s="1"/>
  <c r="CU206" i="46"/>
  <c r="AF206" i="46" s="1"/>
  <c r="CT206" i="46"/>
  <c r="AE206" i="46" s="1"/>
  <c r="CS206" i="46"/>
  <c r="AD206" i="46" s="1"/>
  <c r="CR206" i="46"/>
  <c r="AC206" i="46" s="1"/>
  <c r="CQ206" i="46"/>
  <c r="AB206" i="46" s="1"/>
  <c r="CP206" i="46"/>
  <c r="CO206" i="46"/>
  <c r="Z206" i="46" s="1"/>
  <c r="CN206" i="46"/>
  <c r="Y206" i="46" s="1"/>
  <c r="CM206" i="46"/>
  <c r="X206" i="46" s="1"/>
  <c r="CL206" i="46"/>
  <c r="CK206" i="46"/>
  <c r="V206" i="46" s="1"/>
  <c r="CJ206" i="46"/>
  <c r="U206" i="46" s="1"/>
  <c r="CI206" i="46"/>
  <c r="T206" i="46" s="1"/>
  <c r="CH206" i="46"/>
  <c r="S206" i="46" s="1"/>
  <c r="CG206" i="46"/>
  <c r="R206" i="46" s="1"/>
  <c r="CF206" i="46"/>
  <c r="Q206" i="46" s="1"/>
  <c r="CE206" i="46"/>
  <c r="P206" i="46" s="1"/>
  <c r="CD206" i="46"/>
  <c r="O206" i="46" s="1"/>
  <c r="CC206" i="46"/>
  <c r="N206" i="46" s="1"/>
  <c r="CB206" i="46"/>
  <c r="M206" i="46" s="1"/>
  <c r="CA206" i="46"/>
  <c r="L206" i="46" s="1"/>
  <c r="BZ206" i="46"/>
  <c r="K206" i="46" s="1"/>
  <c r="BY206" i="46"/>
  <c r="BX206" i="46"/>
  <c r="I206" i="46" s="1"/>
  <c r="BW206" i="46"/>
  <c r="H206" i="46" s="1"/>
  <c r="BV206" i="46"/>
  <c r="G206" i="46" s="1"/>
  <c r="BU206" i="46"/>
  <c r="F206" i="46" s="1"/>
  <c r="BT206" i="46"/>
  <c r="E206" i="46" s="1"/>
  <c r="BS206" i="46"/>
  <c r="D206" i="46" s="1"/>
  <c r="B206" i="46"/>
  <c r="B206" i="44" s="1"/>
  <c r="A206" i="46"/>
  <c r="C206" i="46" s="1"/>
  <c r="C206" i="44" s="1"/>
  <c r="EF205" i="46"/>
  <c r="BQ205" i="46" s="1"/>
  <c r="EE205" i="46"/>
  <c r="ED205" i="46"/>
  <c r="BO205" i="46" s="1"/>
  <c r="EC205" i="46"/>
  <c r="EB205" i="46"/>
  <c r="BM205" i="46" s="1"/>
  <c r="EA205" i="46"/>
  <c r="BL205" i="46" s="1"/>
  <c r="DZ205" i="46"/>
  <c r="BK205" i="46" s="1"/>
  <c r="DY205" i="46"/>
  <c r="DX205" i="46"/>
  <c r="BI205" i="46" s="1"/>
  <c r="DW205" i="46"/>
  <c r="BH205" i="46" s="1"/>
  <c r="DV205" i="46"/>
  <c r="DU205" i="46"/>
  <c r="DT205" i="46"/>
  <c r="DS205" i="46"/>
  <c r="BD205" i="46" s="1"/>
  <c r="DR205" i="46"/>
  <c r="BC205" i="46" s="1"/>
  <c r="DQ205" i="46"/>
  <c r="BB205" i="46" s="1"/>
  <c r="DP205" i="46"/>
  <c r="BA205" i="46" s="1"/>
  <c r="DO205" i="46"/>
  <c r="DN205" i="46"/>
  <c r="AY205" i="46" s="1"/>
  <c r="DM205" i="46"/>
  <c r="DL205" i="46"/>
  <c r="AW205" i="46" s="1"/>
  <c r="DK205" i="46"/>
  <c r="AV205" i="46" s="1"/>
  <c r="DJ205" i="46"/>
  <c r="AU205" i="46" s="1"/>
  <c r="DI205" i="46"/>
  <c r="DH205" i="46"/>
  <c r="AS205" i="46" s="1"/>
  <c r="DG205" i="46"/>
  <c r="DF205" i="46"/>
  <c r="DE205" i="46"/>
  <c r="DD205" i="46"/>
  <c r="AO205" i="46" s="1"/>
  <c r="DC205" i="46"/>
  <c r="AN205" i="46" s="1"/>
  <c r="DB205" i="46"/>
  <c r="AM205" i="46" s="1"/>
  <c r="DA205" i="46"/>
  <c r="AL205" i="46" s="1"/>
  <c r="CZ205" i="46"/>
  <c r="AK205" i="46" s="1"/>
  <c r="CY205" i="46"/>
  <c r="CX205" i="46"/>
  <c r="AI205" i="46" s="1"/>
  <c r="CW205" i="46"/>
  <c r="CV205" i="46"/>
  <c r="AG205" i="46" s="1"/>
  <c r="CU205" i="46"/>
  <c r="AF205" i="46" s="1"/>
  <c r="CT205" i="46"/>
  <c r="CS205" i="46"/>
  <c r="AD205" i="46" s="1"/>
  <c r="CR205" i="46"/>
  <c r="AC205" i="46" s="1"/>
  <c r="CQ205" i="46"/>
  <c r="AB205" i="46" s="1"/>
  <c r="CP205" i="46"/>
  <c r="AA205" i="46" s="1"/>
  <c r="CO205" i="46"/>
  <c r="CN205" i="46"/>
  <c r="Y205" i="46" s="1"/>
  <c r="CM205" i="46"/>
  <c r="CL205" i="46"/>
  <c r="W205" i="46" s="1"/>
  <c r="CK205" i="46"/>
  <c r="CJ205" i="46"/>
  <c r="U205" i="46" s="1"/>
  <c r="CI205" i="46"/>
  <c r="T205" i="46" s="1"/>
  <c r="CH205" i="46"/>
  <c r="S205" i="46" s="1"/>
  <c r="CG205" i="46"/>
  <c r="CF205" i="46"/>
  <c r="Q205" i="46" s="1"/>
  <c r="CE205" i="46"/>
  <c r="P205" i="46" s="1"/>
  <c r="CD205" i="46"/>
  <c r="CC205" i="46"/>
  <c r="N205" i="46" s="1"/>
  <c r="CB205" i="46"/>
  <c r="M205" i="46" s="1"/>
  <c r="CA205" i="46"/>
  <c r="L205" i="46" s="1"/>
  <c r="BZ205" i="46"/>
  <c r="K205" i="46" s="1"/>
  <c r="BY205" i="46"/>
  <c r="BX205" i="46"/>
  <c r="I205" i="46" s="1"/>
  <c r="BW205" i="46"/>
  <c r="H205" i="46" s="1"/>
  <c r="BV205" i="46"/>
  <c r="BU205" i="46"/>
  <c r="F205" i="46" s="1"/>
  <c r="BT205" i="46"/>
  <c r="E205" i="46" s="1"/>
  <c r="BS205" i="46"/>
  <c r="B205" i="46"/>
  <c r="B205" i="44" s="1"/>
  <c r="A205" i="46"/>
  <c r="C205" i="46" s="1"/>
  <c r="C205" i="44" s="1"/>
  <c r="EF204" i="46"/>
  <c r="EE204" i="46"/>
  <c r="BP204" i="46" s="1"/>
  <c r="ED204" i="46"/>
  <c r="BO204" i="44" s="1"/>
  <c r="EC204" i="46"/>
  <c r="BN204" i="44" s="1"/>
  <c r="EB204" i="46"/>
  <c r="BM204" i="44" s="1"/>
  <c r="EA204" i="46"/>
  <c r="BL204" i="44" s="1"/>
  <c r="DZ204" i="46"/>
  <c r="BK204" i="44" s="1"/>
  <c r="DY204" i="46"/>
  <c r="BJ204" i="44" s="1"/>
  <c r="DX204" i="46"/>
  <c r="DW204" i="46"/>
  <c r="BH204" i="46" s="1"/>
  <c r="DV204" i="46"/>
  <c r="BG204" i="46" s="1"/>
  <c r="DU204" i="46"/>
  <c r="BF204" i="46" s="1"/>
  <c r="DT204" i="46"/>
  <c r="BE204" i="46" s="1"/>
  <c r="DS204" i="46"/>
  <c r="BD204" i="46" s="1"/>
  <c r="DR204" i="46"/>
  <c r="BC204" i="46" s="1"/>
  <c r="DQ204" i="46"/>
  <c r="BB204" i="46" s="1"/>
  <c r="DP204" i="46"/>
  <c r="DO204" i="46"/>
  <c r="AZ204" i="46" s="1"/>
  <c r="DN204" i="46"/>
  <c r="DM204" i="46"/>
  <c r="AX204" i="46" s="1"/>
  <c r="DL204" i="46"/>
  <c r="AW204" i="46" s="1"/>
  <c r="DK204" i="46"/>
  <c r="DJ204" i="46"/>
  <c r="AU204" i="46" s="1"/>
  <c r="DI204" i="46"/>
  <c r="AT204" i="46" s="1"/>
  <c r="DH204" i="46"/>
  <c r="DG204" i="46"/>
  <c r="DF204" i="46"/>
  <c r="AQ204" i="46" s="1"/>
  <c r="DE204" i="46"/>
  <c r="DD204" i="46"/>
  <c r="AO204" i="46" s="1"/>
  <c r="DC204" i="46"/>
  <c r="DB204" i="46"/>
  <c r="AM204" i="46" s="1"/>
  <c r="DA204" i="46"/>
  <c r="AL204" i="46" s="1"/>
  <c r="CZ204" i="46"/>
  <c r="CY204" i="46"/>
  <c r="AJ204" i="46" s="1"/>
  <c r="CX204" i="46"/>
  <c r="AI204" i="46" s="1"/>
  <c r="CW204" i="46"/>
  <c r="AH204" i="46" s="1"/>
  <c r="CV204" i="46"/>
  <c r="AG204" i="46" s="1"/>
  <c r="CU204" i="46"/>
  <c r="CT204" i="46"/>
  <c r="AE204" i="46" s="1"/>
  <c r="CS204" i="46"/>
  <c r="AD204" i="46" s="1"/>
  <c r="CR204" i="46"/>
  <c r="CQ204" i="46"/>
  <c r="AB204" i="46" s="1"/>
  <c r="CP204" i="46"/>
  <c r="CO204" i="46"/>
  <c r="Z204" i="46" s="1"/>
  <c r="CN204" i="46"/>
  <c r="Y204" i="46" s="1"/>
  <c r="CM204" i="46"/>
  <c r="CL204" i="46"/>
  <c r="CK204" i="46"/>
  <c r="V204" i="46" s="1"/>
  <c r="CJ204" i="46"/>
  <c r="CI204" i="46"/>
  <c r="CH204" i="46"/>
  <c r="S204" i="46" s="1"/>
  <c r="CG204" i="46"/>
  <c r="R204" i="46" s="1"/>
  <c r="CF204" i="46"/>
  <c r="Q204" i="46" s="1"/>
  <c r="CE204" i="46"/>
  <c r="CD204" i="46"/>
  <c r="O204" i="46" s="1"/>
  <c r="CC204" i="46"/>
  <c r="N204" i="46" s="1"/>
  <c r="CB204" i="46"/>
  <c r="CA204" i="46"/>
  <c r="L204" i="46" s="1"/>
  <c r="BZ204" i="46"/>
  <c r="BY204" i="46"/>
  <c r="J204" i="46" s="1"/>
  <c r="BX204" i="46"/>
  <c r="I204" i="46" s="1"/>
  <c r="BW204" i="46"/>
  <c r="H204" i="46" s="1"/>
  <c r="BV204" i="46"/>
  <c r="G204" i="46" s="1"/>
  <c r="BU204" i="46"/>
  <c r="F204" i="46" s="1"/>
  <c r="BT204" i="46"/>
  <c r="BS204" i="46"/>
  <c r="D204" i="46" s="1"/>
  <c r="BO204" i="46"/>
  <c r="BN204" i="46"/>
  <c r="BM204" i="46"/>
  <c r="BL204" i="46"/>
  <c r="BK204" i="46"/>
  <c r="BJ204" i="46"/>
  <c r="B204" i="46"/>
  <c r="B204" i="44" s="1"/>
  <c r="A204" i="46"/>
  <c r="A204" i="44" s="1"/>
  <c r="EF203" i="46"/>
  <c r="BQ203" i="46" s="1"/>
  <c r="EE203" i="46"/>
  <c r="ED203" i="46"/>
  <c r="BO203" i="46" s="1"/>
  <c r="EC203" i="46"/>
  <c r="BN203" i="46" s="1"/>
  <c r="EB203" i="46"/>
  <c r="EA203" i="46"/>
  <c r="BL203" i="46" s="1"/>
  <c r="DZ203" i="46"/>
  <c r="DY203" i="46"/>
  <c r="BJ203" i="46" s="1"/>
  <c r="DX203" i="46"/>
  <c r="DW203" i="46"/>
  <c r="BH203" i="46" s="1"/>
  <c r="DV203" i="46"/>
  <c r="BG203" i="46" s="1"/>
  <c r="DU203" i="46"/>
  <c r="DT203" i="46"/>
  <c r="BE203" i="46" s="1"/>
  <c r="DS203" i="46"/>
  <c r="BD203" i="46" s="1"/>
  <c r="DR203" i="46"/>
  <c r="DQ203" i="46"/>
  <c r="BB203" i="46" s="1"/>
  <c r="DP203" i="46"/>
  <c r="DO203" i="46"/>
  <c r="AZ203" i="46" s="1"/>
  <c r="DN203" i="46"/>
  <c r="AY203" i="46" s="1"/>
  <c r="DM203" i="46"/>
  <c r="DL203" i="46"/>
  <c r="AW203" i="46" s="1"/>
  <c r="DK203" i="46"/>
  <c r="AV203" i="46" s="1"/>
  <c r="DJ203" i="46"/>
  <c r="DI203" i="46"/>
  <c r="DH203" i="46"/>
  <c r="DG203" i="46"/>
  <c r="DF203" i="46"/>
  <c r="AQ203" i="46" s="1"/>
  <c r="DE203" i="46"/>
  <c r="DD203" i="46"/>
  <c r="AO203" i="46" s="1"/>
  <c r="DC203" i="46"/>
  <c r="AN203" i="46" s="1"/>
  <c r="DB203" i="46"/>
  <c r="DA203" i="46"/>
  <c r="AL203" i="46" s="1"/>
  <c r="CZ203" i="46"/>
  <c r="CY203" i="46"/>
  <c r="AJ203" i="46" s="1"/>
  <c r="CX203" i="46"/>
  <c r="AI203" i="46" s="1"/>
  <c r="CW203" i="46"/>
  <c r="CV203" i="46"/>
  <c r="AG203" i="46" s="1"/>
  <c r="CU203" i="46"/>
  <c r="AF203" i="46" s="1"/>
  <c r="CT203" i="46"/>
  <c r="CS203" i="46"/>
  <c r="AD203" i="46" s="1"/>
  <c r="CR203" i="46"/>
  <c r="CQ203" i="46"/>
  <c r="AB203" i="46" s="1"/>
  <c r="CP203" i="46"/>
  <c r="AA203" i="46" s="1"/>
  <c r="CO203" i="46"/>
  <c r="Z203" i="46" s="1"/>
  <c r="CN203" i="46"/>
  <c r="CM203" i="46"/>
  <c r="X203" i="46" s="1"/>
  <c r="CL203" i="46"/>
  <c r="CK203" i="46"/>
  <c r="V203" i="46" s="1"/>
  <c r="CJ203" i="46"/>
  <c r="U203" i="46" s="1"/>
  <c r="CI203" i="46"/>
  <c r="CH203" i="46"/>
  <c r="S203" i="46" s="1"/>
  <c r="CG203" i="46"/>
  <c r="CF203" i="46"/>
  <c r="Q203" i="46" s="1"/>
  <c r="CE203" i="46"/>
  <c r="P203" i="46" s="1"/>
  <c r="CD203" i="46"/>
  <c r="CC203" i="46"/>
  <c r="N203" i="46" s="1"/>
  <c r="CB203" i="46"/>
  <c r="CA203" i="46"/>
  <c r="L203" i="46" s="1"/>
  <c r="BZ203" i="46"/>
  <c r="K203" i="46" s="1"/>
  <c r="BY203" i="46"/>
  <c r="BX203" i="46"/>
  <c r="I203" i="46" s="1"/>
  <c r="BW203" i="46"/>
  <c r="H203" i="46" s="1"/>
  <c r="BV203" i="46"/>
  <c r="BU203" i="46"/>
  <c r="F203" i="46" s="1"/>
  <c r="BT203" i="46"/>
  <c r="E203" i="46" s="1"/>
  <c r="BS203" i="46"/>
  <c r="D203" i="46" s="1"/>
  <c r="B203" i="46"/>
  <c r="B203" i="44" s="1"/>
  <c r="A203" i="46"/>
  <c r="A203" i="44" s="1"/>
  <c r="EF202" i="46"/>
  <c r="BQ202" i="46" s="1"/>
  <c r="EE202" i="46"/>
  <c r="ED202" i="46"/>
  <c r="BO202" i="44" s="1"/>
  <c r="EC202" i="46"/>
  <c r="BN202" i="44" s="1"/>
  <c r="EB202" i="46"/>
  <c r="EA202" i="46"/>
  <c r="DZ202" i="46"/>
  <c r="BK202" i="46" s="1"/>
  <c r="DY202" i="46"/>
  <c r="BJ202" i="46" s="1"/>
  <c r="DX202" i="46"/>
  <c r="BI202" i="46" s="1"/>
  <c r="DW202" i="46"/>
  <c r="DV202" i="46"/>
  <c r="BG202" i="46" s="1"/>
  <c r="DU202" i="46"/>
  <c r="BF202" i="46" s="1"/>
  <c r="DT202" i="46"/>
  <c r="DS202" i="46"/>
  <c r="BD202" i="46" s="1"/>
  <c r="DR202" i="46"/>
  <c r="BC202" i="46" s="1"/>
  <c r="DQ202" i="46"/>
  <c r="BB202" i="46" s="1"/>
  <c r="DP202" i="46"/>
  <c r="DO202" i="46"/>
  <c r="DN202" i="46"/>
  <c r="AY202" i="46" s="1"/>
  <c r="DM202" i="46"/>
  <c r="AX202" i="46" s="1"/>
  <c r="DL202" i="46"/>
  <c r="DK202" i="46"/>
  <c r="AV202" i="46" s="1"/>
  <c r="DJ202" i="46"/>
  <c r="AU202" i="46" s="1"/>
  <c r="DI202" i="46"/>
  <c r="DH202" i="46"/>
  <c r="DG202" i="46"/>
  <c r="DF202" i="46"/>
  <c r="DE202" i="46"/>
  <c r="AP202" i="46" s="1"/>
  <c r="DD202" i="46"/>
  <c r="AO202" i="46" s="1"/>
  <c r="DC202" i="46"/>
  <c r="DB202" i="46"/>
  <c r="AM202" i="46" s="1"/>
  <c r="DA202" i="46"/>
  <c r="CZ202" i="46"/>
  <c r="AK202" i="46" s="1"/>
  <c r="CY202" i="46"/>
  <c r="CX202" i="46"/>
  <c r="AI202" i="46" s="1"/>
  <c r="CW202" i="46"/>
  <c r="AH202" i="46" s="1"/>
  <c r="CV202" i="46"/>
  <c r="CU202" i="46"/>
  <c r="AF202" i="46" s="1"/>
  <c r="CT202" i="46"/>
  <c r="AE202" i="46" s="1"/>
  <c r="CS202" i="46"/>
  <c r="CR202" i="46"/>
  <c r="AC202" i="46" s="1"/>
  <c r="CQ202" i="46"/>
  <c r="CP202" i="46"/>
  <c r="CO202" i="46"/>
  <c r="Z202" i="46" s="1"/>
  <c r="CN202" i="46"/>
  <c r="CM202" i="46"/>
  <c r="X202" i="46" s="1"/>
  <c r="CL202" i="46"/>
  <c r="W202" i="46" s="1"/>
  <c r="CK202" i="46"/>
  <c r="V202" i="46" s="1"/>
  <c r="CJ202" i="46"/>
  <c r="CI202" i="46"/>
  <c r="CH202" i="46"/>
  <c r="S202" i="46" s="1"/>
  <c r="CG202" i="46"/>
  <c r="CF202" i="46"/>
  <c r="Q202" i="46" s="1"/>
  <c r="CE202" i="46"/>
  <c r="P202" i="46" s="1"/>
  <c r="CD202" i="46"/>
  <c r="O202" i="46" s="1"/>
  <c r="CC202" i="46"/>
  <c r="N202" i="46" s="1"/>
  <c r="CB202" i="46"/>
  <c r="M202" i="46" s="1"/>
  <c r="CA202" i="46"/>
  <c r="BZ202" i="46"/>
  <c r="K202" i="46" s="1"/>
  <c r="BY202" i="46"/>
  <c r="BX202" i="46"/>
  <c r="I202" i="46" s="1"/>
  <c r="BW202" i="46"/>
  <c r="H202" i="46" s="1"/>
  <c r="BV202" i="46"/>
  <c r="G202" i="46" s="1"/>
  <c r="BU202" i="46"/>
  <c r="BT202" i="46"/>
  <c r="E202" i="46" s="1"/>
  <c r="BS202" i="46"/>
  <c r="BO202" i="46"/>
  <c r="BN202" i="46"/>
  <c r="B202" i="46"/>
  <c r="B202" i="44" s="1"/>
  <c r="A202" i="46"/>
  <c r="A202" i="44" s="1"/>
  <c r="EF201" i="46"/>
  <c r="BQ201" i="46" s="1"/>
  <c r="EE201" i="46"/>
  <c r="BP201" i="46" s="1"/>
  <c r="ED201" i="46"/>
  <c r="BO201" i="46" s="1"/>
  <c r="EC201" i="46"/>
  <c r="EB201" i="46"/>
  <c r="EA201" i="46"/>
  <c r="DZ201" i="46"/>
  <c r="BK201" i="46" s="1"/>
  <c r="DY201" i="46"/>
  <c r="DX201" i="46"/>
  <c r="BI201" i="46" s="1"/>
  <c r="DW201" i="46"/>
  <c r="DV201" i="46"/>
  <c r="BG201" i="44" s="1"/>
  <c r="DU201" i="46"/>
  <c r="DT201" i="46"/>
  <c r="DS201" i="46"/>
  <c r="BD201" i="46" s="1"/>
  <c r="DR201" i="46"/>
  <c r="DQ201" i="46"/>
  <c r="DP201" i="46"/>
  <c r="BA201" i="46" s="1"/>
  <c r="DO201" i="46"/>
  <c r="DN201" i="46"/>
  <c r="DM201" i="46"/>
  <c r="AX201" i="44" s="1"/>
  <c r="DL201" i="46"/>
  <c r="AW201" i="46" s="1"/>
  <c r="DK201" i="46"/>
  <c r="AV201" i="46" s="1"/>
  <c r="DJ201" i="46"/>
  <c r="AU201" i="46" s="1"/>
  <c r="DI201" i="46"/>
  <c r="DH201" i="46"/>
  <c r="AS201" i="46" s="1"/>
  <c r="DG201" i="46"/>
  <c r="DF201" i="46"/>
  <c r="DE201" i="46"/>
  <c r="DD201" i="46"/>
  <c r="AO201" i="46" s="1"/>
  <c r="DC201" i="46"/>
  <c r="AN201" i="46" s="1"/>
  <c r="DB201" i="46"/>
  <c r="DA201" i="46"/>
  <c r="CZ201" i="46"/>
  <c r="AK201" i="46" s="1"/>
  <c r="CY201" i="46"/>
  <c r="AJ201" i="46" s="1"/>
  <c r="CX201" i="46"/>
  <c r="AI201" i="46" s="1"/>
  <c r="CW201" i="46"/>
  <c r="AH201" i="46" s="1"/>
  <c r="CV201" i="46"/>
  <c r="CU201" i="46"/>
  <c r="CT201" i="46"/>
  <c r="AE201" i="46" s="1"/>
  <c r="CS201" i="46"/>
  <c r="CR201" i="46"/>
  <c r="AC201" i="46" s="1"/>
  <c r="CQ201" i="46"/>
  <c r="AB201" i="46" s="1"/>
  <c r="CP201" i="46"/>
  <c r="AA201" i="46" s="1"/>
  <c r="CO201" i="46"/>
  <c r="Z201" i="46" s="1"/>
  <c r="CN201" i="46"/>
  <c r="Y201" i="44" s="1"/>
  <c r="CM201" i="46"/>
  <c r="X201" i="46" s="1"/>
  <c r="CL201" i="46"/>
  <c r="CK201" i="46"/>
  <c r="CJ201" i="46"/>
  <c r="U201" i="46" s="1"/>
  <c r="CI201" i="46"/>
  <c r="CH201" i="46"/>
  <c r="CG201" i="46"/>
  <c r="CF201" i="46"/>
  <c r="Q201" i="46" s="1"/>
  <c r="CE201" i="46"/>
  <c r="CD201" i="46"/>
  <c r="O201" i="46" s="1"/>
  <c r="CC201" i="46"/>
  <c r="CB201" i="46"/>
  <c r="M201" i="46" s="1"/>
  <c r="CA201" i="46"/>
  <c r="BZ201" i="46"/>
  <c r="K201" i="46" s="1"/>
  <c r="BY201" i="46"/>
  <c r="BX201" i="46"/>
  <c r="I201" i="46" s="1"/>
  <c r="BW201" i="46"/>
  <c r="H201" i="46" s="1"/>
  <c r="BV201" i="46"/>
  <c r="BU201" i="46"/>
  <c r="BT201" i="46"/>
  <c r="E201" i="46" s="1"/>
  <c r="BS201" i="46"/>
  <c r="D201" i="46" s="1"/>
  <c r="BG201" i="46"/>
  <c r="AX201" i="46"/>
  <c r="Y201" i="46"/>
  <c r="B201" i="46"/>
  <c r="B201" i="44" s="1"/>
  <c r="A201" i="46"/>
  <c r="A201" i="44" s="1"/>
  <c r="EF200" i="46"/>
  <c r="EE200" i="46"/>
  <c r="BP200" i="46" s="1"/>
  <c r="ED200" i="46"/>
  <c r="BO200" i="44" s="1"/>
  <c r="EC200" i="46"/>
  <c r="BN200" i="44" s="1"/>
  <c r="EB200" i="46"/>
  <c r="BM200" i="44" s="1"/>
  <c r="EA200" i="46"/>
  <c r="BL200" i="44" s="1"/>
  <c r="DZ200" i="46"/>
  <c r="BK200" i="44" s="1"/>
  <c r="DY200" i="46"/>
  <c r="BJ200" i="44" s="1"/>
  <c r="DX200" i="46"/>
  <c r="BI200" i="46" s="1"/>
  <c r="DW200" i="46"/>
  <c r="BH200" i="46" s="1"/>
  <c r="DV200" i="46"/>
  <c r="DU200" i="46"/>
  <c r="BF200" i="46" s="1"/>
  <c r="DT200" i="46"/>
  <c r="BE200" i="46" s="1"/>
  <c r="DS200" i="46"/>
  <c r="BD200" i="46" s="1"/>
  <c r="DR200" i="46"/>
  <c r="DQ200" i="46"/>
  <c r="BB200" i="46" s="1"/>
  <c r="DP200" i="46"/>
  <c r="BA200" i="46" s="1"/>
  <c r="DO200" i="46"/>
  <c r="AZ200" i="46" s="1"/>
  <c r="DN200" i="46"/>
  <c r="DM200" i="46"/>
  <c r="DL200" i="46"/>
  <c r="AW200" i="46" s="1"/>
  <c r="DK200" i="46"/>
  <c r="AV200" i="46" s="1"/>
  <c r="DJ200" i="46"/>
  <c r="DI200" i="46"/>
  <c r="AT200" i="46" s="1"/>
  <c r="DH200" i="46"/>
  <c r="AS200" i="46" s="1"/>
  <c r="DG200" i="46"/>
  <c r="AR200" i="46" s="1"/>
  <c r="DF200" i="46"/>
  <c r="DE200" i="46"/>
  <c r="DD200" i="46"/>
  <c r="AO200" i="46" s="1"/>
  <c r="DC200" i="46"/>
  <c r="AN200" i="46" s="1"/>
  <c r="DB200" i="46"/>
  <c r="DA200" i="46"/>
  <c r="CZ200" i="46"/>
  <c r="AK200" i="46" s="1"/>
  <c r="CY200" i="46"/>
  <c r="AJ200" i="46" s="1"/>
  <c r="CX200" i="46"/>
  <c r="AI200" i="46" s="1"/>
  <c r="CW200" i="46"/>
  <c r="AH200" i="46" s="1"/>
  <c r="CV200" i="46"/>
  <c r="AG200" i="46" s="1"/>
  <c r="CU200" i="46"/>
  <c r="AF200" i="46" s="1"/>
  <c r="CT200" i="46"/>
  <c r="CS200" i="46"/>
  <c r="CR200" i="46"/>
  <c r="CQ200" i="46"/>
  <c r="AB200" i="46" s="1"/>
  <c r="CP200" i="46"/>
  <c r="CO200" i="46"/>
  <c r="Z200" i="46" s="1"/>
  <c r="CN200" i="46"/>
  <c r="Y200" i="46" s="1"/>
  <c r="CM200" i="46"/>
  <c r="X200" i="46" s="1"/>
  <c r="CL200" i="46"/>
  <c r="CK200" i="46"/>
  <c r="V200" i="46" s="1"/>
  <c r="CJ200" i="46"/>
  <c r="U200" i="46" s="1"/>
  <c r="CI200" i="46"/>
  <c r="T200" i="46" s="1"/>
  <c r="CH200" i="46"/>
  <c r="CG200" i="46"/>
  <c r="CF200" i="46"/>
  <c r="Q200" i="46" s="1"/>
  <c r="CE200" i="46"/>
  <c r="P200" i="46" s="1"/>
  <c r="CD200" i="46"/>
  <c r="CC200" i="46"/>
  <c r="N200" i="46" s="1"/>
  <c r="CB200" i="46"/>
  <c r="CA200" i="46"/>
  <c r="L200" i="46" s="1"/>
  <c r="BZ200" i="46"/>
  <c r="BY200" i="46"/>
  <c r="BX200" i="46"/>
  <c r="I200" i="46" s="1"/>
  <c r="BW200" i="46"/>
  <c r="H200" i="46" s="1"/>
  <c r="BV200" i="46"/>
  <c r="BU200" i="46"/>
  <c r="BT200" i="46"/>
  <c r="E200" i="46" s="1"/>
  <c r="BS200" i="46"/>
  <c r="D200" i="46" s="1"/>
  <c r="BO200" i="46"/>
  <c r="BN200" i="46"/>
  <c r="BM200" i="46"/>
  <c r="BL200" i="46"/>
  <c r="BK200" i="46"/>
  <c r="BJ200" i="46"/>
  <c r="B200" i="46"/>
  <c r="B200" i="44" s="1"/>
  <c r="A200" i="46"/>
  <c r="A200" i="44" s="1"/>
  <c r="EF199" i="46"/>
  <c r="BQ199" i="46" s="1"/>
  <c r="EE199" i="46"/>
  <c r="BP199" i="46" s="1"/>
  <c r="ED199" i="46"/>
  <c r="BO199" i="46" s="1"/>
  <c r="EC199" i="46"/>
  <c r="EB199" i="46"/>
  <c r="EA199" i="46"/>
  <c r="BL199" i="46" s="1"/>
  <c r="DZ199" i="46"/>
  <c r="BK199" i="46" s="1"/>
  <c r="DY199" i="46"/>
  <c r="BJ199" i="46" s="1"/>
  <c r="DX199" i="46"/>
  <c r="BI199" i="46" s="1"/>
  <c r="DW199" i="46"/>
  <c r="BH199" i="46" s="1"/>
  <c r="DV199" i="46"/>
  <c r="BG199" i="46" s="1"/>
  <c r="DU199" i="46"/>
  <c r="DT199" i="46"/>
  <c r="DS199" i="46"/>
  <c r="DR199" i="46"/>
  <c r="DQ199" i="46"/>
  <c r="BB199" i="46" s="1"/>
  <c r="DP199" i="46"/>
  <c r="DO199" i="46"/>
  <c r="AZ199" i="46" s="1"/>
  <c r="DN199" i="46"/>
  <c r="AY199" i="46" s="1"/>
  <c r="DM199" i="46"/>
  <c r="AX199" i="46" s="1"/>
  <c r="DL199" i="46"/>
  <c r="DK199" i="46"/>
  <c r="AV199" i="46" s="1"/>
  <c r="DJ199" i="46"/>
  <c r="AU199" i="46" s="1"/>
  <c r="DI199" i="46"/>
  <c r="AT199" i="46" s="1"/>
  <c r="DH199" i="46"/>
  <c r="AS199" i="46" s="1"/>
  <c r="DG199" i="46"/>
  <c r="DF199" i="46"/>
  <c r="AQ199" i="46" s="1"/>
  <c r="DE199" i="46"/>
  <c r="DD199" i="46"/>
  <c r="DC199" i="46"/>
  <c r="AN199" i="46" s="1"/>
  <c r="DB199" i="46"/>
  <c r="DA199" i="46"/>
  <c r="AL199" i="46" s="1"/>
  <c r="CZ199" i="46"/>
  <c r="CY199" i="46"/>
  <c r="CX199" i="46"/>
  <c r="AI199" i="46" s="1"/>
  <c r="CW199" i="46"/>
  <c r="AH199" i="46" s="1"/>
  <c r="CV199" i="46"/>
  <c r="CU199" i="46"/>
  <c r="AF199" i="46" s="1"/>
  <c r="CT199" i="46"/>
  <c r="AE199" i="46" s="1"/>
  <c r="CS199" i="46"/>
  <c r="AD199" i="46" s="1"/>
  <c r="CR199" i="46"/>
  <c r="CQ199" i="46"/>
  <c r="AB199" i="46" s="1"/>
  <c r="CP199" i="46"/>
  <c r="AA199" i="46" s="1"/>
  <c r="CO199" i="46"/>
  <c r="Z199" i="46" s="1"/>
  <c r="CN199" i="46"/>
  <c r="CM199" i="46"/>
  <c r="X199" i="46" s="1"/>
  <c r="CL199" i="46"/>
  <c r="W199" i="46" s="1"/>
  <c r="CK199" i="46"/>
  <c r="V199" i="46" s="1"/>
  <c r="CJ199" i="46"/>
  <c r="U199" i="46" s="1"/>
  <c r="CI199" i="46"/>
  <c r="CH199" i="46"/>
  <c r="S199" i="46" s="1"/>
  <c r="CG199" i="46"/>
  <c r="CF199" i="46"/>
  <c r="CE199" i="46"/>
  <c r="CD199" i="46"/>
  <c r="O199" i="46" s="1"/>
  <c r="CC199" i="46"/>
  <c r="N199" i="46" s="1"/>
  <c r="CB199" i="46"/>
  <c r="M199" i="46" s="1"/>
  <c r="CA199" i="46"/>
  <c r="L199" i="46" s="1"/>
  <c r="BZ199" i="46"/>
  <c r="K199" i="46" s="1"/>
  <c r="BY199" i="46"/>
  <c r="BX199" i="46"/>
  <c r="BW199" i="46"/>
  <c r="H199" i="46" s="1"/>
  <c r="BV199" i="46"/>
  <c r="G199" i="46" s="1"/>
  <c r="BU199" i="46"/>
  <c r="F199" i="46" s="1"/>
  <c r="BT199" i="46"/>
  <c r="BS199" i="46"/>
  <c r="D199" i="46" s="1"/>
  <c r="B199" i="46"/>
  <c r="B199" i="44" s="1"/>
  <c r="A199" i="46"/>
  <c r="A199" i="44" s="1"/>
  <c r="EF198" i="46"/>
  <c r="BQ198" i="46" s="1"/>
  <c r="EE198" i="46"/>
  <c r="BP198" i="46" s="1"/>
  <c r="ED198" i="46"/>
  <c r="EC198" i="46"/>
  <c r="BN198" i="46" s="1"/>
  <c r="EB198" i="46"/>
  <c r="EA198" i="46"/>
  <c r="BL198" i="46" s="1"/>
  <c r="DZ198" i="46"/>
  <c r="DY198" i="46"/>
  <c r="BJ198" i="46" s="1"/>
  <c r="DX198" i="46"/>
  <c r="BI198" i="46" s="1"/>
  <c r="DW198" i="46"/>
  <c r="BH198" i="46" s="1"/>
  <c r="DV198" i="46"/>
  <c r="BG198" i="46" s="1"/>
  <c r="DU198" i="46"/>
  <c r="BF198" i="46" s="1"/>
  <c r="DT198" i="46"/>
  <c r="DS198" i="46"/>
  <c r="BD198" i="46" s="1"/>
  <c r="DR198" i="46"/>
  <c r="DQ198" i="46"/>
  <c r="BB198" i="46" s="1"/>
  <c r="DP198" i="46"/>
  <c r="BA198" i="46" s="1"/>
  <c r="DO198" i="46"/>
  <c r="DN198" i="46"/>
  <c r="AY198" i="46" s="1"/>
  <c r="DM198" i="46"/>
  <c r="AX198" i="46" s="1"/>
  <c r="DL198" i="46"/>
  <c r="DK198" i="46"/>
  <c r="DJ198" i="46"/>
  <c r="DI198" i="46"/>
  <c r="AT198" i="46" s="1"/>
  <c r="DH198" i="46"/>
  <c r="AS198" i="46" s="1"/>
  <c r="DG198" i="46"/>
  <c r="DF198" i="46"/>
  <c r="DE198" i="46"/>
  <c r="AP198" i="46" s="1"/>
  <c r="DD198" i="46"/>
  <c r="AO198" i="46" s="1"/>
  <c r="DC198" i="46"/>
  <c r="DB198" i="46"/>
  <c r="DA198" i="46"/>
  <c r="CZ198" i="46"/>
  <c r="AK198" i="46" s="1"/>
  <c r="CY198" i="46"/>
  <c r="CX198" i="46"/>
  <c r="AI198" i="46" s="1"/>
  <c r="CW198" i="46"/>
  <c r="AH198" i="46" s="1"/>
  <c r="CV198" i="46"/>
  <c r="AG198" i="46" s="1"/>
  <c r="CU198" i="46"/>
  <c r="AF198" i="46" s="1"/>
  <c r="CT198" i="46"/>
  <c r="CS198" i="46"/>
  <c r="CR198" i="46"/>
  <c r="CQ198" i="46"/>
  <c r="CP198" i="46"/>
  <c r="AA198" i="46" s="1"/>
  <c r="CO198" i="46"/>
  <c r="Z198" i="46" s="1"/>
  <c r="CN198" i="46"/>
  <c r="CM198" i="46"/>
  <c r="CL198" i="46"/>
  <c r="CK198" i="46"/>
  <c r="CJ198" i="46"/>
  <c r="U198" i="46" s="1"/>
  <c r="CI198" i="46"/>
  <c r="CH198" i="46"/>
  <c r="S198" i="46" s="1"/>
  <c r="CG198" i="46"/>
  <c r="R198" i="46" s="1"/>
  <c r="CF198" i="46"/>
  <c r="CE198" i="46"/>
  <c r="CD198" i="46"/>
  <c r="CC198" i="46"/>
  <c r="N198" i="46" s="1"/>
  <c r="CB198" i="46"/>
  <c r="CA198" i="46"/>
  <c r="BZ198" i="46"/>
  <c r="K198" i="46" s="1"/>
  <c r="BY198" i="46"/>
  <c r="J198" i="46" s="1"/>
  <c r="BX198" i="46"/>
  <c r="BW198" i="46"/>
  <c r="H198" i="46" s="1"/>
  <c r="BV198" i="46"/>
  <c r="BU198" i="46"/>
  <c r="F198" i="46" s="1"/>
  <c r="BT198" i="46"/>
  <c r="E198" i="46" s="1"/>
  <c r="BS198" i="46"/>
  <c r="B198" i="46"/>
  <c r="B198" i="44" s="1"/>
  <c r="A198" i="46"/>
  <c r="C198" i="46" s="1"/>
  <c r="C198" i="44" s="1"/>
  <c r="EF197" i="46"/>
  <c r="EE197" i="46"/>
  <c r="ED197" i="46"/>
  <c r="BO197" i="44" s="1"/>
  <c r="EC197" i="46"/>
  <c r="BN197" i="44" s="1"/>
  <c r="EB197" i="46"/>
  <c r="BM197" i="46" s="1"/>
  <c r="EA197" i="46"/>
  <c r="BL197" i="46" s="1"/>
  <c r="DZ197" i="46"/>
  <c r="DY197" i="46"/>
  <c r="BJ197" i="46" s="1"/>
  <c r="DX197" i="46"/>
  <c r="DW197" i="46"/>
  <c r="BH197" i="46" s="1"/>
  <c r="DV197" i="46"/>
  <c r="BG197" i="46" s="1"/>
  <c r="DU197" i="46"/>
  <c r="BF197" i="46" s="1"/>
  <c r="DT197" i="46"/>
  <c r="BE197" i="46" s="1"/>
  <c r="DS197" i="46"/>
  <c r="BD197" i="46" s="1"/>
  <c r="DR197" i="46"/>
  <c r="DQ197" i="46"/>
  <c r="BB197" i="46" s="1"/>
  <c r="DP197" i="46"/>
  <c r="BA197" i="46" s="1"/>
  <c r="DO197" i="46"/>
  <c r="DN197" i="46"/>
  <c r="DM197" i="46"/>
  <c r="DL197" i="46"/>
  <c r="AW197" i="46" s="1"/>
  <c r="DK197" i="46"/>
  <c r="AV197" i="46" s="1"/>
  <c r="DJ197" i="46"/>
  <c r="DI197" i="46"/>
  <c r="AT197" i="46" s="1"/>
  <c r="DH197" i="46"/>
  <c r="AS197" i="46" s="1"/>
  <c r="DG197" i="46"/>
  <c r="AR197" i="46" s="1"/>
  <c r="DF197" i="46"/>
  <c r="AQ197" i="46" s="1"/>
  <c r="DE197" i="46"/>
  <c r="AP197" i="46" s="1"/>
  <c r="DD197" i="46"/>
  <c r="AO197" i="46" s="1"/>
  <c r="DC197" i="46"/>
  <c r="DB197" i="46"/>
  <c r="DA197" i="46"/>
  <c r="AL197" i="46" s="1"/>
  <c r="CZ197" i="46"/>
  <c r="AK197" i="46" s="1"/>
  <c r="CY197" i="46"/>
  <c r="CX197" i="46"/>
  <c r="CW197" i="46"/>
  <c r="AH197" i="46" s="1"/>
  <c r="CV197" i="46"/>
  <c r="CU197" i="46"/>
  <c r="CT197" i="46"/>
  <c r="CS197" i="46"/>
  <c r="AD197" i="46" s="1"/>
  <c r="CR197" i="46"/>
  <c r="CQ197" i="46"/>
  <c r="AB197" i="46" s="1"/>
  <c r="CP197" i="46"/>
  <c r="CO197" i="46"/>
  <c r="Z197" i="46" s="1"/>
  <c r="CN197" i="46"/>
  <c r="Y197" i="46" s="1"/>
  <c r="CM197" i="46"/>
  <c r="CL197" i="46"/>
  <c r="CK197" i="46"/>
  <c r="V197" i="46" s="1"/>
  <c r="CJ197" i="46"/>
  <c r="CI197" i="46"/>
  <c r="T197" i="46" s="1"/>
  <c r="CH197" i="46"/>
  <c r="CG197" i="46"/>
  <c r="CF197" i="46"/>
  <c r="Q197" i="46" s="1"/>
  <c r="CE197" i="46"/>
  <c r="P197" i="46" s="1"/>
  <c r="CD197" i="46"/>
  <c r="CC197" i="46"/>
  <c r="N197" i="46" s="1"/>
  <c r="CB197" i="46"/>
  <c r="M197" i="46" s="1"/>
  <c r="CA197" i="46"/>
  <c r="BZ197" i="46"/>
  <c r="K197" i="46" s="1"/>
  <c r="BY197" i="46"/>
  <c r="BX197" i="46"/>
  <c r="I197" i="46" s="1"/>
  <c r="BW197" i="46"/>
  <c r="H197" i="46" s="1"/>
  <c r="BV197" i="46"/>
  <c r="BU197" i="46"/>
  <c r="F197" i="46" s="1"/>
  <c r="BT197" i="46"/>
  <c r="E197" i="46" s="1"/>
  <c r="BS197" i="46"/>
  <c r="D197" i="46" s="1"/>
  <c r="BO197" i="46"/>
  <c r="BN197" i="46"/>
  <c r="B197" i="46"/>
  <c r="B197" i="44" s="1"/>
  <c r="A197" i="46"/>
  <c r="A197" i="44" s="1"/>
  <c r="EF196" i="46"/>
  <c r="EE196" i="46"/>
  <c r="BP196" i="46" s="1"/>
  <c r="ED196" i="46"/>
  <c r="EC196" i="46"/>
  <c r="EB196" i="46"/>
  <c r="EA196" i="46"/>
  <c r="BL196" i="46" s="1"/>
  <c r="DZ196" i="46"/>
  <c r="BK196" i="46" s="1"/>
  <c r="DY196" i="46"/>
  <c r="BJ196" i="46" s="1"/>
  <c r="DX196" i="46"/>
  <c r="BI196" i="46" s="1"/>
  <c r="DW196" i="46"/>
  <c r="BH196" i="46" s="1"/>
  <c r="DV196" i="46"/>
  <c r="BG196" i="46" s="1"/>
  <c r="DU196" i="46"/>
  <c r="DT196" i="46"/>
  <c r="DS196" i="46"/>
  <c r="BD196" i="46" s="1"/>
  <c r="DR196" i="46"/>
  <c r="BC196" i="46" s="1"/>
  <c r="DQ196" i="46"/>
  <c r="BB196" i="46" s="1"/>
  <c r="DP196" i="46"/>
  <c r="DO196" i="46"/>
  <c r="AZ196" i="46" s="1"/>
  <c r="DN196" i="46"/>
  <c r="DM196" i="46"/>
  <c r="DL196" i="46"/>
  <c r="DK196" i="46"/>
  <c r="AV196" i="46" s="1"/>
  <c r="DJ196" i="46"/>
  <c r="AU196" i="46" s="1"/>
  <c r="DI196" i="46"/>
  <c r="DH196" i="46"/>
  <c r="AS196" i="46" s="1"/>
  <c r="DG196" i="46"/>
  <c r="AR196" i="46" s="1"/>
  <c r="DF196" i="46"/>
  <c r="DE196" i="46"/>
  <c r="DD196" i="46"/>
  <c r="DC196" i="46"/>
  <c r="DB196" i="46"/>
  <c r="AM196" i="46" s="1"/>
  <c r="DA196" i="46"/>
  <c r="CZ196" i="46"/>
  <c r="CY196" i="46"/>
  <c r="AJ196" i="46" s="1"/>
  <c r="CX196" i="46"/>
  <c r="AI196" i="46" s="1"/>
  <c r="CW196" i="46"/>
  <c r="CV196" i="46"/>
  <c r="CU196" i="46"/>
  <c r="CT196" i="46"/>
  <c r="AE196" i="46" s="1"/>
  <c r="CS196" i="46"/>
  <c r="CR196" i="46"/>
  <c r="AC196" i="46" s="1"/>
  <c r="CQ196" i="46"/>
  <c r="AB196" i="46" s="1"/>
  <c r="CP196" i="46"/>
  <c r="CO196" i="46"/>
  <c r="CN196" i="46"/>
  <c r="CM196" i="46"/>
  <c r="X196" i="46" s="1"/>
  <c r="CL196" i="46"/>
  <c r="W196" i="46" s="1"/>
  <c r="CK196" i="46"/>
  <c r="CJ196" i="46"/>
  <c r="U196" i="46" s="1"/>
  <c r="CI196" i="46"/>
  <c r="T196" i="46" s="1"/>
  <c r="CH196" i="46"/>
  <c r="CG196" i="46"/>
  <c r="CF196" i="46"/>
  <c r="Q196" i="46" s="1"/>
  <c r="CE196" i="46"/>
  <c r="P196" i="46" s="1"/>
  <c r="CD196" i="46"/>
  <c r="O196" i="46" s="1"/>
  <c r="CC196" i="46"/>
  <c r="CB196" i="46"/>
  <c r="M196" i="46" s="1"/>
  <c r="CA196" i="46"/>
  <c r="L196" i="46" s="1"/>
  <c r="BZ196" i="46"/>
  <c r="BY196" i="46"/>
  <c r="BX196" i="46"/>
  <c r="I196" i="46" s="1"/>
  <c r="BW196" i="46"/>
  <c r="H196" i="46" s="1"/>
  <c r="BV196" i="46"/>
  <c r="G196" i="46" s="1"/>
  <c r="BU196" i="46"/>
  <c r="BT196" i="46"/>
  <c r="E196" i="46" s="1"/>
  <c r="BS196" i="46"/>
  <c r="D196" i="46" s="1"/>
  <c r="B196" i="46"/>
  <c r="B196" i="44" s="1"/>
  <c r="A196" i="46"/>
  <c r="C196" i="46" s="1"/>
  <c r="C196" i="44" s="1"/>
  <c r="EF195" i="46"/>
  <c r="EE195" i="46"/>
  <c r="BP195" i="46" s="1"/>
  <c r="ED195" i="46"/>
  <c r="BO195" i="44" s="1"/>
  <c r="EC195" i="46"/>
  <c r="BN195" i="46" s="1"/>
  <c r="EB195" i="46"/>
  <c r="BM195" i="46" s="1"/>
  <c r="EA195" i="46"/>
  <c r="BL195" i="46" s="1"/>
  <c r="DZ195" i="46"/>
  <c r="DY195" i="46"/>
  <c r="BJ195" i="46" s="1"/>
  <c r="DX195" i="46"/>
  <c r="DW195" i="46"/>
  <c r="BH195" i="46" s="1"/>
  <c r="DV195" i="46"/>
  <c r="DU195" i="46"/>
  <c r="DT195" i="46"/>
  <c r="DS195" i="46"/>
  <c r="BD195" i="46" s="1"/>
  <c r="DR195" i="46"/>
  <c r="BC195" i="46" s="1"/>
  <c r="DQ195" i="46"/>
  <c r="BB195" i="46" s="1"/>
  <c r="DP195" i="46"/>
  <c r="DO195" i="46"/>
  <c r="AZ195" i="46" s="1"/>
  <c r="DN195" i="46"/>
  <c r="AY195" i="46" s="1"/>
  <c r="DM195" i="46"/>
  <c r="AX195" i="46" s="1"/>
  <c r="DL195" i="46"/>
  <c r="AW195" i="46" s="1"/>
  <c r="DK195" i="46"/>
  <c r="AV195" i="46" s="1"/>
  <c r="DJ195" i="46"/>
  <c r="DI195" i="46"/>
  <c r="AT195" i="46" s="1"/>
  <c r="DH195" i="46"/>
  <c r="AS195" i="46" s="1"/>
  <c r="DG195" i="46"/>
  <c r="DF195" i="46"/>
  <c r="AQ195" i="46" s="1"/>
  <c r="DE195" i="46"/>
  <c r="DD195" i="46"/>
  <c r="AO195" i="46" s="1"/>
  <c r="DC195" i="46"/>
  <c r="AN195" i="46" s="1"/>
  <c r="DB195" i="46"/>
  <c r="DA195" i="46"/>
  <c r="CZ195" i="46"/>
  <c r="AK195" i="46" s="1"/>
  <c r="CY195" i="46"/>
  <c r="AJ195" i="46" s="1"/>
  <c r="CX195" i="46"/>
  <c r="AI195" i="46" s="1"/>
  <c r="CW195" i="46"/>
  <c r="AH195" i="46" s="1"/>
  <c r="CV195" i="46"/>
  <c r="AG195" i="46" s="1"/>
  <c r="CU195" i="46"/>
  <c r="AF195" i="46" s="1"/>
  <c r="CT195" i="46"/>
  <c r="CS195" i="46"/>
  <c r="AD195" i="46" s="1"/>
  <c r="CR195" i="46"/>
  <c r="CQ195" i="46"/>
  <c r="AB195" i="46" s="1"/>
  <c r="CP195" i="46"/>
  <c r="AA195" i="46" s="1"/>
  <c r="CO195" i="46"/>
  <c r="Z195" i="46" s="1"/>
  <c r="CN195" i="46"/>
  <c r="CM195" i="46"/>
  <c r="X195" i="46" s="1"/>
  <c r="CL195" i="46"/>
  <c r="CK195" i="46"/>
  <c r="CJ195" i="46"/>
  <c r="U195" i="46" s="1"/>
  <c r="CI195" i="46"/>
  <c r="T195" i="46" s="1"/>
  <c r="CH195" i="46"/>
  <c r="S195" i="46" s="1"/>
  <c r="CG195" i="46"/>
  <c r="CF195" i="46"/>
  <c r="CE195" i="46"/>
  <c r="P195" i="46" s="1"/>
  <c r="CD195" i="46"/>
  <c r="CC195" i="46"/>
  <c r="N195" i="46" s="1"/>
  <c r="CB195" i="46"/>
  <c r="CA195" i="46"/>
  <c r="BZ195" i="46"/>
  <c r="BY195" i="46"/>
  <c r="BX195" i="46"/>
  <c r="I195" i="46" s="1"/>
  <c r="BW195" i="46"/>
  <c r="H195" i="46" s="1"/>
  <c r="BV195" i="46"/>
  <c r="BU195" i="46"/>
  <c r="F195" i="46" s="1"/>
  <c r="BT195" i="46"/>
  <c r="E195" i="46" s="1"/>
  <c r="BS195" i="46"/>
  <c r="D195" i="46" s="1"/>
  <c r="B195" i="46"/>
  <c r="B195" i="44" s="1"/>
  <c r="A195" i="46"/>
  <c r="A195" i="44" s="1"/>
  <c r="EF194" i="46"/>
  <c r="BQ194" i="46" s="1"/>
  <c r="EE194" i="46"/>
  <c r="ED194" i="46"/>
  <c r="BO194" i="46" s="1"/>
  <c r="EC194" i="46"/>
  <c r="EB194" i="46"/>
  <c r="BM194" i="46" s="1"/>
  <c r="EA194" i="46"/>
  <c r="BL194" i="46" s="1"/>
  <c r="DZ194" i="46"/>
  <c r="BK194" i="46" s="1"/>
  <c r="DY194" i="46"/>
  <c r="BJ194" i="46" s="1"/>
  <c r="DX194" i="46"/>
  <c r="DW194" i="46"/>
  <c r="BH194" i="46" s="1"/>
  <c r="DV194" i="46"/>
  <c r="DU194" i="46"/>
  <c r="DT194" i="46"/>
  <c r="DS194" i="46"/>
  <c r="BD194" i="46" s="1"/>
  <c r="DR194" i="46"/>
  <c r="BC194" i="46" s="1"/>
  <c r="DQ194" i="46"/>
  <c r="BB194" i="46" s="1"/>
  <c r="DP194" i="46"/>
  <c r="DO194" i="46"/>
  <c r="AZ194" i="46" s="1"/>
  <c r="DN194" i="46"/>
  <c r="DM194" i="46"/>
  <c r="AX194" i="46" s="1"/>
  <c r="DL194" i="46"/>
  <c r="AW194" i="46" s="1"/>
  <c r="DK194" i="46"/>
  <c r="AV194" i="46" s="1"/>
  <c r="DJ194" i="46"/>
  <c r="DI194" i="46"/>
  <c r="AT194" i="46" s="1"/>
  <c r="DH194" i="46"/>
  <c r="AS194" i="46" s="1"/>
  <c r="DG194" i="46"/>
  <c r="DF194" i="46"/>
  <c r="AQ194" i="46" s="1"/>
  <c r="DE194" i="46"/>
  <c r="DD194" i="46"/>
  <c r="AO194" i="46" s="1"/>
  <c r="DC194" i="46"/>
  <c r="AN194" i="46" s="1"/>
  <c r="DB194" i="46"/>
  <c r="AM194" i="46" s="1"/>
  <c r="DA194" i="46"/>
  <c r="AL194" i="46" s="1"/>
  <c r="CZ194" i="46"/>
  <c r="CY194" i="46"/>
  <c r="CX194" i="46"/>
  <c r="CW194" i="46"/>
  <c r="AH194" i="46" s="1"/>
  <c r="CV194" i="46"/>
  <c r="CU194" i="46"/>
  <c r="AF194" i="46" s="1"/>
  <c r="CT194" i="46"/>
  <c r="AE194" i="46" s="1"/>
  <c r="CS194" i="46"/>
  <c r="AD194" i="46" s="1"/>
  <c r="CR194" i="46"/>
  <c r="AC194" i="46" s="1"/>
  <c r="CQ194" i="46"/>
  <c r="CP194" i="46"/>
  <c r="AA194" i="44" s="1"/>
  <c r="CO194" i="46"/>
  <c r="CN194" i="46"/>
  <c r="Y194" i="46" s="1"/>
  <c r="CM194" i="46"/>
  <c r="X194" i="46" s="1"/>
  <c r="CL194" i="46"/>
  <c r="CK194" i="46"/>
  <c r="V194" i="46" s="1"/>
  <c r="CJ194" i="46"/>
  <c r="CI194" i="46"/>
  <c r="CH194" i="46"/>
  <c r="S194" i="46" s="1"/>
  <c r="CG194" i="46"/>
  <c r="R194" i="46" s="1"/>
  <c r="CF194" i="46"/>
  <c r="Q194" i="46" s="1"/>
  <c r="CE194" i="46"/>
  <c r="P194" i="46" s="1"/>
  <c r="CD194" i="46"/>
  <c r="CC194" i="46"/>
  <c r="N194" i="46" s="1"/>
  <c r="CB194" i="46"/>
  <c r="CA194" i="46"/>
  <c r="L194" i="46" s="1"/>
  <c r="BZ194" i="46"/>
  <c r="BY194" i="46"/>
  <c r="J194" i="46" s="1"/>
  <c r="BX194" i="46"/>
  <c r="I194" i="46" s="1"/>
  <c r="BW194" i="46"/>
  <c r="BV194" i="46"/>
  <c r="G194" i="46" s="1"/>
  <c r="BU194" i="46"/>
  <c r="F194" i="46" s="1"/>
  <c r="BT194" i="46"/>
  <c r="BS194" i="46"/>
  <c r="D194" i="46" s="1"/>
  <c r="AA194" i="46"/>
  <c r="B194" i="46"/>
  <c r="B194" i="44" s="1"/>
  <c r="A194" i="46"/>
  <c r="A194" i="44" s="1"/>
  <c r="EF193" i="46"/>
  <c r="BQ193" i="46" s="1"/>
  <c r="EE193" i="46"/>
  <c r="BP193" i="46" s="1"/>
  <c r="ED193" i="46"/>
  <c r="BO193" i="44" s="1"/>
  <c r="EC193" i="46"/>
  <c r="BN193" i="44" s="1"/>
  <c r="EB193" i="46"/>
  <c r="BM193" i="46" s="1"/>
  <c r="EA193" i="46"/>
  <c r="BL193" i="46" s="1"/>
  <c r="DZ193" i="46"/>
  <c r="BK193" i="46" s="1"/>
  <c r="DY193" i="46"/>
  <c r="BJ193" i="46" s="1"/>
  <c r="DX193" i="46"/>
  <c r="BI193" i="46" s="1"/>
  <c r="DW193" i="46"/>
  <c r="BH193" i="46" s="1"/>
  <c r="DV193" i="46"/>
  <c r="BG193" i="46" s="1"/>
  <c r="DU193" i="46"/>
  <c r="DT193" i="46"/>
  <c r="BE193" i="46" s="1"/>
  <c r="DS193" i="46"/>
  <c r="DR193" i="46"/>
  <c r="BC193" i="46" s="1"/>
  <c r="DQ193" i="46"/>
  <c r="BB193" i="46" s="1"/>
  <c r="DP193" i="46"/>
  <c r="DO193" i="46"/>
  <c r="AZ193" i="46" s="1"/>
  <c r="DN193" i="46"/>
  <c r="AY193" i="46" s="1"/>
  <c r="DM193" i="46"/>
  <c r="DL193" i="46"/>
  <c r="DK193" i="46"/>
  <c r="DJ193" i="46"/>
  <c r="DI193" i="46"/>
  <c r="AT193" i="46" s="1"/>
  <c r="DH193" i="46"/>
  <c r="AS193" i="46" s="1"/>
  <c r="DG193" i="46"/>
  <c r="DF193" i="46"/>
  <c r="AQ193" i="46" s="1"/>
  <c r="DE193" i="46"/>
  <c r="DD193" i="46"/>
  <c r="DC193" i="46"/>
  <c r="AN193" i="46" s="1"/>
  <c r="DB193" i="46"/>
  <c r="AM193" i="46" s="1"/>
  <c r="DA193" i="46"/>
  <c r="AL193" i="46" s="1"/>
  <c r="CZ193" i="46"/>
  <c r="CY193" i="46"/>
  <c r="CX193" i="46"/>
  <c r="AI193" i="46" s="1"/>
  <c r="CW193" i="46"/>
  <c r="AH193" i="46" s="1"/>
  <c r="CV193" i="46"/>
  <c r="CU193" i="46"/>
  <c r="AF193" i="46" s="1"/>
  <c r="CT193" i="46"/>
  <c r="CS193" i="46"/>
  <c r="AD193" i="46" s="1"/>
  <c r="CR193" i="46"/>
  <c r="CQ193" i="46"/>
  <c r="AB193" i="46" s="1"/>
  <c r="CP193" i="46"/>
  <c r="AA193" i="46" s="1"/>
  <c r="CO193" i="46"/>
  <c r="CN193" i="46"/>
  <c r="Y193" i="46" s="1"/>
  <c r="CM193" i="46"/>
  <c r="CL193" i="46"/>
  <c r="W193" i="46" s="1"/>
  <c r="CK193" i="46"/>
  <c r="V193" i="46" s="1"/>
  <c r="CJ193" i="46"/>
  <c r="U193" i="46" s="1"/>
  <c r="CI193" i="46"/>
  <c r="CH193" i="46"/>
  <c r="S193" i="46" s="1"/>
  <c r="CG193" i="46"/>
  <c r="CF193" i="46"/>
  <c r="Q193" i="46" s="1"/>
  <c r="CE193" i="46"/>
  <c r="P193" i="46" s="1"/>
  <c r="CD193" i="46"/>
  <c r="O193" i="46" s="1"/>
  <c r="CC193" i="46"/>
  <c r="N193" i="46" s="1"/>
  <c r="CB193" i="46"/>
  <c r="CA193" i="46"/>
  <c r="L193" i="46" s="1"/>
  <c r="BZ193" i="46"/>
  <c r="K193" i="46" s="1"/>
  <c r="BY193" i="46"/>
  <c r="BX193" i="46"/>
  <c r="BW193" i="46"/>
  <c r="BV193" i="46"/>
  <c r="G193" i="46" s="1"/>
  <c r="BU193" i="46"/>
  <c r="F193" i="46" s="1"/>
  <c r="BT193" i="46"/>
  <c r="BS193" i="46"/>
  <c r="BO193" i="46"/>
  <c r="BN193" i="46"/>
  <c r="B193" i="46"/>
  <c r="B193" i="44" s="1"/>
  <c r="A193" i="46"/>
  <c r="C193" i="46" s="1"/>
  <c r="C193" i="44" s="1"/>
  <c r="EF192" i="46"/>
  <c r="EE192" i="46"/>
  <c r="ED192" i="46"/>
  <c r="EC192" i="46"/>
  <c r="BN192" i="46" s="1"/>
  <c r="EB192" i="46"/>
  <c r="BM192" i="46" s="1"/>
  <c r="EA192" i="46"/>
  <c r="DZ192" i="46"/>
  <c r="DY192" i="46"/>
  <c r="BJ192" i="46" s="1"/>
  <c r="DX192" i="46"/>
  <c r="DW192" i="46"/>
  <c r="BH192" i="46" s="1"/>
  <c r="DV192" i="46"/>
  <c r="DU192" i="46"/>
  <c r="DT192" i="46"/>
  <c r="BE192" i="46" s="1"/>
  <c r="DS192" i="46"/>
  <c r="DR192" i="46"/>
  <c r="BC192" i="46" s="1"/>
  <c r="DQ192" i="46"/>
  <c r="DP192" i="46"/>
  <c r="BA192" i="46" s="1"/>
  <c r="DO192" i="46"/>
  <c r="AZ192" i="46" s="1"/>
  <c r="DN192" i="46"/>
  <c r="AY192" i="46" s="1"/>
  <c r="DM192" i="46"/>
  <c r="AX192" i="46" s="1"/>
  <c r="DL192" i="46"/>
  <c r="AW192" i="46" s="1"/>
  <c r="DK192" i="46"/>
  <c r="DJ192" i="46"/>
  <c r="DI192" i="46"/>
  <c r="DH192" i="46"/>
  <c r="AS192" i="46" s="1"/>
  <c r="DG192" i="46"/>
  <c r="DF192" i="46"/>
  <c r="DE192" i="46"/>
  <c r="DD192" i="46"/>
  <c r="AO192" i="46" s="1"/>
  <c r="DC192" i="46"/>
  <c r="DB192" i="46"/>
  <c r="DA192" i="46"/>
  <c r="AL192" i="46" s="1"/>
  <c r="CZ192" i="46"/>
  <c r="CY192" i="46"/>
  <c r="AJ192" i="46" s="1"/>
  <c r="CX192" i="46"/>
  <c r="CW192" i="46"/>
  <c r="AH192" i="46" s="1"/>
  <c r="CV192" i="46"/>
  <c r="AG192" i="46" s="1"/>
  <c r="CU192" i="46"/>
  <c r="CT192" i="46"/>
  <c r="AE192" i="46" s="1"/>
  <c r="CS192" i="46"/>
  <c r="CR192" i="46"/>
  <c r="CQ192" i="46"/>
  <c r="AB192" i="46" s="1"/>
  <c r="CP192" i="46"/>
  <c r="CO192" i="46"/>
  <c r="CN192" i="46"/>
  <c r="Y192" i="46" s="1"/>
  <c r="CM192" i="46"/>
  <c r="CL192" i="46"/>
  <c r="W192" i="46" s="1"/>
  <c r="CK192" i="46"/>
  <c r="V192" i="46" s="1"/>
  <c r="CJ192" i="46"/>
  <c r="U192" i="46" s="1"/>
  <c r="CI192" i="46"/>
  <c r="T192" i="46" s="1"/>
  <c r="CH192" i="46"/>
  <c r="CG192" i="46"/>
  <c r="R192" i="46" s="1"/>
  <c r="CF192" i="46"/>
  <c r="Q192" i="46" s="1"/>
  <c r="CE192" i="46"/>
  <c r="P192" i="46" s="1"/>
  <c r="CD192" i="46"/>
  <c r="O192" i="46" s="1"/>
  <c r="CC192" i="46"/>
  <c r="N192" i="46" s="1"/>
  <c r="CB192" i="46"/>
  <c r="CA192" i="46"/>
  <c r="L192" i="46" s="1"/>
  <c r="BZ192" i="46"/>
  <c r="BY192" i="46"/>
  <c r="J192" i="46" s="1"/>
  <c r="BX192" i="46"/>
  <c r="I192" i="46" s="1"/>
  <c r="BW192" i="46"/>
  <c r="BV192" i="46"/>
  <c r="BU192" i="46"/>
  <c r="BT192" i="46"/>
  <c r="E192" i="46" s="1"/>
  <c r="BS192" i="46"/>
  <c r="D192" i="46" s="1"/>
  <c r="B192" i="46"/>
  <c r="B192" i="44" s="1"/>
  <c r="A192" i="46"/>
  <c r="C192" i="46" s="1"/>
  <c r="C192" i="44" s="1"/>
  <c r="EF191" i="46"/>
  <c r="BQ191" i="46" s="1"/>
  <c r="EE191" i="46"/>
  <c r="ED191" i="46"/>
  <c r="BO191" i="44" s="1"/>
  <c r="EC191" i="46"/>
  <c r="BN191" i="44" s="1"/>
  <c r="EB191" i="46"/>
  <c r="BM191" i="46" s="1"/>
  <c r="EA191" i="46"/>
  <c r="BL191" i="46" s="1"/>
  <c r="DZ191" i="46"/>
  <c r="BK191" i="46" s="1"/>
  <c r="DY191" i="46"/>
  <c r="DX191" i="46"/>
  <c r="DW191" i="46"/>
  <c r="DV191" i="46"/>
  <c r="DU191" i="46"/>
  <c r="BF191" i="46" s="1"/>
  <c r="DT191" i="46"/>
  <c r="BE191" i="46" s="1"/>
  <c r="DS191" i="46"/>
  <c r="DR191" i="46"/>
  <c r="DQ191" i="46"/>
  <c r="BB191" i="46" s="1"/>
  <c r="DP191" i="46"/>
  <c r="BA191" i="46" s="1"/>
  <c r="DO191" i="46"/>
  <c r="DN191" i="46"/>
  <c r="DM191" i="46"/>
  <c r="AX191" i="46" s="1"/>
  <c r="DL191" i="46"/>
  <c r="AW191" i="46" s="1"/>
  <c r="DK191" i="46"/>
  <c r="AV191" i="46" s="1"/>
  <c r="DJ191" i="46"/>
  <c r="DI191" i="46"/>
  <c r="DH191" i="46"/>
  <c r="DG191" i="46"/>
  <c r="DF191" i="46"/>
  <c r="DE191" i="46"/>
  <c r="AP191" i="46" s="1"/>
  <c r="DD191" i="46"/>
  <c r="AO191" i="46" s="1"/>
  <c r="DC191" i="46"/>
  <c r="AN191" i="46" s="1"/>
  <c r="DB191" i="46"/>
  <c r="DA191" i="46"/>
  <c r="CZ191" i="46"/>
  <c r="AK191" i="46" s="1"/>
  <c r="CY191" i="46"/>
  <c r="CX191" i="46"/>
  <c r="CW191" i="46"/>
  <c r="AH191" i="46" s="1"/>
  <c r="CV191" i="46"/>
  <c r="CU191" i="46"/>
  <c r="AF191" i="46" s="1"/>
  <c r="CT191" i="46"/>
  <c r="CS191" i="46"/>
  <c r="AD191" i="46" s="1"/>
  <c r="CR191" i="46"/>
  <c r="CQ191" i="46"/>
  <c r="CP191" i="46"/>
  <c r="AA191" i="46" s="1"/>
  <c r="CO191" i="46"/>
  <c r="Z191" i="46" s="1"/>
  <c r="CN191" i="46"/>
  <c r="CM191" i="46"/>
  <c r="X191" i="46" s="1"/>
  <c r="CL191" i="46"/>
  <c r="CK191" i="46"/>
  <c r="CJ191" i="46"/>
  <c r="CI191" i="46"/>
  <c r="CH191" i="46"/>
  <c r="S191" i="46" s="1"/>
  <c r="CG191" i="46"/>
  <c r="R191" i="46" s="1"/>
  <c r="CF191" i="46"/>
  <c r="Q191" i="46" s="1"/>
  <c r="CE191" i="46"/>
  <c r="P191" i="46" s="1"/>
  <c r="CD191" i="46"/>
  <c r="CC191" i="46"/>
  <c r="N191" i="46" s="1"/>
  <c r="CB191" i="46"/>
  <c r="M191" i="46" s="1"/>
  <c r="CA191" i="46"/>
  <c r="BZ191" i="46"/>
  <c r="K191" i="46" s="1"/>
  <c r="BY191" i="46"/>
  <c r="J191" i="46" s="1"/>
  <c r="BX191" i="46"/>
  <c r="I191" i="46" s="1"/>
  <c r="BW191" i="46"/>
  <c r="H191" i="46" s="1"/>
  <c r="BV191" i="46"/>
  <c r="BU191" i="46"/>
  <c r="BT191" i="46"/>
  <c r="E191" i="46" s="1"/>
  <c r="BS191" i="46"/>
  <c r="BO191" i="46"/>
  <c r="BN191" i="46"/>
  <c r="B191" i="46"/>
  <c r="B191" i="44" s="1"/>
  <c r="A191" i="46"/>
  <c r="A191" i="44" s="1"/>
  <c r="EF190" i="46"/>
  <c r="EE190" i="46"/>
  <c r="ED190" i="46"/>
  <c r="EC190" i="46"/>
  <c r="EB190" i="46"/>
  <c r="BM190" i="46" s="1"/>
  <c r="EA190" i="46"/>
  <c r="DZ190" i="46"/>
  <c r="BK190" i="46" s="1"/>
  <c r="DY190" i="46"/>
  <c r="DX190" i="46"/>
  <c r="BI190" i="46" s="1"/>
  <c r="DW190" i="46"/>
  <c r="DV190" i="46"/>
  <c r="BG190" i="46" s="1"/>
  <c r="DU190" i="46"/>
  <c r="BF190" i="46" s="1"/>
  <c r="DT190" i="46"/>
  <c r="DS190" i="46"/>
  <c r="DR190" i="46"/>
  <c r="BC190" i="46" s="1"/>
  <c r="DQ190" i="46"/>
  <c r="BB190" i="46" s="1"/>
  <c r="DP190" i="46"/>
  <c r="DO190" i="46"/>
  <c r="DN190" i="46"/>
  <c r="AY190" i="44" s="1"/>
  <c r="DM190" i="46"/>
  <c r="DL190" i="46"/>
  <c r="DK190" i="46"/>
  <c r="DJ190" i="46"/>
  <c r="AU190" i="46" s="1"/>
  <c r="DI190" i="46"/>
  <c r="AT190" i="46" s="1"/>
  <c r="DH190" i="46"/>
  <c r="AS190" i="46" s="1"/>
  <c r="DG190" i="46"/>
  <c r="AR190" i="46" s="1"/>
  <c r="DF190" i="46"/>
  <c r="DE190" i="46"/>
  <c r="DD190" i="46"/>
  <c r="AO190" i="46" s="1"/>
  <c r="DC190" i="46"/>
  <c r="DB190" i="46"/>
  <c r="DA190" i="46"/>
  <c r="AL190" i="46" s="1"/>
  <c r="CZ190" i="46"/>
  <c r="CY190" i="46"/>
  <c r="CX190" i="46"/>
  <c r="AI190" i="46" s="1"/>
  <c r="CW190" i="46"/>
  <c r="CV190" i="46"/>
  <c r="AG190" i="46" s="1"/>
  <c r="CU190" i="46"/>
  <c r="CT190" i="46"/>
  <c r="AE190" i="46" s="1"/>
  <c r="CS190" i="46"/>
  <c r="AD190" i="46" s="1"/>
  <c r="CR190" i="46"/>
  <c r="CQ190" i="46"/>
  <c r="AB190" i="46" s="1"/>
  <c r="CP190" i="46"/>
  <c r="CO190" i="46"/>
  <c r="CN190" i="46"/>
  <c r="Y190" i="46" s="1"/>
  <c r="CM190" i="46"/>
  <c r="CL190" i="46"/>
  <c r="W190" i="46" s="1"/>
  <c r="CK190" i="46"/>
  <c r="V190" i="46" s="1"/>
  <c r="CJ190" i="46"/>
  <c r="CI190" i="46"/>
  <c r="CH190" i="46"/>
  <c r="S190" i="46" s="1"/>
  <c r="CG190" i="46"/>
  <c r="CF190" i="46"/>
  <c r="Q190" i="46" s="1"/>
  <c r="CE190" i="46"/>
  <c r="CD190" i="46"/>
  <c r="CC190" i="46"/>
  <c r="CB190" i="46"/>
  <c r="CA190" i="46"/>
  <c r="L190" i="46" s="1"/>
  <c r="BZ190" i="46"/>
  <c r="K190" i="46" s="1"/>
  <c r="BY190" i="46"/>
  <c r="BX190" i="46"/>
  <c r="BW190" i="46"/>
  <c r="BV190" i="46"/>
  <c r="BU190" i="46"/>
  <c r="F190" i="46" s="1"/>
  <c r="BT190" i="46"/>
  <c r="BS190" i="46"/>
  <c r="AY190" i="46"/>
  <c r="B190" i="46"/>
  <c r="B190" i="44" s="1"/>
  <c r="A190" i="46"/>
  <c r="A190" i="44" s="1"/>
  <c r="EF189" i="46"/>
  <c r="BQ189" i="46" s="1"/>
  <c r="EE189" i="46"/>
  <c r="BP189" i="46" s="1"/>
  <c r="ED189" i="46"/>
  <c r="BO189" i="44" s="1"/>
  <c r="EC189" i="46"/>
  <c r="BN189" i="44" s="1"/>
  <c r="EB189" i="46"/>
  <c r="BM189" i="44" s="1"/>
  <c r="EA189" i="46"/>
  <c r="BL189" i="44" s="1"/>
  <c r="DZ189" i="46"/>
  <c r="DY189" i="46"/>
  <c r="DX189" i="46"/>
  <c r="BI189" i="46" s="1"/>
  <c r="DW189" i="46"/>
  <c r="BH189" i="46" s="1"/>
  <c r="DV189" i="46"/>
  <c r="DU189" i="46"/>
  <c r="DT189" i="46"/>
  <c r="BE189" i="46" s="1"/>
  <c r="DS189" i="46"/>
  <c r="DR189" i="46"/>
  <c r="DQ189" i="46"/>
  <c r="DP189" i="46"/>
  <c r="BA189" i="46" s="1"/>
  <c r="DO189" i="46"/>
  <c r="AZ189" i="46" s="1"/>
  <c r="DN189" i="46"/>
  <c r="AY189" i="46" s="1"/>
  <c r="DM189" i="46"/>
  <c r="DL189" i="46"/>
  <c r="AW189" i="46" s="1"/>
  <c r="DK189" i="46"/>
  <c r="AV189" i="46" s="1"/>
  <c r="DJ189" i="46"/>
  <c r="DI189" i="46"/>
  <c r="AT189" i="46" s="1"/>
  <c r="DH189" i="46"/>
  <c r="AS189" i="46" s="1"/>
  <c r="DG189" i="46"/>
  <c r="AR189" i="46" s="1"/>
  <c r="DF189" i="46"/>
  <c r="AQ189" i="46" s="1"/>
  <c r="DE189" i="46"/>
  <c r="DD189" i="46"/>
  <c r="DC189" i="46"/>
  <c r="DB189" i="46"/>
  <c r="AM189" i="46" s="1"/>
  <c r="DA189" i="46"/>
  <c r="AL189" i="46" s="1"/>
  <c r="CZ189" i="46"/>
  <c r="AK189" i="46" s="1"/>
  <c r="CY189" i="46"/>
  <c r="CX189" i="46"/>
  <c r="AI189" i="46" s="1"/>
  <c r="CW189" i="46"/>
  <c r="CV189" i="46"/>
  <c r="CU189" i="46"/>
  <c r="AF189" i="46" s="1"/>
  <c r="CT189" i="46"/>
  <c r="CS189" i="46"/>
  <c r="AD189" i="46" s="1"/>
  <c r="CR189" i="46"/>
  <c r="AC189" i="46" s="1"/>
  <c r="CQ189" i="46"/>
  <c r="AB189" i="46" s="1"/>
  <c r="CP189" i="46"/>
  <c r="AA189" i="46" s="1"/>
  <c r="CO189" i="46"/>
  <c r="CN189" i="46"/>
  <c r="Y189" i="46" s="1"/>
  <c r="CM189" i="46"/>
  <c r="CL189" i="46"/>
  <c r="CK189" i="46"/>
  <c r="V189" i="46" s="1"/>
  <c r="CJ189" i="46"/>
  <c r="U189" i="46" s="1"/>
  <c r="CI189" i="46"/>
  <c r="T189" i="46" s="1"/>
  <c r="CH189" i="46"/>
  <c r="S189" i="46" s="1"/>
  <c r="CG189" i="46"/>
  <c r="CF189" i="46"/>
  <c r="Q189" i="46" s="1"/>
  <c r="CE189" i="46"/>
  <c r="CD189" i="46"/>
  <c r="CC189" i="46"/>
  <c r="N189" i="46" s="1"/>
  <c r="CB189" i="46"/>
  <c r="M189" i="46" s="1"/>
  <c r="CA189" i="46"/>
  <c r="L189" i="46" s="1"/>
  <c r="BZ189" i="46"/>
  <c r="BY189" i="46"/>
  <c r="J189" i="46" s="1"/>
  <c r="BX189" i="46"/>
  <c r="I189" i="46" s="1"/>
  <c r="BW189" i="46"/>
  <c r="H189" i="46" s="1"/>
  <c r="BV189" i="46"/>
  <c r="BU189" i="46"/>
  <c r="BT189" i="46"/>
  <c r="E189" i="46" s="1"/>
  <c r="BS189" i="46"/>
  <c r="D189" i="46" s="1"/>
  <c r="B189" i="46"/>
  <c r="B189" i="44" s="1"/>
  <c r="A189" i="46"/>
  <c r="C189" i="46" s="1"/>
  <c r="C189" i="44" s="1"/>
  <c r="EF188" i="46"/>
  <c r="EE188" i="46"/>
  <c r="BP188" i="46" s="1"/>
  <c r="ED188" i="46"/>
  <c r="BO188" i="46" s="1"/>
  <c r="EC188" i="46"/>
  <c r="EB188" i="46"/>
  <c r="EA188" i="46"/>
  <c r="BL188" i="46" s="1"/>
  <c r="DZ188" i="46"/>
  <c r="DY188" i="46"/>
  <c r="BJ188" i="46" s="1"/>
  <c r="DX188" i="46"/>
  <c r="DW188" i="46"/>
  <c r="BH188" i="46" s="1"/>
  <c r="DV188" i="46"/>
  <c r="BG188" i="46" s="1"/>
  <c r="DU188" i="46"/>
  <c r="DT188" i="46"/>
  <c r="BE188" i="46" s="1"/>
  <c r="DS188" i="46"/>
  <c r="DR188" i="46"/>
  <c r="DQ188" i="46"/>
  <c r="BB188" i="46" s="1"/>
  <c r="DP188" i="46"/>
  <c r="DO188" i="46"/>
  <c r="DN188" i="46"/>
  <c r="AY188" i="46" s="1"/>
  <c r="DM188" i="46"/>
  <c r="DL188" i="46"/>
  <c r="AW188" i="46" s="1"/>
  <c r="DK188" i="46"/>
  <c r="DJ188" i="46"/>
  <c r="DI188" i="46"/>
  <c r="AT188" i="46" s="1"/>
  <c r="DH188" i="46"/>
  <c r="DG188" i="46"/>
  <c r="AR188" i="46" s="1"/>
  <c r="DF188" i="46"/>
  <c r="AQ188" i="46" s="1"/>
  <c r="DE188" i="46"/>
  <c r="DD188" i="46"/>
  <c r="AO188" i="46" s="1"/>
  <c r="DC188" i="46"/>
  <c r="AN188" i="46" s="1"/>
  <c r="DB188" i="46"/>
  <c r="DA188" i="46"/>
  <c r="AL188" i="46" s="1"/>
  <c r="CZ188" i="46"/>
  <c r="CY188" i="46"/>
  <c r="CX188" i="46"/>
  <c r="AI188" i="46" s="1"/>
  <c r="CW188" i="46"/>
  <c r="AH188" i="46" s="1"/>
  <c r="CV188" i="46"/>
  <c r="CU188" i="46"/>
  <c r="AF188" i="46" s="1"/>
  <c r="CT188" i="46"/>
  <c r="CS188" i="46"/>
  <c r="CR188" i="46"/>
  <c r="CQ188" i="46"/>
  <c r="CP188" i="46"/>
  <c r="AA188" i="46" s="1"/>
  <c r="CO188" i="46"/>
  <c r="CN188" i="46"/>
  <c r="CM188" i="46"/>
  <c r="CL188" i="46"/>
  <c r="CK188" i="46"/>
  <c r="V188" i="46" s="1"/>
  <c r="CJ188" i="46"/>
  <c r="CI188" i="46"/>
  <c r="T188" i="46" s="1"/>
  <c r="CH188" i="46"/>
  <c r="CG188" i="46"/>
  <c r="R188" i="46" s="1"/>
  <c r="CF188" i="46"/>
  <c r="CE188" i="46"/>
  <c r="CD188" i="46"/>
  <c r="CC188" i="46"/>
  <c r="N188" i="46" s="1"/>
  <c r="CB188" i="46"/>
  <c r="CA188" i="46"/>
  <c r="L188" i="46" s="1"/>
  <c r="BZ188" i="46"/>
  <c r="K188" i="46" s="1"/>
  <c r="BY188" i="46"/>
  <c r="BX188" i="46"/>
  <c r="I188" i="46" s="1"/>
  <c r="BW188" i="46"/>
  <c r="H188" i="46" s="1"/>
  <c r="BV188" i="46"/>
  <c r="G188" i="46" s="1"/>
  <c r="BU188" i="46"/>
  <c r="BT188" i="46"/>
  <c r="BS188" i="46"/>
  <c r="D188" i="46" s="1"/>
  <c r="B188" i="46"/>
  <c r="B188" i="44" s="1"/>
  <c r="A188" i="46"/>
  <c r="A188" i="44" s="1"/>
  <c r="EF187" i="46"/>
  <c r="BQ187" i="46" s="1"/>
  <c r="EE187" i="46"/>
  <c r="ED187" i="46"/>
  <c r="EC187" i="46"/>
  <c r="EB187" i="46"/>
  <c r="BM187" i="46" s="1"/>
  <c r="EA187" i="46"/>
  <c r="BL187" i="46" s="1"/>
  <c r="DZ187" i="46"/>
  <c r="DY187" i="46"/>
  <c r="DX187" i="46"/>
  <c r="DW187" i="46"/>
  <c r="DV187" i="46"/>
  <c r="DU187" i="46"/>
  <c r="BF187" i="46" s="1"/>
  <c r="DT187" i="46"/>
  <c r="DS187" i="46"/>
  <c r="BD187" i="46" s="1"/>
  <c r="DR187" i="46"/>
  <c r="BC187" i="46" s="1"/>
  <c r="DQ187" i="46"/>
  <c r="DP187" i="46"/>
  <c r="DO187" i="46"/>
  <c r="DN187" i="46"/>
  <c r="AY187" i="46" s="1"/>
  <c r="DM187" i="46"/>
  <c r="AX187" i="46" s="1"/>
  <c r="DL187" i="46"/>
  <c r="DK187" i="46"/>
  <c r="AV187" i="46" s="1"/>
  <c r="DJ187" i="46"/>
  <c r="AU187" i="46" s="1"/>
  <c r="DI187" i="46"/>
  <c r="DH187" i="46"/>
  <c r="DG187" i="46"/>
  <c r="DF187" i="46"/>
  <c r="DE187" i="46"/>
  <c r="DD187" i="46"/>
  <c r="DC187" i="46"/>
  <c r="AN187" i="46" s="1"/>
  <c r="DB187" i="46"/>
  <c r="DA187" i="46"/>
  <c r="CZ187" i="46"/>
  <c r="AK187" i="46" s="1"/>
  <c r="CY187" i="46"/>
  <c r="CX187" i="46"/>
  <c r="CW187" i="46"/>
  <c r="AH187" i="46" s="1"/>
  <c r="CV187" i="46"/>
  <c r="AG187" i="46" s="1"/>
  <c r="CU187" i="46"/>
  <c r="CT187" i="46"/>
  <c r="AE187" i="46" s="1"/>
  <c r="CS187" i="46"/>
  <c r="CR187" i="46"/>
  <c r="AC187" i="46" s="1"/>
  <c r="CQ187" i="46"/>
  <c r="CP187" i="46"/>
  <c r="CO187" i="46"/>
  <c r="Z187" i="46" s="1"/>
  <c r="CN187" i="46"/>
  <c r="Y187" i="46" s="1"/>
  <c r="CM187" i="46"/>
  <c r="X187" i="46" s="1"/>
  <c r="CL187" i="46"/>
  <c r="W187" i="46" s="1"/>
  <c r="CK187" i="46"/>
  <c r="CJ187" i="46"/>
  <c r="U187" i="46" s="1"/>
  <c r="CI187" i="46"/>
  <c r="CH187" i="46"/>
  <c r="CG187" i="46"/>
  <c r="CF187" i="46"/>
  <c r="CE187" i="46"/>
  <c r="P187" i="46" s="1"/>
  <c r="CD187" i="46"/>
  <c r="O187" i="46" s="1"/>
  <c r="CC187" i="46"/>
  <c r="CB187" i="46"/>
  <c r="CA187" i="46"/>
  <c r="BZ187" i="46"/>
  <c r="K187" i="46" s="1"/>
  <c r="BY187" i="46"/>
  <c r="J187" i="46" s="1"/>
  <c r="BX187" i="46"/>
  <c r="BW187" i="46"/>
  <c r="BV187" i="46"/>
  <c r="G187" i="46" s="1"/>
  <c r="BU187" i="46"/>
  <c r="BT187" i="46"/>
  <c r="E187" i="46" s="1"/>
  <c r="BS187" i="46"/>
  <c r="B187" i="46"/>
  <c r="B187" i="44" s="1"/>
  <c r="A187" i="46"/>
  <c r="C187" i="46" s="1"/>
  <c r="C187" i="44" s="1"/>
  <c r="EF186" i="46"/>
  <c r="BQ186" i="46" s="1"/>
  <c r="EE186" i="46"/>
  <c r="ED186" i="46"/>
  <c r="BO186" i="44" s="1"/>
  <c r="EC186" i="46"/>
  <c r="EB186" i="46"/>
  <c r="EA186" i="46"/>
  <c r="DZ186" i="46"/>
  <c r="BK186" i="46" s="1"/>
  <c r="DY186" i="46"/>
  <c r="BJ186" i="46" s="1"/>
  <c r="DX186" i="46"/>
  <c r="BI186" i="46" s="1"/>
  <c r="DW186" i="46"/>
  <c r="BH186" i="46" s="1"/>
  <c r="DV186" i="46"/>
  <c r="BG186" i="46" s="1"/>
  <c r="DU186" i="46"/>
  <c r="DT186" i="46"/>
  <c r="BE186" i="46" s="1"/>
  <c r="DS186" i="46"/>
  <c r="BD186" i="46" s="1"/>
  <c r="DR186" i="46"/>
  <c r="DQ186" i="46"/>
  <c r="DP186" i="46"/>
  <c r="BA186" i="46" s="1"/>
  <c r="DO186" i="46"/>
  <c r="AZ186" i="46" s="1"/>
  <c r="DN186" i="46"/>
  <c r="AY186" i="46" s="1"/>
  <c r="DM186" i="46"/>
  <c r="DL186" i="46"/>
  <c r="AW186" i="46" s="1"/>
  <c r="DK186" i="46"/>
  <c r="DJ186" i="46"/>
  <c r="DI186" i="46"/>
  <c r="AT186" i="46" s="1"/>
  <c r="DH186" i="46"/>
  <c r="AS186" i="46" s="1"/>
  <c r="DG186" i="46"/>
  <c r="AR186" i="46" s="1"/>
  <c r="DF186" i="46"/>
  <c r="AQ186" i="46" s="1"/>
  <c r="DE186" i="46"/>
  <c r="AP186" i="46" s="1"/>
  <c r="DD186" i="46"/>
  <c r="DC186" i="46"/>
  <c r="DB186" i="46"/>
  <c r="DA186" i="46"/>
  <c r="CZ186" i="46"/>
  <c r="AK186" i="46" s="1"/>
  <c r="CY186" i="46"/>
  <c r="CX186" i="46"/>
  <c r="CW186" i="46"/>
  <c r="CV186" i="46"/>
  <c r="AG186" i="46" s="1"/>
  <c r="CU186" i="46"/>
  <c r="AF186" i="46" s="1"/>
  <c r="CT186" i="46"/>
  <c r="CS186" i="46"/>
  <c r="AD186" i="46" s="1"/>
  <c r="CR186" i="46"/>
  <c r="AC186" i="46" s="1"/>
  <c r="CQ186" i="46"/>
  <c r="AB186" i="46" s="1"/>
  <c r="CP186" i="46"/>
  <c r="AA186" i="46" s="1"/>
  <c r="CO186" i="46"/>
  <c r="CN186" i="46"/>
  <c r="CM186" i="46"/>
  <c r="CL186" i="46"/>
  <c r="CK186" i="46"/>
  <c r="V186" i="46" s="1"/>
  <c r="CJ186" i="46"/>
  <c r="U186" i="46" s="1"/>
  <c r="CI186" i="46"/>
  <c r="CH186" i="46"/>
  <c r="S186" i="46" s="1"/>
  <c r="CG186" i="46"/>
  <c r="CF186" i="46"/>
  <c r="CE186" i="46"/>
  <c r="P186" i="46" s="1"/>
  <c r="CD186" i="46"/>
  <c r="CC186" i="46"/>
  <c r="N186" i="46" s="1"/>
  <c r="CB186" i="46"/>
  <c r="M186" i="46" s="1"/>
  <c r="CA186" i="46"/>
  <c r="L186" i="46" s="1"/>
  <c r="BZ186" i="46"/>
  <c r="K186" i="46" s="1"/>
  <c r="BY186" i="46"/>
  <c r="J186" i="46" s="1"/>
  <c r="BX186" i="46"/>
  <c r="I186" i="46" s="1"/>
  <c r="BW186" i="46"/>
  <c r="BV186" i="46"/>
  <c r="BU186" i="46"/>
  <c r="BT186" i="46"/>
  <c r="E186" i="46" s="1"/>
  <c r="BS186" i="46"/>
  <c r="D186" i="46" s="1"/>
  <c r="BO186" i="46"/>
  <c r="B186" i="46"/>
  <c r="B186" i="44" s="1"/>
  <c r="A186" i="46"/>
  <c r="C186" i="46" s="1"/>
  <c r="C186" i="44" s="1"/>
  <c r="EF185" i="46"/>
  <c r="BQ185" i="46" s="1"/>
  <c r="EE185" i="46"/>
  <c r="BP185" i="46" s="1"/>
  <c r="ED185" i="46"/>
  <c r="BO185" i="46" s="1"/>
  <c r="EC185" i="46"/>
  <c r="BN185" i="46" s="1"/>
  <c r="EB185" i="46"/>
  <c r="EA185" i="46"/>
  <c r="BL185" i="46" s="1"/>
  <c r="DZ185" i="46"/>
  <c r="DY185" i="46"/>
  <c r="DX185" i="46"/>
  <c r="DW185" i="46"/>
  <c r="BH185" i="46" s="1"/>
  <c r="DV185" i="46"/>
  <c r="DU185" i="46"/>
  <c r="DT185" i="46"/>
  <c r="DS185" i="46"/>
  <c r="BD185" i="46" s="1"/>
  <c r="DR185" i="46"/>
  <c r="DQ185" i="46"/>
  <c r="DP185" i="46"/>
  <c r="BA185" i="46" s="1"/>
  <c r="DO185" i="46"/>
  <c r="DN185" i="46"/>
  <c r="DM185" i="46"/>
  <c r="DL185" i="46"/>
  <c r="AW185" i="46" s="1"/>
  <c r="DK185" i="46"/>
  <c r="AV185" i="46" s="1"/>
  <c r="DJ185" i="46"/>
  <c r="DI185" i="46"/>
  <c r="DH185" i="46"/>
  <c r="DG185" i="46"/>
  <c r="DF185" i="46"/>
  <c r="AQ185" i="46" s="1"/>
  <c r="DE185" i="46"/>
  <c r="DD185" i="46"/>
  <c r="AO185" i="46" s="1"/>
  <c r="DC185" i="46"/>
  <c r="AN185" i="46" s="1"/>
  <c r="DB185" i="46"/>
  <c r="DA185" i="46"/>
  <c r="CZ185" i="46"/>
  <c r="AK185" i="46" s="1"/>
  <c r="CY185" i="46"/>
  <c r="CX185" i="46"/>
  <c r="AI185" i="46" s="1"/>
  <c r="CW185" i="46"/>
  <c r="CV185" i="46"/>
  <c r="CU185" i="46"/>
  <c r="AF185" i="46" s="1"/>
  <c r="CT185" i="46"/>
  <c r="CS185" i="46"/>
  <c r="CR185" i="46"/>
  <c r="CQ185" i="46"/>
  <c r="AB185" i="46" s="1"/>
  <c r="CP185" i="46"/>
  <c r="CO185" i="46"/>
  <c r="CN185" i="46"/>
  <c r="Y185" i="46" s="1"/>
  <c r="CM185" i="46"/>
  <c r="CL185" i="46"/>
  <c r="W185" i="46" s="1"/>
  <c r="CK185" i="46"/>
  <c r="CJ185" i="46"/>
  <c r="U185" i="46" s="1"/>
  <c r="CI185" i="46"/>
  <c r="CH185" i="46"/>
  <c r="S185" i="46" s="1"/>
  <c r="CG185" i="46"/>
  <c r="R185" i="46" s="1"/>
  <c r="CF185" i="46"/>
  <c r="Q185" i="46" s="1"/>
  <c r="CE185" i="46"/>
  <c r="P185" i="46" s="1"/>
  <c r="CD185" i="46"/>
  <c r="CC185" i="46"/>
  <c r="CB185" i="46"/>
  <c r="M185" i="46" s="1"/>
  <c r="CA185" i="46"/>
  <c r="BZ185" i="46"/>
  <c r="BY185" i="46"/>
  <c r="J185" i="46" s="1"/>
  <c r="BX185" i="46"/>
  <c r="I185" i="46" s="1"/>
  <c r="BW185" i="46"/>
  <c r="H185" i="46" s="1"/>
  <c r="BV185" i="46"/>
  <c r="BU185" i="46"/>
  <c r="BT185" i="46"/>
  <c r="BS185" i="46"/>
  <c r="D185" i="46" s="1"/>
  <c r="B185" i="46"/>
  <c r="B185" i="44" s="1"/>
  <c r="A185" i="46"/>
  <c r="C185" i="46" s="1"/>
  <c r="C185" i="44" s="1"/>
  <c r="EF184" i="46"/>
  <c r="EE184" i="46"/>
  <c r="ED184" i="46"/>
  <c r="EC184" i="46"/>
  <c r="EB184" i="46"/>
  <c r="EA184" i="46"/>
  <c r="DZ184" i="46"/>
  <c r="DY184" i="46"/>
  <c r="DX184" i="46"/>
  <c r="BI184" i="46" s="1"/>
  <c r="DW184" i="46"/>
  <c r="BH184" i="46" s="1"/>
  <c r="DV184" i="46"/>
  <c r="DU184" i="46"/>
  <c r="DT184" i="46"/>
  <c r="BE184" i="46" s="1"/>
  <c r="DS184" i="46"/>
  <c r="BD184" i="46" s="1"/>
  <c r="DR184" i="46"/>
  <c r="DQ184" i="46"/>
  <c r="DP184" i="46"/>
  <c r="BA184" i="46" s="1"/>
  <c r="DO184" i="46"/>
  <c r="AZ184" i="46" s="1"/>
  <c r="DN184" i="46"/>
  <c r="DM184" i="46"/>
  <c r="DL184" i="46"/>
  <c r="DK184" i="46"/>
  <c r="AV184" i="46" s="1"/>
  <c r="DJ184" i="46"/>
  <c r="DI184" i="46"/>
  <c r="DH184" i="46"/>
  <c r="DG184" i="46"/>
  <c r="AR184" i="46" s="1"/>
  <c r="DF184" i="46"/>
  <c r="DE184" i="46"/>
  <c r="AP184" i="46" s="1"/>
  <c r="DD184" i="46"/>
  <c r="DC184" i="46"/>
  <c r="AN184" i="46" s="1"/>
  <c r="DB184" i="46"/>
  <c r="AM184" i="46" s="1"/>
  <c r="DA184" i="46"/>
  <c r="CZ184" i="46"/>
  <c r="AK184" i="46" s="1"/>
  <c r="CY184" i="46"/>
  <c r="CX184" i="46"/>
  <c r="CW184" i="46"/>
  <c r="AH184" i="46" s="1"/>
  <c r="CV184" i="46"/>
  <c r="AG184" i="46" s="1"/>
  <c r="CU184" i="46"/>
  <c r="AF184" i="46" s="1"/>
  <c r="CT184" i="46"/>
  <c r="AE184" i="46" s="1"/>
  <c r="CS184" i="46"/>
  <c r="CR184" i="46"/>
  <c r="AC184" i="46" s="1"/>
  <c r="CQ184" i="46"/>
  <c r="AB184" i="46" s="1"/>
  <c r="CP184" i="46"/>
  <c r="AA184" i="46" s="1"/>
  <c r="CO184" i="46"/>
  <c r="Z184" i="46" s="1"/>
  <c r="CN184" i="46"/>
  <c r="CM184" i="46"/>
  <c r="CL184" i="46"/>
  <c r="CK184" i="46"/>
  <c r="CJ184" i="46"/>
  <c r="CI184" i="46"/>
  <c r="T184" i="46" s="1"/>
  <c r="CH184" i="46"/>
  <c r="CG184" i="46"/>
  <c r="R184" i="46" s="1"/>
  <c r="CF184" i="46"/>
  <c r="Q184" i="46" s="1"/>
  <c r="CE184" i="46"/>
  <c r="CD184" i="46"/>
  <c r="CC184" i="46"/>
  <c r="CB184" i="46"/>
  <c r="M184" i="46" s="1"/>
  <c r="CA184" i="46"/>
  <c r="L184" i="46" s="1"/>
  <c r="BZ184" i="46"/>
  <c r="K184" i="46" s="1"/>
  <c r="BY184" i="46"/>
  <c r="BX184" i="46"/>
  <c r="I184" i="46" s="1"/>
  <c r="BW184" i="46"/>
  <c r="H184" i="46" s="1"/>
  <c r="BV184" i="46"/>
  <c r="G184" i="46" s="1"/>
  <c r="BU184" i="46"/>
  <c r="BT184" i="46"/>
  <c r="BS184" i="46"/>
  <c r="D184" i="46" s="1"/>
  <c r="B184" i="46"/>
  <c r="B184" i="44" s="1"/>
  <c r="A184" i="46"/>
  <c r="C184" i="46" s="1"/>
  <c r="C184" i="44" s="1"/>
  <c r="EF183" i="46"/>
  <c r="BQ183" i="46" s="1"/>
  <c r="EE183" i="46"/>
  <c r="ED183" i="46"/>
  <c r="EC183" i="46"/>
  <c r="EB183" i="46"/>
  <c r="BM183" i="46" s="1"/>
  <c r="EA183" i="46"/>
  <c r="BL183" i="46" s="1"/>
  <c r="DZ183" i="46"/>
  <c r="DY183" i="46"/>
  <c r="DX183" i="46"/>
  <c r="DW183" i="46"/>
  <c r="BH183" i="46" s="1"/>
  <c r="DV183" i="46"/>
  <c r="BG183" i="46" s="1"/>
  <c r="DU183" i="46"/>
  <c r="DT183" i="46"/>
  <c r="BE183" i="46" s="1"/>
  <c r="DS183" i="46"/>
  <c r="BD183" i="46" s="1"/>
  <c r="DR183" i="46"/>
  <c r="DQ183" i="46"/>
  <c r="BB183" i="46" s="1"/>
  <c r="DP183" i="46"/>
  <c r="DO183" i="46"/>
  <c r="AZ183" i="46" s="1"/>
  <c r="DN183" i="46"/>
  <c r="AY183" i="46" s="1"/>
  <c r="DM183" i="46"/>
  <c r="DL183" i="46"/>
  <c r="AW183" i="46" s="1"/>
  <c r="DK183" i="46"/>
  <c r="AV183" i="46" s="1"/>
  <c r="DJ183" i="46"/>
  <c r="DI183" i="46"/>
  <c r="AT183" i="46" s="1"/>
  <c r="DH183" i="46"/>
  <c r="AS183" i="46" s="1"/>
  <c r="DG183" i="46"/>
  <c r="DF183" i="46"/>
  <c r="DE183" i="46"/>
  <c r="DD183" i="46"/>
  <c r="AO183" i="46" s="1"/>
  <c r="DC183" i="46"/>
  <c r="AN183" i="46" s="1"/>
  <c r="DB183" i="46"/>
  <c r="DA183" i="46"/>
  <c r="AL183" i="46" s="1"/>
  <c r="CZ183" i="46"/>
  <c r="AK183" i="46" s="1"/>
  <c r="CY183" i="46"/>
  <c r="CX183" i="46"/>
  <c r="CW183" i="46"/>
  <c r="CV183" i="46"/>
  <c r="CU183" i="46"/>
  <c r="AF183" i="46" s="1"/>
  <c r="CT183" i="46"/>
  <c r="CS183" i="46"/>
  <c r="CR183" i="46"/>
  <c r="CQ183" i="46"/>
  <c r="CP183" i="46"/>
  <c r="CO183" i="46"/>
  <c r="CN183" i="46"/>
  <c r="CM183" i="46"/>
  <c r="X183" i="46" s="1"/>
  <c r="CL183" i="46"/>
  <c r="CK183" i="46"/>
  <c r="CJ183" i="46"/>
  <c r="U183" i="46" s="1"/>
  <c r="CI183" i="46"/>
  <c r="T183" i="46" s="1"/>
  <c r="CH183" i="46"/>
  <c r="S183" i="46" s="1"/>
  <c r="CG183" i="46"/>
  <c r="CF183" i="46"/>
  <c r="CE183" i="46"/>
  <c r="CD183" i="46"/>
  <c r="O183" i="46" s="1"/>
  <c r="CC183" i="46"/>
  <c r="N183" i="46" s="1"/>
  <c r="CB183" i="46"/>
  <c r="M183" i="46" s="1"/>
  <c r="CA183" i="46"/>
  <c r="L183" i="46" s="1"/>
  <c r="BZ183" i="46"/>
  <c r="K183" i="46" s="1"/>
  <c r="BY183" i="46"/>
  <c r="BX183" i="46"/>
  <c r="I183" i="46" s="1"/>
  <c r="BW183" i="46"/>
  <c r="H183" i="46" s="1"/>
  <c r="BV183" i="46"/>
  <c r="BU183" i="46"/>
  <c r="F183" i="46" s="1"/>
  <c r="BT183" i="46"/>
  <c r="E183" i="46" s="1"/>
  <c r="BS183" i="46"/>
  <c r="B183" i="46"/>
  <c r="B183" i="44" s="1"/>
  <c r="A183" i="46"/>
  <c r="C183" i="46" s="1"/>
  <c r="C183" i="44" s="1"/>
  <c r="EF182" i="46"/>
  <c r="BQ182" i="46" s="1"/>
  <c r="EE182" i="46"/>
  <c r="BP182" i="46" s="1"/>
  <c r="ED182" i="46"/>
  <c r="BO182" i="44" s="1"/>
  <c r="EC182" i="46"/>
  <c r="EB182" i="46"/>
  <c r="EA182" i="46"/>
  <c r="BL182" i="46" s="1"/>
  <c r="DZ182" i="46"/>
  <c r="DY182" i="46"/>
  <c r="BJ182" i="46" s="1"/>
  <c r="DX182" i="46"/>
  <c r="BI182" i="46" s="1"/>
  <c r="DW182" i="46"/>
  <c r="BH182" i="46" s="1"/>
  <c r="DV182" i="46"/>
  <c r="DU182" i="46"/>
  <c r="BF182" i="46" s="1"/>
  <c r="DT182" i="46"/>
  <c r="DS182" i="46"/>
  <c r="BD182" i="46" s="1"/>
  <c r="DR182" i="46"/>
  <c r="BC182" i="46" s="1"/>
  <c r="DQ182" i="46"/>
  <c r="BB182" i="46" s="1"/>
  <c r="DP182" i="46"/>
  <c r="BA182" i="46" s="1"/>
  <c r="DO182" i="46"/>
  <c r="AZ182" i="46" s="1"/>
  <c r="DN182" i="46"/>
  <c r="DM182" i="46"/>
  <c r="DL182" i="46"/>
  <c r="AW182" i="46" s="1"/>
  <c r="DK182" i="46"/>
  <c r="DJ182" i="46"/>
  <c r="DI182" i="46"/>
  <c r="AT182" i="46" s="1"/>
  <c r="DH182" i="46"/>
  <c r="DG182" i="46"/>
  <c r="AR182" i="46" s="1"/>
  <c r="DF182" i="46"/>
  <c r="DE182" i="46"/>
  <c r="AP182" i="46" s="1"/>
  <c r="DD182" i="46"/>
  <c r="DC182" i="46"/>
  <c r="DB182" i="46"/>
  <c r="AM182" i="46" s="1"/>
  <c r="DA182" i="46"/>
  <c r="AL182" i="46" s="1"/>
  <c r="CZ182" i="46"/>
  <c r="CY182" i="46"/>
  <c r="AJ182" i="46" s="1"/>
  <c r="CX182" i="46"/>
  <c r="AI182" i="46" s="1"/>
  <c r="CW182" i="46"/>
  <c r="AH182" i="46" s="1"/>
  <c r="CV182" i="46"/>
  <c r="CU182" i="46"/>
  <c r="AF182" i="46" s="1"/>
  <c r="CT182" i="46"/>
  <c r="AE182" i="46" s="1"/>
  <c r="CS182" i="46"/>
  <c r="AD182" i="46" s="1"/>
  <c r="CR182" i="46"/>
  <c r="AC182" i="46" s="1"/>
  <c r="CQ182" i="46"/>
  <c r="AB182" i="46" s="1"/>
  <c r="CP182" i="46"/>
  <c r="AA182" i="46" s="1"/>
  <c r="CO182" i="46"/>
  <c r="CN182" i="46"/>
  <c r="CM182" i="46"/>
  <c r="CL182" i="46"/>
  <c r="W182" i="46" s="1"/>
  <c r="CK182" i="46"/>
  <c r="V182" i="46" s="1"/>
  <c r="CJ182" i="46"/>
  <c r="CI182" i="46"/>
  <c r="T182" i="46" s="1"/>
  <c r="CH182" i="46"/>
  <c r="CG182" i="46"/>
  <c r="R182" i="46" s="1"/>
  <c r="CF182" i="46"/>
  <c r="CE182" i="46"/>
  <c r="P182" i="46" s="1"/>
  <c r="CD182" i="46"/>
  <c r="CC182" i="46"/>
  <c r="N182" i="46" s="1"/>
  <c r="CB182" i="46"/>
  <c r="M182" i="46" s="1"/>
  <c r="CA182" i="46"/>
  <c r="L182" i="46" s="1"/>
  <c r="BZ182" i="46"/>
  <c r="BY182" i="46"/>
  <c r="BX182" i="46"/>
  <c r="I182" i="46" s="1"/>
  <c r="BW182" i="46"/>
  <c r="BV182" i="46"/>
  <c r="G182" i="46" s="1"/>
  <c r="BU182" i="46"/>
  <c r="F182" i="46" s="1"/>
  <c r="BT182" i="46"/>
  <c r="E182" i="46" s="1"/>
  <c r="BS182" i="46"/>
  <c r="D182" i="46" s="1"/>
  <c r="BO182" i="46"/>
  <c r="B182" i="46"/>
  <c r="B182" i="44" s="1"/>
  <c r="A182" i="46"/>
  <c r="C182" i="46" s="1"/>
  <c r="C182" i="44" s="1"/>
  <c r="EF181" i="46"/>
  <c r="EE181" i="46"/>
  <c r="BP181" i="46" s="1"/>
  <c r="ED181" i="46"/>
  <c r="EC181" i="46"/>
  <c r="BN181" i="46" s="1"/>
  <c r="EB181" i="46"/>
  <c r="EA181" i="46"/>
  <c r="DZ181" i="46"/>
  <c r="BK181" i="46" s="1"/>
  <c r="DY181" i="46"/>
  <c r="DX181" i="46"/>
  <c r="DW181" i="46"/>
  <c r="BH181" i="46" s="1"/>
  <c r="DV181" i="46"/>
  <c r="DU181" i="46"/>
  <c r="DT181" i="46"/>
  <c r="BE181" i="46" s="1"/>
  <c r="DS181" i="46"/>
  <c r="DR181" i="46"/>
  <c r="DQ181" i="46"/>
  <c r="BB181" i="46" s="1"/>
  <c r="DP181" i="46"/>
  <c r="DO181" i="46"/>
  <c r="AZ181" i="46" s="1"/>
  <c r="DN181" i="46"/>
  <c r="DM181" i="46"/>
  <c r="DL181" i="46"/>
  <c r="AW181" i="46" s="1"/>
  <c r="DK181" i="46"/>
  <c r="AV181" i="46" s="1"/>
  <c r="DJ181" i="46"/>
  <c r="AU181" i="46" s="1"/>
  <c r="DI181" i="46"/>
  <c r="DH181" i="46"/>
  <c r="DG181" i="46"/>
  <c r="AR181" i="46" s="1"/>
  <c r="DF181" i="46"/>
  <c r="DE181" i="46"/>
  <c r="AP181" i="46" s="1"/>
  <c r="DD181" i="46"/>
  <c r="AO181" i="46" s="1"/>
  <c r="DC181" i="46"/>
  <c r="DB181" i="46"/>
  <c r="DA181" i="46"/>
  <c r="AL181" i="46" s="1"/>
  <c r="CZ181" i="46"/>
  <c r="CY181" i="46"/>
  <c r="AJ181" i="46" s="1"/>
  <c r="CX181" i="46"/>
  <c r="CW181" i="46"/>
  <c r="AH181" i="46" s="1"/>
  <c r="CV181" i="46"/>
  <c r="AG181" i="46" s="1"/>
  <c r="CU181" i="46"/>
  <c r="CT181" i="46"/>
  <c r="AE181" i="46" s="1"/>
  <c r="CS181" i="46"/>
  <c r="AD181" i="46" s="1"/>
  <c r="CR181" i="46"/>
  <c r="CQ181" i="46"/>
  <c r="CP181" i="46"/>
  <c r="CO181" i="46"/>
  <c r="CN181" i="46"/>
  <c r="Y181" i="46" s="1"/>
  <c r="CM181" i="46"/>
  <c r="CL181" i="46"/>
  <c r="CK181" i="46"/>
  <c r="CJ181" i="46"/>
  <c r="U181" i="46" s="1"/>
  <c r="CI181" i="46"/>
  <c r="T181" i="46" s="1"/>
  <c r="CH181" i="46"/>
  <c r="CG181" i="46"/>
  <c r="R181" i="46" s="1"/>
  <c r="CF181" i="46"/>
  <c r="Q181" i="46" s="1"/>
  <c r="CE181" i="46"/>
  <c r="CD181" i="46"/>
  <c r="O181" i="46" s="1"/>
  <c r="CC181" i="46"/>
  <c r="CB181" i="46"/>
  <c r="CA181" i="46"/>
  <c r="L181" i="46" s="1"/>
  <c r="BZ181" i="46"/>
  <c r="BY181" i="46"/>
  <c r="BX181" i="46"/>
  <c r="BW181" i="46"/>
  <c r="H181" i="46" s="1"/>
  <c r="BV181" i="46"/>
  <c r="G181" i="46" s="1"/>
  <c r="BU181" i="46"/>
  <c r="F181" i="46" s="1"/>
  <c r="BT181" i="46"/>
  <c r="BS181" i="46"/>
  <c r="D181" i="46" s="1"/>
  <c r="B181" i="46"/>
  <c r="B181" i="44" s="1"/>
  <c r="A181" i="46"/>
  <c r="C181" i="46" s="1"/>
  <c r="C181" i="44" s="1"/>
  <c r="EF180" i="46"/>
  <c r="BQ180" i="46" s="1"/>
  <c r="EE180" i="46"/>
  <c r="ED180" i="46"/>
  <c r="EC180" i="46"/>
  <c r="BN180" i="46" s="1"/>
  <c r="EB180" i="46"/>
  <c r="EA180" i="46"/>
  <c r="DZ180" i="46"/>
  <c r="BK180" i="46" s="1"/>
  <c r="DY180" i="46"/>
  <c r="DX180" i="46"/>
  <c r="BI180" i="46" s="1"/>
  <c r="DW180" i="46"/>
  <c r="DV180" i="46"/>
  <c r="DU180" i="46"/>
  <c r="DT180" i="46"/>
  <c r="BE180" i="46" s="1"/>
  <c r="DS180" i="46"/>
  <c r="BD180" i="46" s="1"/>
  <c r="DR180" i="46"/>
  <c r="BC180" i="46" s="1"/>
  <c r="DQ180" i="46"/>
  <c r="DP180" i="46"/>
  <c r="BA180" i="46" s="1"/>
  <c r="DO180" i="46"/>
  <c r="DN180" i="46"/>
  <c r="AY180" i="46" s="1"/>
  <c r="DM180" i="46"/>
  <c r="AX180" i="46" s="1"/>
  <c r="DL180" i="46"/>
  <c r="DK180" i="46"/>
  <c r="AV180" i="46" s="1"/>
  <c r="DJ180" i="46"/>
  <c r="AU180" i="46" s="1"/>
  <c r="DI180" i="46"/>
  <c r="AT180" i="46" s="1"/>
  <c r="DH180" i="46"/>
  <c r="AS180" i="46" s="1"/>
  <c r="DG180" i="46"/>
  <c r="DF180" i="46"/>
  <c r="AQ180" i="46" s="1"/>
  <c r="DE180" i="46"/>
  <c r="DD180" i="46"/>
  <c r="DC180" i="46"/>
  <c r="AN180" i="46" s="1"/>
  <c r="DB180" i="46"/>
  <c r="AM180" i="46" s="1"/>
  <c r="DA180" i="46"/>
  <c r="AL180" i="46" s="1"/>
  <c r="CZ180" i="46"/>
  <c r="CY180" i="46"/>
  <c r="CX180" i="46"/>
  <c r="AI180" i="46" s="1"/>
  <c r="CW180" i="46"/>
  <c r="AH180" i="46" s="1"/>
  <c r="CV180" i="46"/>
  <c r="CU180" i="46"/>
  <c r="CT180" i="46"/>
  <c r="AE180" i="46" s="1"/>
  <c r="CS180" i="46"/>
  <c r="CR180" i="46"/>
  <c r="CQ180" i="46"/>
  <c r="AB180" i="46" s="1"/>
  <c r="CP180" i="46"/>
  <c r="CO180" i="46"/>
  <c r="CN180" i="46"/>
  <c r="Y180" i="46" s="1"/>
  <c r="CM180" i="46"/>
  <c r="X180" i="46" s="1"/>
  <c r="CL180" i="46"/>
  <c r="W180" i="46" s="1"/>
  <c r="CK180" i="46"/>
  <c r="V180" i="46" s="1"/>
  <c r="CJ180" i="46"/>
  <c r="CI180" i="46"/>
  <c r="T180" i="46" s="1"/>
  <c r="CH180" i="46"/>
  <c r="S180" i="46" s="1"/>
  <c r="CG180" i="46"/>
  <c r="CF180" i="46"/>
  <c r="Q180" i="46" s="1"/>
  <c r="CE180" i="46"/>
  <c r="P180" i="46" s="1"/>
  <c r="CD180" i="46"/>
  <c r="O180" i="46" s="1"/>
  <c r="CC180" i="46"/>
  <c r="N180" i="46" s="1"/>
  <c r="CB180" i="46"/>
  <c r="CA180" i="46"/>
  <c r="BZ180" i="46"/>
  <c r="K180" i="46" s="1"/>
  <c r="BY180" i="46"/>
  <c r="J180" i="46" s="1"/>
  <c r="BX180" i="46"/>
  <c r="I180" i="46" s="1"/>
  <c r="BW180" i="46"/>
  <c r="H180" i="46" s="1"/>
  <c r="BV180" i="46"/>
  <c r="G180" i="46" s="1"/>
  <c r="BU180" i="46"/>
  <c r="F180" i="46" s="1"/>
  <c r="BT180" i="46"/>
  <c r="BS180" i="46"/>
  <c r="B180" i="46"/>
  <c r="B180" i="44" s="1"/>
  <c r="A180" i="46"/>
  <c r="C180" i="46" s="1"/>
  <c r="C180" i="44" s="1"/>
  <c r="EF179" i="46"/>
  <c r="EE179" i="46"/>
  <c r="ED179" i="46"/>
  <c r="BO179" i="46" s="1"/>
  <c r="EC179" i="46"/>
  <c r="BN179" i="46" s="1"/>
  <c r="EB179" i="46"/>
  <c r="BM179" i="46" s="1"/>
  <c r="EA179" i="46"/>
  <c r="DZ179" i="46"/>
  <c r="BK179" i="46" s="1"/>
  <c r="DY179" i="46"/>
  <c r="DX179" i="46"/>
  <c r="DW179" i="46"/>
  <c r="DV179" i="46"/>
  <c r="BG179" i="46" s="1"/>
  <c r="DU179" i="46"/>
  <c r="DT179" i="46"/>
  <c r="BE179" i="46" s="1"/>
  <c r="DS179" i="46"/>
  <c r="DR179" i="46"/>
  <c r="DQ179" i="46"/>
  <c r="BB179" i="46" s="1"/>
  <c r="DP179" i="46"/>
  <c r="BA179" i="46" s="1"/>
  <c r="DO179" i="46"/>
  <c r="DN179" i="46"/>
  <c r="AY179" i="46" s="1"/>
  <c r="DM179" i="46"/>
  <c r="DL179" i="46"/>
  <c r="AW179" i="46" s="1"/>
  <c r="DK179" i="46"/>
  <c r="DJ179" i="46"/>
  <c r="DI179" i="46"/>
  <c r="DH179" i="46"/>
  <c r="DG179" i="46"/>
  <c r="DF179" i="46"/>
  <c r="AQ179" i="46" s="1"/>
  <c r="DE179" i="46"/>
  <c r="AP179" i="46" s="1"/>
  <c r="DD179" i="46"/>
  <c r="DC179" i="46"/>
  <c r="DB179" i="46"/>
  <c r="DA179" i="46"/>
  <c r="CZ179" i="46"/>
  <c r="AK179" i="46" s="1"/>
  <c r="CY179" i="46"/>
  <c r="CX179" i="46"/>
  <c r="AI179" i="46" s="1"/>
  <c r="CW179" i="46"/>
  <c r="AH179" i="46" s="1"/>
  <c r="CV179" i="46"/>
  <c r="AG179" i="46" s="1"/>
  <c r="CU179" i="46"/>
  <c r="AF179" i="46" s="1"/>
  <c r="CT179" i="46"/>
  <c r="CS179" i="46"/>
  <c r="AD179" i="46" s="1"/>
  <c r="CR179" i="46"/>
  <c r="CQ179" i="46"/>
  <c r="CP179" i="46"/>
  <c r="AA179" i="46" s="1"/>
  <c r="CO179" i="46"/>
  <c r="CN179" i="46"/>
  <c r="CM179" i="46"/>
  <c r="X179" i="46" s="1"/>
  <c r="CL179" i="46"/>
  <c r="W179" i="46" s="1"/>
  <c r="CK179" i="46"/>
  <c r="V179" i="46" s="1"/>
  <c r="CJ179" i="46"/>
  <c r="U179" i="46" s="1"/>
  <c r="CI179" i="46"/>
  <c r="CH179" i="46"/>
  <c r="S179" i="46" s="1"/>
  <c r="CG179" i="46"/>
  <c r="R179" i="46" s="1"/>
  <c r="CF179" i="46"/>
  <c r="Q179" i="46" s="1"/>
  <c r="CE179" i="46"/>
  <c r="CD179" i="46"/>
  <c r="CC179" i="46"/>
  <c r="N179" i="46" s="1"/>
  <c r="CB179" i="46"/>
  <c r="CA179" i="46"/>
  <c r="BZ179" i="46"/>
  <c r="K179" i="46" s="1"/>
  <c r="BY179" i="46"/>
  <c r="BX179" i="46"/>
  <c r="I179" i="46" s="1"/>
  <c r="BW179" i="46"/>
  <c r="BV179" i="46"/>
  <c r="BU179" i="46"/>
  <c r="BT179" i="46"/>
  <c r="BS179" i="46"/>
  <c r="B179" i="46"/>
  <c r="B179" i="44" s="1"/>
  <c r="A179" i="46"/>
  <c r="C179" i="46" s="1"/>
  <c r="C179" i="44" s="1"/>
  <c r="EF178" i="46"/>
  <c r="BQ178" i="46" s="1"/>
  <c r="EE178" i="46"/>
  <c r="ED178" i="46"/>
  <c r="EC178" i="46"/>
  <c r="EB178" i="46"/>
  <c r="BM178" i="46" s="1"/>
  <c r="EA178" i="46"/>
  <c r="DZ178" i="46"/>
  <c r="BK178" i="46" s="1"/>
  <c r="DY178" i="46"/>
  <c r="BJ178" i="46" s="1"/>
  <c r="DX178" i="46"/>
  <c r="BI178" i="46" s="1"/>
  <c r="DW178" i="46"/>
  <c r="DV178" i="46"/>
  <c r="BG178" i="46" s="1"/>
  <c r="DU178" i="46"/>
  <c r="BF178" i="46" s="1"/>
  <c r="DT178" i="46"/>
  <c r="BE178" i="46" s="1"/>
  <c r="DS178" i="46"/>
  <c r="BD178" i="46" s="1"/>
  <c r="DR178" i="46"/>
  <c r="BC178" i="46" s="1"/>
  <c r="DQ178" i="46"/>
  <c r="BB178" i="46" s="1"/>
  <c r="DP178" i="46"/>
  <c r="BA178" i="46" s="1"/>
  <c r="DO178" i="46"/>
  <c r="DN178" i="46"/>
  <c r="AY178" i="46" s="1"/>
  <c r="DM178" i="46"/>
  <c r="DL178" i="46"/>
  <c r="AW178" i="46" s="1"/>
  <c r="DK178" i="46"/>
  <c r="DJ178" i="46"/>
  <c r="AU178" i="46" s="1"/>
  <c r="DI178" i="46"/>
  <c r="AT178" i="46" s="1"/>
  <c r="DH178" i="46"/>
  <c r="AS178" i="46" s="1"/>
  <c r="DG178" i="46"/>
  <c r="AR178" i="46" s="1"/>
  <c r="DF178" i="46"/>
  <c r="AQ178" i="46" s="1"/>
  <c r="DE178" i="46"/>
  <c r="DD178" i="46"/>
  <c r="AO178" i="46" s="1"/>
  <c r="DC178" i="46"/>
  <c r="AN178" i="46" s="1"/>
  <c r="DB178" i="46"/>
  <c r="AM178" i="46" s="1"/>
  <c r="DA178" i="46"/>
  <c r="AL178" i="46" s="1"/>
  <c r="CZ178" i="46"/>
  <c r="AK178" i="46" s="1"/>
  <c r="CY178" i="46"/>
  <c r="CX178" i="46"/>
  <c r="CW178" i="46"/>
  <c r="CV178" i="46"/>
  <c r="AG178" i="46" s="1"/>
  <c r="CU178" i="46"/>
  <c r="AF178" i="46" s="1"/>
  <c r="CT178" i="46"/>
  <c r="AE178" i="46" s="1"/>
  <c r="CS178" i="46"/>
  <c r="AD178" i="46" s="1"/>
  <c r="CR178" i="46"/>
  <c r="AC178" i="46" s="1"/>
  <c r="CQ178" i="46"/>
  <c r="CP178" i="46"/>
  <c r="CO178" i="46"/>
  <c r="CN178" i="46"/>
  <c r="Y178" i="46" s="1"/>
  <c r="CM178" i="46"/>
  <c r="CL178" i="46"/>
  <c r="W178" i="46" s="1"/>
  <c r="CK178" i="46"/>
  <c r="CJ178" i="46"/>
  <c r="U178" i="46" s="1"/>
  <c r="CI178" i="46"/>
  <c r="CH178" i="46"/>
  <c r="S178" i="46" s="1"/>
  <c r="CG178" i="46"/>
  <c r="R178" i="46" s="1"/>
  <c r="CF178" i="46"/>
  <c r="Q178" i="46" s="1"/>
  <c r="CE178" i="46"/>
  <c r="P178" i="46" s="1"/>
  <c r="CD178" i="46"/>
  <c r="O178" i="46" s="1"/>
  <c r="CC178" i="46"/>
  <c r="N178" i="46" s="1"/>
  <c r="CB178" i="46"/>
  <c r="M178" i="46" s="1"/>
  <c r="CA178" i="46"/>
  <c r="L178" i="46" s="1"/>
  <c r="BZ178" i="46"/>
  <c r="K178" i="46" s="1"/>
  <c r="BY178" i="46"/>
  <c r="BX178" i="46"/>
  <c r="I178" i="46" s="1"/>
  <c r="BW178" i="46"/>
  <c r="H178" i="46" s="1"/>
  <c r="BV178" i="46"/>
  <c r="G178" i="46" s="1"/>
  <c r="BU178" i="46"/>
  <c r="F178" i="46" s="1"/>
  <c r="BT178" i="46"/>
  <c r="E178" i="46" s="1"/>
  <c r="BS178" i="46"/>
  <c r="D178" i="46" s="1"/>
  <c r="B178" i="46"/>
  <c r="B178" i="44" s="1"/>
  <c r="A178" i="46"/>
  <c r="A178" i="44" s="1"/>
  <c r="EF177" i="46"/>
  <c r="EE177" i="46"/>
  <c r="BP177" i="46" s="1"/>
  <c r="ED177" i="46"/>
  <c r="BO177" i="46" s="1"/>
  <c r="EC177" i="46"/>
  <c r="BN177" i="46" s="1"/>
  <c r="EB177" i="46"/>
  <c r="EA177" i="46"/>
  <c r="DZ177" i="46"/>
  <c r="DY177" i="46"/>
  <c r="BJ177" i="46" s="1"/>
  <c r="DX177" i="46"/>
  <c r="DW177" i="46"/>
  <c r="BH177" i="46" s="1"/>
  <c r="DV177" i="46"/>
  <c r="BG177" i="46" s="1"/>
  <c r="DU177" i="46"/>
  <c r="BF177" i="46" s="1"/>
  <c r="DT177" i="46"/>
  <c r="DS177" i="46"/>
  <c r="DR177" i="46"/>
  <c r="DQ177" i="46"/>
  <c r="BB177" i="46" s="1"/>
  <c r="DP177" i="46"/>
  <c r="DO177" i="46"/>
  <c r="AZ177" i="46" s="1"/>
  <c r="DN177" i="46"/>
  <c r="AY177" i="46" s="1"/>
  <c r="DM177" i="46"/>
  <c r="DL177" i="46"/>
  <c r="AW177" i="46" s="1"/>
  <c r="DK177" i="46"/>
  <c r="DJ177" i="46"/>
  <c r="DI177" i="46"/>
  <c r="DH177" i="46"/>
  <c r="DG177" i="46"/>
  <c r="DF177" i="46"/>
  <c r="AQ177" i="46" s="1"/>
  <c r="DE177" i="46"/>
  <c r="AP177" i="46" s="1"/>
  <c r="DD177" i="46"/>
  <c r="AO177" i="46" s="1"/>
  <c r="DC177" i="46"/>
  <c r="DB177" i="46"/>
  <c r="AM177" i="46" s="1"/>
  <c r="DA177" i="46"/>
  <c r="AL177" i="46" s="1"/>
  <c r="CZ177" i="46"/>
  <c r="AK177" i="46" s="1"/>
  <c r="CY177" i="46"/>
  <c r="AJ177" i="46" s="1"/>
  <c r="CX177" i="46"/>
  <c r="AI177" i="46" s="1"/>
  <c r="CW177" i="46"/>
  <c r="AH177" i="46" s="1"/>
  <c r="CV177" i="46"/>
  <c r="AG177" i="46" s="1"/>
  <c r="CU177" i="46"/>
  <c r="CT177" i="46"/>
  <c r="CS177" i="46"/>
  <c r="CR177" i="46"/>
  <c r="CQ177" i="46"/>
  <c r="AB177" i="46" s="1"/>
  <c r="CP177" i="46"/>
  <c r="CO177" i="46"/>
  <c r="CN177" i="46"/>
  <c r="CM177" i="46"/>
  <c r="CL177" i="46"/>
  <c r="CK177" i="46"/>
  <c r="CJ177" i="46"/>
  <c r="CI177" i="46"/>
  <c r="T177" i="46" s="1"/>
  <c r="CH177" i="46"/>
  <c r="S177" i="46" s="1"/>
  <c r="CG177" i="46"/>
  <c r="R177" i="46" s="1"/>
  <c r="CF177" i="46"/>
  <c r="Q177" i="46" s="1"/>
  <c r="CE177" i="46"/>
  <c r="CD177" i="46"/>
  <c r="O177" i="46" s="1"/>
  <c r="CC177" i="46"/>
  <c r="N177" i="46" s="1"/>
  <c r="CB177" i="46"/>
  <c r="CA177" i="46"/>
  <c r="BZ177" i="46"/>
  <c r="K177" i="46" s="1"/>
  <c r="BY177" i="46"/>
  <c r="J177" i="46" s="1"/>
  <c r="BX177" i="46"/>
  <c r="BW177" i="46"/>
  <c r="BV177" i="46"/>
  <c r="G177" i="46" s="1"/>
  <c r="BU177" i="46"/>
  <c r="F177" i="46" s="1"/>
  <c r="BT177" i="46"/>
  <c r="BS177" i="46"/>
  <c r="D177" i="46" s="1"/>
  <c r="B177" i="46"/>
  <c r="B177" i="44" s="1"/>
  <c r="A177" i="46"/>
  <c r="A177" i="44" s="1"/>
  <c r="EF176" i="46"/>
  <c r="EE176" i="46"/>
  <c r="BP176" i="46" s="1"/>
  <c r="ED176" i="46"/>
  <c r="BO176" i="44" s="1"/>
  <c r="EC176" i="46"/>
  <c r="BN176" i="46" s="1"/>
  <c r="EB176" i="46"/>
  <c r="BM176" i="46" s="1"/>
  <c r="EA176" i="46"/>
  <c r="BL176" i="46" s="1"/>
  <c r="DZ176" i="46"/>
  <c r="BK176" i="46" s="1"/>
  <c r="DY176" i="46"/>
  <c r="BJ176" i="46" s="1"/>
  <c r="DX176" i="46"/>
  <c r="DW176" i="46"/>
  <c r="DV176" i="46"/>
  <c r="BG176" i="46" s="1"/>
  <c r="DU176" i="46"/>
  <c r="BF176" i="44" s="1"/>
  <c r="DT176" i="46"/>
  <c r="BE176" i="46" s="1"/>
  <c r="DS176" i="46"/>
  <c r="BD176" i="46" s="1"/>
  <c r="DR176" i="46"/>
  <c r="BC176" i="46" s="1"/>
  <c r="DQ176" i="46"/>
  <c r="BB176" i="46" s="1"/>
  <c r="DP176" i="46"/>
  <c r="DO176" i="46"/>
  <c r="DN176" i="46"/>
  <c r="DM176" i="46"/>
  <c r="DL176" i="46"/>
  <c r="DK176" i="46"/>
  <c r="AV176" i="46" s="1"/>
  <c r="DJ176" i="46"/>
  <c r="AU176" i="46" s="1"/>
  <c r="DI176" i="46"/>
  <c r="AT176" i="46" s="1"/>
  <c r="DH176" i="46"/>
  <c r="DG176" i="46"/>
  <c r="AR176" i="46" s="1"/>
  <c r="DF176" i="46"/>
  <c r="AQ176" i="46" s="1"/>
  <c r="DE176" i="46"/>
  <c r="DD176" i="46"/>
  <c r="DC176" i="46"/>
  <c r="DB176" i="46"/>
  <c r="AM176" i="46" s="1"/>
  <c r="DA176" i="46"/>
  <c r="CZ176" i="46"/>
  <c r="CY176" i="46"/>
  <c r="CX176" i="46"/>
  <c r="CW176" i="46"/>
  <c r="AH176" i="46" s="1"/>
  <c r="CV176" i="46"/>
  <c r="AG176" i="46" s="1"/>
  <c r="CU176" i="46"/>
  <c r="AF176" i="46" s="1"/>
  <c r="CT176" i="46"/>
  <c r="AE176" i="46" s="1"/>
  <c r="CS176" i="46"/>
  <c r="AD176" i="46" s="1"/>
  <c r="CR176" i="46"/>
  <c r="CQ176" i="46"/>
  <c r="AB176" i="46" s="1"/>
  <c r="CP176" i="46"/>
  <c r="AA176" i="46" s="1"/>
  <c r="CO176" i="46"/>
  <c r="CN176" i="46"/>
  <c r="CM176" i="46"/>
  <c r="X176" i="46" s="1"/>
  <c r="CL176" i="46"/>
  <c r="W176" i="46" s="1"/>
  <c r="CK176" i="46"/>
  <c r="V176" i="46" s="1"/>
  <c r="CJ176" i="46"/>
  <c r="CI176" i="46"/>
  <c r="T176" i="46" s="1"/>
  <c r="CH176" i="46"/>
  <c r="S176" i="46" s="1"/>
  <c r="CG176" i="46"/>
  <c r="R176" i="46" s="1"/>
  <c r="CF176" i="46"/>
  <c r="Q176" i="46" s="1"/>
  <c r="CE176" i="46"/>
  <c r="P176" i="46" s="1"/>
  <c r="CD176" i="46"/>
  <c r="O176" i="46" s="1"/>
  <c r="CC176" i="46"/>
  <c r="CB176" i="46"/>
  <c r="CA176" i="46"/>
  <c r="BZ176" i="46"/>
  <c r="BY176" i="46"/>
  <c r="J176" i="46" s="1"/>
  <c r="BX176" i="46"/>
  <c r="BW176" i="46"/>
  <c r="BV176" i="46"/>
  <c r="G176" i="46" s="1"/>
  <c r="BU176" i="46"/>
  <c r="F176" i="46" s="1"/>
  <c r="BT176" i="46"/>
  <c r="BS176" i="46"/>
  <c r="BO176" i="46"/>
  <c r="BF176" i="46"/>
  <c r="B176" i="46"/>
  <c r="B176" i="44" s="1"/>
  <c r="A176" i="46"/>
  <c r="A176" i="44" s="1"/>
  <c r="EF175" i="46"/>
  <c r="BQ175" i="46" s="1"/>
  <c r="EE175" i="46"/>
  <c r="ED175" i="46"/>
  <c r="BO175" i="46" s="1"/>
  <c r="EC175" i="46"/>
  <c r="EB175" i="46"/>
  <c r="EA175" i="46"/>
  <c r="DZ175" i="46"/>
  <c r="DY175" i="46"/>
  <c r="BJ175" i="46" s="1"/>
  <c r="DX175" i="46"/>
  <c r="BI175" i="46" s="1"/>
  <c r="DW175" i="46"/>
  <c r="DV175" i="46"/>
  <c r="BG175" i="46" s="1"/>
  <c r="DU175" i="46"/>
  <c r="BF175" i="46" s="1"/>
  <c r="DT175" i="46"/>
  <c r="BE175" i="46" s="1"/>
  <c r="DS175" i="46"/>
  <c r="BD175" i="46" s="1"/>
  <c r="DR175" i="46"/>
  <c r="DQ175" i="46"/>
  <c r="BB175" i="46" s="1"/>
  <c r="DP175" i="46"/>
  <c r="BA175" i="46" s="1"/>
  <c r="DO175" i="46"/>
  <c r="AZ175" i="46" s="1"/>
  <c r="DN175" i="46"/>
  <c r="AY175" i="46" s="1"/>
  <c r="DM175" i="46"/>
  <c r="DL175" i="46"/>
  <c r="AW175" i="46" s="1"/>
  <c r="DK175" i="46"/>
  <c r="DJ175" i="46"/>
  <c r="DI175" i="46"/>
  <c r="DH175" i="46"/>
  <c r="AS175" i="46" s="1"/>
  <c r="DG175" i="46"/>
  <c r="AR175" i="46" s="1"/>
  <c r="DF175" i="46"/>
  <c r="AQ175" i="46" s="1"/>
  <c r="DE175" i="46"/>
  <c r="DD175" i="46"/>
  <c r="AO175" i="46" s="1"/>
  <c r="DC175" i="46"/>
  <c r="DB175" i="46"/>
  <c r="DA175" i="46"/>
  <c r="AL175" i="46" s="1"/>
  <c r="CZ175" i="46"/>
  <c r="AK175" i="46" s="1"/>
  <c r="CY175" i="46"/>
  <c r="AJ175" i="46" s="1"/>
  <c r="CX175" i="46"/>
  <c r="AI175" i="46" s="1"/>
  <c r="CW175" i="46"/>
  <c r="AH175" i="46" s="1"/>
  <c r="CV175" i="46"/>
  <c r="CU175" i="46"/>
  <c r="CT175" i="46"/>
  <c r="CS175" i="46"/>
  <c r="AD175" i="46" s="1"/>
  <c r="CR175" i="46"/>
  <c r="AC175" i="46" s="1"/>
  <c r="CQ175" i="46"/>
  <c r="CP175" i="46"/>
  <c r="AA175" i="46" s="1"/>
  <c r="CO175" i="46"/>
  <c r="CN175" i="46"/>
  <c r="CM175" i="46"/>
  <c r="X175" i="46" s="1"/>
  <c r="CL175" i="46"/>
  <c r="CK175" i="46"/>
  <c r="CJ175" i="46"/>
  <c r="U175" i="46" s="1"/>
  <c r="CI175" i="46"/>
  <c r="CH175" i="46"/>
  <c r="S175" i="46" s="1"/>
  <c r="CG175" i="46"/>
  <c r="CF175" i="46"/>
  <c r="Q175" i="46" s="1"/>
  <c r="CE175" i="46"/>
  <c r="P175" i="46" s="1"/>
  <c r="CD175" i="46"/>
  <c r="CC175" i="46"/>
  <c r="N175" i="46" s="1"/>
  <c r="CB175" i="46"/>
  <c r="M175" i="46" s="1"/>
  <c r="CA175" i="46"/>
  <c r="L175" i="46" s="1"/>
  <c r="BZ175" i="46"/>
  <c r="K175" i="46" s="1"/>
  <c r="BY175" i="46"/>
  <c r="BX175" i="46"/>
  <c r="I175" i="46" s="1"/>
  <c r="BW175" i="46"/>
  <c r="BV175" i="46"/>
  <c r="BU175" i="46"/>
  <c r="BT175" i="46"/>
  <c r="E175" i="46" s="1"/>
  <c r="BS175" i="46"/>
  <c r="D175" i="46" s="1"/>
  <c r="B175" i="46"/>
  <c r="B175" i="44" s="1"/>
  <c r="A175" i="46"/>
  <c r="EF174" i="46"/>
  <c r="BQ174" i="46" s="1"/>
  <c r="EE174" i="46"/>
  <c r="BP174" i="46" s="1"/>
  <c r="ED174" i="46"/>
  <c r="EC174" i="46"/>
  <c r="EB174" i="46"/>
  <c r="BM174" i="46" s="1"/>
  <c r="EA174" i="46"/>
  <c r="DZ174" i="46"/>
  <c r="BK174" i="46" s="1"/>
  <c r="DY174" i="46"/>
  <c r="DX174" i="46"/>
  <c r="BI174" i="46" s="1"/>
  <c r="DW174" i="46"/>
  <c r="BH174" i="46" s="1"/>
  <c r="DV174" i="46"/>
  <c r="DU174" i="46"/>
  <c r="BF174" i="46" s="1"/>
  <c r="DT174" i="46"/>
  <c r="BE174" i="46" s="1"/>
  <c r="DS174" i="46"/>
  <c r="BD174" i="46" s="1"/>
  <c r="DR174" i="46"/>
  <c r="DQ174" i="46"/>
  <c r="DP174" i="46"/>
  <c r="DO174" i="46"/>
  <c r="AZ174" i="46" s="1"/>
  <c r="DN174" i="46"/>
  <c r="DM174" i="46"/>
  <c r="AX174" i="46" s="1"/>
  <c r="DL174" i="46"/>
  <c r="AW174" i="46" s="1"/>
  <c r="DK174" i="46"/>
  <c r="DJ174" i="46"/>
  <c r="AU174" i="46" s="1"/>
  <c r="DI174" i="46"/>
  <c r="DH174" i="46"/>
  <c r="DG174" i="46"/>
  <c r="AR174" i="46" s="1"/>
  <c r="DF174" i="46"/>
  <c r="AQ174" i="46" s="1"/>
  <c r="DE174" i="46"/>
  <c r="DD174" i="46"/>
  <c r="AO174" i="46" s="1"/>
  <c r="DC174" i="46"/>
  <c r="AN174" i="46" s="1"/>
  <c r="DB174" i="46"/>
  <c r="AM174" i="46" s="1"/>
  <c r="DA174" i="46"/>
  <c r="CZ174" i="46"/>
  <c r="CY174" i="46"/>
  <c r="CX174" i="46"/>
  <c r="CW174" i="46"/>
  <c r="CV174" i="46"/>
  <c r="AG174" i="46" s="1"/>
  <c r="CU174" i="46"/>
  <c r="AF174" i="46" s="1"/>
  <c r="CT174" i="46"/>
  <c r="AE174" i="46" s="1"/>
  <c r="CS174" i="46"/>
  <c r="CR174" i="46"/>
  <c r="AC174" i="46" s="1"/>
  <c r="CQ174" i="46"/>
  <c r="AB174" i="46" s="1"/>
  <c r="CP174" i="46"/>
  <c r="AA174" i="46" s="1"/>
  <c r="CO174" i="46"/>
  <c r="CN174" i="46"/>
  <c r="Y174" i="46" s="1"/>
  <c r="CM174" i="46"/>
  <c r="X174" i="46" s="1"/>
  <c r="CL174" i="46"/>
  <c r="W174" i="46" s="1"/>
  <c r="CK174" i="46"/>
  <c r="CJ174" i="46"/>
  <c r="CI174" i="46"/>
  <c r="CH174" i="46"/>
  <c r="CG174" i="46"/>
  <c r="CF174" i="46"/>
  <c r="Q174" i="46" s="1"/>
  <c r="CE174" i="46"/>
  <c r="P174" i="46" s="1"/>
  <c r="CD174" i="46"/>
  <c r="CC174" i="46"/>
  <c r="CB174" i="46"/>
  <c r="M174" i="46" s="1"/>
  <c r="CA174" i="46"/>
  <c r="L174" i="46" s="1"/>
  <c r="BZ174" i="46"/>
  <c r="K174" i="46" s="1"/>
  <c r="BY174" i="46"/>
  <c r="BX174" i="46"/>
  <c r="I174" i="46" s="1"/>
  <c r="BW174" i="46"/>
  <c r="H174" i="46" s="1"/>
  <c r="BV174" i="46"/>
  <c r="G174" i="46" s="1"/>
  <c r="BU174" i="46"/>
  <c r="BT174" i="46"/>
  <c r="E174" i="46" s="1"/>
  <c r="BS174" i="46"/>
  <c r="B174" i="46"/>
  <c r="B174" i="44" s="1"/>
  <c r="A174" i="46"/>
  <c r="A174" i="44" s="1"/>
  <c r="EF173" i="46"/>
  <c r="BQ173" i="46" s="1"/>
  <c r="EE173" i="46"/>
  <c r="BP173" i="46" s="1"/>
  <c r="ED173" i="46"/>
  <c r="BO173" i="46" s="1"/>
  <c r="EC173" i="46"/>
  <c r="EB173" i="46"/>
  <c r="BM173" i="46" s="1"/>
  <c r="EA173" i="46"/>
  <c r="BL173" i="46" s="1"/>
  <c r="DZ173" i="46"/>
  <c r="DY173" i="46"/>
  <c r="BJ173" i="46" s="1"/>
  <c r="DX173" i="46"/>
  <c r="BI173" i="46" s="1"/>
  <c r="DW173" i="46"/>
  <c r="BH173" i="46" s="1"/>
  <c r="DV173" i="46"/>
  <c r="BG173" i="46" s="1"/>
  <c r="DU173" i="46"/>
  <c r="DT173" i="46"/>
  <c r="DS173" i="46"/>
  <c r="BD173" i="46" s="1"/>
  <c r="DR173" i="46"/>
  <c r="DQ173" i="46"/>
  <c r="DP173" i="46"/>
  <c r="BA173" i="46" s="1"/>
  <c r="DO173" i="46"/>
  <c r="AZ173" i="46" s="1"/>
  <c r="DN173" i="46"/>
  <c r="AY173" i="46" s="1"/>
  <c r="DM173" i="46"/>
  <c r="DL173" i="46"/>
  <c r="DK173" i="46"/>
  <c r="AV173" i="46" s="1"/>
  <c r="DJ173" i="46"/>
  <c r="DI173" i="46"/>
  <c r="AT173" i="46" s="1"/>
  <c r="DH173" i="46"/>
  <c r="AS173" i="46" s="1"/>
  <c r="DG173" i="46"/>
  <c r="DF173" i="46"/>
  <c r="AQ173" i="46" s="1"/>
  <c r="DE173" i="46"/>
  <c r="DD173" i="46"/>
  <c r="AO173" i="46" s="1"/>
  <c r="DC173" i="46"/>
  <c r="AN173" i="46" s="1"/>
  <c r="DB173" i="46"/>
  <c r="DA173" i="46"/>
  <c r="AL173" i="46" s="1"/>
  <c r="CZ173" i="46"/>
  <c r="AK173" i="46" s="1"/>
  <c r="CY173" i="46"/>
  <c r="CX173" i="46"/>
  <c r="AI173" i="46" s="1"/>
  <c r="CW173" i="46"/>
  <c r="CV173" i="46"/>
  <c r="AG173" i="46" s="1"/>
  <c r="CU173" i="46"/>
  <c r="CT173" i="46"/>
  <c r="CS173" i="46"/>
  <c r="CR173" i="46"/>
  <c r="AC173" i="46" s="1"/>
  <c r="CQ173" i="46"/>
  <c r="AB173" i="46" s="1"/>
  <c r="CP173" i="46"/>
  <c r="AA173" i="46" s="1"/>
  <c r="CO173" i="46"/>
  <c r="CN173" i="46"/>
  <c r="Y173" i="46" s="1"/>
  <c r="CM173" i="46"/>
  <c r="X173" i="46" s="1"/>
  <c r="CL173" i="46"/>
  <c r="CK173" i="46"/>
  <c r="V173" i="46" s="1"/>
  <c r="CJ173" i="46"/>
  <c r="U173" i="46" s="1"/>
  <c r="CI173" i="46"/>
  <c r="T173" i="46" s="1"/>
  <c r="CH173" i="46"/>
  <c r="S173" i="46" s="1"/>
  <c r="CG173" i="46"/>
  <c r="CF173" i="46"/>
  <c r="CE173" i="46"/>
  <c r="P173" i="46" s="1"/>
  <c r="CD173" i="46"/>
  <c r="CC173" i="46"/>
  <c r="CB173" i="46"/>
  <c r="M173" i="46" s="1"/>
  <c r="CA173" i="46"/>
  <c r="BZ173" i="46"/>
  <c r="K173" i="46" s="1"/>
  <c r="BY173" i="46"/>
  <c r="J173" i="46" s="1"/>
  <c r="BX173" i="46"/>
  <c r="I173" i="46" s="1"/>
  <c r="BW173" i="46"/>
  <c r="H173" i="46" s="1"/>
  <c r="BV173" i="46"/>
  <c r="BU173" i="46"/>
  <c r="F173" i="46" s="1"/>
  <c r="BT173" i="46"/>
  <c r="E173" i="46" s="1"/>
  <c r="BS173" i="46"/>
  <c r="B173" i="46"/>
  <c r="B173" i="44" s="1"/>
  <c r="A173" i="46"/>
  <c r="EF172" i="46"/>
  <c r="BQ172" i="46" s="1"/>
  <c r="EE172" i="46"/>
  <c r="ED172" i="46"/>
  <c r="BO172" i="44" s="1"/>
  <c r="EC172" i="46"/>
  <c r="BN172" i="46" s="1"/>
  <c r="EB172" i="46"/>
  <c r="BM172" i="46" s="1"/>
  <c r="EA172" i="46"/>
  <c r="BL172" i="46" s="1"/>
  <c r="DZ172" i="46"/>
  <c r="BK172" i="46" s="1"/>
  <c r="DY172" i="46"/>
  <c r="DX172" i="46"/>
  <c r="BI172" i="46" s="1"/>
  <c r="DW172" i="46"/>
  <c r="DV172" i="46"/>
  <c r="DU172" i="46"/>
  <c r="BF172" i="46" s="1"/>
  <c r="DT172" i="46"/>
  <c r="BE172" i="46" s="1"/>
  <c r="DS172" i="46"/>
  <c r="BD172" i="46" s="1"/>
  <c r="DR172" i="46"/>
  <c r="BC172" i="46" s="1"/>
  <c r="DQ172" i="46"/>
  <c r="DP172" i="46"/>
  <c r="DO172" i="46"/>
  <c r="DN172" i="46"/>
  <c r="DM172" i="46"/>
  <c r="DL172" i="46"/>
  <c r="AW172" i="46" s="1"/>
  <c r="DK172" i="46"/>
  <c r="DJ172" i="46"/>
  <c r="AU172" i="46" s="1"/>
  <c r="DI172" i="46"/>
  <c r="DH172" i="46"/>
  <c r="DG172" i="46"/>
  <c r="DF172" i="46"/>
  <c r="DE172" i="46"/>
  <c r="DD172" i="46"/>
  <c r="AO172" i="46" s="1"/>
  <c r="DC172" i="46"/>
  <c r="AN172" i="46" s="1"/>
  <c r="DB172" i="46"/>
  <c r="AM172" i="46" s="1"/>
  <c r="DA172" i="46"/>
  <c r="AL172" i="46" s="1"/>
  <c r="CZ172" i="46"/>
  <c r="AK172" i="46" s="1"/>
  <c r="CY172" i="46"/>
  <c r="AJ172" i="46" s="1"/>
  <c r="CX172" i="46"/>
  <c r="CW172" i="46"/>
  <c r="AH172" i="46" s="1"/>
  <c r="CV172" i="46"/>
  <c r="AG172" i="46" s="1"/>
  <c r="CU172" i="46"/>
  <c r="AF172" i="46" s="1"/>
  <c r="CT172" i="46"/>
  <c r="AE172" i="46" s="1"/>
  <c r="CS172" i="46"/>
  <c r="CR172" i="46"/>
  <c r="AC172" i="46" s="1"/>
  <c r="CQ172" i="46"/>
  <c r="CP172" i="46"/>
  <c r="CO172" i="46"/>
  <c r="Z172" i="46" s="1"/>
  <c r="CN172" i="46"/>
  <c r="Y172" i="46" s="1"/>
  <c r="CM172" i="46"/>
  <c r="CL172" i="46"/>
  <c r="W172" i="46" s="1"/>
  <c r="CK172" i="46"/>
  <c r="V172" i="46" s="1"/>
  <c r="CJ172" i="46"/>
  <c r="CI172" i="46"/>
  <c r="CH172" i="46"/>
  <c r="CG172" i="46"/>
  <c r="CF172" i="46"/>
  <c r="Q172" i="46" s="1"/>
  <c r="CE172" i="46"/>
  <c r="P172" i="46" s="1"/>
  <c r="CD172" i="46"/>
  <c r="O172" i="46" s="1"/>
  <c r="CC172" i="46"/>
  <c r="N172" i="46" s="1"/>
  <c r="CB172" i="46"/>
  <c r="M172" i="46" s="1"/>
  <c r="CA172" i="46"/>
  <c r="BZ172" i="46"/>
  <c r="K172" i="46" s="1"/>
  <c r="BY172" i="46"/>
  <c r="BX172" i="46"/>
  <c r="I172" i="46" s="1"/>
  <c r="BW172" i="46"/>
  <c r="H172" i="46" s="1"/>
  <c r="BV172" i="46"/>
  <c r="G172" i="46" s="1"/>
  <c r="BU172" i="46"/>
  <c r="BT172" i="46"/>
  <c r="BS172" i="46"/>
  <c r="BO172" i="46"/>
  <c r="B172" i="46"/>
  <c r="B172" i="44" s="1"/>
  <c r="A172" i="46"/>
  <c r="C172" i="46" s="1"/>
  <c r="C172" i="44" s="1"/>
  <c r="EF171" i="46"/>
  <c r="EE171" i="46"/>
  <c r="ED171" i="46"/>
  <c r="BO171" i="44" s="1"/>
  <c r="EC171" i="46"/>
  <c r="BN171" i="44" s="1"/>
  <c r="EB171" i="46"/>
  <c r="BM171" i="44" s="1"/>
  <c r="EA171" i="46"/>
  <c r="BL171" i="44" s="1"/>
  <c r="DZ171" i="46"/>
  <c r="BK171" i="44" s="1"/>
  <c r="DY171" i="46"/>
  <c r="BJ171" i="44" s="1"/>
  <c r="DX171" i="46"/>
  <c r="BI171" i="46" s="1"/>
  <c r="DW171" i="46"/>
  <c r="DV171" i="46"/>
  <c r="BG171" i="46" s="1"/>
  <c r="DU171" i="46"/>
  <c r="DT171" i="46"/>
  <c r="BE171" i="46" s="1"/>
  <c r="DS171" i="46"/>
  <c r="BD171" i="46" s="1"/>
  <c r="DR171" i="46"/>
  <c r="BC171" i="46" s="1"/>
  <c r="DQ171" i="46"/>
  <c r="BB171" i="46" s="1"/>
  <c r="DP171" i="46"/>
  <c r="DO171" i="46"/>
  <c r="DN171" i="46"/>
  <c r="DM171" i="46"/>
  <c r="AX171" i="46" s="1"/>
  <c r="DL171" i="46"/>
  <c r="DK171" i="46"/>
  <c r="AV171" i="46" s="1"/>
  <c r="DJ171" i="46"/>
  <c r="DI171" i="46"/>
  <c r="AT171" i="46" s="1"/>
  <c r="DH171" i="46"/>
  <c r="AS171" i="46" s="1"/>
  <c r="DG171" i="46"/>
  <c r="DF171" i="46"/>
  <c r="DE171" i="46"/>
  <c r="AP171" i="46" s="1"/>
  <c r="DD171" i="46"/>
  <c r="DC171" i="46"/>
  <c r="DB171" i="46"/>
  <c r="DA171" i="46"/>
  <c r="AL171" i="46" s="1"/>
  <c r="CZ171" i="46"/>
  <c r="AK171" i="46" s="1"/>
  <c r="CY171" i="46"/>
  <c r="CX171" i="46"/>
  <c r="CW171" i="46"/>
  <c r="AH171" i="46" s="1"/>
  <c r="CV171" i="46"/>
  <c r="AG171" i="46" s="1"/>
  <c r="CU171" i="46"/>
  <c r="AF171" i="46" s="1"/>
  <c r="CT171" i="46"/>
  <c r="AE171" i="46" s="1"/>
  <c r="CS171" i="46"/>
  <c r="AD171" i="46" s="1"/>
  <c r="CR171" i="46"/>
  <c r="AC171" i="46" s="1"/>
  <c r="CQ171" i="46"/>
  <c r="CP171" i="46"/>
  <c r="AA171" i="46" s="1"/>
  <c r="CO171" i="46"/>
  <c r="CN171" i="46"/>
  <c r="Y171" i="46" s="1"/>
  <c r="CM171" i="46"/>
  <c r="CL171" i="46"/>
  <c r="W171" i="46" s="1"/>
  <c r="CK171" i="46"/>
  <c r="CJ171" i="46"/>
  <c r="U171" i="46" s="1"/>
  <c r="CI171" i="46"/>
  <c r="CH171" i="46"/>
  <c r="CG171" i="46"/>
  <c r="R171" i="46" s="1"/>
  <c r="CF171" i="46"/>
  <c r="CE171" i="46"/>
  <c r="P171" i="46" s="1"/>
  <c r="CD171" i="46"/>
  <c r="O171" i="46" s="1"/>
  <c r="CC171" i="46"/>
  <c r="N171" i="46" s="1"/>
  <c r="CB171" i="46"/>
  <c r="M171" i="46" s="1"/>
  <c r="CA171" i="46"/>
  <c r="BZ171" i="46"/>
  <c r="BY171" i="46"/>
  <c r="BX171" i="46"/>
  <c r="I171" i="46" s="1"/>
  <c r="BW171" i="46"/>
  <c r="BV171" i="46"/>
  <c r="G171" i="46" s="1"/>
  <c r="BU171" i="46"/>
  <c r="F171" i="46" s="1"/>
  <c r="BT171" i="46"/>
  <c r="E171" i="46" s="1"/>
  <c r="BS171" i="46"/>
  <c r="BN171" i="46"/>
  <c r="B171" i="46"/>
  <c r="B171" i="44" s="1"/>
  <c r="A171" i="46"/>
  <c r="C171" i="46" s="1"/>
  <c r="C171" i="44" s="1"/>
  <c r="EF170" i="46"/>
  <c r="EE170" i="46"/>
  <c r="BP170" i="46" s="1"/>
  <c r="ED170" i="46"/>
  <c r="BO170" i="46" s="1"/>
  <c r="EC170" i="46"/>
  <c r="BN170" i="46" s="1"/>
  <c r="EB170" i="46"/>
  <c r="BM170" i="46" s="1"/>
  <c r="EA170" i="46"/>
  <c r="BL170" i="46" s="1"/>
  <c r="DZ170" i="46"/>
  <c r="BK170" i="46" s="1"/>
  <c r="DY170" i="46"/>
  <c r="DX170" i="46"/>
  <c r="DW170" i="46"/>
  <c r="BH170" i="46" s="1"/>
  <c r="DV170" i="46"/>
  <c r="DU170" i="46"/>
  <c r="DT170" i="46"/>
  <c r="BE170" i="46" s="1"/>
  <c r="DS170" i="46"/>
  <c r="BD170" i="46" s="1"/>
  <c r="DR170" i="46"/>
  <c r="DQ170" i="46"/>
  <c r="DP170" i="46"/>
  <c r="DO170" i="46"/>
  <c r="DN170" i="46"/>
  <c r="AY170" i="46" s="1"/>
  <c r="DM170" i="46"/>
  <c r="DL170" i="46"/>
  <c r="DK170" i="46"/>
  <c r="AV170" i="46" s="1"/>
  <c r="DJ170" i="46"/>
  <c r="AU170" i="46" s="1"/>
  <c r="DI170" i="46"/>
  <c r="DH170" i="46"/>
  <c r="DG170" i="46"/>
  <c r="AR170" i="46" s="1"/>
  <c r="DF170" i="46"/>
  <c r="AQ170" i="46" s="1"/>
  <c r="DE170" i="46"/>
  <c r="DD170" i="46"/>
  <c r="DC170" i="46"/>
  <c r="AN170" i="46" s="1"/>
  <c r="DB170" i="46"/>
  <c r="AM170" i="46" s="1"/>
  <c r="DA170" i="46"/>
  <c r="CZ170" i="46"/>
  <c r="CY170" i="46"/>
  <c r="CX170" i="46"/>
  <c r="CW170" i="46"/>
  <c r="CV170" i="46"/>
  <c r="AG170" i="46" s="1"/>
  <c r="CU170" i="46"/>
  <c r="AF170" i="46" s="1"/>
  <c r="CT170" i="46"/>
  <c r="AE170" i="46" s="1"/>
  <c r="CS170" i="46"/>
  <c r="CR170" i="46"/>
  <c r="AC170" i="46" s="1"/>
  <c r="CQ170" i="46"/>
  <c r="CP170" i="46"/>
  <c r="AA170" i="46" s="1"/>
  <c r="CO170" i="46"/>
  <c r="Z170" i="46" s="1"/>
  <c r="CN170" i="46"/>
  <c r="Y170" i="46" s="1"/>
  <c r="CM170" i="46"/>
  <c r="X170" i="46" s="1"/>
  <c r="CL170" i="46"/>
  <c r="W170" i="46" s="1"/>
  <c r="CK170" i="46"/>
  <c r="CJ170" i="46"/>
  <c r="U170" i="46" s="1"/>
  <c r="CI170" i="46"/>
  <c r="T170" i="46" s="1"/>
  <c r="CH170" i="46"/>
  <c r="CG170" i="46"/>
  <c r="CF170" i="46"/>
  <c r="Q170" i="46" s="1"/>
  <c r="CE170" i="46"/>
  <c r="CD170" i="46"/>
  <c r="O170" i="46" s="1"/>
  <c r="CC170" i="46"/>
  <c r="CB170" i="46"/>
  <c r="CA170" i="46"/>
  <c r="BZ170" i="46"/>
  <c r="K170" i="46" s="1"/>
  <c r="BY170" i="46"/>
  <c r="J170" i="46" s="1"/>
  <c r="BX170" i="46"/>
  <c r="I170" i="46" s="1"/>
  <c r="BW170" i="46"/>
  <c r="H170" i="46" s="1"/>
  <c r="BV170" i="46"/>
  <c r="G170" i="46" s="1"/>
  <c r="BU170" i="46"/>
  <c r="BT170" i="46"/>
  <c r="BS170" i="46"/>
  <c r="D170" i="46" s="1"/>
  <c r="B170" i="46"/>
  <c r="B170" i="44" s="1"/>
  <c r="A170" i="46"/>
  <c r="C170" i="46" s="1"/>
  <c r="C170" i="44" s="1"/>
  <c r="EF169" i="46"/>
  <c r="EE169" i="46"/>
  <c r="BP169" i="46" s="1"/>
  <c r="ED169" i="46"/>
  <c r="EC169" i="46"/>
  <c r="EB169" i="46"/>
  <c r="BM169" i="46" s="1"/>
  <c r="EA169" i="46"/>
  <c r="BL169" i="46" s="1"/>
  <c r="DZ169" i="46"/>
  <c r="DY169" i="46"/>
  <c r="DX169" i="46"/>
  <c r="BI169" i="46" s="1"/>
  <c r="DW169" i="46"/>
  <c r="BH169" i="46" s="1"/>
  <c r="DV169" i="46"/>
  <c r="BG169" i="46" s="1"/>
  <c r="DU169" i="46"/>
  <c r="BF169" i="46" s="1"/>
  <c r="DT169" i="46"/>
  <c r="DS169" i="46"/>
  <c r="DR169" i="46"/>
  <c r="BC169" i="46" s="1"/>
  <c r="DQ169" i="46"/>
  <c r="DP169" i="46"/>
  <c r="BA169" i="46" s="1"/>
  <c r="DO169" i="46"/>
  <c r="AZ169" i="46" s="1"/>
  <c r="DN169" i="46"/>
  <c r="AY169" i="46" s="1"/>
  <c r="DM169" i="46"/>
  <c r="AX169" i="46" s="1"/>
  <c r="DL169" i="46"/>
  <c r="DK169" i="46"/>
  <c r="DJ169" i="46"/>
  <c r="AU169" i="46" s="1"/>
  <c r="DI169" i="46"/>
  <c r="DH169" i="46"/>
  <c r="DG169" i="46"/>
  <c r="AR169" i="46" s="1"/>
  <c r="DF169" i="46"/>
  <c r="AQ169" i="46" s="1"/>
  <c r="DE169" i="46"/>
  <c r="DD169" i="46"/>
  <c r="DC169" i="46"/>
  <c r="DB169" i="46"/>
  <c r="AM169" i="46" s="1"/>
  <c r="DA169" i="46"/>
  <c r="CZ169" i="46"/>
  <c r="CY169" i="46"/>
  <c r="AJ169" i="46" s="1"/>
  <c r="CX169" i="46"/>
  <c r="AI169" i="46" s="1"/>
  <c r="CW169" i="46"/>
  <c r="AH169" i="46" s="1"/>
  <c r="CV169" i="46"/>
  <c r="CU169" i="46"/>
  <c r="AF169" i="46" s="1"/>
  <c r="CT169" i="46"/>
  <c r="CS169" i="46"/>
  <c r="CR169" i="46"/>
  <c r="AC169" i="46" s="1"/>
  <c r="CQ169" i="46"/>
  <c r="AB169" i="46" s="1"/>
  <c r="CP169" i="46"/>
  <c r="AA169" i="46" s="1"/>
  <c r="CO169" i="46"/>
  <c r="Z169" i="46" s="1"/>
  <c r="CN169" i="46"/>
  <c r="CM169" i="46"/>
  <c r="X169" i="46" s="1"/>
  <c r="CL169" i="46"/>
  <c r="W169" i="46" s="1"/>
  <c r="CK169" i="46"/>
  <c r="CJ169" i="46"/>
  <c r="CI169" i="46"/>
  <c r="T169" i="46" s="1"/>
  <c r="CH169" i="46"/>
  <c r="CG169" i="46"/>
  <c r="R169" i="46" s="1"/>
  <c r="CF169" i="46"/>
  <c r="CE169" i="46"/>
  <c r="CD169" i="46"/>
  <c r="CC169" i="46"/>
  <c r="CB169" i="46"/>
  <c r="CA169" i="46"/>
  <c r="L169" i="46" s="1"/>
  <c r="BZ169" i="46"/>
  <c r="K169" i="46" s="1"/>
  <c r="BY169" i="46"/>
  <c r="J169" i="46" s="1"/>
  <c r="BX169" i="46"/>
  <c r="BW169" i="46"/>
  <c r="H169" i="46" s="1"/>
  <c r="BV169" i="46"/>
  <c r="G169" i="46" s="1"/>
  <c r="BU169" i="46"/>
  <c r="BT169" i="46"/>
  <c r="BS169" i="46"/>
  <c r="D169" i="46" s="1"/>
  <c r="B169" i="46"/>
  <c r="B169" i="44" s="1"/>
  <c r="A169" i="46"/>
  <c r="A169" i="44" s="1"/>
  <c r="EF168" i="46"/>
  <c r="EE168" i="46"/>
  <c r="BP168" i="46" s="1"/>
  <c r="ED168" i="46"/>
  <c r="BO168" i="46" s="1"/>
  <c r="EC168" i="46"/>
  <c r="BN168" i="46" s="1"/>
  <c r="EB168" i="46"/>
  <c r="EA168" i="46"/>
  <c r="BL168" i="46" s="1"/>
  <c r="DZ168" i="46"/>
  <c r="BK168" i="46" s="1"/>
  <c r="DY168" i="46"/>
  <c r="DX168" i="46"/>
  <c r="DW168" i="46"/>
  <c r="DV168" i="46"/>
  <c r="BG168" i="46" s="1"/>
  <c r="DU168" i="46"/>
  <c r="DT168" i="46"/>
  <c r="DS168" i="46"/>
  <c r="BD168" i="46" s="1"/>
  <c r="DR168" i="46"/>
  <c r="BC168" i="46" s="1"/>
  <c r="DQ168" i="46"/>
  <c r="DP168" i="46"/>
  <c r="BA168" i="46" s="1"/>
  <c r="DO168" i="46"/>
  <c r="AZ168" i="46" s="1"/>
  <c r="DN168" i="46"/>
  <c r="DM168" i="46"/>
  <c r="DL168" i="46"/>
  <c r="DK168" i="46"/>
  <c r="AV168" i="46" s="1"/>
  <c r="DJ168" i="46"/>
  <c r="AU168" i="46" s="1"/>
  <c r="DI168" i="46"/>
  <c r="DH168" i="46"/>
  <c r="AS168" i="46" s="1"/>
  <c r="DG168" i="46"/>
  <c r="DF168" i="46"/>
  <c r="DE168" i="46"/>
  <c r="DD168" i="46"/>
  <c r="DC168" i="46"/>
  <c r="AN168" i="46" s="1"/>
  <c r="DB168" i="46"/>
  <c r="AM168" i="46" s="1"/>
  <c r="DA168" i="46"/>
  <c r="CZ168" i="46"/>
  <c r="AK168" i="46" s="1"/>
  <c r="CY168" i="46"/>
  <c r="CX168" i="46"/>
  <c r="AI168" i="46" s="1"/>
  <c r="CW168" i="46"/>
  <c r="AH168" i="46" s="1"/>
  <c r="CV168" i="46"/>
  <c r="CU168" i="46"/>
  <c r="AF168" i="46" s="1"/>
  <c r="CT168" i="46"/>
  <c r="AE168" i="46" s="1"/>
  <c r="CS168" i="46"/>
  <c r="CR168" i="46"/>
  <c r="CQ168" i="46"/>
  <c r="AB168" i="46" s="1"/>
  <c r="CP168" i="46"/>
  <c r="CO168" i="46"/>
  <c r="Z168" i="46" s="1"/>
  <c r="CN168" i="46"/>
  <c r="CM168" i="46"/>
  <c r="X168" i="46" s="1"/>
  <c r="CL168" i="46"/>
  <c r="W168" i="46" s="1"/>
  <c r="CK168" i="46"/>
  <c r="CJ168" i="46"/>
  <c r="CI168" i="46"/>
  <c r="T168" i="46" s="1"/>
  <c r="CH168" i="46"/>
  <c r="S168" i="46" s="1"/>
  <c r="CG168" i="46"/>
  <c r="CF168" i="46"/>
  <c r="Q168" i="46" s="1"/>
  <c r="CE168" i="46"/>
  <c r="P168" i="46" s="1"/>
  <c r="CD168" i="46"/>
  <c r="O168" i="46" s="1"/>
  <c r="CC168" i="46"/>
  <c r="CB168" i="46"/>
  <c r="M168" i="46" s="1"/>
  <c r="CA168" i="46"/>
  <c r="L168" i="46" s="1"/>
  <c r="BZ168" i="46"/>
  <c r="BY168" i="46"/>
  <c r="BX168" i="46"/>
  <c r="I168" i="46" s="1"/>
  <c r="BW168" i="46"/>
  <c r="H168" i="46" s="1"/>
  <c r="BV168" i="46"/>
  <c r="BU168" i="46"/>
  <c r="BT168" i="46"/>
  <c r="BS168" i="46"/>
  <c r="B168" i="46"/>
  <c r="B168" i="44" s="1"/>
  <c r="A168" i="46"/>
  <c r="C168" i="46" s="1"/>
  <c r="C168" i="44" s="1"/>
  <c r="EF167" i="46"/>
  <c r="EE167" i="46"/>
  <c r="BP167" i="46" s="1"/>
  <c r="ED167" i="46"/>
  <c r="BO167" i="44" s="1"/>
  <c r="EC167" i="46"/>
  <c r="EB167" i="46"/>
  <c r="EA167" i="46"/>
  <c r="BL167" i="46" s="1"/>
  <c r="DZ167" i="46"/>
  <c r="DY167" i="46"/>
  <c r="DX167" i="46"/>
  <c r="DW167" i="46"/>
  <c r="DV167" i="46"/>
  <c r="BG167" i="46" s="1"/>
  <c r="DU167" i="46"/>
  <c r="BF167" i="46" s="1"/>
  <c r="DT167" i="46"/>
  <c r="DS167" i="46"/>
  <c r="BD167" i="46" s="1"/>
  <c r="DR167" i="46"/>
  <c r="BC167" i="46" s="1"/>
  <c r="DQ167" i="46"/>
  <c r="BB167" i="46" s="1"/>
  <c r="DP167" i="46"/>
  <c r="DO167" i="46"/>
  <c r="AZ167" i="46" s="1"/>
  <c r="DN167" i="46"/>
  <c r="AY167" i="46" s="1"/>
  <c r="DM167" i="46"/>
  <c r="AX167" i="46" s="1"/>
  <c r="DL167" i="46"/>
  <c r="DK167" i="46"/>
  <c r="AV167" i="46" s="1"/>
  <c r="DJ167" i="46"/>
  <c r="DI167" i="46"/>
  <c r="DH167" i="46"/>
  <c r="AS167" i="46" s="1"/>
  <c r="DG167" i="46"/>
  <c r="AR167" i="46" s="1"/>
  <c r="DF167" i="46"/>
  <c r="DE167" i="46"/>
  <c r="AP167" i="46" s="1"/>
  <c r="DD167" i="46"/>
  <c r="AO167" i="46" s="1"/>
  <c r="DC167" i="46"/>
  <c r="AN167" i="46" s="1"/>
  <c r="DB167" i="46"/>
  <c r="AM167" i="46" s="1"/>
  <c r="DA167" i="46"/>
  <c r="CZ167" i="46"/>
  <c r="AK167" i="46" s="1"/>
  <c r="CY167" i="46"/>
  <c r="AJ167" i="46" s="1"/>
  <c r="CX167" i="46"/>
  <c r="AI167" i="46" s="1"/>
  <c r="CW167" i="46"/>
  <c r="AH167" i="46" s="1"/>
  <c r="CV167" i="46"/>
  <c r="CU167" i="46"/>
  <c r="AF167" i="46" s="1"/>
  <c r="CT167" i="46"/>
  <c r="CS167" i="46"/>
  <c r="AD167" i="46" s="1"/>
  <c r="CR167" i="46"/>
  <c r="CQ167" i="46"/>
  <c r="AB167" i="46" s="1"/>
  <c r="CP167" i="46"/>
  <c r="CO167" i="46"/>
  <c r="CN167" i="46"/>
  <c r="CM167" i="46"/>
  <c r="X167" i="46" s="1"/>
  <c r="CL167" i="46"/>
  <c r="CK167" i="46"/>
  <c r="CJ167" i="46"/>
  <c r="CI167" i="46"/>
  <c r="T167" i="46" s="1"/>
  <c r="CH167" i="46"/>
  <c r="S167" i="46" s="1"/>
  <c r="CG167" i="46"/>
  <c r="CF167" i="46"/>
  <c r="CE167" i="46"/>
  <c r="P167" i="46" s="1"/>
  <c r="CD167" i="46"/>
  <c r="O167" i="46" s="1"/>
  <c r="CC167" i="46"/>
  <c r="CB167" i="46"/>
  <c r="M167" i="46" s="1"/>
  <c r="CA167" i="46"/>
  <c r="L167" i="46" s="1"/>
  <c r="BZ167" i="46"/>
  <c r="BY167" i="46"/>
  <c r="J167" i="46" s="1"/>
  <c r="BX167" i="46"/>
  <c r="I167" i="46" s="1"/>
  <c r="BW167" i="46"/>
  <c r="H167" i="46" s="1"/>
  <c r="BV167" i="46"/>
  <c r="BU167" i="46"/>
  <c r="BT167" i="46"/>
  <c r="E167" i="46" s="1"/>
  <c r="BS167" i="46"/>
  <c r="D167" i="46" s="1"/>
  <c r="BO167" i="46"/>
  <c r="B167" i="46"/>
  <c r="B167" i="44" s="1"/>
  <c r="A167" i="46"/>
  <c r="A167" i="44" s="1"/>
  <c r="EF166" i="46"/>
  <c r="BQ166" i="46" s="1"/>
  <c r="EE166" i="46"/>
  <c r="ED166" i="46"/>
  <c r="BO166" i="46" s="1"/>
  <c r="EC166" i="46"/>
  <c r="BN166" i="46" s="1"/>
  <c r="EB166" i="46"/>
  <c r="BM166" i="46" s="1"/>
  <c r="EA166" i="46"/>
  <c r="BL166" i="46" s="1"/>
  <c r="DZ166" i="46"/>
  <c r="BK166" i="46" s="1"/>
  <c r="DY166" i="46"/>
  <c r="DX166" i="46"/>
  <c r="DW166" i="46"/>
  <c r="DV166" i="46"/>
  <c r="BG166" i="46" s="1"/>
  <c r="DU166" i="46"/>
  <c r="DT166" i="46"/>
  <c r="BE166" i="46" s="1"/>
  <c r="DS166" i="46"/>
  <c r="BD166" i="46" s="1"/>
  <c r="DR166" i="46"/>
  <c r="DQ166" i="46"/>
  <c r="DP166" i="46"/>
  <c r="DO166" i="46"/>
  <c r="DN166" i="46"/>
  <c r="AY166" i="46" s="1"/>
  <c r="DM166" i="46"/>
  <c r="AX166" i="46" s="1"/>
  <c r="DL166" i="46"/>
  <c r="AW166" i="46" s="1"/>
  <c r="DK166" i="46"/>
  <c r="DJ166" i="46"/>
  <c r="DI166" i="46"/>
  <c r="AT166" i="46" s="1"/>
  <c r="DH166" i="46"/>
  <c r="AS166" i="46" s="1"/>
  <c r="DG166" i="46"/>
  <c r="AR166" i="46" s="1"/>
  <c r="DF166" i="46"/>
  <c r="DE166" i="46"/>
  <c r="AP166" i="46" s="1"/>
  <c r="DD166" i="46"/>
  <c r="AO166" i="46" s="1"/>
  <c r="DC166" i="46"/>
  <c r="AN166" i="46" s="1"/>
  <c r="DB166" i="46"/>
  <c r="AM166" i="46" s="1"/>
  <c r="DA166" i="46"/>
  <c r="AL166" i="46" s="1"/>
  <c r="CZ166" i="46"/>
  <c r="AK166" i="46" s="1"/>
  <c r="CY166" i="46"/>
  <c r="CX166" i="46"/>
  <c r="AI166" i="46" s="1"/>
  <c r="CW166" i="46"/>
  <c r="AH166" i="46" s="1"/>
  <c r="CV166" i="46"/>
  <c r="AG166" i="46" s="1"/>
  <c r="CU166" i="46"/>
  <c r="CT166" i="46"/>
  <c r="AE166" i="46" s="1"/>
  <c r="CS166" i="46"/>
  <c r="CR166" i="46"/>
  <c r="AC166" i="46" s="1"/>
  <c r="CQ166" i="46"/>
  <c r="CP166" i="46"/>
  <c r="CO166" i="46"/>
  <c r="Z166" i="46" s="1"/>
  <c r="CN166" i="46"/>
  <c r="Y166" i="46" s="1"/>
  <c r="CM166" i="46"/>
  <c r="X166" i="46" s="1"/>
  <c r="CL166" i="46"/>
  <c r="W166" i="46" s="1"/>
  <c r="CK166" i="46"/>
  <c r="V166" i="46" s="1"/>
  <c r="CJ166" i="46"/>
  <c r="CI166" i="46"/>
  <c r="CH166" i="46"/>
  <c r="CG166" i="46"/>
  <c r="R166" i="46" s="1"/>
  <c r="CF166" i="46"/>
  <c r="Q166" i="46" s="1"/>
  <c r="CE166" i="46"/>
  <c r="P166" i="46" s="1"/>
  <c r="CD166" i="46"/>
  <c r="O166" i="46" s="1"/>
  <c r="CC166" i="46"/>
  <c r="N166" i="46" s="1"/>
  <c r="CB166" i="46"/>
  <c r="M166" i="46" s="1"/>
  <c r="CA166" i="46"/>
  <c r="BZ166" i="46"/>
  <c r="BY166" i="46"/>
  <c r="BX166" i="46"/>
  <c r="I166" i="46" s="1"/>
  <c r="BW166" i="46"/>
  <c r="BV166" i="46"/>
  <c r="G166" i="46" s="1"/>
  <c r="BU166" i="46"/>
  <c r="BT166" i="46"/>
  <c r="E166" i="46" s="1"/>
  <c r="BS166" i="46"/>
  <c r="D166" i="46" s="1"/>
  <c r="B166" i="46"/>
  <c r="B166" i="44" s="1"/>
  <c r="A166" i="46"/>
  <c r="A166" i="44" s="1"/>
  <c r="EF165" i="46"/>
  <c r="BQ165" i="46" s="1"/>
  <c r="EE165" i="46"/>
  <c r="BP165" i="46" s="1"/>
  <c r="ED165" i="46"/>
  <c r="BO165" i="44" s="1"/>
  <c r="EC165" i="46"/>
  <c r="EB165" i="46"/>
  <c r="BM165" i="46" s="1"/>
  <c r="EA165" i="46"/>
  <c r="DZ165" i="46"/>
  <c r="DY165" i="46"/>
  <c r="BJ165" i="46" s="1"/>
  <c r="DX165" i="46"/>
  <c r="DW165" i="46"/>
  <c r="DV165" i="46"/>
  <c r="BG165" i="46" s="1"/>
  <c r="DU165" i="46"/>
  <c r="BF165" i="44" s="1"/>
  <c r="DT165" i="46"/>
  <c r="BE165" i="46" s="1"/>
  <c r="DS165" i="46"/>
  <c r="DR165" i="46"/>
  <c r="DQ165" i="46"/>
  <c r="BB165" i="46" s="1"/>
  <c r="DP165" i="46"/>
  <c r="BA165" i="46" s="1"/>
  <c r="DO165" i="46"/>
  <c r="AZ165" i="46" s="1"/>
  <c r="DN165" i="46"/>
  <c r="AY165" i="46" s="1"/>
  <c r="DM165" i="46"/>
  <c r="DL165" i="46"/>
  <c r="DK165" i="46"/>
  <c r="DJ165" i="46"/>
  <c r="DI165" i="46"/>
  <c r="DH165" i="46"/>
  <c r="AS165" i="46" s="1"/>
  <c r="DG165" i="46"/>
  <c r="DF165" i="46"/>
  <c r="AQ165" i="46" s="1"/>
  <c r="DE165" i="46"/>
  <c r="AP165" i="46" s="1"/>
  <c r="DD165" i="46"/>
  <c r="AO165" i="46" s="1"/>
  <c r="DC165" i="46"/>
  <c r="DB165" i="46"/>
  <c r="DA165" i="46"/>
  <c r="AL165" i="46" s="1"/>
  <c r="CZ165" i="46"/>
  <c r="AK165" i="46" s="1"/>
  <c r="CY165" i="46"/>
  <c r="AJ165" i="46" s="1"/>
  <c r="CX165" i="46"/>
  <c r="AI165" i="46" s="1"/>
  <c r="CW165" i="46"/>
  <c r="CV165" i="46"/>
  <c r="CU165" i="46"/>
  <c r="CT165" i="46"/>
  <c r="AE165" i="46" s="1"/>
  <c r="CS165" i="46"/>
  <c r="AD165" i="46" s="1"/>
  <c r="CR165" i="46"/>
  <c r="CQ165" i="46"/>
  <c r="AB165" i="46" s="1"/>
  <c r="CP165" i="46"/>
  <c r="AA165" i="46" s="1"/>
  <c r="CO165" i="46"/>
  <c r="CN165" i="46"/>
  <c r="Y165" i="46" s="1"/>
  <c r="CM165" i="46"/>
  <c r="CL165" i="46"/>
  <c r="CK165" i="46"/>
  <c r="CJ165" i="46"/>
  <c r="U165" i="46" s="1"/>
  <c r="CI165" i="46"/>
  <c r="T165" i="46" s="1"/>
  <c r="CH165" i="46"/>
  <c r="S165" i="46" s="1"/>
  <c r="CG165" i="46"/>
  <c r="CF165" i="46"/>
  <c r="CE165" i="46"/>
  <c r="CD165" i="46"/>
  <c r="O165" i="46" s="1"/>
  <c r="CC165" i="46"/>
  <c r="N165" i="46" s="1"/>
  <c r="CB165" i="46"/>
  <c r="M165" i="46" s="1"/>
  <c r="CA165" i="46"/>
  <c r="L165" i="46" s="1"/>
  <c r="BZ165" i="46"/>
  <c r="K165" i="46" s="1"/>
  <c r="BY165" i="46"/>
  <c r="BX165" i="46"/>
  <c r="I165" i="46" s="1"/>
  <c r="BW165" i="46"/>
  <c r="BV165" i="46"/>
  <c r="BU165" i="46"/>
  <c r="BT165" i="46"/>
  <c r="BS165" i="46"/>
  <c r="D165" i="46" s="1"/>
  <c r="B165" i="46"/>
  <c r="B165" i="44" s="1"/>
  <c r="A165" i="46"/>
  <c r="C165" i="46" s="1"/>
  <c r="C165" i="44" s="1"/>
  <c r="EF164" i="46"/>
  <c r="BQ164" i="46" s="1"/>
  <c r="EE164" i="46"/>
  <c r="BP164" i="46" s="1"/>
  <c r="ED164" i="46"/>
  <c r="BO164" i="46" s="1"/>
  <c r="EC164" i="46"/>
  <c r="BN164" i="46" s="1"/>
  <c r="EB164" i="46"/>
  <c r="BM164" i="46" s="1"/>
  <c r="EA164" i="46"/>
  <c r="BL164" i="46" s="1"/>
  <c r="DZ164" i="46"/>
  <c r="DY164" i="46"/>
  <c r="DX164" i="46"/>
  <c r="DW164" i="46"/>
  <c r="BH164" i="46" s="1"/>
  <c r="DV164" i="46"/>
  <c r="BG164" i="46" s="1"/>
  <c r="DU164" i="46"/>
  <c r="BF164" i="46" s="1"/>
  <c r="DT164" i="46"/>
  <c r="BE164" i="46" s="1"/>
  <c r="DS164" i="46"/>
  <c r="DR164" i="46"/>
  <c r="DQ164" i="46"/>
  <c r="BB164" i="46" s="1"/>
  <c r="DP164" i="46"/>
  <c r="BA164" i="46" s="1"/>
  <c r="DO164" i="46"/>
  <c r="AZ164" i="46" s="1"/>
  <c r="DN164" i="46"/>
  <c r="DM164" i="46"/>
  <c r="DL164" i="46"/>
  <c r="AW164" i="46" s="1"/>
  <c r="DK164" i="46"/>
  <c r="DJ164" i="46"/>
  <c r="DI164" i="46"/>
  <c r="AT164" i="46" s="1"/>
  <c r="DH164" i="46"/>
  <c r="AS164" i="46" s="1"/>
  <c r="DG164" i="46"/>
  <c r="DF164" i="46"/>
  <c r="AQ164" i="46" s="1"/>
  <c r="DE164" i="46"/>
  <c r="AP164" i="46" s="1"/>
  <c r="DD164" i="46"/>
  <c r="AO164" i="46" s="1"/>
  <c r="DC164" i="46"/>
  <c r="DB164" i="46"/>
  <c r="DA164" i="46"/>
  <c r="CZ164" i="46"/>
  <c r="CY164" i="46"/>
  <c r="AJ164" i="46" s="1"/>
  <c r="CX164" i="46"/>
  <c r="AI164" i="46" s="1"/>
  <c r="CW164" i="46"/>
  <c r="CV164" i="46"/>
  <c r="CU164" i="46"/>
  <c r="CT164" i="46"/>
  <c r="CS164" i="46"/>
  <c r="AD164" i="46" s="1"/>
  <c r="CR164" i="46"/>
  <c r="AC164" i="46" s="1"/>
  <c r="CQ164" i="46"/>
  <c r="AB164" i="46" s="1"/>
  <c r="CP164" i="46"/>
  <c r="AA164" i="46" s="1"/>
  <c r="CO164" i="46"/>
  <c r="Z164" i="46" s="1"/>
  <c r="CN164" i="46"/>
  <c r="Y164" i="46" s="1"/>
  <c r="CM164" i="46"/>
  <c r="X164" i="46" s="1"/>
  <c r="CL164" i="46"/>
  <c r="CK164" i="46"/>
  <c r="CJ164" i="46"/>
  <c r="U164" i="46" s="1"/>
  <c r="CI164" i="46"/>
  <c r="CH164" i="46"/>
  <c r="CG164" i="46"/>
  <c r="R164" i="46" s="1"/>
  <c r="CF164" i="46"/>
  <c r="Q164" i="46" s="1"/>
  <c r="CE164" i="46"/>
  <c r="CD164" i="46"/>
  <c r="CC164" i="46"/>
  <c r="N164" i="46" s="1"/>
  <c r="CB164" i="46"/>
  <c r="CA164" i="46"/>
  <c r="L164" i="46" s="1"/>
  <c r="BZ164" i="46"/>
  <c r="K164" i="46" s="1"/>
  <c r="BY164" i="46"/>
  <c r="J164" i="46" s="1"/>
  <c r="BX164" i="46"/>
  <c r="I164" i="46" s="1"/>
  <c r="BW164" i="46"/>
  <c r="H164" i="46" s="1"/>
  <c r="BV164" i="46"/>
  <c r="BU164" i="46"/>
  <c r="F164" i="46" s="1"/>
  <c r="BT164" i="46"/>
  <c r="E164" i="46" s="1"/>
  <c r="BS164" i="46"/>
  <c r="B164" i="46"/>
  <c r="B164" i="44" s="1"/>
  <c r="A164" i="46"/>
  <c r="C164" i="46" s="1"/>
  <c r="C164" i="44" s="1"/>
  <c r="EF163" i="46"/>
  <c r="BQ163" i="46" s="1"/>
  <c r="EE163" i="46"/>
  <c r="ED163" i="46"/>
  <c r="BO163" i="46" s="1"/>
  <c r="EC163" i="46"/>
  <c r="EB163" i="46"/>
  <c r="BM163" i="46" s="1"/>
  <c r="EA163" i="46"/>
  <c r="DZ163" i="46"/>
  <c r="BK163" i="46" s="1"/>
  <c r="DY163" i="46"/>
  <c r="DX163" i="46"/>
  <c r="BI163" i="46" s="1"/>
  <c r="DW163" i="46"/>
  <c r="DV163" i="46"/>
  <c r="BG163" i="46" s="1"/>
  <c r="DU163" i="46"/>
  <c r="DT163" i="46"/>
  <c r="DS163" i="46"/>
  <c r="BD163" i="46" s="1"/>
  <c r="DR163" i="46"/>
  <c r="DQ163" i="46"/>
  <c r="BB163" i="46" s="1"/>
  <c r="DP163" i="46"/>
  <c r="BA163" i="46" s="1"/>
  <c r="DO163" i="46"/>
  <c r="AZ163" i="46" s="1"/>
  <c r="DN163" i="46"/>
  <c r="AY163" i="46" s="1"/>
  <c r="DM163" i="46"/>
  <c r="DL163" i="46"/>
  <c r="DK163" i="46"/>
  <c r="AV163" i="46" s="1"/>
  <c r="DJ163" i="46"/>
  <c r="AU163" i="46" s="1"/>
  <c r="DI163" i="46"/>
  <c r="AT163" i="46" s="1"/>
  <c r="DH163" i="46"/>
  <c r="AS163" i="46" s="1"/>
  <c r="DG163" i="46"/>
  <c r="DF163" i="46"/>
  <c r="AQ163" i="46" s="1"/>
  <c r="DE163" i="46"/>
  <c r="AP163" i="46" s="1"/>
  <c r="DD163" i="46"/>
  <c r="DC163" i="46"/>
  <c r="AN163" i="46" s="1"/>
  <c r="DB163" i="46"/>
  <c r="AM163" i="46" s="1"/>
  <c r="DA163" i="46"/>
  <c r="AL163" i="46" s="1"/>
  <c r="CZ163" i="46"/>
  <c r="AK163" i="46" s="1"/>
  <c r="CY163" i="46"/>
  <c r="CX163" i="46"/>
  <c r="CW163" i="46"/>
  <c r="AH163" i="46" s="1"/>
  <c r="CV163" i="46"/>
  <c r="CU163" i="46"/>
  <c r="AF163" i="46" s="1"/>
  <c r="CT163" i="46"/>
  <c r="AE163" i="46" s="1"/>
  <c r="CS163" i="46"/>
  <c r="AD163" i="46" s="1"/>
  <c r="CR163" i="46"/>
  <c r="AC163" i="46" s="1"/>
  <c r="CQ163" i="46"/>
  <c r="AB163" i="46" s="1"/>
  <c r="CP163" i="46"/>
  <c r="CO163" i="46"/>
  <c r="Z163" i="46" s="1"/>
  <c r="CN163" i="46"/>
  <c r="Y163" i="46" s="1"/>
  <c r="CM163" i="46"/>
  <c r="X163" i="46" s="1"/>
  <c r="CL163" i="46"/>
  <c r="CK163" i="46"/>
  <c r="V163" i="46" s="1"/>
  <c r="CJ163" i="46"/>
  <c r="U163" i="46" s="1"/>
  <c r="CI163" i="46"/>
  <c r="T163" i="46" s="1"/>
  <c r="CH163" i="46"/>
  <c r="S163" i="46" s="1"/>
  <c r="CG163" i="46"/>
  <c r="R163" i="46" s="1"/>
  <c r="CF163" i="46"/>
  <c r="Q163" i="46" s="1"/>
  <c r="CE163" i="46"/>
  <c r="CD163" i="46"/>
  <c r="O163" i="46" s="1"/>
  <c r="CC163" i="46"/>
  <c r="N163" i="46" s="1"/>
  <c r="CB163" i="46"/>
  <c r="M163" i="46" s="1"/>
  <c r="CA163" i="46"/>
  <c r="BZ163" i="46"/>
  <c r="K163" i="46" s="1"/>
  <c r="BY163" i="46"/>
  <c r="J163" i="46" s="1"/>
  <c r="BX163" i="46"/>
  <c r="I163" i="46" s="1"/>
  <c r="BW163" i="46"/>
  <c r="H163" i="46" s="1"/>
  <c r="BV163" i="46"/>
  <c r="G163" i="46" s="1"/>
  <c r="BU163" i="46"/>
  <c r="F163" i="46" s="1"/>
  <c r="BT163" i="46"/>
  <c r="E163" i="46" s="1"/>
  <c r="BS163" i="46"/>
  <c r="B163" i="46"/>
  <c r="B163" i="44" s="1"/>
  <c r="A163" i="46"/>
  <c r="C163" i="46" s="1"/>
  <c r="C163" i="44" s="1"/>
  <c r="EF162" i="46"/>
  <c r="BQ162" i="46" s="1"/>
  <c r="EE162" i="46"/>
  <c r="BP162" i="46" s="1"/>
  <c r="ED162" i="46"/>
  <c r="BO162" i="46" s="1"/>
  <c r="EC162" i="46"/>
  <c r="BN162" i="46" s="1"/>
  <c r="EB162" i="46"/>
  <c r="BM162" i="46" s="1"/>
  <c r="EA162" i="46"/>
  <c r="BL162" i="46" s="1"/>
  <c r="DZ162" i="46"/>
  <c r="BK162" i="46" s="1"/>
  <c r="DY162" i="46"/>
  <c r="BJ162" i="46" s="1"/>
  <c r="DX162" i="46"/>
  <c r="BI162" i="46" s="1"/>
  <c r="DW162" i="46"/>
  <c r="DV162" i="46"/>
  <c r="BG162" i="46" s="1"/>
  <c r="DU162" i="46"/>
  <c r="BF162" i="46" s="1"/>
  <c r="DT162" i="46"/>
  <c r="BE162" i="46" s="1"/>
  <c r="DS162" i="46"/>
  <c r="BD162" i="46" s="1"/>
  <c r="DR162" i="46"/>
  <c r="BC162" i="46" s="1"/>
  <c r="DQ162" i="46"/>
  <c r="BB162" i="46" s="1"/>
  <c r="DP162" i="46"/>
  <c r="DO162" i="46"/>
  <c r="AZ162" i="46" s="1"/>
  <c r="DN162" i="46"/>
  <c r="AY162" i="46" s="1"/>
  <c r="DM162" i="46"/>
  <c r="AX162" i="46" s="1"/>
  <c r="DL162" i="46"/>
  <c r="AW162" i="46" s="1"/>
  <c r="DK162" i="46"/>
  <c r="DJ162" i="46"/>
  <c r="AU162" i="46" s="1"/>
  <c r="DI162" i="46"/>
  <c r="AT162" i="46" s="1"/>
  <c r="DH162" i="46"/>
  <c r="AS162" i="46" s="1"/>
  <c r="DG162" i="46"/>
  <c r="DF162" i="46"/>
  <c r="DE162" i="46"/>
  <c r="DD162" i="46"/>
  <c r="DC162" i="46"/>
  <c r="DB162" i="46"/>
  <c r="AM162" i="46" s="1"/>
  <c r="DA162" i="46"/>
  <c r="AL162" i="46" s="1"/>
  <c r="CZ162" i="46"/>
  <c r="CY162" i="46"/>
  <c r="AJ162" i="46" s="1"/>
  <c r="CX162" i="46"/>
  <c r="AI162" i="46" s="1"/>
  <c r="CW162" i="46"/>
  <c r="AH162" i="46" s="1"/>
  <c r="CV162" i="46"/>
  <c r="AG162" i="46" s="1"/>
  <c r="CU162" i="46"/>
  <c r="CT162" i="46"/>
  <c r="AE162" i="46" s="1"/>
  <c r="CS162" i="46"/>
  <c r="CR162" i="46"/>
  <c r="CQ162" i="46"/>
  <c r="AB162" i="46" s="1"/>
  <c r="CP162" i="46"/>
  <c r="AA162" i="46" s="1"/>
  <c r="CO162" i="46"/>
  <c r="CN162" i="46"/>
  <c r="Y162" i="46" s="1"/>
  <c r="CM162" i="46"/>
  <c r="CL162" i="46"/>
  <c r="W162" i="46" s="1"/>
  <c r="CK162" i="46"/>
  <c r="CJ162" i="46"/>
  <c r="CI162" i="46"/>
  <c r="T162" i="46" s="1"/>
  <c r="CH162" i="46"/>
  <c r="S162" i="46" s="1"/>
  <c r="CG162" i="46"/>
  <c r="CF162" i="46"/>
  <c r="Q162" i="46" s="1"/>
  <c r="CE162" i="46"/>
  <c r="CD162" i="46"/>
  <c r="O162" i="46" s="1"/>
  <c r="CC162" i="46"/>
  <c r="N162" i="46" s="1"/>
  <c r="CB162" i="46"/>
  <c r="M162" i="46" s="1"/>
  <c r="CA162" i="46"/>
  <c r="L162" i="46" s="1"/>
  <c r="BZ162" i="46"/>
  <c r="K162" i="46" s="1"/>
  <c r="BY162" i="46"/>
  <c r="J162" i="46" s="1"/>
  <c r="BX162" i="46"/>
  <c r="I162" i="46" s="1"/>
  <c r="BW162" i="46"/>
  <c r="BV162" i="46"/>
  <c r="G162" i="46" s="1"/>
  <c r="BU162" i="46"/>
  <c r="F162" i="46" s="1"/>
  <c r="BT162" i="46"/>
  <c r="BS162" i="46"/>
  <c r="D162" i="46" s="1"/>
  <c r="B162" i="46"/>
  <c r="B162" i="44" s="1"/>
  <c r="A162" i="46"/>
  <c r="A162" i="44" s="1"/>
  <c r="EF161" i="46"/>
  <c r="BQ161" i="46" s="1"/>
  <c r="EE161" i="46"/>
  <c r="BP161" i="46" s="1"/>
  <c r="ED161" i="46"/>
  <c r="BO161" i="44" s="1"/>
  <c r="EC161" i="46"/>
  <c r="BN161" i="46" s="1"/>
  <c r="EB161" i="46"/>
  <c r="EA161" i="46"/>
  <c r="BL161" i="46" s="1"/>
  <c r="DZ161" i="46"/>
  <c r="BK161" i="46" s="1"/>
  <c r="DY161" i="46"/>
  <c r="DX161" i="46"/>
  <c r="BI161" i="46" s="1"/>
  <c r="DW161" i="46"/>
  <c r="BH161" i="46" s="1"/>
  <c r="DV161" i="46"/>
  <c r="BG161" i="46" s="1"/>
  <c r="DU161" i="46"/>
  <c r="BF161" i="46" s="1"/>
  <c r="DT161" i="46"/>
  <c r="DS161" i="46"/>
  <c r="DR161" i="46"/>
  <c r="BC161" i="46" s="1"/>
  <c r="DQ161" i="46"/>
  <c r="BB161" i="46" s="1"/>
  <c r="DP161" i="46"/>
  <c r="BA161" i="46" s="1"/>
  <c r="DO161" i="46"/>
  <c r="AZ161" i="46" s="1"/>
  <c r="DN161" i="46"/>
  <c r="AY161" i="46" s="1"/>
  <c r="DM161" i="46"/>
  <c r="DL161" i="46"/>
  <c r="DK161" i="46"/>
  <c r="DJ161" i="46"/>
  <c r="AU161" i="46" s="1"/>
  <c r="DI161" i="46"/>
  <c r="AT161" i="46" s="1"/>
  <c r="DH161" i="46"/>
  <c r="DG161" i="46"/>
  <c r="AR161" i="46" s="1"/>
  <c r="DF161" i="46"/>
  <c r="AQ161" i="46" s="1"/>
  <c r="DE161" i="46"/>
  <c r="DD161" i="46"/>
  <c r="DC161" i="46"/>
  <c r="AN161" i="46" s="1"/>
  <c r="DB161" i="46"/>
  <c r="AM161" i="46" s="1"/>
  <c r="DA161" i="46"/>
  <c r="CZ161" i="46"/>
  <c r="AK161" i="46" s="1"/>
  <c r="CY161" i="46"/>
  <c r="CX161" i="46"/>
  <c r="CW161" i="46"/>
  <c r="AH161" i="46" s="1"/>
  <c r="CV161" i="46"/>
  <c r="AG161" i="46" s="1"/>
  <c r="CU161" i="46"/>
  <c r="CT161" i="46"/>
  <c r="AE161" i="46" s="1"/>
  <c r="CS161" i="46"/>
  <c r="AD161" i="46" s="1"/>
  <c r="CR161" i="46"/>
  <c r="CQ161" i="46"/>
  <c r="AB161" i="46" s="1"/>
  <c r="CP161" i="46"/>
  <c r="CO161" i="46"/>
  <c r="CN161" i="46"/>
  <c r="CM161" i="46"/>
  <c r="CL161" i="46"/>
  <c r="W161" i="46" s="1"/>
  <c r="CK161" i="46"/>
  <c r="V161" i="46" s="1"/>
  <c r="CJ161" i="46"/>
  <c r="CI161" i="46"/>
  <c r="T161" i="46" s="1"/>
  <c r="CH161" i="46"/>
  <c r="S161" i="46" s="1"/>
  <c r="CG161" i="46"/>
  <c r="CF161" i="46"/>
  <c r="Q161" i="46" s="1"/>
  <c r="CE161" i="46"/>
  <c r="P161" i="46" s="1"/>
  <c r="CD161" i="46"/>
  <c r="O161" i="46" s="1"/>
  <c r="CC161" i="46"/>
  <c r="N161" i="46" s="1"/>
  <c r="CB161" i="46"/>
  <c r="M161" i="46" s="1"/>
  <c r="CA161" i="46"/>
  <c r="BZ161" i="46"/>
  <c r="K161" i="46" s="1"/>
  <c r="BY161" i="46"/>
  <c r="J161" i="46" s="1"/>
  <c r="BX161" i="46"/>
  <c r="I161" i="46" s="1"/>
  <c r="BW161" i="46"/>
  <c r="BV161" i="46"/>
  <c r="G161" i="46" s="1"/>
  <c r="BU161" i="46"/>
  <c r="BT161" i="46"/>
  <c r="BS161" i="46"/>
  <c r="BO161" i="46"/>
  <c r="B161" i="46"/>
  <c r="B161" i="44" s="1"/>
  <c r="A161" i="46"/>
  <c r="C161" i="46" s="1"/>
  <c r="C161" i="44" s="1"/>
  <c r="EF160" i="46"/>
  <c r="BQ160" i="46" s="1"/>
  <c r="EE160" i="46"/>
  <c r="BP160" i="46" s="1"/>
  <c r="ED160" i="46"/>
  <c r="BO160" i="46" s="1"/>
  <c r="EC160" i="46"/>
  <c r="BN160" i="46" s="1"/>
  <c r="EB160" i="46"/>
  <c r="EA160" i="46"/>
  <c r="BL160" i="46" s="1"/>
  <c r="DZ160" i="46"/>
  <c r="DY160" i="46"/>
  <c r="BJ160" i="46" s="1"/>
  <c r="DX160" i="46"/>
  <c r="DW160" i="46"/>
  <c r="BH160" i="46" s="1"/>
  <c r="DV160" i="46"/>
  <c r="BG160" i="44" s="1"/>
  <c r="DU160" i="46"/>
  <c r="DT160" i="46"/>
  <c r="DS160" i="46"/>
  <c r="DR160" i="46"/>
  <c r="DQ160" i="46"/>
  <c r="DP160" i="46"/>
  <c r="DO160" i="46"/>
  <c r="AZ160" i="46" s="1"/>
  <c r="DN160" i="46"/>
  <c r="AY160" i="46" s="1"/>
  <c r="DM160" i="46"/>
  <c r="AX160" i="46" s="1"/>
  <c r="DL160" i="46"/>
  <c r="AW160" i="46" s="1"/>
  <c r="DK160" i="46"/>
  <c r="AV160" i="46" s="1"/>
  <c r="DJ160" i="46"/>
  <c r="DI160" i="46"/>
  <c r="AT160" i="46" s="1"/>
  <c r="DH160" i="46"/>
  <c r="AS160" i="46" s="1"/>
  <c r="DG160" i="46"/>
  <c r="AR160" i="46" s="1"/>
  <c r="DF160" i="46"/>
  <c r="AQ160" i="46" s="1"/>
  <c r="DE160" i="46"/>
  <c r="AP160" i="46" s="1"/>
  <c r="DD160" i="46"/>
  <c r="AO160" i="46" s="1"/>
  <c r="DC160" i="46"/>
  <c r="AN160" i="46" s="1"/>
  <c r="DB160" i="46"/>
  <c r="DA160" i="46"/>
  <c r="AL160" i="46" s="1"/>
  <c r="CZ160" i="46"/>
  <c r="AK160" i="46" s="1"/>
  <c r="CY160" i="46"/>
  <c r="CX160" i="46"/>
  <c r="AI160" i="46" s="1"/>
  <c r="CW160" i="46"/>
  <c r="AH160" i="46" s="1"/>
  <c r="CV160" i="46"/>
  <c r="AG160" i="46" s="1"/>
  <c r="CU160" i="46"/>
  <c r="CT160" i="46"/>
  <c r="CS160" i="46"/>
  <c r="CR160" i="46"/>
  <c r="AC160" i="46" s="1"/>
  <c r="CQ160" i="46"/>
  <c r="AB160" i="46" s="1"/>
  <c r="CP160" i="46"/>
  <c r="AA160" i="46" s="1"/>
  <c r="CO160" i="46"/>
  <c r="Z160" i="46" s="1"/>
  <c r="CN160" i="46"/>
  <c r="Y160" i="46" s="1"/>
  <c r="CM160" i="46"/>
  <c r="CL160" i="46"/>
  <c r="CK160" i="46"/>
  <c r="V160" i="46" s="1"/>
  <c r="CJ160" i="46"/>
  <c r="CI160" i="46"/>
  <c r="T160" i="46" s="1"/>
  <c r="CH160" i="46"/>
  <c r="S160" i="46" s="1"/>
  <c r="CG160" i="46"/>
  <c r="CF160" i="46"/>
  <c r="Q160" i="46" s="1"/>
  <c r="CE160" i="46"/>
  <c r="P160" i="46" s="1"/>
  <c r="CD160" i="46"/>
  <c r="CC160" i="46"/>
  <c r="CB160" i="46"/>
  <c r="M160" i="46" s="1"/>
  <c r="CA160" i="46"/>
  <c r="L160" i="46" s="1"/>
  <c r="BZ160" i="46"/>
  <c r="BY160" i="46"/>
  <c r="BX160" i="46"/>
  <c r="BW160" i="46"/>
  <c r="H160" i="46" s="1"/>
  <c r="BV160" i="46"/>
  <c r="BU160" i="46"/>
  <c r="F160" i="46" s="1"/>
  <c r="BT160" i="46"/>
  <c r="E160" i="46" s="1"/>
  <c r="BS160" i="46"/>
  <c r="BG160" i="46"/>
  <c r="B160" i="46"/>
  <c r="B160" i="44" s="1"/>
  <c r="A160" i="46"/>
  <c r="C160" i="46" s="1"/>
  <c r="C160" i="44" s="1"/>
  <c r="EF159" i="46"/>
  <c r="EE159" i="46"/>
  <c r="BP159" i="46" s="1"/>
  <c r="ED159" i="46"/>
  <c r="BO159" i="44" s="1"/>
  <c r="EC159" i="46"/>
  <c r="BN159" i="44" s="1"/>
  <c r="EB159" i="46"/>
  <c r="BM159" i="46" s="1"/>
  <c r="EA159" i="46"/>
  <c r="BL159" i="46" s="1"/>
  <c r="DZ159" i="46"/>
  <c r="BK159" i="46" s="1"/>
  <c r="DY159" i="46"/>
  <c r="DX159" i="46"/>
  <c r="BI159" i="46" s="1"/>
  <c r="DW159" i="46"/>
  <c r="BH159" i="46" s="1"/>
  <c r="DV159" i="46"/>
  <c r="BG159" i="46" s="1"/>
  <c r="DU159" i="46"/>
  <c r="DT159" i="46"/>
  <c r="BE159" i="46" s="1"/>
  <c r="DS159" i="46"/>
  <c r="BD159" i="46" s="1"/>
  <c r="DR159" i="46"/>
  <c r="DQ159" i="46"/>
  <c r="BB159" i="46" s="1"/>
  <c r="DP159" i="46"/>
  <c r="DO159" i="46"/>
  <c r="AZ159" i="46" s="1"/>
  <c r="DN159" i="46"/>
  <c r="DM159" i="46"/>
  <c r="AX159" i="46" s="1"/>
  <c r="DL159" i="46"/>
  <c r="AW159" i="46" s="1"/>
  <c r="DK159" i="46"/>
  <c r="AV159" i="46" s="1"/>
  <c r="DJ159" i="46"/>
  <c r="DI159" i="46"/>
  <c r="DH159" i="46"/>
  <c r="AS159" i="46" s="1"/>
  <c r="DG159" i="46"/>
  <c r="AR159" i="46" s="1"/>
  <c r="DF159" i="46"/>
  <c r="DE159" i="46"/>
  <c r="DD159" i="46"/>
  <c r="AO159" i="46" s="1"/>
  <c r="DC159" i="46"/>
  <c r="AN159" i="46" s="1"/>
  <c r="DB159" i="46"/>
  <c r="AM159" i="46" s="1"/>
  <c r="DA159" i="46"/>
  <c r="AL159" i="46" s="1"/>
  <c r="CZ159" i="46"/>
  <c r="AK159" i="46" s="1"/>
  <c r="CY159" i="46"/>
  <c r="AJ159" i="46" s="1"/>
  <c r="CX159" i="46"/>
  <c r="CW159" i="46"/>
  <c r="AH159" i="46" s="1"/>
  <c r="CV159" i="46"/>
  <c r="AG159" i="46" s="1"/>
  <c r="CU159" i="46"/>
  <c r="CT159" i="46"/>
  <c r="AE159" i="46" s="1"/>
  <c r="CS159" i="46"/>
  <c r="CR159" i="46"/>
  <c r="CQ159" i="46"/>
  <c r="AB159" i="46" s="1"/>
  <c r="CP159" i="46"/>
  <c r="AA159" i="46" s="1"/>
  <c r="CO159" i="46"/>
  <c r="CN159" i="46"/>
  <c r="Y159" i="46" s="1"/>
  <c r="CM159" i="46"/>
  <c r="X159" i="46" s="1"/>
  <c r="CL159" i="46"/>
  <c r="W159" i="46" s="1"/>
  <c r="CK159" i="46"/>
  <c r="CJ159" i="46"/>
  <c r="U159" i="46" s="1"/>
  <c r="CI159" i="46"/>
  <c r="T159" i="46" s="1"/>
  <c r="CH159" i="46"/>
  <c r="S159" i="46" s="1"/>
  <c r="CG159" i="46"/>
  <c r="R159" i="46" s="1"/>
  <c r="CF159" i="46"/>
  <c r="Q159" i="46" s="1"/>
  <c r="CE159" i="46"/>
  <c r="P159" i="46" s="1"/>
  <c r="CD159" i="46"/>
  <c r="O159" i="46" s="1"/>
  <c r="CC159" i="46"/>
  <c r="N159" i="46" s="1"/>
  <c r="CB159" i="46"/>
  <c r="CA159" i="46"/>
  <c r="L159" i="46" s="1"/>
  <c r="BZ159" i="46"/>
  <c r="K159" i="46" s="1"/>
  <c r="BY159" i="46"/>
  <c r="BX159" i="46"/>
  <c r="BW159" i="46"/>
  <c r="H159" i="46" s="1"/>
  <c r="BV159" i="46"/>
  <c r="BU159" i="46"/>
  <c r="F159" i="46" s="1"/>
  <c r="BT159" i="46"/>
  <c r="E159" i="46" s="1"/>
  <c r="BS159" i="46"/>
  <c r="D159" i="46" s="1"/>
  <c r="BO159" i="46"/>
  <c r="BN159" i="46"/>
  <c r="B159" i="46"/>
  <c r="B159" i="44" s="1"/>
  <c r="A159" i="46"/>
  <c r="C159" i="46" s="1"/>
  <c r="C159" i="44" s="1"/>
  <c r="EF158" i="46"/>
  <c r="BQ158" i="46" s="1"/>
  <c r="EE158" i="46"/>
  <c r="ED158" i="46"/>
  <c r="EC158" i="46"/>
  <c r="BN158" i="46" s="1"/>
  <c r="EB158" i="46"/>
  <c r="EA158" i="46"/>
  <c r="DZ158" i="46"/>
  <c r="BK158" i="46" s="1"/>
  <c r="DY158" i="46"/>
  <c r="BJ158" i="46" s="1"/>
  <c r="DX158" i="46"/>
  <c r="BI158" i="46" s="1"/>
  <c r="DW158" i="46"/>
  <c r="DV158" i="46"/>
  <c r="DU158" i="46"/>
  <c r="BF158" i="46" s="1"/>
  <c r="DT158" i="46"/>
  <c r="BE158" i="46" s="1"/>
  <c r="DS158" i="46"/>
  <c r="BD158" i="46" s="1"/>
  <c r="DR158" i="46"/>
  <c r="DQ158" i="46"/>
  <c r="BB158" i="46" s="1"/>
  <c r="DP158" i="46"/>
  <c r="DO158" i="46"/>
  <c r="DN158" i="46"/>
  <c r="DM158" i="46"/>
  <c r="AX158" i="46" s="1"/>
  <c r="DL158" i="46"/>
  <c r="DK158" i="46"/>
  <c r="AV158" i="46" s="1"/>
  <c r="DJ158" i="46"/>
  <c r="AU158" i="46" s="1"/>
  <c r="DI158" i="46"/>
  <c r="DH158" i="46"/>
  <c r="AS158" i="46" s="1"/>
  <c r="DG158" i="46"/>
  <c r="DF158" i="46"/>
  <c r="AQ158" i="46" s="1"/>
  <c r="DE158" i="46"/>
  <c r="AP158" i="46" s="1"/>
  <c r="DD158" i="46"/>
  <c r="AO158" i="46" s="1"/>
  <c r="DC158" i="46"/>
  <c r="AN158" i="46" s="1"/>
  <c r="DB158" i="46"/>
  <c r="AM158" i="46" s="1"/>
  <c r="DA158" i="46"/>
  <c r="AL158" i="46" s="1"/>
  <c r="CZ158" i="46"/>
  <c r="CY158" i="46"/>
  <c r="CX158" i="46"/>
  <c r="AI158" i="46" s="1"/>
  <c r="CW158" i="46"/>
  <c r="AH158" i="46" s="1"/>
  <c r="CV158" i="46"/>
  <c r="AG158" i="46" s="1"/>
  <c r="CU158" i="46"/>
  <c r="AF158" i="46" s="1"/>
  <c r="CT158" i="46"/>
  <c r="AE158" i="46" s="1"/>
  <c r="CS158" i="46"/>
  <c r="AD158" i="46" s="1"/>
  <c r="CR158" i="46"/>
  <c r="AC158" i="46" s="1"/>
  <c r="CQ158" i="46"/>
  <c r="CP158" i="46"/>
  <c r="CO158" i="46"/>
  <c r="Z158" i="46" s="1"/>
  <c r="CN158" i="46"/>
  <c r="CM158" i="46"/>
  <c r="X158" i="46" s="1"/>
  <c r="CL158" i="46"/>
  <c r="W158" i="46" s="1"/>
  <c r="CK158" i="46"/>
  <c r="V158" i="46" s="1"/>
  <c r="CJ158" i="46"/>
  <c r="CI158" i="46"/>
  <c r="T158" i="46" s="1"/>
  <c r="CH158" i="46"/>
  <c r="CG158" i="46"/>
  <c r="R158" i="46" s="1"/>
  <c r="CF158" i="46"/>
  <c r="CE158" i="46"/>
  <c r="P158" i="46" s="1"/>
  <c r="CD158" i="46"/>
  <c r="O158" i="46" s="1"/>
  <c r="CC158" i="46"/>
  <c r="CB158" i="46"/>
  <c r="M158" i="46" s="1"/>
  <c r="CA158" i="46"/>
  <c r="L158" i="46" s="1"/>
  <c r="BZ158" i="46"/>
  <c r="BY158" i="46"/>
  <c r="J158" i="46" s="1"/>
  <c r="BX158" i="46"/>
  <c r="I158" i="46" s="1"/>
  <c r="BW158" i="46"/>
  <c r="BV158" i="46"/>
  <c r="G158" i="46" s="1"/>
  <c r="BU158" i="46"/>
  <c r="F158" i="46" s="1"/>
  <c r="BT158" i="46"/>
  <c r="BS158" i="46"/>
  <c r="B158" i="46"/>
  <c r="B158" i="44" s="1"/>
  <c r="A158" i="46"/>
  <c r="A158" i="44" s="1"/>
  <c r="EF157" i="46"/>
  <c r="BQ157" i="46" s="1"/>
  <c r="EE157" i="46"/>
  <c r="ED157" i="46"/>
  <c r="BO157" i="44" s="1"/>
  <c r="EC157" i="46"/>
  <c r="BN157" i="44" s="1"/>
  <c r="EB157" i="46"/>
  <c r="EA157" i="46"/>
  <c r="BL157" i="46" s="1"/>
  <c r="DZ157" i="46"/>
  <c r="DY157" i="46"/>
  <c r="BJ157" i="46" s="1"/>
  <c r="DX157" i="46"/>
  <c r="BI157" i="46" s="1"/>
  <c r="DW157" i="46"/>
  <c r="DV157" i="46"/>
  <c r="BG157" i="46" s="1"/>
  <c r="DU157" i="46"/>
  <c r="BF157" i="46" s="1"/>
  <c r="DT157" i="46"/>
  <c r="BE157" i="46" s="1"/>
  <c r="DS157" i="46"/>
  <c r="DR157" i="46"/>
  <c r="DQ157" i="46"/>
  <c r="BB157" i="46" s="1"/>
  <c r="DP157" i="46"/>
  <c r="BA157" i="46" s="1"/>
  <c r="DO157" i="46"/>
  <c r="AZ157" i="46" s="1"/>
  <c r="DN157" i="46"/>
  <c r="AY157" i="46" s="1"/>
  <c r="DM157" i="46"/>
  <c r="AX157" i="46" s="1"/>
  <c r="DL157" i="46"/>
  <c r="AW157" i="46" s="1"/>
  <c r="DK157" i="46"/>
  <c r="DJ157" i="46"/>
  <c r="DI157" i="46"/>
  <c r="DH157" i="46"/>
  <c r="AS157" i="46" s="1"/>
  <c r="DG157" i="46"/>
  <c r="AR157" i="46" s="1"/>
  <c r="DF157" i="46"/>
  <c r="DE157" i="46"/>
  <c r="AP157" i="46" s="1"/>
  <c r="DD157" i="46"/>
  <c r="AO157" i="46" s="1"/>
  <c r="DC157" i="46"/>
  <c r="AN157" i="46" s="1"/>
  <c r="DB157" i="46"/>
  <c r="DA157" i="46"/>
  <c r="CZ157" i="46"/>
  <c r="AK157" i="46" s="1"/>
  <c r="CY157" i="46"/>
  <c r="CX157" i="46"/>
  <c r="AI157" i="46" s="1"/>
  <c r="CW157" i="46"/>
  <c r="AH157" i="46" s="1"/>
  <c r="CV157" i="46"/>
  <c r="CU157" i="46"/>
  <c r="CT157" i="46"/>
  <c r="CS157" i="46"/>
  <c r="AD157" i="46" s="1"/>
  <c r="CR157" i="46"/>
  <c r="AC157" i="46" s="1"/>
  <c r="CQ157" i="46"/>
  <c r="AB157" i="46" s="1"/>
  <c r="CP157" i="46"/>
  <c r="AA157" i="46" s="1"/>
  <c r="CO157" i="46"/>
  <c r="Z157" i="46" s="1"/>
  <c r="CN157" i="46"/>
  <c r="CM157" i="46"/>
  <c r="CL157" i="46"/>
  <c r="CK157" i="46"/>
  <c r="CJ157" i="46"/>
  <c r="U157" i="46" s="1"/>
  <c r="CI157" i="46"/>
  <c r="T157" i="46" s="1"/>
  <c r="CH157" i="46"/>
  <c r="S157" i="46" s="1"/>
  <c r="CG157" i="46"/>
  <c r="CF157" i="46"/>
  <c r="Q157" i="46" s="1"/>
  <c r="CE157" i="46"/>
  <c r="CD157" i="46"/>
  <c r="CC157" i="46"/>
  <c r="N157" i="46" s="1"/>
  <c r="CB157" i="46"/>
  <c r="CA157" i="46"/>
  <c r="BZ157" i="46"/>
  <c r="K157" i="46" s="1"/>
  <c r="BY157" i="46"/>
  <c r="J157" i="46" s="1"/>
  <c r="BX157" i="46"/>
  <c r="I157" i="46" s="1"/>
  <c r="BW157" i="46"/>
  <c r="BV157" i="46"/>
  <c r="BU157" i="46"/>
  <c r="F157" i="46" s="1"/>
  <c r="BT157" i="46"/>
  <c r="BS157" i="46"/>
  <c r="D157" i="46" s="1"/>
  <c r="BO157" i="46"/>
  <c r="B157" i="46"/>
  <c r="B157" i="44" s="1"/>
  <c r="A157" i="46"/>
  <c r="C157" i="46" s="1"/>
  <c r="C157" i="44" s="1"/>
  <c r="EF156" i="46"/>
  <c r="BQ156" i="46" s="1"/>
  <c r="EE156" i="46"/>
  <c r="ED156" i="46"/>
  <c r="EC156" i="46"/>
  <c r="EB156" i="46"/>
  <c r="BM156" i="46" s="1"/>
  <c r="EA156" i="46"/>
  <c r="BL156" i="46" s="1"/>
  <c r="DZ156" i="46"/>
  <c r="DY156" i="46"/>
  <c r="DX156" i="46"/>
  <c r="DW156" i="46"/>
  <c r="DV156" i="46"/>
  <c r="BG156" i="46" s="1"/>
  <c r="DU156" i="46"/>
  <c r="BF156" i="46" s="1"/>
  <c r="DT156" i="46"/>
  <c r="BE156" i="46" s="1"/>
  <c r="DS156" i="46"/>
  <c r="BD156" i="46" s="1"/>
  <c r="DR156" i="46"/>
  <c r="DQ156" i="46"/>
  <c r="DP156" i="46"/>
  <c r="DO156" i="46"/>
  <c r="DN156" i="46"/>
  <c r="AY156" i="44" s="1"/>
  <c r="DM156" i="46"/>
  <c r="AX156" i="46" s="1"/>
  <c r="DL156" i="46"/>
  <c r="AW156" i="46" s="1"/>
  <c r="DK156" i="46"/>
  <c r="DJ156" i="46"/>
  <c r="DI156" i="46"/>
  <c r="DH156" i="46"/>
  <c r="AS156" i="46" s="1"/>
  <c r="DG156" i="46"/>
  <c r="AR156" i="46" s="1"/>
  <c r="DF156" i="46"/>
  <c r="DE156" i="46"/>
  <c r="DD156" i="46"/>
  <c r="DC156" i="46"/>
  <c r="AN156" i="46" s="1"/>
  <c r="DB156" i="46"/>
  <c r="DA156" i="46"/>
  <c r="CZ156" i="46"/>
  <c r="CY156" i="46"/>
  <c r="CX156" i="46"/>
  <c r="AI156" i="46" s="1"/>
  <c r="CW156" i="46"/>
  <c r="AH156" i="44" s="1"/>
  <c r="CV156" i="46"/>
  <c r="AG156" i="46" s="1"/>
  <c r="CU156" i="46"/>
  <c r="AF156" i="46" s="1"/>
  <c r="CT156" i="46"/>
  <c r="CS156" i="46"/>
  <c r="CR156" i="46"/>
  <c r="CQ156" i="46"/>
  <c r="CP156" i="46"/>
  <c r="CO156" i="46"/>
  <c r="CN156" i="46"/>
  <c r="Y156" i="46" s="1"/>
  <c r="CM156" i="46"/>
  <c r="X156" i="46" s="1"/>
  <c r="CL156" i="46"/>
  <c r="CK156" i="46"/>
  <c r="V156" i="46" s="1"/>
  <c r="CJ156" i="46"/>
  <c r="CI156" i="46"/>
  <c r="CH156" i="46"/>
  <c r="CG156" i="46"/>
  <c r="CF156" i="46"/>
  <c r="Q156" i="46" s="1"/>
  <c r="CE156" i="46"/>
  <c r="CD156" i="46"/>
  <c r="CC156" i="46"/>
  <c r="N156" i="46" s="1"/>
  <c r="CB156" i="46"/>
  <c r="CA156" i="46"/>
  <c r="L156" i="46" s="1"/>
  <c r="BZ156" i="46"/>
  <c r="K156" i="46" s="1"/>
  <c r="BY156" i="46"/>
  <c r="BX156" i="46"/>
  <c r="I156" i="46" s="1"/>
  <c r="BW156" i="46"/>
  <c r="H156" i="46" s="1"/>
  <c r="BV156" i="46"/>
  <c r="BU156" i="46"/>
  <c r="BT156" i="46"/>
  <c r="BS156" i="46"/>
  <c r="B156" i="46"/>
  <c r="B156" i="44" s="1"/>
  <c r="A156" i="46"/>
  <c r="C156" i="46" s="1"/>
  <c r="C156" i="44" s="1"/>
  <c r="EF155" i="46"/>
  <c r="BQ155" i="46" s="1"/>
  <c r="EE155" i="46"/>
  <c r="ED155" i="46"/>
  <c r="BO155" i="44" s="1"/>
  <c r="EC155" i="46"/>
  <c r="BN155" i="46" s="1"/>
  <c r="EB155" i="46"/>
  <c r="EA155" i="46"/>
  <c r="DZ155" i="46"/>
  <c r="BK155" i="46" s="1"/>
  <c r="DY155" i="46"/>
  <c r="BJ155" i="46" s="1"/>
  <c r="DX155" i="46"/>
  <c r="DW155" i="46"/>
  <c r="DV155" i="46"/>
  <c r="DU155" i="46"/>
  <c r="BF155" i="46" s="1"/>
  <c r="DT155" i="46"/>
  <c r="DS155" i="46"/>
  <c r="DR155" i="46"/>
  <c r="BC155" i="46" s="1"/>
  <c r="DQ155" i="46"/>
  <c r="BB155" i="46" s="1"/>
  <c r="DP155" i="46"/>
  <c r="BA155" i="46" s="1"/>
  <c r="DO155" i="46"/>
  <c r="DN155" i="46"/>
  <c r="AY155" i="46" s="1"/>
  <c r="DM155" i="46"/>
  <c r="AX155" i="46" s="1"/>
  <c r="DL155" i="46"/>
  <c r="AW155" i="46" s="1"/>
  <c r="DK155" i="46"/>
  <c r="DJ155" i="46"/>
  <c r="AU155" i="46" s="1"/>
  <c r="DI155" i="46"/>
  <c r="AT155" i="46" s="1"/>
  <c r="DH155" i="46"/>
  <c r="AS155" i="46" s="1"/>
  <c r="DG155" i="46"/>
  <c r="AR155" i="46" s="1"/>
  <c r="DF155" i="46"/>
  <c r="DE155" i="46"/>
  <c r="AP155" i="46" s="1"/>
  <c r="DD155" i="46"/>
  <c r="DC155" i="46"/>
  <c r="DB155" i="46"/>
  <c r="AM155" i="46" s="1"/>
  <c r="DA155" i="46"/>
  <c r="AL155" i="46" s="1"/>
  <c r="CZ155" i="46"/>
  <c r="AK155" i="46" s="1"/>
  <c r="CY155" i="46"/>
  <c r="CX155" i="46"/>
  <c r="CW155" i="46"/>
  <c r="AH155" i="46" s="1"/>
  <c r="CV155" i="46"/>
  <c r="CU155" i="46"/>
  <c r="CT155" i="46"/>
  <c r="AE155" i="46" s="1"/>
  <c r="CS155" i="46"/>
  <c r="CR155" i="46"/>
  <c r="AC155" i="46" s="1"/>
  <c r="CQ155" i="46"/>
  <c r="CP155" i="46"/>
  <c r="AA155" i="46" s="1"/>
  <c r="CO155" i="46"/>
  <c r="Z155" i="46" s="1"/>
  <c r="CN155" i="46"/>
  <c r="Y155" i="46" s="1"/>
  <c r="CM155" i="46"/>
  <c r="CL155" i="46"/>
  <c r="W155" i="46" s="1"/>
  <c r="CK155" i="46"/>
  <c r="V155" i="46" s="1"/>
  <c r="CJ155" i="46"/>
  <c r="U155" i="46" s="1"/>
  <c r="CI155" i="46"/>
  <c r="T155" i="46" s="1"/>
  <c r="CH155" i="46"/>
  <c r="S155" i="46" s="1"/>
  <c r="CG155" i="46"/>
  <c r="CF155" i="46"/>
  <c r="CE155" i="46"/>
  <c r="CD155" i="46"/>
  <c r="O155" i="46" s="1"/>
  <c r="CC155" i="46"/>
  <c r="N155" i="46" s="1"/>
  <c r="CB155" i="46"/>
  <c r="CA155" i="46"/>
  <c r="BZ155" i="46"/>
  <c r="K155" i="46" s="1"/>
  <c r="BY155" i="46"/>
  <c r="J155" i="46" s="1"/>
  <c r="BX155" i="46"/>
  <c r="I155" i="46" s="1"/>
  <c r="BW155" i="46"/>
  <c r="BV155" i="46"/>
  <c r="G155" i="46" s="1"/>
  <c r="BU155" i="46"/>
  <c r="BT155" i="46"/>
  <c r="BS155" i="46"/>
  <c r="BO155" i="46"/>
  <c r="B155" i="46"/>
  <c r="B155" i="44" s="1"/>
  <c r="A155" i="46"/>
  <c r="EF154" i="46"/>
  <c r="BQ154" i="46" s="1"/>
  <c r="EE154" i="46"/>
  <c r="ED154" i="46"/>
  <c r="BO154" i="46" s="1"/>
  <c r="EC154" i="46"/>
  <c r="BN154" i="46" s="1"/>
  <c r="EB154" i="46"/>
  <c r="EA154" i="46"/>
  <c r="DZ154" i="46"/>
  <c r="BK154" i="46" s="1"/>
  <c r="DY154" i="46"/>
  <c r="DX154" i="46"/>
  <c r="DW154" i="46"/>
  <c r="BH154" i="46" s="1"/>
  <c r="DV154" i="46"/>
  <c r="BG154" i="46" s="1"/>
  <c r="DU154" i="46"/>
  <c r="DT154" i="46"/>
  <c r="DS154" i="46"/>
  <c r="DR154" i="46"/>
  <c r="DQ154" i="46"/>
  <c r="BB154" i="46" s="1"/>
  <c r="DP154" i="46"/>
  <c r="BA154" i="46" s="1"/>
  <c r="DO154" i="46"/>
  <c r="AZ154" i="46" s="1"/>
  <c r="DN154" i="46"/>
  <c r="AY154" i="46" s="1"/>
  <c r="DM154" i="46"/>
  <c r="AX154" i="46" s="1"/>
  <c r="DL154" i="46"/>
  <c r="AW154" i="46" s="1"/>
  <c r="DK154" i="46"/>
  <c r="DJ154" i="46"/>
  <c r="DI154" i="46"/>
  <c r="AT154" i="46" s="1"/>
  <c r="DH154" i="46"/>
  <c r="DG154" i="46"/>
  <c r="AR154" i="46" s="1"/>
  <c r="DF154" i="46"/>
  <c r="DE154" i="46"/>
  <c r="AP154" i="46" s="1"/>
  <c r="DD154" i="46"/>
  <c r="DC154" i="46"/>
  <c r="DB154" i="46"/>
  <c r="AM154" i="46" s="1"/>
  <c r="DA154" i="46"/>
  <c r="CZ154" i="46"/>
  <c r="CY154" i="46"/>
  <c r="AJ154" i="46" s="1"/>
  <c r="CX154" i="46"/>
  <c r="CW154" i="46"/>
  <c r="AH154" i="46" s="1"/>
  <c r="CV154" i="46"/>
  <c r="CU154" i="46"/>
  <c r="CT154" i="46"/>
  <c r="CS154" i="46"/>
  <c r="AD154" i="46" s="1"/>
  <c r="CR154" i="46"/>
  <c r="AC154" i="46" s="1"/>
  <c r="CQ154" i="46"/>
  <c r="AB154" i="46" s="1"/>
  <c r="CP154" i="46"/>
  <c r="AA154" i="46" s="1"/>
  <c r="CO154" i="46"/>
  <c r="Z154" i="46" s="1"/>
  <c r="CN154" i="46"/>
  <c r="CM154" i="46"/>
  <c r="CL154" i="46"/>
  <c r="W154" i="46" s="1"/>
  <c r="CK154" i="46"/>
  <c r="CJ154" i="46"/>
  <c r="CI154" i="46"/>
  <c r="T154" i="46" s="1"/>
  <c r="CH154" i="46"/>
  <c r="CG154" i="46"/>
  <c r="CF154" i="46"/>
  <c r="CE154" i="46"/>
  <c r="CD154" i="46"/>
  <c r="O154" i="46" s="1"/>
  <c r="CC154" i="46"/>
  <c r="N154" i="46" s="1"/>
  <c r="CB154" i="46"/>
  <c r="CA154" i="46"/>
  <c r="BZ154" i="46"/>
  <c r="K154" i="46" s="1"/>
  <c r="BY154" i="46"/>
  <c r="J154" i="46" s="1"/>
  <c r="BX154" i="46"/>
  <c r="BW154" i="46"/>
  <c r="BV154" i="46"/>
  <c r="G154" i="46" s="1"/>
  <c r="BU154" i="46"/>
  <c r="F154" i="46" s="1"/>
  <c r="BT154" i="46"/>
  <c r="E154" i="46" s="1"/>
  <c r="BS154" i="46"/>
  <c r="D154" i="46" s="1"/>
  <c r="B154" i="46"/>
  <c r="B154" i="44" s="1"/>
  <c r="A154" i="46"/>
  <c r="C154" i="46" s="1"/>
  <c r="C154" i="44" s="1"/>
  <c r="EF153" i="46"/>
  <c r="EE153" i="46"/>
  <c r="BP153" i="46" s="1"/>
  <c r="ED153" i="46"/>
  <c r="EC153" i="46"/>
  <c r="EB153" i="46"/>
  <c r="BM153" i="46" s="1"/>
  <c r="EA153" i="46"/>
  <c r="BL153" i="46" s="1"/>
  <c r="DZ153" i="46"/>
  <c r="BK153" i="46" s="1"/>
  <c r="DY153" i="46"/>
  <c r="DX153" i="46"/>
  <c r="DW153" i="46"/>
  <c r="BH153" i="46" s="1"/>
  <c r="DV153" i="46"/>
  <c r="BG153" i="46" s="1"/>
  <c r="DU153" i="46"/>
  <c r="DT153" i="46"/>
  <c r="DS153" i="46"/>
  <c r="BD153" i="46" s="1"/>
  <c r="DR153" i="46"/>
  <c r="DQ153" i="46"/>
  <c r="BB153" i="46" s="1"/>
  <c r="DP153" i="46"/>
  <c r="DO153" i="46"/>
  <c r="AZ153" i="46" s="1"/>
  <c r="DN153" i="46"/>
  <c r="DM153" i="46"/>
  <c r="DL153" i="46"/>
  <c r="AW153" i="46" s="1"/>
  <c r="DK153" i="46"/>
  <c r="AV153" i="46" s="1"/>
  <c r="DJ153" i="46"/>
  <c r="AU153" i="46" s="1"/>
  <c r="DI153" i="46"/>
  <c r="AT153" i="46" s="1"/>
  <c r="DH153" i="46"/>
  <c r="DG153" i="46"/>
  <c r="DF153" i="46"/>
  <c r="DE153" i="46"/>
  <c r="DD153" i="46"/>
  <c r="AO153" i="46" s="1"/>
  <c r="DC153" i="46"/>
  <c r="AN153" i="46" s="1"/>
  <c r="DB153" i="46"/>
  <c r="AM153" i="46" s="1"/>
  <c r="DA153" i="46"/>
  <c r="CZ153" i="46"/>
  <c r="CY153" i="46"/>
  <c r="CX153" i="46"/>
  <c r="AI153" i="46" s="1"/>
  <c r="CW153" i="46"/>
  <c r="CV153" i="46"/>
  <c r="AG153" i="46" s="1"/>
  <c r="CU153" i="46"/>
  <c r="AF153" i="46" s="1"/>
  <c r="CT153" i="46"/>
  <c r="AE153" i="46" s="1"/>
  <c r="CS153" i="46"/>
  <c r="AD153" i="46" s="1"/>
  <c r="CR153" i="46"/>
  <c r="CQ153" i="46"/>
  <c r="AB153" i="46" s="1"/>
  <c r="CP153" i="46"/>
  <c r="CO153" i="46"/>
  <c r="CN153" i="46"/>
  <c r="CM153" i="46"/>
  <c r="X153" i="46" s="1"/>
  <c r="CL153" i="46"/>
  <c r="W153" i="46" s="1"/>
  <c r="CK153" i="46"/>
  <c r="CJ153" i="46"/>
  <c r="U153" i="46" s="1"/>
  <c r="CI153" i="46"/>
  <c r="T153" i="46" s="1"/>
  <c r="CH153" i="46"/>
  <c r="CG153" i="46"/>
  <c r="CF153" i="46"/>
  <c r="CE153" i="46"/>
  <c r="P153" i="46" s="1"/>
  <c r="CD153" i="46"/>
  <c r="O153" i="46" s="1"/>
  <c r="CC153" i="46"/>
  <c r="N153" i="46" s="1"/>
  <c r="CB153" i="46"/>
  <c r="CA153" i="46"/>
  <c r="L153" i="46" s="1"/>
  <c r="BZ153" i="46"/>
  <c r="BY153" i="46"/>
  <c r="J153" i="46" s="1"/>
  <c r="BX153" i="46"/>
  <c r="I153" i="46" s="1"/>
  <c r="BW153" i="46"/>
  <c r="H153" i="46" s="1"/>
  <c r="BV153" i="46"/>
  <c r="G153" i="46" s="1"/>
  <c r="BU153" i="46"/>
  <c r="F153" i="46" s="1"/>
  <c r="BT153" i="46"/>
  <c r="E153" i="46" s="1"/>
  <c r="BS153" i="46"/>
  <c r="B153" i="46"/>
  <c r="B153" i="44" s="1"/>
  <c r="A153" i="46"/>
  <c r="C153" i="46" s="1"/>
  <c r="C153" i="44" s="1"/>
  <c r="EF152" i="46"/>
  <c r="BQ152" i="46" s="1"/>
  <c r="EE152" i="46"/>
  <c r="BP152" i="46" s="1"/>
  <c r="ED152" i="46"/>
  <c r="BO152" i="46" s="1"/>
  <c r="EC152" i="46"/>
  <c r="BN152" i="46" s="1"/>
  <c r="EB152" i="46"/>
  <c r="EA152" i="46"/>
  <c r="DZ152" i="46"/>
  <c r="DY152" i="46"/>
  <c r="DX152" i="46"/>
  <c r="BI152" i="46" s="1"/>
  <c r="DW152" i="46"/>
  <c r="DV152" i="46"/>
  <c r="BG152" i="46" s="1"/>
  <c r="DU152" i="46"/>
  <c r="BF152" i="46" s="1"/>
  <c r="DT152" i="46"/>
  <c r="DS152" i="46"/>
  <c r="DR152" i="46"/>
  <c r="BC152" i="46" s="1"/>
  <c r="DQ152" i="46"/>
  <c r="DP152" i="46"/>
  <c r="DO152" i="46"/>
  <c r="DN152" i="46"/>
  <c r="DM152" i="46"/>
  <c r="AX152" i="46" s="1"/>
  <c r="DL152" i="46"/>
  <c r="AW152" i="46" s="1"/>
  <c r="DK152" i="46"/>
  <c r="DJ152" i="46"/>
  <c r="AU152" i="46" s="1"/>
  <c r="DI152" i="46"/>
  <c r="AT152" i="46" s="1"/>
  <c r="DH152" i="46"/>
  <c r="DG152" i="46"/>
  <c r="AR152" i="46" s="1"/>
  <c r="DF152" i="46"/>
  <c r="AQ152" i="46" s="1"/>
  <c r="DE152" i="46"/>
  <c r="AP152" i="46" s="1"/>
  <c r="DD152" i="46"/>
  <c r="DC152" i="46"/>
  <c r="DB152" i="46"/>
  <c r="DA152" i="46"/>
  <c r="CZ152" i="46"/>
  <c r="CY152" i="46"/>
  <c r="AJ152" i="46" s="1"/>
  <c r="CX152" i="46"/>
  <c r="CW152" i="46"/>
  <c r="CV152" i="46"/>
  <c r="CU152" i="46"/>
  <c r="CT152" i="46"/>
  <c r="CS152" i="46"/>
  <c r="CR152" i="46"/>
  <c r="CQ152" i="46"/>
  <c r="CP152" i="46"/>
  <c r="AA152" i="46" s="1"/>
  <c r="CO152" i="46"/>
  <c r="CN152" i="46"/>
  <c r="Y152" i="46" s="1"/>
  <c r="CM152" i="46"/>
  <c r="CL152" i="46"/>
  <c r="CK152" i="46"/>
  <c r="V152" i="46" s="1"/>
  <c r="CJ152" i="46"/>
  <c r="U152" i="46" s="1"/>
  <c r="CI152" i="46"/>
  <c r="CH152" i="46"/>
  <c r="CG152" i="46"/>
  <c r="R152" i="46" s="1"/>
  <c r="CF152" i="46"/>
  <c r="CE152" i="46"/>
  <c r="CD152" i="46"/>
  <c r="O152" i="46" s="1"/>
  <c r="CC152" i="46"/>
  <c r="CB152" i="46"/>
  <c r="CA152" i="46"/>
  <c r="L152" i="46" s="1"/>
  <c r="BZ152" i="46"/>
  <c r="K152" i="46" s="1"/>
  <c r="BY152" i="46"/>
  <c r="BX152" i="46"/>
  <c r="I152" i="46" s="1"/>
  <c r="BW152" i="46"/>
  <c r="BV152" i="46"/>
  <c r="G152" i="46" s="1"/>
  <c r="BU152" i="46"/>
  <c r="F152" i="46" s="1"/>
  <c r="BT152" i="46"/>
  <c r="BS152" i="46"/>
  <c r="B152" i="46"/>
  <c r="B152" i="44" s="1"/>
  <c r="A152" i="46"/>
  <c r="C152" i="46" s="1"/>
  <c r="C152" i="44" s="1"/>
  <c r="EF151" i="46"/>
  <c r="BQ151" i="46" s="1"/>
  <c r="EE151" i="46"/>
  <c r="ED151" i="46"/>
  <c r="BO151" i="44" s="1"/>
  <c r="EC151" i="46"/>
  <c r="BN151" i="44" s="1"/>
  <c r="EB151" i="46"/>
  <c r="BM151" i="46" s="1"/>
  <c r="EA151" i="46"/>
  <c r="BL151" i="46" s="1"/>
  <c r="DZ151" i="46"/>
  <c r="DY151" i="46"/>
  <c r="BJ151" i="46" s="1"/>
  <c r="DX151" i="46"/>
  <c r="DW151" i="46"/>
  <c r="DV151" i="46"/>
  <c r="DU151" i="46"/>
  <c r="BF151" i="46" s="1"/>
  <c r="DT151" i="46"/>
  <c r="DS151" i="46"/>
  <c r="BD151" i="46" s="1"/>
  <c r="DR151" i="46"/>
  <c r="BC151" i="46" s="1"/>
  <c r="DQ151" i="46"/>
  <c r="DP151" i="46"/>
  <c r="BA151" i="46" s="1"/>
  <c r="DO151" i="46"/>
  <c r="DN151" i="46"/>
  <c r="AY151" i="46" s="1"/>
  <c r="DM151" i="46"/>
  <c r="DL151" i="46"/>
  <c r="DK151" i="46"/>
  <c r="DJ151" i="46"/>
  <c r="AU151" i="46" s="1"/>
  <c r="DI151" i="46"/>
  <c r="DH151" i="46"/>
  <c r="AS151" i="46" s="1"/>
  <c r="DG151" i="46"/>
  <c r="DF151" i="46"/>
  <c r="AQ151" i="46" s="1"/>
  <c r="DE151" i="46"/>
  <c r="DD151" i="46"/>
  <c r="DC151" i="46"/>
  <c r="DB151" i="46"/>
  <c r="AM151" i="46" s="1"/>
  <c r="DA151" i="46"/>
  <c r="CZ151" i="46"/>
  <c r="CY151" i="46"/>
  <c r="CX151" i="46"/>
  <c r="CW151" i="46"/>
  <c r="CV151" i="46"/>
  <c r="AG151" i="46" s="1"/>
  <c r="CU151" i="46"/>
  <c r="AF151" i="46" s="1"/>
  <c r="CT151" i="46"/>
  <c r="CS151" i="46"/>
  <c r="AD151" i="46" s="1"/>
  <c r="CR151" i="46"/>
  <c r="CQ151" i="46"/>
  <c r="CP151" i="46"/>
  <c r="CO151" i="46"/>
  <c r="CN151" i="46"/>
  <c r="Y151" i="46" s="1"/>
  <c r="CM151" i="46"/>
  <c r="CL151" i="46"/>
  <c r="W151" i="46" s="1"/>
  <c r="CK151" i="46"/>
  <c r="CJ151" i="46"/>
  <c r="CI151" i="46"/>
  <c r="CH151" i="46"/>
  <c r="CG151" i="46"/>
  <c r="R151" i="46" s="1"/>
  <c r="CF151" i="46"/>
  <c r="Q151" i="46" s="1"/>
  <c r="CE151" i="46"/>
  <c r="P151" i="46" s="1"/>
  <c r="CD151" i="46"/>
  <c r="O151" i="46" s="1"/>
  <c r="CC151" i="46"/>
  <c r="N151" i="46" s="1"/>
  <c r="CB151" i="46"/>
  <c r="CA151" i="46"/>
  <c r="BZ151" i="46"/>
  <c r="K151" i="46" s="1"/>
  <c r="BY151" i="46"/>
  <c r="BX151" i="46"/>
  <c r="BW151" i="46"/>
  <c r="BV151" i="46"/>
  <c r="BU151" i="46"/>
  <c r="F151" i="46" s="1"/>
  <c r="BT151" i="46"/>
  <c r="BS151" i="46"/>
  <c r="BO151" i="46"/>
  <c r="BN151" i="46"/>
  <c r="B151" i="46"/>
  <c r="B151" i="44" s="1"/>
  <c r="A151" i="46"/>
  <c r="C151" i="46" s="1"/>
  <c r="C151" i="44" s="1"/>
  <c r="EF150" i="46"/>
  <c r="BQ150" i="46" s="1"/>
  <c r="EE150" i="46"/>
  <c r="ED150" i="46"/>
  <c r="EC150" i="46"/>
  <c r="BN150" i="46" s="1"/>
  <c r="EB150" i="46"/>
  <c r="BM150" i="46" s="1"/>
  <c r="EA150" i="46"/>
  <c r="BL150" i="46" s="1"/>
  <c r="DZ150" i="46"/>
  <c r="DY150" i="46"/>
  <c r="DX150" i="46"/>
  <c r="BI150" i="46" s="1"/>
  <c r="DW150" i="46"/>
  <c r="BH150" i="46" s="1"/>
  <c r="DV150" i="46"/>
  <c r="BG150" i="46" s="1"/>
  <c r="DU150" i="46"/>
  <c r="BF150" i="46" s="1"/>
  <c r="DT150" i="46"/>
  <c r="DS150" i="46"/>
  <c r="BD150" i="46" s="1"/>
  <c r="DR150" i="46"/>
  <c r="BC150" i="46" s="1"/>
  <c r="DQ150" i="46"/>
  <c r="DP150" i="46"/>
  <c r="BA150" i="46" s="1"/>
  <c r="DO150" i="46"/>
  <c r="DN150" i="46"/>
  <c r="AY150" i="46" s="1"/>
  <c r="DM150" i="46"/>
  <c r="AX150" i="46" s="1"/>
  <c r="DL150" i="46"/>
  <c r="DK150" i="46"/>
  <c r="DJ150" i="46"/>
  <c r="AU150" i="46" s="1"/>
  <c r="DI150" i="46"/>
  <c r="DH150" i="46"/>
  <c r="AS150" i="46" s="1"/>
  <c r="DG150" i="46"/>
  <c r="DF150" i="46"/>
  <c r="AQ150" i="46" s="1"/>
  <c r="DE150" i="46"/>
  <c r="AP150" i="46" s="1"/>
  <c r="DD150" i="46"/>
  <c r="DC150" i="46"/>
  <c r="AN150" i="46" s="1"/>
  <c r="DB150" i="46"/>
  <c r="DA150" i="46"/>
  <c r="CZ150" i="46"/>
  <c r="CY150" i="46"/>
  <c r="AJ150" i="46" s="1"/>
  <c r="CX150" i="46"/>
  <c r="CW150" i="46"/>
  <c r="CV150" i="46"/>
  <c r="AG150" i="46" s="1"/>
  <c r="CU150" i="46"/>
  <c r="AF150" i="46" s="1"/>
  <c r="CT150" i="46"/>
  <c r="AE150" i="46" s="1"/>
  <c r="CS150" i="46"/>
  <c r="CR150" i="46"/>
  <c r="CQ150" i="46"/>
  <c r="CP150" i="46"/>
  <c r="CO150" i="46"/>
  <c r="CN150" i="46"/>
  <c r="Y150" i="46" s="1"/>
  <c r="CM150" i="46"/>
  <c r="CL150" i="46"/>
  <c r="CK150" i="46"/>
  <c r="CJ150" i="46"/>
  <c r="U150" i="46" s="1"/>
  <c r="CI150" i="46"/>
  <c r="T150" i="46" s="1"/>
  <c r="CH150" i="46"/>
  <c r="CG150" i="46"/>
  <c r="R150" i="46" s="1"/>
  <c r="CF150" i="46"/>
  <c r="CE150" i="46"/>
  <c r="CD150" i="46"/>
  <c r="O150" i="46" s="1"/>
  <c r="CC150" i="46"/>
  <c r="CB150" i="46"/>
  <c r="CA150" i="46"/>
  <c r="BZ150" i="46"/>
  <c r="BY150" i="46"/>
  <c r="J150" i="46" s="1"/>
  <c r="BX150" i="46"/>
  <c r="BW150" i="46"/>
  <c r="H150" i="46" s="1"/>
  <c r="BV150" i="46"/>
  <c r="G150" i="46" s="1"/>
  <c r="BU150" i="46"/>
  <c r="BT150" i="46"/>
  <c r="E150" i="46" s="1"/>
  <c r="BS150" i="46"/>
  <c r="B150" i="46"/>
  <c r="B150" i="44" s="1"/>
  <c r="A150" i="46"/>
  <c r="A150" i="44" s="1"/>
  <c r="EF149" i="46"/>
  <c r="BQ149" i="46" s="1"/>
  <c r="EE149" i="46"/>
  <c r="BP149" i="46" s="1"/>
  <c r="ED149" i="46"/>
  <c r="BO149" i="46" s="1"/>
  <c r="EC149" i="46"/>
  <c r="EB149" i="46"/>
  <c r="EA149" i="46"/>
  <c r="DZ149" i="46"/>
  <c r="DY149" i="46"/>
  <c r="DX149" i="46"/>
  <c r="DW149" i="46"/>
  <c r="BH149" i="46" s="1"/>
  <c r="DV149" i="46"/>
  <c r="BG149" i="46" s="1"/>
  <c r="DU149" i="46"/>
  <c r="DT149" i="46"/>
  <c r="DS149" i="46"/>
  <c r="BD149" i="46" s="1"/>
  <c r="DR149" i="46"/>
  <c r="DQ149" i="46"/>
  <c r="DP149" i="46"/>
  <c r="DO149" i="46"/>
  <c r="AZ149" i="46" s="1"/>
  <c r="DN149" i="46"/>
  <c r="DM149" i="46"/>
  <c r="DL149" i="46"/>
  <c r="AW149" i="46" s="1"/>
  <c r="DK149" i="46"/>
  <c r="DJ149" i="46"/>
  <c r="DI149" i="46"/>
  <c r="DH149" i="46"/>
  <c r="AS149" i="46" s="1"/>
  <c r="DG149" i="46"/>
  <c r="DF149" i="46"/>
  <c r="DE149" i="46"/>
  <c r="DD149" i="46"/>
  <c r="AO149" i="46" s="1"/>
  <c r="DC149" i="46"/>
  <c r="AN149" i="46" s="1"/>
  <c r="DB149" i="46"/>
  <c r="DA149" i="46"/>
  <c r="AL149" i="46" s="1"/>
  <c r="CZ149" i="46"/>
  <c r="CY149" i="46"/>
  <c r="AJ149" i="46" s="1"/>
  <c r="CX149" i="46"/>
  <c r="CW149" i="46"/>
  <c r="CV149" i="46"/>
  <c r="AG149" i="46" s="1"/>
  <c r="CU149" i="46"/>
  <c r="CT149" i="46"/>
  <c r="AE149" i="46" s="1"/>
  <c r="CS149" i="46"/>
  <c r="AD149" i="46" s="1"/>
  <c r="CR149" i="46"/>
  <c r="CQ149" i="46"/>
  <c r="AB149" i="46" s="1"/>
  <c r="CP149" i="46"/>
  <c r="CO149" i="46"/>
  <c r="CN149" i="46"/>
  <c r="CM149" i="46"/>
  <c r="CL149" i="46"/>
  <c r="CK149" i="46"/>
  <c r="CJ149" i="46"/>
  <c r="U149" i="46" s="1"/>
  <c r="CI149" i="46"/>
  <c r="T149" i="46" s="1"/>
  <c r="CH149" i="46"/>
  <c r="S149" i="46" s="1"/>
  <c r="CG149" i="46"/>
  <c r="CF149" i="46"/>
  <c r="Q149" i="46" s="1"/>
  <c r="CE149" i="46"/>
  <c r="CD149" i="46"/>
  <c r="O149" i="46" s="1"/>
  <c r="CC149" i="46"/>
  <c r="CB149" i="46"/>
  <c r="CA149" i="46"/>
  <c r="L149" i="46" s="1"/>
  <c r="BZ149" i="46"/>
  <c r="BY149" i="46"/>
  <c r="BX149" i="46"/>
  <c r="I149" i="46" s="1"/>
  <c r="BW149" i="46"/>
  <c r="BV149" i="46"/>
  <c r="BU149" i="46"/>
  <c r="F149" i="46" s="1"/>
  <c r="BT149" i="46"/>
  <c r="E149" i="46" s="1"/>
  <c r="BS149" i="46"/>
  <c r="D149" i="46" s="1"/>
  <c r="B149" i="46"/>
  <c r="B149" i="44" s="1"/>
  <c r="A149" i="46"/>
  <c r="A147" i="27" s="1"/>
  <c r="EF148" i="46"/>
  <c r="EE148" i="46"/>
  <c r="ED148" i="46"/>
  <c r="EC148" i="46"/>
  <c r="EB148" i="46"/>
  <c r="BM148" i="46" s="1"/>
  <c r="EA148" i="46"/>
  <c r="DZ148" i="46"/>
  <c r="BK148" i="46" s="1"/>
  <c r="DY148" i="46"/>
  <c r="BJ148" i="46" s="1"/>
  <c r="DX148" i="46"/>
  <c r="BI148" i="46" s="1"/>
  <c r="DW148" i="46"/>
  <c r="BH148" i="46" s="1"/>
  <c r="DV148" i="46"/>
  <c r="DU148" i="46"/>
  <c r="DT148" i="46"/>
  <c r="DS148" i="46"/>
  <c r="DR148" i="46"/>
  <c r="DQ148" i="46"/>
  <c r="DP148" i="46"/>
  <c r="BA148" i="46" s="1"/>
  <c r="DO148" i="46"/>
  <c r="AZ148" i="46" s="1"/>
  <c r="DN148" i="46"/>
  <c r="AY148" i="46" s="1"/>
  <c r="DM148" i="46"/>
  <c r="DL148" i="46"/>
  <c r="DK148" i="46"/>
  <c r="AV148" i="46" s="1"/>
  <c r="DJ148" i="46"/>
  <c r="AU148" i="46" s="1"/>
  <c r="DI148" i="46"/>
  <c r="DH148" i="46"/>
  <c r="AS148" i="46" s="1"/>
  <c r="DG148" i="46"/>
  <c r="DF148" i="46"/>
  <c r="DE148" i="46"/>
  <c r="DD148" i="46"/>
  <c r="AO148" i="46" s="1"/>
  <c r="DC148" i="46"/>
  <c r="AN148" i="46" s="1"/>
  <c r="DB148" i="46"/>
  <c r="AM148" i="46" s="1"/>
  <c r="DA148" i="46"/>
  <c r="CZ148" i="46"/>
  <c r="AK148" i="46" s="1"/>
  <c r="CY148" i="46"/>
  <c r="CX148" i="46"/>
  <c r="CW148" i="46"/>
  <c r="CV148" i="46"/>
  <c r="AG148" i="46" s="1"/>
  <c r="CU148" i="46"/>
  <c r="AF148" i="46" s="1"/>
  <c r="CT148" i="46"/>
  <c r="AE148" i="46" s="1"/>
  <c r="CS148" i="46"/>
  <c r="AD148" i="46" s="1"/>
  <c r="CR148" i="46"/>
  <c r="AC148" i="46" s="1"/>
  <c r="CQ148" i="46"/>
  <c r="AB148" i="46" s="1"/>
  <c r="CP148" i="46"/>
  <c r="CO148" i="46"/>
  <c r="CN148" i="46"/>
  <c r="CM148" i="46"/>
  <c r="CL148" i="46"/>
  <c r="CK148" i="46"/>
  <c r="CJ148" i="46"/>
  <c r="U148" i="46" s="1"/>
  <c r="CI148" i="46"/>
  <c r="T148" i="46" s="1"/>
  <c r="CH148" i="46"/>
  <c r="CG148" i="46"/>
  <c r="CF148" i="46"/>
  <c r="CE148" i="46"/>
  <c r="P148" i="46" s="1"/>
  <c r="CD148" i="46"/>
  <c r="CC148" i="46"/>
  <c r="N148" i="46" s="1"/>
  <c r="CB148" i="46"/>
  <c r="M148" i="46" s="1"/>
  <c r="CA148" i="46"/>
  <c r="BZ148" i="46"/>
  <c r="K148" i="46" s="1"/>
  <c r="BY148" i="46"/>
  <c r="BX148" i="46"/>
  <c r="BW148" i="46"/>
  <c r="H148" i="46" s="1"/>
  <c r="BV148" i="46"/>
  <c r="G148" i="46" s="1"/>
  <c r="BU148" i="46"/>
  <c r="F148" i="46" s="1"/>
  <c r="BT148" i="46"/>
  <c r="E148" i="46" s="1"/>
  <c r="BS148" i="46"/>
  <c r="B148" i="46"/>
  <c r="B148" i="44" s="1"/>
  <c r="A148" i="46"/>
  <c r="A146" i="27" s="1"/>
  <c r="EF147" i="46"/>
  <c r="EE147" i="46"/>
  <c r="BP147" i="46" s="1"/>
  <c r="ED147" i="46"/>
  <c r="BO147" i="44" s="1"/>
  <c r="EC147" i="46"/>
  <c r="EB147" i="46"/>
  <c r="BM147" i="46" s="1"/>
  <c r="EA147" i="46"/>
  <c r="BL147" i="46" s="1"/>
  <c r="DZ147" i="46"/>
  <c r="DY147" i="46"/>
  <c r="DX147" i="46"/>
  <c r="DW147" i="46"/>
  <c r="BH147" i="46" s="1"/>
  <c r="DV147" i="46"/>
  <c r="DU147" i="46"/>
  <c r="DT147" i="46"/>
  <c r="BE147" i="46" s="1"/>
  <c r="DS147" i="46"/>
  <c r="BD147" i="46" s="1"/>
  <c r="DR147" i="46"/>
  <c r="DQ147" i="46"/>
  <c r="BB147" i="46" s="1"/>
  <c r="DP147" i="46"/>
  <c r="DO147" i="46"/>
  <c r="AZ147" i="46" s="1"/>
  <c r="DN147" i="46"/>
  <c r="DM147" i="46"/>
  <c r="DL147" i="46"/>
  <c r="AW147" i="46" s="1"/>
  <c r="DK147" i="46"/>
  <c r="DJ147" i="46"/>
  <c r="DI147" i="46"/>
  <c r="AT147" i="46" s="1"/>
  <c r="DH147" i="46"/>
  <c r="DG147" i="46"/>
  <c r="DF147" i="46"/>
  <c r="DE147" i="46"/>
  <c r="DD147" i="46"/>
  <c r="DC147" i="46"/>
  <c r="DB147" i="46"/>
  <c r="DA147" i="46"/>
  <c r="AL147" i="46" s="1"/>
  <c r="CZ147" i="46"/>
  <c r="CY147" i="46"/>
  <c r="AJ147" i="46" s="1"/>
  <c r="CX147" i="46"/>
  <c r="CW147" i="46"/>
  <c r="CV147" i="46"/>
  <c r="AG147" i="46" s="1"/>
  <c r="CU147" i="46"/>
  <c r="AF147" i="46" s="1"/>
  <c r="CT147" i="46"/>
  <c r="AE147" i="46" s="1"/>
  <c r="CS147" i="46"/>
  <c r="AD147" i="46" s="1"/>
  <c r="CR147" i="46"/>
  <c r="CQ147" i="46"/>
  <c r="CP147" i="46"/>
  <c r="AA147" i="46" s="1"/>
  <c r="CO147" i="46"/>
  <c r="CN147" i="46"/>
  <c r="Y147" i="46" s="1"/>
  <c r="CM147" i="46"/>
  <c r="X147" i="46" s="1"/>
  <c r="CL147" i="46"/>
  <c r="CK147" i="46"/>
  <c r="V147" i="46" s="1"/>
  <c r="CJ147" i="46"/>
  <c r="CI147" i="46"/>
  <c r="T147" i="46" s="1"/>
  <c r="CH147" i="46"/>
  <c r="S147" i="46" s="1"/>
  <c r="CG147" i="46"/>
  <c r="CF147" i="46"/>
  <c r="Q147" i="46" s="1"/>
  <c r="CE147" i="46"/>
  <c r="CD147" i="46"/>
  <c r="CC147" i="46"/>
  <c r="N147" i="46" s="1"/>
  <c r="CB147" i="46"/>
  <c r="M147" i="46" s="1"/>
  <c r="CA147" i="46"/>
  <c r="BZ147" i="46"/>
  <c r="BY147" i="46"/>
  <c r="BX147" i="46"/>
  <c r="BW147" i="46"/>
  <c r="BV147" i="46"/>
  <c r="G147" i="46" s="1"/>
  <c r="BU147" i="46"/>
  <c r="BT147" i="46"/>
  <c r="BS147" i="46"/>
  <c r="BO147" i="46"/>
  <c r="B147" i="46"/>
  <c r="B147" i="44" s="1"/>
  <c r="A147" i="46"/>
  <c r="A145" i="27" s="1"/>
  <c r="EF146" i="46"/>
  <c r="BQ146" i="46" s="1"/>
  <c r="EE146" i="46"/>
  <c r="ED146" i="46"/>
  <c r="EC146" i="46"/>
  <c r="BN146" i="46" s="1"/>
  <c r="EB146" i="46"/>
  <c r="BM146" i="46" s="1"/>
  <c r="EA146" i="46"/>
  <c r="DZ146" i="46"/>
  <c r="BK146" i="46" s="1"/>
  <c r="DY146" i="46"/>
  <c r="BJ146" i="46" s="1"/>
  <c r="DX146" i="46"/>
  <c r="BI146" i="46" s="1"/>
  <c r="DW146" i="46"/>
  <c r="DV146" i="46"/>
  <c r="DU146" i="46"/>
  <c r="DT146" i="46"/>
  <c r="DS146" i="46"/>
  <c r="DR146" i="46"/>
  <c r="BC146" i="46" s="1"/>
  <c r="DQ146" i="46"/>
  <c r="BB146" i="46" s="1"/>
  <c r="DP146" i="46"/>
  <c r="DO146" i="46"/>
  <c r="DN146" i="46"/>
  <c r="DM146" i="46"/>
  <c r="DL146" i="46"/>
  <c r="DK146" i="46"/>
  <c r="DJ146" i="46"/>
  <c r="DI146" i="46"/>
  <c r="AT146" i="46" s="1"/>
  <c r="DH146" i="46"/>
  <c r="AS146" i="46" s="1"/>
  <c r="DG146" i="46"/>
  <c r="DF146" i="46"/>
  <c r="AQ146" i="46" s="1"/>
  <c r="DE146" i="46"/>
  <c r="AP146" i="46" s="1"/>
  <c r="DD146" i="46"/>
  <c r="AO146" i="46" s="1"/>
  <c r="DC146" i="46"/>
  <c r="DB146" i="46"/>
  <c r="DA146" i="46"/>
  <c r="CZ146" i="46"/>
  <c r="AK146" i="46" s="1"/>
  <c r="CY146" i="46"/>
  <c r="CX146" i="46"/>
  <c r="AI146" i="46" s="1"/>
  <c r="CW146" i="46"/>
  <c r="AH146" i="46" s="1"/>
  <c r="CV146" i="46"/>
  <c r="CU146" i="46"/>
  <c r="CT146" i="46"/>
  <c r="AE146" i="46" s="1"/>
  <c r="CS146" i="46"/>
  <c r="AD146" i="46" s="1"/>
  <c r="CR146" i="46"/>
  <c r="AC146" i="46" s="1"/>
  <c r="CQ146" i="46"/>
  <c r="CP146" i="46"/>
  <c r="CO146" i="46"/>
  <c r="CN146" i="46"/>
  <c r="CM146" i="46"/>
  <c r="CL146" i="46"/>
  <c r="W146" i="46" s="1"/>
  <c r="CK146" i="46"/>
  <c r="V146" i="46" s="1"/>
  <c r="CJ146" i="46"/>
  <c r="U146" i="46" s="1"/>
  <c r="CI146" i="46"/>
  <c r="CH146" i="46"/>
  <c r="CG146" i="46"/>
  <c r="CF146" i="46"/>
  <c r="Q146" i="46" s="1"/>
  <c r="CE146" i="46"/>
  <c r="CD146" i="46"/>
  <c r="O146" i="46" s="1"/>
  <c r="CC146" i="46"/>
  <c r="CB146" i="46"/>
  <c r="CA146" i="46"/>
  <c r="BZ146" i="46"/>
  <c r="K146" i="46" s="1"/>
  <c r="BY146" i="46"/>
  <c r="J146" i="46" s="1"/>
  <c r="BX146" i="46"/>
  <c r="I146" i="46" s="1"/>
  <c r="BW146" i="46"/>
  <c r="BV146" i="46"/>
  <c r="BU146" i="46"/>
  <c r="F146" i="46" s="1"/>
  <c r="BT146" i="46"/>
  <c r="E146" i="46" s="1"/>
  <c r="BS146" i="46"/>
  <c r="B146" i="46"/>
  <c r="B146" i="44" s="1"/>
  <c r="A146" i="46"/>
  <c r="EF145" i="46"/>
  <c r="BQ145" i="46" s="1"/>
  <c r="EE145" i="46"/>
  <c r="BP145" i="46" s="1"/>
  <c r="ED145" i="46"/>
  <c r="BO145" i="44" s="1"/>
  <c r="EC145" i="46"/>
  <c r="BN145" i="44" s="1"/>
  <c r="EB145" i="46"/>
  <c r="EA145" i="46"/>
  <c r="DZ145" i="46"/>
  <c r="DY145" i="46"/>
  <c r="DX145" i="46"/>
  <c r="BI145" i="46" s="1"/>
  <c r="DW145" i="46"/>
  <c r="BH145" i="46" s="1"/>
  <c r="DV145" i="46"/>
  <c r="DU145" i="46"/>
  <c r="BF145" i="46" s="1"/>
  <c r="DT145" i="46"/>
  <c r="DS145" i="46"/>
  <c r="DR145" i="46"/>
  <c r="DQ145" i="46"/>
  <c r="DP145" i="46"/>
  <c r="BA145" i="46" s="1"/>
  <c r="DO145" i="46"/>
  <c r="DN145" i="46"/>
  <c r="AY145" i="46" s="1"/>
  <c r="DM145" i="46"/>
  <c r="AX145" i="46" s="1"/>
  <c r="DL145" i="46"/>
  <c r="DK145" i="46"/>
  <c r="DJ145" i="46"/>
  <c r="DI145" i="46"/>
  <c r="AT145" i="46" s="1"/>
  <c r="DH145" i="46"/>
  <c r="AS145" i="46" s="1"/>
  <c r="DG145" i="46"/>
  <c r="AR145" i="46" s="1"/>
  <c r="DF145" i="46"/>
  <c r="AQ145" i="46" s="1"/>
  <c r="DE145" i="46"/>
  <c r="AP145" i="46" s="1"/>
  <c r="DD145" i="46"/>
  <c r="DC145" i="46"/>
  <c r="AN145" i="46" s="1"/>
  <c r="DB145" i="46"/>
  <c r="DA145" i="46"/>
  <c r="CZ145" i="46"/>
  <c r="AK145" i="46" s="1"/>
  <c r="CY145" i="46"/>
  <c r="AJ145" i="46" s="1"/>
  <c r="CX145" i="46"/>
  <c r="CW145" i="46"/>
  <c r="AH145" i="46" s="1"/>
  <c r="CV145" i="46"/>
  <c r="CU145" i="46"/>
  <c r="AF145" i="46" s="1"/>
  <c r="CT145" i="46"/>
  <c r="AE145" i="46" s="1"/>
  <c r="CS145" i="46"/>
  <c r="AD145" i="46" s="1"/>
  <c r="CR145" i="46"/>
  <c r="AC145" i="46" s="1"/>
  <c r="CQ145" i="46"/>
  <c r="AB145" i="46" s="1"/>
  <c r="CP145" i="46"/>
  <c r="AA145" i="46" s="1"/>
  <c r="CO145" i="46"/>
  <c r="Z145" i="46" s="1"/>
  <c r="CN145" i="46"/>
  <c r="CM145" i="46"/>
  <c r="CL145" i="46"/>
  <c r="CK145" i="46"/>
  <c r="V145" i="46" s="1"/>
  <c r="CJ145" i="46"/>
  <c r="U145" i="46" s="1"/>
  <c r="CI145" i="46"/>
  <c r="T145" i="46" s="1"/>
  <c r="CH145" i="46"/>
  <c r="S145" i="46" s="1"/>
  <c r="CG145" i="46"/>
  <c r="CF145" i="46"/>
  <c r="CE145" i="46"/>
  <c r="CD145" i="46"/>
  <c r="O145" i="46" s="1"/>
  <c r="CC145" i="46"/>
  <c r="CB145" i="46"/>
  <c r="CA145" i="46"/>
  <c r="BZ145" i="46"/>
  <c r="K145" i="46" s="1"/>
  <c r="BY145" i="46"/>
  <c r="J145" i="46" s="1"/>
  <c r="BX145" i="46"/>
  <c r="BW145" i="46"/>
  <c r="H145" i="46" s="1"/>
  <c r="BV145" i="46"/>
  <c r="G145" i="46" s="1"/>
  <c r="BU145" i="46"/>
  <c r="F145" i="46" s="1"/>
  <c r="BT145" i="46"/>
  <c r="E145" i="46" s="1"/>
  <c r="BS145" i="46"/>
  <c r="D145" i="46" s="1"/>
  <c r="B145" i="46"/>
  <c r="B145" i="44" s="1"/>
  <c r="A145" i="46"/>
  <c r="A145" i="44" s="1"/>
  <c r="EF144" i="46"/>
  <c r="EE144" i="46"/>
  <c r="ED144" i="46"/>
  <c r="BO144" i="46" s="1"/>
  <c r="EC144" i="46"/>
  <c r="EB144" i="46"/>
  <c r="EA144" i="46"/>
  <c r="DZ144" i="46"/>
  <c r="BK144" i="46" s="1"/>
  <c r="DY144" i="46"/>
  <c r="DX144" i="46"/>
  <c r="DW144" i="46"/>
  <c r="DV144" i="46"/>
  <c r="BG144" i="46" s="1"/>
  <c r="DU144" i="46"/>
  <c r="DT144" i="46"/>
  <c r="BE144" i="46" s="1"/>
  <c r="DS144" i="46"/>
  <c r="BD144" i="46" s="1"/>
  <c r="DR144" i="46"/>
  <c r="BC144" i="46" s="1"/>
  <c r="DQ144" i="46"/>
  <c r="BB144" i="46" s="1"/>
  <c r="DP144" i="46"/>
  <c r="DO144" i="46"/>
  <c r="DN144" i="46"/>
  <c r="AY144" i="46" s="1"/>
  <c r="DM144" i="46"/>
  <c r="DL144" i="46"/>
  <c r="AW144" i="46" s="1"/>
  <c r="DK144" i="46"/>
  <c r="DJ144" i="46"/>
  <c r="DI144" i="46"/>
  <c r="AT144" i="46" s="1"/>
  <c r="DH144" i="46"/>
  <c r="DG144" i="46"/>
  <c r="AR144" i="46" s="1"/>
  <c r="DF144" i="46"/>
  <c r="DE144" i="46"/>
  <c r="DD144" i="46"/>
  <c r="AO144" i="46" s="1"/>
  <c r="DC144" i="46"/>
  <c r="AN144" i="46" s="1"/>
  <c r="DB144" i="46"/>
  <c r="DA144" i="46"/>
  <c r="CZ144" i="46"/>
  <c r="CY144" i="46"/>
  <c r="AJ144" i="46" s="1"/>
  <c r="CX144" i="46"/>
  <c r="CW144" i="46"/>
  <c r="CV144" i="46"/>
  <c r="AG144" i="46" s="1"/>
  <c r="CU144" i="46"/>
  <c r="AF144" i="46" s="1"/>
  <c r="CT144" i="46"/>
  <c r="AE144" i="46" s="1"/>
  <c r="CS144" i="46"/>
  <c r="CR144" i="46"/>
  <c r="CQ144" i="46"/>
  <c r="AB144" i="46" s="1"/>
  <c r="CP144" i="46"/>
  <c r="AA144" i="46" s="1"/>
  <c r="CO144" i="46"/>
  <c r="Z144" i="46" s="1"/>
  <c r="CN144" i="46"/>
  <c r="CM144" i="46"/>
  <c r="X144" i="46" s="1"/>
  <c r="CL144" i="46"/>
  <c r="CK144" i="46"/>
  <c r="V144" i="46" s="1"/>
  <c r="CJ144" i="46"/>
  <c r="CI144" i="46"/>
  <c r="T144" i="46" s="1"/>
  <c r="CH144" i="46"/>
  <c r="S144" i="46" s="1"/>
  <c r="CG144" i="46"/>
  <c r="R144" i="46" s="1"/>
  <c r="CF144" i="46"/>
  <c r="Q144" i="46" s="1"/>
  <c r="CE144" i="46"/>
  <c r="P144" i="46" s="1"/>
  <c r="CD144" i="46"/>
  <c r="CC144" i="46"/>
  <c r="CB144" i="46"/>
  <c r="CA144" i="46"/>
  <c r="BZ144" i="46"/>
  <c r="K144" i="46" s="1"/>
  <c r="BY144" i="46"/>
  <c r="BX144" i="46"/>
  <c r="BW144" i="46"/>
  <c r="BV144" i="46"/>
  <c r="G144" i="46" s="1"/>
  <c r="BU144" i="46"/>
  <c r="BT144" i="46"/>
  <c r="BS144" i="46"/>
  <c r="B144" i="46"/>
  <c r="B144" i="44" s="1"/>
  <c r="A144" i="46"/>
  <c r="EF143" i="46"/>
  <c r="BQ143" i="46" s="1"/>
  <c r="EE143" i="46"/>
  <c r="BP143" i="46" s="1"/>
  <c r="ED143" i="46"/>
  <c r="BO143" i="44" s="1"/>
  <c r="EC143" i="46"/>
  <c r="BN143" i="44" s="1"/>
  <c r="EB143" i="46"/>
  <c r="BM143" i="44" s="1"/>
  <c r="EA143" i="46"/>
  <c r="DZ143" i="46"/>
  <c r="BK143" i="46" s="1"/>
  <c r="DY143" i="46"/>
  <c r="BJ143" i="46" s="1"/>
  <c r="DX143" i="46"/>
  <c r="BI143" i="46" s="1"/>
  <c r="DW143" i="46"/>
  <c r="BH143" i="46" s="1"/>
  <c r="DV143" i="46"/>
  <c r="DU143" i="46"/>
  <c r="DT143" i="46"/>
  <c r="BE143" i="46" s="1"/>
  <c r="DS143" i="46"/>
  <c r="BD143" i="46" s="1"/>
  <c r="DR143" i="46"/>
  <c r="BC143" i="46" s="1"/>
  <c r="DQ143" i="46"/>
  <c r="BB143" i="46" s="1"/>
  <c r="DP143" i="46"/>
  <c r="BA143" i="46" s="1"/>
  <c r="DO143" i="46"/>
  <c r="AZ143" i="46" s="1"/>
  <c r="DN143" i="46"/>
  <c r="AY143" i="46" s="1"/>
  <c r="DM143" i="46"/>
  <c r="DL143" i="46"/>
  <c r="AW143" i="46" s="1"/>
  <c r="DK143" i="46"/>
  <c r="DJ143" i="46"/>
  <c r="AU143" i="46" s="1"/>
  <c r="DI143" i="46"/>
  <c r="AT143" i="46" s="1"/>
  <c r="DH143" i="46"/>
  <c r="AS143" i="46" s="1"/>
  <c r="DG143" i="46"/>
  <c r="AR143" i="46" s="1"/>
  <c r="DF143" i="46"/>
  <c r="DE143" i="46"/>
  <c r="DD143" i="46"/>
  <c r="AO143" i="46" s="1"/>
  <c r="DC143" i="46"/>
  <c r="DB143" i="46"/>
  <c r="DA143" i="46"/>
  <c r="AL143" i="46" s="1"/>
  <c r="CZ143" i="46"/>
  <c r="AK143" i="46" s="1"/>
  <c r="CY143" i="46"/>
  <c r="CX143" i="46"/>
  <c r="CW143" i="46"/>
  <c r="CV143" i="46"/>
  <c r="CU143" i="46"/>
  <c r="AF143" i="46" s="1"/>
  <c r="CT143" i="46"/>
  <c r="AE143" i="46" s="1"/>
  <c r="CS143" i="46"/>
  <c r="CR143" i="46"/>
  <c r="AC143" i="46" s="1"/>
  <c r="CQ143" i="46"/>
  <c r="AB143" i="46" s="1"/>
  <c r="CP143" i="46"/>
  <c r="AA143" i="46" s="1"/>
  <c r="CO143" i="46"/>
  <c r="CN143" i="46"/>
  <c r="CM143" i="46"/>
  <c r="X143" i="46" s="1"/>
  <c r="CL143" i="46"/>
  <c r="W143" i="46" s="1"/>
  <c r="CK143" i="46"/>
  <c r="CJ143" i="46"/>
  <c r="U143" i="46" s="1"/>
  <c r="CI143" i="46"/>
  <c r="T143" i="46" s="1"/>
  <c r="CH143" i="46"/>
  <c r="CG143" i="46"/>
  <c r="CF143" i="46"/>
  <c r="CE143" i="46"/>
  <c r="CD143" i="46"/>
  <c r="O143" i="46" s="1"/>
  <c r="CC143" i="46"/>
  <c r="CB143" i="46"/>
  <c r="M143" i="46" s="1"/>
  <c r="CA143" i="46"/>
  <c r="L143" i="46" s="1"/>
  <c r="BZ143" i="46"/>
  <c r="BY143" i="46"/>
  <c r="BX143" i="46"/>
  <c r="I143" i="46" s="1"/>
  <c r="BW143" i="46"/>
  <c r="H143" i="46" s="1"/>
  <c r="BV143" i="46"/>
  <c r="BU143" i="46"/>
  <c r="F143" i="46" s="1"/>
  <c r="BT143" i="46"/>
  <c r="E143" i="46" s="1"/>
  <c r="BS143" i="46"/>
  <c r="BO143" i="46"/>
  <c r="BN143" i="46"/>
  <c r="BM143" i="46"/>
  <c r="B143" i="46"/>
  <c r="B143" i="44" s="1"/>
  <c r="A143" i="46"/>
  <c r="EF142" i="46"/>
  <c r="BQ142" i="46" s="1"/>
  <c r="EE142" i="46"/>
  <c r="ED142" i="46"/>
  <c r="EC142" i="46"/>
  <c r="EB142" i="46"/>
  <c r="EA142" i="46"/>
  <c r="BL142" i="46" s="1"/>
  <c r="DZ142" i="46"/>
  <c r="BK142" i="46" s="1"/>
  <c r="DY142" i="46"/>
  <c r="DX142" i="46"/>
  <c r="BI142" i="46" s="1"/>
  <c r="DW142" i="46"/>
  <c r="BH142" i="46" s="1"/>
  <c r="DV142" i="46"/>
  <c r="DU142" i="46"/>
  <c r="BF142" i="46" s="1"/>
  <c r="DT142" i="46"/>
  <c r="DS142" i="46"/>
  <c r="BD142" i="46" s="1"/>
  <c r="DR142" i="46"/>
  <c r="BC142" i="46" s="1"/>
  <c r="DQ142" i="46"/>
  <c r="BB142" i="46" s="1"/>
  <c r="DP142" i="46"/>
  <c r="BA142" i="46" s="1"/>
  <c r="DO142" i="46"/>
  <c r="DN142" i="46"/>
  <c r="DM142" i="46"/>
  <c r="AX142" i="46" s="1"/>
  <c r="DL142" i="46"/>
  <c r="AW142" i="46" s="1"/>
  <c r="DK142" i="46"/>
  <c r="DJ142" i="46"/>
  <c r="DI142" i="46"/>
  <c r="DH142" i="46"/>
  <c r="DG142" i="46"/>
  <c r="AR142" i="46" s="1"/>
  <c r="DF142" i="46"/>
  <c r="DE142" i="46"/>
  <c r="AP142" i="46" s="1"/>
  <c r="DD142" i="46"/>
  <c r="DC142" i="46"/>
  <c r="AN142" i="46" s="1"/>
  <c r="DB142" i="46"/>
  <c r="DA142" i="46"/>
  <c r="AL142" i="46" s="1"/>
  <c r="CZ142" i="46"/>
  <c r="AK142" i="46" s="1"/>
  <c r="CY142" i="46"/>
  <c r="AJ142" i="46" s="1"/>
  <c r="CX142" i="46"/>
  <c r="CW142" i="46"/>
  <c r="AH142" i="46" s="1"/>
  <c r="CV142" i="46"/>
  <c r="CU142" i="46"/>
  <c r="AF142" i="46" s="1"/>
  <c r="CT142" i="46"/>
  <c r="CS142" i="46"/>
  <c r="CR142" i="46"/>
  <c r="AC142" i="46" s="1"/>
  <c r="CQ142" i="46"/>
  <c r="AB142" i="46" s="1"/>
  <c r="CP142" i="46"/>
  <c r="CO142" i="46"/>
  <c r="CN142" i="46"/>
  <c r="Y142" i="46" s="1"/>
  <c r="CM142" i="46"/>
  <c r="X142" i="46" s="1"/>
  <c r="CL142" i="46"/>
  <c r="W142" i="46" s="1"/>
  <c r="CK142" i="46"/>
  <c r="V142" i="46" s="1"/>
  <c r="CJ142" i="46"/>
  <c r="CI142" i="46"/>
  <c r="T142" i="46" s="1"/>
  <c r="CH142" i="46"/>
  <c r="CG142" i="46"/>
  <c r="CF142" i="46"/>
  <c r="CE142" i="46"/>
  <c r="P142" i="46" s="1"/>
  <c r="CD142" i="46"/>
  <c r="CC142" i="46"/>
  <c r="N142" i="46" s="1"/>
  <c r="CB142" i="46"/>
  <c r="M142" i="46" s="1"/>
  <c r="CA142" i="46"/>
  <c r="L142" i="46" s="1"/>
  <c r="BZ142" i="46"/>
  <c r="BY142" i="46"/>
  <c r="BX142" i="46"/>
  <c r="BW142" i="46"/>
  <c r="H142" i="46" s="1"/>
  <c r="BV142" i="46"/>
  <c r="G142" i="46" s="1"/>
  <c r="BU142" i="46"/>
  <c r="BT142" i="46"/>
  <c r="E142" i="46" s="1"/>
  <c r="BS142" i="46"/>
  <c r="D142" i="46" s="1"/>
  <c r="B142" i="46"/>
  <c r="B142" i="44" s="1"/>
  <c r="A142" i="46"/>
  <c r="A140" i="27" s="1"/>
  <c r="EF141" i="46"/>
  <c r="EE141" i="46"/>
  <c r="BP141" i="46" s="1"/>
  <c r="ED141" i="46"/>
  <c r="EC141" i="46"/>
  <c r="BN141" i="46" s="1"/>
  <c r="EB141" i="46"/>
  <c r="BM141" i="46" s="1"/>
  <c r="EA141" i="46"/>
  <c r="DZ141" i="46"/>
  <c r="BK141" i="46" s="1"/>
  <c r="DY141" i="46"/>
  <c r="DX141" i="46"/>
  <c r="DW141" i="46"/>
  <c r="BH141" i="46" s="1"/>
  <c r="DV141" i="46"/>
  <c r="DU141" i="46"/>
  <c r="DT141" i="46"/>
  <c r="BE141" i="46" s="1"/>
  <c r="DS141" i="46"/>
  <c r="BD141" i="46" s="1"/>
  <c r="DR141" i="46"/>
  <c r="DQ141" i="46"/>
  <c r="DP141" i="46"/>
  <c r="DO141" i="46"/>
  <c r="AZ141" i="46" s="1"/>
  <c r="DN141" i="46"/>
  <c r="DM141" i="46"/>
  <c r="AX141" i="46" s="1"/>
  <c r="DL141" i="46"/>
  <c r="AW141" i="46" s="1"/>
  <c r="DK141" i="46"/>
  <c r="AV141" i="46" s="1"/>
  <c r="DJ141" i="46"/>
  <c r="AU141" i="46" s="1"/>
  <c r="DI141" i="46"/>
  <c r="AT141" i="46" s="1"/>
  <c r="DH141" i="46"/>
  <c r="DG141" i="46"/>
  <c r="AR141" i="46" s="1"/>
  <c r="DF141" i="46"/>
  <c r="AQ141" i="46" s="1"/>
  <c r="DE141" i="46"/>
  <c r="AP141" i="46" s="1"/>
  <c r="DD141" i="46"/>
  <c r="DC141" i="46"/>
  <c r="AN141" i="46" s="1"/>
  <c r="DB141" i="46"/>
  <c r="AM141" i="46" s="1"/>
  <c r="DA141" i="46"/>
  <c r="AL141" i="46" s="1"/>
  <c r="CZ141" i="46"/>
  <c r="CY141" i="46"/>
  <c r="AJ141" i="46" s="1"/>
  <c r="CX141" i="46"/>
  <c r="AI141" i="46" s="1"/>
  <c r="CW141" i="46"/>
  <c r="CV141" i="46"/>
  <c r="AG141" i="46" s="1"/>
  <c r="CU141" i="46"/>
  <c r="AF141" i="46" s="1"/>
  <c r="CT141" i="46"/>
  <c r="AE141" i="46" s="1"/>
  <c r="CS141" i="46"/>
  <c r="CR141" i="46"/>
  <c r="AC141" i="46" s="1"/>
  <c r="CQ141" i="46"/>
  <c r="AB141" i="46" s="1"/>
  <c r="CP141" i="46"/>
  <c r="CO141" i="46"/>
  <c r="Z141" i="46" s="1"/>
  <c r="CN141" i="46"/>
  <c r="CM141" i="46"/>
  <c r="CL141" i="46"/>
  <c r="W141" i="46" s="1"/>
  <c r="CK141" i="46"/>
  <c r="CJ141" i="46"/>
  <c r="CI141" i="46"/>
  <c r="T141" i="46" s="1"/>
  <c r="CH141" i="46"/>
  <c r="CG141" i="46"/>
  <c r="CF141" i="46"/>
  <c r="Q141" i="46" s="1"/>
  <c r="CE141" i="46"/>
  <c r="CD141" i="46"/>
  <c r="CC141" i="46"/>
  <c r="CB141" i="46"/>
  <c r="CA141" i="46"/>
  <c r="L141" i="46" s="1"/>
  <c r="BZ141" i="46"/>
  <c r="BY141" i="46"/>
  <c r="BX141" i="46"/>
  <c r="BW141" i="46"/>
  <c r="BV141" i="46"/>
  <c r="G141" i="46" s="1"/>
  <c r="BU141" i="46"/>
  <c r="BT141" i="46"/>
  <c r="BS141" i="46"/>
  <c r="D141" i="46" s="1"/>
  <c r="B141" i="46"/>
  <c r="B141" i="44" s="1"/>
  <c r="A141" i="46"/>
  <c r="C141" i="46" s="1"/>
  <c r="C141" i="44" s="1"/>
  <c r="EF140" i="46"/>
  <c r="BQ140" i="46" s="1"/>
  <c r="EE140" i="46"/>
  <c r="BP140" i="46" s="1"/>
  <c r="ED140" i="46"/>
  <c r="BO140" i="46" s="1"/>
  <c r="EC140" i="46"/>
  <c r="EB140" i="46"/>
  <c r="EA140" i="46"/>
  <c r="DZ140" i="46"/>
  <c r="BK140" i="46" s="1"/>
  <c r="DY140" i="46"/>
  <c r="DX140" i="46"/>
  <c r="BI140" i="46" s="1"/>
  <c r="DW140" i="46"/>
  <c r="BH140" i="46" s="1"/>
  <c r="DV140" i="46"/>
  <c r="DU140" i="46"/>
  <c r="BF140" i="46" s="1"/>
  <c r="DT140" i="46"/>
  <c r="BE140" i="46" s="1"/>
  <c r="DS140" i="46"/>
  <c r="BD140" i="46" s="1"/>
  <c r="DR140" i="46"/>
  <c r="DQ140" i="46"/>
  <c r="DP140" i="46"/>
  <c r="BA140" i="46" s="1"/>
  <c r="DO140" i="46"/>
  <c r="AZ140" i="46" s="1"/>
  <c r="DN140" i="46"/>
  <c r="DM140" i="46"/>
  <c r="AX140" i="46" s="1"/>
  <c r="DL140" i="46"/>
  <c r="AW140" i="46" s="1"/>
  <c r="DK140" i="46"/>
  <c r="DJ140" i="46"/>
  <c r="DI140" i="46"/>
  <c r="DH140" i="46"/>
  <c r="AS140" i="46" s="1"/>
  <c r="DG140" i="46"/>
  <c r="DF140" i="46"/>
  <c r="AQ140" i="46" s="1"/>
  <c r="DE140" i="46"/>
  <c r="DD140" i="46"/>
  <c r="DC140" i="46"/>
  <c r="AN140" i="46" s="1"/>
  <c r="DB140" i="46"/>
  <c r="DA140" i="46"/>
  <c r="CZ140" i="46"/>
  <c r="CY140" i="46"/>
  <c r="AJ140" i="46" s="1"/>
  <c r="CX140" i="46"/>
  <c r="CW140" i="46"/>
  <c r="CV140" i="46"/>
  <c r="CU140" i="46"/>
  <c r="CT140" i="46"/>
  <c r="CS140" i="46"/>
  <c r="CR140" i="46"/>
  <c r="CQ140" i="46"/>
  <c r="AB140" i="46" s="1"/>
  <c r="CP140" i="46"/>
  <c r="AA140" i="46" s="1"/>
  <c r="CO140" i="46"/>
  <c r="CN140" i="46"/>
  <c r="CM140" i="46"/>
  <c r="CL140" i="46"/>
  <c r="CK140" i="46"/>
  <c r="CJ140" i="46"/>
  <c r="CI140" i="46"/>
  <c r="T140" i="46" s="1"/>
  <c r="CH140" i="46"/>
  <c r="S140" i="46" s="1"/>
  <c r="CG140" i="46"/>
  <c r="CF140" i="46"/>
  <c r="Q140" i="46" s="1"/>
  <c r="CE140" i="46"/>
  <c r="P140" i="46" s="1"/>
  <c r="CD140" i="46"/>
  <c r="O140" i="46" s="1"/>
  <c r="CC140" i="46"/>
  <c r="CB140" i="46"/>
  <c r="M140" i="46" s="1"/>
  <c r="CA140" i="46"/>
  <c r="L140" i="46" s="1"/>
  <c r="BZ140" i="46"/>
  <c r="BY140" i="46"/>
  <c r="BX140" i="46"/>
  <c r="BW140" i="46"/>
  <c r="BV140" i="46"/>
  <c r="G140" i="46" s="1"/>
  <c r="BU140" i="46"/>
  <c r="BT140" i="46"/>
  <c r="E140" i="46" s="1"/>
  <c r="BS140" i="46"/>
  <c r="D140" i="46" s="1"/>
  <c r="B140" i="46"/>
  <c r="B140" i="44" s="1"/>
  <c r="A140" i="46"/>
  <c r="A138" i="27" s="1"/>
  <c r="EF139" i="46"/>
  <c r="EE139" i="46"/>
  <c r="ED139" i="46"/>
  <c r="BO139" i="46" s="1"/>
  <c r="EC139" i="46"/>
  <c r="EB139" i="46"/>
  <c r="BM139" i="46" s="1"/>
  <c r="EA139" i="46"/>
  <c r="BL139" i="46" s="1"/>
  <c r="DZ139" i="46"/>
  <c r="BK139" i="46" s="1"/>
  <c r="DY139" i="46"/>
  <c r="BJ139" i="46" s="1"/>
  <c r="DX139" i="46"/>
  <c r="DW139" i="46"/>
  <c r="DV139" i="46"/>
  <c r="BG139" i="44" s="1"/>
  <c r="DU139" i="46"/>
  <c r="BF139" i="44" s="1"/>
  <c r="DT139" i="46"/>
  <c r="BE139" i="46" s="1"/>
  <c r="DS139" i="46"/>
  <c r="BD139" i="46" s="1"/>
  <c r="DR139" i="46"/>
  <c r="DQ139" i="46"/>
  <c r="BB139" i="46" s="1"/>
  <c r="DP139" i="46"/>
  <c r="DO139" i="46"/>
  <c r="DN139" i="46"/>
  <c r="AY139" i="46" s="1"/>
  <c r="DM139" i="46"/>
  <c r="DL139" i="46"/>
  <c r="DK139" i="46"/>
  <c r="AV139" i="46" s="1"/>
  <c r="DJ139" i="46"/>
  <c r="AU139" i="46" s="1"/>
  <c r="DI139" i="46"/>
  <c r="DH139" i="46"/>
  <c r="DG139" i="46"/>
  <c r="DF139" i="46"/>
  <c r="AQ139" i="46" s="1"/>
  <c r="DE139" i="46"/>
  <c r="AP139" i="46" s="1"/>
  <c r="DD139" i="46"/>
  <c r="AO139" i="46" s="1"/>
  <c r="DC139" i="46"/>
  <c r="DB139" i="46"/>
  <c r="AM139" i="46" s="1"/>
  <c r="DA139" i="46"/>
  <c r="CZ139" i="46"/>
  <c r="AK139" i="46" s="1"/>
  <c r="CY139" i="46"/>
  <c r="CX139" i="46"/>
  <c r="CW139" i="46"/>
  <c r="CV139" i="46"/>
  <c r="CU139" i="46"/>
  <c r="CT139" i="46"/>
  <c r="AE139" i="46" s="1"/>
  <c r="CS139" i="46"/>
  <c r="AD139" i="46" s="1"/>
  <c r="CR139" i="46"/>
  <c r="AC139" i="46" s="1"/>
  <c r="CQ139" i="46"/>
  <c r="CP139" i="46"/>
  <c r="AA139" i="46" s="1"/>
  <c r="CO139" i="46"/>
  <c r="CN139" i="46"/>
  <c r="CM139" i="46"/>
  <c r="CL139" i="46"/>
  <c r="W139" i="46" s="1"/>
  <c r="CK139" i="46"/>
  <c r="CJ139" i="46"/>
  <c r="CI139" i="46"/>
  <c r="CH139" i="46"/>
  <c r="S139" i="46" s="1"/>
  <c r="CG139" i="46"/>
  <c r="R139" i="46" s="1"/>
  <c r="CF139" i="46"/>
  <c r="Q139" i="46" s="1"/>
  <c r="CE139" i="46"/>
  <c r="P139" i="46" s="1"/>
  <c r="CD139" i="46"/>
  <c r="CC139" i="46"/>
  <c r="CB139" i="46"/>
  <c r="CA139" i="46"/>
  <c r="BZ139" i="46"/>
  <c r="K139" i="46" s="1"/>
  <c r="BY139" i="46"/>
  <c r="BX139" i="46"/>
  <c r="BW139" i="46"/>
  <c r="H139" i="46" s="1"/>
  <c r="BV139" i="46"/>
  <c r="G139" i="46" s="1"/>
  <c r="BU139" i="46"/>
  <c r="F139" i="46" s="1"/>
  <c r="BT139" i="46"/>
  <c r="BS139" i="46"/>
  <c r="BG139" i="46"/>
  <c r="B139" i="46"/>
  <c r="B139" i="44" s="1"/>
  <c r="A139" i="46"/>
  <c r="A137" i="27" s="1"/>
  <c r="EF138" i="46"/>
  <c r="EE138" i="46"/>
  <c r="ED138" i="46"/>
  <c r="EC138" i="46"/>
  <c r="EB138" i="46"/>
  <c r="BM138" i="46" s="1"/>
  <c r="EA138" i="46"/>
  <c r="BL138" i="46" s="1"/>
  <c r="DZ138" i="46"/>
  <c r="BK138" i="46" s="1"/>
  <c r="DY138" i="46"/>
  <c r="DX138" i="46"/>
  <c r="BI138" i="46" s="1"/>
  <c r="DW138" i="46"/>
  <c r="DV138" i="46"/>
  <c r="DU138" i="46"/>
  <c r="DT138" i="46"/>
  <c r="BE138" i="46" s="1"/>
  <c r="DS138" i="46"/>
  <c r="DR138" i="46"/>
  <c r="DQ138" i="46"/>
  <c r="BB138" i="46" s="1"/>
  <c r="DP138" i="46"/>
  <c r="BA138" i="46" s="1"/>
  <c r="DO138" i="46"/>
  <c r="AZ138" i="46" s="1"/>
  <c r="DN138" i="46"/>
  <c r="DM138" i="46"/>
  <c r="DL138" i="46"/>
  <c r="AW138" i="46" s="1"/>
  <c r="DK138" i="46"/>
  <c r="DJ138" i="46"/>
  <c r="DI138" i="46"/>
  <c r="AT138" i="46" s="1"/>
  <c r="DH138" i="46"/>
  <c r="AS138" i="46" s="1"/>
  <c r="DG138" i="46"/>
  <c r="DF138" i="46"/>
  <c r="AQ138" i="46" s="1"/>
  <c r="DE138" i="46"/>
  <c r="DD138" i="46"/>
  <c r="AO138" i="46" s="1"/>
  <c r="DC138" i="46"/>
  <c r="DB138" i="46"/>
  <c r="AM138" i="46" s="1"/>
  <c r="DA138" i="46"/>
  <c r="AL138" i="46" s="1"/>
  <c r="CZ138" i="46"/>
  <c r="CY138" i="46"/>
  <c r="AJ138" i="46" s="1"/>
  <c r="CX138" i="46"/>
  <c r="CW138" i="46"/>
  <c r="CV138" i="46"/>
  <c r="CU138" i="46"/>
  <c r="AF138" i="46" s="1"/>
  <c r="CT138" i="46"/>
  <c r="AE138" i="46" s="1"/>
  <c r="CS138" i="46"/>
  <c r="CR138" i="46"/>
  <c r="AC138" i="46" s="1"/>
  <c r="CQ138" i="46"/>
  <c r="CP138" i="46"/>
  <c r="CO138" i="46"/>
  <c r="CN138" i="46"/>
  <c r="CM138" i="46"/>
  <c r="CL138" i="46"/>
  <c r="W138" i="46" s="1"/>
  <c r="CK138" i="46"/>
  <c r="CJ138" i="46"/>
  <c r="U138" i="46" s="1"/>
  <c r="CI138" i="46"/>
  <c r="CH138" i="46"/>
  <c r="S138" i="46" s="1"/>
  <c r="CG138" i="46"/>
  <c r="CF138" i="46"/>
  <c r="Q138" i="46" s="1"/>
  <c r="CE138" i="46"/>
  <c r="CD138" i="46"/>
  <c r="CC138" i="46"/>
  <c r="N138" i="46" s="1"/>
  <c r="CB138" i="46"/>
  <c r="CA138" i="46"/>
  <c r="L138" i="46" s="1"/>
  <c r="BZ138" i="46"/>
  <c r="BY138" i="46"/>
  <c r="BX138" i="46"/>
  <c r="BW138" i="46"/>
  <c r="BV138" i="46"/>
  <c r="BU138" i="46"/>
  <c r="BT138" i="46"/>
  <c r="E138" i="46" s="1"/>
  <c r="BS138" i="46"/>
  <c r="B138" i="46"/>
  <c r="B138" i="44" s="1"/>
  <c r="A138" i="46"/>
  <c r="A136" i="27" s="1"/>
  <c r="EF137" i="46"/>
  <c r="BQ137" i="46" s="1"/>
  <c r="EE137" i="46"/>
  <c r="BP137" i="46" s="1"/>
  <c r="ED137" i="46"/>
  <c r="BO137" i="44" s="1"/>
  <c r="EC137" i="46"/>
  <c r="BN137" i="46" s="1"/>
  <c r="EB137" i="46"/>
  <c r="EA137" i="46"/>
  <c r="BL137" i="46" s="1"/>
  <c r="DZ137" i="46"/>
  <c r="DY137" i="46"/>
  <c r="DX137" i="46"/>
  <c r="BI137" i="46" s="1"/>
  <c r="DW137" i="46"/>
  <c r="DV137" i="46"/>
  <c r="DU137" i="46"/>
  <c r="BF137" i="46" s="1"/>
  <c r="DT137" i="46"/>
  <c r="DS137" i="46"/>
  <c r="DR137" i="46"/>
  <c r="BC137" i="46" s="1"/>
  <c r="DQ137" i="46"/>
  <c r="DP137" i="46"/>
  <c r="DO137" i="46"/>
  <c r="AZ137" i="46" s="1"/>
  <c r="DN137" i="46"/>
  <c r="AY137" i="46" s="1"/>
  <c r="DM137" i="46"/>
  <c r="DL137" i="46"/>
  <c r="AW137" i="46" s="1"/>
  <c r="DK137" i="46"/>
  <c r="DJ137" i="46"/>
  <c r="AU137" i="46" s="1"/>
  <c r="DI137" i="46"/>
  <c r="DH137" i="46"/>
  <c r="AS137" i="46" s="1"/>
  <c r="DG137" i="46"/>
  <c r="DF137" i="46"/>
  <c r="AQ137" i="46" s="1"/>
  <c r="DE137" i="46"/>
  <c r="AP137" i="46" s="1"/>
  <c r="DD137" i="46"/>
  <c r="AO137" i="46" s="1"/>
  <c r="DC137" i="46"/>
  <c r="AN137" i="46" s="1"/>
  <c r="DB137" i="46"/>
  <c r="AM137" i="46" s="1"/>
  <c r="DA137" i="46"/>
  <c r="CZ137" i="46"/>
  <c r="AK137" i="46" s="1"/>
  <c r="CY137" i="46"/>
  <c r="CX137" i="46"/>
  <c r="CW137" i="46"/>
  <c r="AH137" i="46" s="1"/>
  <c r="CV137" i="46"/>
  <c r="CU137" i="46"/>
  <c r="AF137" i="46" s="1"/>
  <c r="CT137" i="46"/>
  <c r="CS137" i="46"/>
  <c r="CR137" i="46"/>
  <c r="CQ137" i="46"/>
  <c r="CP137" i="46"/>
  <c r="CO137" i="46"/>
  <c r="CN137" i="46"/>
  <c r="Y137" i="46" s="1"/>
  <c r="CM137" i="46"/>
  <c r="CL137" i="46"/>
  <c r="W137" i="46" s="1"/>
  <c r="CK137" i="46"/>
  <c r="CJ137" i="46"/>
  <c r="U137" i="46" s="1"/>
  <c r="CI137" i="46"/>
  <c r="T137" i="46" s="1"/>
  <c r="CH137" i="46"/>
  <c r="CG137" i="46"/>
  <c r="R137" i="46" s="1"/>
  <c r="CF137" i="46"/>
  <c r="CE137" i="46"/>
  <c r="P137" i="46" s="1"/>
  <c r="CD137" i="46"/>
  <c r="CC137" i="46"/>
  <c r="CB137" i="46"/>
  <c r="M137" i="46" s="1"/>
  <c r="CA137" i="46"/>
  <c r="BZ137" i="46"/>
  <c r="BY137" i="46"/>
  <c r="J137" i="46" s="1"/>
  <c r="BX137" i="46"/>
  <c r="I137" i="46" s="1"/>
  <c r="BW137" i="46"/>
  <c r="H137" i="46" s="1"/>
  <c r="BV137" i="46"/>
  <c r="BU137" i="46"/>
  <c r="BT137" i="46"/>
  <c r="BS137" i="46"/>
  <c r="BO137" i="46"/>
  <c r="B137" i="46"/>
  <c r="B137" i="44" s="1"/>
  <c r="A137" i="46"/>
  <c r="A135" i="27" s="1"/>
  <c r="EF136" i="46"/>
  <c r="EE136" i="46"/>
  <c r="ED136" i="46"/>
  <c r="BO136" i="46" s="1"/>
  <c r="EC136" i="46"/>
  <c r="BN136" i="46" s="1"/>
  <c r="EB136" i="46"/>
  <c r="EA136" i="46"/>
  <c r="BL136" i="46" s="1"/>
  <c r="DZ136" i="46"/>
  <c r="BK136" i="46" s="1"/>
  <c r="DY136" i="46"/>
  <c r="BJ136" i="46" s="1"/>
  <c r="DX136" i="46"/>
  <c r="BI136" i="46" s="1"/>
  <c r="DW136" i="46"/>
  <c r="DV136" i="46"/>
  <c r="BG136" i="46" s="1"/>
  <c r="DU136" i="46"/>
  <c r="DT136" i="46"/>
  <c r="DS136" i="46"/>
  <c r="BD136" i="46" s="1"/>
  <c r="DR136" i="46"/>
  <c r="DQ136" i="46"/>
  <c r="DP136" i="46"/>
  <c r="DO136" i="46"/>
  <c r="DN136" i="46"/>
  <c r="AY136" i="46" s="1"/>
  <c r="DM136" i="46"/>
  <c r="AX136" i="46" s="1"/>
  <c r="DL136" i="46"/>
  <c r="AW136" i="46" s="1"/>
  <c r="DK136" i="46"/>
  <c r="DJ136" i="46"/>
  <c r="AU136" i="46" s="1"/>
  <c r="DI136" i="46"/>
  <c r="AT136" i="46" s="1"/>
  <c r="DH136" i="46"/>
  <c r="DG136" i="46"/>
  <c r="DF136" i="46"/>
  <c r="AQ136" i="46" s="1"/>
  <c r="DE136" i="46"/>
  <c r="AP136" i="46" s="1"/>
  <c r="DD136" i="46"/>
  <c r="DC136" i="46"/>
  <c r="DB136" i="46"/>
  <c r="AM136" i="46" s="1"/>
  <c r="DA136" i="46"/>
  <c r="AL136" i="46" s="1"/>
  <c r="CZ136" i="46"/>
  <c r="AK136" i="46" s="1"/>
  <c r="CY136" i="46"/>
  <c r="CX136" i="46"/>
  <c r="AI136" i="46" s="1"/>
  <c r="CW136" i="46"/>
  <c r="AH136" i="46" s="1"/>
  <c r="CV136" i="46"/>
  <c r="AG136" i="46" s="1"/>
  <c r="CU136" i="46"/>
  <c r="AF136" i="46" s="1"/>
  <c r="CT136" i="46"/>
  <c r="AE136" i="46" s="1"/>
  <c r="CS136" i="46"/>
  <c r="CR136" i="46"/>
  <c r="CQ136" i="46"/>
  <c r="CP136" i="46"/>
  <c r="AA136" i="46" s="1"/>
  <c r="CO136" i="46"/>
  <c r="CN136" i="46"/>
  <c r="CM136" i="46"/>
  <c r="X136" i="46" s="1"/>
  <c r="CL136" i="46"/>
  <c r="W136" i="46" s="1"/>
  <c r="CK136" i="46"/>
  <c r="V136" i="46" s="1"/>
  <c r="CJ136" i="46"/>
  <c r="CI136" i="46"/>
  <c r="T136" i="46" s="1"/>
  <c r="CH136" i="46"/>
  <c r="S136" i="46" s="1"/>
  <c r="CG136" i="46"/>
  <c r="R136" i="46" s="1"/>
  <c r="CF136" i="46"/>
  <c r="Q136" i="46" s="1"/>
  <c r="CE136" i="46"/>
  <c r="CD136" i="46"/>
  <c r="CC136" i="46"/>
  <c r="N136" i="46" s="1"/>
  <c r="CB136" i="46"/>
  <c r="M136" i="46" s="1"/>
  <c r="CA136" i="46"/>
  <c r="BZ136" i="46"/>
  <c r="K136" i="46" s="1"/>
  <c r="BY136" i="46"/>
  <c r="BX136" i="46"/>
  <c r="BW136" i="46"/>
  <c r="H136" i="46" s="1"/>
  <c r="BV136" i="46"/>
  <c r="G136" i="46" s="1"/>
  <c r="BU136" i="46"/>
  <c r="F136" i="46" s="1"/>
  <c r="BT136" i="46"/>
  <c r="BS136" i="46"/>
  <c r="B136" i="46"/>
  <c r="B136" i="44" s="1"/>
  <c r="A136" i="46"/>
  <c r="A136" i="44" s="1"/>
  <c r="EF135" i="46"/>
  <c r="BQ135" i="46" s="1"/>
  <c r="EE135" i="46"/>
  <c r="ED135" i="46"/>
  <c r="EC135" i="46"/>
  <c r="BN135" i="46" s="1"/>
  <c r="EB135" i="46"/>
  <c r="EA135" i="46"/>
  <c r="BL135" i="46" s="1"/>
  <c r="DZ135" i="46"/>
  <c r="DY135" i="46"/>
  <c r="DX135" i="46"/>
  <c r="DW135" i="46"/>
  <c r="BH135" i="46" s="1"/>
  <c r="DV135" i="46"/>
  <c r="BG135" i="46" s="1"/>
  <c r="DU135" i="46"/>
  <c r="BF135" i="46" s="1"/>
  <c r="DT135" i="46"/>
  <c r="DS135" i="46"/>
  <c r="DR135" i="46"/>
  <c r="BC135" i="46" s="1"/>
  <c r="DQ135" i="46"/>
  <c r="BB135" i="46" s="1"/>
  <c r="DP135" i="46"/>
  <c r="DO135" i="46"/>
  <c r="AZ135" i="46" s="1"/>
  <c r="DN135" i="46"/>
  <c r="AY135" i="46" s="1"/>
  <c r="DM135" i="46"/>
  <c r="AX135" i="46" s="1"/>
  <c r="DL135" i="46"/>
  <c r="DK135" i="46"/>
  <c r="AV135" i="46" s="1"/>
  <c r="DJ135" i="46"/>
  <c r="DI135" i="46"/>
  <c r="DH135" i="46"/>
  <c r="AS135" i="46" s="1"/>
  <c r="DG135" i="46"/>
  <c r="AR135" i="46" s="1"/>
  <c r="DF135" i="46"/>
  <c r="DE135" i="46"/>
  <c r="DD135" i="46"/>
  <c r="DC135" i="46"/>
  <c r="DB135" i="46"/>
  <c r="AM135" i="46" s="1"/>
  <c r="DA135" i="46"/>
  <c r="AL135" i="46" s="1"/>
  <c r="CZ135" i="46"/>
  <c r="CY135" i="46"/>
  <c r="CX135" i="46"/>
  <c r="AI135" i="46" s="1"/>
  <c r="CW135" i="46"/>
  <c r="AH135" i="46" s="1"/>
  <c r="CV135" i="46"/>
  <c r="CU135" i="46"/>
  <c r="CT135" i="46"/>
  <c r="CS135" i="46"/>
  <c r="CR135" i="46"/>
  <c r="CQ135" i="46"/>
  <c r="AB135" i="46" s="1"/>
  <c r="CP135" i="46"/>
  <c r="AA135" i="46" s="1"/>
  <c r="CO135" i="46"/>
  <c r="Z135" i="46" s="1"/>
  <c r="CN135" i="46"/>
  <c r="CM135" i="46"/>
  <c r="CL135" i="46"/>
  <c r="CK135" i="46"/>
  <c r="CJ135" i="46"/>
  <c r="CI135" i="46"/>
  <c r="CH135" i="46"/>
  <c r="S135" i="46" s="1"/>
  <c r="CG135" i="46"/>
  <c r="R135" i="46" s="1"/>
  <c r="CF135" i="46"/>
  <c r="CE135" i="46"/>
  <c r="CD135" i="46"/>
  <c r="CC135" i="46"/>
  <c r="CB135" i="46"/>
  <c r="CA135" i="46"/>
  <c r="BZ135" i="46"/>
  <c r="K135" i="46" s="1"/>
  <c r="BY135" i="46"/>
  <c r="J135" i="46" s="1"/>
  <c r="BX135" i="46"/>
  <c r="BW135" i="46"/>
  <c r="H135" i="46" s="1"/>
  <c r="BV135" i="46"/>
  <c r="G135" i="46" s="1"/>
  <c r="BU135" i="46"/>
  <c r="BT135" i="46"/>
  <c r="E135" i="46" s="1"/>
  <c r="BS135" i="46"/>
  <c r="D135" i="46" s="1"/>
  <c r="B135" i="46"/>
  <c r="B135" i="44" s="1"/>
  <c r="A135" i="46"/>
  <c r="A133" i="27" s="1"/>
  <c r="EF134" i="46"/>
  <c r="EE134" i="46"/>
  <c r="ED134" i="46"/>
  <c r="EC134" i="46"/>
  <c r="EB134" i="46"/>
  <c r="EA134" i="46"/>
  <c r="BL134" i="46" s="1"/>
  <c r="DZ134" i="46"/>
  <c r="BK134" i="46" s="1"/>
  <c r="DY134" i="46"/>
  <c r="DX134" i="46"/>
  <c r="BI134" i="46" s="1"/>
  <c r="DW134" i="46"/>
  <c r="DV134" i="46"/>
  <c r="DU134" i="46"/>
  <c r="BF134" i="46" s="1"/>
  <c r="DT134" i="46"/>
  <c r="DS134" i="46"/>
  <c r="DR134" i="46"/>
  <c r="BC134" i="46" s="1"/>
  <c r="DQ134" i="46"/>
  <c r="BB134" i="46" s="1"/>
  <c r="DP134" i="46"/>
  <c r="DO134" i="46"/>
  <c r="AZ134" i="46" s="1"/>
  <c r="DN134" i="46"/>
  <c r="DM134" i="46"/>
  <c r="AX134" i="46" s="1"/>
  <c r="DL134" i="46"/>
  <c r="AW134" i="46" s="1"/>
  <c r="DK134" i="46"/>
  <c r="DJ134" i="46"/>
  <c r="AU134" i="46" s="1"/>
  <c r="DI134" i="46"/>
  <c r="AT134" i="46" s="1"/>
  <c r="DH134" i="46"/>
  <c r="AS134" i="46" s="1"/>
  <c r="DG134" i="46"/>
  <c r="AR134" i="46" s="1"/>
  <c r="DF134" i="46"/>
  <c r="DE134" i="46"/>
  <c r="AP134" i="46" s="1"/>
  <c r="DD134" i="46"/>
  <c r="AO134" i="46" s="1"/>
  <c r="DC134" i="46"/>
  <c r="AN134" i="46" s="1"/>
  <c r="DB134" i="46"/>
  <c r="DA134" i="46"/>
  <c r="CZ134" i="46"/>
  <c r="CY134" i="46"/>
  <c r="CX134" i="46"/>
  <c r="CW134" i="46"/>
  <c r="AH134" i="46" s="1"/>
  <c r="CV134" i="46"/>
  <c r="CU134" i="46"/>
  <c r="CT134" i="46"/>
  <c r="AE134" i="46" s="1"/>
  <c r="CS134" i="46"/>
  <c r="CR134" i="46"/>
  <c r="AC134" i="46" s="1"/>
  <c r="CQ134" i="46"/>
  <c r="CP134" i="46"/>
  <c r="CO134" i="46"/>
  <c r="CN134" i="46"/>
  <c r="CM134" i="46"/>
  <c r="CL134" i="46"/>
  <c r="CK134" i="46"/>
  <c r="V134" i="46" s="1"/>
  <c r="CJ134" i="46"/>
  <c r="CI134" i="46"/>
  <c r="CH134" i="46"/>
  <c r="CG134" i="46"/>
  <c r="CF134" i="46"/>
  <c r="CE134" i="46"/>
  <c r="CD134" i="46"/>
  <c r="O134" i="46" s="1"/>
  <c r="CC134" i="46"/>
  <c r="CB134" i="46"/>
  <c r="CA134" i="46"/>
  <c r="BZ134" i="46"/>
  <c r="BY134" i="46"/>
  <c r="J134" i="46" s="1"/>
  <c r="BX134" i="46"/>
  <c r="I134" i="46" s="1"/>
  <c r="BW134" i="46"/>
  <c r="H134" i="46" s="1"/>
  <c r="BV134" i="46"/>
  <c r="G134" i="46" s="1"/>
  <c r="BU134" i="46"/>
  <c r="F134" i="46" s="1"/>
  <c r="BT134" i="46"/>
  <c r="E134" i="46" s="1"/>
  <c r="BS134" i="46"/>
  <c r="D134" i="46" s="1"/>
  <c r="B134" i="46"/>
  <c r="B134" i="44" s="1"/>
  <c r="A134" i="46"/>
  <c r="A132" i="27" s="1"/>
  <c r="EF133" i="46"/>
  <c r="EE133" i="46"/>
  <c r="ED133" i="46"/>
  <c r="EC133" i="46"/>
  <c r="EB133" i="46"/>
  <c r="EA133" i="46"/>
  <c r="DZ133" i="46"/>
  <c r="DY133" i="46"/>
  <c r="BJ133" i="46" s="1"/>
  <c r="DX133" i="46"/>
  <c r="BI133" i="46" s="1"/>
  <c r="DW133" i="46"/>
  <c r="BH133" i="46" s="1"/>
  <c r="DV133" i="46"/>
  <c r="BG133" i="46" s="1"/>
  <c r="DU133" i="46"/>
  <c r="DT133" i="46"/>
  <c r="DS133" i="46"/>
  <c r="DR133" i="46"/>
  <c r="DQ133" i="46"/>
  <c r="DP133" i="46"/>
  <c r="DO133" i="46"/>
  <c r="DN133" i="46"/>
  <c r="AY133" i="46" s="1"/>
  <c r="DM133" i="46"/>
  <c r="DL133" i="46"/>
  <c r="AW133" i="46" s="1"/>
  <c r="DK133" i="46"/>
  <c r="DJ133" i="46"/>
  <c r="DI133" i="46"/>
  <c r="DH133" i="46"/>
  <c r="DG133" i="46"/>
  <c r="DF133" i="46"/>
  <c r="DE133" i="46"/>
  <c r="AP133" i="46" s="1"/>
  <c r="DD133" i="46"/>
  <c r="AO133" i="46" s="1"/>
  <c r="DC133" i="46"/>
  <c r="AN133" i="46" s="1"/>
  <c r="DB133" i="46"/>
  <c r="DA133" i="46"/>
  <c r="AL133" i="46" s="1"/>
  <c r="CZ133" i="46"/>
  <c r="AK133" i="46" s="1"/>
  <c r="CY133" i="46"/>
  <c r="CX133" i="46"/>
  <c r="AI133" i="46" s="1"/>
  <c r="CW133" i="46"/>
  <c r="CV133" i="46"/>
  <c r="CU133" i="46"/>
  <c r="CT133" i="46"/>
  <c r="CS133" i="46"/>
  <c r="CR133" i="46"/>
  <c r="CQ133" i="46"/>
  <c r="CP133" i="46"/>
  <c r="AA133" i="46" s="1"/>
  <c r="CO133" i="46"/>
  <c r="CN133" i="46"/>
  <c r="CM133" i="46"/>
  <c r="CL133" i="46"/>
  <c r="CK133" i="46"/>
  <c r="CJ133" i="46"/>
  <c r="U133" i="46" s="1"/>
  <c r="CI133" i="46"/>
  <c r="T133" i="46" s="1"/>
  <c r="CH133" i="46"/>
  <c r="S133" i="46" s="1"/>
  <c r="CG133" i="46"/>
  <c r="CF133" i="46"/>
  <c r="CE133" i="46"/>
  <c r="CD133" i="46"/>
  <c r="CC133" i="46"/>
  <c r="CB133" i="46"/>
  <c r="CA133" i="46"/>
  <c r="L133" i="46" s="1"/>
  <c r="BZ133" i="46"/>
  <c r="K133" i="46" s="1"/>
  <c r="BY133" i="46"/>
  <c r="BX133" i="46"/>
  <c r="I133" i="46" s="1"/>
  <c r="BW133" i="46"/>
  <c r="H133" i="46" s="1"/>
  <c r="BV133" i="46"/>
  <c r="BU133" i="46"/>
  <c r="BT133" i="46"/>
  <c r="BS133" i="46"/>
  <c r="B133" i="46"/>
  <c r="B133" i="44" s="1"/>
  <c r="A133" i="46"/>
  <c r="EF132" i="46"/>
  <c r="EE132" i="46"/>
  <c r="BP132" i="46" s="1"/>
  <c r="ED132" i="46"/>
  <c r="BO132" i="44" s="1"/>
  <c r="EC132" i="46"/>
  <c r="BN132" i="46" s="1"/>
  <c r="EB132" i="46"/>
  <c r="EA132" i="46"/>
  <c r="DZ132" i="46"/>
  <c r="BK132" i="46" s="1"/>
  <c r="DY132" i="46"/>
  <c r="DX132" i="46"/>
  <c r="DW132" i="46"/>
  <c r="BH132" i="46" s="1"/>
  <c r="DV132" i="46"/>
  <c r="DU132" i="46"/>
  <c r="DT132" i="46"/>
  <c r="DS132" i="46"/>
  <c r="DR132" i="46"/>
  <c r="BC132" i="46" s="1"/>
  <c r="DQ132" i="46"/>
  <c r="DP132" i="46"/>
  <c r="DO132" i="46"/>
  <c r="DN132" i="46"/>
  <c r="AY132" i="46" s="1"/>
  <c r="DM132" i="46"/>
  <c r="DL132" i="46"/>
  <c r="DK132" i="46"/>
  <c r="DJ132" i="46"/>
  <c r="AU132" i="46" s="1"/>
  <c r="DI132" i="46"/>
  <c r="DH132" i="46"/>
  <c r="AS132" i="46" s="1"/>
  <c r="DG132" i="46"/>
  <c r="DF132" i="46"/>
  <c r="DE132" i="46"/>
  <c r="AP132" i="46" s="1"/>
  <c r="DD132" i="46"/>
  <c r="DC132" i="46"/>
  <c r="DB132" i="46"/>
  <c r="AM132" i="46" s="1"/>
  <c r="DA132" i="46"/>
  <c r="AL132" i="46" s="1"/>
  <c r="CZ132" i="46"/>
  <c r="AK132" i="46" s="1"/>
  <c r="CY132" i="46"/>
  <c r="AJ132" i="46" s="1"/>
  <c r="CX132" i="46"/>
  <c r="CW132" i="46"/>
  <c r="CV132" i="46"/>
  <c r="CU132" i="46"/>
  <c r="CT132" i="46"/>
  <c r="AE132" i="46" s="1"/>
  <c r="CS132" i="46"/>
  <c r="AD132" i="46" s="1"/>
  <c r="CR132" i="46"/>
  <c r="CQ132" i="46"/>
  <c r="AB132" i="46" s="1"/>
  <c r="CP132" i="46"/>
  <c r="AA132" i="46" s="1"/>
  <c r="CO132" i="46"/>
  <c r="Z132" i="46" s="1"/>
  <c r="CN132" i="46"/>
  <c r="CM132" i="46"/>
  <c r="CL132" i="46"/>
  <c r="W132" i="46" s="1"/>
  <c r="CK132" i="46"/>
  <c r="CJ132" i="46"/>
  <c r="CI132" i="46"/>
  <c r="T132" i="46" s="1"/>
  <c r="CH132" i="46"/>
  <c r="S132" i="46" s="1"/>
  <c r="CG132" i="46"/>
  <c r="CF132" i="46"/>
  <c r="CE132" i="46"/>
  <c r="CD132" i="46"/>
  <c r="O132" i="46" s="1"/>
  <c r="CC132" i="46"/>
  <c r="CB132" i="46"/>
  <c r="CA132" i="46"/>
  <c r="BZ132" i="46"/>
  <c r="BY132" i="46"/>
  <c r="BX132" i="46"/>
  <c r="BW132" i="46"/>
  <c r="BV132" i="46"/>
  <c r="G132" i="46" s="1"/>
  <c r="BU132" i="46"/>
  <c r="BT132" i="46"/>
  <c r="BS132" i="46"/>
  <c r="BO132" i="46"/>
  <c r="B132" i="46"/>
  <c r="B132" i="44" s="1"/>
  <c r="A132" i="46"/>
  <c r="EF131" i="46"/>
  <c r="BQ131" i="46" s="1"/>
  <c r="EE131" i="46"/>
  <c r="BP131" i="46" s="1"/>
  <c r="ED131" i="46"/>
  <c r="BO131" i="46" s="1"/>
  <c r="EC131" i="46"/>
  <c r="EB131" i="46"/>
  <c r="EA131" i="46"/>
  <c r="DZ131" i="46"/>
  <c r="DY131" i="46"/>
  <c r="DX131" i="46"/>
  <c r="BI131" i="46" s="1"/>
  <c r="DW131" i="46"/>
  <c r="DV131" i="46"/>
  <c r="DU131" i="46"/>
  <c r="BF131" i="46" s="1"/>
  <c r="DT131" i="46"/>
  <c r="DS131" i="46"/>
  <c r="DR131" i="46"/>
  <c r="DQ131" i="46"/>
  <c r="DP131" i="46"/>
  <c r="BA131" i="46" s="1"/>
  <c r="DO131" i="46"/>
  <c r="AZ131" i="46" s="1"/>
  <c r="DN131" i="46"/>
  <c r="DM131" i="46"/>
  <c r="AX131" i="46" s="1"/>
  <c r="DL131" i="46"/>
  <c r="DK131" i="46"/>
  <c r="DJ131" i="46"/>
  <c r="AU131" i="46" s="1"/>
  <c r="DI131" i="46"/>
  <c r="DH131" i="46"/>
  <c r="AS131" i="46" s="1"/>
  <c r="DG131" i="46"/>
  <c r="AR131" i="46" s="1"/>
  <c r="DF131" i="46"/>
  <c r="DE131" i="46"/>
  <c r="DD131" i="46"/>
  <c r="AO131" i="46" s="1"/>
  <c r="DC131" i="46"/>
  <c r="DB131" i="46"/>
  <c r="AM131" i="46" s="1"/>
  <c r="DA131" i="46"/>
  <c r="CZ131" i="46"/>
  <c r="AK131" i="46" s="1"/>
  <c r="CY131" i="46"/>
  <c r="AJ131" i="46" s="1"/>
  <c r="CX131" i="46"/>
  <c r="CW131" i="46"/>
  <c r="CV131" i="46"/>
  <c r="AG131" i="46" s="1"/>
  <c r="CU131" i="46"/>
  <c r="AF131" i="46" s="1"/>
  <c r="CT131" i="46"/>
  <c r="CS131" i="46"/>
  <c r="CR131" i="46"/>
  <c r="AC131" i="46" s="1"/>
  <c r="CQ131" i="46"/>
  <c r="AB131" i="46" s="1"/>
  <c r="CP131" i="46"/>
  <c r="CO131" i="46"/>
  <c r="CN131" i="46"/>
  <c r="CM131" i="46"/>
  <c r="X131" i="46" s="1"/>
  <c r="CL131" i="46"/>
  <c r="W131" i="46" s="1"/>
  <c r="CK131" i="46"/>
  <c r="CJ131" i="46"/>
  <c r="U131" i="46" s="1"/>
  <c r="CI131" i="46"/>
  <c r="T131" i="46" s="1"/>
  <c r="CH131" i="46"/>
  <c r="S131" i="46" s="1"/>
  <c r="CG131" i="46"/>
  <c r="R131" i="46" s="1"/>
  <c r="CF131" i="46"/>
  <c r="Q131" i="46" s="1"/>
  <c r="CE131" i="46"/>
  <c r="CD131" i="46"/>
  <c r="CC131" i="46"/>
  <c r="CB131" i="46"/>
  <c r="M131" i="46" s="1"/>
  <c r="CA131" i="46"/>
  <c r="L131" i="46" s="1"/>
  <c r="BZ131" i="46"/>
  <c r="K131" i="46" s="1"/>
  <c r="BY131" i="46"/>
  <c r="BX131" i="46"/>
  <c r="BW131" i="46"/>
  <c r="BV131" i="46"/>
  <c r="G131" i="46" s="1"/>
  <c r="BU131" i="46"/>
  <c r="BT131" i="46"/>
  <c r="E131" i="46" s="1"/>
  <c r="BS131" i="46"/>
  <c r="B131" i="46"/>
  <c r="B131" i="44" s="1"/>
  <c r="A131" i="46"/>
  <c r="A129" i="27" s="1"/>
  <c r="EF130" i="46"/>
  <c r="EE130" i="46"/>
  <c r="ED130" i="46"/>
  <c r="BO130" i="44" s="1"/>
  <c r="EC130" i="46"/>
  <c r="BN130" i="46" s="1"/>
  <c r="EB130" i="46"/>
  <c r="EA130" i="46"/>
  <c r="DZ130" i="46"/>
  <c r="BK130" i="46" s="1"/>
  <c r="DY130" i="46"/>
  <c r="DX130" i="46"/>
  <c r="BI130" i="46" s="1"/>
  <c r="DW130" i="46"/>
  <c r="DV130" i="46"/>
  <c r="DU130" i="46"/>
  <c r="BF130" i="44" s="1"/>
  <c r="DT130" i="46"/>
  <c r="BE130" i="46" s="1"/>
  <c r="DS130" i="46"/>
  <c r="BD130" i="46" s="1"/>
  <c r="DR130" i="46"/>
  <c r="DQ130" i="46"/>
  <c r="DP130" i="46"/>
  <c r="DO130" i="46"/>
  <c r="DN130" i="46"/>
  <c r="AY130" i="46" s="1"/>
  <c r="DM130" i="46"/>
  <c r="DL130" i="46"/>
  <c r="AW130" i="46" s="1"/>
  <c r="DK130" i="46"/>
  <c r="AV130" i="46" s="1"/>
  <c r="DJ130" i="46"/>
  <c r="AU130" i="46" s="1"/>
  <c r="DI130" i="46"/>
  <c r="DH130" i="46"/>
  <c r="DG130" i="46"/>
  <c r="DF130" i="46"/>
  <c r="DE130" i="46"/>
  <c r="DD130" i="46"/>
  <c r="DC130" i="46"/>
  <c r="AN130" i="46" s="1"/>
  <c r="DB130" i="46"/>
  <c r="DA130" i="46"/>
  <c r="CZ130" i="46"/>
  <c r="CY130" i="46"/>
  <c r="CX130" i="46"/>
  <c r="CW130" i="46"/>
  <c r="AH130" i="46" s="1"/>
  <c r="CV130" i="46"/>
  <c r="AG130" i="46" s="1"/>
  <c r="CU130" i="46"/>
  <c r="AF130" i="46" s="1"/>
  <c r="CT130" i="46"/>
  <c r="AE130" i="46" s="1"/>
  <c r="CS130" i="46"/>
  <c r="AD130" i="46" s="1"/>
  <c r="CR130" i="46"/>
  <c r="CQ130" i="46"/>
  <c r="CP130" i="46"/>
  <c r="CO130" i="46"/>
  <c r="CN130" i="46"/>
  <c r="Y130" i="46" s="1"/>
  <c r="CM130" i="46"/>
  <c r="CL130" i="46"/>
  <c r="CK130" i="46"/>
  <c r="V130" i="46" s="1"/>
  <c r="CJ130" i="46"/>
  <c r="CI130" i="46"/>
  <c r="CH130" i="46"/>
  <c r="S130" i="46" s="1"/>
  <c r="CG130" i="46"/>
  <c r="CF130" i="46"/>
  <c r="CE130" i="46"/>
  <c r="P130" i="46" s="1"/>
  <c r="CD130" i="46"/>
  <c r="CC130" i="46"/>
  <c r="N130" i="46" s="1"/>
  <c r="CB130" i="46"/>
  <c r="M130" i="46" s="1"/>
  <c r="CA130" i="46"/>
  <c r="BZ130" i="46"/>
  <c r="BY130" i="46"/>
  <c r="BX130" i="46"/>
  <c r="I130" i="46" s="1"/>
  <c r="BW130" i="46"/>
  <c r="H130" i="46" s="1"/>
  <c r="BV130" i="46"/>
  <c r="G130" i="46" s="1"/>
  <c r="BU130" i="46"/>
  <c r="F130" i="46" s="1"/>
  <c r="BT130" i="46"/>
  <c r="E130" i="46" s="1"/>
  <c r="BS130" i="46"/>
  <c r="BO130" i="46"/>
  <c r="BF130" i="46"/>
  <c r="B130" i="46"/>
  <c r="B130" i="44" s="1"/>
  <c r="A130" i="46"/>
  <c r="A128" i="27" s="1"/>
  <c r="EF129" i="46"/>
  <c r="EE129" i="46"/>
  <c r="ED129" i="46"/>
  <c r="BO129" i="46" s="1"/>
  <c r="EC129" i="46"/>
  <c r="EB129" i="46"/>
  <c r="BM129" i="46" s="1"/>
  <c r="EA129" i="46"/>
  <c r="DZ129" i="46"/>
  <c r="BK129" i="46" s="1"/>
  <c r="DY129" i="46"/>
  <c r="DX129" i="46"/>
  <c r="DW129" i="46"/>
  <c r="BH129" i="46" s="1"/>
  <c r="DV129" i="46"/>
  <c r="BG129" i="46" s="1"/>
  <c r="DU129" i="46"/>
  <c r="DT129" i="46"/>
  <c r="BE129" i="46" s="1"/>
  <c r="DS129" i="46"/>
  <c r="DR129" i="46"/>
  <c r="BC129" i="46" s="1"/>
  <c r="DQ129" i="46"/>
  <c r="BB129" i="46" s="1"/>
  <c r="DP129" i="46"/>
  <c r="BA129" i="46" s="1"/>
  <c r="DO129" i="46"/>
  <c r="AZ129" i="46" s="1"/>
  <c r="DN129" i="46"/>
  <c r="AY129" i="46" s="1"/>
  <c r="DM129" i="46"/>
  <c r="DL129" i="46"/>
  <c r="DK129" i="46"/>
  <c r="DJ129" i="46"/>
  <c r="DI129" i="46"/>
  <c r="AT129" i="46" s="1"/>
  <c r="DH129" i="46"/>
  <c r="DG129" i="46"/>
  <c r="DF129" i="46"/>
  <c r="DE129" i="46"/>
  <c r="DD129" i="46"/>
  <c r="DC129" i="46"/>
  <c r="DB129" i="46"/>
  <c r="AM129" i="46" s="1"/>
  <c r="DA129" i="46"/>
  <c r="CZ129" i="46"/>
  <c r="CY129" i="46"/>
  <c r="AJ129" i="46" s="1"/>
  <c r="CX129" i="46"/>
  <c r="CW129" i="46"/>
  <c r="CV129" i="46"/>
  <c r="CU129" i="46"/>
  <c r="CT129" i="46"/>
  <c r="CS129" i="46"/>
  <c r="AD129" i="46" s="1"/>
  <c r="CR129" i="46"/>
  <c r="CQ129" i="46"/>
  <c r="CP129" i="46"/>
  <c r="AA129" i="46" s="1"/>
  <c r="CO129" i="46"/>
  <c r="CN129" i="46"/>
  <c r="Y129" i="46" s="1"/>
  <c r="CM129" i="46"/>
  <c r="X129" i="46" s="1"/>
  <c r="CL129" i="46"/>
  <c r="CK129" i="46"/>
  <c r="V129" i="46" s="1"/>
  <c r="CJ129" i="46"/>
  <c r="U129" i="46" s="1"/>
  <c r="CI129" i="46"/>
  <c r="CH129" i="46"/>
  <c r="CG129" i="46"/>
  <c r="CF129" i="46"/>
  <c r="CE129" i="46"/>
  <c r="CD129" i="46"/>
  <c r="O129" i="46" s="1"/>
  <c r="CC129" i="46"/>
  <c r="N129" i="46" s="1"/>
  <c r="CB129" i="46"/>
  <c r="CA129" i="46"/>
  <c r="BZ129" i="46"/>
  <c r="BY129" i="46"/>
  <c r="BX129" i="46"/>
  <c r="I129" i="46" s="1"/>
  <c r="BW129" i="46"/>
  <c r="H129" i="46" s="1"/>
  <c r="BV129" i="46"/>
  <c r="G129" i="46" s="1"/>
  <c r="BU129" i="46"/>
  <c r="F129" i="46" s="1"/>
  <c r="BT129" i="46"/>
  <c r="E129" i="46" s="1"/>
  <c r="BS129" i="46"/>
  <c r="B129" i="46"/>
  <c r="B129" i="44" s="1"/>
  <c r="A129" i="46"/>
  <c r="A127" i="27" s="1"/>
  <c r="EF128" i="46"/>
  <c r="EE128" i="46"/>
  <c r="ED128" i="46"/>
  <c r="EC128" i="46"/>
  <c r="BN128" i="46" s="1"/>
  <c r="EB128" i="46"/>
  <c r="EA128" i="46"/>
  <c r="BL128" i="46" s="1"/>
  <c r="DZ128" i="46"/>
  <c r="DY128" i="46"/>
  <c r="BJ128" i="46" s="1"/>
  <c r="DX128" i="46"/>
  <c r="DW128" i="46"/>
  <c r="DV128" i="46"/>
  <c r="DU128" i="46"/>
  <c r="BF128" i="46" s="1"/>
  <c r="DT128" i="46"/>
  <c r="DS128" i="46"/>
  <c r="DR128" i="46"/>
  <c r="DQ128" i="46"/>
  <c r="BB128" i="46" s="1"/>
  <c r="DP128" i="46"/>
  <c r="DO128" i="46"/>
  <c r="AZ128" i="46" s="1"/>
  <c r="DN128" i="46"/>
  <c r="AY128" i="46" s="1"/>
  <c r="DM128" i="46"/>
  <c r="DL128" i="46"/>
  <c r="DK128" i="46"/>
  <c r="AV128" i="46" s="1"/>
  <c r="DJ128" i="46"/>
  <c r="DI128" i="46"/>
  <c r="AT128" i="46" s="1"/>
  <c r="DH128" i="46"/>
  <c r="DG128" i="46"/>
  <c r="DF128" i="46"/>
  <c r="AQ128" i="46" s="1"/>
  <c r="DE128" i="46"/>
  <c r="AP128" i="46" s="1"/>
  <c r="DD128" i="46"/>
  <c r="DC128" i="46"/>
  <c r="DB128" i="46"/>
  <c r="DA128" i="46"/>
  <c r="AL128" i="46" s="1"/>
  <c r="CZ128" i="46"/>
  <c r="CY128" i="46"/>
  <c r="CX128" i="46"/>
  <c r="AI128" i="46" s="1"/>
  <c r="CW128" i="46"/>
  <c r="AH128" i="46" s="1"/>
  <c r="CV128" i="46"/>
  <c r="CU128" i="46"/>
  <c r="CT128" i="46"/>
  <c r="AE128" i="46" s="1"/>
  <c r="CS128" i="46"/>
  <c r="AD128" i="46" s="1"/>
  <c r="CR128" i="46"/>
  <c r="CQ128" i="46"/>
  <c r="CP128" i="46"/>
  <c r="AA128" i="46" s="1"/>
  <c r="CO128" i="46"/>
  <c r="Z128" i="46" s="1"/>
  <c r="CN128" i="46"/>
  <c r="CM128" i="46"/>
  <c r="CL128" i="46"/>
  <c r="CK128" i="46"/>
  <c r="V128" i="46" s="1"/>
  <c r="CJ128" i="46"/>
  <c r="U128" i="46" s="1"/>
  <c r="CI128" i="46"/>
  <c r="CH128" i="46"/>
  <c r="S128" i="46" s="1"/>
  <c r="CG128" i="46"/>
  <c r="R128" i="46" s="1"/>
  <c r="CF128" i="46"/>
  <c r="Q128" i="46" s="1"/>
  <c r="CE128" i="46"/>
  <c r="CD128" i="46"/>
  <c r="CC128" i="46"/>
  <c r="N128" i="46" s="1"/>
  <c r="CB128" i="46"/>
  <c r="CA128" i="46"/>
  <c r="L128" i="46" s="1"/>
  <c r="BZ128" i="46"/>
  <c r="K128" i="46" s="1"/>
  <c r="BY128" i="46"/>
  <c r="BX128" i="46"/>
  <c r="I128" i="46" s="1"/>
  <c r="BW128" i="46"/>
  <c r="BV128" i="46"/>
  <c r="G128" i="46" s="1"/>
  <c r="BU128" i="46"/>
  <c r="F128" i="46" s="1"/>
  <c r="BT128" i="46"/>
  <c r="BS128" i="46"/>
  <c r="B128" i="46"/>
  <c r="B128" i="44" s="1"/>
  <c r="A128" i="46"/>
  <c r="A126" i="27" s="1"/>
  <c r="EF127" i="46"/>
  <c r="BQ127" i="46" s="1"/>
  <c r="EE127" i="46"/>
  <c r="BP127" i="46" s="1"/>
  <c r="ED127" i="46"/>
  <c r="BO127" i="44" s="1"/>
  <c r="EC127" i="46"/>
  <c r="EB127" i="46"/>
  <c r="EA127" i="46"/>
  <c r="BL127" i="46" s="1"/>
  <c r="DZ127" i="46"/>
  <c r="DY127" i="46"/>
  <c r="BJ127" i="46" s="1"/>
  <c r="DX127" i="46"/>
  <c r="BI127" i="46" s="1"/>
  <c r="DW127" i="46"/>
  <c r="DV127" i="46"/>
  <c r="BG127" i="46" s="1"/>
  <c r="DU127" i="46"/>
  <c r="DT127" i="46"/>
  <c r="BE127" i="46" s="1"/>
  <c r="DS127" i="46"/>
  <c r="BD127" i="46" s="1"/>
  <c r="DR127" i="46"/>
  <c r="BC127" i="46" s="1"/>
  <c r="DQ127" i="46"/>
  <c r="BB127" i="46" s="1"/>
  <c r="DP127" i="46"/>
  <c r="DO127" i="46"/>
  <c r="AZ127" i="46" s="1"/>
  <c r="DN127" i="46"/>
  <c r="DM127" i="46"/>
  <c r="DL127" i="46"/>
  <c r="AW127" i="46" s="1"/>
  <c r="DK127" i="46"/>
  <c r="AV127" i="46" s="1"/>
  <c r="DJ127" i="46"/>
  <c r="DI127" i="46"/>
  <c r="AT127" i="46" s="1"/>
  <c r="DH127" i="46"/>
  <c r="DG127" i="46"/>
  <c r="AR127" i="46" s="1"/>
  <c r="DF127" i="46"/>
  <c r="DE127" i="46"/>
  <c r="DD127" i="46"/>
  <c r="AO127" i="46" s="1"/>
  <c r="DC127" i="46"/>
  <c r="DB127" i="46"/>
  <c r="AM127" i="46" s="1"/>
  <c r="DA127" i="46"/>
  <c r="AL127" i="46" s="1"/>
  <c r="CZ127" i="46"/>
  <c r="CY127" i="46"/>
  <c r="CX127" i="46"/>
  <c r="AI127" i="46" s="1"/>
  <c r="CW127" i="46"/>
  <c r="CV127" i="46"/>
  <c r="CU127" i="46"/>
  <c r="CT127" i="46"/>
  <c r="CS127" i="46"/>
  <c r="CR127" i="46"/>
  <c r="AC127" i="46" s="1"/>
  <c r="CQ127" i="46"/>
  <c r="AB127" i="46" s="1"/>
  <c r="CP127" i="46"/>
  <c r="AA127" i="46" s="1"/>
  <c r="CO127" i="46"/>
  <c r="CN127" i="46"/>
  <c r="CM127" i="46"/>
  <c r="CL127" i="46"/>
  <c r="CK127" i="46"/>
  <c r="V127" i="46" s="1"/>
  <c r="CJ127" i="46"/>
  <c r="CI127" i="46"/>
  <c r="CH127" i="46"/>
  <c r="S127" i="46" s="1"/>
  <c r="CG127" i="46"/>
  <c r="CF127" i="46"/>
  <c r="Q127" i="46" s="1"/>
  <c r="CE127" i="46"/>
  <c r="CD127" i="46"/>
  <c r="O127" i="46" s="1"/>
  <c r="CC127" i="46"/>
  <c r="N127" i="46" s="1"/>
  <c r="CB127" i="46"/>
  <c r="M127" i="46" s="1"/>
  <c r="CA127" i="46"/>
  <c r="BZ127" i="46"/>
  <c r="K127" i="46" s="1"/>
  <c r="BY127" i="46"/>
  <c r="BX127" i="46"/>
  <c r="BW127" i="46"/>
  <c r="BV127" i="46"/>
  <c r="BU127" i="46"/>
  <c r="BT127" i="46"/>
  <c r="E127" i="46" s="1"/>
  <c r="BS127" i="46"/>
  <c r="D127" i="46" s="1"/>
  <c r="B127" i="46"/>
  <c r="B127" i="44" s="1"/>
  <c r="A127" i="46"/>
  <c r="A127" i="44" s="1"/>
  <c r="EF126" i="46"/>
  <c r="EE126" i="46"/>
  <c r="ED126" i="46"/>
  <c r="BO126" i="44" s="1"/>
  <c r="EC126" i="46"/>
  <c r="BN126" i="44" s="1"/>
  <c r="EB126" i="46"/>
  <c r="BM126" i="44" s="1"/>
  <c r="EA126" i="46"/>
  <c r="BL126" i="44" s="1"/>
  <c r="DZ126" i="46"/>
  <c r="BK126" i="44" s="1"/>
  <c r="DY126" i="46"/>
  <c r="BJ126" i="46" s="1"/>
  <c r="DX126" i="46"/>
  <c r="BI126" i="44" s="1"/>
  <c r="DW126" i="46"/>
  <c r="BH126" i="46" s="1"/>
  <c r="DV126" i="46"/>
  <c r="DU126" i="46"/>
  <c r="DT126" i="46"/>
  <c r="BE126" i="46" s="1"/>
  <c r="DS126" i="46"/>
  <c r="DR126" i="46"/>
  <c r="BC126" i="46" s="1"/>
  <c r="DQ126" i="46"/>
  <c r="DP126" i="46"/>
  <c r="DO126" i="46"/>
  <c r="DN126" i="46"/>
  <c r="AY126" i="46" s="1"/>
  <c r="DM126" i="46"/>
  <c r="DL126" i="46"/>
  <c r="DK126" i="46"/>
  <c r="DJ126" i="46"/>
  <c r="DI126" i="46"/>
  <c r="DH126" i="46"/>
  <c r="AS126" i="46" s="1"/>
  <c r="DG126" i="46"/>
  <c r="AR126" i="46" s="1"/>
  <c r="DF126" i="46"/>
  <c r="DE126" i="46"/>
  <c r="DD126" i="46"/>
  <c r="DC126" i="46"/>
  <c r="AN126" i="46" s="1"/>
  <c r="DB126" i="46"/>
  <c r="DA126" i="46"/>
  <c r="AL126" i="46" s="1"/>
  <c r="CZ126" i="46"/>
  <c r="CY126" i="46"/>
  <c r="AJ126" i="46" s="1"/>
  <c r="CX126" i="46"/>
  <c r="AI126" i="46" s="1"/>
  <c r="CW126" i="46"/>
  <c r="CV126" i="46"/>
  <c r="CU126" i="46"/>
  <c r="AF126" i="46" s="1"/>
  <c r="CT126" i="46"/>
  <c r="CS126" i="46"/>
  <c r="CR126" i="46"/>
  <c r="CQ126" i="46"/>
  <c r="AB126" i="46" s="1"/>
  <c r="CP126" i="46"/>
  <c r="AA126" i="46" s="1"/>
  <c r="CO126" i="46"/>
  <c r="CN126" i="46"/>
  <c r="CM126" i="46"/>
  <c r="CL126" i="46"/>
  <c r="W126" i="46" s="1"/>
  <c r="CK126" i="46"/>
  <c r="V126" i="46" s="1"/>
  <c r="CJ126" i="46"/>
  <c r="U126" i="46" s="1"/>
  <c r="CI126" i="46"/>
  <c r="T126" i="46" s="1"/>
  <c r="CH126" i="46"/>
  <c r="S126" i="46" s="1"/>
  <c r="CG126" i="46"/>
  <c r="CF126" i="46"/>
  <c r="Q126" i="46" s="1"/>
  <c r="CE126" i="46"/>
  <c r="CD126" i="46"/>
  <c r="CC126" i="46"/>
  <c r="N126" i="46" s="1"/>
  <c r="CB126" i="46"/>
  <c r="CA126" i="46"/>
  <c r="L126" i="46" s="1"/>
  <c r="BZ126" i="46"/>
  <c r="BY126" i="46"/>
  <c r="BX126" i="46"/>
  <c r="I126" i="46" s="1"/>
  <c r="BW126" i="46"/>
  <c r="BV126" i="46"/>
  <c r="BU126" i="46"/>
  <c r="F126" i="46" s="1"/>
  <c r="BT126" i="46"/>
  <c r="E126" i="46" s="1"/>
  <c r="BS126" i="46"/>
  <c r="D126" i="46" s="1"/>
  <c r="BO126" i="46"/>
  <c r="BN126" i="46"/>
  <c r="B126" i="46"/>
  <c r="B126" i="44" s="1"/>
  <c r="A126" i="46"/>
  <c r="A124" i="27" s="1"/>
  <c r="EF125" i="46"/>
  <c r="EE125" i="46"/>
  <c r="ED125" i="46"/>
  <c r="BO125" i="46" s="1"/>
  <c r="EC125" i="46"/>
  <c r="BN125" i="46" s="1"/>
  <c r="EB125" i="46"/>
  <c r="EA125" i="46"/>
  <c r="DZ125" i="46"/>
  <c r="BK125" i="46" s="1"/>
  <c r="DY125" i="46"/>
  <c r="BJ125" i="46" s="1"/>
  <c r="DX125" i="46"/>
  <c r="BI125" i="46" s="1"/>
  <c r="DW125" i="46"/>
  <c r="DV125" i="46"/>
  <c r="BG125" i="46" s="1"/>
  <c r="DU125" i="46"/>
  <c r="DT125" i="46"/>
  <c r="BE125" i="46" s="1"/>
  <c r="DS125" i="46"/>
  <c r="BD125" i="46" s="1"/>
  <c r="DR125" i="46"/>
  <c r="DQ125" i="46"/>
  <c r="BB125" i="46" s="1"/>
  <c r="DP125" i="46"/>
  <c r="DO125" i="46"/>
  <c r="DN125" i="46"/>
  <c r="AY125" i="46" s="1"/>
  <c r="DM125" i="46"/>
  <c r="AX125" i="46" s="1"/>
  <c r="DL125" i="46"/>
  <c r="DK125" i="46"/>
  <c r="AV125" i="46" s="1"/>
  <c r="DJ125" i="46"/>
  <c r="AU125" i="46" s="1"/>
  <c r="DI125" i="46"/>
  <c r="AT125" i="46" s="1"/>
  <c r="DH125" i="46"/>
  <c r="DG125" i="46"/>
  <c r="DF125" i="46"/>
  <c r="AQ125" i="46" s="1"/>
  <c r="DE125" i="46"/>
  <c r="DD125" i="46"/>
  <c r="DC125" i="46"/>
  <c r="AN125" i="46" s="1"/>
  <c r="DB125" i="46"/>
  <c r="AM125" i="46" s="1"/>
  <c r="DA125" i="46"/>
  <c r="AL125" i="46" s="1"/>
  <c r="CZ125" i="46"/>
  <c r="AK125" i="46" s="1"/>
  <c r="CY125" i="46"/>
  <c r="CX125" i="46"/>
  <c r="AI125" i="46" s="1"/>
  <c r="CW125" i="46"/>
  <c r="CV125" i="46"/>
  <c r="AG125" i="46" s="1"/>
  <c r="CU125" i="46"/>
  <c r="CT125" i="46"/>
  <c r="AE125" i="46" s="1"/>
  <c r="CS125" i="46"/>
  <c r="AD125" i="46" s="1"/>
  <c r="CR125" i="46"/>
  <c r="CQ125" i="46"/>
  <c r="CP125" i="46"/>
  <c r="AA125" i="46" s="1"/>
  <c r="CO125" i="46"/>
  <c r="CN125" i="46"/>
  <c r="Y125" i="46" s="1"/>
  <c r="CM125" i="46"/>
  <c r="X125" i="46" s="1"/>
  <c r="CL125" i="46"/>
  <c r="W125" i="46" s="1"/>
  <c r="CK125" i="46"/>
  <c r="CJ125" i="46"/>
  <c r="CI125" i="46"/>
  <c r="CH125" i="46"/>
  <c r="S125" i="46" s="1"/>
  <c r="CG125" i="46"/>
  <c r="CF125" i="46"/>
  <c r="CE125" i="46"/>
  <c r="CD125" i="46"/>
  <c r="O125" i="46" s="1"/>
  <c r="CC125" i="46"/>
  <c r="N125" i="46" s="1"/>
  <c r="CB125" i="46"/>
  <c r="M125" i="46" s="1"/>
  <c r="CA125" i="46"/>
  <c r="BZ125" i="46"/>
  <c r="K125" i="46" s="1"/>
  <c r="BY125" i="46"/>
  <c r="BX125" i="46"/>
  <c r="BW125" i="46"/>
  <c r="H125" i="46" s="1"/>
  <c r="BV125" i="46"/>
  <c r="G125" i="46" s="1"/>
  <c r="BU125" i="46"/>
  <c r="F125" i="46" s="1"/>
  <c r="BT125" i="46"/>
  <c r="E125" i="46" s="1"/>
  <c r="BS125" i="46"/>
  <c r="B125" i="46"/>
  <c r="B125" i="44" s="1"/>
  <c r="A125" i="46"/>
  <c r="A123" i="27" s="1"/>
  <c r="EF124" i="46"/>
  <c r="EE124" i="46"/>
  <c r="ED124" i="46"/>
  <c r="BO124" i="44" s="1"/>
  <c r="EC124" i="46"/>
  <c r="BN124" i="46" s="1"/>
  <c r="EB124" i="46"/>
  <c r="BM124" i="46" s="1"/>
  <c r="EA124" i="46"/>
  <c r="DZ124" i="46"/>
  <c r="DY124" i="46"/>
  <c r="DX124" i="46"/>
  <c r="DW124" i="46"/>
  <c r="BH124" i="46" s="1"/>
  <c r="DV124" i="46"/>
  <c r="DU124" i="46"/>
  <c r="DT124" i="46"/>
  <c r="DS124" i="46"/>
  <c r="DR124" i="46"/>
  <c r="DQ124" i="46"/>
  <c r="DP124" i="46"/>
  <c r="BA124" i="46" s="1"/>
  <c r="DO124" i="46"/>
  <c r="DN124" i="46"/>
  <c r="DM124" i="46"/>
  <c r="AX124" i="46" s="1"/>
  <c r="DL124" i="46"/>
  <c r="DK124" i="46"/>
  <c r="DJ124" i="46"/>
  <c r="DI124" i="46"/>
  <c r="AT124" i="46" s="1"/>
  <c r="DH124" i="46"/>
  <c r="AS124" i="46" s="1"/>
  <c r="DG124" i="46"/>
  <c r="DF124" i="46"/>
  <c r="DE124" i="46"/>
  <c r="AP124" i="46" s="1"/>
  <c r="DD124" i="46"/>
  <c r="DC124" i="46"/>
  <c r="DB124" i="46"/>
  <c r="DA124" i="46"/>
  <c r="CZ124" i="46"/>
  <c r="AK124" i="46" s="1"/>
  <c r="CY124" i="46"/>
  <c r="CX124" i="46"/>
  <c r="CW124" i="46"/>
  <c r="AH124" i="46" s="1"/>
  <c r="CV124" i="46"/>
  <c r="CU124" i="46"/>
  <c r="CT124" i="46"/>
  <c r="CS124" i="46"/>
  <c r="AD124" i="46" s="1"/>
  <c r="CR124" i="46"/>
  <c r="AC124" i="46" s="1"/>
  <c r="CQ124" i="46"/>
  <c r="CP124" i="46"/>
  <c r="CO124" i="46"/>
  <c r="Z124" i="46" s="1"/>
  <c r="CN124" i="46"/>
  <c r="CM124" i="46"/>
  <c r="CL124" i="46"/>
  <c r="CK124" i="46"/>
  <c r="CJ124" i="46"/>
  <c r="CI124" i="46"/>
  <c r="CH124" i="46"/>
  <c r="CG124" i="46"/>
  <c r="CF124" i="46"/>
  <c r="Q124" i="46" s="1"/>
  <c r="CE124" i="46"/>
  <c r="CD124" i="46"/>
  <c r="CC124" i="46"/>
  <c r="N124" i="46" s="1"/>
  <c r="CB124" i="46"/>
  <c r="CA124" i="46"/>
  <c r="L124" i="46" s="1"/>
  <c r="BZ124" i="46"/>
  <c r="K124" i="46" s="1"/>
  <c r="BY124" i="46"/>
  <c r="J124" i="46" s="1"/>
  <c r="BX124" i="46"/>
  <c r="BW124" i="46"/>
  <c r="BV124" i="46"/>
  <c r="BU124" i="46"/>
  <c r="BT124" i="46"/>
  <c r="E124" i="46" s="1"/>
  <c r="BS124" i="46"/>
  <c r="B124" i="46"/>
  <c r="B124" i="44" s="1"/>
  <c r="A124" i="46"/>
  <c r="C124" i="46" s="1"/>
  <c r="C124" i="44" s="1"/>
  <c r="EF123" i="46"/>
  <c r="EE123" i="46"/>
  <c r="BP123" i="46" s="1"/>
  <c r="ED123" i="46"/>
  <c r="EC123" i="46"/>
  <c r="BN123" i="46" s="1"/>
  <c r="EB123" i="46"/>
  <c r="BM123" i="46" s="1"/>
  <c r="EA123" i="46"/>
  <c r="DZ123" i="46"/>
  <c r="DY123" i="46"/>
  <c r="DX123" i="46"/>
  <c r="DW123" i="46"/>
  <c r="DV123" i="46"/>
  <c r="BG123" i="46" s="1"/>
  <c r="DU123" i="46"/>
  <c r="DT123" i="46"/>
  <c r="DS123" i="46"/>
  <c r="BD123" i="46" s="1"/>
  <c r="DR123" i="46"/>
  <c r="BC123" i="46" s="1"/>
  <c r="DQ123" i="46"/>
  <c r="DP123" i="46"/>
  <c r="BA123" i="46" s="1"/>
  <c r="DO123" i="46"/>
  <c r="AZ123" i="46" s="1"/>
  <c r="DN123" i="46"/>
  <c r="AY123" i="46" s="1"/>
  <c r="DM123" i="46"/>
  <c r="AX123" i="46" s="1"/>
  <c r="DL123" i="46"/>
  <c r="AW123" i="46" s="1"/>
  <c r="DK123" i="46"/>
  <c r="DJ123" i="46"/>
  <c r="DI123" i="46"/>
  <c r="DH123" i="46"/>
  <c r="AS123" i="46" s="1"/>
  <c r="DG123" i="46"/>
  <c r="AR123" i="46" s="1"/>
  <c r="DF123" i="46"/>
  <c r="AQ123" i="46" s="1"/>
  <c r="DE123" i="46"/>
  <c r="DD123" i="46"/>
  <c r="AO123" i="46" s="1"/>
  <c r="DC123" i="46"/>
  <c r="DB123" i="46"/>
  <c r="AM123" i="46" s="1"/>
  <c r="DA123" i="46"/>
  <c r="AL123" i="46" s="1"/>
  <c r="CZ123" i="46"/>
  <c r="CY123" i="46"/>
  <c r="AJ123" i="46" s="1"/>
  <c r="CX123" i="46"/>
  <c r="AI123" i="46" s="1"/>
  <c r="CW123" i="46"/>
  <c r="AH123" i="46" s="1"/>
  <c r="CV123" i="46"/>
  <c r="AG123" i="46" s="1"/>
  <c r="CU123" i="46"/>
  <c r="AF123" i="46" s="1"/>
  <c r="CT123" i="46"/>
  <c r="AE123" i="46" s="1"/>
  <c r="CS123" i="46"/>
  <c r="AD123" i="46" s="1"/>
  <c r="CR123" i="46"/>
  <c r="CQ123" i="46"/>
  <c r="CP123" i="46"/>
  <c r="AA123" i="46" s="1"/>
  <c r="CO123" i="46"/>
  <c r="CN123" i="46"/>
  <c r="CM123" i="46"/>
  <c r="CL123" i="46"/>
  <c r="W123" i="46" s="1"/>
  <c r="CK123" i="46"/>
  <c r="CJ123" i="46"/>
  <c r="CI123" i="46"/>
  <c r="T123" i="46" s="1"/>
  <c r="CH123" i="46"/>
  <c r="S123" i="46" s="1"/>
  <c r="CG123" i="46"/>
  <c r="R123" i="46" s="1"/>
  <c r="CF123" i="46"/>
  <c r="Q123" i="46" s="1"/>
  <c r="CE123" i="46"/>
  <c r="CD123" i="46"/>
  <c r="CC123" i="46"/>
  <c r="CB123" i="46"/>
  <c r="CA123" i="46"/>
  <c r="L123" i="46" s="1"/>
  <c r="BZ123" i="46"/>
  <c r="K123" i="46" s="1"/>
  <c r="BY123" i="46"/>
  <c r="J123" i="46" s="1"/>
  <c r="BX123" i="46"/>
  <c r="I123" i="46" s="1"/>
  <c r="BW123" i="46"/>
  <c r="BV123" i="46"/>
  <c r="G123" i="46" s="1"/>
  <c r="BU123" i="46"/>
  <c r="F123" i="46" s="1"/>
  <c r="BT123" i="46"/>
  <c r="BS123" i="46"/>
  <c r="B123" i="46"/>
  <c r="B123" i="44" s="1"/>
  <c r="A123" i="46"/>
  <c r="A121" i="27" s="1"/>
  <c r="EF122" i="46"/>
  <c r="BQ122" i="46" s="1"/>
  <c r="EE122" i="46"/>
  <c r="BP122" i="46" s="1"/>
  <c r="ED122" i="46"/>
  <c r="EC122" i="46"/>
  <c r="BN122" i="46" s="1"/>
  <c r="EB122" i="46"/>
  <c r="EA122" i="46"/>
  <c r="BL122" i="46" s="1"/>
  <c r="DZ122" i="46"/>
  <c r="BK122" i="46" s="1"/>
  <c r="DY122" i="46"/>
  <c r="DX122" i="46"/>
  <c r="DW122" i="46"/>
  <c r="BH122" i="46" s="1"/>
  <c r="DV122" i="46"/>
  <c r="DU122" i="46"/>
  <c r="BF122" i="46" s="1"/>
  <c r="DT122" i="46"/>
  <c r="DS122" i="46"/>
  <c r="BD122" i="46" s="1"/>
  <c r="DR122" i="46"/>
  <c r="BC122" i="46" s="1"/>
  <c r="DQ122" i="46"/>
  <c r="BB122" i="46" s="1"/>
  <c r="DP122" i="46"/>
  <c r="DO122" i="46"/>
  <c r="AZ122" i="46" s="1"/>
  <c r="DN122" i="46"/>
  <c r="AY122" i="46" s="1"/>
  <c r="DM122" i="46"/>
  <c r="DL122" i="46"/>
  <c r="DK122" i="46"/>
  <c r="AV122" i="46" s="1"/>
  <c r="DJ122" i="46"/>
  <c r="DI122" i="46"/>
  <c r="AT122" i="46" s="1"/>
  <c r="DH122" i="46"/>
  <c r="AS122" i="46" s="1"/>
  <c r="DG122" i="46"/>
  <c r="AR122" i="46" s="1"/>
  <c r="DF122" i="46"/>
  <c r="DE122" i="46"/>
  <c r="AP122" i="46" s="1"/>
  <c r="DD122" i="46"/>
  <c r="DC122" i="46"/>
  <c r="AN122" i="46" s="1"/>
  <c r="DB122" i="46"/>
  <c r="AM122" i="46" s="1"/>
  <c r="DA122" i="46"/>
  <c r="CZ122" i="46"/>
  <c r="AK122" i="46" s="1"/>
  <c r="CY122" i="46"/>
  <c r="CX122" i="46"/>
  <c r="CW122" i="46"/>
  <c r="CV122" i="46"/>
  <c r="CU122" i="46"/>
  <c r="AF122" i="46" s="1"/>
  <c r="CT122" i="46"/>
  <c r="AE122" i="46" s="1"/>
  <c r="CS122" i="46"/>
  <c r="CR122" i="46"/>
  <c r="CQ122" i="46"/>
  <c r="AB122" i="46" s="1"/>
  <c r="CP122" i="46"/>
  <c r="CO122" i="46"/>
  <c r="CN122" i="46"/>
  <c r="CM122" i="46"/>
  <c r="X122" i="46" s="1"/>
  <c r="CL122" i="46"/>
  <c r="W122" i="46" s="1"/>
  <c r="CK122" i="46"/>
  <c r="CJ122" i="46"/>
  <c r="U122" i="46" s="1"/>
  <c r="CI122" i="46"/>
  <c r="CH122" i="46"/>
  <c r="S122" i="46" s="1"/>
  <c r="CG122" i="46"/>
  <c r="CF122" i="46"/>
  <c r="CE122" i="46"/>
  <c r="P122" i="46" s="1"/>
  <c r="CD122" i="46"/>
  <c r="CC122" i="46"/>
  <c r="CB122" i="46"/>
  <c r="CA122" i="46"/>
  <c r="L122" i="46" s="1"/>
  <c r="BZ122" i="46"/>
  <c r="K122" i="46" s="1"/>
  <c r="BY122" i="46"/>
  <c r="BX122" i="46"/>
  <c r="BW122" i="46"/>
  <c r="H122" i="46" s="1"/>
  <c r="BV122" i="46"/>
  <c r="BU122" i="46"/>
  <c r="BT122" i="46"/>
  <c r="E122" i="46" s="1"/>
  <c r="BS122" i="46"/>
  <c r="D122" i="46" s="1"/>
  <c r="B122" i="46"/>
  <c r="B122" i="44" s="1"/>
  <c r="A122" i="46"/>
  <c r="EF121" i="46"/>
  <c r="EE121" i="46"/>
  <c r="BP121" i="46" s="1"/>
  <c r="ED121" i="46"/>
  <c r="BO121" i="46" s="1"/>
  <c r="EC121" i="46"/>
  <c r="EB121" i="46"/>
  <c r="EA121" i="46"/>
  <c r="DZ121" i="46"/>
  <c r="BK121" i="46" s="1"/>
  <c r="DY121" i="46"/>
  <c r="BJ121" i="46" s="1"/>
  <c r="DX121" i="46"/>
  <c r="DW121" i="46"/>
  <c r="DV121" i="46"/>
  <c r="DU121" i="46"/>
  <c r="DT121" i="46"/>
  <c r="DS121" i="46"/>
  <c r="BD121" i="46" s="1"/>
  <c r="DR121" i="46"/>
  <c r="BC121" i="46" s="1"/>
  <c r="DQ121" i="46"/>
  <c r="DP121" i="46"/>
  <c r="DO121" i="46"/>
  <c r="AZ121" i="46" s="1"/>
  <c r="DN121" i="46"/>
  <c r="AY121" i="46" s="1"/>
  <c r="DM121" i="46"/>
  <c r="DL121" i="46"/>
  <c r="AW121" i="46" s="1"/>
  <c r="DK121" i="46"/>
  <c r="AV121" i="46" s="1"/>
  <c r="DJ121" i="46"/>
  <c r="DI121" i="46"/>
  <c r="AT121" i="46" s="1"/>
  <c r="DH121" i="46"/>
  <c r="DG121" i="46"/>
  <c r="AR121" i="46" s="1"/>
  <c r="DF121" i="46"/>
  <c r="DE121" i="46"/>
  <c r="DD121" i="46"/>
  <c r="DC121" i="46"/>
  <c r="DB121" i="46"/>
  <c r="DA121" i="46"/>
  <c r="AL121" i="46" s="1"/>
  <c r="CZ121" i="46"/>
  <c r="AK121" i="46" s="1"/>
  <c r="CY121" i="46"/>
  <c r="CX121" i="46"/>
  <c r="AI121" i="46" s="1"/>
  <c r="CW121" i="46"/>
  <c r="CV121" i="46"/>
  <c r="AG121" i="46" s="1"/>
  <c r="CU121" i="46"/>
  <c r="AF121" i="46" s="1"/>
  <c r="CT121" i="46"/>
  <c r="AE121" i="46" s="1"/>
  <c r="CS121" i="46"/>
  <c r="CR121" i="46"/>
  <c r="AC121" i="46" s="1"/>
  <c r="CQ121" i="46"/>
  <c r="AB121" i="46" s="1"/>
  <c r="CP121" i="46"/>
  <c r="AA121" i="46" s="1"/>
  <c r="CO121" i="46"/>
  <c r="CN121" i="46"/>
  <c r="CM121" i="46"/>
  <c r="X121" i="46" s="1"/>
  <c r="CL121" i="46"/>
  <c r="W121" i="46" s="1"/>
  <c r="CK121" i="46"/>
  <c r="CJ121" i="46"/>
  <c r="U121" i="46" s="1"/>
  <c r="CI121" i="46"/>
  <c r="T121" i="46" s="1"/>
  <c r="CH121" i="46"/>
  <c r="S121" i="46" s="1"/>
  <c r="CG121" i="46"/>
  <c r="R121" i="46" s="1"/>
  <c r="CF121" i="46"/>
  <c r="Q121" i="46" s="1"/>
  <c r="CE121" i="46"/>
  <c r="CD121" i="46"/>
  <c r="CC121" i="46"/>
  <c r="CB121" i="46"/>
  <c r="M121" i="46" s="1"/>
  <c r="CA121" i="46"/>
  <c r="L121" i="46" s="1"/>
  <c r="BZ121" i="46"/>
  <c r="K121" i="46" s="1"/>
  <c r="BY121" i="46"/>
  <c r="BX121" i="46"/>
  <c r="I121" i="46" s="1"/>
  <c r="BW121" i="46"/>
  <c r="H121" i="46" s="1"/>
  <c r="BV121" i="46"/>
  <c r="BU121" i="46"/>
  <c r="BT121" i="46"/>
  <c r="E121" i="46" s="1"/>
  <c r="BS121" i="46"/>
  <c r="B121" i="46"/>
  <c r="B121" i="44" s="1"/>
  <c r="A121" i="46"/>
  <c r="A119" i="27" s="1"/>
  <c r="EF120" i="46"/>
  <c r="EE120" i="46"/>
  <c r="ED120" i="46"/>
  <c r="BO120" i="44" s="1"/>
  <c r="EC120" i="46"/>
  <c r="BN120" i="46" s="1"/>
  <c r="EB120" i="46"/>
  <c r="BM120" i="46" s="1"/>
  <c r="EA120" i="46"/>
  <c r="BL120" i="46" s="1"/>
  <c r="DZ120" i="46"/>
  <c r="DY120" i="46"/>
  <c r="DX120" i="46"/>
  <c r="DW120" i="46"/>
  <c r="DV120" i="46"/>
  <c r="DU120" i="46"/>
  <c r="BF120" i="46" s="1"/>
  <c r="DT120" i="46"/>
  <c r="BE120" i="46" s="1"/>
  <c r="DS120" i="46"/>
  <c r="BD120" i="46" s="1"/>
  <c r="DR120" i="46"/>
  <c r="BC120" i="46" s="1"/>
  <c r="DQ120" i="46"/>
  <c r="BB120" i="46" s="1"/>
  <c r="DP120" i="46"/>
  <c r="BA120" i="46" s="1"/>
  <c r="DO120" i="46"/>
  <c r="DN120" i="46"/>
  <c r="DM120" i="46"/>
  <c r="DL120" i="46"/>
  <c r="AW120" i="46" s="1"/>
  <c r="DK120" i="46"/>
  <c r="AV120" i="46" s="1"/>
  <c r="DJ120" i="46"/>
  <c r="AU120" i="46" s="1"/>
  <c r="DI120" i="46"/>
  <c r="DH120" i="46"/>
  <c r="DG120" i="46"/>
  <c r="AR120" i="46" s="1"/>
  <c r="DF120" i="46"/>
  <c r="DE120" i="46"/>
  <c r="AP120" i="46" s="1"/>
  <c r="DD120" i="46"/>
  <c r="AO120" i="46" s="1"/>
  <c r="DC120" i="46"/>
  <c r="AN120" i="46" s="1"/>
  <c r="DB120" i="46"/>
  <c r="AM120" i="46" s="1"/>
  <c r="DA120" i="46"/>
  <c r="CZ120" i="46"/>
  <c r="AK120" i="46" s="1"/>
  <c r="CY120" i="46"/>
  <c r="AJ120" i="46" s="1"/>
  <c r="CX120" i="46"/>
  <c r="AI120" i="46" s="1"/>
  <c r="CW120" i="46"/>
  <c r="AH120" i="46" s="1"/>
  <c r="CV120" i="46"/>
  <c r="AG120" i="46" s="1"/>
  <c r="CU120" i="46"/>
  <c r="AF120" i="46" s="1"/>
  <c r="CT120" i="46"/>
  <c r="CS120" i="46"/>
  <c r="CR120" i="46"/>
  <c r="AC120" i="46" s="1"/>
  <c r="CQ120" i="46"/>
  <c r="AB120" i="46" s="1"/>
  <c r="CP120" i="46"/>
  <c r="AA120" i="46" s="1"/>
  <c r="CO120" i="46"/>
  <c r="Z120" i="46" s="1"/>
  <c r="CN120" i="46"/>
  <c r="Y120" i="46" s="1"/>
  <c r="CM120" i="46"/>
  <c r="X120" i="46" s="1"/>
  <c r="CL120" i="46"/>
  <c r="CK120" i="46"/>
  <c r="V120" i="46" s="1"/>
  <c r="CJ120" i="46"/>
  <c r="CI120" i="46"/>
  <c r="CH120" i="46"/>
  <c r="CG120" i="46"/>
  <c r="CF120" i="46"/>
  <c r="Q120" i="46" s="1"/>
  <c r="CE120" i="46"/>
  <c r="P120" i="46" s="1"/>
  <c r="CD120" i="46"/>
  <c r="CC120" i="46"/>
  <c r="N120" i="46" s="1"/>
  <c r="CB120" i="46"/>
  <c r="M120" i="46" s="1"/>
  <c r="CA120" i="46"/>
  <c r="BZ120" i="46"/>
  <c r="BY120" i="46"/>
  <c r="J120" i="46" s="1"/>
  <c r="BX120" i="46"/>
  <c r="I120" i="46" s="1"/>
  <c r="BW120" i="46"/>
  <c r="H120" i="46" s="1"/>
  <c r="BV120" i="46"/>
  <c r="BU120" i="46"/>
  <c r="BT120" i="46"/>
  <c r="BS120" i="46"/>
  <c r="BO120" i="46"/>
  <c r="B120" i="46"/>
  <c r="B120" i="44" s="1"/>
  <c r="A120" i="46"/>
  <c r="A118" i="27" s="1"/>
  <c r="EF119" i="46"/>
  <c r="EE119" i="46"/>
  <c r="BP119" i="46" s="1"/>
  <c r="ED119" i="46"/>
  <c r="BO119" i="46" s="1"/>
  <c r="EC119" i="46"/>
  <c r="EB119" i="46"/>
  <c r="BM119" i="46" s="1"/>
  <c r="EA119" i="46"/>
  <c r="DZ119" i="46"/>
  <c r="DY119" i="46"/>
  <c r="BJ119" i="46" s="1"/>
  <c r="DX119" i="46"/>
  <c r="BI119" i="46" s="1"/>
  <c r="DW119" i="46"/>
  <c r="BH119" i="46" s="1"/>
  <c r="DV119" i="46"/>
  <c r="DU119" i="46"/>
  <c r="DT119" i="46"/>
  <c r="BE119" i="46" s="1"/>
  <c r="DS119" i="46"/>
  <c r="DR119" i="46"/>
  <c r="DQ119" i="46"/>
  <c r="BB119" i="46" s="1"/>
  <c r="DP119" i="46"/>
  <c r="BA119" i="46" s="1"/>
  <c r="DO119" i="46"/>
  <c r="DN119" i="46"/>
  <c r="AY119" i="46" s="1"/>
  <c r="DM119" i="46"/>
  <c r="AX119" i="46" s="1"/>
  <c r="DL119" i="46"/>
  <c r="AW119" i="46" s="1"/>
  <c r="DK119" i="46"/>
  <c r="AV119" i="46" s="1"/>
  <c r="DJ119" i="46"/>
  <c r="AU119" i="46" s="1"/>
  <c r="DI119" i="46"/>
  <c r="AT119" i="46" s="1"/>
  <c r="DH119" i="46"/>
  <c r="AS119" i="46" s="1"/>
  <c r="DG119" i="46"/>
  <c r="DF119" i="46"/>
  <c r="DE119" i="46"/>
  <c r="AP119" i="46" s="1"/>
  <c r="DD119" i="46"/>
  <c r="AO119" i="46" s="1"/>
  <c r="DC119" i="46"/>
  <c r="AN119" i="46" s="1"/>
  <c r="DB119" i="46"/>
  <c r="DA119" i="46"/>
  <c r="AL119" i="46" s="1"/>
  <c r="CZ119" i="46"/>
  <c r="AK119" i="46" s="1"/>
  <c r="CY119" i="46"/>
  <c r="AJ119" i="46" s="1"/>
  <c r="CX119" i="46"/>
  <c r="AI119" i="46" s="1"/>
  <c r="CW119" i="46"/>
  <c r="AH119" i="46" s="1"/>
  <c r="CV119" i="46"/>
  <c r="CU119" i="46"/>
  <c r="CT119" i="46"/>
  <c r="AE119" i="46" s="1"/>
  <c r="CS119" i="46"/>
  <c r="AD119" i="46" s="1"/>
  <c r="CR119" i="46"/>
  <c r="AC119" i="46" s="1"/>
  <c r="CQ119" i="46"/>
  <c r="CP119" i="46"/>
  <c r="AA119" i="46" s="1"/>
  <c r="CO119" i="46"/>
  <c r="CN119" i="46"/>
  <c r="Y119" i="46" s="1"/>
  <c r="CM119" i="46"/>
  <c r="CL119" i="46"/>
  <c r="W119" i="46" s="1"/>
  <c r="CK119" i="46"/>
  <c r="V119" i="46" s="1"/>
  <c r="CJ119" i="46"/>
  <c r="U119" i="46" s="1"/>
  <c r="CI119" i="46"/>
  <c r="T119" i="46" s="1"/>
  <c r="CH119" i="46"/>
  <c r="CG119" i="46"/>
  <c r="CF119" i="46"/>
  <c r="CE119" i="46"/>
  <c r="CD119" i="46"/>
  <c r="O119" i="46" s="1"/>
  <c r="CC119" i="46"/>
  <c r="N119" i="46" s="1"/>
  <c r="CB119" i="46"/>
  <c r="M119" i="46" s="1"/>
  <c r="CA119" i="46"/>
  <c r="L119" i="46" s="1"/>
  <c r="BZ119" i="46"/>
  <c r="K119" i="46" s="1"/>
  <c r="BY119" i="46"/>
  <c r="J119" i="46" s="1"/>
  <c r="BX119" i="46"/>
  <c r="I119" i="46" s="1"/>
  <c r="BW119" i="46"/>
  <c r="BV119" i="46"/>
  <c r="G119" i="46" s="1"/>
  <c r="BU119" i="46"/>
  <c r="F119" i="46" s="1"/>
  <c r="BT119" i="46"/>
  <c r="E119" i="46" s="1"/>
  <c r="BS119" i="46"/>
  <c r="B119" i="46"/>
  <c r="B119" i="44" s="1"/>
  <c r="A119" i="46"/>
  <c r="A117" i="27" s="1"/>
  <c r="EF118" i="46"/>
  <c r="EE118" i="46"/>
  <c r="ED118" i="46"/>
  <c r="BO118" i="44" s="1"/>
  <c r="EC118" i="46"/>
  <c r="BN118" i="46" s="1"/>
  <c r="EB118" i="46"/>
  <c r="EA118" i="46"/>
  <c r="BL118" i="46" s="1"/>
  <c r="DZ118" i="46"/>
  <c r="DY118" i="46"/>
  <c r="DX118" i="46"/>
  <c r="DW118" i="46"/>
  <c r="DV118" i="46"/>
  <c r="BG118" i="46" s="1"/>
  <c r="DU118" i="46"/>
  <c r="DT118" i="46"/>
  <c r="BE118" i="46" s="1"/>
  <c r="DS118" i="46"/>
  <c r="DR118" i="46"/>
  <c r="DQ118" i="46"/>
  <c r="BB118" i="46" s="1"/>
  <c r="DP118" i="46"/>
  <c r="DO118" i="46"/>
  <c r="DN118" i="46"/>
  <c r="AY118" i="46" s="1"/>
  <c r="DM118" i="46"/>
  <c r="DL118" i="46"/>
  <c r="AW118" i="46" s="1"/>
  <c r="DK118" i="46"/>
  <c r="DJ118" i="46"/>
  <c r="AU118" i="46" s="1"/>
  <c r="DI118" i="46"/>
  <c r="DH118" i="46"/>
  <c r="DG118" i="46"/>
  <c r="DF118" i="46"/>
  <c r="AQ118" i="46" s="1"/>
  <c r="DE118" i="46"/>
  <c r="DD118" i="46"/>
  <c r="AO118" i="46" s="1"/>
  <c r="DC118" i="46"/>
  <c r="AN118" i="46" s="1"/>
  <c r="DB118" i="46"/>
  <c r="AM118" i="46" s="1"/>
  <c r="DA118" i="46"/>
  <c r="CZ118" i="46"/>
  <c r="AK118" i="46" s="1"/>
  <c r="CY118" i="46"/>
  <c r="CX118" i="46"/>
  <c r="AI118" i="46" s="1"/>
  <c r="CW118" i="46"/>
  <c r="CV118" i="46"/>
  <c r="CU118" i="46"/>
  <c r="AF118" i="46" s="1"/>
  <c r="CT118" i="46"/>
  <c r="AE118" i="46" s="1"/>
  <c r="CS118" i="46"/>
  <c r="AD118" i="46" s="1"/>
  <c r="CR118" i="46"/>
  <c r="CQ118" i="46"/>
  <c r="CP118" i="46"/>
  <c r="CO118" i="46"/>
  <c r="CN118" i="46"/>
  <c r="Y118" i="46" s="1"/>
  <c r="CM118" i="46"/>
  <c r="X118" i="46" s="1"/>
  <c r="CL118" i="46"/>
  <c r="W118" i="46" s="1"/>
  <c r="CK118" i="46"/>
  <c r="CJ118" i="46"/>
  <c r="U118" i="46" s="1"/>
  <c r="CI118" i="46"/>
  <c r="CH118" i="46"/>
  <c r="CG118" i="46"/>
  <c r="CF118" i="46"/>
  <c r="Q118" i="46" s="1"/>
  <c r="CE118" i="46"/>
  <c r="P118" i="46" s="1"/>
  <c r="CD118" i="46"/>
  <c r="O118" i="46" s="1"/>
  <c r="CC118" i="46"/>
  <c r="N118" i="46" s="1"/>
  <c r="CB118" i="46"/>
  <c r="CA118" i="46"/>
  <c r="BZ118" i="46"/>
  <c r="K118" i="46" s="1"/>
  <c r="BY118" i="46"/>
  <c r="BX118" i="46"/>
  <c r="I118" i="46" s="1"/>
  <c r="BW118" i="46"/>
  <c r="H118" i="46" s="1"/>
  <c r="BV118" i="46"/>
  <c r="G118" i="46" s="1"/>
  <c r="BU118" i="46"/>
  <c r="F118" i="46" s="1"/>
  <c r="BT118" i="46"/>
  <c r="BS118" i="46"/>
  <c r="BO118" i="46"/>
  <c r="B118" i="46"/>
  <c r="B118" i="44" s="1"/>
  <c r="A118" i="46"/>
  <c r="A116" i="27" s="1"/>
  <c r="EF117" i="46"/>
  <c r="BQ117" i="46" s="1"/>
  <c r="EE117" i="46"/>
  <c r="ED117" i="46"/>
  <c r="BO117" i="44" s="1"/>
  <c r="EC117" i="46"/>
  <c r="BN117" i="44" s="1"/>
  <c r="EB117" i="46"/>
  <c r="EA117" i="46"/>
  <c r="BL117" i="46" s="1"/>
  <c r="DZ117" i="46"/>
  <c r="DY117" i="46"/>
  <c r="BJ117" i="46" s="1"/>
  <c r="DX117" i="46"/>
  <c r="BI117" i="46" s="1"/>
  <c r="DW117" i="46"/>
  <c r="BH117" i="46" s="1"/>
  <c r="DV117" i="46"/>
  <c r="BG117" i="46" s="1"/>
  <c r="DU117" i="46"/>
  <c r="BF117" i="46" s="1"/>
  <c r="DT117" i="46"/>
  <c r="DS117" i="46"/>
  <c r="DR117" i="46"/>
  <c r="DQ117" i="46"/>
  <c r="BB117" i="46" s="1"/>
  <c r="DP117" i="46"/>
  <c r="BA117" i="46" s="1"/>
  <c r="DO117" i="46"/>
  <c r="AZ117" i="46" s="1"/>
  <c r="DN117" i="46"/>
  <c r="DM117" i="46"/>
  <c r="AX117" i="46" s="1"/>
  <c r="DL117" i="46"/>
  <c r="DK117" i="46"/>
  <c r="DJ117" i="46"/>
  <c r="DI117" i="46"/>
  <c r="AT117" i="46" s="1"/>
  <c r="DH117" i="46"/>
  <c r="AS117" i="46" s="1"/>
  <c r="DG117" i="46"/>
  <c r="DF117" i="46"/>
  <c r="AQ117" i="46" s="1"/>
  <c r="DE117" i="46"/>
  <c r="DD117" i="46"/>
  <c r="DC117" i="46"/>
  <c r="AN117" i="46" s="1"/>
  <c r="DB117" i="46"/>
  <c r="AM117" i="46" s="1"/>
  <c r="DA117" i="46"/>
  <c r="AL117" i="46" s="1"/>
  <c r="CZ117" i="46"/>
  <c r="AK117" i="46" s="1"/>
  <c r="CY117" i="46"/>
  <c r="AJ117" i="46" s="1"/>
  <c r="CX117" i="46"/>
  <c r="AI117" i="46" s="1"/>
  <c r="CW117" i="46"/>
  <c r="CV117" i="46"/>
  <c r="CU117" i="46"/>
  <c r="AF117" i="46" s="1"/>
  <c r="CT117" i="46"/>
  <c r="CS117" i="46"/>
  <c r="CR117" i="46"/>
  <c r="AC117" i="46" s="1"/>
  <c r="CQ117" i="46"/>
  <c r="AB117" i="46" s="1"/>
  <c r="CP117" i="46"/>
  <c r="CO117" i="46"/>
  <c r="Z117" i="46" s="1"/>
  <c r="CN117" i="46"/>
  <c r="CM117" i="46"/>
  <c r="CL117" i="46"/>
  <c r="CK117" i="46"/>
  <c r="V117" i="46" s="1"/>
  <c r="CJ117" i="46"/>
  <c r="U117" i="46" s="1"/>
  <c r="CI117" i="46"/>
  <c r="T117" i="46" s="1"/>
  <c r="CH117" i="46"/>
  <c r="S117" i="46" s="1"/>
  <c r="CG117" i="46"/>
  <c r="R117" i="46" s="1"/>
  <c r="CF117" i="46"/>
  <c r="CE117" i="46"/>
  <c r="P117" i="46" s="1"/>
  <c r="CD117" i="46"/>
  <c r="CC117" i="46"/>
  <c r="N117" i="46" s="1"/>
  <c r="CB117" i="46"/>
  <c r="CA117" i="46"/>
  <c r="L117" i="46" s="1"/>
  <c r="BZ117" i="46"/>
  <c r="BY117" i="46"/>
  <c r="BX117" i="46"/>
  <c r="BW117" i="46"/>
  <c r="BV117" i="46"/>
  <c r="BU117" i="46"/>
  <c r="F117" i="46" s="1"/>
  <c r="BT117" i="46"/>
  <c r="E117" i="46" s="1"/>
  <c r="BS117" i="46"/>
  <c r="D117" i="46" s="1"/>
  <c r="BO117" i="46"/>
  <c r="B117" i="46"/>
  <c r="B117" i="44" s="1"/>
  <c r="A117" i="46"/>
  <c r="EF116" i="46"/>
  <c r="EE116" i="46"/>
  <c r="BP116" i="46" s="1"/>
  <c r="ED116" i="46"/>
  <c r="EC116" i="46"/>
  <c r="EB116" i="46"/>
  <c r="EA116" i="46"/>
  <c r="BL116" i="46" s="1"/>
  <c r="DZ116" i="46"/>
  <c r="DY116" i="46"/>
  <c r="BJ116" i="46" s="1"/>
  <c r="DX116" i="46"/>
  <c r="DW116" i="46"/>
  <c r="DV116" i="46"/>
  <c r="DU116" i="46"/>
  <c r="BF116" i="46" s="1"/>
  <c r="DT116" i="46"/>
  <c r="BE116" i="46" s="1"/>
  <c r="DS116" i="46"/>
  <c r="DR116" i="46"/>
  <c r="BC116" i="46" s="1"/>
  <c r="DQ116" i="46"/>
  <c r="DP116" i="46"/>
  <c r="DO116" i="46"/>
  <c r="AZ116" i="46" s="1"/>
  <c r="DN116" i="46"/>
  <c r="DM116" i="46"/>
  <c r="AX116" i="46" s="1"/>
  <c r="DL116" i="46"/>
  <c r="AW116" i="46" s="1"/>
  <c r="DK116" i="46"/>
  <c r="AV116" i="46" s="1"/>
  <c r="DJ116" i="46"/>
  <c r="DI116" i="46"/>
  <c r="DH116" i="46"/>
  <c r="AS116" i="46" s="1"/>
  <c r="DG116" i="46"/>
  <c r="AR116" i="46" s="1"/>
  <c r="DF116" i="46"/>
  <c r="DE116" i="46"/>
  <c r="AP116" i="46" s="1"/>
  <c r="DD116" i="46"/>
  <c r="AO116" i="46" s="1"/>
  <c r="DC116" i="46"/>
  <c r="DB116" i="46"/>
  <c r="DA116" i="46"/>
  <c r="CZ116" i="46"/>
  <c r="CY116" i="46"/>
  <c r="AJ116" i="46" s="1"/>
  <c r="CX116" i="46"/>
  <c r="CW116" i="46"/>
  <c r="CV116" i="46"/>
  <c r="CU116" i="46"/>
  <c r="CT116" i="46"/>
  <c r="CS116" i="46"/>
  <c r="AD116" i="46" s="1"/>
  <c r="CR116" i="46"/>
  <c r="CQ116" i="46"/>
  <c r="AB116" i="46" s="1"/>
  <c r="CP116" i="46"/>
  <c r="CO116" i="46"/>
  <c r="CN116" i="46"/>
  <c r="Y116" i="46" s="1"/>
  <c r="CM116" i="46"/>
  <c r="X116" i="46" s="1"/>
  <c r="CL116" i="46"/>
  <c r="CK116" i="46"/>
  <c r="V116" i="46" s="1"/>
  <c r="CJ116" i="46"/>
  <c r="CI116" i="46"/>
  <c r="T116" i="46" s="1"/>
  <c r="CH116" i="46"/>
  <c r="CG116" i="46"/>
  <c r="R116" i="46" s="1"/>
  <c r="CF116" i="46"/>
  <c r="CE116" i="46"/>
  <c r="P116" i="46" s="1"/>
  <c r="CD116" i="46"/>
  <c r="O116" i="46" s="1"/>
  <c r="CC116" i="46"/>
  <c r="CB116" i="46"/>
  <c r="CA116" i="46"/>
  <c r="BZ116" i="46"/>
  <c r="BY116" i="46"/>
  <c r="BX116" i="46"/>
  <c r="BW116" i="46"/>
  <c r="H116" i="46" s="1"/>
  <c r="BV116" i="46"/>
  <c r="G116" i="46" s="1"/>
  <c r="BU116" i="46"/>
  <c r="F116" i="46" s="1"/>
  <c r="BT116" i="46"/>
  <c r="BS116" i="46"/>
  <c r="B116" i="46"/>
  <c r="B116" i="44" s="1"/>
  <c r="A116" i="46"/>
  <c r="EF115" i="46"/>
  <c r="EE115" i="46"/>
  <c r="ED115" i="46"/>
  <c r="BO115" i="44" s="1"/>
  <c r="EC115" i="46"/>
  <c r="BN115" i="46" s="1"/>
  <c r="EB115" i="46"/>
  <c r="EA115" i="46"/>
  <c r="BL115" i="46" s="1"/>
  <c r="DZ115" i="46"/>
  <c r="BK115" i="46" s="1"/>
  <c r="DY115" i="46"/>
  <c r="BJ115" i="46" s="1"/>
  <c r="DX115" i="46"/>
  <c r="DW115" i="46"/>
  <c r="BH115" i="46" s="1"/>
  <c r="DV115" i="46"/>
  <c r="DU115" i="46"/>
  <c r="BF115" i="46" s="1"/>
  <c r="DT115" i="46"/>
  <c r="DS115" i="46"/>
  <c r="BD115" i="46" s="1"/>
  <c r="DR115" i="46"/>
  <c r="BC115" i="46" s="1"/>
  <c r="DQ115" i="46"/>
  <c r="DP115" i="46"/>
  <c r="DO115" i="46"/>
  <c r="AZ115" i="46" s="1"/>
  <c r="DN115" i="46"/>
  <c r="DM115" i="46"/>
  <c r="AX115" i="46" s="1"/>
  <c r="DL115" i="46"/>
  <c r="DK115" i="46"/>
  <c r="AV115" i="46" s="1"/>
  <c r="DJ115" i="46"/>
  <c r="AU115" i="46" s="1"/>
  <c r="DI115" i="46"/>
  <c r="DH115" i="46"/>
  <c r="DG115" i="46"/>
  <c r="DF115" i="46"/>
  <c r="DE115" i="46"/>
  <c r="AP115" i="46" s="1"/>
  <c r="DD115" i="46"/>
  <c r="DC115" i="46"/>
  <c r="AN115" i="46" s="1"/>
  <c r="DB115" i="46"/>
  <c r="AM115" i="46" s="1"/>
  <c r="DA115" i="46"/>
  <c r="AL115" i="46" s="1"/>
  <c r="CZ115" i="46"/>
  <c r="CY115" i="46"/>
  <c r="CX115" i="46"/>
  <c r="AI115" i="46" s="1"/>
  <c r="CW115" i="46"/>
  <c r="AH115" i="46" s="1"/>
  <c r="CV115" i="46"/>
  <c r="CU115" i="46"/>
  <c r="AF115" i="46" s="1"/>
  <c r="CT115" i="46"/>
  <c r="AE115" i="46" s="1"/>
  <c r="CS115" i="46"/>
  <c r="CR115" i="46"/>
  <c r="CQ115" i="46"/>
  <c r="AB115" i="46" s="1"/>
  <c r="CP115" i="46"/>
  <c r="AA115" i="46" s="1"/>
  <c r="CO115" i="46"/>
  <c r="Z115" i="46" s="1"/>
  <c r="CN115" i="46"/>
  <c r="CM115" i="46"/>
  <c r="CL115" i="46"/>
  <c r="W115" i="46" s="1"/>
  <c r="CK115" i="46"/>
  <c r="V115" i="46" s="1"/>
  <c r="CJ115" i="46"/>
  <c r="U115" i="46" s="1"/>
  <c r="CI115" i="46"/>
  <c r="T115" i="46" s="1"/>
  <c r="CH115" i="46"/>
  <c r="S115" i="46" s="1"/>
  <c r="CG115" i="46"/>
  <c r="R115" i="46" s="1"/>
  <c r="CF115" i="46"/>
  <c r="CE115" i="46"/>
  <c r="P115" i="46" s="1"/>
  <c r="CD115" i="46"/>
  <c r="O115" i="46" s="1"/>
  <c r="CC115" i="46"/>
  <c r="N115" i="46" s="1"/>
  <c r="CB115" i="46"/>
  <c r="CA115" i="46"/>
  <c r="BZ115" i="46"/>
  <c r="BY115" i="46"/>
  <c r="J115" i="46" s="1"/>
  <c r="BX115" i="46"/>
  <c r="BW115" i="46"/>
  <c r="BV115" i="46"/>
  <c r="G115" i="46" s="1"/>
  <c r="BU115" i="46"/>
  <c r="BT115" i="46"/>
  <c r="E115" i="46" s="1"/>
  <c r="BS115" i="46"/>
  <c r="D115" i="46" s="1"/>
  <c r="BO115" i="46"/>
  <c r="B115" i="46"/>
  <c r="B115" i="44" s="1"/>
  <c r="A115" i="46"/>
  <c r="A115" i="44" s="1"/>
  <c r="EF114" i="46"/>
  <c r="BQ114" i="46" s="1"/>
  <c r="EE114" i="46"/>
  <c r="BP114" i="46" s="1"/>
  <c r="ED114" i="46"/>
  <c r="EC114" i="46"/>
  <c r="EB114" i="46"/>
  <c r="BM114" i="46" s="1"/>
  <c r="EA114" i="46"/>
  <c r="BL114" i="46" s="1"/>
  <c r="DZ114" i="46"/>
  <c r="DY114" i="46"/>
  <c r="DX114" i="46"/>
  <c r="DW114" i="46"/>
  <c r="BH114" i="46" s="1"/>
  <c r="DV114" i="46"/>
  <c r="DU114" i="46"/>
  <c r="BF114" i="46" s="1"/>
  <c r="DT114" i="46"/>
  <c r="BE114" i="46" s="1"/>
  <c r="DS114" i="46"/>
  <c r="DR114" i="46"/>
  <c r="DQ114" i="46"/>
  <c r="DP114" i="46"/>
  <c r="BA114" i="46" s="1"/>
  <c r="DO114" i="46"/>
  <c r="DN114" i="46"/>
  <c r="DM114" i="46"/>
  <c r="DL114" i="46"/>
  <c r="AW114" i="46" s="1"/>
  <c r="DK114" i="46"/>
  <c r="DJ114" i="46"/>
  <c r="DI114" i="46"/>
  <c r="DH114" i="46"/>
  <c r="AS114" i="46" s="1"/>
  <c r="DG114" i="46"/>
  <c r="DF114" i="46"/>
  <c r="AQ114" i="46" s="1"/>
  <c r="DE114" i="46"/>
  <c r="DD114" i="46"/>
  <c r="AO114" i="46" s="1"/>
  <c r="DC114" i="46"/>
  <c r="AN114" i="46" s="1"/>
  <c r="DB114" i="46"/>
  <c r="AM114" i="46" s="1"/>
  <c r="DA114" i="46"/>
  <c r="AL114" i="46" s="1"/>
  <c r="CZ114" i="46"/>
  <c r="CY114" i="46"/>
  <c r="AJ114" i="46" s="1"/>
  <c r="CX114" i="46"/>
  <c r="AI114" i="46" s="1"/>
  <c r="CW114" i="46"/>
  <c r="CV114" i="46"/>
  <c r="AG114" i="46" s="1"/>
  <c r="CU114" i="46"/>
  <c r="AF114" i="46" s="1"/>
  <c r="CT114" i="46"/>
  <c r="CS114" i="46"/>
  <c r="CR114" i="46"/>
  <c r="AC114" i="46" s="1"/>
  <c r="CQ114" i="46"/>
  <c r="CP114" i="46"/>
  <c r="CO114" i="46"/>
  <c r="CN114" i="46"/>
  <c r="Y114" i="46" s="1"/>
  <c r="CM114" i="46"/>
  <c r="CL114" i="46"/>
  <c r="CK114" i="46"/>
  <c r="V114" i="46" s="1"/>
  <c r="CJ114" i="46"/>
  <c r="U114" i="46" s="1"/>
  <c r="CI114" i="46"/>
  <c r="CH114" i="46"/>
  <c r="S114" i="46" s="1"/>
  <c r="CG114" i="46"/>
  <c r="R114" i="46" s="1"/>
  <c r="CF114" i="46"/>
  <c r="Q114" i="46" s="1"/>
  <c r="CE114" i="46"/>
  <c r="CD114" i="46"/>
  <c r="CC114" i="46"/>
  <c r="N114" i="46" s="1"/>
  <c r="CB114" i="46"/>
  <c r="CA114" i="46"/>
  <c r="BZ114" i="46"/>
  <c r="K114" i="46" s="1"/>
  <c r="BY114" i="46"/>
  <c r="BX114" i="46"/>
  <c r="I114" i="46" s="1"/>
  <c r="BW114" i="46"/>
  <c r="BV114" i="46"/>
  <c r="G114" i="46" s="1"/>
  <c r="BU114" i="46"/>
  <c r="BT114" i="46"/>
  <c r="BS114" i="46"/>
  <c r="B114" i="46"/>
  <c r="B114" i="44" s="1"/>
  <c r="A114" i="46"/>
  <c r="A112" i="27" s="1"/>
  <c r="EF113" i="46"/>
  <c r="BQ113" i="46" s="1"/>
  <c r="EE113" i="46"/>
  <c r="ED113" i="46"/>
  <c r="BO113" i="46" s="1"/>
  <c r="EC113" i="46"/>
  <c r="EB113" i="46"/>
  <c r="BM113" i="46" s="1"/>
  <c r="EA113" i="46"/>
  <c r="BL113" i="46" s="1"/>
  <c r="DZ113" i="46"/>
  <c r="BK113" i="46" s="1"/>
  <c r="DY113" i="46"/>
  <c r="DX113" i="46"/>
  <c r="BI113" i="46" s="1"/>
  <c r="DW113" i="46"/>
  <c r="DV113" i="46"/>
  <c r="BG113" i="46" s="1"/>
  <c r="DU113" i="46"/>
  <c r="DT113" i="46"/>
  <c r="BE113" i="46" s="1"/>
  <c r="DS113" i="46"/>
  <c r="BD113" i="46" s="1"/>
  <c r="DR113" i="46"/>
  <c r="BC113" i="46" s="1"/>
  <c r="DQ113" i="46"/>
  <c r="BB113" i="46" s="1"/>
  <c r="DP113" i="46"/>
  <c r="DO113" i="46"/>
  <c r="DN113" i="46"/>
  <c r="AY113" i="46" s="1"/>
  <c r="DM113" i="46"/>
  <c r="AX113" i="46" s="1"/>
  <c r="DL113" i="46"/>
  <c r="DK113" i="46"/>
  <c r="AV113" i="46" s="1"/>
  <c r="DJ113" i="46"/>
  <c r="DI113" i="46"/>
  <c r="DH113" i="46"/>
  <c r="AS113" i="46" s="1"/>
  <c r="DG113" i="46"/>
  <c r="DF113" i="46"/>
  <c r="DE113" i="46"/>
  <c r="DD113" i="46"/>
  <c r="AO113" i="46" s="1"/>
  <c r="DC113" i="46"/>
  <c r="AN113" i="46" s="1"/>
  <c r="DB113" i="46"/>
  <c r="AM113" i="46" s="1"/>
  <c r="DA113" i="46"/>
  <c r="AL113" i="46" s="1"/>
  <c r="CZ113" i="46"/>
  <c r="AK113" i="46" s="1"/>
  <c r="CY113" i="46"/>
  <c r="CX113" i="46"/>
  <c r="AI113" i="46" s="1"/>
  <c r="CW113" i="46"/>
  <c r="CV113" i="46"/>
  <c r="AG113" i="46" s="1"/>
  <c r="CU113" i="46"/>
  <c r="AF113" i="46" s="1"/>
  <c r="CT113" i="46"/>
  <c r="AE113" i="46" s="1"/>
  <c r="CS113" i="46"/>
  <c r="CR113" i="46"/>
  <c r="AC113" i="46" s="1"/>
  <c r="CQ113" i="46"/>
  <c r="CP113" i="46"/>
  <c r="CO113" i="46"/>
  <c r="Z113" i="46" s="1"/>
  <c r="CN113" i="46"/>
  <c r="CM113" i="46"/>
  <c r="CL113" i="46"/>
  <c r="CK113" i="46"/>
  <c r="V113" i="46" s="1"/>
  <c r="CJ113" i="46"/>
  <c r="U113" i="46" s="1"/>
  <c r="CI113" i="46"/>
  <c r="CH113" i="46"/>
  <c r="S113" i="46" s="1"/>
  <c r="CG113" i="46"/>
  <c r="CF113" i="46"/>
  <c r="CE113" i="46"/>
  <c r="P113" i="46" s="1"/>
  <c r="CD113" i="46"/>
  <c r="O113" i="46" s="1"/>
  <c r="CC113" i="46"/>
  <c r="N113" i="46" s="1"/>
  <c r="CB113" i="46"/>
  <c r="M113" i="46" s="1"/>
  <c r="CA113" i="46"/>
  <c r="BZ113" i="46"/>
  <c r="BY113" i="46"/>
  <c r="BX113" i="46"/>
  <c r="I113" i="46" s="1"/>
  <c r="BW113" i="46"/>
  <c r="H113" i="46" s="1"/>
  <c r="BV113" i="46"/>
  <c r="G113" i="46" s="1"/>
  <c r="BU113" i="46"/>
  <c r="F113" i="46" s="1"/>
  <c r="BT113" i="46"/>
  <c r="E113" i="46" s="1"/>
  <c r="BS113" i="46"/>
  <c r="B113" i="46"/>
  <c r="B113" i="44" s="1"/>
  <c r="A113" i="46"/>
  <c r="A111" i="27" s="1"/>
  <c r="EF112" i="46"/>
  <c r="BQ112" i="46" s="1"/>
  <c r="EE112" i="46"/>
  <c r="BP112" i="46" s="1"/>
  <c r="ED112" i="46"/>
  <c r="BO112" i="46" s="1"/>
  <c r="EC112" i="46"/>
  <c r="EB112" i="46"/>
  <c r="BM112" i="46" s="1"/>
  <c r="EA112" i="46"/>
  <c r="DZ112" i="46"/>
  <c r="BK112" i="46" s="1"/>
  <c r="DY112" i="46"/>
  <c r="DX112" i="46"/>
  <c r="DW112" i="46"/>
  <c r="BH112" i="46" s="1"/>
  <c r="DV112" i="46"/>
  <c r="DU112" i="46"/>
  <c r="DT112" i="46"/>
  <c r="BE112" i="46" s="1"/>
  <c r="DS112" i="46"/>
  <c r="BD112" i="46" s="1"/>
  <c r="DR112" i="46"/>
  <c r="BC112" i="46" s="1"/>
  <c r="DQ112" i="46"/>
  <c r="BB112" i="46" s="1"/>
  <c r="DP112" i="46"/>
  <c r="BA112" i="46" s="1"/>
  <c r="DO112" i="46"/>
  <c r="AZ112" i="46" s="1"/>
  <c r="DN112" i="46"/>
  <c r="DM112" i="46"/>
  <c r="AX112" i="46" s="1"/>
  <c r="DL112" i="46"/>
  <c r="DK112" i="46"/>
  <c r="AV112" i="46" s="1"/>
  <c r="DJ112" i="46"/>
  <c r="AU112" i="46" s="1"/>
  <c r="DI112" i="46"/>
  <c r="DH112" i="46"/>
  <c r="AS112" i="46" s="1"/>
  <c r="DG112" i="46"/>
  <c r="AR112" i="46" s="1"/>
  <c r="DF112" i="46"/>
  <c r="AQ112" i="46" s="1"/>
  <c r="DE112" i="46"/>
  <c r="AP112" i="46" s="1"/>
  <c r="DD112" i="46"/>
  <c r="DC112" i="46"/>
  <c r="DB112" i="46"/>
  <c r="AM112" i="46" s="1"/>
  <c r="DA112" i="46"/>
  <c r="CZ112" i="46"/>
  <c r="AK112" i="46" s="1"/>
  <c r="CY112" i="46"/>
  <c r="AJ112" i="46" s="1"/>
  <c r="CX112" i="46"/>
  <c r="CW112" i="46"/>
  <c r="AH112" i="46" s="1"/>
  <c r="CV112" i="46"/>
  <c r="CU112" i="46"/>
  <c r="CT112" i="46"/>
  <c r="AE112" i="46" s="1"/>
  <c r="CS112" i="46"/>
  <c r="AD112" i="46" s="1"/>
  <c r="CR112" i="46"/>
  <c r="AC112" i="46" s="1"/>
  <c r="CQ112" i="46"/>
  <c r="AB112" i="46" s="1"/>
  <c r="CP112" i="46"/>
  <c r="CO112" i="46"/>
  <c r="Z112" i="46" s="1"/>
  <c r="CN112" i="46"/>
  <c r="Y112" i="46" s="1"/>
  <c r="CM112" i="46"/>
  <c r="CL112" i="46"/>
  <c r="W112" i="46" s="1"/>
  <c r="CK112" i="46"/>
  <c r="CJ112" i="46"/>
  <c r="U112" i="46" s="1"/>
  <c r="CI112" i="46"/>
  <c r="T112" i="46" s="1"/>
  <c r="CH112" i="46"/>
  <c r="S112" i="46" s="1"/>
  <c r="CG112" i="46"/>
  <c r="CF112" i="46"/>
  <c r="CE112" i="46"/>
  <c r="CD112" i="46"/>
  <c r="O112" i="46" s="1"/>
  <c r="CC112" i="46"/>
  <c r="CB112" i="46"/>
  <c r="CA112" i="46"/>
  <c r="L112" i="46" s="1"/>
  <c r="BZ112" i="46"/>
  <c r="K112" i="46" s="1"/>
  <c r="BY112" i="46"/>
  <c r="BX112" i="46"/>
  <c r="I112" i="46" s="1"/>
  <c r="BW112" i="46"/>
  <c r="BV112" i="46"/>
  <c r="G112" i="46" s="1"/>
  <c r="BU112" i="46"/>
  <c r="F112" i="46" s="1"/>
  <c r="BT112" i="46"/>
  <c r="E112" i="46" s="1"/>
  <c r="BS112" i="46"/>
  <c r="D112" i="46" s="1"/>
  <c r="B112" i="46"/>
  <c r="B112" i="44" s="1"/>
  <c r="A112" i="46"/>
  <c r="A110" i="27" s="1"/>
  <c r="EF111" i="46"/>
  <c r="BQ111" i="46" s="1"/>
  <c r="EE111" i="46"/>
  <c r="BP111" i="46" s="1"/>
  <c r="ED111" i="46"/>
  <c r="BO111" i="46" s="1"/>
  <c r="EC111" i="46"/>
  <c r="BN111" i="46" s="1"/>
  <c r="EB111" i="46"/>
  <c r="EA111" i="46"/>
  <c r="BL111" i="46" s="1"/>
  <c r="DZ111" i="46"/>
  <c r="DY111" i="46"/>
  <c r="DX111" i="46"/>
  <c r="BI111" i="46" s="1"/>
  <c r="DW111" i="46"/>
  <c r="DV111" i="46"/>
  <c r="DU111" i="46"/>
  <c r="DT111" i="46"/>
  <c r="BE111" i="46" s="1"/>
  <c r="DS111" i="46"/>
  <c r="BD111" i="46" s="1"/>
  <c r="DR111" i="46"/>
  <c r="BC111" i="46" s="1"/>
  <c r="DQ111" i="46"/>
  <c r="BB111" i="46" s="1"/>
  <c r="DP111" i="46"/>
  <c r="DO111" i="46"/>
  <c r="DN111" i="46"/>
  <c r="AY111" i="46" s="1"/>
  <c r="DM111" i="46"/>
  <c r="AX111" i="46" s="1"/>
  <c r="DL111" i="46"/>
  <c r="AW111" i="46" s="1"/>
  <c r="DK111" i="46"/>
  <c r="AV111" i="46" s="1"/>
  <c r="DJ111" i="46"/>
  <c r="DI111" i="46"/>
  <c r="AT111" i="46" s="1"/>
  <c r="DH111" i="46"/>
  <c r="DG111" i="46"/>
  <c r="DF111" i="46"/>
  <c r="AQ111" i="46" s="1"/>
  <c r="DE111" i="46"/>
  <c r="AP111" i="46" s="1"/>
  <c r="DD111" i="46"/>
  <c r="AO111" i="46" s="1"/>
  <c r="DC111" i="46"/>
  <c r="AN111" i="46" s="1"/>
  <c r="DB111" i="46"/>
  <c r="DA111" i="46"/>
  <c r="CZ111" i="46"/>
  <c r="AK111" i="46" s="1"/>
  <c r="CY111" i="46"/>
  <c r="CX111" i="46"/>
  <c r="AI111" i="46" s="1"/>
  <c r="CW111" i="46"/>
  <c r="AH111" i="46" s="1"/>
  <c r="CV111" i="46"/>
  <c r="AG111" i="46" s="1"/>
  <c r="CU111" i="46"/>
  <c r="AF111" i="46" s="1"/>
  <c r="CT111" i="46"/>
  <c r="AE111" i="46" s="1"/>
  <c r="CS111" i="46"/>
  <c r="AD111" i="46" s="1"/>
  <c r="CR111" i="46"/>
  <c r="AC111" i="46" s="1"/>
  <c r="CQ111" i="46"/>
  <c r="AB111" i="46" s="1"/>
  <c r="CP111" i="46"/>
  <c r="CO111" i="46"/>
  <c r="CN111" i="46"/>
  <c r="Y111" i="46" s="1"/>
  <c r="CM111" i="46"/>
  <c r="X111" i="46" s="1"/>
  <c r="CL111" i="46"/>
  <c r="CK111" i="46"/>
  <c r="V111" i="46" s="1"/>
  <c r="CJ111" i="46"/>
  <c r="CI111" i="46"/>
  <c r="CH111" i="46"/>
  <c r="CG111" i="46"/>
  <c r="CF111" i="46"/>
  <c r="CE111" i="46"/>
  <c r="P111" i="46" s="1"/>
  <c r="CD111" i="46"/>
  <c r="CC111" i="46"/>
  <c r="N111" i="46" s="1"/>
  <c r="CB111" i="46"/>
  <c r="M111" i="46" s="1"/>
  <c r="CA111" i="46"/>
  <c r="BZ111" i="46"/>
  <c r="K111" i="46" s="1"/>
  <c r="BY111" i="46"/>
  <c r="BX111" i="46"/>
  <c r="BW111" i="46"/>
  <c r="H111" i="46" s="1"/>
  <c r="BV111" i="46"/>
  <c r="G111" i="46" s="1"/>
  <c r="BU111" i="46"/>
  <c r="F111" i="46" s="1"/>
  <c r="BT111" i="46"/>
  <c r="E111" i="46" s="1"/>
  <c r="BS111" i="46"/>
  <c r="B111" i="46"/>
  <c r="B111" i="44" s="1"/>
  <c r="A111" i="46"/>
  <c r="A111" i="44" s="1"/>
  <c r="EF110" i="46"/>
  <c r="BQ110" i="46" s="1"/>
  <c r="EE110" i="46"/>
  <c r="BP110" i="46" s="1"/>
  <c r="ED110" i="46"/>
  <c r="EC110" i="46"/>
  <c r="BN110" i="46" s="1"/>
  <c r="EB110" i="46"/>
  <c r="BM110" i="46" s="1"/>
  <c r="EA110" i="46"/>
  <c r="BL110" i="46" s="1"/>
  <c r="DZ110" i="46"/>
  <c r="BK110" i="46" s="1"/>
  <c r="DY110" i="46"/>
  <c r="DX110" i="46"/>
  <c r="BI110" i="46" s="1"/>
  <c r="DW110" i="46"/>
  <c r="BH110" i="46" s="1"/>
  <c r="DV110" i="46"/>
  <c r="BG110" i="46" s="1"/>
  <c r="DU110" i="46"/>
  <c r="BF110" i="46" s="1"/>
  <c r="DT110" i="46"/>
  <c r="DS110" i="46"/>
  <c r="DR110" i="46"/>
  <c r="BC110" i="46" s="1"/>
  <c r="DQ110" i="46"/>
  <c r="DP110" i="46"/>
  <c r="DO110" i="46"/>
  <c r="AZ110" i="46" s="1"/>
  <c r="DN110" i="46"/>
  <c r="DM110" i="46"/>
  <c r="AX110" i="46" s="1"/>
  <c r="DL110" i="46"/>
  <c r="AW110" i="46" s="1"/>
  <c r="DK110" i="46"/>
  <c r="DJ110" i="46"/>
  <c r="AU110" i="46" s="1"/>
  <c r="DI110" i="46"/>
  <c r="DH110" i="46"/>
  <c r="AS110" i="46" s="1"/>
  <c r="DG110" i="46"/>
  <c r="AR110" i="46" s="1"/>
  <c r="DF110" i="46"/>
  <c r="AQ110" i="46" s="1"/>
  <c r="DE110" i="46"/>
  <c r="AP110" i="46" s="1"/>
  <c r="DD110" i="46"/>
  <c r="AO110" i="46" s="1"/>
  <c r="DC110" i="46"/>
  <c r="DB110" i="46"/>
  <c r="DA110" i="46"/>
  <c r="CZ110" i="46"/>
  <c r="CY110" i="46"/>
  <c r="CX110" i="46"/>
  <c r="CW110" i="46"/>
  <c r="AH110" i="46" s="1"/>
  <c r="CV110" i="46"/>
  <c r="AG110" i="46" s="1"/>
  <c r="CU110" i="46"/>
  <c r="AF110" i="46" s="1"/>
  <c r="CT110" i="46"/>
  <c r="AE110" i="46" s="1"/>
  <c r="CS110" i="46"/>
  <c r="CR110" i="46"/>
  <c r="AC110" i="46" s="1"/>
  <c r="CQ110" i="46"/>
  <c r="CP110" i="46"/>
  <c r="CO110" i="46"/>
  <c r="Z110" i="46" s="1"/>
  <c r="CN110" i="46"/>
  <c r="CM110" i="46"/>
  <c r="X110" i="46" s="1"/>
  <c r="CL110" i="46"/>
  <c r="W110" i="46" s="1"/>
  <c r="CK110" i="46"/>
  <c r="V110" i="46" s="1"/>
  <c r="CJ110" i="46"/>
  <c r="CI110" i="46"/>
  <c r="T110" i="46" s="1"/>
  <c r="CH110" i="46"/>
  <c r="S110" i="46" s="1"/>
  <c r="CG110" i="46"/>
  <c r="R110" i="46" s="1"/>
  <c r="CF110" i="46"/>
  <c r="Q110" i="46" s="1"/>
  <c r="CE110" i="46"/>
  <c r="CD110" i="46"/>
  <c r="CC110" i="46"/>
  <c r="N110" i="46" s="1"/>
  <c r="CB110" i="46"/>
  <c r="M110" i="46" s="1"/>
  <c r="CA110" i="46"/>
  <c r="BZ110" i="46"/>
  <c r="BY110" i="46"/>
  <c r="J110" i="46" s="1"/>
  <c r="BX110" i="46"/>
  <c r="I110" i="46" s="1"/>
  <c r="BW110" i="46"/>
  <c r="BV110" i="46"/>
  <c r="G110" i="46" s="1"/>
  <c r="BU110" i="46"/>
  <c r="BT110" i="46"/>
  <c r="E110" i="46" s="1"/>
  <c r="BS110" i="46"/>
  <c r="D110" i="46" s="1"/>
  <c r="B110" i="46"/>
  <c r="B110" i="44" s="1"/>
  <c r="A110" i="46"/>
  <c r="A110" i="44" s="1"/>
  <c r="EF109" i="46"/>
  <c r="BQ109" i="46" s="1"/>
  <c r="EE109" i="46"/>
  <c r="BP109" i="46" s="1"/>
  <c r="ED109" i="46"/>
  <c r="BO109" i="46" s="1"/>
  <c r="EC109" i="46"/>
  <c r="EB109" i="46"/>
  <c r="BM109" i="46" s="1"/>
  <c r="EA109" i="46"/>
  <c r="BL109" i="46" s="1"/>
  <c r="DZ109" i="46"/>
  <c r="BK109" i="46" s="1"/>
  <c r="DY109" i="46"/>
  <c r="BJ109" i="46" s="1"/>
  <c r="DX109" i="46"/>
  <c r="BI109" i="46" s="1"/>
  <c r="DW109" i="46"/>
  <c r="DV109" i="46"/>
  <c r="DU109" i="46"/>
  <c r="DT109" i="46"/>
  <c r="BE109" i="46" s="1"/>
  <c r="DS109" i="46"/>
  <c r="BD109" i="46" s="1"/>
  <c r="DR109" i="46"/>
  <c r="DQ109" i="46"/>
  <c r="BB109" i="46" s="1"/>
  <c r="DP109" i="46"/>
  <c r="DO109" i="46"/>
  <c r="DN109" i="46"/>
  <c r="AY109" i="46" s="1"/>
  <c r="DM109" i="46"/>
  <c r="DL109" i="46"/>
  <c r="AW109" i="46" s="1"/>
  <c r="DK109" i="46"/>
  <c r="AV109" i="46" s="1"/>
  <c r="DJ109" i="46"/>
  <c r="AU109" i="46" s="1"/>
  <c r="DI109" i="46"/>
  <c r="AT109" i="46" s="1"/>
  <c r="DH109" i="46"/>
  <c r="AS109" i="46" s="1"/>
  <c r="DG109" i="46"/>
  <c r="DF109" i="46"/>
  <c r="DE109" i="46"/>
  <c r="DD109" i="46"/>
  <c r="DC109" i="46"/>
  <c r="DB109" i="46"/>
  <c r="AM109" i="46" s="1"/>
  <c r="DA109" i="46"/>
  <c r="AL109" i="46" s="1"/>
  <c r="CZ109" i="46"/>
  <c r="AK109" i="46" s="1"/>
  <c r="CY109" i="46"/>
  <c r="AJ109" i="46" s="1"/>
  <c r="CX109" i="46"/>
  <c r="AI109" i="46" s="1"/>
  <c r="CW109" i="46"/>
  <c r="AH109" i="46" s="1"/>
  <c r="CV109" i="46"/>
  <c r="AG109" i="46" s="1"/>
  <c r="CU109" i="46"/>
  <c r="AF109" i="46" s="1"/>
  <c r="CT109" i="46"/>
  <c r="CS109" i="46"/>
  <c r="AD109" i="46" s="1"/>
  <c r="CR109" i="46"/>
  <c r="AC109" i="46" s="1"/>
  <c r="CQ109" i="46"/>
  <c r="CP109" i="46"/>
  <c r="CO109" i="46"/>
  <c r="CN109" i="46"/>
  <c r="Y109" i="46" s="1"/>
  <c r="CM109" i="46"/>
  <c r="X109" i="46" s="1"/>
  <c r="CL109" i="46"/>
  <c r="CK109" i="46"/>
  <c r="V109" i="46" s="1"/>
  <c r="CJ109" i="46"/>
  <c r="CI109" i="46"/>
  <c r="CH109" i="46"/>
  <c r="S109" i="46" s="1"/>
  <c r="CG109" i="46"/>
  <c r="CF109" i="46"/>
  <c r="CE109" i="46"/>
  <c r="P109" i="46" s="1"/>
  <c r="CD109" i="46"/>
  <c r="CC109" i="46"/>
  <c r="N109" i="46" s="1"/>
  <c r="CB109" i="46"/>
  <c r="M109" i="46" s="1"/>
  <c r="CA109" i="46"/>
  <c r="BZ109" i="46"/>
  <c r="K109" i="46" s="1"/>
  <c r="BY109" i="46"/>
  <c r="J109" i="46" s="1"/>
  <c r="BX109" i="46"/>
  <c r="I109" i="46" s="1"/>
  <c r="BW109" i="46"/>
  <c r="H109" i="46" s="1"/>
  <c r="BV109" i="46"/>
  <c r="BU109" i="46"/>
  <c r="F109" i="46" s="1"/>
  <c r="BT109" i="46"/>
  <c r="BS109" i="46"/>
  <c r="D109" i="46" s="1"/>
  <c r="B109" i="46"/>
  <c r="B109" i="44" s="1"/>
  <c r="A109" i="46"/>
  <c r="C109" i="46" s="1"/>
  <c r="C109" i="44" s="1"/>
  <c r="EF108" i="46"/>
  <c r="EE108" i="46"/>
  <c r="ED108" i="46"/>
  <c r="BO108" i="44" s="1"/>
  <c r="EC108" i="46"/>
  <c r="BN108" i="46" s="1"/>
  <c r="EB108" i="46"/>
  <c r="EA108" i="46"/>
  <c r="DZ108" i="46"/>
  <c r="BK108" i="46" s="1"/>
  <c r="DY108" i="46"/>
  <c r="DX108" i="46"/>
  <c r="BI108" i="46" s="1"/>
  <c r="DW108" i="46"/>
  <c r="DV108" i="46"/>
  <c r="BG108" i="46" s="1"/>
  <c r="DU108" i="46"/>
  <c r="DT108" i="46"/>
  <c r="BE108" i="46" s="1"/>
  <c r="DS108" i="46"/>
  <c r="DR108" i="46"/>
  <c r="BC108" i="46" s="1"/>
  <c r="DQ108" i="46"/>
  <c r="DP108" i="46"/>
  <c r="BA108" i="46" s="1"/>
  <c r="DO108" i="46"/>
  <c r="DN108" i="46"/>
  <c r="DM108" i="46"/>
  <c r="DL108" i="46"/>
  <c r="AW108" i="46" s="1"/>
  <c r="DK108" i="46"/>
  <c r="DJ108" i="46"/>
  <c r="AU108" i="46" s="1"/>
  <c r="DI108" i="46"/>
  <c r="DH108" i="46"/>
  <c r="AS108" i="46" s="1"/>
  <c r="DG108" i="46"/>
  <c r="DF108" i="46"/>
  <c r="AQ108" i="46" s="1"/>
  <c r="DE108" i="46"/>
  <c r="AP108" i="46" s="1"/>
  <c r="DD108" i="46"/>
  <c r="DC108" i="46"/>
  <c r="AN108" i="46" s="1"/>
  <c r="DB108" i="46"/>
  <c r="AM108" i="46" s="1"/>
  <c r="DA108" i="46"/>
  <c r="AL108" i="46" s="1"/>
  <c r="CZ108" i="46"/>
  <c r="AK108" i="46" s="1"/>
  <c r="CY108" i="46"/>
  <c r="CX108" i="46"/>
  <c r="CW108" i="46"/>
  <c r="AH108" i="46" s="1"/>
  <c r="CV108" i="46"/>
  <c r="CU108" i="46"/>
  <c r="CT108" i="46"/>
  <c r="CS108" i="46"/>
  <c r="AD108" i="46" s="1"/>
  <c r="CR108" i="46"/>
  <c r="AC108" i="46" s="1"/>
  <c r="CQ108" i="46"/>
  <c r="CP108" i="46"/>
  <c r="CO108" i="46"/>
  <c r="CN108" i="46"/>
  <c r="Y108" i="46" s="1"/>
  <c r="CM108" i="46"/>
  <c r="CL108" i="46"/>
  <c r="W108" i="46" s="1"/>
  <c r="CK108" i="46"/>
  <c r="CJ108" i="46"/>
  <c r="CI108" i="46"/>
  <c r="CH108" i="46"/>
  <c r="CG108" i="46"/>
  <c r="CF108" i="46"/>
  <c r="Q108" i="46" s="1"/>
  <c r="CE108" i="46"/>
  <c r="CD108" i="46"/>
  <c r="CC108" i="46"/>
  <c r="N108" i="46" s="1"/>
  <c r="CB108" i="46"/>
  <c r="CA108" i="46"/>
  <c r="L108" i="46" s="1"/>
  <c r="BZ108" i="46"/>
  <c r="K108" i="46" s="1"/>
  <c r="BY108" i="46"/>
  <c r="J108" i="46" s="1"/>
  <c r="BX108" i="46"/>
  <c r="I108" i="46" s="1"/>
  <c r="BW108" i="46"/>
  <c r="BV108" i="46"/>
  <c r="G108" i="46" s="1"/>
  <c r="BU108" i="46"/>
  <c r="BT108" i="46"/>
  <c r="E108" i="46" s="1"/>
  <c r="BS108" i="46"/>
  <c r="D108" i="46" s="1"/>
  <c r="BO108" i="46"/>
  <c r="B108" i="46"/>
  <c r="B108" i="44" s="1"/>
  <c r="A108" i="46"/>
  <c r="A106" i="27" s="1"/>
  <c r="EF107" i="46"/>
  <c r="EE107" i="46"/>
  <c r="BP107" i="46" s="1"/>
  <c r="ED107" i="46"/>
  <c r="EC107" i="46"/>
  <c r="BN107" i="46" s="1"/>
  <c r="EB107" i="46"/>
  <c r="BM107" i="46" s="1"/>
  <c r="EA107" i="46"/>
  <c r="BL107" i="46" s="1"/>
  <c r="DZ107" i="46"/>
  <c r="DY107" i="46"/>
  <c r="BJ107" i="46" s="1"/>
  <c r="DX107" i="46"/>
  <c r="BI107" i="46" s="1"/>
  <c r="DW107" i="46"/>
  <c r="BH107" i="46" s="1"/>
  <c r="DV107" i="46"/>
  <c r="DU107" i="46"/>
  <c r="BF107" i="46" s="1"/>
  <c r="DT107" i="46"/>
  <c r="BE107" i="46" s="1"/>
  <c r="DS107" i="46"/>
  <c r="BD107" i="46" s="1"/>
  <c r="DR107" i="46"/>
  <c r="DQ107" i="46"/>
  <c r="DP107" i="46"/>
  <c r="DO107" i="46"/>
  <c r="AZ107" i="46" s="1"/>
  <c r="DN107" i="46"/>
  <c r="DM107" i="46"/>
  <c r="AX107" i="46" s="1"/>
  <c r="DL107" i="46"/>
  <c r="AW107" i="46" s="1"/>
  <c r="DK107" i="46"/>
  <c r="DJ107" i="46"/>
  <c r="AU107" i="46" s="1"/>
  <c r="DI107" i="46"/>
  <c r="AT107" i="46" s="1"/>
  <c r="DH107" i="46"/>
  <c r="DG107" i="46"/>
  <c r="AR107" i="46" s="1"/>
  <c r="DF107" i="46"/>
  <c r="AQ107" i="46" s="1"/>
  <c r="DE107" i="46"/>
  <c r="AP107" i="46" s="1"/>
  <c r="DD107" i="46"/>
  <c r="DC107" i="46"/>
  <c r="AN107" i="46" s="1"/>
  <c r="DB107" i="46"/>
  <c r="AM107" i="46" s="1"/>
  <c r="DA107" i="46"/>
  <c r="AL107" i="46" s="1"/>
  <c r="CZ107" i="46"/>
  <c r="CY107" i="46"/>
  <c r="AJ107" i="46" s="1"/>
  <c r="CX107" i="46"/>
  <c r="AI107" i="44" s="1"/>
  <c r="CW107" i="46"/>
  <c r="CV107" i="46"/>
  <c r="AG107" i="46" s="1"/>
  <c r="CU107" i="46"/>
  <c r="CT107" i="46"/>
  <c r="CS107" i="46"/>
  <c r="AD107" i="46" s="1"/>
  <c r="CR107" i="46"/>
  <c r="AC107" i="46" s="1"/>
  <c r="CQ107" i="46"/>
  <c r="AB107" i="46" s="1"/>
  <c r="CP107" i="46"/>
  <c r="AA107" i="46" s="1"/>
  <c r="CO107" i="46"/>
  <c r="Z107" i="46" s="1"/>
  <c r="CN107" i="46"/>
  <c r="Y107" i="46" s="1"/>
  <c r="CM107" i="46"/>
  <c r="CL107" i="46"/>
  <c r="W107" i="46" s="1"/>
  <c r="CK107" i="46"/>
  <c r="CJ107" i="46"/>
  <c r="U107" i="46" s="1"/>
  <c r="CI107" i="46"/>
  <c r="T107" i="46" s="1"/>
  <c r="CH107" i="46"/>
  <c r="CG107" i="46"/>
  <c r="R107" i="46" s="1"/>
  <c r="CF107" i="46"/>
  <c r="Q107" i="46" s="1"/>
  <c r="CE107" i="46"/>
  <c r="CD107" i="46"/>
  <c r="CC107" i="46"/>
  <c r="N107" i="46" s="1"/>
  <c r="CB107" i="46"/>
  <c r="CA107" i="46"/>
  <c r="L107" i="46" s="1"/>
  <c r="BZ107" i="46"/>
  <c r="K107" i="46" s="1"/>
  <c r="BY107" i="46"/>
  <c r="BX107" i="46"/>
  <c r="I107" i="46" s="1"/>
  <c r="BW107" i="46"/>
  <c r="BV107" i="46"/>
  <c r="BU107" i="46"/>
  <c r="F107" i="46" s="1"/>
  <c r="BT107" i="46"/>
  <c r="BS107" i="46"/>
  <c r="D107" i="46" s="1"/>
  <c r="AI107" i="46"/>
  <c r="B107" i="46"/>
  <c r="B107" i="44" s="1"/>
  <c r="A107" i="46"/>
  <c r="A107" i="44" s="1"/>
  <c r="EF106" i="46"/>
  <c r="BQ106" i="46" s="1"/>
  <c r="EE106" i="46"/>
  <c r="ED106" i="46"/>
  <c r="BO106" i="46" s="1"/>
  <c r="EC106" i="46"/>
  <c r="EB106" i="46"/>
  <c r="BM106" i="46" s="1"/>
  <c r="EA106" i="46"/>
  <c r="DZ106" i="46"/>
  <c r="DY106" i="46"/>
  <c r="BJ106" i="46" s="1"/>
  <c r="DX106" i="46"/>
  <c r="DW106" i="46"/>
  <c r="BH106" i="46" s="1"/>
  <c r="DV106" i="46"/>
  <c r="BG106" i="46" s="1"/>
  <c r="DU106" i="46"/>
  <c r="DT106" i="46"/>
  <c r="DS106" i="46"/>
  <c r="DR106" i="46"/>
  <c r="BC106" i="46" s="1"/>
  <c r="DQ106" i="46"/>
  <c r="BB106" i="46" s="1"/>
  <c r="DP106" i="46"/>
  <c r="DO106" i="46"/>
  <c r="DN106" i="46"/>
  <c r="AY106" i="46" s="1"/>
  <c r="DM106" i="46"/>
  <c r="DL106" i="46"/>
  <c r="DK106" i="46"/>
  <c r="DJ106" i="46"/>
  <c r="AU106" i="46" s="1"/>
  <c r="DI106" i="46"/>
  <c r="AT106" i="46" s="1"/>
  <c r="DH106" i="46"/>
  <c r="DG106" i="46"/>
  <c r="AR106" i="46" s="1"/>
  <c r="DF106" i="46"/>
  <c r="AQ106" i="46" s="1"/>
  <c r="DE106" i="46"/>
  <c r="DD106" i="46"/>
  <c r="AO106" i="46" s="1"/>
  <c r="DC106" i="46"/>
  <c r="DB106" i="46"/>
  <c r="AM106" i="46" s="1"/>
  <c r="DA106" i="46"/>
  <c r="CZ106" i="46"/>
  <c r="CY106" i="46"/>
  <c r="CX106" i="46"/>
  <c r="AI106" i="46" s="1"/>
  <c r="CW106" i="46"/>
  <c r="CV106" i="46"/>
  <c r="AG106" i="46" s="1"/>
  <c r="CU106" i="46"/>
  <c r="CT106" i="46"/>
  <c r="AE106" i="46" s="1"/>
  <c r="CS106" i="46"/>
  <c r="AD106" i="46" s="1"/>
  <c r="CR106" i="46"/>
  <c r="CQ106" i="46"/>
  <c r="CP106" i="46"/>
  <c r="CO106" i="46"/>
  <c r="CN106" i="46"/>
  <c r="Y106" i="46" s="1"/>
  <c r="CM106" i="46"/>
  <c r="CL106" i="46"/>
  <c r="W106" i="46" s="1"/>
  <c r="CK106" i="46"/>
  <c r="V106" i="46" s="1"/>
  <c r="CJ106" i="46"/>
  <c r="CI106" i="46"/>
  <c r="T106" i="46" s="1"/>
  <c r="CH106" i="46"/>
  <c r="CG106" i="46"/>
  <c r="CF106" i="46"/>
  <c r="Q106" i="46" s="1"/>
  <c r="CE106" i="46"/>
  <c r="P106" i="46" s="1"/>
  <c r="CD106" i="46"/>
  <c r="O106" i="46" s="1"/>
  <c r="CC106" i="46"/>
  <c r="N106" i="46" s="1"/>
  <c r="CB106" i="46"/>
  <c r="M106" i="46" s="1"/>
  <c r="CA106" i="46"/>
  <c r="BZ106" i="46"/>
  <c r="K106" i="46" s="1"/>
  <c r="BY106" i="46"/>
  <c r="BX106" i="46"/>
  <c r="BW106" i="46"/>
  <c r="BV106" i="46"/>
  <c r="BU106" i="46"/>
  <c r="F106" i="46" s="1"/>
  <c r="BT106" i="46"/>
  <c r="BS106" i="46"/>
  <c r="D106" i="46" s="1"/>
  <c r="B106" i="46"/>
  <c r="B106" i="44" s="1"/>
  <c r="A106" i="46"/>
  <c r="A104" i="27" s="1"/>
  <c r="EF105" i="46"/>
  <c r="EE105" i="46"/>
  <c r="ED105" i="46"/>
  <c r="BO105" i="46" s="1"/>
  <c r="EC105" i="46"/>
  <c r="BN105" i="46" s="1"/>
  <c r="EB105" i="46"/>
  <c r="EA105" i="46"/>
  <c r="DZ105" i="46"/>
  <c r="DY105" i="46"/>
  <c r="BJ105" i="46" s="1"/>
  <c r="DX105" i="46"/>
  <c r="BI105" i="46" s="1"/>
  <c r="DW105" i="46"/>
  <c r="DV105" i="46"/>
  <c r="BG105" i="46" s="1"/>
  <c r="DU105" i="46"/>
  <c r="BF105" i="46" s="1"/>
  <c r="DT105" i="46"/>
  <c r="DS105" i="46"/>
  <c r="DR105" i="46"/>
  <c r="BC105" i="46" s="1"/>
  <c r="DQ105" i="46"/>
  <c r="DP105" i="46"/>
  <c r="BA105" i="46" s="1"/>
  <c r="DO105" i="46"/>
  <c r="DN105" i="46"/>
  <c r="AY105" i="46" s="1"/>
  <c r="DM105" i="46"/>
  <c r="AX105" i="46" s="1"/>
  <c r="DL105" i="46"/>
  <c r="DK105" i="46"/>
  <c r="DJ105" i="46"/>
  <c r="AU105" i="46" s="1"/>
  <c r="DI105" i="46"/>
  <c r="DH105" i="46"/>
  <c r="DG105" i="46"/>
  <c r="DF105" i="46"/>
  <c r="AQ105" i="46" s="1"/>
  <c r="DE105" i="46"/>
  <c r="AP105" i="46" s="1"/>
  <c r="DD105" i="46"/>
  <c r="DC105" i="46"/>
  <c r="DB105" i="46"/>
  <c r="AM105" i="46" s="1"/>
  <c r="DA105" i="46"/>
  <c r="CZ105" i="46"/>
  <c r="AK105" i="46" s="1"/>
  <c r="CY105" i="46"/>
  <c r="CX105" i="46"/>
  <c r="CW105" i="46"/>
  <c r="AH105" i="46" s="1"/>
  <c r="CV105" i="46"/>
  <c r="CU105" i="46"/>
  <c r="CT105" i="46"/>
  <c r="AE105" i="46" s="1"/>
  <c r="CS105" i="46"/>
  <c r="AD105" i="46" s="1"/>
  <c r="CR105" i="46"/>
  <c r="AC105" i="46" s="1"/>
  <c r="CQ105" i="46"/>
  <c r="CP105" i="46"/>
  <c r="AA105" i="46" s="1"/>
  <c r="CO105" i="46"/>
  <c r="Z105" i="46" s="1"/>
  <c r="CN105" i="46"/>
  <c r="CM105" i="46"/>
  <c r="X105" i="46" s="1"/>
  <c r="CL105" i="46"/>
  <c r="W105" i="46" s="1"/>
  <c r="CK105" i="46"/>
  <c r="V105" i="46" s="1"/>
  <c r="CJ105" i="46"/>
  <c r="U105" i="46" s="1"/>
  <c r="CI105" i="46"/>
  <c r="CH105" i="46"/>
  <c r="S105" i="46" s="1"/>
  <c r="CG105" i="46"/>
  <c r="R105" i="46" s="1"/>
  <c r="CF105" i="46"/>
  <c r="CE105" i="46"/>
  <c r="CD105" i="46"/>
  <c r="O105" i="46" s="1"/>
  <c r="CC105" i="46"/>
  <c r="CB105" i="46"/>
  <c r="M105" i="46" s="1"/>
  <c r="CA105" i="46"/>
  <c r="L105" i="46" s="1"/>
  <c r="BZ105" i="46"/>
  <c r="BY105" i="46"/>
  <c r="J105" i="46" s="1"/>
  <c r="BX105" i="46"/>
  <c r="BW105" i="46"/>
  <c r="H105" i="46" s="1"/>
  <c r="BV105" i="46"/>
  <c r="G105" i="46" s="1"/>
  <c r="BU105" i="46"/>
  <c r="BT105" i="46"/>
  <c r="BS105" i="46"/>
  <c r="B105" i="46"/>
  <c r="B105" i="44" s="1"/>
  <c r="A105" i="46"/>
  <c r="A105" i="44" s="1"/>
  <c r="EF104" i="46"/>
  <c r="BQ104" i="46" s="1"/>
  <c r="EE104" i="46"/>
  <c r="ED104" i="46"/>
  <c r="BO104" i="46" s="1"/>
  <c r="EC104" i="46"/>
  <c r="BN104" i="46" s="1"/>
  <c r="EB104" i="46"/>
  <c r="EA104" i="46"/>
  <c r="DZ104" i="46"/>
  <c r="DY104" i="46"/>
  <c r="BJ104" i="46" s="1"/>
  <c r="DX104" i="46"/>
  <c r="BI104" i="46" s="1"/>
  <c r="DW104" i="46"/>
  <c r="DV104" i="46"/>
  <c r="DU104" i="46"/>
  <c r="DT104" i="46"/>
  <c r="DS104" i="46"/>
  <c r="DR104" i="46"/>
  <c r="DQ104" i="46"/>
  <c r="BB104" i="46" s="1"/>
  <c r="DP104" i="46"/>
  <c r="DO104" i="46"/>
  <c r="DN104" i="46"/>
  <c r="AY104" i="46" s="1"/>
  <c r="DM104" i="46"/>
  <c r="DL104" i="46"/>
  <c r="AW104" i="46" s="1"/>
  <c r="DK104" i="46"/>
  <c r="DJ104" i="46"/>
  <c r="AU104" i="46" s="1"/>
  <c r="DI104" i="46"/>
  <c r="DH104" i="46"/>
  <c r="DG104" i="46"/>
  <c r="DF104" i="46"/>
  <c r="AQ104" i="46" s="1"/>
  <c r="DE104" i="46"/>
  <c r="DD104" i="46"/>
  <c r="AO104" i="46" s="1"/>
  <c r="DC104" i="46"/>
  <c r="DB104" i="46"/>
  <c r="AM104" i="46" s="1"/>
  <c r="DA104" i="46"/>
  <c r="AL104" i="46" s="1"/>
  <c r="CZ104" i="46"/>
  <c r="CY104" i="46"/>
  <c r="CX104" i="46"/>
  <c r="CW104" i="46"/>
  <c r="CV104" i="46"/>
  <c r="CU104" i="46"/>
  <c r="AF104" i="46" s="1"/>
  <c r="CT104" i="46"/>
  <c r="AE104" i="46" s="1"/>
  <c r="CS104" i="46"/>
  <c r="AD104" i="46" s="1"/>
  <c r="CR104" i="46"/>
  <c r="AC104" i="46" s="1"/>
  <c r="CQ104" i="46"/>
  <c r="CP104" i="46"/>
  <c r="AA104" i="46" s="1"/>
  <c r="CO104" i="46"/>
  <c r="Z104" i="46" s="1"/>
  <c r="CN104" i="46"/>
  <c r="CM104" i="46"/>
  <c r="CL104" i="46"/>
  <c r="W104" i="46" s="1"/>
  <c r="CK104" i="46"/>
  <c r="V104" i="46" s="1"/>
  <c r="CJ104" i="46"/>
  <c r="CI104" i="46"/>
  <c r="CH104" i="46"/>
  <c r="S104" i="46" s="1"/>
  <c r="CG104" i="46"/>
  <c r="R104" i="46" s="1"/>
  <c r="CF104" i="46"/>
  <c r="Q104" i="46" s="1"/>
  <c r="CE104" i="46"/>
  <c r="P104" i="46" s="1"/>
  <c r="CD104" i="46"/>
  <c r="CC104" i="46"/>
  <c r="N104" i="46" s="1"/>
  <c r="CB104" i="46"/>
  <c r="M104" i="46" s="1"/>
  <c r="CA104" i="46"/>
  <c r="BZ104" i="46"/>
  <c r="K104" i="46" s="1"/>
  <c r="BY104" i="46"/>
  <c r="J104" i="46" s="1"/>
  <c r="BX104" i="46"/>
  <c r="I104" i="46" s="1"/>
  <c r="BW104" i="46"/>
  <c r="H104" i="46" s="1"/>
  <c r="BV104" i="46"/>
  <c r="G104" i="46" s="1"/>
  <c r="BU104" i="46"/>
  <c r="F104" i="46" s="1"/>
  <c r="BT104" i="46"/>
  <c r="E104" i="46" s="1"/>
  <c r="BS104" i="46"/>
  <c r="D104" i="46" s="1"/>
  <c r="B104" i="46"/>
  <c r="B104" i="44" s="1"/>
  <c r="A104" i="46"/>
  <c r="A102" i="27" s="1"/>
  <c r="EF103" i="46"/>
  <c r="BQ103" i="46" s="1"/>
  <c r="EE103" i="46"/>
  <c r="ED103" i="46"/>
  <c r="BO103" i="44" s="1"/>
  <c r="EC103" i="46"/>
  <c r="BN103" i="46" s="1"/>
  <c r="EB103" i="46"/>
  <c r="EA103" i="46"/>
  <c r="BL103" i="46" s="1"/>
  <c r="DZ103" i="46"/>
  <c r="BK103" i="46" s="1"/>
  <c r="DY103" i="46"/>
  <c r="DX103" i="46"/>
  <c r="BI103" i="46" s="1"/>
  <c r="DW103" i="46"/>
  <c r="BH103" i="46" s="1"/>
  <c r="DV103" i="46"/>
  <c r="BG103" i="46" s="1"/>
  <c r="DU103" i="46"/>
  <c r="BF103" i="46" s="1"/>
  <c r="DT103" i="46"/>
  <c r="BE103" i="46" s="1"/>
  <c r="DS103" i="46"/>
  <c r="BD103" i="46" s="1"/>
  <c r="DR103" i="46"/>
  <c r="BC103" i="46" s="1"/>
  <c r="DQ103" i="46"/>
  <c r="DP103" i="46"/>
  <c r="BA103" i="46" s="1"/>
  <c r="DO103" i="46"/>
  <c r="AZ103" i="46" s="1"/>
  <c r="DN103" i="46"/>
  <c r="AY103" i="46" s="1"/>
  <c r="DM103" i="46"/>
  <c r="AX103" i="46" s="1"/>
  <c r="DL103" i="46"/>
  <c r="DK103" i="46"/>
  <c r="DJ103" i="46"/>
  <c r="AU103" i="46" s="1"/>
  <c r="DI103" i="46"/>
  <c r="DH103" i="46"/>
  <c r="AS103" i="46" s="1"/>
  <c r="DG103" i="46"/>
  <c r="DF103" i="46"/>
  <c r="DE103" i="46"/>
  <c r="AP103" i="46" s="1"/>
  <c r="DD103" i="46"/>
  <c r="DC103" i="46"/>
  <c r="DB103" i="46"/>
  <c r="DA103" i="46"/>
  <c r="AL103" i="46" s="1"/>
  <c r="CZ103" i="46"/>
  <c r="AK103" i="46" s="1"/>
  <c r="CY103" i="46"/>
  <c r="AJ103" i="46" s="1"/>
  <c r="CX103" i="46"/>
  <c r="AI103" i="46" s="1"/>
  <c r="CW103" i="46"/>
  <c r="AH103" i="46" s="1"/>
  <c r="CV103" i="46"/>
  <c r="CU103" i="46"/>
  <c r="AF103" i="46" s="1"/>
  <c r="CT103" i="46"/>
  <c r="AE103" i="46" s="1"/>
  <c r="CS103" i="46"/>
  <c r="CR103" i="46"/>
  <c r="AC103" i="46" s="1"/>
  <c r="CQ103" i="46"/>
  <c r="CP103" i="46"/>
  <c r="AA103" i="46" s="1"/>
  <c r="CO103" i="46"/>
  <c r="Z103" i="46" s="1"/>
  <c r="CN103" i="46"/>
  <c r="Y103" i="46" s="1"/>
  <c r="CM103" i="46"/>
  <c r="X103" i="46" s="1"/>
  <c r="CL103" i="46"/>
  <c r="W103" i="46" s="1"/>
  <c r="CK103" i="46"/>
  <c r="CJ103" i="46"/>
  <c r="U103" i="46" s="1"/>
  <c r="CI103" i="46"/>
  <c r="CH103" i="46"/>
  <c r="S103" i="46" s="1"/>
  <c r="CG103" i="46"/>
  <c r="R103" i="46" s="1"/>
  <c r="CF103" i="46"/>
  <c r="Q103" i="46" s="1"/>
  <c r="CE103" i="46"/>
  <c r="CD103" i="46"/>
  <c r="O103" i="46" s="1"/>
  <c r="CC103" i="46"/>
  <c r="CB103" i="46"/>
  <c r="M103" i="46" s="1"/>
  <c r="CA103" i="46"/>
  <c r="L103" i="46" s="1"/>
  <c r="BZ103" i="46"/>
  <c r="K103" i="46" s="1"/>
  <c r="BY103" i="46"/>
  <c r="J103" i="46" s="1"/>
  <c r="BX103" i="46"/>
  <c r="BW103" i="46"/>
  <c r="H103" i="46" s="1"/>
  <c r="BV103" i="46"/>
  <c r="G103" i="46" s="1"/>
  <c r="BU103" i="46"/>
  <c r="BT103" i="46"/>
  <c r="E103" i="46" s="1"/>
  <c r="BS103" i="46"/>
  <c r="BO103" i="46"/>
  <c r="B103" i="46"/>
  <c r="B103" i="44" s="1"/>
  <c r="A103" i="46"/>
  <c r="A101" i="27" s="1"/>
  <c r="EF102" i="46"/>
  <c r="BQ102" i="46" s="1"/>
  <c r="EE102" i="46"/>
  <c r="BP102" i="46" s="1"/>
  <c r="ED102" i="46"/>
  <c r="EC102" i="46"/>
  <c r="BN102" i="46" s="1"/>
  <c r="EB102" i="46"/>
  <c r="EA102" i="46"/>
  <c r="BL102" i="46" s="1"/>
  <c r="DZ102" i="46"/>
  <c r="BK102" i="46" s="1"/>
  <c r="DY102" i="46"/>
  <c r="BJ102" i="46" s="1"/>
  <c r="DX102" i="46"/>
  <c r="BI102" i="46" s="1"/>
  <c r="DW102" i="46"/>
  <c r="DV102" i="46"/>
  <c r="DU102" i="46"/>
  <c r="DT102" i="46"/>
  <c r="DS102" i="46"/>
  <c r="BD102" i="46" s="1"/>
  <c r="DR102" i="46"/>
  <c r="BC102" i="46" s="1"/>
  <c r="DQ102" i="46"/>
  <c r="BB102" i="46" s="1"/>
  <c r="DP102" i="46"/>
  <c r="DO102" i="46"/>
  <c r="AZ102" i="46" s="1"/>
  <c r="DN102" i="46"/>
  <c r="DM102" i="46"/>
  <c r="DL102" i="46"/>
  <c r="DK102" i="46"/>
  <c r="AV102" i="46" s="1"/>
  <c r="DJ102" i="46"/>
  <c r="AU102" i="46" s="1"/>
  <c r="DI102" i="46"/>
  <c r="DH102" i="46"/>
  <c r="AS102" i="46" s="1"/>
  <c r="DG102" i="46"/>
  <c r="AR102" i="46" s="1"/>
  <c r="DF102" i="46"/>
  <c r="DE102" i="46"/>
  <c r="AP102" i="46" s="1"/>
  <c r="DD102" i="46"/>
  <c r="DC102" i="46"/>
  <c r="AN102" i="46" s="1"/>
  <c r="DB102" i="46"/>
  <c r="AM102" i="46" s="1"/>
  <c r="DA102" i="46"/>
  <c r="AL102" i="46" s="1"/>
  <c r="CZ102" i="46"/>
  <c r="CY102" i="46"/>
  <c r="AJ102" i="46" s="1"/>
  <c r="CX102" i="46"/>
  <c r="CW102" i="46"/>
  <c r="AH102" i="46" s="1"/>
  <c r="CV102" i="46"/>
  <c r="CU102" i="46"/>
  <c r="CT102" i="46"/>
  <c r="AE102" i="46" s="1"/>
  <c r="CS102" i="46"/>
  <c r="CR102" i="46"/>
  <c r="AC102" i="46" s="1"/>
  <c r="CQ102" i="46"/>
  <c r="CP102" i="46"/>
  <c r="AA102" i="46" s="1"/>
  <c r="CO102" i="46"/>
  <c r="Z102" i="46" s="1"/>
  <c r="CN102" i="46"/>
  <c r="CM102" i="46"/>
  <c r="X102" i="46" s="1"/>
  <c r="CL102" i="46"/>
  <c r="W102" i="46" s="1"/>
  <c r="CK102" i="46"/>
  <c r="V102" i="46" s="1"/>
  <c r="CJ102" i="46"/>
  <c r="CI102" i="46"/>
  <c r="T102" i="46" s="1"/>
  <c r="CH102" i="46"/>
  <c r="S102" i="46" s="1"/>
  <c r="CG102" i="46"/>
  <c r="R102" i="46" s="1"/>
  <c r="CF102" i="46"/>
  <c r="Q102" i="46" s="1"/>
  <c r="CE102" i="46"/>
  <c r="P102" i="46" s="1"/>
  <c r="CD102" i="46"/>
  <c r="O102" i="46" s="1"/>
  <c r="CC102" i="46"/>
  <c r="N102" i="46" s="1"/>
  <c r="CB102" i="46"/>
  <c r="M102" i="46" s="1"/>
  <c r="CA102" i="46"/>
  <c r="L102" i="46" s="1"/>
  <c r="BZ102" i="46"/>
  <c r="K102" i="46" s="1"/>
  <c r="BY102" i="46"/>
  <c r="J102" i="46" s="1"/>
  <c r="BX102" i="46"/>
  <c r="BW102" i="46"/>
  <c r="H102" i="46" s="1"/>
  <c r="BV102" i="46"/>
  <c r="G102" i="46" s="1"/>
  <c r="BU102" i="46"/>
  <c r="BT102" i="46"/>
  <c r="BS102" i="46"/>
  <c r="D102" i="46" s="1"/>
  <c r="B102" i="46"/>
  <c r="B102" i="44" s="1"/>
  <c r="A102" i="46"/>
  <c r="EF101" i="46"/>
  <c r="EE101" i="46"/>
  <c r="BP101" i="46" s="1"/>
  <c r="ED101" i="46"/>
  <c r="BO101" i="46" s="1"/>
  <c r="EC101" i="46"/>
  <c r="EB101" i="46"/>
  <c r="BM101" i="46" s="1"/>
  <c r="EA101" i="46"/>
  <c r="DZ101" i="46"/>
  <c r="DY101" i="46"/>
  <c r="BJ101" i="46" s="1"/>
  <c r="DX101" i="46"/>
  <c r="DW101" i="46"/>
  <c r="BH101" i="46" s="1"/>
  <c r="DV101" i="46"/>
  <c r="BG101" i="44" s="1"/>
  <c r="DU101" i="46"/>
  <c r="BF101" i="46" s="1"/>
  <c r="DT101" i="46"/>
  <c r="DS101" i="46"/>
  <c r="BD101" i="46" s="1"/>
  <c r="DR101" i="46"/>
  <c r="DQ101" i="46"/>
  <c r="BB101" i="46" s="1"/>
  <c r="DP101" i="46"/>
  <c r="DO101" i="46"/>
  <c r="DN101" i="46"/>
  <c r="AY101" i="46" s="1"/>
  <c r="DM101" i="46"/>
  <c r="DL101" i="46"/>
  <c r="AW101" i="46" s="1"/>
  <c r="DK101" i="46"/>
  <c r="AV101" i="46" s="1"/>
  <c r="DJ101" i="46"/>
  <c r="DI101" i="46"/>
  <c r="AT101" i="46" s="1"/>
  <c r="DH101" i="46"/>
  <c r="DG101" i="46"/>
  <c r="DF101" i="46"/>
  <c r="AQ101" i="46" s="1"/>
  <c r="DE101" i="46"/>
  <c r="DD101" i="46"/>
  <c r="AO101" i="46" s="1"/>
  <c r="DC101" i="46"/>
  <c r="DB101" i="46"/>
  <c r="DA101" i="46"/>
  <c r="AL101" i="46" s="1"/>
  <c r="CZ101" i="46"/>
  <c r="AK101" i="46" s="1"/>
  <c r="CY101" i="46"/>
  <c r="AJ101" i="46" s="1"/>
  <c r="CX101" i="46"/>
  <c r="AI101" i="46" s="1"/>
  <c r="CW101" i="46"/>
  <c r="AH101" i="46" s="1"/>
  <c r="CV101" i="46"/>
  <c r="AG101" i="46" s="1"/>
  <c r="CU101" i="46"/>
  <c r="AF101" i="46" s="1"/>
  <c r="CT101" i="46"/>
  <c r="CS101" i="46"/>
  <c r="AD101" i="46" s="1"/>
  <c r="CR101" i="46"/>
  <c r="CQ101" i="46"/>
  <c r="AB101" i="46" s="1"/>
  <c r="CP101" i="46"/>
  <c r="CO101" i="46"/>
  <c r="Z101" i="46" s="1"/>
  <c r="CN101" i="46"/>
  <c r="CM101" i="46"/>
  <c r="CL101" i="46"/>
  <c r="CK101" i="46"/>
  <c r="V101" i="46" s="1"/>
  <c r="CJ101" i="46"/>
  <c r="CI101" i="46"/>
  <c r="T101" i="46" s="1"/>
  <c r="CH101" i="46"/>
  <c r="S101" i="46" s="1"/>
  <c r="CG101" i="46"/>
  <c r="CF101" i="46"/>
  <c r="CE101" i="46"/>
  <c r="P101" i="46" s="1"/>
  <c r="CD101" i="46"/>
  <c r="CC101" i="46"/>
  <c r="N101" i="46" s="1"/>
  <c r="CB101" i="46"/>
  <c r="M101" i="46" s="1"/>
  <c r="CA101" i="46"/>
  <c r="L101" i="46" s="1"/>
  <c r="BZ101" i="46"/>
  <c r="K101" i="46" s="1"/>
  <c r="BY101" i="46"/>
  <c r="BX101" i="46"/>
  <c r="BW101" i="46"/>
  <c r="BV101" i="46"/>
  <c r="BU101" i="46"/>
  <c r="F101" i="46" s="1"/>
  <c r="BT101" i="46"/>
  <c r="BS101" i="46"/>
  <c r="BG101" i="46"/>
  <c r="B101" i="46"/>
  <c r="B101" i="44" s="1"/>
  <c r="A101" i="46"/>
  <c r="A99" i="27" s="1"/>
  <c r="EF100" i="46"/>
  <c r="EE100" i="46"/>
  <c r="BP100" i="46" s="1"/>
  <c r="ED100" i="46"/>
  <c r="BO100" i="46" s="1"/>
  <c r="EC100" i="46"/>
  <c r="EB100" i="46"/>
  <c r="BM100" i="46" s="1"/>
  <c r="EA100" i="46"/>
  <c r="BL100" i="46" s="1"/>
  <c r="DZ100" i="46"/>
  <c r="DY100" i="46"/>
  <c r="DX100" i="46"/>
  <c r="BI100" i="46" s="1"/>
  <c r="DW100" i="46"/>
  <c r="BH100" i="46" s="1"/>
  <c r="DV100" i="46"/>
  <c r="BG100" i="46" s="1"/>
  <c r="DU100" i="46"/>
  <c r="BF100" i="46" s="1"/>
  <c r="DT100" i="46"/>
  <c r="BE100" i="46" s="1"/>
  <c r="DS100" i="46"/>
  <c r="BD100" i="46" s="1"/>
  <c r="DR100" i="46"/>
  <c r="DQ100" i="46"/>
  <c r="DP100" i="46"/>
  <c r="DO100" i="46"/>
  <c r="DN100" i="46"/>
  <c r="AY100" i="44" s="1"/>
  <c r="DM100" i="46"/>
  <c r="DL100" i="46"/>
  <c r="AW100" i="46" s="1"/>
  <c r="DK100" i="46"/>
  <c r="AV100" i="46" s="1"/>
  <c r="DJ100" i="46"/>
  <c r="AU100" i="46" s="1"/>
  <c r="DI100" i="46"/>
  <c r="AT100" i="46" s="1"/>
  <c r="DH100" i="46"/>
  <c r="DG100" i="46"/>
  <c r="DF100" i="46"/>
  <c r="AQ100" i="46" s="1"/>
  <c r="DE100" i="46"/>
  <c r="AP100" i="46" s="1"/>
  <c r="DD100" i="46"/>
  <c r="AO100" i="46" s="1"/>
  <c r="DC100" i="46"/>
  <c r="AN100" i="46" s="1"/>
  <c r="DB100" i="46"/>
  <c r="DA100" i="46"/>
  <c r="AL100" i="46" s="1"/>
  <c r="CZ100" i="46"/>
  <c r="AK100" i="46" s="1"/>
  <c r="CY100" i="46"/>
  <c r="CX100" i="46"/>
  <c r="AI100" i="46" s="1"/>
  <c r="CW100" i="46"/>
  <c r="CV100" i="46"/>
  <c r="CU100" i="46"/>
  <c r="AF100" i="46" s="1"/>
  <c r="CT100" i="46"/>
  <c r="AE100" i="46" s="1"/>
  <c r="CS100" i="46"/>
  <c r="AD100" i="46" s="1"/>
  <c r="CR100" i="46"/>
  <c r="AC100" i="46" s="1"/>
  <c r="CQ100" i="46"/>
  <c r="AB100" i="46" s="1"/>
  <c r="CP100" i="46"/>
  <c r="AA100" i="46" s="1"/>
  <c r="CO100" i="46"/>
  <c r="Z100" i="46" s="1"/>
  <c r="CN100" i="46"/>
  <c r="Y100" i="46" s="1"/>
  <c r="CM100" i="46"/>
  <c r="X100" i="46" s="1"/>
  <c r="CL100" i="46"/>
  <c r="CK100" i="46"/>
  <c r="V100" i="46" s="1"/>
  <c r="CJ100" i="46"/>
  <c r="CI100" i="46"/>
  <c r="T100" i="46" s="1"/>
  <c r="CH100" i="46"/>
  <c r="S100" i="46" s="1"/>
  <c r="CG100" i="46"/>
  <c r="CF100" i="46"/>
  <c r="CE100" i="46"/>
  <c r="P100" i="46" s="1"/>
  <c r="CD100" i="46"/>
  <c r="O100" i="46" s="1"/>
  <c r="CC100" i="46"/>
  <c r="N100" i="46" s="1"/>
  <c r="CB100" i="46"/>
  <c r="CA100" i="46"/>
  <c r="BZ100" i="46"/>
  <c r="K100" i="46" s="1"/>
  <c r="BY100" i="46"/>
  <c r="BX100" i="46"/>
  <c r="I100" i="46" s="1"/>
  <c r="BW100" i="46"/>
  <c r="H100" i="46" s="1"/>
  <c r="BV100" i="46"/>
  <c r="G100" i="46" s="1"/>
  <c r="BU100" i="46"/>
  <c r="F100" i="46" s="1"/>
  <c r="BT100" i="46"/>
  <c r="BS100" i="46"/>
  <c r="AY100" i="46"/>
  <c r="B100" i="46"/>
  <c r="B100" i="44" s="1"/>
  <c r="A100" i="46"/>
  <c r="A98" i="27" s="1"/>
  <c r="EF99" i="46"/>
  <c r="BQ99" i="46" s="1"/>
  <c r="EE99" i="46"/>
  <c r="ED99" i="46"/>
  <c r="EC99" i="46"/>
  <c r="EB99" i="46"/>
  <c r="BM99" i="46" s="1"/>
  <c r="EA99" i="46"/>
  <c r="BL99" i="46" s="1"/>
  <c r="DZ99" i="46"/>
  <c r="DY99" i="46"/>
  <c r="BJ99" i="46" s="1"/>
  <c r="DX99" i="46"/>
  <c r="BI99" i="46" s="1"/>
  <c r="DW99" i="46"/>
  <c r="DV99" i="46"/>
  <c r="BG99" i="46" s="1"/>
  <c r="DU99" i="46"/>
  <c r="BF99" i="46" s="1"/>
  <c r="DT99" i="46"/>
  <c r="BE99" i="46" s="1"/>
  <c r="DS99" i="46"/>
  <c r="BD99" i="46" s="1"/>
  <c r="DR99" i="46"/>
  <c r="DQ99" i="46"/>
  <c r="BB99" i="46" s="1"/>
  <c r="DP99" i="46"/>
  <c r="BA99" i="46" s="1"/>
  <c r="DO99" i="46"/>
  <c r="DN99" i="46"/>
  <c r="AY99" i="46" s="1"/>
  <c r="DM99" i="46"/>
  <c r="DL99" i="46"/>
  <c r="DK99" i="46"/>
  <c r="DJ99" i="46"/>
  <c r="AU99" i="46" s="1"/>
  <c r="DI99" i="46"/>
  <c r="AT99" i="46" s="1"/>
  <c r="DH99" i="46"/>
  <c r="AS99" i="46" s="1"/>
  <c r="DG99" i="46"/>
  <c r="DF99" i="46"/>
  <c r="DE99" i="46"/>
  <c r="DD99" i="46"/>
  <c r="DC99" i="46"/>
  <c r="AN99" i="46" s="1"/>
  <c r="DB99" i="46"/>
  <c r="DA99" i="46"/>
  <c r="AL99" i="46" s="1"/>
  <c r="CZ99" i="46"/>
  <c r="AK99" i="46" s="1"/>
  <c r="CY99" i="46"/>
  <c r="AJ99" i="46" s="1"/>
  <c r="CX99" i="46"/>
  <c r="CW99" i="46"/>
  <c r="AH99" i="46" s="1"/>
  <c r="CV99" i="46"/>
  <c r="CU99" i="46"/>
  <c r="AF99" i="46" s="1"/>
  <c r="CT99" i="46"/>
  <c r="AE99" i="46" s="1"/>
  <c r="CS99" i="46"/>
  <c r="CR99" i="46"/>
  <c r="AC99" i="46" s="1"/>
  <c r="CQ99" i="46"/>
  <c r="CP99" i="46"/>
  <c r="AA99" i="46" s="1"/>
  <c r="CO99" i="46"/>
  <c r="Z99" i="46" s="1"/>
  <c r="CN99" i="46"/>
  <c r="CM99" i="46"/>
  <c r="X99" i="46" s="1"/>
  <c r="CL99" i="46"/>
  <c r="CK99" i="46"/>
  <c r="V99" i="46" s="1"/>
  <c r="CJ99" i="46"/>
  <c r="U99" i="46" s="1"/>
  <c r="CI99" i="46"/>
  <c r="CH99" i="46"/>
  <c r="S99" i="46" s="1"/>
  <c r="CG99" i="46"/>
  <c r="CF99" i="46"/>
  <c r="CE99" i="46"/>
  <c r="CD99" i="46"/>
  <c r="CC99" i="46"/>
  <c r="N99" i="46" s="1"/>
  <c r="CB99" i="46"/>
  <c r="M99" i="46" s="1"/>
  <c r="CA99" i="46"/>
  <c r="BZ99" i="46"/>
  <c r="BY99" i="46"/>
  <c r="BX99" i="46"/>
  <c r="I99" i="46" s="1"/>
  <c r="BW99" i="46"/>
  <c r="H99" i="46" s="1"/>
  <c r="BV99" i="46"/>
  <c r="G99" i="46" s="1"/>
  <c r="BU99" i="46"/>
  <c r="F99" i="46" s="1"/>
  <c r="BT99" i="46"/>
  <c r="E99" i="46" s="1"/>
  <c r="BS99" i="46"/>
  <c r="D99" i="46" s="1"/>
  <c r="B99" i="46"/>
  <c r="B99" i="44" s="1"/>
  <c r="A99" i="46"/>
  <c r="C99" i="46" s="1"/>
  <c r="C99" i="44" s="1"/>
  <c r="EF98" i="46"/>
  <c r="EE98" i="46"/>
  <c r="ED98" i="46"/>
  <c r="BO98" i="46" s="1"/>
  <c r="EC98" i="46"/>
  <c r="BN98" i="46" s="1"/>
  <c r="EB98" i="46"/>
  <c r="BM98" i="46" s="1"/>
  <c r="EA98" i="46"/>
  <c r="DZ98" i="46"/>
  <c r="DY98" i="46"/>
  <c r="BJ98" i="46" s="1"/>
  <c r="DX98" i="46"/>
  <c r="DW98" i="46"/>
  <c r="BH98" i="46" s="1"/>
  <c r="DV98" i="46"/>
  <c r="BG98" i="46" s="1"/>
  <c r="DU98" i="46"/>
  <c r="BF98" i="46" s="1"/>
  <c r="DT98" i="46"/>
  <c r="BE98" i="46" s="1"/>
  <c r="DS98" i="46"/>
  <c r="BD98" i="46" s="1"/>
  <c r="DR98" i="46"/>
  <c r="DQ98" i="46"/>
  <c r="DP98" i="46"/>
  <c r="DO98" i="46"/>
  <c r="AZ98" i="46" s="1"/>
  <c r="DN98" i="46"/>
  <c r="AY98" i="46" s="1"/>
  <c r="DM98" i="46"/>
  <c r="AX98" i="46" s="1"/>
  <c r="DL98" i="46"/>
  <c r="AW98" i="46" s="1"/>
  <c r="DK98" i="46"/>
  <c r="DJ98" i="46"/>
  <c r="AU98" i="46" s="1"/>
  <c r="DI98" i="46"/>
  <c r="DH98" i="46"/>
  <c r="DG98" i="46"/>
  <c r="AR98" i="46" s="1"/>
  <c r="DF98" i="46"/>
  <c r="AQ98" i="46" s="1"/>
  <c r="DE98" i="46"/>
  <c r="DD98" i="46"/>
  <c r="AO98" i="46" s="1"/>
  <c r="DC98" i="46"/>
  <c r="DB98" i="46"/>
  <c r="DA98" i="46"/>
  <c r="CZ98" i="46"/>
  <c r="CY98" i="46"/>
  <c r="CX98" i="46"/>
  <c r="AI98" i="46" s="1"/>
  <c r="CW98" i="46"/>
  <c r="AH98" i="46" s="1"/>
  <c r="CV98" i="46"/>
  <c r="AG98" i="46" s="1"/>
  <c r="CU98" i="46"/>
  <c r="AF98" i="46" s="1"/>
  <c r="CT98" i="46"/>
  <c r="CS98" i="46"/>
  <c r="CR98" i="46"/>
  <c r="CQ98" i="46"/>
  <c r="CP98" i="46"/>
  <c r="CO98" i="46"/>
  <c r="Z98" i="46" s="1"/>
  <c r="CN98" i="46"/>
  <c r="CM98" i="46"/>
  <c r="CL98" i="46"/>
  <c r="W98" i="46" s="1"/>
  <c r="CK98" i="46"/>
  <c r="CJ98" i="46"/>
  <c r="CI98" i="46"/>
  <c r="T98" i="46" s="1"/>
  <c r="CH98" i="46"/>
  <c r="S98" i="46" s="1"/>
  <c r="CG98" i="46"/>
  <c r="CF98" i="46"/>
  <c r="Q98" i="46" s="1"/>
  <c r="CE98" i="46"/>
  <c r="CD98" i="46"/>
  <c r="O98" i="46" s="1"/>
  <c r="CC98" i="46"/>
  <c r="N98" i="46" s="1"/>
  <c r="CB98" i="46"/>
  <c r="CA98" i="46"/>
  <c r="L98" i="46" s="1"/>
  <c r="BZ98" i="46"/>
  <c r="BY98" i="46"/>
  <c r="BX98" i="46"/>
  <c r="I98" i="46" s="1"/>
  <c r="BW98" i="46"/>
  <c r="H98" i="46" s="1"/>
  <c r="BV98" i="46"/>
  <c r="BU98" i="46"/>
  <c r="BT98" i="46"/>
  <c r="BS98" i="46"/>
  <c r="D98" i="46" s="1"/>
  <c r="B98" i="46"/>
  <c r="B98" i="44" s="1"/>
  <c r="A98" i="46"/>
  <c r="A96" i="27" s="1"/>
  <c r="EF97" i="46"/>
  <c r="BQ97" i="46" s="1"/>
  <c r="EE97" i="46"/>
  <c r="ED97" i="46"/>
  <c r="EC97" i="46"/>
  <c r="EB97" i="46"/>
  <c r="EA97" i="46"/>
  <c r="DZ97" i="46"/>
  <c r="BK97" i="46" s="1"/>
  <c r="DY97" i="46"/>
  <c r="BJ97" i="46" s="1"/>
  <c r="DX97" i="46"/>
  <c r="BI97" i="46" s="1"/>
  <c r="DW97" i="46"/>
  <c r="DV97" i="46"/>
  <c r="DU97" i="46"/>
  <c r="DT97" i="46"/>
  <c r="DS97" i="46"/>
  <c r="DR97" i="46"/>
  <c r="BC97" i="46" s="1"/>
  <c r="DQ97" i="46"/>
  <c r="BB97" i="46" s="1"/>
  <c r="DP97" i="46"/>
  <c r="BA97" i="46" s="1"/>
  <c r="DO97" i="46"/>
  <c r="DN97" i="46"/>
  <c r="AY97" i="46" s="1"/>
  <c r="DM97" i="46"/>
  <c r="DL97" i="46"/>
  <c r="DK97" i="46"/>
  <c r="AV97" i="46" s="1"/>
  <c r="DJ97" i="46"/>
  <c r="DI97" i="46"/>
  <c r="AT97" i="46" s="1"/>
  <c r="DH97" i="46"/>
  <c r="AS97" i="46" s="1"/>
  <c r="DG97" i="46"/>
  <c r="DF97" i="46"/>
  <c r="DE97" i="46"/>
  <c r="AP97" i="46" s="1"/>
  <c r="DD97" i="46"/>
  <c r="DC97" i="46"/>
  <c r="AN97" i="46" s="1"/>
  <c r="DB97" i="46"/>
  <c r="DA97" i="46"/>
  <c r="AL97" i="46" s="1"/>
  <c r="CZ97" i="46"/>
  <c r="AK97" i="46" s="1"/>
  <c r="CY97" i="46"/>
  <c r="AJ97" i="46" s="1"/>
  <c r="CX97" i="46"/>
  <c r="CW97" i="46"/>
  <c r="CV97" i="46"/>
  <c r="CU97" i="46"/>
  <c r="CT97" i="46"/>
  <c r="CS97" i="46"/>
  <c r="AD97" i="46" s="1"/>
  <c r="CR97" i="46"/>
  <c r="AC97" i="46" s="1"/>
  <c r="CQ97" i="46"/>
  <c r="CP97" i="46"/>
  <c r="AA97" i="46" s="1"/>
  <c r="CO97" i="46"/>
  <c r="CN97" i="46"/>
  <c r="CM97" i="46"/>
  <c r="X97" i="46" s="1"/>
  <c r="CL97" i="46"/>
  <c r="W97" i="46" s="1"/>
  <c r="CK97" i="46"/>
  <c r="V97" i="46" s="1"/>
  <c r="CJ97" i="46"/>
  <c r="CI97" i="46"/>
  <c r="CH97" i="46"/>
  <c r="S97" i="46" s="1"/>
  <c r="CG97" i="46"/>
  <c r="CF97" i="46"/>
  <c r="CE97" i="46"/>
  <c r="CD97" i="46"/>
  <c r="CC97" i="46"/>
  <c r="N97" i="46" s="1"/>
  <c r="CB97" i="46"/>
  <c r="M97" i="46" s="1"/>
  <c r="CA97" i="46"/>
  <c r="L97" i="46" s="1"/>
  <c r="BZ97" i="46"/>
  <c r="BY97" i="46"/>
  <c r="BX97" i="46"/>
  <c r="BW97" i="46"/>
  <c r="H97" i="46" s="1"/>
  <c r="BV97" i="46"/>
  <c r="G97" i="46" s="1"/>
  <c r="BU97" i="46"/>
  <c r="F97" i="46" s="1"/>
  <c r="BT97" i="46"/>
  <c r="E97" i="46" s="1"/>
  <c r="BS97" i="46"/>
  <c r="B97" i="46"/>
  <c r="B97" i="44" s="1"/>
  <c r="A97" i="46"/>
  <c r="A97" i="44" s="1"/>
  <c r="EF96" i="46"/>
  <c r="EE96" i="46"/>
  <c r="BP96" i="46" s="1"/>
  <c r="ED96" i="46"/>
  <c r="BO96" i="44" s="1"/>
  <c r="EC96" i="46"/>
  <c r="BN96" i="46" s="1"/>
  <c r="EB96" i="46"/>
  <c r="BM96" i="46" s="1"/>
  <c r="EA96" i="46"/>
  <c r="DZ96" i="46"/>
  <c r="BK96" i="46" s="1"/>
  <c r="DY96" i="46"/>
  <c r="BJ96" i="46" s="1"/>
  <c r="DX96" i="46"/>
  <c r="BI96" i="46" s="1"/>
  <c r="DW96" i="46"/>
  <c r="BH96" i="46" s="1"/>
  <c r="DV96" i="46"/>
  <c r="DU96" i="46"/>
  <c r="DT96" i="46"/>
  <c r="BE96" i="46" s="1"/>
  <c r="DS96" i="46"/>
  <c r="DR96" i="46"/>
  <c r="BC96" i="46" s="1"/>
  <c r="DQ96" i="46"/>
  <c r="DP96" i="46"/>
  <c r="BA96" i="46" s="1"/>
  <c r="DO96" i="46"/>
  <c r="AZ96" i="46" s="1"/>
  <c r="DN96" i="46"/>
  <c r="AY96" i="46" s="1"/>
  <c r="DM96" i="46"/>
  <c r="AX96" i="46" s="1"/>
  <c r="DL96" i="46"/>
  <c r="AW96" i="46" s="1"/>
  <c r="DK96" i="46"/>
  <c r="AV96" i="46" s="1"/>
  <c r="DJ96" i="46"/>
  <c r="DI96" i="46"/>
  <c r="DH96" i="46"/>
  <c r="AS96" i="46" s="1"/>
  <c r="DG96" i="46"/>
  <c r="AR96" i="46" s="1"/>
  <c r="DF96" i="46"/>
  <c r="AQ96" i="46" s="1"/>
  <c r="DE96" i="46"/>
  <c r="AP96" i="46" s="1"/>
  <c r="DD96" i="46"/>
  <c r="AO96" i="46" s="1"/>
  <c r="DC96" i="46"/>
  <c r="DB96" i="46"/>
  <c r="DA96" i="46"/>
  <c r="CZ96" i="46"/>
  <c r="CY96" i="46"/>
  <c r="AJ96" i="46" s="1"/>
  <c r="CX96" i="46"/>
  <c r="AI96" i="46" s="1"/>
  <c r="CW96" i="46"/>
  <c r="AH96" i="46" s="1"/>
  <c r="CV96" i="46"/>
  <c r="AG96" i="46" s="1"/>
  <c r="CU96" i="46"/>
  <c r="CT96" i="46"/>
  <c r="AE96" i="46" s="1"/>
  <c r="CS96" i="46"/>
  <c r="AD96" i="46" s="1"/>
  <c r="CR96" i="46"/>
  <c r="CQ96" i="46"/>
  <c r="AB96" i="46" s="1"/>
  <c r="CP96" i="46"/>
  <c r="AA96" i="46" s="1"/>
  <c r="CO96" i="46"/>
  <c r="Z96" i="46" s="1"/>
  <c r="CN96" i="46"/>
  <c r="Y96" i="46" s="1"/>
  <c r="CM96" i="46"/>
  <c r="X96" i="46" s="1"/>
  <c r="CL96" i="46"/>
  <c r="CK96" i="46"/>
  <c r="CJ96" i="46"/>
  <c r="CI96" i="46"/>
  <c r="T96" i="46" s="1"/>
  <c r="CH96" i="46"/>
  <c r="S96" i="46" s="1"/>
  <c r="CG96" i="46"/>
  <c r="R96" i="46" s="1"/>
  <c r="CF96" i="46"/>
  <c r="Q96" i="46" s="1"/>
  <c r="CE96" i="46"/>
  <c r="P96" i="46" s="1"/>
  <c r="CD96" i="46"/>
  <c r="O96" i="46" s="1"/>
  <c r="CC96" i="46"/>
  <c r="CB96" i="46"/>
  <c r="CA96" i="46"/>
  <c r="BZ96" i="46"/>
  <c r="BY96" i="46"/>
  <c r="J96" i="46" s="1"/>
  <c r="BX96" i="46"/>
  <c r="I96" i="46" s="1"/>
  <c r="BW96" i="46"/>
  <c r="H96" i="46" s="1"/>
  <c r="BV96" i="46"/>
  <c r="G96" i="46" s="1"/>
  <c r="BU96" i="46"/>
  <c r="BT96" i="46"/>
  <c r="BS96" i="46"/>
  <c r="D96" i="46" s="1"/>
  <c r="BO96" i="46"/>
  <c r="B96" i="46"/>
  <c r="B96" i="44" s="1"/>
  <c r="A96" i="46"/>
  <c r="A94" i="27" s="1"/>
  <c r="EF95" i="46"/>
  <c r="EE95" i="46"/>
  <c r="ED95" i="46"/>
  <c r="BO95" i="44" s="1"/>
  <c r="EC95" i="46"/>
  <c r="BN95" i="46" s="1"/>
  <c r="EB95" i="46"/>
  <c r="EA95" i="46"/>
  <c r="BL95" i="46" s="1"/>
  <c r="DZ95" i="46"/>
  <c r="BK95" i="46" s="1"/>
  <c r="DY95" i="46"/>
  <c r="BJ95" i="46" s="1"/>
  <c r="DX95" i="46"/>
  <c r="DW95" i="46"/>
  <c r="BH95" i="46" s="1"/>
  <c r="DV95" i="46"/>
  <c r="DU95" i="46"/>
  <c r="DT95" i="46"/>
  <c r="BE95" i="46" s="1"/>
  <c r="DS95" i="46"/>
  <c r="DR95" i="46"/>
  <c r="BC95" i="46" s="1"/>
  <c r="DQ95" i="46"/>
  <c r="BB95" i="46" s="1"/>
  <c r="DP95" i="46"/>
  <c r="DO95" i="46"/>
  <c r="AZ95" i="46" s="1"/>
  <c r="DN95" i="46"/>
  <c r="AY95" i="46" s="1"/>
  <c r="DM95" i="46"/>
  <c r="DL95" i="46"/>
  <c r="AW95" i="46" s="1"/>
  <c r="DK95" i="46"/>
  <c r="AV95" i="46" s="1"/>
  <c r="DJ95" i="46"/>
  <c r="AU95" i="46" s="1"/>
  <c r="DI95" i="46"/>
  <c r="AT95" i="46" s="1"/>
  <c r="DH95" i="46"/>
  <c r="AS95" i="46" s="1"/>
  <c r="DG95" i="46"/>
  <c r="AR95" i="46" s="1"/>
  <c r="DF95" i="46"/>
  <c r="DE95" i="46"/>
  <c r="DD95" i="46"/>
  <c r="AO95" i="46" s="1"/>
  <c r="DC95" i="46"/>
  <c r="DB95" i="46"/>
  <c r="AM95" i="46" s="1"/>
  <c r="DA95" i="46"/>
  <c r="AL95" i="46" s="1"/>
  <c r="CZ95" i="46"/>
  <c r="AK95" i="46" s="1"/>
  <c r="CY95" i="46"/>
  <c r="CX95" i="46"/>
  <c r="CW95" i="46"/>
  <c r="CV95" i="46"/>
  <c r="AG95" i="46" s="1"/>
  <c r="CU95" i="46"/>
  <c r="AF95" i="46" s="1"/>
  <c r="CT95" i="46"/>
  <c r="CS95" i="46"/>
  <c r="AD95" i="46" s="1"/>
  <c r="CR95" i="46"/>
  <c r="AC95" i="46" s="1"/>
  <c r="CQ95" i="46"/>
  <c r="AB95" i="46" s="1"/>
  <c r="CP95" i="46"/>
  <c r="CO95" i="46"/>
  <c r="CN95" i="46"/>
  <c r="Y95" i="46" s="1"/>
  <c r="CM95" i="46"/>
  <c r="X95" i="46" s="1"/>
  <c r="CL95" i="46"/>
  <c r="W95" i="46" s="1"/>
  <c r="CK95" i="46"/>
  <c r="V95" i="46" s="1"/>
  <c r="CJ95" i="46"/>
  <c r="U95" i="46" s="1"/>
  <c r="CI95" i="46"/>
  <c r="CH95" i="46"/>
  <c r="S95" i="46" s="1"/>
  <c r="CG95" i="46"/>
  <c r="R95" i="46" s="1"/>
  <c r="CF95" i="46"/>
  <c r="Q95" i="46" s="1"/>
  <c r="CE95" i="46"/>
  <c r="CD95" i="46"/>
  <c r="CC95" i="46"/>
  <c r="N95" i="46" s="1"/>
  <c r="CB95" i="46"/>
  <c r="CA95" i="46"/>
  <c r="BZ95" i="46"/>
  <c r="BY95" i="46"/>
  <c r="J95" i="46" s="1"/>
  <c r="BX95" i="46"/>
  <c r="BW95" i="46"/>
  <c r="H95" i="46" s="1"/>
  <c r="BV95" i="46"/>
  <c r="BU95" i="46"/>
  <c r="F95" i="46" s="1"/>
  <c r="BT95" i="46"/>
  <c r="E95" i="46" s="1"/>
  <c r="BS95" i="46"/>
  <c r="B95" i="46"/>
  <c r="B95" i="44" s="1"/>
  <c r="A95" i="46"/>
  <c r="A93" i="27" s="1"/>
  <c r="EF94" i="46"/>
  <c r="BQ94" i="46" s="1"/>
  <c r="EE94" i="46"/>
  <c r="ED94" i="46"/>
  <c r="BO94" i="46" s="1"/>
  <c r="EC94" i="46"/>
  <c r="EB94" i="46"/>
  <c r="EA94" i="46"/>
  <c r="DZ94" i="46"/>
  <c r="DY94" i="46"/>
  <c r="BJ94" i="46" s="1"/>
  <c r="DX94" i="46"/>
  <c r="DW94" i="46"/>
  <c r="BH94" i="46" s="1"/>
  <c r="DV94" i="46"/>
  <c r="BG94" i="46" s="1"/>
  <c r="DU94" i="46"/>
  <c r="DT94" i="46"/>
  <c r="DS94" i="46"/>
  <c r="BD94" i="46" s="1"/>
  <c r="DR94" i="46"/>
  <c r="DQ94" i="46"/>
  <c r="BB94" i="46" s="1"/>
  <c r="DP94" i="46"/>
  <c r="BA94" i="46" s="1"/>
  <c r="DO94" i="46"/>
  <c r="DN94" i="46"/>
  <c r="AY94" i="46" s="1"/>
  <c r="DM94" i="46"/>
  <c r="DL94" i="46"/>
  <c r="AW94" i="46" s="1"/>
  <c r="DK94" i="46"/>
  <c r="DJ94" i="46"/>
  <c r="DI94" i="46"/>
  <c r="AT94" i="46" s="1"/>
  <c r="DH94" i="46"/>
  <c r="DG94" i="46"/>
  <c r="AR94" i="46" s="1"/>
  <c r="DF94" i="46"/>
  <c r="AQ94" i="46" s="1"/>
  <c r="DE94" i="46"/>
  <c r="DD94" i="46"/>
  <c r="DC94" i="46"/>
  <c r="DB94" i="46"/>
  <c r="DA94" i="46"/>
  <c r="AL94" i="46" s="1"/>
  <c r="CZ94" i="46"/>
  <c r="CY94" i="46"/>
  <c r="CX94" i="46"/>
  <c r="AI94" i="46" s="1"/>
  <c r="CW94" i="46"/>
  <c r="CV94" i="46"/>
  <c r="CU94" i="46"/>
  <c r="CT94" i="46"/>
  <c r="CS94" i="46"/>
  <c r="AD94" i="46" s="1"/>
  <c r="CR94" i="46"/>
  <c r="CQ94" i="46"/>
  <c r="AB94" i="46" s="1"/>
  <c r="CP94" i="46"/>
  <c r="AA94" i="46" s="1"/>
  <c r="CO94" i="46"/>
  <c r="Z94" i="46" s="1"/>
  <c r="CN94" i="46"/>
  <c r="Y94" i="46" s="1"/>
  <c r="CM94" i="46"/>
  <c r="X94" i="46" s="1"/>
  <c r="CL94" i="46"/>
  <c r="W94" i="46" s="1"/>
  <c r="CK94" i="46"/>
  <c r="V94" i="46" s="1"/>
  <c r="CJ94" i="46"/>
  <c r="CI94" i="46"/>
  <c r="T94" i="46" s="1"/>
  <c r="CH94" i="46"/>
  <c r="S94" i="46" s="1"/>
  <c r="CG94" i="46"/>
  <c r="CF94" i="46"/>
  <c r="Q94" i="46" s="1"/>
  <c r="CE94" i="46"/>
  <c r="CD94" i="46"/>
  <c r="O94" i="46" s="1"/>
  <c r="CC94" i="46"/>
  <c r="N94" i="46" s="1"/>
  <c r="CB94" i="46"/>
  <c r="CA94" i="46"/>
  <c r="BZ94" i="46"/>
  <c r="K94" i="46" s="1"/>
  <c r="BY94" i="46"/>
  <c r="BX94" i="46"/>
  <c r="I94" i="46" s="1"/>
  <c r="BW94" i="46"/>
  <c r="BV94" i="46"/>
  <c r="BU94" i="46"/>
  <c r="F94" i="46" s="1"/>
  <c r="BT94" i="46"/>
  <c r="BS94" i="46"/>
  <c r="B94" i="46"/>
  <c r="B94" i="44" s="1"/>
  <c r="A94" i="46"/>
  <c r="C94" i="46" s="1"/>
  <c r="C94" i="44" s="1"/>
  <c r="EF93" i="46"/>
  <c r="EE93" i="46"/>
  <c r="ED93" i="46"/>
  <c r="EC93" i="46"/>
  <c r="BN93" i="46" s="1"/>
  <c r="EB93" i="46"/>
  <c r="EA93" i="46"/>
  <c r="BL93" i="46" s="1"/>
  <c r="DZ93" i="46"/>
  <c r="BK93" i="46" s="1"/>
  <c r="DY93" i="46"/>
  <c r="BJ93" i="46" s="1"/>
  <c r="DX93" i="46"/>
  <c r="DW93" i="46"/>
  <c r="DV93" i="46"/>
  <c r="BG93" i="46" s="1"/>
  <c r="DU93" i="46"/>
  <c r="BF93" i="46" s="1"/>
  <c r="DT93" i="46"/>
  <c r="BE93" i="46" s="1"/>
  <c r="DS93" i="46"/>
  <c r="BD93" i="46" s="1"/>
  <c r="DR93" i="46"/>
  <c r="BC93" i="46" s="1"/>
  <c r="DQ93" i="46"/>
  <c r="DP93" i="46"/>
  <c r="DO93" i="46"/>
  <c r="DN93" i="46"/>
  <c r="AY93" i="46" s="1"/>
  <c r="DM93" i="46"/>
  <c r="AX93" i="46" s="1"/>
  <c r="DL93" i="46"/>
  <c r="DK93" i="46"/>
  <c r="DJ93" i="46"/>
  <c r="AU93" i="46" s="1"/>
  <c r="DI93" i="46"/>
  <c r="DH93" i="46"/>
  <c r="AS93" i="46" s="1"/>
  <c r="DG93" i="46"/>
  <c r="AR93" i="46" s="1"/>
  <c r="DF93" i="46"/>
  <c r="AQ93" i="46" s="1"/>
  <c r="DE93" i="46"/>
  <c r="DD93" i="46"/>
  <c r="DC93" i="46"/>
  <c r="DB93" i="46"/>
  <c r="AM93" i="46" s="1"/>
  <c r="DA93" i="46"/>
  <c r="AL93" i="46" s="1"/>
  <c r="CZ93" i="46"/>
  <c r="CY93" i="46"/>
  <c r="CX93" i="46"/>
  <c r="CW93" i="46"/>
  <c r="CV93" i="46"/>
  <c r="AG93" i="46" s="1"/>
  <c r="CU93" i="46"/>
  <c r="AF93" i="46" s="1"/>
  <c r="CT93" i="46"/>
  <c r="AE93" i="46" s="1"/>
  <c r="CS93" i="46"/>
  <c r="AD93" i="46" s="1"/>
  <c r="CR93" i="46"/>
  <c r="CQ93" i="46"/>
  <c r="CP93" i="46"/>
  <c r="CO93" i="46"/>
  <c r="Z93" i="46" s="1"/>
  <c r="CN93" i="46"/>
  <c r="Y93" i="46" s="1"/>
  <c r="CM93" i="46"/>
  <c r="CL93" i="46"/>
  <c r="W93" i="46" s="1"/>
  <c r="CK93" i="46"/>
  <c r="V93" i="46" s="1"/>
  <c r="CJ93" i="46"/>
  <c r="U93" i="46" s="1"/>
  <c r="CI93" i="46"/>
  <c r="T93" i="46" s="1"/>
  <c r="CH93" i="46"/>
  <c r="CG93" i="46"/>
  <c r="R93" i="46" s="1"/>
  <c r="CF93" i="46"/>
  <c r="Q93" i="46" s="1"/>
  <c r="CE93" i="46"/>
  <c r="P93" i="46" s="1"/>
  <c r="CD93" i="46"/>
  <c r="O93" i="46" s="1"/>
  <c r="CC93" i="46"/>
  <c r="N93" i="46" s="1"/>
  <c r="CB93" i="46"/>
  <c r="CA93" i="46"/>
  <c r="L93" i="46" s="1"/>
  <c r="BZ93" i="46"/>
  <c r="BY93" i="46"/>
  <c r="BX93" i="46"/>
  <c r="BW93" i="46"/>
  <c r="BV93" i="46"/>
  <c r="G93" i="46" s="1"/>
  <c r="BU93" i="46"/>
  <c r="BT93" i="46"/>
  <c r="BS93" i="46"/>
  <c r="B93" i="46"/>
  <c r="B93" i="44" s="1"/>
  <c r="A93" i="46"/>
  <c r="C93" i="46" s="1"/>
  <c r="C93" i="44" s="1"/>
  <c r="EF92" i="46"/>
  <c r="EE92" i="46"/>
  <c r="BP92" i="46" s="1"/>
  <c r="ED92" i="46"/>
  <c r="BO92" i="46" s="1"/>
  <c r="EC92" i="46"/>
  <c r="BN92" i="46" s="1"/>
  <c r="EB92" i="46"/>
  <c r="BM92" i="46" s="1"/>
  <c r="EA92" i="46"/>
  <c r="DZ92" i="46"/>
  <c r="BK92" i="46" s="1"/>
  <c r="DY92" i="46"/>
  <c r="BJ92" i="46" s="1"/>
  <c r="DX92" i="46"/>
  <c r="DW92" i="46"/>
  <c r="DV92" i="46"/>
  <c r="BG92" i="46" s="1"/>
  <c r="DU92" i="46"/>
  <c r="DT92" i="46"/>
  <c r="BE92" i="46" s="1"/>
  <c r="DS92" i="46"/>
  <c r="DR92" i="46"/>
  <c r="DQ92" i="46"/>
  <c r="DP92" i="46"/>
  <c r="DO92" i="46"/>
  <c r="AZ92" i="46" s="1"/>
  <c r="DN92" i="46"/>
  <c r="AY92" i="46" s="1"/>
  <c r="DM92" i="46"/>
  <c r="DL92" i="46"/>
  <c r="AW92" i="46" s="1"/>
  <c r="DK92" i="46"/>
  <c r="DJ92" i="46"/>
  <c r="DI92" i="46"/>
  <c r="AT92" i="46" s="1"/>
  <c r="DH92" i="46"/>
  <c r="AS92" i="46" s="1"/>
  <c r="DG92" i="46"/>
  <c r="AR92" i="46" s="1"/>
  <c r="DF92" i="46"/>
  <c r="AQ92" i="46" s="1"/>
  <c r="DE92" i="46"/>
  <c r="AP92" i="46" s="1"/>
  <c r="DD92" i="46"/>
  <c r="DC92" i="46"/>
  <c r="DB92" i="46"/>
  <c r="DA92" i="46"/>
  <c r="CZ92" i="46"/>
  <c r="CY92" i="46"/>
  <c r="AJ92" i="46" s="1"/>
  <c r="CX92" i="46"/>
  <c r="AI92" i="46" s="1"/>
  <c r="CW92" i="46"/>
  <c r="AH92" i="46" s="1"/>
  <c r="CV92" i="46"/>
  <c r="AG92" i="46" s="1"/>
  <c r="CU92" i="46"/>
  <c r="CT92" i="46"/>
  <c r="CS92" i="46"/>
  <c r="AD92" i="46" s="1"/>
  <c r="CR92" i="46"/>
  <c r="CQ92" i="46"/>
  <c r="AB92" i="46" s="1"/>
  <c r="CP92" i="46"/>
  <c r="AA92" i="46" s="1"/>
  <c r="CO92" i="46"/>
  <c r="CN92" i="46"/>
  <c r="Y92" i="46" s="1"/>
  <c r="CM92" i="46"/>
  <c r="CL92" i="46"/>
  <c r="CK92" i="46"/>
  <c r="V92" i="46" s="1"/>
  <c r="CJ92" i="46"/>
  <c r="CI92" i="46"/>
  <c r="T92" i="46" s="1"/>
  <c r="CH92" i="46"/>
  <c r="S92" i="46" s="1"/>
  <c r="CG92" i="46"/>
  <c r="CF92" i="46"/>
  <c r="Q92" i="46" s="1"/>
  <c r="CE92" i="46"/>
  <c r="CD92" i="46"/>
  <c r="O92" i="46" s="1"/>
  <c r="CC92" i="46"/>
  <c r="N92" i="46" s="1"/>
  <c r="CB92" i="46"/>
  <c r="CA92" i="46"/>
  <c r="L92" i="46" s="1"/>
  <c r="BZ92" i="46"/>
  <c r="K92" i="46" s="1"/>
  <c r="BY92" i="46"/>
  <c r="BX92" i="46"/>
  <c r="I92" i="46" s="1"/>
  <c r="BW92" i="46"/>
  <c r="BV92" i="46"/>
  <c r="G92" i="46" s="1"/>
  <c r="BU92" i="46"/>
  <c r="F92" i="46" s="1"/>
  <c r="BT92" i="46"/>
  <c r="E92" i="46" s="1"/>
  <c r="BS92" i="46"/>
  <c r="B92" i="46"/>
  <c r="B92" i="44" s="1"/>
  <c r="A92" i="46"/>
  <c r="A92" i="44" s="1"/>
  <c r="EF91" i="46"/>
  <c r="EE91" i="46"/>
  <c r="BP91" i="46" s="1"/>
  <c r="ED91" i="46"/>
  <c r="EC91" i="46"/>
  <c r="BN91" i="46" s="1"/>
  <c r="EB91" i="46"/>
  <c r="EA91" i="46"/>
  <c r="BL91" i="46" s="1"/>
  <c r="DZ91" i="46"/>
  <c r="BK91" i="46" s="1"/>
  <c r="DY91" i="46"/>
  <c r="BJ91" i="46" s="1"/>
  <c r="DX91" i="46"/>
  <c r="BI91" i="46" s="1"/>
  <c r="DW91" i="46"/>
  <c r="BH91" i="46" s="1"/>
  <c r="DV91" i="46"/>
  <c r="DU91" i="46"/>
  <c r="BF91" i="46" s="1"/>
  <c r="DT91" i="46"/>
  <c r="DS91" i="46"/>
  <c r="DR91" i="46"/>
  <c r="BC91" i="46" s="1"/>
  <c r="DQ91" i="46"/>
  <c r="DP91" i="46"/>
  <c r="DO91" i="46"/>
  <c r="DN91" i="46"/>
  <c r="DM91" i="46"/>
  <c r="DL91" i="46"/>
  <c r="DK91" i="46"/>
  <c r="AV91" i="46" s="1"/>
  <c r="DJ91" i="46"/>
  <c r="AU91" i="46" s="1"/>
  <c r="DI91" i="46"/>
  <c r="DH91" i="46"/>
  <c r="AS91" i="46" s="1"/>
  <c r="DG91" i="46"/>
  <c r="DF91" i="46"/>
  <c r="DE91" i="46"/>
  <c r="AP91" i="46" s="1"/>
  <c r="DD91" i="46"/>
  <c r="DC91" i="46"/>
  <c r="AN91" i="46" s="1"/>
  <c r="DB91" i="46"/>
  <c r="AM91" i="46" s="1"/>
  <c r="DA91" i="46"/>
  <c r="AL91" i="46" s="1"/>
  <c r="CZ91" i="46"/>
  <c r="AK91" i="46" s="1"/>
  <c r="CY91" i="46"/>
  <c r="CX91" i="46"/>
  <c r="CW91" i="46"/>
  <c r="AH91" i="46" s="1"/>
  <c r="CV91" i="46"/>
  <c r="CU91" i="46"/>
  <c r="CT91" i="46"/>
  <c r="AE91" i="46" s="1"/>
  <c r="CS91" i="46"/>
  <c r="AD91" i="46" s="1"/>
  <c r="CR91" i="46"/>
  <c r="CQ91" i="46"/>
  <c r="CP91" i="46"/>
  <c r="CO91" i="46"/>
  <c r="CN91" i="46"/>
  <c r="CM91" i="46"/>
  <c r="CL91" i="46"/>
  <c r="W91" i="46" s="1"/>
  <c r="CK91" i="46"/>
  <c r="CJ91" i="46"/>
  <c r="U91" i="46" s="1"/>
  <c r="CI91" i="46"/>
  <c r="T91" i="46" s="1"/>
  <c r="CH91" i="46"/>
  <c r="S91" i="44" s="1"/>
  <c r="CG91" i="46"/>
  <c r="CF91" i="46"/>
  <c r="CE91" i="46"/>
  <c r="P91" i="46" s="1"/>
  <c r="CD91" i="46"/>
  <c r="O91" i="46" s="1"/>
  <c r="CC91" i="46"/>
  <c r="CB91" i="46"/>
  <c r="CA91" i="46"/>
  <c r="L91" i="46" s="1"/>
  <c r="BZ91" i="46"/>
  <c r="BY91" i="46"/>
  <c r="J91" i="46" s="1"/>
  <c r="BX91" i="46"/>
  <c r="I91" i="46" s="1"/>
  <c r="BW91" i="46"/>
  <c r="BV91" i="46"/>
  <c r="G91" i="46" s="1"/>
  <c r="BU91" i="46"/>
  <c r="BT91" i="46"/>
  <c r="E91" i="46" s="1"/>
  <c r="BS91" i="46"/>
  <c r="D91" i="46" s="1"/>
  <c r="B91" i="46"/>
  <c r="B91" i="44" s="1"/>
  <c r="A91" i="46"/>
  <c r="C91" i="46" s="1"/>
  <c r="C91" i="44" s="1"/>
  <c r="EF90" i="46"/>
  <c r="BQ90" i="46" s="1"/>
  <c r="EE90" i="46"/>
  <c r="BP90" i="46" s="1"/>
  <c r="ED90" i="46"/>
  <c r="EC90" i="46"/>
  <c r="EB90" i="46"/>
  <c r="EA90" i="46"/>
  <c r="DZ90" i="46"/>
  <c r="BK90" i="46" s="1"/>
  <c r="DY90" i="46"/>
  <c r="BJ90" i="46" s="1"/>
  <c r="DX90" i="46"/>
  <c r="DW90" i="46"/>
  <c r="BH90" i="46" s="1"/>
  <c r="DV90" i="46"/>
  <c r="BG90" i="46" s="1"/>
  <c r="DU90" i="46"/>
  <c r="BF90" i="46" s="1"/>
  <c r="DT90" i="46"/>
  <c r="BE90" i="46" s="1"/>
  <c r="DS90" i="46"/>
  <c r="BD90" i="46" s="1"/>
  <c r="DR90" i="46"/>
  <c r="BC90" i="46" s="1"/>
  <c r="DQ90" i="46"/>
  <c r="BB90" i="46" s="1"/>
  <c r="DP90" i="46"/>
  <c r="DO90" i="46"/>
  <c r="AZ90" i="46" s="1"/>
  <c r="DN90" i="46"/>
  <c r="DM90" i="46"/>
  <c r="DL90" i="46"/>
  <c r="AW90" i="46" s="1"/>
  <c r="DK90" i="46"/>
  <c r="AV90" i="46" s="1"/>
  <c r="DJ90" i="46"/>
  <c r="AU90" i="46" s="1"/>
  <c r="DI90" i="46"/>
  <c r="AT90" i="46" s="1"/>
  <c r="DH90" i="46"/>
  <c r="AS90" i="46" s="1"/>
  <c r="DG90" i="46"/>
  <c r="AR90" i="46" s="1"/>
  <c r="DF90" i="46"/>
  <c r="AQ90" i="46" s="1"/>
  <c r="DE90" i="46"/>
  <c r="DD90" i="46"/>
  <c r="DC90" i="46"/>
  <c r="DB90" i="46"/>
  <c r="AM90" i="46" s="1"/>
  <c r="DA90" i="46"/>
  <c r="CZ90" i="46"/>
  <c r="AK90" i="46" s="1"/>
  <c r="CY90" i="46"/>
  <c r="AJ90" i="46" s="1"/>
  <c r="CX90" i="46"/>
  <c r="CW90" i="46"/>
  <c r="CV90" i="46"/>
  <c r="AG90" i="46" s="1"/>
  <c r="CU90" i="46"/>
  <c r="CT90" i="46"/>
  <c r="AE90" i="46" s="1"/>
  <c r="CS90" i="46"/>
  <c r="CR90" i="46"/>
  <c r="AC90" i="46" s="1"/>
  <c r="CQ90" i="46"/>
  <c r="AB90" i="46" s="1"/>
  <c r="CP90" i="46"/>
  <c r="CO90" i="46"/>
  <c r="Z90" i="46" s="1"/>
  <c r="CN90" i="46"/>
  <c r="Y90" i="46" s="1"/>
  <c r="CM90" i="46"/>
  <c r="CL90" i="46"/>
  <c r="W90" i="46" s="1"/>
  <c r="CK90" i="46"/>
  <c r="V90" i="46" s="1"/>
  <c r="CJ90" i="46"/>
  <c r="CI90" i="46"/>
  <c r="T90" i="46" s="1"/>
  <c r="CH90" i="46"/>
  <c r="CG90" i="46"/>
  <c r="R90" i="46" s="1"/>
  <c r="CF90" i="46"/>
  <c r="CE90" i="46"/>
  <c r="P90" i="46" s="1"/>
  <c r="CD90" i="46"/>
  <c r="O90" i="46" s="1"/>
  <c r="CC90" i="46"/>
  <c r="N90" i="46" s="1"/>
  <c r="CB90" i="46"/>
  <c r="CA90" i="46"/>
  <c r="L90" i="46" s="1"/>
  <c r="BZ90" i="46"/>
  <c r="BY90" i="46"/>
  <c r="BX90" i="46"/>
  <c r="I90" i="46" s="1"/>
  <c r="BW90" i="46"/>
  <c r="BV90" i="46"/>
  <c r="G90" i="46" s="1"/>
  <c r="BU90" i="46"/>
  <c r="F90" i="46" s="1"/>
  <c r="BT90" i="46"/>
  <c r="BS90" i="46"/>
  <c r="D90" i="46" s="1"/>
  <c r="B90" i="46"/>
  <c r="B90" i="44" s="1"/>
  <c r="A90" i="46"/>
  <c r="A88" i="27" s="1"/>
  <c r="EF89" i="46"/>
  <c r="EE89" i="46"/>
  <c r="ED89" i="46"/>
  <c r="BO89" i="46" s="1"/>
  <c r="EC89" i="46"/>
  <c r="EB89" i="46"/>
  <c r="BM89" i="46" s="1"/>
  <c r="EA89" i="46"/>
  <c r="BL89" i="46" s="1"/>
  <c r="DZ89" i="46"/>
  <c r="DY89" i="46"/>
  <c r="BJ89" i="46" s="1"/>
  <c r="DX89" i="46"/>
  <c r="BI89" i="46" s="1"/>
  <c r="DW89" i="46"/>
  <c r="BH89" i="46" s="1"/>
  <c r="DV89" i="46"/>
  <c r="BG89" i="44" s="1"/>
  <c r="DU89" i="46"/>
  <c r="DT89" i="46"/>
  <c r="BE89" i="46" s="1"/>
  <c r="DS89" i="46"/>
  <c r="BD89" i="46" s="1"/>
  <c r="DR89" i="46"/>
  <c r="DQ89" i="46"/>
  <c r="DP89" i="46"/>
  <c r="DO89" i="46"/>
  <c r="DN89" i="46"/>
  <c r="AY89" i="46" s="1"/>
  <c r="DM89" i="46"/>
  <c r="AX89" i="46" s="1"/>
  <c r="DL89" i="46"/>
  <c r="AW89" i="46" s="1"/>
  <c r="DK89" i="46"/>
  <c r="AV89" i="46" s="1"/>
  <c r="DJ89" i="46"/>
  <c r="DI89" i="46"/>
  <c r="DH89" i="46"/>
  <c r="DG89" i="46"/>
  <c r="DF89" i="46"/>
  <c r="AQ89" i="46" s="1"/>
  <c r="DE89" i="46"/>
  <c r="AP89" i="46" s="1"/>
  <c r="DD89" i="46"/>
  <c r="AO89" i="46" s="1"/>
  <c r="DC89" i="46"/>
  <c r="AN89" i="46" s="1"/>
  <c r="DB89" i="46"/>
  <c r="AM89" i="46" s="1"/>
  <c r="DA89" i="46"/>
  <c r="CZ89" i="46"/>
  <c r="AK89" i="46" s="1"/>
  <c r="CY89" i="46"/>
  <c r="CX89" i="46"/>
  <c r="AI89" i="46" s="1"/>
  <c r="CW89" i="46"/>
  <c r="CV89" i="46"/>
  <c r="AG89" i="46" s="1"/>
  <c r="CU89" i="46"/>
  <c r="AF89" i="46" s="1"/>
  <c r="CT89" i="46"/>
  <c r="CS89" i="46"/>
  <c r="CR89" i="46"/>
  <c r="CQ89" i="46"/>
  <c r="AB89" i="46" s="1"/>
  <c r="CP89" i="46"/>
  <c r="AA89" i="46" s="1"/>
  <c r="CO89" i="46"/>
  <c r="Z89" i="46" s="1"/>
  <c r="CN89" i="46"/>
  <c r="CM89" i="46"/>
  <c r="X89" i="46" s="1"/>
  <c r="CL89" i="46"/>
  <c r="W89" i="46" s="1"/>
  <c r="CK89" i="46"/>
  <c r="CJ89" i="46"/>
  <c r="CI89" i="46"/>
  <c r="T89" i="46" s="1"/>
  <c r="CH89" i="46"/>
  <c r="S89" i="46" s="1"/>
  <c r="CG89" i="46"/>
  <c r="CF89" i="46"/>
  <c r="Q89" i="46" s="1"/>
  <c r="CE89" i="46"/>
  <c r="P89" i="46" s="1"/>
  <c r="CD89" i="46"/>
  <c r="CC89" i="46"/>
  <c r="N89" i="46" s="1"/>
  <c r="CB89" i="46"/>
  <c r="M89" i="46" s="1"/>
  <c r="CA89" i="46"/>
  <c r="BZ89" i="46"/>
  <c r="K89" i="46" s="1"/>
  <c r="BY89" i="46"/>
  <c r="BX89" i="46"/>
  <c r="I89" i="46" s="1"/>
  <c r="BW89" i="46"/>
  <c r="H89" i="46" s="1"/>
  <c r="BV89" i="46"/>
  <c r="BU89" i="46"/>
  <c r="F89" i="46" s="1"/>
  <c r="BT89" i="46"/>
  <c r="E89" i="46" s="1"/>
  <c r="BS89" i="46"/>
  <c r="B89" i="46"/>
  <c r="B89" i="44" s="1"/>
  <c r="A89" i="46"/>
  <c r="A87" i="27" s="1"/>
  <c r="EF88" i="46"/>
  <c r="BQ88" i="46" s="1"/>
  <c r="EE88" i="46"/>
  <c r="BP88" i="46" s="1"/>
  <c r="ED88" i="46"/>
  <c r="BO88" i="46" s="1"/>
  <c r="EC88" i="46"/>
  <c r="EB88" i="46"/>
  <c r="BM88" i="46" s="1"/>
  <c r="EA88" i="46"/>
  <c r="BL88" i="46" s="1"/>
  <c r="DZ88" i="46"/>
  <c r="DY88" i="46"/>
  <c r="BJ88" i="46" s="1"/>
  <c r="DX88" i="46"/>
  <c r="BI88" i="46" s="1"/>
  <c r="DW88" i="46"/>
  <c r="BH88" i="46" s="1"/>
  <c r="DV88" i="46"/>
  <c r="BG88" i="46" s="1"/>
  <c r="DU88" i="46"/>
  <c r="DT88" i="46"/>
  <c r="BE88" i="46" s="1"/>
  <c r="DS88" i="46"/>
  <c r="BD88" i="46" s="1"/>
  <c r="DR88" i="46"/>
  <c r="DQ88" i="46"/>
  <c r="BB88" i="46" s="1"/>
  <c r="DP88" i="46"/>
  <c r="BA88" i="46" s="1"/>
  <c r="DO88" i="46"/>
  <c r="DN88" i="46"/>
  <c r="AY88" i="46" s="1"/>
  <c r="DM88" i="46"/>
  <c r="DL88" i="46"/>
  <c r="AW88" i="46" s="1"/>
  <c r="DK88" i="46"/>
  <c r="DJ88" i="46"/>
  <c r="DI88" i="46"/>
  <c r="AT88" i="46" s="1"/>
  <c r="DH88" i="46"/>
  <c r="AS88" i="46" s="1"/>
  <c r="DG88" i="46"/>
  <c r="AR88" i="46" s="1"/>
  <c r="DF88" i="46"/>
  <c r="DE88" i="46"/>
  <c r="DD88" i="46"/>
  <c r="AO88" i="46" s="1"/>
  <c r="DC88" i="46"/>
  <c r="DB88" i="46"/>
  <c r="DA88" i="46"/>
  <c r="CZ88" i="46"/>
  <c r="AK88" i="46" s="1"/>
  <c r="CY88" i="46"/>
  <c r="AJ88" i="46" s="1"/>
  <c r="CX88" i="46"/>
  <c r="AI88" i="46" s="1"/>
  <c r="CW88" i="46"/>
  <c r="CV88" i="46"/>
  <c r="AG88" i="46" s="1"/>
  <c r="CU88" i="46"/>
  <c r="AF88" i="46" s="1"/>
  <c r="CT88" i="46"/>
  <c r="CS88" i="46"/>
  <c r="AD88" i="46" s="1"/>
  <c r="CR88" i="46"/>
  <c r="AC88" i="46" s="1"/>
  <c r="CQ88" i="46"/>
  <c r="CP88" i="46"/>
  <c r="CO88" i="46"/>
  <c r="CN88" i="46"/>
  <c r="Y88" i="46" s="1"/>
  <c r="CM88" i="46"/>
  <c r="CL88" i="46"/>
  <c r="W88" i="46" s="1"/>
  <c r="CK88" i="46"/>
  <c r="CJ88" i="46"/>
  <c r="U88" i="46" s="1"/>
  <c r="CI88" i="46"/>
  <c r="T88" i="46" s="1"/>
  <c r="CH88" i="46"/>
  <c r="S88" i="46" s="1"/>
  <c r="CG88" i="46"/>
  <c r="CF88" i="46"/>
  <c r="Q88" i="46" s="1"/>
  <c r="CE88" i="46"/>
  <c r="CD88" i="46"/>
  <c r="CC88" i="46"/>
  <c r="N88" i="46" s="1"/>
  <c r="CB88" i="46"/>
  <c r="M88" i="46" s="1"/>
  <c r="CA88" i="46"/>
  <c r="L88" i="46" s="1"/>
  <c r="BZ88" i="46"/>
  <c r="BY88" i="46"/>
  <c r="BX88" i="46"/>
  <c r="I88" i="46" s="1"/>
  <c r="BW88" i="46"/>
  <c r="H88" i="46" s="1"/>
  <c r="BV88" i="46"/>
  <c r="G88" i="46" s="1"/>
  <c r="BU88" i="46"/>
  <c r="F88" i="46" s="1"/>
  <c r="BT88" i="46"/>
  <c r="E88" i="46" s="1"/>
  <c r="BS88" i="46"/>
  <c r="D88" i="46" s="1"/>
  <c r="B88" i="46"/>
  <c r="B88" i="44" s="1"/>
  <c r="A88" i="46"/>
  <c r="A88" i="44" s="1"/>
  <c r="EF87" i="46"/>
  <c r="BQ87" i="46" s="1"/>
  <c r="EE87" i="46"/>
  <c r="ED87" i="46"/>
  <c r="BO87" i="44" s="1"/>
  <c r="EC87" i="46"/>
  <c r="BN87" i="46" s="1"/>
  <c r="EB87" i="46"/>
  <c r="BM87" i="46" s="1"/>
  <c r="EA87" i="46"/>
  <c r="DZ87" i="46"/>
  <c r="BK87" i="46" s="1"/>
  <c r="DY87" i="46"/>
  <c r="BJ87" i="46" s="1"/>
  <c r="DX87" i="46"/>
  <c r="DW87" i="46"/>
  <c r="DV87" i="46"/>
  <c r="BG87" i="46" s="1"/>
  <c r="DU87" i="46"/>
  <c r="DT87" i="46"/>
  <c r="BE87" i="46" s="1"/>
  <c r="DS87" i="46"/>
  <c r="BD87" i="46" s="1"/>
  <c r="DR87" i="46"/>
  <c r="DQ87" i="46"/>
  <c r="DP87" i="46"/>
  <c r="DO87" i="46"/>
  <c r="DN87" i="46"/>
  <c r="AY87" i="46" s="1"/>
  <c r="DM87" i="46"/>
  <c r="AX87" i="46" s="1"/>
  <c r="DL87" i="46"/>
  <c r="AW87" i="46" s="1"/>
  <c r="DK87" i="46"/>
  <c r="AV87" i="46" s="1"/>
  <c r="DJ87" i="46"/>
  <c r="DI87" i="46"/>
  <c r="DH87" i="46"/>
  <c r="DG87" i="46"/>
  <c r="AR87" i="46" s="1"/>
  <c r="DF87" i="46"/>
  <c r="DE87" i="46"/>
  <c r="DD87" i="46"/>
  <c r="AO87" i="46" s="1"/>
  <c r="DC87" i="46"/>
  <c r="AN87" i="46" s="1"/>
  <c r="DB87" i="46"/>
  <c r="DA87" i="46"/>
  <c r="AL87" i="46" s="1"/>
  <c r="CZ87" i="46"/>
  <c r="CY87" i="46"/>
  <c r="AJ87" i="46" s="1"/>
  <c r="CX87" i="46"/>
  <c r="CW87" i="46"/>
  <c r="AH87" i="46" s="1"/>
  <c r="CV87" i="46"/>
  <c r="AG87" i="46" s="1"/>
  <c r="CU87" i="46"/>
  <c r="CT87" i="46"/>
  <c r="AE87" i="46" s="1"/>
  <c r="CS87" i="46"/>
  <c r="AD87" i="46" s="1"/>
  <c r="CR87" i="46"/>
  <c r="CQ87" i="46"/>
  <c r="AB87" i="46" s="1"/>
  <c r="CP87" i="46"/>
  <c r="AA87" i="46" s="1"/>
  <c r="CO87" i="46"/>
  <c r="CN87" i="46"/>
  <c r="Y87" i="46" s="1"/>
  <c r="CM87" i="46"/>
  <c r="CL87" i="46"/>
  <c r="CK87" i="46"/>
  <c r="CJ87" i="46"/>
  <c r="U87" i="46" s="1"/>
  <c r="CI87" i="46"/>
  <c r="T87" i="46" s="1"/>
  <c r="CH87" i="46"/>
  <c r="CG87" i="46"/>
  <c r="R87" i="46" s="1"/>
  <c r="CF87" i="46"/>
  <c r="Q87" i="46" s="1"/>
  <c r="CE87" i="46"/>
  <c r="CD87" i="46"/>
  <c r="O87" i="46" s="1"/>
  <c r="CC87" i="46"/>
  <c r="CB87" i="46"/>
  <c r="M87" i="46" s="1"/>
  <c r="CA87" i="46"/>
  <c r="L87" i="46" s="1"/>
  <c r="BZ87" i="46"/>
  <c r="BY87" i="46"/>
  <c r="BX87" i="46"/>
  <c r="I87" i="46" s="1"/>
  <c r="BW87" i="46"/>
  <c r="H87" i="46" s="1"/>
  <c r="BV87" i="46"/>
  <c r="BU87" i="46"/>
  <c r="BT87" i="46"/>
  <c r="E87" i="46" s="1"/>
  <c r="BS87" i="46"/>
  <c r="BO87" i="46"/>
  <c r="B87" i="46"/>
  <c r="B87" i="44" s="1"/>
  <c r="A87" i="46"/>
  <c r="A85" i="27" s="1"/>
  <c r="EF86" i="46"/>
  <c r="EE86" i="46"/>
  <c r="ED86" i="46"/>
  <c r="BO86" i="46" s="1"/>
  <c r="EC86" i="46"/>
  <c r="EB86" i="46"/>
  <c r="EA86" i="46"/>
  <c r="DZ86" i="46"/>
  <c r="DY86" i="46"/>
  <c r="BJ86" i="46" s="1"/>
  <c r="DX86" i="46"/>
  <c r="BI86" i="46" s="1"/>
  <c r="DW86" i="46"/>
  <c r="BH86" i="46" s="1"/>
  <c r="DV86" i="46"/>
  <c r="DU86" i="46"/>
  <c r="DT86" i="46"/>
  <c r="DS86" i="46"/>
  <c r="BD86" i="46" s="1"/>
  <c r="DR86" i="46"/>
  <c r="BC86" i="46" s="1"/>
  <c r="DQ86" i="46"/>
  <c r="BB86" i="46" s="1"/>
  <c r="DP86" i="46"/>
  <c r="DO86" i="46"/>
  <c r="DN86" i="46"/>
  <c r="DM86" i="46"/>
  <c r="DL86" i="46"/>
  <c r="DK86" i="46"/>
  <c r="DJ86" i="46"/>
  <c r="AU86" i="46" s="1"/>
  <c r="DI86" i="46"/>
  <c r="AT86" i="46" s="1"/>
  <c r="DH86" i="46"/>
  <c r="AS86" i="46" s="1"/>
  <c r="DG86" i="46"/>
  <c r="AR86" i="46" s="1"/>
  <c r="DF86" i="46"/>
  <c r="DE86" i="46"/>
  <c r="DD86" i="46"/>
  <c r="AO86" i="46" s="1"/>
  <c r="DC86" i="46"/>
  <c r="AN86" i="46" s="1"/>
  <c r="DB86" i="46"/>
  <c r="DA86" i="46"/>
  <c r="AL86" i="46" s="1"/>
  <c r="CZ86" i="46"/>
  <c r="CY86" i="46"/>
  <c r="CX86" i="46"/>
  <c r="CW86" i="46"/>
  <c r="CV86" i="46"/>
  <c r="CU86" i="46"/>
  <c r="AF86" i="46" s="1"/>
  <c r="CT86" i="46"/>
  <c r="AE86" i="46" s="1"/>
  <c r="CS86" i="46"/>
  <c r="AD86" i="46" s="1"/>
  <c r="CR86" i="46"/>
  <c r="AC86" i="46" s="1"/>
  <c r="CQ86" i="46"/>
  <c r="AB86" i="46" s="1"/>
  <c r="CP86" i="46"/>
  <c r="CO86" i="46"/>
  <c r="CN86" i="46"/>
  <c r="Y86" i="46" s="1"/>
  <c r="CM86" i="46"/>
  <c r="CL86" i="46"/>
  <c r="CK86" i="46"/>
  <c r="V86" i="46" s="1"/>
  <c r="CJ86" i="46"/>
  <c r="CI86" i="46"/>
  <c r="T86" i="46" s="1"/>
  <c r="CH86" i="46"/>
  <c r="S86" i="46" s="1"/>
  <c r="CG86" i="46"/>
  <c r="CF86" i="46"/>
  <c r="Q86" i="46" s="1"/>
  <c r="CE86" i="46"/>
  <c r="CD86" i="46"/>
  <c r="O86" i="46" s="1"/>
  <c r="CC86" i="46"/>
  <c r="N86" i="46" s="1"/>
  <c r="CB86" i="46"/>
  <c r="CA86" i="46"/>
  <c r="L86" i="46" s="1"/>
  <c r="BZ86" i="46"/>
  <c r="K86" i="46" s="1"/>
  <c r="BY86" i="46"/>
  <c r="BX86" i="46"/>
  <c r="I86" i="46" s="1"/>
  <c r="BW86" i="46"/>
  <c r="BV86" i="46"/>
  <c r="G86" i="46" s="1"/>
  <c r="BU86" i="46"/>
  <c r="F86" i="46" s="1"/>
  <c r="BT86" i="46"/>
  <c r="BS86" i="46"/>
  <c r="D86" i="46" s="1"/>
  <c r="B86" i="46"/>
  <c r="B86" i="44" s="1"/>
  <c r="A86" i="46"/>
  <c r="A84" i="27" s="1"/>
  <c r="EF85" i="46"/>
  <c r="EE85" i="46"/>
  <c r="ED85" i="46"/>
  <c r="BO85" i="44" s="1"/>
  <c r="EC85" i="46"/>
  <c r="BN85" i="44" s="1"/>
  <c r="EB85" i="46"/>
  <c r="BM85" i="46" s="1"/>
  <c r="EA85" i="46"/>
  <c r="DZ85" i="46"/>
  <c r="DY85" i="46"/>
  <c r="BJ85" i="46" s="1"/>
  <c r="DX85" i="46"/>
  <c r="BI85" i="46" s="1"/>
  <c r="DW85" i="46"/>
  <c r="BH85" i="46" s="1"/>
  <c r="DV85" i="46"/>
  <c r="BG85" i="46" s="1"/>
  <c r="DU85" i="46"/>
  <c r="BF85" i="46" s="1"/>
  <c r="DT85" i="46"/>
  <c r="DS85" i="46"/>
  <c r="DR85" i="46"/>
  <c r="DQ85" i="46"/>
  <c r="BB85" i="46" s="1"/>
  <c r="DP85" i="46"/>
  <c r="DO85" i="46"/>
  <c r="DN85" i="46"/>
  <c r="AY85" i="46" s="1"/>
  <c r="DM85" i="46"/>
  <c r="AX85" i="46" s="1"/>
  <c r="DL85" i="46"/>
  <c r="AW85" i="46" s="1"/>
  <c r="DK85" i="46"/>
  <c r="AV85" i="46" s="1"/>
  <c r="DJ85" i="46"/>
  <c r="AU85" i="46" s="1"/>
  <c r="DI85" i="46"/>
  <c r="AT85" i="46" s="1"/>
  <c r="DH85" i="46"/>
  <c r="DG85" i="46"/>
  <c r="DF85" i="46"/>
  <c r="DE85" i="46"/>
  <c r="AP85" i="46" s="1"/>
  <c r="DD85" i="46"/>
  <c r="DC85" i="46"/>
  <c r="DB85" i="46"/>
  <c r="DA85" i="46"/>
  <c r="CZ85" i="46"/>
  <c r="AK85" i="46" s="1"/>
  <c r="CY85" i="46"/>
  <c r="AJ85" i="46" s="1"/>
  <c r="CX85" i="46"/>
  <c r="AI85" i="46" s="1"/>
  <c r="CW85" i="46"/>
  <c r="AH85" i="46" s="1"/>
  <c r="CV85" i="46"/>
  <c r="CU85" i="46"/>
  <c r="CT85" i="46"/>
  <c r="CS85" i="46"/>
  <c r="CR85" i="46"/>
  <c r="CQ85" i="46"/>
  <c r="CP85" i="46"/>
  <c r="AA85" i="46" s="1"/>
  <c r="CO85" i="46"/>
  <c r="Z85" i="46" s="1"/>
  <c r="CN85" i="46"/>
  <c r="CM85" i="46"/>
  <c r="X85" i="46" s="1"/>
  <c r="CL85" i="46"/>
  <c r="CK85" i="46"/>
  <c r="CJ85" i="46"/>
  <c r="CI85" i="46"/>
  <c r="CH85" i="46"/>
  <c r="S85" i="46" s="1"/>
  <c r="CG85" i="46"/>
  <c r="R85" i="46" s="1"/>
  <c r="CF85" i="46"/>
  <c r="CE85" i="46"/>
  <c r="CD85" i="46"/>
  <c r="CC85" i="46"/>
  <c r="CB85" i="46"/>
  <c r="M85" i="46" s="1"/>
  <c r="CA85" i="46"/>
  <c r="BZ85" i="46"/>
  <c r="K85" i="46" s="1"/>
  <c r="BY85" i="46"/>
  <c r="J85" i="46" s="1"/>
  <c r="BX85" i="46"/>
  <c r="BW85" i="46"/>
  <c r="H85" i="46" s="1"/>
  <c r="BV85" i="46"/>
  <c r="G85" i="46" s="1"/>
  <c r="BU85" i="46"/>
  <c r="BT85" i="46"/>
  <c r="BS85" i="46"/>
  <c r="BO85" i="46"/>
  <c r="BN85" i="46"/>
  <c r="B85" i="46"/>
  <c r="B85" i="44" s="1"/>
  <c r="A85" i="46"/>
  <c r="EF84" i="46"/>
  <c r="EE84" i="46"/>
  <c r="ED84" i="46"/>
  <c r="BO84" i="44" s="1"/>
  <c r="EC84" i="46"/>
  <c r="EB84" i="46"/>
  <c r="BM84" i="46" s="1"/>
  <c r="EA84" i="46"/>
  <c r="BL84" i="46" s="1"/>
  <c r="DZ84" i="46"/>
  <c r="DY84" i="46"/>
  <c r="BJ84" i="46" s="1"/>
  <c r="DX84" i="46"/>
  <c r="BI84" i="46" s="1"/>
  <c r="DW84" i="46"/>
  <c r="DV84" i="46"/>
  <c r="DU84" i="46"/>
  <c r="DT84" i="46"/>
  <c r="BE84" i="46" s="1"/>
  <c r="DS84" i="46"/>
  <c r="BD84" i="46" s="1"/>
  <c r="DR84" i="46"/>
  <c r="DQ84" i="46"/>
  <c r="DP84" i="46"/>
  <c r="BA84" i="46" s="1"/>
  <c r="DO84" i="46"/>
  <c r="DN84" i="46"/>
  <c r="AY84" i="46" s="1"/>
  <c r="DM84" i="46"/>
  <c r="DL84" i="46"/>
  <c r="AW84" i="46" s="1"/>
  <c r="DK84" i="46"/>
  <c r="AV84" i="46" s="1"/>
  <c r="DJ84" i="46"/>
  <c r="DI84" i="46"/>
  <c r="AT84" i="46" s="1"/>
  <c r="DH84" i="46"/>
  <c r="DG84" i="46"/>
  <c r="DF84" i="46"/>
  <c r="DE84" i="46"/>
  <c r="AP84" i="46" s="1"/>
  <c r="DD84" i="46"/>
  <c r="AO84" i="46" s="1"/>
  <c r="DC84" i="46"/>
  <c r="AN84" i="46" s="1"/>
  <c r="DB84" i="46"/>
  <c r="DA84" i="46"/>
  <c r="CZ84" i="46"/>
  <c r="CY84" i="46"/>
  <c r="CX84" i="46"/>
  <c r="AI84" i="46" s="1"/>
  <c r="CW84" i="46"/>
  <c r="CV84" i="46"/>
  <c r="AG84" i="46" s="1"/>
  <c r="CU84" i="46"/>
  <c r="AF84" i="46" s="1"/>
  <c r="CT84" i="46"/>
  <c r="CS84" i="46"/>
  <c r="CR84" i="46"/>
  <c r="AC84" i="46" s="1"/>
  <c r="CQ84" i="46"/>
  <c r="AB84" i="46" s="1"/>
  <c r="CP84" i="46"/>
  <c r="CO84" i="46"/>
  <c r="Z84" i="46" s="1"/>
  <c r="CN84" i="46"/>
  <c r="CM84" i="46"/>
  <c r="X84" i="46" s="1"/>
  <c r="CL84" i="46"/>
  <c r="CK84" i="46"/>
  <c r="CJ84" i="46"/>
  <c r="U84" i="46" s="1"/>
  <c r="CI84" i="46"/>
  <c r="T84" i="46" s="1"/>
  <c r="CH84" i="46"/>
  <c r="CG84" i="46"/>
  <c r="CF84" i="46"/>
  <c r="Q84" i="46" s="1"/>
  <c r="CE84" i="46"/>
  <c r="P84" i="46" s="1"/>
  <c r="CD84" i="46"/>
  <c r="CC84" i="46"/>
  <c r="CB84" i="46"/>
  <c r="M84" i="46" s="1"/>
  <c r="CA84" i="46"/>
  <c r="L84" i="46" s="1"/>
  <c r="BZ84" i="46"/>
  <c r="BY84" i="46"/>
  <c r="BX84" i="46"/>
  <c r="BW84" i="46"/>
  <c r="H84" i="46" s="1"/>
  <c r="BV84" i="46"/>
  <c r="BU84" i="46"/>
  <c r="F84" i="46" s="1"/>
  <c r="BT84" i="46"/>
  <c r="BS84" i="46"/>
  <c r="B84" i="46"/>
  <c r="B84" i="44" s="1"/>
  <c r="A84" i="46"/>
  <c r="A84" i="44" s="1"/>
  <c r="EF83" i="46"/>
  <c r="BQ83" i="46" s="1"/>
  <c r="EE83" i="46"/>
  <c r="ED83" i="46"/>
  <c r="BO83" i="44" s="1"/>
  <c r="EC83" i="46"/>
  <c r="BN83" i="44" s="1"/>
  <c r="EB83" i="46"/>
  <c r="EA83" i="46"/>
  <c r="BL83" i="46" s="1"/>
  <c r="DZ83" i="46"/>
  <c r="BK83" i="46" s="1"/>
  <c r="DY83" i="46"/>
  <c r="DX83" i="46"/>
  <c r="BI83" i="46" s="1"/>
  <c r="DW83" i="46"/>
  <c r="DV83" i="46"/>
  <c r="BG83" i="46" s="1"/>
  <c r="DU83" i="46"/>
  <c r="DT83" i="46"/>
  <c r="BE83" i="46" s="1"/>
  <c r="DS83" i="46"/>
  <c r="DR83" i="46"/>
  <c r="DQ83" i="46"/>
  <c r="BB83" i="46" s="1"/>
  <c r="DP83" i="46"/>
  <c r="BA83" i="46" s="1"/>
  <c r="DO83" i="46"/>
  <c r="AZ83" i="46" s="1"/>
  <c r="DN83" i="46"/>
  <c r="DM83" i="46"/>
  <c r="DL83" i="46"/>
  <c r="AW83" i="46" s="1"/>
  <c r="DK83" i="46"/>
  <c r="DJ83" i="46"/>
  <c r="AU83" i="46" s="1"/>
  <c r="DI83" i="46"/>
  <c r="AT83" i="46" s="1"/>
  <c r="DH83" i="46"/>
  <c r="AS83" i="46" s="1"/>
  <c r="DG83" i="46"/>
  <c r="AR83" i="46" s="1"/>
  <c r="DF83" i="46"/>
  <c r="AQ83" i="46" s="1"/>
  <c r="DE83" i="46"/>
  <c r="DD83" i="46"/>
  <c r="AO83" i="46" s="1"/>
  <c r="DC83" i="46"/>
  <c r="DB83" i="46"/>
  <c r="AM83" i="46" s="1"/>
  <c r="DA83" i="46"/>
  <c r="AL83" i="46" s="1"/>
  <c r="CZ83" i="46"/>
  <c r="AK83" i="46" s="1"/>
  <c r="CY83" i="46"/>
  <c r="CX83" i="46"/>
  <c r="CW83" i="46"/>
  <c r="AH83" i="46" s="1"/>
  <c r="CV83" i="46"/>
  <c r="CU83" i="46"/>
  <c r="AF83" i="46" s="1"/>
  <c r="CT83" i="46"/>
  <c r="CS83" i="46"/>
  <c r="CR83" i="46"/>
  <c r="AC83" i="46" s="1"/>
  <c r="CQ83" i="46"/>
  <c r="AB83" i="46" s="1"/>
  <c r="CP83" i="46"/>
  <c r="AA83" i="46" s="1"/>
  <c r="CO83" i="46"/>
  <c r="CN83" i="46"/>
  <c r="CM83" i="46"/>
  <c r="X83" i="46" s="1"/>
  <c r="CL83" i="46"/>
  <c r="CK83" i="46"/>
  <c r="CJ83" i="46"/>
  <c r="U83" i="46" s="1"/>
  <c r="CI83" i="46"/>
  <c r="CH83" i="46"/>
  <c r="CG83" i="46"/>
  <c r="CF83" i="46"/>
  <c r="CE83" i="46"/>
  <c r="P83" i="46" s="1"/>
  <c r="CD83" i="46"/>
  <c r="CC83" i="46"/>
  <c r="CB83" i="46"/>
  <c r="M83" i="46" s="1"/>
  <c r="CA83" i="46"/>
  <c r="L83" i="46" s="1"/>
  <c r="BZ83" i="46"/>
  <c r="K83" i="46" s="1"/>
  <c r="BY83" i="46"/>
  <c r="BX83" i="46"/>
  <c r="BW83" i="46"/>
  <c r="H83" i="46" s="1"/>
  <c r="BV83" i="46"/>
  <c r="G83" i="46" s="1"/>
  <c r="BU83" i="46"/>
  <c r="F83" i="46" s="1"/>
  <c r="BT83" i="46"/>
  <c r="E83" i="46" s="1"/>
  <c r="BS83" i="46"/>
  <c r="D83" i="46" s="1"/>
  <c r="BO83" i="46"/>
  <c r="BN83" i="46"/>
  <c r="B83" i="46"/>
  <c r="B83" i="44" s="1"/>
  <c r="A83" i="46"/>
  <c r="EF82" i="46"/>
  <c r="EE82" i="46"/>
  <c r="ED82" i="46"/>
  <c r="BO82" i="46" s="1"/>
  <c r="EC82" i="46"/>
  <c r="EB82" i="46"/>
  <c r="EA82" i="46"/>
  <c r="DZ82" i="46"/>
  <c r="DY82" i="46"/>
  <c r="DX82" i="46"/>
  <c r="DW82" i="46"/>
  <c r="BH82" i="46" s="1"/>
  <c r="DV82" i="46"/>
  <c r="BG82" i="46" s="1"/>
  <c r="DU82" i="46"/>
  <c r="DT82" i="46"/>
  <c r="DS82" i="46"/>
  <c r="BD82" i="46" s="1"/>
  <c r="DR82" i="46"/>
  <c r="DQ82" i="46"/>
  <c r="BB82" i="46" s="1"/>
  <c r="DP82" i="46"/>
  <c r="BA82" i="46" s="1"/>
  <c r="DO82" i="46"/>
  <c r="AZ82" i="46" s="1"/>
  <c r="DN82" i="46"/>
  <c r="AY82" i="46" s="1"/>
  <c r="DM82" i="46"/>
  <c r="DL82" i="46"/>
  <c r="AW82" i="46" s="1"/>
  <c r="DK82" i="46"/>
  <c r="AV82" i="46" s="1"/>
  <c r="DJ82" i="46"/>
  <c r="DI82" i="46"/>
  <c r="DH82" i="46"/>
  <c r="DG82" i="46"/>
  <c r="AR82" i="46" s="1"/>
  <c r="DF82" i="46"/>
  <c r="AQ82" i="46" s="1"/>
  <c r="DE82" i="46"/>
  <c r="DD82" i="46"/>
  <c r="AO82" i="46" s="1"/>
  <c r="DC82" i="46"/>
  <c r="DB82" i="46"/>
  <c r="DA82" i="46"/>
  <c r="AL82" i="46" s="1"/>
  <c r="CZ82" i="46"/>
  <c r="CY82" i="46"/>
  <c r="CX82" i="46"/>
  <c r="AI82" i="46" s="1"/>
  <c r="CW82" i="46"/>
  <c r="CV82" i="46"/>
  <c r="AG82" i="46" s="1"/>
  <c r="CU82" i="46"/>
  <c r="CT82" i="46"/>
  <c r="AE82" i="46" s="1"/>
  <c r="CS82" i="46"/>
  <c r="AD82" i="46" s="1"/>
  <c r="CR82" i="46"/>
  <c r="AC82" i="46" s="1"/>
  <c r="CQ82" i="46"/>
  <c r="CP82" i="46"/>
  <c r="AA82" i="46" s="1"/>
  <c r="CO82" i="46"/>
  <c r="CN82" i="46"/>
  <c r="CM82" i="46"/>
  <c r="X82" i="46" s="1"/>
  <c r="CL82" i="46"/>
  <c r="W82" i="46" s="1"/>
  <c r="CK82" i="46"/>
  <c r="V82" i="46" s="1"/>
  <c r="CJ82" i="46"/>
  <c r="U82" i="46" s="1"/>
  <c r="CI82" i="46"/>
  <c r="T82" i="46" s="1"/>
  <c r="CH82" i="46"/>
  <c r="S82" i="46" s="1"/>
  <c r="CG82" i="46"/>
  <c r="CF82" i="46"/>
  <c r="Q82" i="46" s="1"/>
  <c r="CE82" i="46"/>
  <c r="P82" i="46" s="1"/>
  <c r="CD82" i="46"/>
  <c r="O82" i="46" s="1"/>
  <c r="CC82" i="46"/>
  <c r="N82" i="46" s="1"/>
  <c r="CB82" i="46"/>
  <c r="CA82" i="46"/>
  <c r="L82" i="46" s="1"/>
  <c r="BZ82" i="46"/>
  <c r="K82" i="46" s="1"/>
  <c r="BY82" i="46"/>
  <c r="BX82" i="46"/>
  <c r="BW82" i="46"/>
  <c r="BV82" i="46"/>
  <c r="BU82" i="46"/>
  <c r="F82" i="46" s="1"/>
  <c r="BT82" i="46"/>
  <c r="BS82" i="46"/>
  <c r="B82" i="46"/>
  <c r="B82" i="44" s="1"/>
  <c r="A82" i="46"/>
  <c r="EF81" i="46"/>
  <c r="BQ81" i="46" s="1"/>
  <c r="EE81" i="46"/>
  <c r="ED81" i="46"/>
  <c r="EC81" i="46"/>
  <c r="EB81" i="46"/>
  <c r="EA81" i="46"/>
  <c r="DZ81" i="46"/>
  <c r="BK81" i="46" s="1"/>
  <c r="DY81" i="46"/>
  <c r="BJ81" i="46" s="1"/>
  <c r="DX81" i="46"/>
  <c r="BI81" i="46" s="1"/>
  <c r="DW81" i="46"/>
  <c r="BH81" i="46" s="1"/>
  <c r="DV81" i="46"/>
  <c r="DU81" i="46"/>
  <c r="BF81" i="46" s="1"/>
  <c r="DT81" i="46"/>
  <c r="DS81" i="46"/>
  <c r="DR81" i="46"/>
  <c r="BC81" i="46" s="1"/>
  <c r="DQ81" i="46"/>
  <c r="BB81" i="46" s="1"/>
  <c r="DP81" i="46"/>
  <c r="DO81" i="46"/>
  <c r="DN81" i="46"/>
  <c r="DM81" i="46"/>
  <c r="DL81" i="46"/>
  <c r="DK81" i="46"/>
  <c r="DJ81" i="46"/>
  <c r="AU81" i="46" s="1"/>
  <c r="DI81" i="46"/>
  <c r="AT81" i="46" s="1"/>
  <c r="DH81" i="46"/>
  <c r="AS81" i="46" s="1"/>
  <c r="DG81" i="46"/>
  <c r="DF81" i="46"/>
  <c r="AQ81" i="46" s="1"/>
  <c r="DE81" i="46"/>
  <c r="DD81" i="46"/>
  <c r="DC81" i="46"/>
  <c r="DB81" i="46"/>
  <c r="AM81" i="46" s="1"/>
  <c r="DA81" i="46"/>
  <c r="CZ81" i="46"/>
  <c r="CY81" i="46"/>
  <c r="CX81" i="46"/>
  <c r="AI81" i="46" s="1"/>
  <c r="CW81" i="46"/>
  <c r="CV81" i="46"/>
  <c r="CU81" i="46"/>
  <c r="CT81" i="46"/>
  <c r="AE81" i="46" s="1"/>
  <c r="CS81" i="46"/>
  <c r="AD81" i="46" s="1"/>
  <c r="CR81" i="46"/>
  <c r="AC81" i="46" s="1"/>
  <c r="CQ81" i="46"/>
  <c r="AB81" i="46" s="1"/>
  <c r="CP81" i="46"/>
  <c r="AA81" i="46" s="1"/>
  <c r="CO81" i="46"/>
  <c r="Z81" i="46" s="1"/>
  <c r="CN81" i="46"/>
  <c r="CM81" i="46"/>
  <c r="CL81" i="46"/>
  <c r="W81" i="46" s="1"/>
  <c r="CK81" i="46"/>
  <c r="CJ81" i="46"/>
  <c r="CI81" i="46"/>
  <c r="T81" i="46" s="1"/>
  <c r="CH81" i="46"/>
  <c r="CG81" i="46"/>
  <c r="R81" i="46" s="1"/>
  <c r="CF81" i="46"/>
  <c r="CE81" i="46"/>
  <c r="CD81" i="46"/>
  <c r="O81" i="46" s="1"/>
  <c r="CC81" i="46"/>
  <c r="CB81" i="46"/>
  <c r="M81" i="46" s="1"/>
  <c r="CA81" i="46"/>
  <c r="BZ81" i="46"/>
  <c r="BY81" i="46"/>
  <c r="J81" i="46" s="1"/>
  <c r="BX81" i="46"/>
  <c r="BW81" i="46"/>
  <c r="BV81" i="46"/>
  <c r="G81" i="46" s="1"/>
  <c r="BU81" i="46"/>
  <c r="BT81" i="46"/>
  <c r="E81" i="46" s="1"/>
  <c r="BS81" i="46"/>
  <c r="B81" i="46"/>
  <c r="B81" i="44" s="1"/>
  <c r="A81" i="46"/>
  <c r="A81" i="44" s="1"/>
  <c r="EF80" i="46"/>
  <c r="BQ80" i="46" s="1"/>
  <c r="EE80" i="46"/>
  <c r="ED80" i="46"/>
  <c r="BO80" i="46" s="1"/>
  <c r="EC80" i="46"/>
  <c r="BN80" i="46" s="1"/>
  <c r="EB80" i="46"/>
  <c r="EA80" i="46"/>
  <c r="BL80" i="46" s="1"/>
  <c r="DZ80" i="46"/>
  <c r="BK80" i="46" s="1"/>
  <c r="DY80" i="46"/>
  <c r="DX80" i="46"/>
  <c r="DW80" i="46"/>
  <c r="DV80" i="46"/>
  <c r="BG80" i="46" s="1"/>
  <c r="DU80" i="46"/>
  <c r="DT80" i="46"/>
  <c r="DS80" i="46"/>
  <c r="BD80" i="46" s="1"/>
  <c r="DR80" i="46"/>
  <c r="BC80" i="46" s="1"/>
  <c r="DQ80" i="46"/>
  <c r="BB80" i="46" s="1"/>
  <c r="DP80" i="46"/>
  <c r="DO80" i="46"/>
  <c r="DN80" i="46"/>
  <c r="AY80" i="46" s="1"/>
  <c r="DM80" i="46"/>
  <c r="AX80" i="46" s="1"/>
  <c r="DL80" i="46"/>
  <c r="AW80" i="46" s="1"/>
  <c r="DK80" i="46"/>
  <c r="DJ80" i="46"/>
  <c r="AU80" i="46" s="1"/>
  <c r="DI80" i="46"/>
  <c r="AT80" i="46" s="1"/>
  <c r="DH80" i="46"/>
  <c r="DG80" i="46"/>
  <c r="AR80" i="46" s="1"/>
  <c r="DF80" i="46"/>
  <c r="AQ80" i="46" s="1"/>
  <c r="DE80" i="46"/>
  <c r="AP80" i="46" s="1"/>
  <c r="DD80" i="46"/>
  <c r="DC80" i="46"/>
  <c r="DB80" i="46"/>
  <c r="DA80" i="46"/>
  <c r="CZ80" i="46"/>
  <c r="CY80" i="46"/>
  <c r="CX80" i="46"/>
  <c r="AI80" i="46" s="1"/>
  <c r="CW80" i="46"/>
  <c r="CV80" i="46"/>
  <c r="CU80" i="46"/>
  <c r="CT80" i="46"/>
  <c r="CS80" i="46"/>
  <c r="AD80" i="46" s="1"/>
  <c r="CR80" i="46"/>
  <c r="AC80" i="46" s="1"/>
  <c r="CQ80" i="46"/>
  <c r="AB80" i="46" s="1"/>
  <c r="CP80" i="46"/>
  <c r="AA80" i="46" s="1"/>
  <c r="CO80" i="46"/>
  <c r="Z80" i="46" s="1"/>
  <c r="CN80" i="46"/>
  <c r="Y80" i="46" s="1"/>
  <c r="CM80" i="46"/>
  <c r="CL80" i="46"/>
  <c r="CK80" i="46"/>
  <c r="V80" i="46" s="1"/>
  <c r="CJ80" i="46"/>
  <c r="CI80" i="46"/>
  <c r="CH80" i="46"/>
  <c r="S80" i="46" s="1"/>
  <c r="CG80" i="46"/>
  <c r="CF80" i="46"/>
  <c r="Q80" i="46" s="1"/>
  <c r="CE80" i="46"/>
  <c r="P80" i="46" s="1"/>
  <c r="CD80" i="46"/>
  <c r="CC80" i="46"/>
  <c r="N80" i="46" s="1"/>
  <c r="CB80" i="46"/>
  <c r="CA80" i="46"/>
  <c r="BZ80" i="46"/>
  <c r="K80" i="46" s="1"/>
  <c r="BY80" i="46"/>
  <c r="BX80" i="46"/>
  <c r="I80" i="46" s="1"/>
  <c r="BW80" i="46"/>
  <c r="BV80" i="46"/>
  <c r="BU80" i="46"/>
  <c r="F80" i="46" s="1"/>
  <c r="BT80" i="46"/>
  <c r="BS80" i="46"/>
  <c r="D80" i="46" s="1"/>
  <c r="B80" i="46"/>
  <c r="B80" i="44" s="1"/>
  <c r="A80" i="46"/>
  <c r="EF79" i="46"/>
  <c r="EE79" i="46"/>
  <c r="ED79" i="46"/>
  <c r="BO79" i="44" s="1"/>
  <c r="EC79" i="46"/>
  <c r="EB79" i="46"/>
  <c r="BM79" i="46" s="1"/>
  <c r="EA79" i="46"/>
  <c r="BL79" i="46" s="1"/>
  <c r="DZ79" i="46"/>
  <c r="DY79" i="46"/>
  <c r="DX79" i="46"/>
  <c r="BI79" i="46" s="1"/>
  <c r="DW79" i="46"/>
  <c r="DV79" i="46"/>
  <c r="BG79" i="46" s="1"/>
  <c r="DU79" i="46"/>
  <c r="BF79" i="44" s="1"/>
  <c r="DT79" i="46"/>
  <c r="DS79" i="46"/>
  <c r="BD79" i="46" s="1"/>
  <c r="DR79" i="46"/>
  <c r="DQ79" i="46"/>
  <c r="BB79" i="46" s="1"/>
  <c r="DP79" i="46"/>
  <c r="DO79" i="46"/>
  <c r="DN79" i="46"/>
  <c r="AY79" i="46" s="1"/>
  <c r="DM79" i="46"/>
  <c r="DL79" i="46"/>
  <c r="AW79" i="46" s="1"/>
  <c r="DK79" i="46"/>
  <c r="DJ79" i="46"/>
  <c r="AU79" i="46" s="1"/>
  <c r="DI79" i="46"/>
  <c r="AT79" i="46" s="1"/>
  <c r="DH79" i="46"/>
  <c r="DG79" i="46"/>
  <c r="DF79" i="46"/>
  <c r="AQ79" i="46" s="1"/>
  <c r="DE79" i="46"/>
  <c r="AP79" i="46" s="1"/>
  <c r="DD79" i="46"/>
  <c r="DC79" i="46"/>
  <c r="DB79" i="46"/>
  <c r="DA79" i="46"/>
  <c r="AL79" i="46" s="1"/>
  <c r="CZ79" i="46"/>
  <c r="AK79" i="46" s="1"/>
  <c r="CY79" i="46"/>
  <c r="CX79" i="46"/>
  <c r="AI79" i="46" s="1"/>
  <c r="CW79" i="46"/>
  <c r="AH79" i="46" s="1"/>
  <c r="CV79" i="46"/>
  <c r="CU79" i="46"/>
  <c r="AF79" i="46" s="1"/>
  <c r="CT79" i="46"/>
  <c r="AE79" i="46" s="1"/>
  <c r="CS79" i="46"/>
  <c r="CR79" i="46"/>
  <c r="CQ79" i="46"/>
  <c r="CP79" i="46"/>
  <c r="AA79" i="46" s="1"/>
  <c r="CO79" i="46"/>
  <c r="CN79" i="46"/>
  <c r="CM79" i="46"/>
  <c r="CL79" i="46"/>
  <c r="CK79" i="46"/>
  <c r="V79" i="46" s="1"/>
  <c r="CJ79" i="46"/>
  <c r="CI79" i="46"/>
  <c r="CH79" i="46"/>
  <c r="S79" i="46" s="1"/>
  <c r="CG79" i="46"/>
  <c r="CF79" i="46"/>
  <c r="CE79" i="46"/>
  <c r="CD79" i="46"/>
  <c r="O79" i="46" s="1"/>
  <c r="CC79" i="46"/>
  <c r="N79" i="46" s="1"/>
  <c r="CB79" i="46"/>
  <c r="CA79" i="46"/>
  <c r="BZ79" i="46"/>
  <c r="K79" i="46" s="1"/>
  <c r="BY79" i="46"/>
  <c r="J79" i="46" s="1"/>
  <c r="BX79" i="46"/>
  <c r="BW79" i="46"/>
  <c r="BV79" i="46"/>
  <c r="BU79" i="46"/>
  <c r="BT79" i="46"/>
  <c r="E79" i="46" s="1"/>
  <c r="BS79" i="46"/>
  <c r="BO79" i="46"/>
  <c r="BF79" i="46"/>
  <c r="B79" i="46"/>
  <c r="B79" i="44" s="1"/>
  <c r="A79" i="46"/>
  <c r="EF78" i="46"/>
  <c r="BQ78" i="46" s="1"/>
  <c r="EE78" i="46"/>
  <c r="ED78" i="46"/>
  <c r="BO78" i="46" s="1"/>
  <c r="EC78" i="46"/>
  <c r="EB78" i="46"/>
  <c r="EA78" i="46"/>
  <c r="BL78" i="46" s="1"/>
  <c r="DZ78" i="46"/>
  <c r="BK78" i="46" s="1"/>
  <c r="DY78" i="46"/>
  <c r="DX78" i="46"/>
  <c r="BI78" i="46" s="1"/>
  <c r="DW78" i="46"/>
  <c r="BH78" i="46" s="1"/>
  <c r="DV78" i="46"/>
  <c r="DU78" i="46"/>
  <c r="DT78" i="46"/>
  <c r="DS78" i="46"/>
  <c r="BD78" i="46" s="1"/>
  <c r="DR78" i="46"/>
  <c r="DQ78" i="46"/>
  <c r="DP78" i="46"/>
  <c r="BA78" i="46" s="1"/>
  <c r="DO78" i="46"/>
  <c r="DN78" i="46"/>
  <c r="DM78" i="46"/>
  <c r="AX78" i="46" s="1"/>
  <c r="DL78" i="46"/>
  <c r="AW78" i="46" s="1"/>
  <c r="DK78" i="46"/>
  <c r="DJ78" i="46"/>
  <c r="AU78" i="46" s="1"/>
  <c r="DI78" i="46"/>
  <c r="DH78" i="46"/>
  <c r="AS78" i="46" s="1"/>
  <c r="DG78" i="46"/>
  <c r="AR78" i="46" s="1"/>
  <c r="DF78" i="46"/>
  <c r="AQ78" i="46" s="1"/>
  <c r="DE78" i="46"/>
  <c r="AP78" i="46" s="1"/>
  <c r="DD78" i="46"/>
  <c r="AO78" i="46" s="1"/>
  <c r="DC78" i="46"/>
  <c r="DB78" i="46"/>
  <c r="DA78" i="46"/>
  <c r="AL78" i="46" s="1"/>
  <c r="CZ78" i="46"/>
  <c r="AK78" i="46" s="1"/>
  <c r="CY78" i="46"/>
  <c r="CX78" i="46"/>
  <c r="CW78" i="46"/>
  <c r="CV78" i="46"/>
  <c r="AG78" i="46" s="1"/>
  <c r="CU78" i="46"/>
  <c r="AF78" i="46" s="1"/>
  <c r="CT78" i="46"/>
  <c r="CS78" i="46"/>
  <c r="CR78" i="46"/>
  <c r="AC78" i="46" s="1"/>
  <c r="CQ78" i="46"/>
  <c r="CP78" i="46"/>
  <c r="AA78" i="46" s="1"/>
  <c r="CO78" i="46"/>
  <c r="CN78" i="46"/>
  <c r="CM78" i="46"/>
  <c r="X78" i="46" s="1"/>
  <c r="CL78" i="46"/>
  <c r="CK78" i="46"/>
  <c r="CJ78" i="46"/>
  <c r="U78" i="46" s="1"/>
  <c r="CI78" i="46"/>
  <c r="CH78" i="46"/>
  <c r="S78" i="46" s="1"/>
  <c r="CG78" i="46"/>
  <c r="CF78" i="46"/>
  <c r="CE78" i="46"/>
  <c r="CD78" i="46"/>
  <c r="CC78" i="46"/>
  <c r="CB78" i="46"/>
  <c r="M78" i="46" s="1"/>
  <c r="CA78" i="46"/>
  <c r="L78" i="46" s="1"/>
  <c r="BZ78" i="46"/>
  <c r="BY78" i="46"/>
  <c r="J78" i="46" s="1"/>
  <c r="BX78" i="46"/>
  <c r="BW78" i="46"/>
  <c r="BV78" i="46"/>
  <c r="BU78" i="46"/>
  <c r="BT78" i="46"/>
  <c r="E78" i="46" s="1"/>
  <c r="BS78" i="46"/>
  <c r="B78" i="46"/>
  <c r="B78" i="44" s="1"/>
  <c r="A78" i="46"/>
  <c r="A76" i="27" s="1"/>
  <c r="EF77" i="46"/>
  <c r="BQ77" i="46" s="1"/>
  <c r="EE77" i="46"/>
  <c r="BP77" i="46" s="1"/>
  <c r="ED77" i="46"/>
  <c r="BO77" i="44" s="1"/>
  <c r="EC77" i="46"/>
  <c r="BN77" i="44" s="1"/>
  <c r="EB77" i="46"/>
  <c r="BM77" i="46" s="1"/>
  <c r="EA77" i="46"/>
  <c r="DZ77" i="46"/>
  <c r="BK77" i="46" s="1"/>
  <c r="DY77" i="46"/>
  <c r="BJ77" i="46" s="1"/>
  <c r="DX77" i="46"/>
  <c r="BI77" i="46" s="1"/>
  <c r="DW77" i="46"/>
  <c r="DV77" i="46"/>
  <c r="DU77" i="46"/>
  <c r="BF77" i="46" s="1"/>
  <c r="DT77" i="46"/>
  <c r="BE77" i="46" s="1"/>
  <c r="DS77" i="46"/>
  <c r="DR77" i="46"/>
  <c r="DQ77" i="46"/>
  <c r="BB77" i="46" s="1"/>
  <c r="DP77" i="46"/>
  <c r="DO77" i="46"/>
  <c r="DN77" i="46"/>
  <c r="AY77" i="46" s="1"/>
  <c r="DM77" i="46"/>
  <c r="DL77" i="46"/>
  <c r="AW77" i="46" s="1"/>
  <c r="DK77" i="46"/>
  <c r="AV77" i="46" s="1"/>
  <c r="DJ77" i="46"/>
  <c r="AU77" i="46" s="1"/>
  <c r="DI77" i="46"/>
  <c r="AT77" i="46" s="1"/>
  <c r="DH77" i="46"/>
  <c r="DG77" i="46"/>
  <c r="DF77" i="46"/>
  <c r="AQ77" i="46" s="1"/>
  <c r="DE77" i="46"/>
  <c r="AP77" i="46" s="1"/>
  <c r="DD77" i="46"/>
  <c r="AO77" i="46" s="1"/>
  <c r="DC77" i="46"/>
  <c r="AN77" i="46" s="1"/>
  <c r="DB77" i="46"/>
  <c r="AM77" i="46" s="1"/>
  <c r="DA77" i="46"/>
  <c r="AL77" i="46" s="1"/>
  <c r="CZ77" i="46"/>
  <c r="CY77" i="46"/>
  <c r="CX77" i="46"/>
  <c r="CW77" i="46"/>
  <c r="AH77" i="46" s="1"/>
  <c r="CV77" i="46"/>
  <c r="AG77" i="46" s="1"/>
  <c r="CU77" i="46"/>
  <c r="CT77" i="46"/>
  <c r="AE77" i="46" s="1"/>
  <c r="CS77" i="46"/>
  <c r="AD77" i="46" s="1"/>
  <c r="CR77" i="46"/>
  <c r="AC77" i="46" s="1"/>
  <c r="CQ77" i="46"/>
  <c r="CP77" i="46"/>
  <c r="AA77" i="46" s="1"/>
  <c r="CO77" i="46"/>
  <c r="Z77" i="46" s="1"/>
  <c r="CN77" i="46"/>
  <c r="Y77" i="46" s="1"/>
  <c r="CM77" i="46"/>
  <c r="X77" i="46" s="1"/>
  <c r="CL77" i="46"/>
  <c r="W77" i="46" s="1"/>
  <c r="CK77" i="46"/>
  <c r="V77" i="46" s="1"/>
  <c r="CJ77" i="46"/>
  <c r="U77" i="46" s="1"/>
  <c r="CI77" i="46"/>
  <c r="T77" i="46" s="1"/>
  <c r="CH77" i="46"/>
  <c r="CG77" i="46"/>
  <c r="CF77" i="46"/>
  <c r="Q77" i="46" s="1"/>
  <c r="CE77" i="46"/>
  <c r="CD77" i="46"/>
  <c r="O77" i="46" s="1"/>
  <c r="CC77" i="46"/>
  <c r="N77" i="46" s="1"/>
  <c r="CB77" i="46"/>
  <c r="CA77" i="46"/>
  <c r="BZ77" i="46"/>
  <c r="K77" i="46" s="1"/>
  <c r="BY77" i="46"/>
  <c r="BX77" i="46"/>
  <c r="I77" i="46" s="1"/>
  <c r="BW77" i="46"/>
  <c r="H77" i="46" s="1"/>
  <c r="BV77" i="46"/>
  <c r="BU77" i="46"/>
  <c r="F77" i="46" s="1"/>
  <c r="BT77" i="46"/>
  <c r="BS77" i="46"/>
  <c r="D77" i="46" s="1"/>
  <c r="B77" i="46"/>
  <c r="B77" i="44" s="1"/>
  <c r="A77" i="46"/>
  <c r="C77" i="46" s="1"/>
  <c r="C77" i="44" s="1"/>
  <c r="EF76" i="46"/>
  <c r="BQ76" i="46" s="1"/>
  <c r="EE76" i="46"/>
  <c r="BP76" i="46" s="1"/>
  <c r="ED76" i="46"/>
  <c r="EC76" i="46"/>
  <c r="EB76" i="46"/>
  <c r="BM76" i="46" s="1"/>
  <c r="EA76" i="46"/>
  <c r="DZ76" i="46"/>
  <c r="BK76" i="46" s="1"/>
  <c r="DY76" i="46"/>
  <c r="DX76" i="46"/>
  <c r="BI76" i="46" s="1"/>
  <c r="DW76" i="46"/>
  <c r="BH76" i="46" s="1"/>
  <c r="DV76" i="46"/>
  <c r="DU76" i="46"/>
  <c r="BF76" i="46" s="1"/>
  <c r="DT76" i="46"/>
  <c r="DS76" i="46"/>
  <c r="BD76" i="46" s="1"/>
  <c r="DR76" i="46"/>
  <c r="BC76" i="46" s="1"/>
  <c r="DQ76" i="46"/>
  <c r="DP76" i="46"/>
  <c r="BA76" i="46" s="1"/>
  <c r="DO76" i="46"/>
  <c r="AZ76" i="46" s="1"/>
  <c r="DN76" i="46"/>
  <c r="DM76" i="46"/>
  <c r="AX76" i="46" s="1"/>
  <c r="DL76" i="46"/>
  <c r="AW76" i="46" s="1"/>
  <c r="DK76" i="46"/>
  <c r="DJ76" i="46"/>
  <c r="AU76" i="46" s="1"/>
  <c r="DI76" i="46"/>
  <c r="DH76" i="46"/>
  <c r="AS76" i="46" s="1"/>
  <c r="DG76" i="46"/>
  <c r="AR76" i="46" s="1"/>
  <c r="DF76" i="46"/>
  <c r="AQ76" i="46" s="1"/>
  <c r="DE76" i="46"/>
  <c r="DD76" i="46"/>
  <c r="AO76" i="46" s="1"/>
  <c r="DC76" i="46"/>
  <c r="DB76" i="46"/>
  <c r="AM76" i="46" s="1"/>
  <c r="DA76" i="46"/>
  <c r="CZ76" i="46"/>
  <c r="AK76" i="46" s="1"/>
  <c r="CY76" i="46"/>
  <c r="AJ76" i="46" s="1"/>
  <c r="CX76" i="46"/>
  <c r="CW76" i="46"/>
  <c r="AH76" i="46" s="1"/>
  <c r="CV76" i="46"/>
  <c r="CU76" i="46"/>
  <c r="AF76" i="46" s="1"/>
  <c r="CT76" i="46"/>
  <c r="AE76" i="46" s="1"/>
  <c r="CS76" i="46"/>
  <c r="CR76" i="46"/>
  <c r="AC76" i="46" s="1"/>
  <c r="CQ76" i="46"/>
  <c r="AB76" i="46" s="1"/>
  <c r="CP76" i="46"/>
  <c r="CO76" i="46"/>
  <c r="Z76" i="46" s="1"/>
  <c r="CN76" i="46"/>
  <c r="Y76" i="46" s="1"/>
  <c r="CM76" i="46"/>
  <c r="X76" i="46" s="1"/>
  <c r="CL76" i="46"/>
  <c r="W76" i="46" s="1"/>
  <c r="CK76" i="46"/>
  <c r="V76" i="46" s="1"/>
  <c r="CJ76" i="46"/>
  <c r="CI76" i="46"/>
  <c r="T76" i="46" s="1"/>
  <c r="CH76" i="46"/>
  <c r="CG76" i="46"/>
  <c r="CF76" i="46"/>
  <c r="CE76" i="46"/>
  <c r="CD76" i="46"/>
  <c r="O76" i="46" s="1"/>
  <c r="CC76" i="46"/>
  <c r="CB76" i="46"/>
  <c r="CA76" i="46"/>
  <c r="L76" i="46" s="1"/>
  <c r="BZ76" i="46"/>
  <c r="BY76" i="46"/>
  <c r="BX76" i="46"/>
  <c r="I76" i="46" s="1"/>
  <c r="BW76" i="46"/>
  <c r="BV76" i="46"/>
  <c r="G76" i="46" s="1"/>
  <c r="BU76" i="46"/>
  <c r="F76" i="46" s="1"/>
  <c r="BT76" i="46"/>
  <c r="E76" i="46" s="1"/>
  <c r="BS76" i="46"/>
  <c r="D76" i="46" s="1"/>
  <c r="B76" i="46"/>
  <c r="B76" i="44" s="1"/>
  <c r="A76" i="46"/>
  <c r="C76" i="46" s="1"/>
  <c r="C76" i="44" s="1"/>
  <c r="EF75" i="46"/>
  <c r="EE75" i="46"/>
  <c r="ED75" i="46"/>
  <c r="BO75" i="46" s="1"/>
  <c r="EC75" i="46"/>
  <c r="EB75" i="46"/>
  <c r="EA75" i="46"/>
  <c r="DZ75" i="46"/>
  <c r="DY75" i="46"/>
  <c r="DX75" i="46"/>
  <c r="BI75" i="46" s="1"/>
  <c r="DW75" i="46"/>
  <c r="BH75" i="46" s="1"/>
  <c r="DV75" i="46"/>
  <c r="BG75" i="46" s="1"/>
  <c r="DU75" i="46"/>
  <c r="BF75" i="46" s="1"/>
  <c r="DT75" i="46"/>
  <c r="BE75" i="46" s="1"/>
  <c r="DS75" i="46"/>
  <c r="BD75" i="46" s="1"/>
  <c r="DR75" i="46"/>
  <c r="DQ75" i="46"/>
  <c r="BB75" i="46" s="1"/>
  <c r="DP75" i="46"/>
  <c r="BA75" i="46" s="1"/>
  <c r="DO75" i="46"/>
  <c r="DN75" i="46"/>
  <c r="DM75" i="46"/>
  <c r="AX75" i="46" s="1"/>
  <c r="DL75" i="46"/>
  <c r="AW75" i="46" s="1"/>
  <c r="DK75" i="46"/>
  <c r="DJ75" i="46"/>
  <c r="DI75" i="46"/>
  <c r="AT75" i="46" s="1"/>
  <c r="DH75" i="46"/>
  <c r="AS75" i="46" s="1"/>
  <c r="DG75" i="46"/>
  <c r="AR75" i="46" s="1"/>
  <c r="DF75" i="46"/>
  <c r="DE75" i="46"/>
  <c r="AP75" i="46" s="1"/>
  <c r="DD75" i="46"/>
  <c r="DC75" i="46"/>
  <c r="AN75" i="46" s="1"/>
  <c r="DB75" i="46"/>
  <c r="DA75" i="46"/>
  <c r="AL75" i="46" s="1"/>
  <c r="CZ75" i="46"/>
  <c r="CY75" i="46"/>
  <c r="AJ75" i="46" s="1"/>
  <c r="CX75" i="46"/>
  <c r="AI75" i="46" s="1"/>
  <c r="CW75" i="46"/>
  <c r="AH75" i="46" s="1"/>
  <c r="CV75" i="46"/>
  <c r="CU75" i="46"/>
  <c r="CT75" i="46"/>
  <c r="CS75" i="46"/>
  <c r="AD75" i="46" s="1"/>
  <c r="CR75" i="46"/>
  <c r="CQ75" i="46"/>
  <c r="CP75" i="46"/>
  <c r="AA75" i="46" s="1"/>
  <c r="CO75" i="46"/>
  <c r="Z75" i="46" s="1"/>
  <c r="CN75" i="46"/>
  <c r="CM75" i="46"/>
  <c r="CL75" i="46"/>
  <c r="CK75" i="46"/>
  <c r="V75" i="46" s="1"/>
  <c r="CJ75" i="46"/>
  <c r="CI75" i="46"/>
  <c r="CH75" i="46"/>
  <c r="CG75" i="46"/>
  <c r="R75" i="46" s="1"/>
  <c r="CF75" i="46"/>
  <c r="Q75" i="46" s="1"/>
  <c r="CE75" i="46"/>
  <c r="CD75" i="46"/>
  <c r="CC75" i="46"/>
  <c r="N75" i="46" s="1"/>
  <c r="CB75" i="46"/>
  <c r="CA75" i="46"/>
  <c r="L75" i="46" s="1"/>
  <c r="BZ75" i="46"/>
  <c r="BY75" i="46"/>
  <c r="J75" i="46" s="1"/>
  <c r="BX75" i="46"/>
  <c r="BW75" i="46"/>
  <c r="BV75" i="46"/>
  <c r="BU75" i="46"/>
  <c r="F75" i="46" s="1"/>
  <c r="BT75" i="46"/>
  <c r="BS75" i="46"/>
  <c r="D75" i="46" s="1"/>
  <c r="B75" i="46"/>
  <c r="B75" i="44" s="1"/>
  <c r="A75" i="46"/>
  <c r="A73" i="27" s="1"/>
  <c r="EF74" i="46"/>
  <c r="BQ74" i="46" s="1"/>
  <c r="EE74" i="46"/>
  <c r="BP74" i="46" s="1"/>
  <c r="ED74" i="46"/>
  <c r="EC74" i="46"/>
  <c r="BN74" i="46" s="1"/>
  <c r="EB74" i="46"/>
  <c r="EA74" i="46"/>
  <c r="BL74" i="46" s="1"/>
  <c r="DZ74" i="46"/>
  <c r="BK74" i="46" s="1"/>
  <c r="DY74" i="46"/>
  <c r="BJ74" i="46" s="1"/>
  <c r="DX74" i="46"/>
  <c r="DW74" i="46"/>
  <c r="DV74" i="46"/>
  <c r="DU74" i="46"/>
  <c r="BF74" i="46" s="1"/>
  <c r="DT74" i="46"/>
  <c r="BE74" i="46" s="1"/>
  <c r="DS74" i="46"/>
  <c r="BD74" i="46" s="1"/>
  <c r="DR74" i="46"/>
  <c r="BC74" i="46" s="1"/>
  <c r="DQ74" i="46"/>
  <c r="BB74" i="46" s="1"/>
  <c r="DP74" i="46"/>
  <c r="DO74" i="46"/>
  <c r="DN74" i="46"/>
  <c r="AY74" i="46" s="1"/>
  <c r="DM74" i="46"/>
  <c r="AX74" i="46" s="1"/>
  <c r="DL74" i="46"/>
  <c r="DK74" i="46"/>
  <c r="AV74" i="46" s="1"/>
  <c r="DJ74" i="46"/>
  <c r="AU74" i="46" s="1"/>
  <c r="DI74" i="46"/>
  <c r="DH74" i="46"/>
  <c r="AS74" i="46" s="1"/>
  <c r="DG74" i="46"/>
  <c r="AR74" i="46" s="1"/>
  <c r="DF74" i="46"/>
  <c r="DE74" i="46"/>
  <c r="AP74" i="46" s="1"/>
  <c r="DD74" i="46"/>
  <c r="DC74" i="46"/>
  <c r="AN74" i="46" s="1"/>
  <c r="DB74" i="46"/>
  <c r="AM74" i="46" s="1"/>
  <c r="DA74" i="46"/>
  <c r="CZ74" i="46"/>
  <c r="AK74" i="46" s="1"/>
  <c r="CY74" i="46"/>
  <c r="CX74" i="46"/>
  <c r="CW74" i="46"/>
  <c r="AH74" i="46" s="1"/>
  <c r="CV74" i="46"/>
  <c r="CU74" i="46"/>
  <c r="AF74" i="46" s="1"/>
  <c r="CT74" i="46"/>
  <c r="AE74" i="46" s="1"/>
  <c r="CS74" i="46"/>
  <c r="AD74" i="46" s="1"/>
  <c r="CR74" i="46"/>
  <c r="CQ74" i="46"/>
  <c r="CP74" i="46"/>
  <c r="CO74" i="46"/>
  <c r="Z74" i="46" s="1"/>
  <c r="CN74" i="46"/>
  <c r="CM74" i="46"/>
  <c r="X74" i="46" s="1"/>
  <c r="CL74" i="46"/>
  <c r="W74" i="46" s="1"/>
  <c r="CK74" i="46"/>
  <c r="V74" i="46" s="1"/>
  <c r="CJ74" i="46"/>
  <c r="U74" i="46" s="1"/>
  <c r="CI74" i="46"/>
  <c r="T74" i="46" s="1"/>
  <c r="CH74" i="46"/>
  <c r="CG74" i="46"/>
  <c r="CF74" i="46"/>
  <c r="CE74" i="46"/>
  <c r="P74" i="46" s="1"/>
  <c r="CD74" i="46"/>
  <c r="O74" i="46" s="1"/>
  <c r="CC74" i="46"/>
  <c r="CB74" i="46"/>
  <c r="M74" i="46" s="1"/>
  <c r="CA74" i="46"/>
  <c r="BZ74" i="46"/>
  <c r="BY74" i="46"/>
  <c r="J74" i="46" s="1"/>
  <c r="BX74" i="46"/>
  <c r="I74" i="46" s="1"/>
  <c r="BW74" i="46"/>
  <c r="H74" i="46" s="1"/>
  <c r="BV74" i="46"/>
  <c r="G74" i="46" s="1"/>
  <c r="BU74" i="46"/>
  <c r="BT74" i="46"/>
  <c r="BS74" i="46"/>
  <c r="B74" i="46"/>
  <c r="B74" i="44" s="1"/>
  <c r="A74" i="46"/>
  <c r="EF73" i="46"/>
  <c r="EE73" i="46"/>
  <c r="BP73" i="46" s="1"/>
  <c r="ED73" i="46"/>
  <c r="BO73" i="44" s="1"/>
  <c r="EC73" i="46"/>
  <c r="BN73" i="46" s="1"/>
  <c r="EB73" i="46"/>
  <c r="EA73" i="46"/>
  <c r="BL73" i="46" s="1"/>
  <c r="DZ73" i="46"/>
  <c r="DY73" i="46"/>
  <c r="DX73" i="46"/>
  <c r="BI73" i="46" s="1"/>
  <c r="DW73" i="46"/>
  <c r="BH73" i="46" s="1"/>
  <c r="DV73" i="46"/>
  <c r="BG73" i="46" s="1"/>
  <c r="DU73" i="46"/>
  <c r="DT73" i="46"/>
  <c r="BE73" i="46" s="1"/>
  <c r="DS73" i="46"/>
  <c r="DR73" i="46"/>
  <c r="DQ73" i="46"/>
  <c r="BB73" i="46" s="1"/>
  <c r="DP73" i="46"/>
  <c r="BA73" i="46" s="1"/>
  <c r="DO73" i="46"/>
  <c r="AZ73" i="46" s="1"/>
  <c r="DN73" i="46"/>
  <c r="DM73" i="46"/>
  <c r="DL73" i="46"/>
  <c r="DK73" i="46"/>
  <c r="DJ73" i="46"/>
  <c r="DI73" i="46"/>
  <c r="DH73" i="46"/>
  <c r="DG73" i="46"/>
  <c r="AR73" i="46" s="1"/>
  <c r="DF73" i="46"/>
  <c r="DE73" i="46"/>
  <c r="DD73" i="46"/>
  <c r="AO73" i="46" s="1"/>
  <c r="DC73" i="46"/>
  <c r="DB73" i="46"/>
  <c r="DA73" i="46"/>
  <c r="AL73" i="46" s="1"/>
  <c r="CZ73" i="46"/>
  <c r="CY73" i="46"/>
  <c r="AJ73" i="46" s="1"/>
  <c r="CX73" i="46"/>
  <c r="AI73" i="46" s="1"/>
  <c r="CW73" i="46"/>
  <c r="CV73" i="46"/>
  <c r="AG73" i="46" s="1"/>
  <c r="CU73" i="46"/>
  <c r="AF73" i="46" s="1"/>
  <c r="CT73" i="46"/>
  <c r="CS73" i="46"/>
  <c r="CR73" i="46"/>
  <c r="CQ73" i="46"/>
  <c r="AB73" i="46" s="1"/>
  <c r="CP73" i="46"/>
  <c r="AA73" i="46" s="1"/>
  <c r="CO73" i="46"/>
  <c r="Z73" i="46" s="1"/>
  <c r="CN73" i="46"/>
  <c r="Y73" i="46" s="1"/>
  <c r="CM73" i="46"/>
  <c r="CL73" i="46"/>
  <c r="W73" i="46" s="1"/>
  <c r="CK73" i="46"/>
  <c r="CJ73" i="46"/>
  <c r="CI73" i="46"/>
  <c r="T73" i="46" s="1"/>
  <c r="CH73" i="46"/>
  <c r="S73" i="46" s="1"/>
  <c r="CG73" i="46"/>
  <c r="CF73" i="46"/>
  <c r="CE73" i="46"/>
  <c r="CD73" i="46"/>
  <c r="CC73" i="46"/>
  <c r="N73" i="46" s="1"/>
  <c r="CB73" i="46"/>
  <c r="M73" i="46" s="1"/>
  <c r="CA73" i="46"/>
  <c r="L73" i="46" s="1"/>
  <c r="BZ73" i="46"/>
  <c r="K73" i="46" s="1"/>
  <c r="BY73" i="46"/>
  <c r="BX73" i="46"/>
  <c r="I73" i="46" s="1"/>
  <c r="BW73" i="46"/>
  <c r="BV73" i="46"/>
  <c r="BU73" i="46"/>
  <c r="F73" i="46" s="1"/>
  <c r="BT73" i="46"/>
  <c r="BS73" i="46"/>
  <c r="D73" i="46" s="1"/>
  <c r="BO73" i="46"/>
  <c r="B73" i="46"/>
  <c r="B73" i="44" s="1"/>
  <c r="A73" i="46"/>
  <c r="A71" i="27" s="1"/>
  <c r="EF72" i="46"/>
  <c r="EE72" i="46"/>
  <c r="BP72" i="46" s="1"/>
  <c r="ED72" i="46"/>
  <c r="BO72" i="46" s="1"/>
  <c r="EC72" i="46"/>
  <c r="BN72" i="46" s="1"/>
  <c r="EB72" i="46"/>
  <c r="BM72" i="46" s="1"/>
  <c r="EA72" i="46"/>
  <c r="BL72" i="46" s="1"/>
  <c r="DZ72" i="46"/>
  <c r="BK72" i="46" s="1"/>
  <c r="DY72" i="46"/>
  <c r="DX72" i="46"/>
  <c r="DW72" i="46"/>
  <c r="BH72" i="46" s="1"/>
  <c r="DV72" i="46"/>
  <c r="BG72" i="46" s="1"/>
  <c r="DU72" i="46"/>
  <c r="DT72" i="46"/>
  <c r="DS72" i="46"/>
  <c r="DR72" i="46"/>
  <c r="DQ72" i="46"/>
  <c r="BB72" i="46" s="1"/>
  <c r="DP72" i="46"/>
  <c r="DO72" i="46"/>
  <c r="AZ72" i="46" s="1"/>
  <c r="DN72" i="46"/>
  <c r="AY72" i="46" s="1"/>
  <c r="DM72" i="46"/>
  <c r="DL72" i="46"/>
  <c r="AW72" i="46" s="1"/>
  <c r="DK72" i="46"/>
  <c r="AV72" i="46" s="1"/>
  <c r="DJ72" i="46"/>
  <c r="DI72" i="46"/>
  <c r="AT72" i="46" s="1"/>
  <c r="DH72" i="46"/>
  <c r="DG72" i="46"/>
  <c r="AR72" i="46" s="1"/>
  <c r="DF72" i="46"/>
  <c r="DE72" i="46"/>
  <c r="DD72" i="46"/>
  <c r="DC72" i="46"/>
  <c r="DB72" i="46"/>
  <c r="DA72" i="46"/>
  <c r="CZ72" i="46"/>
  <c r="CY72" i="46"/>
  <c r="AJ72" i="46" s="1"/>
  <c r="CX72" i="46"/>
  <c r="AI72" i="46" s="1"/>
  <c r="CW72" i="46"/>
  <c r="CV72" i="46"/>
  <c r="AG72" i="46" s="1"/>
  <c r="CU72" i="46"/>
  <c r="AF72" i="46" s="1"/>
  <c r="CT72" i="46"/>
  <c r="AE72" i="46" s="1"/>
  <c r="CS72" i="46"/>
  <c r="AD72" i="46" s="1"/>
  <c r="CR72" i="46"/>
  <c r="CQ72" i="46"/>
  <c r="AB72" i="46" s="1"/>
  <c r="CP72" i="46"/>
  <c r="CO72" i="46"/>
  <c r="CN72" i="46"/>
  <c r="Y72" i="46" s="1"/>
  <c r="CM72" i="46"/>
  <c r="CL72" i="46"/>
  <c r="W72" i="46" s="1"/>
  <c r="CK72" i="46"/>
  <c r="V72" i="46" s="1"/>
  <c r="CJ72" i="46"/>
  <c r="CI72" i="46"/>
  <c r="T72" i="46" s="1"/>
  <c r="CH72" i="46"/>
  <c r="S72" i="46" s="1"/>
  <c r="CG72" i="46"/>
  <c r="CF72" i="46"/>
  <c r="CE72" i="46"/>
  <c r="P72" i="46" s="1"/>
  <c r="CD72" i="46"/>
  <c r="O72" i="46" s="1"/>
  <c r="CC72" i="46"/>
  <c r="CB72" i="46"/>
  <c r="CA72" i="46"/>
  <c r="L72" i="46" s="1"/>
  <c r="BZ72" i="46"/>
  <c r="BY72" i="46"/>
  <c r="BX72" i="46"/>
  <c r="BW72" i="46"/>
  <c r="BV72" i="46"/>
  <c r="BU72" i="46"/>
  <c r="F72" i="46" s="1"/>
  <c r="BT72" i="46"/>
  <c r="BS72" i="46"/>
  <c r="D72" i="46" s="1"/>
  <c r="B72" i="46"/>
  <c r="B72" i="44" s="1"/>
  <c r="A72" i="46"/>
  <c r="A70" i="27" s="1"/>
  <c r="EF71" i="46"/>
  <c r="BQ71" i="46" s="1"/>
  <c r="EE71" i="46"/>
  <c r="BP71" i="46" s="1"/>
  <c r="ED71" i="46"/>
  <c r="EC71" i="46"/>
  <c r="BN71" i="46" s="1"/>
  <c r="EB71" i="46"/>
  <c r="EA71" i="46"/>
  <c r="BL71" i="46" s="1"/>
  <c r="DZ71" i="46"/>
  <c r="DY71" i="46"/>
  <c r="DX71" i="46"/>
  <c r="BI71" i="46" s="1"/>
  <c r="DW71" i="46"/>
  <c r="DV71" i="46"/>
  <c r="BG71" i="46" s="1"/>
  <c r="DU71" i="46"/>
  <c r="DT71" i="46"/>
  <c r="DS71" i="46"/>
  <c r="DR71" i="46"/>
  <c r="DQ71" i="46"/>
  <c r="DP71" i="46"/>
  <c r="BA71" i="46" s="1"/>
  <c r="DO71" i="46"/>
  <c r="DN71" i="46"/>
  <c r="DM71" i="46"/>
  <c r="AX71" i="46" s="1"/>
  <c r="DL71" i="46"/>
  <c r="AW71" i="46" s="1"/>
  <c r="DK71" i="46"/>
  <c r="DJ71" i="46"/>
  <c r="AU71" i="46" s="1"/>
  <c r="DI71" i="46"/>
  <c r="DH71" i="46"/>
  <c r="AS71" i="46" s="1"/>
  <c r="DG71" i="46"/>
  <c r="DF71" i="46"/>
  <c r="AQ71" i="46" s="1"/>
  <c r="DE71" i="46"/>
  <c r="AP71" i="46" s="1"/>
  <c r="DD71" i="46"/>
  <c r="DC71" i="46"/>
  <c r="DB71" i="46"/>
  <c r="AM71" i="46" s="1"/>
  <c r="DA71" i="46"/>
  <c r="CZ71" i="46"/>
  <c r="AK71" i="46" s="1"/>
  <c r="CY71" i="46"/>
  <c r="CX71" i="46"/>
  <c r="AI71" i="46" s="1"/>
  <c r="CW71" i="46"/>
  <c r="AH71" i="46" s="1"/>
  <c r="CV71" i="46"/>
  <c r="CU71" i="46"/>
  <c r="CT71" i="46"/>
  <c r="AE71" i="46" s="1"/>
  <c r="CS71" i="46"/>
  <c r="CR71" i="46"/>
  <c r="AC71" i="46" s="1"/>
  <c r="CQ71" i="46"/>
  <c r="AB71" i="46" s="1"/>
  <c r="CP71" i="46"/>
  <c r="CO71" i="46"/>
  <c r="Z71" i="46" s="1"/>
  <c r="CN71" i="46"/>
  <c r="CM71" i="46"/>
  <c r="CL71" i="46"/>
  <c r="CK71" i="46"/>
  <c r="CJ71" i="46"/>
  <c r="U71" i="46" s="1"/>
  <c r="CI71" i="46"/>
  <c r="CH71" i="46"/>
  <c r="S71" i="46" s="1"/>
  <c r="CG71" i="46"/>
  <c r="CF71" i="46"/>
  <c r="Q71" i="46" s="1"/>
  <c r="CE71" i="46"/>
  <c r="P71" i="46" s="1"/>
  <c r="CD71" i="46"/>
  <c r="O71" i="46" s="1"/>
  <c r="CC71" i="46"/>
  <c r="N71" i="46" s="1"/>
  <c r="CB71" i="46"/>
  <c r="M71" i="46" s="1"/>
  <c r="CA71" i="46"/>
  <c r="L71" i="46" s="1"/>
  <c r="BZ71" i="46"/>
  <c r="K71" i="46" s="1"/>
  <c r="BY71" i="46"/>
  <c r="J71" i="46" s="1"/>
  <c r="BX71" i="46"/>
  <c r="I71" i="46" s="1"/>
  <c r="BW71" i="46"/>
  <c r="BV71" i="46"/>
  <c r="BU71" i="46"/>
  <c r="BT71" i="46"/>
  <c r="E71" i="46" s="1"/>
  <c r="BS71" i="46"/>
  <c r="D71" i="46" s="1"/>
  <c r="B71" i="46"/>
  <c r="B71" i="44" s="1"/>
  <c r="A71" i="46"/>
  <c r="EF70" i="46"/>
  <c r="EE70" i="46"/>
  <c r="ED70" i="46"/>
  <c r="BO70" i="46" s="1"/>
  <c r="EC70" i="46"/>
  <c r="EB70" i="46"/>
  <c r="BM70" i="46" s="1"/>
  <c r="EA70" i="46"/>
  <c r="DZ70" i="46"/>
  <c r="BK70" i="46" s="1"/>
  <c r="DY70" i="46"/>
  <c r="BJ70" i="46" s="1"/>
  <c r="DX70" i="46"/>
  <c r="DW70" i="46"/>
  <c r="DV70" i="46"/>
  <c r="DU70" i="46"/>
  <c r="DT70" i="46"/>
  <c r="DS70" i="46"/>
  <c r="BD70" i="46" s="1"/>
  <c r="DR70" i="46"/>
  <c r="BC70" i="46" s="1"/>
  <c r="DQ70" i="46"/>
  <c r="BB70" i="46" s="1"/>
  <c r="DP70" i="46"/>
  <c r="DO70" i="46"/>
  <c r="DN70" i="46"/>
  <c r="DM70" i="46"/>
  <c r="AX70" i="46" s="1"/>
  <c r="DL70" i="46"/>
  <c r="AW70" i="46" s="1"/>
  <c r="DK70" i="46"/>
  <c r="DJ70" i="46"/>
  <c r="AU70" i="46" s="1"/>
  <c r="DI70" i="46"/>
  <c r="DH70" i="46"/>
  <c r="AS70" i="46" s="1"/>
  <c r="DG70" i="46"/>
  <c r="DF70" i="46"/>
  <c r="DE70" i="46"/>
  <c r="DD70" i="46"/>
  <c r="DC70" i="46"/>
  <c r="AN70" i="46" s="1"/>
  <c r="DB70" i="46"/>
  <c r="AM70" i="46" s="1"/>
  <c r="DA70" i="46"/>
  <c r="AL70" i="46" s="1"/>
  <c r="CZ70" i="46"/>
  <c r="AK70" i="46" s="1"/>
  <c r="CY70" i="46"/>
  <c r="CX70" i="46"/>
  <c r="AI70" i="46" s="1"/>
  <c r="CW70" i="46"/>
  <c r="CV70" i="46"/>
  <c r="AG70" i="46" s="1"/>
  <c r="CU70" i="46"/>
  <c r="AF70" i="46" s="1"/>
  <c r="CT70" i="46"/>
  <c r="AE70" i="46" s="1"/>
  <c r="CS70" i="46"/>
  <c r="AD70" i="46" s="1"/>
  <c r="CR70" i="46"/>
  <c r="CQ70" i="46"/>
  <c r="CP70" i="46"/>
  <c r="CO70" i="46"/>
  <c r="CN70" i="46"/>
  <c r="Y70" i="46" s="1"/>
  <c r="CM70" i="46"/>
  <c r="X70" i="46" s="1"/>
  <c r="CL70" i="46"/>
  <c r="W70" i="46" s="1"/>
  <c r="CK70" i="46"/>
  <c r="CJ70" i="46"/>
  <c r="CI70" i="46"/>
  <c r="CH70" i="46"/>
  <c r="CG70" i="46"/>
  <c r="CF70" i="46"/>
  <c r="CE70" i="46"/>
  <c r="CD70" i="46"/>
  <c r="O70" i="46" s="1"/>
  <c r="CC70" i="46"/>
  <c r="CB70" i="46"/>
  <c r="CA70" i="46"/>
  <c r="BZ70" i="46"/>
  <c r="BY70" i="46"/>
  <c r="BX70" i="46"/>
  <c r="BW70" i="46"/>
  <c r="H70" i="46" s="1"/>
  <c r="BV70" i="46"/>
  <c r="BU70" i="46"/>
  <c r="F70" i="46" s="1"/>
  <c r="BT70" i="46"/>
  <c r="BS70" i="46"/>
  <c r="B70" i="46"/>
  <c r="B70" i="44" s="1"/>
  <c r="A70" i="46"/>
  <c r="EF69" i="46"/>
  <c r="EE69" i="46"/>
  <c r="BP69" i="46" s="1"/>
  <c r="ED69" i="46"/>
  <c r="BO69" i="44" s="1"/>
  <c r="EC69" i="46"/>
  <c r="BN69" i="44" s="1"/>
  <c r="EB69" i="46"/>
  <c r="BM69" i="46" s="1"/>
  <c r="EA69" i="46"/>
  <c r="DZ69" i="46"/>
  <c r="DY69" i="46"/>
  <c r="BJ69" i="46" s="1"/>
  <c r="DX69" i="46"/>
  <c r="DW69" i="46"/>
  <c r="DV69" i="46"/>
  <c r="DU69" i="46"/>
  <c r="DT69" i="46"/>
  <c r="BE69" i="44" s="1"/>
  <c r="DS69" i="46"/>
  <c r="DR69" i="46"/>
  <c r="DQ69" i="46"/>
  <c r="DP69" i="46"/>
  <c r="BA69" i="46" s="1"/>
  <c r="DO69" i="46"/>
  <c r="AZ69" i="46" s="1"/>
  <c r="DN69" i="46"/>
  <c r="AY69" i="46" s="1"/>
  <c r="DM69" i="46"/>
  <c r="AX69" i="46" s="1"/>
  <c r="DL69" i="46"/>
  <c r="DK69" i="46"/>
  <c r="DJ69" i="46"/>
  <c r="AU69" i="46" s="1"/>
  <c r="DI69" i="46"/>
  <c r="DH69" i="46"/>
  <c r="DG69" i="46"/>
  <c r="DF69" i="46"/>
  <c r="AQ69" i="46" s="1"/>
  <c r="DE69" i="46"/>
  <c r="AP69" i="46" s="1"/>
  <c r="DD69" i="46"/>
  <c r="DC69" i="46"/>
  <c r="DB69" i="46"/>
  <c r="DA69" i="46"/>
  <c r="CZ69" i="46"/>
  <c r="AK69" i="46" s="1"/>
  <c r="CY69" i="46"/>
  <c r="AJ69" i="46" s="1"/>
  <c r="CX69" i="46"/>
  <c r="AI69" i="46" s="1"/>
  <c r="CW69" i="46"/>
  <c r="CV69" i="46"/>
  <c r="CU69" i="46"/>
  <c r="CT69" i="46"/>
  <c r="CS69" i="46"/>
  <c r="CR69" i="46"/>
  <c r="CQ69" i="46"/>
  <c r="AB69" i="46" s="1"/>
  <c r="CP69" i="46"/>
  <c r="CO69" i="46"/>
  <c r="Z69" i="46" s="1"/>
  <c r="CN69" i="46"/>
  <c r="CM69" i="46"/>
  <c r="CL69" i="46"/>
  <c r="CK69" i="46"/>
  <c r="CJ69" i="46"/>
  <c r="U69" i="46" s="1"/>
  <c r="CI69" i="46"/>
  <c r="CH69" i="46"/>
  <c r="S69" i="46" s="1"/>
  <c r="CG69" i="46"/>
  <c r="CF69" i="46"/>
  <c r="CE69" i="46"/>
  <c r="CD69" i="46"/>
  <c r="O69" i="46" s="1"/>
  <c r="CC69" i="46"/>
  <c r="N69" i="46" s="1"/>
  <c r="CB69" i="46"/>
  <c r="M69" i="46" s="1"/>
  <c r="CA69" i="46"/>
  <c r="L69" i="46" s="1"/>
  <c r="BZ69" i="46"/>
  <c r="BY69" i="46"/>
  <c r="J69" i="46" s="1"/>
  <c r="BX69" i="46"/>
  <c r="I69" i="46" s="1"/>
  <c r="BW69" i="46"/>
  <c r="BV69" i="46"/>
  <c r="G69" i="46" s="1"/>
  <c r="BU69" i="46"/>
  <c r="BT69" i="46"/>
  <c r="BS69" i="46"/>
  <c r="B69" i="46"/>
  <c r="B69" i="44" s="1"/>
  <c r="A69" i="46"/>
  <c r="A69" i="44" s="1"/>
  <c r="EF68" i="46"/>
  <c r="EE68" i="46"/>
  <c r="ED68" i="46"/>
  <c r="EC68" i="46"/>
  <c r="EB68" i="46"/>
  <c r="BM68" i="46" s="1"/>
  <c r="EA68" i="46"/>
  <c r="DZ68" i="46"/>
  <c r="DY68" i="46"/>
  <c r="BJ68" i="46" s="1"/>
  <c r="DX68" i="46"/>
  <c r="DW68" i="46"/>
  <c r="BH68" i="46" s="1"/>
  <c r="DV68" i="46"/>
  <c r="DU68" i="46"/>
  <c r="BF68" i="46" s="1"/>
  <c r="DT68" i="46"/>
  <c r="DS68" i="46"/>
  <c r="DR68" i="46"/>
  <c r="DQ68" i="46"/>
  <c r="BB68" i="46" s="1"/>
  <c r="DP68" i="46"/>
  <c r="DO68" i="46"/>
  <c r="AZ68" i="46" s="1"/>
  <c r="DN68" i="46"/>
  <c r="DM68" i="46"/>
  <c r="DL68" i="46"/>
  <c r="DK68" i="46"/>
  <c r="AV68" i="46" s="1"/>
  <c r="DJ68" i="46"/>
  <c r="DI68" i="46"/>
  <c r="AT68" i="46" s="1"/>
  <c r="DH68" i="46"/>
  <c r="DG68" i="46"/>
  <c r="AR68" i="46" s="1"/>
  <c r="DF68" i="46"/>
  <c r="AQ68" i="46" s="1"/>
  <c r="DE68" i="46"/>
  <c r="AP68" i="46" s="1"/>
  <c r="DD68" i="46"/>
  <c r="AO68" i="46" s="1"/>
  <c r="DC68" i="46"/>
  <c r="AN68" i="46" s="1"/>
  <c r="DB68" i="46"/>
  <c r="DA68" i="46"/>
  <c r="CZ68" i="46"/>
  <c r="CY68" i="46"/>
  <c r="AJ68" i="46" s="1"/>
  <c r="CX68" i="46"/>
  <c r="AI68" i="46" s="1"/>
  <c r="CW68" i="46"/>
  <c r="CV68" i="46"/>
  <c r="AG68" i="46" s="1"/>
  <c r="CU68" i="46"/>
  <c r="AF68" i="46" s="1"/>
  <c r="CT68" i="46"/>
  <c r="CS68" i="46"/>
  <c r="AD68" i="46" s="1"/>
  <c r="CR68" i="46"/>
  <c r="CQ68" i="46"/>
  <c r="CP68" i="46"/>
  <c r="AA68" i="46" s="1"/>
  <c r="CO68" i="46"/>
  <c r="CN68" i="46"/>
  <c r="Y68" i="46" s="1"/>
  <c r="CM68" i="46"/>
  <c r="CL68" i="46"/>
  <c r="CK68" i="46"/>
  <c r="V68" i="46" s="1"/>
  <c r="CJ68" i="46"/>
  <c r="CI68" i="46"/>
  <c r="T68" i="46" s="1"/>
  <c r="CH68" i="46"/>
  <c r="CG68" i="46"/>
  <c r="CF68" i="46"/>
  <c r="Q68" i="46" s="1"/>
  <c r="CE68" i="46"/>
  <c r="CD68" i="46"/>
  <c r="CC68" i="46"/>
  <c r="CB68" i="46"/>
  <c r="M68" i="46" s="1"/>
  <c r="CA68" i="46"/>
  <c r="L68" i="46" s="1"/>
  <c r="BZ68" i="46"/>
  <c r="BY68" i="46"/>
  <c r="J68" i="46" s="1"/>
  <c r="BX68" i="46"/>
  <c r="BW68" i="46"/>
  <c r="BV68" i="46"/>
  <c r="BU68" i="46"/>
  <c r="BT68" i="46"/>
  <c r="BS68" i="46"/>
  <c r="B68" i="46"/>
  <c r="B68" i="44" s="1"/>
  <c r="A68" i="46"/>
  <c r="A66" i="27" s="1"/>
  <c r="EF67" i="46"/>
  <c r="EE67" i="46"/>
  <c r="BP67" i="46" s="1"/>
  <c r="ED67" i="46"/>
  <c r="EC67" i="46"/>
  <c r="BN67" i="46" s="1"/>
  <c r="EB67" i="46"/>
  <c r="EA67" i="46"/>
  <c r="DZ67" i="46"/>
  <c r="DY67" i="46"/>
  <c r="DX67" i="46"/>
  <c r="DW67" i="46"/>
  <c r="BH67" i="46" s="1"/>
  <c r="DV67" i="46"/>
  <c r="BG67" i="46" s="1"/>
  <c r="DU67" i="46"/>
  <c r="DT67" i="46"/>
  <c r="BE67" i="46" s="1"/>
  <c r="DS67" i="46"/>
  <c r="DR67" i="46"/>
  <c r="BC67" i="46" s="1"/>
  <c r="DQ67" i="46"/>
  <c r="BB67" i="46" s="1"/>
  <c r="DP67" i="46"/>
  <c r="DO67" i="46"/>
  <c r="DN67" i="46"/>
  <c r="AY67" i="46" s="1"/>
  <c r="DM67" i="46"/>
  <c r="DL67" i="46"/>
  <c r="DK67" i="46"/>
  <c r="DJ67" i="46"/>
  <c r="DI67" i="46"/>
  <c r="DH67" i="46"/>
  <c r="DG67" i="46"/>
  <c r="DF67" i="46"/>
  <c r="DE67" i="46"/>
  <c r="DD67" i="46"/>
  <c r="DC67" i="46"/>
  <c r="DB67" i="46"/>
  <c r="AM67" i="46" s="1"/>
  <c r="DA67" i="46"/>
  <c r="CZ67" i="46"/>
  <c r="CY67" i="46"/>
  <c r="CX67" i="46"/>
  <c r="CW67" i="46"/>
  <c r="AH67" i="46" s="1"/>
  <c r="CV67" i="46"/>
  <c r="CU67" i="46"/>
  <c r="CT67" i="46"/>
  <c r="AE67" i="46" s="1"/>
  <c r="CS67" i="46"/>
  <c r="CR67" i="46"/>
  <c r="AC67" i="46" s="1"/>
  <c r="CQ67" i="46"/>
  <c r="AB67" i="46" s="1"/>
  <c r="CP67" i="46"/>
  <c r="CO67" i="46"/>
  <c r="CN67" i="46"/>
  <c r="Y67" i="46" s="1"/>
  <c r="CM67" i="46"/>
  <c r="CL67" i="46"/>
  <c r="W67" i="46" s="1"/>
  <c r="CK67" i="46"/>
  <c r="V67" i="46" s="1"/>
  <c r="CJ67" i="46"/>
  <c r="CI67" i="46"/>
  <c r="CH67" i="46"/>
  <c r="CG67" i="46"/>
  <c r="CF67" i="46"/>
  <c r="CE67" i="46"/>
  <c r="CD67" i="46"/>
  <c r="O67" i="46" s="1"/>
  <c r="CC67" i="46"/>
  <c r="CB67" i="46"/>
  <c r="M67" i="46" s="1"/>
  <c r="CA67" i="46"/>
  <c r="BZ67" i="46"/>
  <c r="BY67" i="46"/>
  <c r="J67" i="46" s="1"/>
  <c r="BX67" i="46"/>
  <c r="I67" i="46" s="1"/>
  <c r="BW67" i="46"/>
  <c r="BV67" i="46"/>
  <c r="G67" i="46" s="1"/>
  <c r="BU67" i="46"/>
  <c r="BT67" i="46"/>
  <c r="E67" i="46" s="1"/>
  <c r="BS67" i="46"/>
  <c r="B67" i="46"/>
  <c r="B67" i="44" s="1"/>
  <c r="A67" i="46"/>
  <c r="A65" i="27" s="1"/>
  <c r="EF66" i="46"/>
  <c r="EE66" i="46"/>
  <c r="ED66" i="46"/>
  <c r="BO66" i="46" s="1"/>
  <c r="EC66" i="46"/>
  <c r="BN66" i="46" s="1"/>
  <c r="EB66" i="46"/>
  <c r="BM66" i="46" s="1"/>
  <c r="EA66" i="46"/>
  <c r="BL66" i="46" s="1"/>
  <c r="DZ66" i="46"/>
  <c r="DY66" i="46"/>
  <c r="BJ66" i="46" s="1"/>
  <c r="DX66" i="46"/>
  <c r="BI66" i="46" s="1"/>
  <c r="DW66" i="46"/>
  <c r="BH66" i="46" s="1"/>
  <c r="DV66" i="46"/>
  <c r="DU66" i="46"/>
  <c r="DT66" i="46"/>
  <c r="DS66" i="46"/>
  <c r="BD66" i="46" s="1"/>
  <c r="DR66" i="46"/>
  <c r="DQ66" i="46"/>
  <c r="BB66" i="46" s="1"/>
  <c r="DP66" i="46"/>
  <c r="DO66" i="46"/>
  <c r="DN66" i="46"/>
  <c r="DM66" i="46"/>
  <c r="AX66" i="46" s="1"/>
  <c r="DL66" i="46"/>
  <c r="DK66" i="46"/>
  <c r="DJ66" i="46"/>
  <c r="DI66" i="46"/>
  <c r="AT66" i="46" s="1"/>
  <c r="DH66" i="46"/>
  <c r="DG66" i="46"/>
  <c r="AR66" i="46" s="1"/>
  <c r="DF66" i="46"/>
  <c r="AQ66" i="46" s="1"/>
  <c r="DE66" i="46"/>
  <c r="DD66" i="46"/>
  <c r="DC66" i="46"/>
  <c r="DB66" i="46"/>
  <c r="DA66" i="46"/>
  <c r="AL66" i="46" s="1"/>
  <c r="CZ66" i="46"/>
  <c r="CY66" i="46"/>
  <c r="AJ66" i="46" s="1"/>
  <c r="CX66" i="46"/>
  <c r="CW66" i="46"/>
  <c r="AH66" i="46" s="1"/>
  <c r="CV66" i="46"/>
  <c r="CU66" i="46"/>
  <c r="CT66" i="46"/>
  <c r="CS66" i="46"/>
  <c r="AD66" i="46" s="1"/>
  <c r="CR66" i="46"/>
  <c r="CQ66" i="46"/>
  <c r="CP66" i="46"/>
  <c r="AA66" i="46" s="1"/>
  <c r="CO66" i="46"/>
  <c r="Z66" i="46" s="1"/>
  <c r="CN66" i="46"/>
  <c r="CM66" i="46"/>
  <c r="CL66" i="46"/>
  <c r="CK66" i="46"/>
  <c r="V66" i="46" s="1"/>
  <c r="CJ66" i="46"/>
  <c r="CI66" i="46"/>
  <c r="T66" i="46" s="1"/>
  <c r="CH66" i="46"/>
  <c r="S66" i="46" s="1"/>
  <c r="CG66" i="46"/>
  <c r="CF66" i="46"/>
  <c r="CE66" i="46"/>
  <c r="CD66" i="46"/>
  <c r="CC66" i="46"/>
  <c r="N66" i="46" s="1"/>
  <c r="CB66" i="46"/>
  <c r="M66" i="46" s="1"/>
  <c r="CA66" i="46"/>
  <c r="BZ66" i="46"/>
  <c r="BY66" i="46"/>
  <c r="J66" i="46" s="1"/>
  <c r="BX66" i="46"/>
  <c r="BW66" i="46"/>
  <c r="H66" i="46" s="1"/>
  <c r="BV66" i="46"/>
  <c r="BU66" i="46"/>
  <c r="F66" i="46" s="1"/>
  <c r="BT66" i="46"/>
  <c r="BS66" i="46"/>
  <c r="B66" i="46"/>
  <c r="B66" i="44" s="1"/>
  <c r="A66" i="46"/>
  <c r="A64" i="27" s="1"/>
  <c r="EF65" i="46"/>
  <c r="EE65" i="46"/>
  <c r="ED65" i="46"/>
  <c r="EC65" i="46"/>
  <c r="BN65" i="46" s="1"/>
  <c r="EB65" i="46"/>
  <c r="BM65" i="46" s="1"/>
  <c r="EA65" i="46"/>
  <c r="DZ65" i="46"/>
  <c r="DY65" i="46"/>
  <c r="BJ65" i="46" s="1"/>
  <c r="DX65" i="46"/>
  <c r="BI65" i="46" s="1"/>
  <c r="DW65" i="46"/>
  <c r="DV65" i="46"/>
  <c r="DU65" i="46"/>
  <c r="BF65" i="46" s="1"/>
  <c r="DT65" i="46"/>
  <c r="BE65" i="46" s="1"/>
  <c r="DS65" i="46"/>
  <c r="DR65" i="46"/>
  <c r="DQ65" i="46"/>
  <c r="BB65" i="46" s="1"/>
  <c r="DP65" i="46"/>
  <c r="BA65" i="46" s="1"/>
  <c r="DO65" i="46"/>
  <c r="DN65" i="46"/>
  <c r="DM65" i="46"/>
  <c r="AX65" i="46" s="1"/>
  <c r="DL65" i="46"/>
  <c r="AW65" i="46" s="1"/>
  <c r="DK65" i="46"/>
  <c r="AV65" i="46" s="1"/>
  <c r="DJ65" i="46"/>
  <c r="AU65" i="46" s="1"/>
  <c r="DI65" i="46"/>
  <c r="DH65" i="46"/>
  <c r="DG65" i="46"/>
  <c r="DF65" i="46"/>
  <c r="DE65" i="46"/>
  <c r="AP65" i="46" s="1"/>
  <c r="DD65" i="46"/>
  <c r="AO65" i="46" s="1"/>
  <c r="DC65" i="46"/>
  <c r="AN65" i="46" s="1"/>
  <c r="DB65" i="46"/>
  <c r="AM65" i="46" s="1"/>
  <c r="DA65" i="46"/>
  <c r="CZ65" i="46"/>
  <c r="CY65" i="46"/>
  <c r="CX65" i="46"/>
  <c r="CW65" i="46"/>
  <c r="AH65" i="46" s="1"/>
  <c r="CV65" i="46"/>
  <c r="AG65" i="46" s="1"/>
  <c r="CU65" i="46"/>
  <c r="CT65" i="46"/>
  <c r="AE65" i="46" s="1"/>
  <c r="CS65" i="46"/>
  <c r="CR65" i="46"/>
  <c r="CQ65" i="46"/>
  <c r="AB65" i="46" s="1"/>
  <c r="CP65" i="46"/>
  <c r="CO65" i="46"/>
  <c r="Z65" i="46" s="1"/>
  <c r="CN65" i="46"/>
  <c r="CM65" i="46"/>
  <c r="CL65" i="46"/>
  <c r="W65" i="46" s="1"/>
  <c r="CK65" i="46"/>
  <c r="V65" i="46" s="1"/>
  <c r="CJ65" i="46"/>
  <c r="CI65" i="46"/>
  <c r="T65" i="46" s="1"/>
  <c r="CH65" i="46"/>
  <c r="CG65" i="46"/>
  <c r="R65" i="46" s="1"/>
  <c r="CF65" i="46"/>
  <c r="CE65" i="46"/>
  <c r="P65" i="46" s="1"/>
  <c r="CD65" i="46"/>
  <c r="O65" i="46" s="1"/>
  <c r="CC65" i="46"/>
  <c r="CB65" i="46"/>
  <c r="CA65" i="46"/>
  <c r="L65" i="46" s="1"/>
  <c r="BZ65" i="46"/>
  <c r="BY65" i="46"/>
  <c r="BX65" i="46"/>
  <c r="BW65" i="46"/>
  <c r="BV65" i="46"/>
  <c r="BU65" i="46"/>
  <c r="F65" i="46" s="1"/>
  <c r="BT65" i="46"/>
  <c r="BS65" i="46"/>
  <c r="B65" i="46"/>
  <c r="B65" i="44" s="1"/>
  <c r="A65" i="46"/>
  <c r="A63" i="27" s="1"/>
  <c r="EF64" i="46"/>
  <c r="EE64" i="46"/>
  <c r="BP64" i="46" s="1"/>
  <c r="ED64" i="46"/>
  <c r="BO64" i="46" s="1"/>
  <c r="EC64" i="46"/>
  <c r="BN64" i="46" s="1"/>
  <c r="EB64" i="46"/>
  <c r="EA64" i="46"/>
  <c r="DZ64" i="46"/>
  <c r="DY64" i="46"/>
  <c r="DX64" i="46"/>
  <c r="BI64" i="46" s="1"/>
  <c r="DW64" i="46"/>
  <c r="BH64" i="46" s="1"/>
  <c r="DV64" i="46"/>
  <c r="DU64" i="46"/>
  <c r="DT64" i="46"/>
  <c r="BE64" i="46" s="1"/>
  <c r="DS64" i="46"/>
  <c r="DR64" i="46"/>
  <c r="DQ64" i="46"/>
  <c r="BB64" i="46" s="1"/>
  <c r="DP64" i="46"/>
  <c r="DO64" i="46"/>
  <c r="AZ64" i="46" s="1"/>
  <c r="DN64" i="46"/>
  <c r="AY64" i="46" s="1"/>
  <c r="DM64" i="46"/>
  <c r="AX64" i="46" s="1"/>
  <c r="DL64" i="46"/>
  <c r="DK64" i="46"/>
  <c r="DJ64" i="46"/>
  <c r="DI64" i="46"/>
  <c r="DH64" i="46"/>
  <c r="DG64" i="46"/>
  <c r="DF64" i="46"/>
  <c r="AQ64" i="46" s="1"/>
  <c r="DE64" i="46"/>
  <c r="AP64" i="46" s="1"/>
  <c r="DD64" i="46"/>
  <c r="DC64" i="46"/>
  <c r="AN64" i="46" s="1"/>
  <c r="DB64" i="46"/>
  <c r="DA64" i="46"/>
  <c r="CZ64" i="46"/>
  <c r="CY64" i="46"/>
  <c r="AJ64" i="46" s="1"/>
  <c r="CX64" i="46"/>
  <c r="CW64" i="46"/>
  <c r="CV64" i="46"/>
  <c r="AG64" i="46" s="1"/>
  <c r="CU64" i="46"/>
  <c r="AF64" i="46" s="1"/>
  <c r="CT64" i="46"/>
  <c r="CS64" i="46"/>
  <c r="CR64" i="46"/>
  <c r="CQ64" i="46"/>
  <c r="AB64" i="46" s="1"/>
  <c r="CP64" i="46"/>
  <c r="AA64" i="46" s="1"/>
  <c r="CO64" i="46"/>
  <c r="Z64" i="46" s="1"/>
  <c r="CN64" i="46"/>
  <c r="CM64" i="46"/>
  <c r="X64" i="46" s="1"/>
  <c r="CL64" i="46"/>
  <c r="CK64" i="46"/>
  <c r="V64" i="46" s="1"/>
  <c r="CJ64" i="46"/>
  <c r="CI64" i="46"/>
  <c r="CH64" i="46"/>
  <c r="S64" i="46" s="1"/>
  <c r="CG64" i="46"/>
  <c r="R64" i="46" s="1"/>
  <c r="CF64" i="46"/>
  <c r="CE64" i="46"/>
  <c r="CD64" i="46"/>
  <c r="CC64" i="46"/>
  <c r="N64" i="46" s="1"/>
  <c r="CB64" i="46"/>
  <c r="CA64" i="46"/>
  <c r="BZ64" i="46"/>
  <c r="BY64" i="46"/>
  <c r="J64" i="46" s="1"/>
  <c r="BX64" i="46"/>
  <c r="BW64" i="46"/>
  <c r="BV64" i="46"/>
  <c r="BU64" i="46"/>
  <c r="F64" i="46" s="1"/>
  <c r="BT64" i="46"/>
  <c r="E64" i="46" s="1"/>
  <c r="BS64" i="46"/>
  <c r="D64" i="46" s="1"/>
  <c r="B64" i="46"/>
  <c r="B64" i="44" s="1"/>
  <c r="A64" i="46"/>
  <c r="C64" i="46" s="1"/>
  <c r="C64" i="44" s="1"/>
  <c r="EF63" i="46"/>
  <c r="EE63" i="46"/>
  <c r="ED63" i="46"/>
  <c r="EC63" i="46"/>
  <c r="EB63" i="46"/>
  <c r="EA63" i="46"/>
  <c r="DZ63" i="46"/>
  <c r="DY63" i="46"/>
  <c r="DX63" i="46"/>
  <c r="DW63" i="46"/>
  <c r="BH63" i="46" s="1"/>
  <c r="DV63" i="46"/>
  <c r="DU63" i="46"/>
  <c r="BF63" i="46" s="1"/>
  <c r="DT63" i="46"/>
  <c r="DS63" i="46"/>
  <c r="BD63" i="46" s="1"/>
  <c r="DR63" i="46"/>
  <c r="DQ63" i="46"/>
  <c r="BB63" i="46" s="1"/>
  <c r="DP63" i="46"/>
  <c r="DO63" i="46"/>
  <c r="AZ63" i="46" s="1"/>
  <c r="DN63" i="46"/>
  <c r="AY63" i="44" s="1"/>
  <c r="DM63" i="46"/>
  <c r="AX63" i="46" s="1"/>
  <c r="DL63" i="46"/>
  <c r="DK63" i="46"/>
  <c r="DJ63" i="46"/>
  <c r="AU63" i="46" s="1"/>
  <c r="DI63" i="46"/>
  <c r="DH63" i="46"/>
  <c r="DG63" i="46"/>
  <c r="DF63" i="46"/>
  <c r="DE63" i="46"/>
  <c r="DD63" i="46"/>
  <c r="DC63" i="46"/>
  <c r="AN63" i="46" s="1"/>
  <c r="DB63" i="46"/>
  <c r="DA63" i="46"/>
  <c r="AL63" i="46" s="1"/>
  <c r="CZ63" i="46"/>
  <c r="CY63" i="46"/>
  <c r="CX63" i="46"/>
  <c r="CW63" i="46"/>
  <c r="AH63" i="46" s="1"/>
  <c r="CV63" i="46"/>
  <c r="AG63" i="46" s="1"/>
  <c r="CU63" i="46"/>
  <c r="CT63" i="46"/>
  <c r="AE63" i="46" s="1"/>
  <c r="CS63" i="46"/>
  <c r="CR63" i="46"/>
  <c r="CQ63" i="46"/>
  <c r="CP63" i="46"/>
  <c r="CO63" i="46"/>
  <c r="Z63" i="46" s="1"/>
  <c r="CN63" i="46"/>
  <c r="CM63" i="46"/>
  <c r="X63" i="46" s="1"/>
  <c r="CL63" i="46"/>
  <c r="W63" i="46" s="1"/>
  <c r="CK63" i="46"/>
  <c r="V63" i="46" s="1"/>
  <c r="CJ63" i="46"/>
  <c r="CI63" i="46"/>
  <c r="CH63" i="46"/>
  <c r="CG63" i="46"/>
  <c r="R63" i="46" s="1"/>
  <c r="CF63" i="46"/>
  <c r="CE63" i="46"/>
  <c r="P63" i="46" s="1"/>
  <c r="CD63" i="46"/>
  <c r="CC63" i="46"/>
  <c r="CB63" i="46"/>
  <c r="CA63" i="46"/>
  <c r="BZ63" i="46"/>
  <c r="BY63" i="46"/>
  <c r="BX63" i="46"/>
  <c r="BW63" i="46"/>
  <c r="BV63" i="46"/>
  <c r="BU63" i="46"/>
  <c r="F63" i="46" s="1"/>
  <c r="BT63" i="46"/>
  <c r="BS63" i="46"/>
  <c r="D63" i="46" s="1"/>
  <c r="B63" i="46"/>
  <c r="B63" i="44" s="1"/>
  <c r="A63" i="46"/>
  <c r="A61" i="27" s="1"/>
  <c r="EF62" i="46"/>
  <c r="EE62" i="46"/>
  <c r="BP62" i="46" s="1"/>
  <c r="ED62" i="46"/>
  <c r="BO62" i="46" s="1"/>
  <c r="EC62" i="46"/>
  <c r="EB62" i="46"/>
  <c r="EA62" i="46"/>
  <c r="DZ62" i="46"/>
  <c r="BK62" i="46" s="1"/>
  <c r="DY62" i="46"/>
  <c r="BJ62" i="46" s="1"/>
  <c r="DX62" i="46"/>
  <c r="BI62" i="46" s="1"/>
  <c r="DW62" i="46"/>
  <c r="BH62" i="46" s="1"/>
  <c r="DV62" i="46"/>
  <c r="BG62" i="46" s="1"/>
  <c r="DU62" i="46"/>
  <c r="DT62" i="46"/>
  <c r="DS62" i="46"/>
  <c r="BD62" i="46" s="1"/>
  <c r="DR62" i="46"/>
  <c r="BC62" i="46" s="1"/>
  <c r="DQ62" i="46"/>
  <c r="BB62" i="44" s="1"/>
  <c r="DP62" i="46"/>
  <c r="DO62" i="46"/>
  <c r="AZ62" i="46" s="1"/>
  <c r="DN62" i="46"/>
  <c r="DM62" i="46"/>
  <c r="DL62" i="46"/>
  <c r="DK62" i="46"/>
  <c r="AV62" i="46" s="1"/>
  <c r="DJ62" i="46"/>
  <c r="AU62" i="46" s="1"/>
  <c r="DI62" i="46"/>
  <c r="AT62" i="46" s="1"/>
  <c r="DH62" i="46"/>
  <c r="AS62" i="46" s="1"/>
  <c r="DG62" i="46"/>
  <c r="AR62" i="46" s="1"/>
  <c r="DF62" i="46"/>
  <c r="AQ62" i="46" s="1"/>
  <c r="DE62" i="46"/>
  <c r="AP62" i="46" s="1"/>
  <c r="DD62" i="46"/>
  <c r="AO62" i="46" s="1"/>
  <c r="DC62" i="46"/>
  <c r="DB62" i="46"/>
  <c r="DA62" i="46"/>
  <c r="AL62" i="46" s="1"/>
  <c r="CZ62" i="46"/>
  <c r="CY62" i="46"/>
  <c r="CX62" i="46"/>
  <c r="CW62" i="46"/>
  <c r="CV62" i="46"/>
  <c r="CU62" i="46"/>
  <c r="CT62" i="46"/>
  <c r="AE62" i="46" s="1"/>
  <c r="CS62" i="46"/>
  <c r="AD62" i="46" s="1"/>
  <c r="CR62" i="46"/>
  <c r="CQ62" i="46"/>
  <c r="CP62" i="46"/>
  <c r="CO62" i="46"/>
  <c r="CN62" i="46"/>
  <c r="Y62" i="46" s="1"/>
  <c r="CM62" i="46"/>
  <c r="CL62" i="46"/>
  <c r="W62" i="46" s="1"/>
  <c r="CK62" i="46"/>
  <c r="V62" i="46" s="1"/>
  <c r="CJ62" i="46"/>
  <c r="CI62" i="46"/>
  <c r="T62" i="46" s="1"/>
  <c r="CH62" i="46"/>
  <c r="S62" i="46" s="1"/>
  <c r="CG62" i="46"/>
  <c r="CF62" i="46"/>
  <c r="Q62" i="46" s="1"/>
  <c r="CE62" i="46"/>
  <c r="P62" i="46" s="1"/>
  <c r="CD62" i="46"/>
  <c r="O62" i="46" s="1"/>
  <c r="CC62" i="46"/>
  <c r="N62" i="46" s="1"/>
  <c r="CB62" i="46"/>
  <c r="M62" i="46" s="1"/>
  <c r="CA62" i="46"/>
  <c r="BZ62" i="46"/>
  <c r="K62" i="46" s="1"/>
  <c r="BY62" i="46"/>
  <c r="BX62" i="46"/>
  <c r="BW62" i="46"/>
  <c r="BV62" i="46"/>
  <c r="G62" i="46" s="1"/>
  <c r="BU62" i="46"/>
  <c r="F62" i="46" s="1"/>
  <c r="BT62" i="46"/>
  <c r="BS62" i="46"/>
  <c r="D62" i="46" s="1"/>
  <c r="B62" i="46"/>
  <c r="B62" i="44" s="1"/>
  <c r="A62" i="46"/>
  <c r="EF61" i="46"/>
  <c r="BQ61" i="46" s="1"/>
  <c r="EE61" i="46"/>
  <c r="ED61" i="46"/>
  <c r="EC61" i="46"/>
  <c r="BN61" i="46" s="1"/>
  <c r="EB61" i="46"/>
  <c r="EA61" i="46"/>
  <c r="BL61" i="46" s="1"/>
  <c r="DZ61" i="46"/>
  <c r="BK61" i="46" s="1"/>
  <c r="DY61" i="46"/>
  <c r="BJ61" i="46" s="1"/>
  <c r="DX61" i="46"/>
  <c r="DW61" i="46"/>
  <c r="DV61" i="46"/>
  <c r="BG61" i="46" s="1"/>
  <c r="DU61" i="46"/>
  <c r="DT61" i="46"/>
  <c r="BE61" i="46" s="1"/>
  <c r="DS61" i="46"/>
  <c r="BD61" i="46" s="1"/>
  <c r="DR61" i="46"/>
  <c r="DQ61" i="46"/>
  <c r="BB61" i="46" s="1"/>
  <c r="DP61" i="46"/>
  <c r="DO61" i="46"/>
  <c r="DN61" i="46"/>
  <c r="AY61" i="46" s="1"/>
  <c r="DM61" i="46"/>
  <c r="AX61" i="46" s="1"/>
  <c r="DL61" i="46"/>
  <c r="AW61" i="46" s="1"/>
  <c r="DK61" i="46"/>
  <c r="DJ61" i="46"/>
  <c r="AU61" i="46" s="1"/>
  <c r="DI61" i="46"/>
  <c r="DH61" i="46"/>
  <c r="DG61" i="46"/>
  <c r="DF61" i="46"/>
  <c r="DE61" i="46"/>
  <c r="DD61" i="46"/>
  <c r="AO61" i="46" s="1"/>
  <c r="DC61" i="46"/>
  <c r="AN61" i="46" s="1"/>
  <c r="DB61" i="46"/>
  <c r="AM61" i="46" s="1"/>
  <c r="DA61" i="46"/>
  <c r="CZ61" i="46"/>
  <c r="CY61" i="46"/>
  <c r="CX61" i="46"/>
  <c r="AI61" i="46" s="1"/>
  <c r="CW61" i="46"/>
  <c r="AH61" i="46" s="1"/>
  <c r="CV61" i="46"/>
  <c r="CU61" i="46"/>
  <c r="AF61" i="46" s="1"/>
  <c r="CT61" i="46"/>
  <c r="CS61" i="46"/>
  <c r="CR61" i="46"/>
  <c r="CQ61" i="46"/>
  <c r="CP61" i="46"/>
  <c r="AA61" i="46" s="1"/>
  <c r="CO61" i="46"/>
  <c r="Z61" i="46" s="1"/>
  <c r="CN61" i="46"/>
  <c r="Y61" i="46" s="1"/>
  <c r="CM61" i="46"/>
  <c r="X61" i="46" s="1"/>
  <c r="CL61" i="46"/>
  <c r="W61" i="46" s="1"/>
  <c r="CK61" i="46"/>
  <c r="CJ61" i="46"/>
  <c r="CI61" i="46"/>
  <c r="CH61" i="46"/>
  <c r="S61" i="46" s="1"/>
  <c r="CG61" i="46"/>
  <c r="CF61" i="46"/>
  <c r="CE61" i="46"/>
  <c r="P61" i="46" s="1"/>
  <c r="CD61" i="46"/>
  <c r="CC61" i="46"/>
  <c r="CB61" i="46"/>
  <c r="M61" i="46" s="1"/>
  <c r="CA61" i="46"/>
  <c r="BZ61" i="46"/>
  <c r="BY61" i="46"/>
  <c r="J61" i="46" s="1"/>
  <c r="BX61" i="46"/>
  <c r="BW61" i="46"/>
  <c r="H61" i="46" s="1"/>
  <c r="BV61" i="46"/>
  <c r="BU61" i="46"/>
  <c r="BT61" i="46"/>
  <c r="E61" i="46" s="1"/>
  <c r="BS61" i="46"/>
  <c r="B61" i="46"/>
  <c r="B61" i="44" s="1"/>
  <c r="A61" i="46"/>
  <c r="EF60" i="46"/>
  <c r="EE60" i="46"/>
  <c r="BP60" i="46" s="1"/>
  <c r="ED60" i="46"/>
  <c r="BO60" i="46" s="1"/>
  <c r="EC60" i="46"/>
  <c r="EB60" i="46"/>
  <c r="EA60" i="46"/>
  <c r="DZ60" i="46"/>
  <c r="DY60" i="46"/>
  <c r="BJ60" i="46" s="1"/>
  <c r="DX60" i="46"/>
  <c r="BI60" i="46" s="1"/>
  <c r="DW60" i="46"/>
  <c r="BH60" i="46" s="1"/>
  <c r="DV60" i="46"/>
  <c r="DU60" i="46"/>
  <c r="BF60" i="46" s="1"/>
  <c r="DT60" i="46"/>
  <c r="DS60" i="46"/>
  <c r="DR60" i="46"/>
  <c r="BC60" i="46" s="1"/>
  <c r="DQ60" i="46"/>
  <c r="BB60" i="46" s="1"/>
  <c r="DP60" i="46"/>
  <c r="BA60" i="46" s="1"/>
  <c r="DO60" i="46"/>
  <c r="AZ60" i="46" s="1"/>
  <c r="DN60" i="46"/>
  <c r="AY60" i="46" s="1"/>
  <c r="DM60" i="46"/>
  <c r="DL60" i="46"/>
  <c r="DK60" i="46"/>
  <c r="DJ60" i="46"/>
  <c r="DI60" i="46"/>
  <c r="AT60" i="46" s="1"/>
  <c r="DH60" i="46"/>
  <c r="DG60" i="46"/>
  <c r="DF60" i="46"/>
  <c r="DE60" i="46"/>
  <c r="DD60" i="46"/>
  <c r="AO60" i="46" s="1"/>
  <c r="DC60" i="46"/>
  <c r="DB60" i="46"/>
  <c r="DA60" i="46"/>
  <c r="CZ60" i="46"/>
  <c r="AK60" i="46" s="1"/>
  <c r="CY60" i="46"/>
  <c r="AJ60" i="46" s="1"/>
  <c r="CX60" i="46"/>
  <c r="AI60" i="46" s="1"/>
  <c r="CW60" i="46"/>
  <c r="AH60" i="46" s="1"/>
  <c r="CV60" i="46"/>
  <c r="AG60" i="46" s="1"/>
  <c r="CU60" i="46"/>
  <c r="CT60" i="46"/>
  <c r="AE60" i="46" s="1"/>
  <c r="CS60" i="46"/>
  <c r="CR60" i="46"/>
  <c r="AC60" i="46" s="1"/>
  <c r="CQ60" i="46"/>
  <c r="AB60" i="46" s="1"/>
  <c r="CP60" i="46"/>
  <c r="AA60" i="46" s="1"/>
  <c r="CO60" i="46"/>
  <c r="CN60" i="46"/>
  <c r="Y60" i="46" s="1"/>
  <c r="CM60" i="46"/>
  <c r="CL60" i="46"/>
  <c r="W60" i="46" s="1"/>
  <c r="CK60" i="46"/>
  <c r="CJ60" i="46"/>
  <c r="U60" i="46" s="1"/>
  <c r="CI60" i="46"/>
  <c r="CH60" i="46"/>
  <c r="S60" i="46" s="1"/>
  <c r="CG60" i="46"/>
  <c r="R60" i="46" s="1"/>
  <c r="CF60" i="46"/>
  <c r="CE60" i="46"/>
  <c r="CD60" i="46"/>
  <c r="CC60" i="46"/>
  <c r="CB60" i="46"/>
  <c r="M60" i="46" s="1"/>
  <c r="CA60" i="46"/>
  <c r="BZ60" i="46"/>
  <c r="K60" i="46" s="1"/>
  <c r="BY60" i="46"/>
  <c r="BX60" i="46"/>
  <c r="BW60" i="46"/>
  <c r="BV60" i="46"/>
  <c r="G60" i="46" s="1"/>
  <c r="BU60" i="46"/>
  <c r="BT60" i="46"/>
  <c r="BS60" i="46"/>
  <c r="D60" i="46" s="1"/>
  <c r="B60" i="46"/>
  <c r="B60" i="44" s="1"/>
  <c r="A60" i="46"/>
  <c r="EF59" i="46"/>
  <c r="BQ59" i="46" s="1"/>
  <c r="EE59" i="46"/>
  <c r="BP59" i="46" s="1"/>
  <c r="ED59" i="46"/>
  <c r="BO59" i="44" s="1"/>
  <c r="EC59" i="46"/>
  <c r="BN59" i="46" s="1"/>
  <c r="EB59" i="46"/>
  <c r="BM59" i="46" s="1"/>
  <c r="EA59" i="46"/>
  <c r="BL59" i="46" s="1"/>
  <c r="DZ59" i="46"/>
  <c r="DY59" i="46"/>
  <c r="DX59" i="46"/>
  <c r="BI59" i="46" s="1"/>
  <c r="DW59" i="46"/>
  <c r="BH59" i="46" s="1"/>
  <c r="DV59" i="46"/>
  <c r="DU59" i="46"/>
  <c r="BF59" i="46" s="1"/>
  <c r="DT59" i="46"/>
  <c r="DS59" i="46"/>
  <c r="BD59" i="46" s="1"/>
  <c r="DR59" i="46"/>
  <c r="DQ59" i="46"/>
  <c r="DP59" i="46"/>
  <c r="DO59" i="46"/>
  <c r="AZ59" i="46" s="1"/>
  <c r="DN59" i="46"/>
  <c r="AY59" i="46" s="1"/>
  <c r="DM59" i="46"/>
  <c r="AX59" i="46" s="1"/>
  <c r="DL59" i="46"/>
  <c r="AW59" i="46" s="1"/>
  <c r="DK59" i="46"/>
  <c r="DJ59" i="46"/>
  <c r="DI59" i="46"/>
  <c r="DH59" i="46"/>
  <c r="AS59" i="46" s="1"/>
  <c r="DG59" i="46"/>
  <c r="AR59" i="46" s="1"/>
  <c r="DF59" i="46"/>
  <c r="DE59" i="46"/>
  <c r="AP59" i="46" s="1"/>
  <c r="DD59" i="46"/>
  <c r="AO59" i="46" s="1"/>
  <c r="DC59" i="46"/>
  <c r="DB59" i="46"/>
  <c r="DA59" i="46"/>
  <c r="CZ59" i="46"/>
  <c r="CY59" i="46"/>
  <c r="AJ59" i="46" s="1"/>
  <c r="CX59" i="46"/>
  <c r="AI59" i="46" s="1"/>
  <c r="CW59" i="46"/>
  <c r="CV59" i="46"/>
  <c r="CU59" i="46"/>
  <c r="AF59" i="46" s="1"/>
  <c r="CT59" i="46"/>
  <c r="AE59" i="46" s="1"/>
  <c r="CS59" i="46"/>
  <c r="CR59" i="46"/>
  <c r="CQ59" i="46"/>
  <c r="AB59" i="46" s="1"/>
  <c r="CP59" i="46"/>
  <c r="CO59" i="46"/>
  <c r="CN59" i="46"/>
  <c r="Y59" i="46" s="1"/>
  <c r="CM59" i="46"/>
  <c r="X59" i="46" s="1"/>
  <c r="CL59" i="46"/>
  <c r="W59" i="46" s="1"/>
  <c r="CK59" i="46"/>
  <c r="CJ59" i="46"/>
  <c r="U59" i="46" s="1"/>
  <c r="CI59" i="46"/>
  <c r="T59" i="46" s="1"/>
  <c r="CH59" i="46"/>
  <c r="CG59" i="46"/>
  <c r="CF59" i="46"/>
  <c r="CE59" i="46"/>
  <c r="P59" i="46" s="1"/>
  <c r="CD59" i="46"/>
  <c r="O59" i="46" s="1"/>
  <c r="CC59" i="46"/>
  <c r="CB59" i="46"/>
  <c r="M59" i="46" s="1"/>
  <c r="CA59" i="46"/>
  <c r="L59" i="46" s="1"/>
  <c r="BZ59" i="46"/>
  <c r="K59" i="46" s="1"/>
  <c r="BY59" i="46"/>
  <c r="BX59" i="46"/>
  <c r="I59" i="46" s="1"/>
  <c r="BW59" i="46"/>
  <c r="H59" i="46" s="1"/>
  <c r="BV59" i="46"/>
  <c r="BU59" i="46"/>
  <c r="F59" i="46" s="1"/>
  <c r="BT59" i="46"/>
  <c r="BS59" i="46"/>
  <c r="D59" i="46" s="1"/>
  <c r="B59" i="46"/>
  <c r="B59" i="44" s="1"/>
  <c r="A59" i="46"/>
  <c r="A57" i="27" s="1"/>
  <c r="EF58" i="46"/>
  <c r="EE58" i="46"/>
  <c r="BP58" i="46" s="1"/>
  <c r="ED58" i="46"/>
  <c r="EC58" i="46"/>
  <c r="EB58" i="46"/>
  <c r="EA58" i="46"/>
  <c r="BL58" i="46" s="1"/>
  <c r="DZ58" i="46"/>
  <c r="DY58" i="46"/>
  <c r="BJ58" i="46" s="1"/>
  <c r="DX58" i="46"/>
  <c r="BI58" i="46" s="1"/>
  <c r="DW58" i="46"/>
  <c r="BH58" i="46" s="1"/>
  <c r="DV58" i="46"/>
  <c r="DU58" i="46"/>
  <c r="BF58" i="46" s="1"/>
  <c r="DT58" i="46"/>
  <c r="DS58" i="46"/>
  <c r="DR58" i="46"/>
  <c r="DQ58" i="46"/>
  <c r="BB58" i="44" s="1"/>
  <c r="DP58" i="46"/>
  <c r="DO58" i="46"/>
  <c r="AZ58" i="46" s="1"/>
  <c r="DN58" i="46"/>
  <c r="DM58" i="46"/>
  <c r="DL58" i="46"/>
  <c r="AW58" i="46" s="1"/>
  <c r="DK58" i="46"/>
  <c r="DJ58" i="46"/>
  <c r="DI58" i="46"/>
  <c r="AT58" i="46" s="1"/>
  <c r="DH58" i="46"/>
  <c r="DG58" i="46"/>
  <c r="DF58" i="46"/>
  <c r="DE58" i="46"/>
  <c r="DD58" i="46"/>
  <c r="DC58" i="46"/>
  <c r="AN58" i="46" s="1"/>
  <c r="DB58" i="46"/>
  <c r="DA58" i="46"/>
  <c r="AL58" i="46" s="1"/>
  <c r="CZ58" i="46"/>
  <c r="AK58" i="46" s="1"/>
  <c r="CY58" i="46"/>
  <c r="AJ58" i="46" s="1"/>
  <c r="CX58" i="46"/>
  <c r="CW58" i="46"/>
  <c r="AH58" i="46" s="1"/>
  <c r="CV58" i="46"/>
  <c r="AG58" i="46" s="1"/>
  <c r="CU58" i="46"/>
  <c r="AF58" i="46" s="1"/>
  <c r="CT58" i="46"/>
  <c r="CS58" i="46"/>
  <c r="AD58" i="46" s="1"/>
  <c r="CR58" i="46"/>
  <c r="AC58" i="46" s="1"/>
  <c r="CQ58" i="46"/>
  <c r="AB58" i="46" s="1"/>
  <c r="CP58" i="46"/>
  <c r="AA58" i="46" s="1"/>
  <c r="CO58" i="46"/>
  <c r="Z58" i="46" s="1"/>
  <c r="CN58" i="46"/>
  <c r="Y58" i="46" s="1"/>
  <c r="CM58" i="46"/>
  <c r="X58" i="46" s="1"/>
  <c r="CL58" i="46"/>
  <c r="CK58" i="46"/>
  <c r="V58" i="46" s="1"/>
  <c r="CJ58" i="46"/>
  <c r="CI58" i="46"/>
  <c r="T58" i="46" s="1"/>
  <c r="CH58" i="46"/>
  <c r="CG58" i="46"/>
  <c r="CF58" i="46"/>
  <c r="CE58" i="46"/>
  <c r="P58" i="46" s="1"/>
  <c r="CD58" i="46"/>
  <c r="CC58" i="46"/>
  <c r="N58" i="46" s="1"/>
  <c r="CB58" i="46"/>
  <c r="M58" i="46" s="1"/>
  <c r="CA58" i="46"/>
  <c r="L58" i="46" s="1"/>
  <c r="BZ58" i="46"/>
  <c r="K58" i="46" s="1"/>
  <c r="BY58" i="46"/>
  <c r="BX58" i="46"/>
  <c r="BW58" i="46"/>
  <c r="BV58" i="46"/>
  <c r="G58" i="46" s="1"/>
  <c r="BU58" i="46"/>
  <c r="F58" i="46" s="1"/>
  <c r="BT58" i="46"/>
  <c r="E58" i="46" s="1"/>
  <c r="BS58" i="46"/>
  <c r="B58" i="46"/>
  <c r="B58" i="44" s="1"/>
  <c r="A58" i="46"/>
  <c r="A56" i="27" s="1"/>
  <c r="EF57" i="46"/>
  <c r="BQ57" i="46" s="1"/>
  <c r="EE57" i="46"/>
  <c r="BP57" i="46" s="1"/>
  <c r="ED57" i="46"/>
  <c r="BO57" i="44" s="1"/>
  <c r="EC57" i="46"/>
  <c r="BN57" i="44" s="1"/>
  <c r="EB57" i="46"/>
  <c r="BM57" i="44" s="1"/>
  <c r="EA57" i="46"/>
  <c r="DZ57" i="46"/>
  <c r="DY57" i="46"/>
  <c r="DX57" i="46"/>
  <c r="DW57" i="46"/>
  <c r="BH57" i="46" s="1"/>
  <c r="DV57" i="46"/>
  <c r="DU57" i="46"/>
  <c r="DT57" i="46"/>
  <c r="DS57" i="46"/>
  <c r="BD57" i="46" s="1"/>
  <c r="DR57" i="46"/>
  <c r="DQ57" i="46"/>
  <c r="DP57" i="46"/>
  <c r="BA57" i="46" s="1"/>
  <c r="DO57" i="46"/>
  <c r="AZ57" i="46" s="1"/>
  <c r="DN57" i="46"/>
  <c r="DM57" i="46"/>
  <c r="DL57" i="46"/>
  <c r="DK57" i="46"/>
  <c r="AV57" i="46" s="1"/>
  <c r="DJ57" i="46"/>
  <c r="DI57" i="46"/>
  <c r="AT57" i="46" s="1"/>
  <c r="DH57" i="46"/>
  <c r="DG57" i="46"/>
  <c r="DF57" i="46"/>
  <c r="DE57" i="46"/>
  <c r="AP57" i="46" s="1"/>
  <c r="DD57" i="46"/>
  <c r="DC57" i="46"/>
  <c r="AN57" i="46" s="1"/>
  <c r="DB57" i="46"/>
  <c r="DA57" i="46"/>
  <c r="CZ57" i="46"/>
  <c r="CY57" i="46"/>
  <c r="CX57" i="46"/>
  <c r="CW57" i="46"/>
  <c r="AH57" i="46" s="1"/>
  <c r="CV57" i="46"/>
  <c r="CU57" i="46"/>
  <c r="AF57" i="46" s="1"/>
  <c r="CT57" i="46"/>
  <c r="AE57" i="46" s="1"/>
  <c r="CS57" i="46"/>
  <c r="AD57" i="46" s="1"/>
  <c r="CR57" i="46"/>
  <c r="CQ57" i="46"/>
  <c r="CP57" i="46"/>
  <c r="CO57" i="46"/>
  <c r="Z57" i="46" s="1"/>
  <c r="CN57" i="46"/>
  <c r="CM57" i="46"/>
  <c r="X57" i="46" s="1"/>
  <c r="CL57" i="46"/>
  <c r="CK57" i="46"/>
  <c r="V57" i="46" s="1"/>
  <c r="CJ57" i="46"/>
  <c r="CI57" i="46"/>
  <c r="T57" i="46" s="1"/>
  <c r="CH57" i="46"/>
  <c r="CG57" i="46"/>
  <c r="R57" i="46" s="1"/>
  <c r="CF57" i="46"/>
  <c r="CE57" i="46"/>
  <c r="CD57" i="46"/>
  <c r="CC57" i="46"/>
  <c r="CB57" i="46"/>
  <c r="M57" i="46" s="1"/>
  <c r="CA57" i="46"/>
  <c r="L57" i="46" s="1"/>
  <c r="BZ57" i="46"/>
  <c r="BY57" i="46"/>
  <c r="BX57" i="46"/>
  <c r="BW57" i="46"/>
  <c r="H57" i="46" s="1"/>
  <c r="BV57" i="46"/>
  <c r="BU57" i="46"/>
  <c r="BT57" i="46"/>
  <c r="BS57" i="46"/>
  <c r="D57" i="46" s="1"/>
  <c r="BO57" i="46"/>
  <c r="B57" i="46"/>
  <c r="B57" i="44" s="1"/>
  <c r="A57" i="46"/>
  <c r="EF56" i="46"/>
  <c r="EE56" i="46"/>
  <c r="ED56" i="46"/>
  <c r="BO56" i="46" s="1"/>
  <c r="EC56" i="46"/>
  <c r="BN56" i="46" s="1"/>
  <c r="EB56" i="46"/>
  <c r="BM56" i="46" s="1"/>
  <c r="EA56" i="46"/>
  <c r="BL56" i="46" s="1"/>
  <c r="DZ56" i="46"/>
  <c r="DY56" i="46"/>
  <c r="DX56" i="46"/>
  <c r="DW56" i="46"/>
  <c r="DV56" i="46"/>
  <c r="BG56" i="46" s="1"/>
  <c r="DU56" i="46"/>
  <c r="DT56" i="46"/>
  <c r="BE56" i="46" s="1"/>
  <c r="DS56" i="46"/>
  <c r="DR56" i="46"/>
  <c r="BC56" i="46" s="1"/>
  <c r="DQ56" i="46"/>
  <c r="DP56" i="46"/>
  <c r="DO56" i="46"/>
  <c r="DN56" i="46"/>
  <c r="AY56" i="46" s="1"/>
  <c r="DM56" i="46"/>
  <c r="AX56" i="46" s="1"/>
  <c r="DL56" i="46"/>
  <c r="AW56" i="46" s="1"/>
  <c r="DK56" i="46"/>
  <c r="DJ56" i="46"/>
  <c r="AU56" i="46" s="1"/>
  <c r="DI56" i="46"/>
  <c r="DH56" i="46"/>
  <c r="DG56" i="46"/>
  <c r="DF56" i="46"/>
  <c r="AQ56" i="46" s="1"/>
  <c r="DE56" i="46"/>
  <c r="DD56" i="46"/>
  <c r="DC56" i="46"/>
  <c r="AN56" i="46" s="1"/>
  <c r="DB56" i="46"/>
  <c r="AM56" i="46" s="1"/>
  <c r="DA56" i="46"/>
  <c r="CZ56" i="46"/>
  <c r="AK56" i="46" s="1"/>
  <c r="CY56" i="46"/>
  <c r="CX56" i="46"/>
  <c r="AI56" i="46" s="1"/>
  <c r="CW56" i="46"/>
  <c r="CV56" i="46"/>
  <c r="AG56" i="46" s="1"/>
  <c r="CU56" i="46"/>
  <c r="AF56" i="46" s="1"/>
  <c r="CT56" i="46"/>
  <c r="AE56" i="46" s="1"/>
  <c r="CS56" i="46"/>
  <c r="CR56" i="46"/>
  <c r="AC56" i="46" s="1"/>
  <c r="CQ56" i="46"/>
  <c r="CP56" i="46"/>
  <c r="AA56" i="46" s="1"/>
  <c r="CO56" i="46"/>
  <c r="Z56" i="46" s="1"/>
  <c r="CN56" i="46"/>
  <c r="Y56" i="46" s="1"/>
  <c r="CM56" i="46"/>
  <c r="CL56" i="46"/>
  <c r="CK56" i="46"/>
  <c r="CJ56" i="46"/>
  <c r="CI56" i="46"/>
  <c r="CH56" i="46"/>
  <c r="S56" i="46" s="1"/>
  <c r="CG56" i="46"/>
  <c r="CF56" i="46"/>
  <c r="CE56" i="46"/>
  <c r="CD56" i="46"/>
  <c r="O56" i="46" s="1"/>
  <c r="CC56" i="46"/>
  <c r="CB56" i="46"/>
  <c r="CA56" i="46"/>
  <c r="BZ56" i="46"/>
  <c r="K56" i="46" s="1"/>
  <c r="BY56" i="46"/>
  <c r="J56" i="46" s="1"/>
  <c r="BX56" i="46"/>
  <c r="I56" i="46" s="1"/>
  <c r="BW56" i="46"/>
  <c r="H56" i="46" s="1"/>
  <c r="BV56" i="46"/>
  <c r="BU56" i="46"/>
  <c r="BT56" i="46"/>
  <c r="BS56" i="46"/>
  <c r="B56" i="46"/>
  <c r="B56" i="44" s="1"/>
  <c r="A56" i="46"/>
  <c r="A54" i="27" s="1"/>
  <c r="EF55" i="46"/>
  <c r="BQ55" i="46" s="1"/>
  <c r="EE55" i="46"/>
  <c r="BP55" i="46" s="1"/>
  <c r="ED55" i="46"/>
  <c r="EC55" i="46"/>
  <c r="EB55" i="46"/>
  <c r="BM55" i="46" s="1"/>
  <c r="EA55" i="46"/>
  <c r="BL55" i="46" s="1"/>
  <c r="DZ55" i="46"/>
  <c r="DY55" i="46"/>
  <c r="DX55" i="46"/>
  <c r="DW55" i="46"/>
  <c r="BH55" i="46" s="1"/>
  <c r="DV55" i="46"/>
  <c r="BG55" i="46" s="1"/>
  <c r="DU55" i="46"/>
  <c r="DT55" i="46"/>
  <c r="BE55" i="46" s="1"/>
  <c r="DS55" i="46"/>
  <c r="BD55" i="46" s="1"/>
  <c r="DR55" i="46"/>
  <c r="DQ55" i="46"/>
  <c r="BB55" i="46" s="1"/>
  <c r="DP55" i="46"/>
  <c r="BA55" i="46" s="1"/>
  <c r="DO55" i="46"/>
  <c r="DN55" i="46"/>
  <c r="DM55" i="46"/>
  <c r="DL55" i="46"/>
  <c r="AW55" i="46" s="1"/>
  <c r="DK55" i="46"/>
  <c r="AV55" i="46" s="1"/>
  <c r="DJ55" i="46"/>
  <c r="AU55" i="46" s="1"/>
  <c r="DI55" i="46"/>
  <c r="DH55" i="46"/>
  <c r="AS55" i="46" s="1"/>
  <c r="DG55" i="46"/>
  <c r="DF55" i="46"/>
  <c r="AQ55" i="46" s="1"/>
  <c r="DE55" i="46"/>
  <c r="DD55" i="46"/>
  <c r="AO55" i="46" s="1"/>
  <c r="DC55" i="46"/>
  <c r="AN55" i="46" s="1"/>
  <c r="DB55" i="46"/>
  <c r="AM55" i="46" s="1"/>
  <c r="DA55" i="46"/>
  <c r="CZ55" i="46"/>
  <c r="AK55" i="46" s="1"/>
  <c r="CY55" i="46"/>
  <c r="AJ55" i="46" s="1"/>
  <c r="CX55" i="46"/>
  <c r="AI55" i="46" s="1"/>
  <c r="CW55" i="46"/>
  <c r="CV55" i="46"/>
  <c r="AG55" i="46" s="1"/>
  <c r="CU55" i="46"/>
  <c r="AF55" i="46" s="1"/>
  <c r="CT55" i="46"/>
  <c r="AE55" i="46" s="1"/>
  <c r="CS55" i="46"/>
  <c r="CR55" i="46"/>
  <c r="AC55" i="46" s="1"/>
  <c r="CQ55" i="46"/>
  <c r="CP55" i="46"/>
  <c r="AA55" i="46" s="1"/>
  <c r="CO55" i="46"/>
  <c r="Z55" i="46" s="1"/>
  <c r="CN55" i="46"/>
  <c r="Y55" i="46" s="1"/>
  <c r="CM55" i="46"/>
  <c r="X55" i="46" s="1"/>
  <c r="CL55" i="46"/>
  <c r="W55" i="46" s="1"/>
  <c r="CK55" i="46"/>
  <c r="CJ55" i="46"/>
  <c r="U55" i="46" s="1"/>
  <c r="CI55" i="46"/>
  <c r="T55" i="46" s="1"/>
  <c r="CH55" i="46"/>
  <c r="S55" i="46" s="1"/>
  <c r="CG55" i="46"/>
  <c r="CF55" i="46"/>
  <c r="Q55" i="46" s="1"/>
  <c r="CE55" i="46"/>
  <c r="P55" i="46" s="1"/>
  <c r="CD55" i="46"/>
  <c r="O55" i="46" s="1"/>
  <c r="CC55" i="46"/>
  <c r="CB55" i="46"/>
  <c r="M55" i="46" s="1"/>
  <c r="CA55" i="46"/>
  <c r="BZ55" i="46"/>
  <c r="K55" i="46" s="1"/>
  <c r="BY55" i="46"/>
  <c r="J55" i="46" s="1"/>
  <c r="BX55" i="46"/>
  <c r="I55" i="46" s="1"/>
  <c r="BW55" i="46"/>
  <c r="H55" i="46" s="1"/>
  <c r="BV55" i="46"/>
  <c r="G55" i="46" s="1"/>
  <c r="BU55" i="46"/>
  <c r="BT55" i="46"/>
  <c r="E55" i="46" s="1"/>
  <c r="BS55" i="46"/>
  <c r="D55" i="46" s="1"/>
  <c r="B55" i="46"/>
  <c r="B55" i="44" s="1"/>
  <c r="A55" i="46"/>
  <c r="EF54" i="46"/>
  <c r="BQ54" i="46" s="1"/>
  <c r="EE54" i="46"/>
  <c r="BP54" i="46" s="1"/>
  <c r="ED54" i="46"/>
  <c r="BO54" i="46" s="1"/>
  <c r="EC54" i="46"/>
  <c r="BN54" i="46" s="1"/>
  <c r="EB54" i="46"/>
  <c r="EA54" i="46"/>
  <c r="BL54" i="46" s="1"/>
  <c r="DZ54" i="46"/>
  <c r="DY54" i="46"/>
  <c r="BJ54" i="46" s="1"/>
  <c r="DX54" i="46"/>
  <c r="BI54" i="46" s="1"/>
  <c r="DW54" i="46"/>
  <c r="BH54" i="46" s="1"/>
  <c r="DV54" i="46"/>
  <c r="BG54" i="46" s="1"/>
  <c r="DU54" i="46"/>
  <c r="DT54" i="46"/>
  <c r="DS54" i="46"/>
  <c r="BD54" i="46" s="1"/>
  <c r="DR54" i="46"/>
  <c r="BC54" i="46" s="1"/>
  <c r="DQ54" i="46"/>
  <c r="BB54" i="46" s="1"/>
  <c r="DP54" i="46"/>
  <c r="DO54" i="46"/>
  <c r="DN54" i="46"/>
  <c r="AY54" i="46" s="1"/>
  <c r="DM54" i="46"/>
  <c r="DL54" i="46"/>
  <c r="AW54" i="46" s="1"/>
  <c r="DK54" i="46"/>
  <c r="DJ54" i="46"/>
  <c r="DI54" i="46"/>
  <c r="AT54" i="46" s="1"/>
  <c r="DH54" i="46"/>
  <c r="AS54" i="46" s="1"/>
  <c r="DG54" i="46"/>
  <c r="DF54" i="46"/>
  <c r="AQ54" i="46" s="1"/>
  <c r="DE54" i="46"/>
  <c r="AP54" i="46" s="1"/>
  <c r="DD54" i="46"/>
  <c r="DC54" i="46"/>
  <c r="AN54" i="46" s="1"/>
  <c r="DB54" i="46"/>
  <c r="AM54" i="46" s="1"/>
  <c r="DA54" i="46"/>
  <c r="CZ54" i="46"/>
  <c r="CY54" i="46"/>
  <c r="CX54" i="46"/>
  <c r="AI54" i="46" s="1"/>
  <c r="CW54" i="46"/>
  <c r="AH54" i="46" s="1"/>
  <c r="CV54" i="46"/>
  <c r="CU54" i="46"/>
  <c r="CT54" i="46"/>
  <c r="AE54" i="46" s="1"/>
  <c r="CS54" i="46"/>
  <c r="CR54" i="46"/>
  <c r="CQ54" i="46"/>
  <c r="CP54" i="46"/>
  <c r="AA54" i="46" s="1"/>
  <c r="CO54" i="46"/>
  <c r="CN54" i="46"/>
  <c r="CM54" i="46"/>
  <c r="CL54" i="46"/>
  <c r="W54" i="46" s="1"/>
  <c r="CK54" i="46"/>
  <c r="CJ54" i="46"/>
  <c r="U54" i="46" s="1"/>
  <c r="CI54" i="46"/>
  <c r="T54" i="46" s="1"/>
  <c r="CH54" i="46"/>
  <c r="S54" i="46" s="1"/>
  <c r="CG54" i="46"/>
  <c r="CF54" i="46"/>
  <c r="Q54" i="46" s="1"/>
  <c r="CE54" i="46"/>
  <c r="CD54" i="46"/>
  <c r="O54" i="46" s="1"/>
  <c r="CC54" i="46"/>
  <c r="CB54" i="46"/>
  <c r="M54" i="46" s="1"/>
  <c r="CA54" i="46"/>
  <c r="BZ54" i="46"/>
  <c r="K54" i="46" s="1"/>
  <c r="BY54" i="46"/>
  <c r="J54" i="46" s="1"/>
  <c r="BX54" i="46"/>
  <c r="I54" i="46" s="1"/>
  <c r="BW54" i="46"/>
  <c r="BV54" i="46"/>
  <c r="G54" i="46" s="1"/>
  <c r="BU54" i="46"/>
  <c r="BT54" i="46"/>
  <c r="BS54" i="46"/>
  <c r="D54" i="46" s="1"/>
  <c r="B54" i="46"/>
  <c r="B54" i="44" s="1"/>
  <c r="A54" i="46"/>
  <c r="EF53" i="46"/>
  <c r="BQ53" i="46" s="1"/>
  <c r="EE53" i="46"/>
  <c r="ED53" i="46"/>
  <c r="BO53" i="44" s="1"/>
  <c r="EC53" i="46"/>
  <c r="BN53" i="44" s="1"/>
  <c r="EB53" i="46"/>
  <c r="BM53" i="44" s="1"/>
  <c r="EA53" i="46"/>
  <c r="BL53" i="44" s="1"/>
  <c r="DZ53" i="46"/>
  <c r="BK53" i="46" s="1"/>
  <c r="DY53" i="46"/>
  <c r="BJ53" i="46" s="1"/>
  <c r="DX53" i="46"/>
  <c r="BI53" i="46" s="1"/>
  <c r="DW53" i="46"/>
  <c r="BH53" i="46" s="1"/>
  <c r="DV53" i="46"/>
  <c r="BG53" i="46" s="1"/>
  <c r="DU53" i="46"/>
  <c r="DT53" i="46"/>
  <c r="DS53" i="46"/>
  <c r="DR53" i="46"/>
  <c r="BC53" i="46" s="1"/>
  <c r="DQ53" i="46"/>
  <c r="BB53" i="46" s="1"/>
  <c r="DP53" i="46"/>
  <c r="DO53" i="46"/>
  <c r="AZ53" i="46" s="1"/>
  <c r="DN53" i="46"/>
  <c r="AY53" i="46" s="1"/>
  <c r="DM53" i="46"/>
  <c r="DL53" i="46"/>
  <c r="AW53" i="46" s="1"/>
  <c r="DK53" i="46"/>
  <c r="DJ53" i="46"/>
  <c r="DI53" i="46"/>
  <c r="DH53" i="46"/>
  <c r="DG53" i="46"/>
  <c r="DF53" i="46"/>
  <c r="AQ53" i="46" s="1"/>
  <c r="DE53" i="46"/>
  <c r="DD53" i="46"/>
  <c r="AO53" i="46" s="1"/>
  <c r="DC53" i="46"/>
  <c r="DB53" i="46"/>
  <c r="AM53" i="46" s="1"/>
  <c r="DA53" i="46"/>
  <c r="AL53" i="46" s="1"/>
  <c r="CZ53" i="46"/>
  <c r="CY53" i="46"/>
  <c r="AJ53" i="46" s="1"/>
  <c r="CX53" i="46"/>
  <c r="AI53" i="46" s="1"/>
  <c r="CW53" i="46"/>
  <c r="CV53" i="46"/>
  <c r="CU53" i="46"/>
  <c r="CT53" i="46"/>
  <c r="CS53" i="46"/>
  <c r="CR53" i="46"/>
  <c r="CQ53" i="46"/>
  <c r="CP53" i="46"/>
  <c r="AA53" i="46" s="1"/>
  <c r="CO53" i="46"/>
  <c r="Z53" i="46" s="1"/>
  <c r="CN53" i="46"/>
  <c r="Y53" i="46" s="1"/>
  <c r="CM53" i="46"/>
  <c r="CL53" i="46"/>
  <c r="W53" i="46" s="1"/>
  <c r="CK53" i="46"/>
  <c r="V53" i="46" s="1"/>
  <c r="CJ53" i="46"/>
  <c r="CI53" i="46"/>
  <c r="T53" i="46" s="1"/>
  <c r="CH53" i="46"/>
  <c r="CG53" i="46"/>
  <c r="CF53" i="46"/>
  <c r="CE53" i="46"/>
  <c r="CD53" i="46"/>
  <c r="O53" i="46" s="1"/>
  <c r="CC53" i="46"/>
  <c r="CB53" i="46"/>
  <c r="M53" i="46" s="1"/>
  <c r="CA53" i="46"/>
  <c r="L53" i="46" s="1"/>
  <c r="BZ53" i="46"/>
  <c r="K53" i="46" s="1"/>
  <c r="BY53" i="46"/>
  <c r="BX53" i="46"/>
  <c r="BW53" i="46"/>
  <c r="BV53" i="46"/>
  <c r="G53" i="46" s="1"/>
  <c r="BU53" i="46"/>
  <c r="BT53" i="46"/>
  <c r="BS53" i="46"/>
  <c r="B53" i="46"/>
  <c r="B53" i="44" s="1"/>
  <c r="A53" i="46"/>
  <c r="EF52" i="46"/>
  <c r="BQ52" i="46" s="1"/>
  <c r="EE52" i="46"/>
  <c r="BP52" i="46" s="1"/>
  <c r="ED52" i="46"/>
  <c r="BO52" i="46" s="1"/>
  <c r="EC52" i="46"/>
  <c r="EB52" i="46"/>
  <c r="EA52" i="46"/>
  <c r="BL52" i="46" s="1"/>
  <c r="DZ52" i="46"/>
  <c r="BK52" i="46" s="1"/>
  <c r="DY52" i="46"/>
  <c r="DX52" i="46"/>
  <c r="BI52" i="46" s="1"/>
  <c r="DW52" i="46"/>
  <c r="DV52" i="46"/>
  <c r="BG52" i="46" s="1"/>
  <c r="DU52" i="46"/>
  <c r="BF52" i="46" s="1"/>
  <c r="DT52" i="46"/>
  <c r="BE52" i="46" s="1"/>
  <c r="DS52" i="46"/>
  <c r="BD52" i="46" s="1"/>
  <c r="DR52" i="46"/>
  <c r="BC52" i="46" s="1"/>
  <c r="DQ52" i="46"/>
  <c r="BB52" i="46" s="1"/>
  <c r="DP52" i="46"/>
  <c r="DO52" i="46"/>
  <c r="DN52" i="46"/>
  <c r="DM52" i="46"/>
  <c r="AX52" i="46" s="1"/>
  <c r="DL52" i="46"/>
  <c r="AW52" i="46" s="1"/>
  <c r="DK52" i="46"/>
  <c r="DJ52" i="46"/>
  <c r="AU52" i="46" s="1"/>
  <c r="DI52" i="46"/>
  <c r="DH52" i="46"/>
  <c r="AS52" i="46" s="1"/>
  <c r="DG52" i="46"/>
  <c r="AR52" i="46" s="1"/>
  <c r="DF52" i="46"/>
  <c r="AQ52" i="46" s="1"/>
  <c r="DE52" i="46"/>
  <c r="DD52" i="46"/>
  <c r="AO52" i="46" s="1"/>
  <c r="DC52" i="46"/>
  <c r="DB52" i="46"/>
  <c r="AM52" i="46" s="1"/>
  <c r="DA52" i="46"/>
  <c r="CZ52" i="46"/>
  <c r="CY52" i="46"/>
  <c r="CX52" i="46"/>
  <c r="AI52" i="46" s="1"/>
  <c r="CW52" i="46"/>
  <c r="CV52" i="46"/>
  <c r="AG52" i="46" s="1"/>
  <c r="CU52" i="46"/>
  <c r="CT52" i="46"/>
  <c r="AE52" i="46" s="1"/>
  <c r="CS52" i="46"/>
  <c r="AD52" i="46" s="1"/>
  <c r="CR52" i="46"/>
  <c r="AC52" i="46" s="1"/>
  <c r="CQ52" i="46"/>
  <c r="AB52" i="46" s="1"/>
  <c r="CP52" i="46"/>
  <c r="CO52" i="46"/>
  <c r="CN52" i="46"/>
  <c r="CM52" i="46"/>
  <c r="CL52" i="46"/>
  <c r="W52" i="46" s="1"/>
  <c r="CK52" i="46"/>
  <c r="V52" i="46" s="1"/>
  <c r="CJ52" i="46"/>
  <c r="CI52" i="46"/>
  <c r="T52" i="46" s="1"/>
  <c r="CH52" i="46"/>
  <c r="S52" i="46" s="1"/>
  <c r="CG52" i="46"/>
  <c r="CF52" i="46"/>
  <c r="CE52" i="46"/>
  <c r="P52" i="46" s="1"/>
  <c r="CD52" i="46"/>
  <c r="O52" i="46" s="1"/>
  <c r="CC52" i="46"/>
  <c r="CB52" i="46"/>
  <c r="M52" i="46" s="1"/>
  <c r="CA52" i="46"/>
  <c r="L52" i="46" s="1"/>
  <c r="BZ52" i="46"/>
  <c r="K52" i="46" s="1"/>
  <c r="BY52" i="46"/>
  <c r="BX52" i="46"/>
  <c r="BW52" i="46"/>
  <c r="BV52" i="46"/>
  <c r="G52" i="46" s="1"/>
  <c r="BU52" i="46"/>
  <c r="F52" i="46" s="1"/>
  <c r="BT52" i="46"/>
  <c r="BS52" i="46"/>
  <c r="B52" i="46"/>
  <c r="B52" i="44" s="1"/>
  <c r="A52" i="46"/>
  <c r="A50" i="27" s="1"/>
  <c r="EF51" i="46"/>
  <c r="EE51" i="46"/>
  <c r="BP51" i="46" s="1"/>
  <c r="ED51" i="46"/>
  <c r="EC51" i="46"/>
  <c r="BN51" i="46" s="1"/>
  <c r="EB51" i="46"/>
  <c r="EA51" i="46"/>
  <c r="BL51" i="46" s="1"/>
  <c r="DZ51" i="46"/>
  <c r="BK51" i="46" s="1"/>
  <c r="DY51" i="46"/>
  <c r="DX51" i="46"/>
  <c r="DW51" i="46"/>
  <c r="BH51" i="46" s="1"/>
  <c r="DV51" i="46"/>
  <c r="BG51" i="46" s="1"/>
  <c r="DU51" i="46"/>
  <c r="DT51" i="46"/>
  <c r="BE51" i="46" s="1"/>
  <c r="DS51" i="46"/>
  <c r="BD51" i="46" s="1"/>
  <c r="DR51" i="46"/>
  <c r="DQ51" i="46"/>
  <c r="DP51" i="46"/>
  <c r="BA51" i="46" s="1"/>
  <c r="DO51" i="46"/>
  <c r="AZ51" i="46" s="1"/>
  <c r="DN51" i="46"/>
  <c r="AY51" i="46" s="1"/>
  <c r="DM51" i="46"/>
  <c r="AX51" i="46" s="1"/>
  <c r="DL51" i="46"/>
  <c r="AW51" i="46" s="1"/>
  <c r="DK51" i="46"/>
  <c r="AV51" i="46" s="1"/>
  <c r="DJ51" i="46"/>
  <c r="AU51" i="46" s="1"/>
  <c r="DI51" i="46"/>
  <c r="DH51" i="46"/>
  <c r="DG51" i="46"/>
  <c r="AR51" i="46" s="1"/>
  <c r="DF51" i="46"/>
  <c r="DE51" i="46"/>
  <c r="DD51" i="46"/>
  <c r="AO51" i="46" s="1"/>
  <c r="DC51" i="46"/>
  <c r="DB51" i="46"/>
  <c r="AM51" i="46" s="1"/>
  <c r="DA51" i="46"/>
  <c r="CZ51" i="46"/>
  <c r="AK51" i="46" s="1"/>
  <c r="CY51" i="46"/>
  <c r="AJ51" i="46" s="1"/>
  <c r="CX51" i="46"/>
  <c r="CW51" i="46"/>
  <c r="AH51" i="46" s="1"/>
  <c r="CV51" i="46"/>
  <c r="AG51" i="46" s="1"/>
  <c r="CU51" i="46"/>
  <c r="AF51" i="46" s="1"/>
  <c r="CT51" i="46"/>
  <c r="AE51" i="46" s="1"/>
  <c r="CS51" i="46"/>
  <c r="CR51" i="46"/>
  <c r="CQ51" i="46"/>
  <c r="AB51" i="46" s="1"/>
  <c r="CP51" i="46"/>
  <c r="AA51" i="46" s="1"/>
  <c r="CO51" i="46"/>
  <c r="CN51" i="46"/>
  <c r="Y51" i="46" s="1"/>
  <c r="CM51" i="46"/>
  <c r="X51" i="46" s="1"/>
  <c r="CL51" i="46"/>
  <c r="CK51" i="46"/>
  <c r="CJ51" i="46"/>
  <c r="U51" i="46" s="1"/>
  <c r="CI51" i="46"/>
  <c r="T51" i="46" s="1"/>
  <c r="CH51" i="46"/>
  <c r="CG51" i="46"/>
  <c r="R51" i="46" s="1"/>
  <c r="CF51" i="46"/>
  <c r="Q51" i="46" s="1"/>
  <c r="CE51" i="46"/>
  <c r="CD51" i="46"/>
  <c r="O51" i="46" s="1"/>
  <c r="CC51" i="46"/>
  <c r="CB51" i="46"/>
  <c r="M51" i="46" s="1"/>
  <c r="CA51" i="46"/>
  <c r="L51" i="46" s="1"/>
  <c r="BZ51" i="46"/>
  <c r="K51" i="46" s="1"/>
  <c r="BY51" i="46"/>
  <c r="J51" i="46" s="1"/>
  <c r="BX51" i="46"/>
  <c r="BW51" i="46"/>
  <c r="BV51" i="46"/>
  <c r="BU51" i="46"/>
  <c r="BT51" i="46"/>
  <c r="BS51" i="46"/>
  <c r="D51" i="46" s="1"/>
  <c r="B51" i="46"/>
  <c r="B51" i="44" s="1"/>
  <c r="A51" i="46"/>
  <c r="A49" i="27" s="1"/>
  <c r="EF50" i="46"/>
  <c r="BQ50" i="46" s="1"/>
  <c r="EE50" i="46"/>
  <c r="BP50" i="46" s="1"/>
  <c r="ED50" i="46"/>
  <c r="BO50" i="44" s="1"/>
  <c r="EC50" i="46"/>
  <c r="BN50" i="44" s="1"/>
  <c r="EB50" i="46"/>
  <c r="EA50" i="46"/>
  <c r="BL50" i="46" s="1"/>
  <c r="DZ50" i="46"/>
  <c r="BK50" i="46" s="1"/>
  <c r="DY50" i="46"/>
  <c r="DX50" i="46"/>
  <c r="BI50" i="46" s="1"/>
  <c r="DW50" i="46"/>
  <c r="BH50" i="46" s="1"/>
  <c r="DV50" i="46"/>
  <c r="BG50" i="46" s="1"/>
  <c r="DU50" i="46"/>
  <c r="BF50" i="46" s="1"/>
  <c r="DT50" i="46"/>
  <c r="BE50" i="46" s="1"/>
  <c r="DS50" i="46"/>
  <c r="BD50" i="46" s="1"/>
  <c r="DR50" i="46"/>
  <c r="BC50" i="46" s="1"/>
  <c r="DQ50" i="46"/>
  <c r="DP50" i="46"/>
  <c r="BA50" i="46" s="1"/>
  <c r="DO50" i="46"/>
  <c r="DN50" i="46"/>
  <c r="AY50" i="46" s="1"/>
  <c r="DM50" i="46"/>
  <c r="DL50" i="46"/>
  <c r="AW50" i="46" s="1"/>
  <c r="DK50" i="46"/>
  <c r="AV50" i="46" s="1"/>
  <c r="DJ50" i="46"/>
  <c r="AU50" i="46" s="1"/>
  <c r="DI50" i="46"/>
  <c r="AT50" i="46" s="1"/>
  <c r="DH50" i="46"/>
  <c r="AS50" i="46" s="1"/>
  <c r="DG50" i="46"/>
  <c r="AR50" i="46" s="1"/>
  <c r="DF50" i="46"/>
  <c r="AQ50" i="46" s="1"/>
  <c r="DE50" i="46"/>
  <c r="DD50" i="46"/>
  <c r="AO50" i="46" s="1"/>
  <c r="DC50" i="46"/>
  <c r="AN50" i="46" s="1"/>
  <c r="DB50" i="46"/>
  <c r="AM50" i="46" s="1"/>
  <c r="DA50" i="46"/>
  <c r="AL50" i="46" s="1"/>
  <c r="CZ50" i="46"/>
  <c r="CY50" i="46"/>
  <c r="AJ50" i="46" s="1"/>
  <c r="CX50" i="46"/>
  <c r="CW50" i="46"/>
  <c r="CV50" i="46"/>
  <c r="AG50" i="46" s="1"/>
  <c r="CU50" i="46"/>
  <c r="AF50" i="46" s="1"/>
  <c r="CT50" i="46"/>
  <c r="AE50" i="46" s="1"/>
  <c r="CS50" i="46"/>
  <c r="CR50" i="46"/>
  <c r="AC50" i="46" s="1"/>
  <c r="CQ50" i="46"/>
  <c r="AB50" i="46" s="1"/>
  <c r="CP50" i="46"/>
  <c r="AA50" i="46" s="1"/>
  <c r="CO50" i="46"/>
  <c r="Z50" i="46" s="1"/>
  <c r="CN50" i="46"/>
  <c r="CM50" i="46"/>
  <c r="X50" i="46" s="1"/>
  <c r="CL50" i="46"/>
  <c r="W50" i="46" s="1"/>
  <c r="CK50" i="46"/>
  <c r="CJ50" i="46"/>
  <c r="U50" i="46" s="1"/>
  <c r="CI50" i="46"/>
  <c r="T50" i="46" s="1"/>
  <c r="CH50" i="46"/>
  <c r="S50" i="46" s="1"/>
  <c r="CG50" i="46"/>
  <c r="R50" i="46" s="1"/>
  <c r="CF50" i="46"/>
  <c r="CE50" i="46"/>
  <c r="P50" i="46" s="1"/>
  <c r="CD50" i="46"/>
  <c r="O50" i="46" s="1"/>
  <c r="CC50" i="46"/>
  <c r="N50" i="46" s="1"/>
  <c r="CB50" i="46"/>
  <c r="CA50" i="46"/>
  <c r="L50" i="46" s="1"/>
  <c r="BZ50" i="46"/>
  <c r="K50" i="46" s="1"/>
  <c r="BY50" i="46"/>
  <c r="BX50" i="46"/>
  <c r="I50" i="46" s="1"/>
  <c r="BW50" i="46"/>
  <c r="H50" i="46" s="1"/>
  <c r="BV50" i="46"/>
  <c r="G50" i="46" s="1"/>
  <c r="BU50" i="46"/>
  <c r="F50" i="46" s="1"/>
  <c r="BT50" i="46"/>
  <c r="E50" i="46" s="1"/>
  <c r="BS50" i="46"/>
  <c r="BO50" i="46"/>
  <c r="BN50" i="46"/>
  <c r="B50" i="46"/>
  <c r="B50" i="44" s="1"/>
  <c r="A50" i="46"/>
  <c r="A48" i="27" s="1"/>
  <c r="EF49" i="46"/>
  <c r="BQ49" i="46" s="1"/>
  <c r="EE49" i="46"/>
  <c r="ED49" i="46"/>
  <c r="BO49" i="46" s="1"/>
  <c r="EC49" i="46"/>
  <c r="EB49" i="46"/>
  <c r="BM49" i="46" s="1"/>
  <c r="EA49" i="46"/>
  <c r="DZ49" i="46"/>
  <c r="DY49" i="46"/>
  <c r="BJ49" i="46" s="1"/>
  <c r="DX49" i="46"/>
  <c r="BI49" i="46" s="1"/>
  <c r="DW49" i="46"/>
  <c r="BH49" i="46" s="1"/>
  <c r="DV49" i="46"/>
  <c r="BG49" i="46" s="1"/>
  <c r="DU49" i="46"/>
  <c r="BF49" i="46" s="1"/>
  <c r="DT49" i="46"/>
  <c r="BE49" i="46" s="1"/>
  <c r="DS49" i="46"/>
  <c r="DR49" i="46"/>
  <c r="DQ49" i="46"/>
  <c r="BB49" i="46" s="1"/>
  <c r="DP49" i="46"/>
  <c r="BA49" i="46" s="1"/>
  <c r="DO49" i="46"/>
  <c r="AZ49" i="46" s="1"/>
  <c r="DN49" i="46"/>
  <c r="DM49" i="46"/>
  <c r="AX49" i="46" s="1"/>
  <c r="DL49" i="46"/>
  <c r="DK49" i="46"/>
  <c r="DJ49" i="46"/>
  <c r="AU49" i="46" s="1"/>
  <c r="DI49" i="46"/>
  <c r="AT49" i="46" s="1"/>
  <c r="DH49" i="46"/>
  <c r="AS49" i="46" s="1"/>
  <c r="DG49" i="46"/>
  <c r="DF49" i="46"/>
  <c r="DE49" i="46"/>
  <c r="AP49" i="46" s="1"/>
  <c r="DD49" i="46"/>
  <c r="AO49" i="46" s="1"/>
  <c r="DC49" i="46"/>
  <c r="DB49" i="46"/>
  <c r="AM49" i="46" s="1"/>
  <c r="DA49" i="46"/>
  <c r="AL49" i="46" s="1"/>
  <c r="CZ49" i="46"/>
  <c r="AK49" i="46" s="1"/>
  <c r="CY49" i="46"/>
  <c r="AJ49" i="46" s="1"/>
  <c r="CX49" i="46"/>
  <c r="AI49" i="46" s="1"/>
  <c r="CW49" i="46"/>
  <c r="AH49" i="46" s="1"/>
  <c r="CV49" i="46"/>
  <c r="AG49" i="46" s="1"/>
  <c r="CU49" i="46"/>
  <c r="CT49" i="46"/>
  <c r="AE49" i="46" s="1"/>
  <c r="CS49" i="46"/>
  <c r="AD49" i="46" s="1"/>
  <c r="CR49" i="46"/>
  <c r="AC49" i="46" s="1"/>
  <c r="CQ49" i="46"/>
  <c r="CP49" i="46"/>
  <c r="AA49" i="46" s="1"/>
  <c r="CO49" i="46"/>
  <c r="CN49" i="46"/>
  <c r="Y49" i="46" s="1"/>
  <c r="CM49" i="46"/>
  <c r="CL49" i="46"/>
  <c r="CK49" i="46"/>
  <c r="V49" i="46" s="1"/>
  <c r="CJ49" i="46"/>
  <c r="U49" i="46" s="1"/>
  <c r="CI49" i="46"/>
  <c r="CH49" i="46"/>
  <c r="CG49" i="46"/>
  <c r="R49" i="46" s="1"/>
  <c r="CF49" i="46"/>
  <c r="Q49" i="46" s="1"/>
  <c r="CE49" i="46"/>
  <c r="CD49" i="46"/>
  <c r="CC49" i="46"/>
  <c r="N49" i="46" s="1"/>
  <c r="CB49" i="46"/>
  <c r="CA49" i="46"/>
  <c r="BZ49" i="46"/>
  <c r="K49" i="46" s="1"/>
  <c r="BY49" i="46"/>
  <c r="J49" i="46" s="1"/>
  <c r="BX49" i="46"/>
  <c r="BW49" i="46"/>
  <c r="BV49" i="46"/>
  <c r="G49" i="46" s="1"/>
  <c r="BU49" i="46"/>
  <c r="F49" i="46" s="1"/>
  <c r="BT49" i="46"/>
  <c r="E49" i="46" s="1"/>
  <c r="BS49" i="46"/>
  <c r="B49" i="46"/>
  <c r="B49" i="44" s="1"/>
  <c r="A49" i="46"/>
  <c r="A47" i="27" s="1"/>
  <c r="EF48" i="46"/>
  <c r="BQ48" i="46" s="1"/>
  <c r="EE48" i="46"/>
  <c r="ED48" i="46"/>
  <c r="BO48" i="46" s="1"/>
  <c r="EC48" i="46"/>
  <c r="BN48" i="46" s="1"/>
  <c r="EB48" i="46"/>
  <c r="BM48" i="46" s="1"/>
  <c r="EA48" i="46"/>
  <c r="DZ48" i="46"/>
  <c r="BK48" i="46" s="1"/>
  <c r="DY48" i="46"/>
  <c r="BJ48" i="46" s="1"/>
  <c r="DX48" i="46"/>
  <c r="DW48" i="46"/>
  <c r="DV48" i="46"/>
  <c r="DU48" i="46"/>
  <c r="BF48" i="46" s="1"/>
  <c r="DT48" i="46"/>
  <c r="BE48" i="46" s="1"/>
  <c r="DS48" i="46"/>
  <c r="BD48" i="46" s="1"/>
  <c r="DR48" i="46"/>
  <c r="BC48" i="46" s="1"/>
  <c r="DQ48" i="46"/>
  <c r="BB48" i="46" s="1"/>
  <c r="DP48" i="46"/>
  <c r="DO48" i="46"/>
  <c r="DN48" i="46"/>
  <c r="DM48" i="46"/>
  <c r="AX48" i="46" s="1"/>
  <c r="DL48" i="46"/>
  <c r="AW48" i="46" s="1"/>
  <c r="DK48" i="46"/>
  <c r="AV48" i="46" s="1"/>
  <c r="DJ48" i="46"/>
  <c r="AU48" i="46" s="1"/>
  <c r="DI48" i="46"/>
  <c r="DH48" i="46"/>
  <c r="AS48" i="46" s="1"/>
  <c r="DG48" i="46"/>
  <c r="DF48" i="46"/>
  <c r="AQ48" i="46" s="1"/>
  <c r="DE48" i="46"/>
  <c r="AP48" i="46" s="1"/>
  <c r="DD48" i="46"/>
  <c r="AO48" i="46" s="1"/>
  <c r="DC48" i="46"/>
  <c r="DB48" i="46"/>
  <c r="DA48" i="46"/>
  <c r="CZ48" i="46"/>
  <c r="AK48" i="46" s="1"/>
  <c r="CY48" i="46"/>
  <c r="CX48" i="46"/>
  <c r="AI48" i="46" s="1"/>
  <c r="CW48" i="46"/>
  <c r="AH48" i="46" s="1"/>
  <c r="CV48" i="46"/>
  <c r="AG48" i="46" s="1"/>
  <c r="CU48" i="46"/>
  <c r="CT48" i="46"/>
  <c r="AE48" i="46" s="1"/>
  <c r="CS48" i="46"/>
  <c r="AD48" i="46" s="1"/>
  <c r="CR48" i="46"/>
  <c r="AC48" i="46" s="1"/>
  <c r="CQ48" i="46"/>
  <c r="CP48" i="46"/>
  <c r="AA48" i="46" s="1"/>
  <c r="CO48" i="46"/>
  <c r="Z48" i="46" s="1"/>
  <c r="CN48" i="46"/>
  <c r="CM48" i="46"/>
  <c r="X48" i="46" s="1"/>
  <c r="CL48" i="46"/>
  <c r="W48" i="46" s="1"/>
  <c r="CK48" i="46"/>
  <c r="V48" i="46" s="1"/>
  <c r="CJ48" i="46"/>
  <c r="U48" i="46" s="1"/>
  <c r="CI48" i="46"/>
  <c r="T48" i="46" s="1"/>
  <c r="CH48" i="46"/>
  <c r="S48" i="46" s="1"/>
  <c r="CG48" i="46"/>
  <c r="R48" i="46" s="1"/>
  <c r="CF48" i="46"/>
  <c r="Q48" i="46" s="1"/>
  <c r="CE48" i="46"/>
  <c r="CD48" i="46"/>
  <c r="CC48" i="46"/>
  <c r="N48" i="46" s="1"/>
  <c r="CB48" i="46"/>
  <c r="M48" i="46" s="1"/>
  <c r="CA48" i="46"/>
  <c r="BZ48" i="46"/>
  <c r="BY48" i="46"/>
  <c r="J48" i="46" s="1"/>
  <c r="BX48" i="46"/>
  <c r="BW48" i="46"/>
  <c r="H48" i="46" s="1"/>
  <c r="BV48" i="46"/>
  <c r="G48" i="46" s="1"/>
  <c r="BU48" i="46"/>
  <c r="BT48" i="46"/>
  <c r="E48" i="46" s="1"/>
  <c r="BS48" i="46"/>
  <c r="B48" i="46"/>
  <c r="B48" i="44" s="1"/>
  <c r="A48" i="46"/>
  <c r="A46" i="27" s="1"/>
  <c r="EF47" i="46"/>
  <c r="BQ47" i="46" s="1"/>
  <c r="EE47" i="46"/>
  <c r="ED47" i="46"/>
  <c r="BO47" i="46" s="1"/>
  <c r="EC47" i="46"/>
  <c r="BN47" i="46" s="1"/>
  <c r="EB47" i="46"/>
  <c r="BM47" i="46" s="1"/>
  <c r="EA47" i="46"/>
  <c r="DZ47" i="46"/>
  <c r="DY47" i="46"/>
  <c r="DX47" i="46"/>
  <c r="DW47" i="46"/>
  <c r="DV47" i="46"/>
  <c r="DU47" i="46"/>
  <c r="BF47" i="46" s="1"/>
  <c r="DT47" i="46"/>
  <c r="BE47" i="46" s="1"/>
  <c r="DS47" i="46"/>
  <c r="DR47" i="46"/>
  <c r="BC47" i="46" s="1"/>
  <c r="DQ47" i="46"/>
  <c r="DP47" i="46"/>
  <c r="BA47" i="46" s="1"/>
  <c r="DO47" i="46"/>
  <c r="AZ47" i="46" s="1"/>
  <c r="DN47" i="46"/>
  <c r="AY47" i="46" s="1"/>
  <c r="DM47" i="46"/>
  <c r="AX47" i="46" s="1"/>
  <c r="DL47" i="46"/>
  <c r="DK47" i="46"/>
  <c r="DJ47" i="46"/>
  <c r="AU47" i="46" s="1"/>
  <c r="DI47" i="46"/>
  <c r="DH47" i="46"/>
  <c r="DG47" i="46"/>
  <c r="DF47" i="46"/>
  <c r="AQ47" i="46" s="1"/>
  <c r="DE47" i="46"/>
  <c r="DD47" i="46"/>
  <c r="AO47" i="46" s="1"/>
  <c r="DC47" i="46"/>
  <c r="DB47" i="46"/>
  <c r="AM47" i="46" s="1"/>
  <c r="DA47" i="46"/>
  <c r="CZ47" i="46"/>
  <c r="AK47" i="46" s="1"/>
  <c r="CY47" i="46"/>
  <c r="CX47" i="46"/>
  <c r="AI47" i="46" s="1"/>
  <c r="CW47" i="46"/>
  <c r="AH47" i="46" s="1"/>
  <c r="CV47" i="46"/>
  <c r="CU47" i="46"/>
  <c r="CT47" i="46"/>
  <c r="AE47" i="46" s="1"/>
  <c r="CS47" i="46"/>
  <c r="CR47" i="46"/>
  <c r="AC47" i="46" s="1"/>
  <c r="CQ47" i="46"/>
  <c r="AB47" i="46" s="1"/>
  <c r="CP47" i="46"/>
  <c r="CO47" i="46"/>
  <c r="Z47" i="46" s="1"/>
  <c r="CN47" i="46"/>
  <c r="Y47" i="46" s="1"/>
  <c r="CM47" i="46"/>
  <c r="CL47" i="46"/>
  <c r="CK47" i="46"/>
  <c r="CJ47" i="46"/>
  <c r="U47" i="46" s="1"/>
  <c r="CI47" i="46"/>
  <c r="CH47" i="46"/>
  <c r="CG47" i="46"/>
  <c r="R47" i="46" s="1"/>
  <c r="CF47" i="46"/>
  <c r="Q47" i="46" s="1"/>
  <c r="CE47" i="46"/>
  <c r="CD47" i="46"/>
  <c r="CC47" i="46"/>
  <c r="CB47" i="46"/>
  <c r="M47" i="46" s="1"/>
  <c r="CA47" i="46"/>
  <c r="BZ47" i="46"/>
  <c r="K47" i="46" s="1"/>
  <c r="BY47" i="46"/>
  <c r="J47" i="46" s="1"/>
  <c r="BX47" i="46"/>
  <c r="I47" i="46" s="1"/>
  <c r="BW47" i="46"/>
  <c r="H47" i="46" s="1"/>
  <c r="BV47" i="46"/>
  <c r="G47" i="46" s="1"/>
  <c r="BU47" i="46"/>
  <c r="BT47" i="46"/>
  <c r="E47" i="46" s="1"/>
  <c r="BS47" i="46"/>
  <c r="D47" i="46" s="1"/>
  <c r="B47" i="46"/>
  <c r="B47" i="44" s="1"/>
  <c r="A47" i="46"/>
  <c r="A45" i="27" s="1"/>
  <c r="EF46" i="46"/>
  <c r="BQ46" i="46" s="1"/>
  <c r="EE46" i="46"/>
  <c r="ED46" i="46"/>
  <c r="BO46" i="44" s="1"/>
  <c r="EC46" i="46"/>
  <c r="EB46" i="46"/>
  <c r="BM46" i="46" s="1"/>
  <c r="EA46" i="46"/>
  <c r="DZ46" i="46"/>
  <c r="DY46" i="46"/>
  <c r="DX46" i="46"/>
  <c r="DW46" i="46"/>
  <c r="DV46" i="46"/>
  <c r="BG46" i="46" s="1"/>
  <c r="DU46" i="46"/>
  <c r="DT46" i="46"/>
  <c r="DS46" i="46"/>
  <c r="DR46" i="46"/>
  <c r="DQ46" i="46"/>
  <c r="DP46" i="46"/>
  <c r="BA46" i="46" s="1"/>
  <c r="DO46" i="46"/>
  <c r="DN46" i="46"/>
  <c r="AY46" i="46" s="1"/>
  <c r="DM46" i="46"/>
  <c r="DL46" i="46"/>
  <c r="AW46" i="46" s="1"/>
  <c r="DK46" i="46"/>
  <c r="DJ46" i="46"/>
  <c r="DI46" i="46"/>
  <c r="DH46" i="46"/>
  <c r="AS46" i="46" s="1"/>
  <c r="DG46" i="46"/>
  <c r="DF46" i="46"/>
  <c r="DE46" i="46"/>
  <c r="DD46" i="46"/>
  <c r="AO46" i="46" s="1"/>
  <c r="DC46" i="46"/>
  <c r="DB46" i="46"/>
  <c r="DA46" i="46"/>
  <c r="AL46" i="46" s="1"/>
  <c r="CZ46" i="46"/>
  <c r="AK46" i="46" s="1"/>
  <c r="CY46" i="46"/>
  <c r="CX46" i="46"/>
  <c r="AI46" i="46" s="1"/>
  <c r="CW46" i="46"/>
  <c r="CV46" i="46"/>
  <c r="CU46" i="46"/>
  <c r="AF46" i="46" s="1"/>
  <c r="CT46" i="46"/>
  <c r="AE46" i="46" s="1"/>
  <c r="CS46" i="46"/>
  <c r="AD46" i="46" s="1"/>
  <c r="CR46" i="46"/>
  <c r="AC46" i="46" s="1"/>
  <c r="CQ46" i="46"/>
  <c r="CP46" i="46"/>
  <c r="AA46" i="46" s="1"/>
  <c r="CO46" i="46"/>
  <c r="CN46" i="46"/>
  <c r="Y46" i="46" s="1"/>
  <c r="CM46" i="46"/>
  <c r="X46" i="46" s="1"/>
  <c r="CL46" i="46"/>
  <c r="CK46" i="46"/>
  <c r="CJ46" i="46"/>
  <c r="U46" i="46" s="1"/>
  <c r="CI46" i="46"/>
  <c r="T46" i="46" s="1"/>
  <c r="CH46" i="46"/>
  <c r="S46" i="46" s="1"/>
  <c r="CG46" i="46"/>
  <c r="CF46" i="46"/>
  <c r="Q46" i="46" s="1"/>
  <c r="CE46" i="46"/>
  <c r="CD46" i="46"/>
  <c r="O46" i="46" s="1"/>
  <c r="CC46" i="46"/>
  <c r="N46" i="46" s="1"/>
  <c r="CB46" i="46"/>
  <c r="M46" i="46" s="1"/>
  <c r="CA46" i="46"/>
  <c r="BZ46" i="46"/>
  <c r="BY46" i="46"/>
  <c r="BX46" i="46"/>
  <c r="I46" i="46" s="1"/>
  <c r="BW46" i="46"/>
  <c r="H46" i="46" s="1"/>
  <c r="BV46" i="46"/>
  <c r="G46" i="46" s="1"/>
  <c r="BU46" i="46"/>
  <c r="F46" i="46" s="1"/>
  <c r="BT46" i="46"/>
  <c r="BS46" i="46"/>
  <c r="BO46" i="46"/>
  <c r="B46" i="46"/>
  <c r="B46" i="44" s="1"/>
  <c r="A46" i="46"/>
  <c r="A44" i="27" s="1"/>
  <c r="EF45" i="46"/>
  <c r="EE45" i="46"/>
  <c r="ED45" i="46"/>
  <c r="BO45" i="44" s="1"/>
  <c r="EC45" i="46"/>
  <c r="BN45" i="46" s="1"/>
  <c r="EB45" i="46"/>
  <c r="BM45" i="46" s="1"/>
  <c r="EA45" i="46"/>
  <c r="DZ45" i="46"/>
  <c r="DY45" i="46"/>
  <c r="BJ45" i="46" s="1"/>
  <c r="DX45" i="46"/>
  <c r="BI45" i="46" s="1"/>
  <c r="DW45" i="46"/>
  <c r="BH45" i="46" s="1"/>
  <c r="DV45" i="46"/>
  <c r="BG45" i="46" s="1"/>
  <c r="DU45" i="46"/>
  <c r="BF45" i="46" s="1"/>
  <c r="DT45" i="46"/>
  <c r="DS45" i="46"/>
  <c r="BD45" i="46" s="1"/>
  <c r="DR45" i="46"/>
  <c r="DQ45" i="46"/>
  <c r="BB45" i="46" s="1"/>
  <c r="DP45" i="46"/>
  <c r="BA45" i="46" s="1"/>
  <c r="DO45" i="46"/>
  <c r="AZ45" i="46" s="1"/>
  <c r="DN45" i="46"/>
  <c r="AY45" i="46" s="1"/>
  <c r="DM45" i="46"/>
  <c r="DL45" i="46"/>
  <c r="DK45" i="46"/>
  <c r="AV45" i="46" s="1"/>
  <c r="DJ45" i="46"/>
  <c r="DI45" i="46"/>
  <c r="AT45" i="46" s="1"/>
  <c r="DH45" i="46"/>
  <c r="DG45" i="46"/>
  <c r="DF45" i="46"/>
  <c r="AQ45" i="46" s="1"/>
  <c r="DE45" i="46"/>
  <c r="AP45" i="46" s="1"/>
  <c r="DD45" i="46"/>
  <c r="DC45" i="46"/>
  <c r="DB45" i="46"/>
  <c r="DA45" i="46"/>
  <c r="AL45" i="46" s="1"/>
  <c r="CZ45" i="46"/>
  <c r="AK45" i="46" s="1"/>
  <c r="CY45" i="46"/>
  <c r="AJ45" i="46" s="1"/>
  <c r="CX45" i="46"/>
  <c r="AI45" i="46" s="1"/>
  <c r="CW45" i="46"/>
  <c r="AH45" i="46" s="1"/>
  <c r="CV45" i="46"/>
  <c r="AG45" i="46" s="1"/>
  <c r="CU45" i="46"/>
  <c r="AF45" i="46" s="1"/>
  <c r="CT45" i="46"/>
  <c r="CS45" i="46"/>
  <c r="CR45" i="46"/>
  <c r="CQ45" i="46"/>
  <c r="AB45" i="46" s="1"/>
  <c r="CP45" i="46"/>
  <c r="AA45" i="46" s="1"/>
  <c r="CO45" i="46"/>
  <c r="Z45" i="46" s="1"/>
  <c r="CN45" i="46"/>
  <c r="CM45" i="46"/>
  <c r="X45" i="46" s="1"/>
  <c r="CL45" i="46"/>
  <c r="CK45" i="46"/>
  <c r="V45" i="46" s="1"/>
  <c r="CJ45" i="46"/>
  <c r="U45" i="46" s="1"/>
  <c r="CI45" i="46"/>
  <c r="T45" i="46" s="1"/>
  <c r="CH45" i="46"/>
  <c r="S45" i="46" s="1"/>
  <c r="CG45" i="46"/>
  <c r="R45" i="46" s="1"/>
  <c r="CF45" i="46"/>
  <c r="CE45" i="46"/>
  <c r="P45" i="46" s="1"/>
  <c r="CD45" i="46"/>
  <c r="CC45" i="46"/>
  <c r="N45" i="46" s="1"/>
  <c r="CB45" i="46"/>
  <c r="M45" i="46" s="1"/>
  <c r="CA45" i="46"/>
  <c r="BZ45" i="46"/>
  <c r="BY45" i="46"/>
  <c r="J45" i="46" s="1"/>
  <c r="BX45" i="46"/>
  <c r="BW45" i="46"/>
  <c r="H45" i="46" s="1"/>
  <c r="BV45" i="46"/>
  <c r="BU45" i="46"/>
  <c r="BT45" i="46"/>
  <c r="BS45" i="46"/>
  <c r="BO45" i="46"/>
  <c r="B45" i="46"/>
  <c r="B45" i="44" s="1"/>
  <c r="A45" i="46"/>
  <c r="A45" i="44" s="1"/>
  <c r="EF44" i="46"/>
  <c r="EE44" i="46"/>
  <c r="ED44" i="46"/>
  <c r="EC44" i="46"/>
  <c r="EB44" i="46"/>
  <c r="BM44" i="46" s="1"/>
  <c r="EA44" i="46"/>
  <c r="BL44" i="46" s="1"/>
  <c r="DZ44" i="46"/>
  <c r="DY44" i="46"/>
  <c r="DX44" i="46"/>
  <c r="BI44" i="46" s="1"/>
  <c r="DW44" i="46"/>
  <c r="DV44" i="46"/>
  <c r="DU44" i="46"/>
  <c r="BF44" i="46" s="1"/>
  <c r="DT44" i="46"/>
  <c r="DS44" i="46"/>
  <c r="DR44" i="46"/>
  <c r="BC44" i="46" s="1"/>
  <c r="DQ44" i="46"/>
  <c r="DP44" i="46"/>
  <c r="BA44" i="46" s="1"/>
  <c r="DO44" i="46"/>
  <c r="AZ44" i="46" s="1"/>
  <c r="DN44" i="46"/>
  <c r="DM44" i="46"/>
  <c r="AX44" i="46" s="1"/>
  <c r="DL44" i="46"/>
  <c r="AW44" i="46" s="1"/>
  <c r="DK44" i="46"/>
  <c r="DJ44" i="46"/>
  <c r="AU44" i="46" s="1"/>
  <c r="DI44" i="46"/>
  <c r="DH44" i="46"/>
  <c r="DG44" i="46"/>
  <c r="AR44" i="46" s="1"/>
  <c r="DF44" i="46"/>
  <c r="DE44" i="46"/>
  <c r="DD44" i="46"/>
  <c r="AO44" i="46" s="1"/>
  <c r="DC44" i="46"/>
  <c r="DB44" i="46"/>
  <c r="AM44" i="46" s="1"/>
  <c r="DA44" i="46"/>
  <c r="CZ44" i="46"/>
  <c r="AK44" i="46" s="1"/>
  <c r="CY44" i="46"/>
  <c r="CX44" i="46"/>
  <c r="CW44" i="46"/>
  <c r="AH44" i="46" s="1"/>
  <c r="CV44" i="46"/>
  <c r="CU44" i="46"/>
  <c r="CT44" i="46"/>
  <c r="AE44" i="46" s="1"/>
  <c r="CS44" i="46"/>
  <c r="CR44" i="46"/>
  <c r="AC44" i="46" s="1"/>
  <c r="CQ44" i="46"/>
  <c r="CP44" i="46"/>
  <c r="CO44" i="46"/>
  <c r="Z44" i="46" s="1"/>
  <c r="CN44" i="46"/>
  <c r="Y44" i="46" s="1"/>
  <c r="CM44" i="46"/>
  <c r="X44" i="46" s="1"/>
  <c r="CL44" i="46"/>
  <c r="CK44" i="46"/>
  <c r="CJ44" i="46"/>
  <c r="CI44" i="46"/>
  <c r="CH44" i="46"/>
  <c r="S44" i="46" s="1"/>
  <c r="CG44" i="46"/>
  <c r="CF44" i="46"/>
  <c r="Q44" i="46" s="1"/>
  <c r="CE44" i="46"/>
  <c r="P44" i="46" s="1"/>
  <c r="CD44" i="46"/>
  <c r="O44" i="46" s="1"/>
  <c r="CC44" i="46"/>
  <c r="N44" i="46" s="1"/>
  <c r="CB44" i="46"/>
  <c r="CA44" i="46"/>
  <c r="BZ44" i="46"/>
  <c r="BY44" i="46"/>
  <c r="J44" i="46" s="1"/>
  <c r="BX44" i="46"/>
  <c r="I44" i="46" s="1"/>
  <c r="BW44" i="46"/>
  <c r="BV44" i="46"/>
  <c r="BU44" i="46"/>
  <c r="BT44" i="46"/>
  <c r="E44" i="46" s="1"/>
  <c r="BS44" i="46"/>
  <c r="B44" i="46"/>
  <c r="B44" i="44" s="1"/>
  <c r="A44" i="46"/>
  <c r="A42" i="27" s="1"/>
  <c r="EF43" i="46"/>
  <c r="EE43" i="46"/>
  <c r="ED43" i="46"/>
  <c r="BO43" i="44" s="1"/>
  <c r="EC43" i="46"/>
  <c r="BN43" i="44" s="1"/>
  <c r="EB43" i="46"/>
  <c r="BM43" i="46" s="1"/>
  <c r="EA43" i="46"/>
  <c r="BL43" i="46" s="1"/>
  <c r="DZ43" i="46"/>
  <c r="BK43" i="46" s="1"/>
  <c r="DY43" i="46"/>
  <c r="BJ43" i="46" s="1"/>
  <c r="DX43" i="46"/>
  <c r="BI43" i="46" s="1"/>
  <c r="DW43" i="46"/>
  <c r="BH43" i="46" s="1"/>
  <c r="DV43" i="46"/>
  <c r="BG43" i="46" s="1"/>
  <c r="DU43" i="46"/>
  <c r="DT43" i="46"/>
  <c r="BE43" i="46" s="1"/>
  <c r="DS43" i="46"/>
  <c r="DR43" i="46"/>
  <c r="DQ43" i="46"/>
  <c r="DP43" i="46"/>
  <c r="DO43" i="46"/>
  <c r="AZ43" i="46" s="1"/>
  <c r="DN43" i="46"/>
  <c r="AY43" i="46" s="1"/>
  <c r="DM43" i="46"/>
  <c r="DL43" i="46"/>
  <c r="AW43" i="46" s="1"/>
  <c r="DK43" i="46"/>
  <c r="AV43" i="46" s="1"/>
  <c r="DJ43" i="46"/>
  <c r="AU43" i="46" s="1"/>
  <c r="DI43" i="46"/>
  <c r="DH43" i="46"/>
  <c r="DG43" i="46"/>
  <c r="AR43" i="46" s="1"/>
  <c r="DF43" i="46"/>
  <c r="AQ43" i="46" s="1"/>
  <c r="DE43" i="46"/>
  <c r="DD43" i="46"/>
  <c r="AO43" i="46" s="1"/>
  <c r="DC43" i="46"/>
  <c r="AN43" i="46" s="1"/>
  <c r="DB43" i="46"/>
  <c r="AM43" i="46" s="1"/>
  <c r="DA43" i="46"/>
  <c r="AL43" i="46" s="1"/>
  <c r="CZ43" i="46"/>
  <c r="AK43" i="46" s="1"/>
  <c r="CY43" i="46"/>
  <c r="AJ43" i="46" s="1"/>
  <c r="CX43" i="46"/>
  <c r="CW43" i="46"/>
  <c r="CV43" i="46"/>
  <c r="AG43" i="46" s="1"/>
  <c r="CU43" i="46"/>
  <c r="AF43" i="46" s="1"/>
  <c r="CT43" i="46"/>
  <c r="AE43" i="46" s="1"/>
  <c r="CS43" i="46"/>
  <c r="CR43" i="46"/>
  <c r="CQ43" i="46"/>
  <c r="AB43" i="46" s="1"/>
  <c r="CP43" i="46"/>
  <c r="CO43" i="46"/>
  <c r="CN43" i="46"/>
  <c r="Y43" i="46" s="1"/>
  <c r="CM43" i="46"/>
  <c r="X43" i="46" s="1"/>
  <c r="CL43" i="46"/>
  <c r="CK43" i="46"/>
  <c r="CJ43" i="46"/>
  <c r="U43" i="46" s="1"/>
  <c r="CI43" i="46"/>
  <c r="T43" i="46" s="1"/>
  <c r="CH43" i="46"/>
  <c r="S43" i="46" s="1"/>
  <c r="CG43" i="46"/>
  <c r="R43" i="46" s="1"/>
  <c r="CF43" i="46"/>
  <c r="Q43" i="46" s="1"/>
  <c r="CE43" i="46"/>
  <c r="P43" i="46" s="1"/>
  <c r="CD43" i="46"/>
  <c r="CC43" i="46"/>
  <c r="N43" i="46" s="1"/>
  <c r="CB43" i="46"/>
  <c r="M43" i="46" s="1"/>
  <c r="CA43" i="46"/>
  <c r="L43" i="46" s="1"/>
  <c r="BZ43" i="46"/>
  <c r="BY43" i="46"/>
  <c r="BX43" i="46"/>
  <c r="I43" i="46" s="1"/>
  <c r="BW43" i="46"/>
  <c r="BV43" i="46"/>
  <c r="G43" i="46" s="1"/>
  <c r="BU43" i="46"/>
  <c r="F43" i="46" s="1"/>
  <c r="BT43" i="46"/>
  <c r="BS43" i="46"/>
  <c r="D43" i="46" s="1"/>
  <c r="BO43" i="46"/>
  <c r="BN43" i="46"/>
  <c r="B43" i="46"/>
  <c r="B43" i="44" s="1"/>
  <c r="A43" i="46"/>
  <c r="EF42" i="46"/>
  <c r="BQ42" i="46" s="1"/>
  <c r="EE42" i="46"/>
  <c r="BP42" i="46" s="1"/>
  <c r="ED42" i="46"/>
  <c r="EC42" i="46"/>
  <c r="BN42" i="46" s="1"/>
  <c r="EB42" i="46"/>
  <c r="BM42" i="46" s="1"/>
  <c r="EA42" i="46"/>
  <c r="BL42" i="46" s="1"/>
  <c r="DZ42" i="46"/>
  <c r="BK42" i="46" s="1"/>
  <c r="DY42" i="46"/>
  <c r="DX42" i="46"/>
  <c r="DW42" i="46"/>
  <c r="DV42" i="46"/>
  <c r="BG42" i="46" s="1"/>
  <c r="DU42" i="46"/>
  <c r="DT42" i="46"/>
  <c r="BE42" i="46" s="1"/>
  <c r="DS42" i="46"/>
  <c r="BD42" i="46" s="1"/>
  <c r="DR42" i="46"/>
  <c r="BC42" i="46" s="1"/>
  <c r="DQ42" i="46"/>
  <c r="DP42" i="46"/>
  <c r="BA42" i="46" s="1"/>
  <c r="DO42" i="46"/>
  <c r="AZ42" i="46" s="1"/>
  <c r="DN42" i="46"/>
  <c r="DM42" i="46"/>
  <c r="DL42" i="46"/>
  <c r="DK42" i="46"/>
  <c r="AV42" i="46" s="1"/>
  <c r="DJ42" i="46"/>
  <c r="AU42" i="46" s="1"/>
  <c r="DI42" i="46"/>
  <c r="DH42" i="46"/>
  <c r="DG42" i="46"/>
  <c r="AR42" i="46" s="1"/>
  <c r="DF42" i="46"/>
  <c r="AQ42" i="46" s="1"/>
  <c r="DE42" i="46"/>
  <c r="AP42" i="46" s="1"/>
  <c r="DD42" i="46"/>
  <c r="AO42" i="46" s="1"/>
  <c r="DC42" i="46"/>
  <c r="DB42" i="46"/>
  <c r="AM42" i="46" s="1"/>
  <c r="DA42" i="46"/>
  <c r="AL42" i="46" s="1"/>
  <c r="CZ42" i="46"/>
  <c r="CY42" i="46"/>
  <c r="CX42" i="46"/>
  <c r="AI42" i="46" s="1"/>
  <c r="CW42" i="46"/>
  <c r="AH42" i="46" s="1"/>
  <c r="CV42" i="46"/>
  <c r="AG42" i="46" s="1"/>
  <c r="CU42" i="46"/>
  <c r="CT42" i="46"/>
  <c r="AE42" i="46" s="1"/>
  <c r="CS42" i="46"/>
  <c r="CR42" i="46"/>
  <c r="AC42" i="46" s="1"/>
  <c r="CQ42" i="46"/>
  <c r="CP42" i="46"/>
  <c r="CO42" i="46"/>
  <c r="Z42" i="46" s="1"/>
  <c r="CN42" i="46"/>
  <c r="Y42" i="46" s="1"/>
  <c r="CM42" i="46"/>
  <c r="CL42" i="46"/>
  <c r="W42" i="46" s="1"/>
  <c r="CK42" i="46"/>
  <c r="V42" i="46" s="1"/>
  <c r="CJ42" i="46"/>
  <c r="CI42" i="46"/>
  <c r="CH42" i="46"/>
  <c r="CG42" i="46"/>
  <c r="R42" i="46" s="1"/>
  <c r="CF42" i="46"/>
  <c r="CE42" i="46"/>
  <c r="CD42" i="46"/>
  <c r="O42" i="46" s="1"/>
  <c r="CC42" i="46"/>
  <c r="CB42" i="46"/>
  <c r="CA42" i="46"/>
  <c r="L42" i="46" s="1"/>
  <c r="BZ42" i="46"/>
  <c r="BY42" i="46"/>
  <c r="J42" i="46" s="1"/>
  <c r="BX42" i="46"/>
  <c r="I42" i="46" s="1"/>
  <c r="BW42" i="46"/>
  <c r="BV42" i="46"/>
  <c r="G42" i="46" s="1"/>
  <c r="BU42" i="46"/>
  <c r="BT42" i="46"/>
  <c r="E42" i="46" s="1"/>
  <c r="BS42" i="46"/>
  <c r="B42" i="46"/>
  <c r="B42" i="44" s="1"/>
  <c r="A42" i="46"/>
  <c r="EF41" i="46"/>
  <c r="BQ41" i="46" s="1"/>
  <c r="EE41" i="46"/>
  <c r="ED41" i="46"/>
  <c r="BO41" i="44" s="1"/>
  <c r="EC41" i="46"/>
  <c r="BN41" i="44" s="1"/>
  <c r="EB41" i="46"/>
  <c r="BM41" i="44" s="1"/>
  <c r="EA41" i="46"/>
  <c r="BL41" i="46" s="1"/>
  <c r="DZ41" i="46"/>
  <c r="BK41" i="46" s="1"/>
  <c r="DY41" i="46"/>
  <c r="BJ41" i="46" s="1"/>
  <c r="DX41" i="46"/>
  <c r="BI41" i="46" s="1"/>
  <c r="DW41" i="46"/>
  <c r="DV41" i="46"/>
  <c r="BG41" i="46" s="1"/>
  <c r="DU41" i="46"/>
  <c r="DT41" i="46"/>
  <c r="BE41" i="46" s="1"/>
  <c r="DS41" i="46"/>
  <c r="DR41" i="46"/>
  <c r="BC41" i="46" s="1"/>
  <c r="DQ41" i="46"/>
  <c r="BB41" i="46" s="1"/>
  <c r="DP41" i="46"/>
  <c r="BA41" i="46" s="1"/>
  <c r="DO41" i="46"/>
  <c r="AZ41" i="46" s="1"/>
  <c r="DN41" i="46"/>
  <c r="AY41" i="46" s="1"/>
  <c r="DM41" i="46"/>
  <c r="DL41" i="46"/>
  <c r="DK41" i="46"/>
  <c r="DJ41" i="46"/>
  <c r="DI41" i="46"/>
  <c r="AT41" i="46" s="1"/>
  <c r="DH41" i="46"/>
  <c r="DG41" i="46"/>
  <c r="DF41" i="46"/>
  <c r="AQ41" i="46" s="1"/>
  <c r="DE41" i="46"/>
  <c r="DD41" i="46"/>
  <c r="AO41" i="46" s="1"/>
  <c r="DC41" i="46"/>
  <c r="DB41" i="46"/>
  <c r="DA41" i="46"/>
  <c r="AL41" i="46" s="1"/>
  <c r="CZ41" i="46"/>
  <c r="AK41" i="46" s="1"/>
  <c r="CY41" i="46"/>
  <c r="CX41" i="46"/>
  <c r="CW41" i="46"/>
  <c r="CV41" i="46"/>
  <c r="CU41" i="46"/>
  <c r="AF41" i="46" s="1"/>
  <c r="CT41" i="46"/>
  <c r="AE41" i="46" s="1"/>
  <c r="CS41" i="46"/>
  <c r="CR41" i="46"/>
  <c r="CQ41" i="46"/>
  <c r="AB41" i="46" s="1"/>
  <c r="CP41" i="46"/>
  <c r="AA41" i="46" s="1"/>
  <c r="CO41" i="46"/>
  <c r="CN41" i="46"/>
  <c r="Y41" i="46" s="1"/>
  <c r="CM41" i="46"/>
  <c r="CL41" i="46"/>
  <c r="CK41" i="46"/>
  <c r="CJ41" i="46"/>
  <c r="CI41" i="46"/>
  <c r="CH41" i="46"/>
  <c r="S41" i="46" s="1"/>
  <c r="CG41" i="46"/>
  <c r="CF41" i="46"/>
  <c r="Q41" i="46" s="1"/>
  <c r="CE41" i="46"/>
  <c r="CD41" i="46"/>
  <c r="O41" i="46" s="1"/>
  <c r="CC41" i="46"/>
  <c r="N41" i="46" s="1"/>
  <c r="CB41" i="46"/>
  <c r="CA41" i="46"/>
  <c r="L41" i="46" s="1"/>
  <c r="BZ41" i="46"/>
  <c r="BY41" i="46"/>
  <c r="BX41" i="46"/>
  <c r="BW41" i="46"/>
  <c r="H41" i="46" s="1"/>
  <c r="BV41" i="46"/>
  <c r="G41" i="46" s="1"/>
  <c r="BU41" i="46"/>
  <c r="F41" i="46" s="1"/>
  <c r="BT41" i="46"/>
  <c r="E41" i="46" s="1"/>
  <c r="BS41" i="46"/>
  <c r="D41" i="46" s="1"/>
  <c r="B41" i="46"/>
  <c r="B41" i="44" s="1"/>
  <c r="A41" i="46"/>
  <c r="A39" i="27" s="1"/>
  <c r="EF40" i="46"/>
  <c r="EE40" i="46"/>
  <c r="BP40" i="46" s="1"/>
  <c r="ED40" i="46"/>
  <c r="EC40" i="46"/>
  <c r="BN40" i="46" s="1"/>
  <c r="EB40" i="46"/>
  <c r="EA40" i="46"/>
  <c r="DZ40" i="46"/>
  <c r="DY40" i="46"/>
  <c r="BJ40" i="46" s="1"/>
  <c r="DX40" i="46"/>
  <c r="DW40" i="46"/>
  <c r="BH40" i="46" s="1"/>
  <c r="DV40" i="46"/>
  <c r="BG40" i="46" s="1"/>
  <c r="DU40" i="46"/>
  <c r="BF40" i="46" s="1"/>
  <c r="DT40" i="46"/>
  <c r="DS40" i="46"/>
  <c r="BD40" i="46" s="1"/>
  <c r="DR40" i="46"/>
  <c r="BC40" i="46" s="1"/>
  <c r="DQ40" i="46"/>
  <c r="BB40" i="46" s="1"/>
  <c r="DP40" i="46"/>
  <c r="BA40" i="46" s="1"/>
  <c r="DO40" i="46"/>
  <c r="AZ40" i="46" s="1"/>
  <c r="DN40" i="46"/>
  <c r="AY40" i="46" s="1"/>
  <c r="DM40" i="46"/>
  <c r="AX40" i="46" s="1"/>
  <c r="DL40" i="46"/>
  <c r="DK40" i="46"/>
  <c r="AV40" i="46" s="1"/>
  <c r="DJ40" i="46"/>
  <c r="AU40" i="46" s="1"/>
  <c r="DI40" i="46"/>
  <c r="AT40" i="46" s="1"/>
  <c r="DH40" i="46"/>
  <c r="AS40" i="46" s="1"/>
  <c r="DG40" i="46"/>
  <c r="DF40" i="46"/>
  <c r="AQ40" i="46" s="1"/>
  <c r="DE40" i="46"/>
  <c r="AP40" i="46" s="1"/>
  <c r="DD40" i="46"/>
  <c r="AO40" i="46" s="1"/>
  <c r="DC40" i="46"/>
  <c r="AN40" i="46" s="1"/>
  <c r="DB40" i="46"/>
  <c r="AM40" i="46" s="1"/>
  <c r="DA40" i="46"/>
  <c r="CZ40" i="46"/>
  <c r="AK40" i="46" s="1"/>
  <c r="CY40" i="46"/>
  <c r="AJ40" i="46" s="1"/>
  <c r="CX40" i="46"/>
  <c r="AI40" i="46" s="1"/>
  <c r="CW40" i="46"/>
  <c r="AH40" i="46" s="1"/>
  <c r="CV40" i="46"/>
  <c r="AG40" i="46" s="1"/>
  <c r="CU40" i="46"/>
  <c r="CT40" i="46"/>
  <c r="AE40" i="46" s="1"/>
  <c r="CS40" i="46"/>
  <c r="AD40" i="46" s="1"/>
  <c r="CR40" i="46"/>
  <c r="AC40" i="46" s="1"/>
  <c r="CQ40" i="46"/>
  <c r="AB40" i="46" s="1"/>
  <c r="CP40" i="46"/>
  <c r="AA40" i="46" s="1"/>
  <c r="CO40" i="46"/>
  <c r="Z40" i="46" s="1"/>
  <c r="CN40" i="46"/>
  <c r="CM40" i="46"/>
  <c r="X40" i="46" s="1"/>
  <c r="CL40" i="46"/>
  <c r="CK40" i="46"/>
  <c r="V40" i="46" s="1"/>
  <c r="CJ40" i="46"/>
  <c r="U40" i="46" s="1"/>
  <c r="CI40" i="46"/>
  <c r="T40" i="46" s="1"/>
  <c r="CH40" i="46"/>
  <c r="S40" i="46" s="1"/>
  <c r="CG40" i="46"/>
  <c r="R40" i="46" s="1"/>
  <c r="CF40" i="46"/>
  <c r="CE40" i="46"/>
  <c r="P40" i="46" s="1"/>
  <c r="CD40" i="46"/>
  <c r="O40" i="46" s="1"/>
  <c r="CC40" i="46"/>
  <c r="CB40" i="46"/>
  <c r="M40" i="46" s="1"/>
  <c r="CA40" i="46"/>
  <c r="L40" i="46" s="1"/>
  <c r="BZ40" i="46"/>
  <c r="K40" i="46" s="1"/>
  <c r="BY40" i="46"/>
  <c r="J40" i="46" s="1"/>
  <c r="BX40" i="46"/>
  <c r="BW40" i="46"/>
  <c r="BV40" i="46"/>
  <c r="G40" i="46" s="1"/>
  <c r="BU40" i="46"/>
  <c r="F40" i="46" s="1"/>
  <c r="BT40" i="46"/>
  <c r="E40" i="46" s="1"/>
  <c r="BS40" i="46"/>
  <c r="D40" i="46" s="1"/>
  <c r="B40" i="46"/>
  <c r="B40" i="44" s="1"/>
  <c r="A40" i="46"/>
  <c r="A38" i="27" s="1"/>
  <c r="EF39" i="46"/>
  <c r="BQ39" i="46" s="1"/>
  <c r="EE39" i="46"/>
  <c r="BP39" i="46" s="1"/>
  <c r="ED39" i="46"/>
  <c r="BO39" i="44" s="1"/>
  <c r="EC39" i="46"/>
  <c r="BN39" i="44" s="1"/>
  <c r="EB39" i="46"/>
  <c r="EA39" i="46"/>
  <c r="DZ39" i="46"/>
  <c r="DY39" i="46"/>
  <c r="DX39" i="46"/>
  <c r="BI39" i="46" s="1"/>
  <c r="DW39" i="46"/>
  <c r="BH39" i="46" s="1"/>
  <c r="DV39" i="46"/>
  <c r="DU39" i="46"/>
  <c r="BF39" i="46" s="1"/>
  <c r="DT39" i="46"/>
  <c r="BE39" i="46" s="1"/>
  <c r="DS39" i="46"/>
  <c r="BD39" i="46" s="1"/>
  <c r="DR39" i="46"/>
  <c r="DQ39" i="46"/>
  <c r="BB39" i="46" s="1"/>
  <c r="DP39" i="46"/>
  <c r="BA39" i="46" s="1"/>
  <c r="DO39" i="46"/>
  <c r="DN39" i="46"/>
  <c r="AY39" i="46" s="1"/>
  <c r="DM39" i="46"/>
  <c r="AX39" i="46" s="1"/>
  <c r="DL39" i="46"/>
  <c r="AW39" i="46" s="1"/>
  <c r="DK39" i="46"/>
  <c r="AV39" i="46" s="1"/>
  <c r="DJ39" i="46"/>
  <c r="DI39" i="46"/>
  <c r="AT39" i="46" s="1"/>
  <c r="DH39" i="46"/>
  <c r="AS39" i="46" s="1"/>
  <c r="DG39" i="46"/>
  <c r="AR39" i="46" s="1"/>
  <c r="DF39" i="46"/>
  <c r="AQ39" i="46" s="1"/>
  <c r="DE39" i="46"/>
  <c r="DD39" i="46"/>
  <c r="DC39" i="46"/>
  <c r="AN39" i="46" s="1"/>
  <c r="DB39" i="46"/>
  <c r="DA39" i="46"/>
  <c r="AL39" i="46" s="1"/>
  <c r="CZ39" i="46"/>
  <c r="AK39" i="46" s="1"/>
  <c r="CY39" i="46"/>
  <c r="AJ39" i="46" s="1"/>
  <c r="CX39" i="46"/>
  <c r="AI39" i="46" s="1"/>
  <c r="CW39" i="46"/>
  <c r="AH39" i="46" s="1"/>
  <c r="CV39" i="46"/>
  <c r="AG39" i="46" s="1"/>
  <c r="CU39" i="46"/>
  <c r="CT39" i="46"/>
  <c r="CS39" i="46"/>
  <c r="AD39" i="46" s="1"/>
  <c r="CR39" i="46"/>
  <c r="AC39" i="46" s="1"/>
  <c r="CQ39" i="46"/>
  <c r="CP39" i="46"/>
  <c r="CO39" i="46"/>
  <c r="CN39" i="46"/>
  <c r="Y39" i="46" s="1"/>
  <c r="CM39" i="46"/>
  <c r="X39" i="46" s="1"/>
  <c r="CL39" i="46"/>
  <c r="CK39" i="46"/>
  <c r="CJ39" i="46"/>
  <c r="U39" i="46" s="1"/>
  <c r="CI39" i="46"/>
  <c r="T39" i="46" s="1"/>
  <c r="CH39" i="46"/>
  <c r="CG39" i="46"/>
  <c r="CF39" i="46"/>
  <c r="Q39" i="46" s="1"/>
  <c r="CE39" i="46"/>
  <c r="P39" i="46" s="1"/>
  <c r="CD39" i="46"/>
  <c r="O39" i="46" s="1"/>
  <c r="CC39" i="46"/>
  <c r="N39" i="46" s="1"/>
  <c r="CB39" i="46"/>
  <c r="M39" i="46" s="1"/>
  <c r="CA39" i="46"/>
  <c r="L39" i="46" s="1"/>
  <c r="BZ39" i="46"/>
  <c r="BY39" i="46"/>
  <c r="J39" i="46" s="1"/>
  <c r="BX39" i="46"/>
  <c r="I39" i="46" s="1"/>
  <c r="BW39" i="46"/>
  <c r="BV39" i="46"/>
  <c r="BU39" i="46"/>
  <c r="BT39" i="46"/>
  <c r="E39" i="46" s="1"/>
  <c r="BS39" i="46"/>
  <c r="B39" i="46"/>
  <c r="B39" i="44" s="1"/>
  <c r="A39" i="46"/>
  <c r="A39" i="44" s="1"/>
  <c r="EF38" i="46"/>
  <c r="BQ38" i="46" s="1"/>
  <c r="EE38" i="46"/>
  <c r="ED38" i="46"/>
  <c r="BO38" i="44" s="1"/>
  <c r="EC38" i="46"/>
  <c r="BN38" i="46" s="1"/>
  <c r="EB38" i="46"/>
  <c r="BM38" i="46" s="1"/>
  <c r="EA38" i="46"/>
  <c r="BL38" i="46" s="1"/>
  <c r="DZ38" i="46"/>
  <c r="DY38" i="46"/>
  <c r="DX38" i="46"/>
  <c r="DW38" i="46"/>
  <c r="DV38" i="46"/>
  <c r="DU38" i="46"/>
  <c r="BF38" i="46" s="1"/>
  <c r="DT38" i="46"/>
  <c r="DS38" i="46"/>
  <c r="BD38" i="46" s="1"/>
  <c r="DR38" i="46"/>
  <c r="BC38" i="46" s="1"/>
  <c r="DQ38" i="46"/>
  <c r="BB38" i="46" s="1"/>
  <c r="DP38" i="46"/>
  <c r="DO38" i="46"/>
  <c r="AZ38" i="46" s="1"/>
  <c r="DN38" i="46"/>
  <c r="DM38" i="46"/>
  <c r="DL38" i="46"/>
  <c r="AW38" i="46" s="1"/>
  <c r="DK38" i="46"/>
  <c r="AV38" i="46" s="1"/>
  <c r="DJ38" i="46"/>
  <c r="DI38" i="46"/>
  <c r="DH38" i="46"/>
  <c r="DG38" i="46"/>
  <c r="AR38" i="46" s="1"/>
  <c r="DF38" i="46"/>
  <c r="DE38" i="46"/>
  <c r="AP38" i="46" s="1"/>
  <c r="DD38" i="46"/>
  <c r="AO38" i="46" s="1"/>
  <c r="DC38" i="46"/>
  <c r="DB38" i="46"/>
  <c r="AM38" i="46" s="1"/>
  <c r="DA38" i="46"/>
  <c r="CZ38" i="46"/>
  <c r="CY38" i="46"/>
  <c r="AJ38" i="46" s="1"/>
  <c r="CX38" i="46"/>
  <c r="CW38" i="46"/>
  <c r="AH38" i="46" s="1"/>
  <c r="CV38" i="46"/>
  <c r="AG38" i="46" s="1"/>
  <c r="CU38" i="46"/>
  <c r="AF38" i="46" s="1"/>
  <c r="CT38" i="46"/>
  <c r="AE38" i="46" s="1"/>
  <c r="CS38" i="46"/>
  <c r="CR38" i="46"/>
  <c r="CQ38" i="46"/>
  <c r="AB38" i="46" s="1"/>
  <c r="CP38" i="46"/>
  <c r="CO38" i="46"/>
  <c r="CN38" i="46"/>
  <c r="CM38" i="46"/>
  <c r="X38" i="46" s="1"/>
  <c r="CL38" i="46"/>
  <c r="CK38" i="46"/>
  <c r="V38" i="46" s="1"/>
  <c r="CJ38" i="46"/>
  <c r="CI38" i="46"/>
  <c r="T38" i="46" s="1"/>
  <c r="CH38" i="46"/>
  <c r="CG38" i="46"/>
  <c r="CF38" i="46"/>
  <c r="Q38" i="46" s="1"/>
  <c r="CE38" i="46"/>
  <c r="P38" i="46" s="1"/>
  <c r="CD38" i="46"/>
  <c r="CC38" i="46"/>
  <c r="N38" i="46" s="1"/>
  <c r="CB38" i="46"/>
  <c r="CA38" i="46"/>
  <c r="L38" i="46" s="1"/>
  <c r="BZ38" i="46"/>
  <c r="BY38" i="46"/>
  <c r="BX38" i="46"/>
  <c r="BW38" i="46"/>
  <c r="BV38" i="46"/>
  <c r="G38" i="46" s="1"/>
  <c r="BU38" i="46"/>
  <c r="BT38" i="46"/>
  <c r="E38" i="46" s="1"/>
  <c r="BS38" i="46"/>
  <c r="BO38" i="46"/>
  <c r="B38" i="46"/>
  <c r="B38" i="44" s="1"/>
  <c r="A38" i="46"/>
  <c r="A36" i="27" s="1"/>
  <c r="EF37" i="46"/>
  <c r="BQ37" i="46" s="1"/>
  <c r="EE37" i="46"/>
  <c r="ED37" i="46"/>
  <c r="EC37" i="46"/>
  <c r="EB37" i="46"/>
  <c r="BM37" i="46" s="1"/>
  <c r="EA37" i="46"/>
  <c r="DZ37" i="46"/>
  <c r="BK37" i="46" s="1"/>
  <c r="DY37" i="46"/>
  <c r="BJ37" i="46" s="1"/>
  <c r="DX37" i="46"/>
  <c r="BI37" i="46" s="1"/>
  <c r="DW37" i="46"/>
  <c r="DV37" i="46"/>
  <c r="BG37" i="44" s="1"/>
  <c r="DU37" i="46"/>
  <c r="DT37" i="46"/>
  <c r="DS37" i="46"/>
  <c r="DR37" i="46"/>
  <c r="DQ37" i="46"/>
  <c r="DP37" i="46"/>
  <c r="BA37" i="46" s="1"/>
  <c r="DO37" i="46"/>
  <c r="DN37" i="46"/>
  <c r="DM37" i="46"/>
  <c r="DL37" i="46"/>
  <c r="AW37" i="46" s="1"/>
  <c r="DK37" i="46"/>
  <c r="DJ37" i="46"/>
  <c r="AU37" i="46" s="1"/>
  <c r="DI37" i="46"/>
  <c r="AT37" i="46" s="1"/>
  <c r="DH37" i="46"/>
  <c r="DG37" i="46"/>
  <c r="AR37" i="46" s="1"/>
  <c r="DF37" i="46"/>
  <c r="AQ37" i="46" s="1"/>
  <c r="DE37" i="46"/>
  <c r="DD37" i="46"/>
  <c r="AO37" i="46" s="1"/>
  <c r="DC37" i="46"/>
  <c r="DB37" i="46"/>
  <c r="AM37" i="46" s="1"/>
  <c r="DA37" i="46"/>
  <c r="CZ37" i="46"/>
  <c r="AK37" i="46" s="1"/>
  <c r="CY37" i="46"/>
  <c r="AJ37" i="46" s="1"/>
  <c r="CX37" i="46"/>
  <c r="AI37" i="46" s="1"/>
  <c r="CW37" i="46"/>
  <c r="CV37" i="46"/>
  <c r="AG37" i="46" s="1"/>
  <c r="CU37" i="46"/>
  <c r="CT37" i="46"/>
  <c r="CS37" i="46"/>
  <c r="CR37" i="46"/>
  <c r="AC37" i="46" s="1"/>
  <c r="CQ37" i="46"/>
  <c r="CP37" i="46"/>
  <c r="CO37" i="46"/>
  <c r="Z37" i="46" s="1"/>
  <c r="CN37" i="46"/>
  <c r="Y37" i="46" s="1"/>
  <c r="CM37" i="46"/>
  <c r="CL37" i="46"/>
  <c r="W37" i="46" s="1"/>
  <c r="CK37" i="46"/>
  <c r="V37" i="46" s="1"/>
  <c r="CJ37" i="46"/>
  <c r="CI37" i="46"/>
  <c r="T37" i="46" s="1"/>
  <c r="CH37" i="46"/>
  <c r="CG37" i="46"/>
  <c r="CF37" i="46"/>
  <c r="CE37" i="46"/>
  <c r="CD37" i="46"/>
  <c r="O37" i="46" s="1"/>
  <c r="CC37" i="46"/>
  <c r="CB37" i="46"/>
  <c r="M37" i="46" s="1"/>
  <c r="CA37" i="46"/>
  <c r="L37" i="46" s="1"/>
  <c r="BZ37" i="46"/>
  <c r="BY37" i="46"/>
  <c r="BX37" i="46"/>
  <c r="I37" i="46" s="1"/>
  <c r="BW37" i="46"/>
  <c r="BV37" i="46"/>
  <c r="G37" i="46" s="1"/>
  <c r="BU37" i="46"/>
  <c r="BT37" i="46"/>
  <c r="BS37" i="46"/>
  <c r="BG37" i="46"/>
  <c r="B37" i="46"/>
  <c r="B37" i="44" s="1"/>
  <c r="A37" i="46"/>
  <c r="EF36" i="46"/>
  <c r="BQ36" i="46" s="1"/>
  <c r="EE36" i="46"/>
  <c r="BP36" i="46" s="1"/>
  <c r="ED36" i="46"/>
  <c r="EC36" i="46"/>
  <c r="BN36" i="46" s="1"/>
  <c r="EB36" i="46"/>
  <c r="EA36" i="46"/>
  <c r="BL36" i="46" s="1"/>
  <c r="DZ36" i="46"/>
  <c r="DY36" i="46"/>
  <c r="DX36" i="46"/>
  <c r="BI36" i="46" s="1"/>
  <c r="DW36" i="46"/>
  <c r="BH36" i="46" s="1"/>
  <c r="DV36" i="46"/>
  <c r="DU36" i="46"/>
  <c r="BF36" i="46" s="1"/>
  <c r="DT36" i="46"/>
  <c r="BE36" i="46" s="1"/>
  <c r="DS36" i="46"/>
  <c r="DR36" i="46"/>
  <c r="BC36" i="46" s="1"/>
  <c r="DQ36" i="46"/>
  <c r="BB36" i="46" s="1"/>
  <c r="DP36" i="46"/>
  <c r="BA36" i="46" s="1"/>
  <c r="DO36" i="46"/>
  <c r="AZ36" i="46" s="1"/>
  <c r="DN36" i="46"/>
  <c r="DM36" i="46"/>
  <c r="DL36" i="46"/>
  <c r="AW36" i="46" s="1"/>
  <c r="DK36" i="46"/>
  <c r="AV36" i="46" s="1"/>
  <c r="DJ36" i="46"/>
  <c r="DI36" i="46"/>
  <c r="DH36" i="46"/>
  <c r="AS36" i="46" s="1"/>
  <c r="DG36" i="46"/>
  <c r="AR36" i="46" s="1"/>
  <c r="DF36" i="46"/>
  <c r="DE36" i="46"/>
  <c r="AP36" i="46" s="1"/>
  <c r="DD36" i="46"/>
  <c r="DC36" i="46"/>
  <c r="DB36" i="46"/>
  <c r="DA36" i="46"/>
  <c r="AL36" i="46" s="1"/>
  <c r="CZ36" i="46"/>
  <c r="AK36" i="46" s="1"/>
  <c r="CY36" i="46"/>
  <c r="CX36" i="46"/>
  <c r="AI36" i="46" s="1"/>
  <c r="CW36" i="46"/>
  <c r="CV36" i="46"/>
  <c r="AG36" i="46" s="1"/>
  <c r="CU36" i="46"/>
  <c r="CT36" i="46"/>
  <c r="CS36" i="46"/>
  <c r="AD36" i="46" s="1"/>
  <c r="CR36" i="46"/>
  <c r="AC36" i="46" s="1"/>
  <c r="CQ36" i="46"/>
  <c r="AB36" i="46" s="1"/>
  <c r="CP36" i="46"/>
  <c r="AA36" i="46" s="1"/>
  <c r="CO36" i="46"/>
  <c r="Z36" i="46" s="1"/>
  <c r="CN36" i="46"/>
  <c r="Y36" i="46" s="1"/>
  <c r="CM36" i="46"/>
  <c r="CL36" i="46"/>
  <c r="CK36" i="46"/>
  <c r="CJ36" i="46"/>
  <c r="U36" i="46" s="1"/>
  <c r="CI36" i="46"/>
  <c r="T36" i="46" s="1"/>
  <c r="CH36" i="46"/>
  <c r="CG36" i="46"/>
  <c r="R36" i="46" s="1"/>
  <c r="CF36" i="46"/>
  <c r="Q36" i="46" s="1"/>
  <c r="CE36" i="46"/>
  <c r="P36" i="46" s="1"/>
  <c r="CD36" i="46"/>
  <c r="CC36" i="46"/>
  <c r="N36" i="46" s="1"/>
  <c r="CB36" i="46"/>
  <c r="M36" i="46" s="1"/>
  <c r="CA36" i="46"/>
  <c r="BZ36" i="46"/>
  <c r="K36" i="46" s="1"/>
  <c r="BY36" i="46"/>
  <c r="J36" i="46" s="1"/>
  <c r="BX36" i="46"/>
  <c r="BW36" i="46"/>
  <c r="BV36" i="46"/>
  <c r="BU36" i="46"/>
  <c r="F36" i="46" s="1"/>
  <c r="BT36" i="46"/>
  <c r="E36" i="46" s="1"/>
  <c r="BS36" i="46"/>
  <c r="D36" i="46" s="1"/>
  <c r="B36" i="46"/>
  <c r="B36" i="44" s="1"/>
  <c r="A36" i="46"/>
  <c r="EF35" i="46"/>
  <c r="BQ35" i="46" s="1"/>
  <c r="EE35" i="46"/>
  <c r="ED35" i="46"/>
  <c r="BO35" i="46" s="1"/>
  <c r="EC35" i="46"/>
  <c r="EB35" i="46"/>
  <c r="EA35" i="46"/>
  <c r="BL35" i="46" s="1"/>
  <c r="DZ35" i="46"/>
  <c r="DY35" i="46"/>
  <c r="BJ35" i="46" s="1"/>
  <c r="DX35" i="46"/>
  <c r="BI35" i="46" s="1"/>
  <c r="DW35" i="46"/>
  <c r="DV35" i="46"/>
  <c r="BG35" i="46" s="1"/>
  <c r="DU35" i="46"/>
  <c r="DT35" i="46"/>
  <c r="DS35" i="46"/>
  <c r="BD35" i="46" s="1"/>
  <c r="DR35" i="46"/>
  <c r="DQ35" i="46"/>
  <c r="BB35" i="46" s="1"/>
  <c r="DP35" i="46"/>
  <c r="BA35" i="46" s="1"/>
  <c r="DO35" i="46"/>
  <c r="DN35" i="46"/>
  <c r="DM35" i="46"/>
  <c r="AX35" i="46" s="1"/>
  <c r="DL35" i="46"/>
  <c r="DK35" i="46"/>
  <c r="AV35" i="46" s="1"/>
  <c r="DJ35" i="46"/>
  <c r="DI35" i="46"/>
  <c r="DH35" i="46"/>
  <c r="AS35" i="46" s="1"/>
  <c r="DG35" i="46"/>
  <c r="DF35" i="46"/>
  <c r="DE35" i="46"/>
  <c r="AP35" i="46" s="1"/>
  <c r="DD35" i="46"/>
  <c r="DC35" i="46"/>
  <c r="AN35" i="46" s="1"/>
  <c r="DB35" i="46"/>
  <c r="AM35" i="46" s="1"/>
  <c r="DA35" i="46"/>
  <c r="CZ35" i="46"/>
  <c r="CY35" i="46"/>
  <c r="AJ35" i="46" s="1"/>
  <c r="CX35" i="46"/>
  <c r="CW35" i="46"/>
  <c r="AH35" i="46" s="1"/>
  <c r="CV35" i="46"/>
  <c r="CU35" i="46"/>
  <c r="CT35" i="46"/>
  <c r="AE35" i="46" s="1"/>
  <c r="CS35" i="46"/>
  <c r="CR35" i="46"/>
  <c r="AC35" i="46" s="1"/>
  <c r="CQ35" i="46"/>
  <c r="CP35" i="46"/>
  <c r="CO35" i="46"/>
  <c r="Z35" i="46" s="1"/>
  <c r="CN35" i="46"/>
  <c r="CM35" i="46"/>
  <c r="X35" i="46" s="1"/>
  <c r="CL35" i="46"/>
  <c r="CK35" i="46"/>
  <c r="V35" i="46" s="1"/>
  <c r="CJ35" i="46"/>
  <c r="CI35" i="46"/>
  <c r="CH35" i="46"/>
  <c r="CG35" i="46"/>
  <c r="CF35" i="46"/>
  <c r="CE35" i="46"/>
  <c r="CD35" i="46"/>
  <c r="CC35" i="46"/>
  <c r="CB35" i="46"/>
  <c r="M35" i="46" s="1"/>
  <c r="CA35" i="46"/>
  <c r="BZ35" i="46"/>
  <c r="BY35" i="46"/>
  <c r="J35" i="46" s="1"/>
  <c r="BX35" i="46"/>
  <c r="BW35" i="46"/>
  <c r="H35" i="46" s="1"/>
  <c r="BV35" i="46"/>
  <c r="BU35" i="46"/>
  <c r="F35" i="46" s="1"/>
  <c r="BT35" i="46"/>
  <c r="E35" i="46" s="1"/>
  <c r="BS35" i="46"/>
  <c r="B35" i="46"/>
  <c r="B35" i="44" s="1"/>
  <c r="A35" i="46"/>
  <c r="A33" i="27" s="1"/>
  <c r="EF34" i="46"/>
  <c r="EE34" i="46"/>
  <c r="BP34" i="46" s="1"/>
  <c r="ED34" i="46"/>
  <c r="EC34" i="46"/>
  <c r="EB34" i="46"/>
  <c r="EA34" i="46"/>
  <c r="DZ34" i="46"/>
  <c r="DY34" i="46"/>
  <c r="BJ34" i="46" s="1"/>
  <c r="DX34" i="46"/>
  <c r="DW34" i="46"/>
  <c r="BH34" i="46" s="1"/>
  <c r="DV34" i="46"/>
  <c r="BG34" i="46" s="1"/>
  <c r="DU34" i="46"/>
  <c r="DT34" i="46"/>
  <c r="BE34" i="46" s="1"/>
  <c r="DS34" i="46"/>
  <c r="DR34" i="46"/>
  <c r="DQ34" i="46"/>
  <c r="BB34" i="46" s="1"/>
  <c r="DP34" i="46"/>
  <c r="DO34" i="46"/>
  <c r="AZ34" i="46" s="1"/>
  <c r="DN34" i="46"/>
  <c r="DM34" i="46"/>
  <c r="DL34" i="46"/>
  <c r="AW34" i="46" s="1"/>
  <c r="DK34" i="46"/>
  <c r="DJ34" i="46"/>
  <c r="DI34" i="46"/>
  <c r="AT34" i="46" s="1"/>
  <c r="DH34" i="46"/>
  <c r="DG34" i="46"/>
  <c r="DF34" i="46"/>
  <c r="DE34" i="46"/>
  <c r="AP34" i="46" s="1"/>
  <c r="DD34" i="46"/>
  <c r="DC34" i="46"/>
  <c r="DB34" i="46"/>
  <c r="AM34" i="46" s="1"/>
  <c r="DA34" i="46"/>
  <c r="CZ34" i="46"/>
  <c r="CY34" i="46"/>
  <c r="AJ34" i="46" s="1"/>
  <c r="CX34" i="46"/>
  <c r="CW34" i="46"/>
  <c r="CV34" i="46"/>
  <c r="CU34" i="46"/>
  <c r="CT34" i="46"/>
  <c r="CS34" i="46"/>
  <c r="CR34" i="46"/>
  <c r="CQ34" i="46"/>
  <c r="AB34" i="46" s="1"/>
  <c r="CP34" i="46"/>
  <c r="CO34" i="46"/>
  <c r="Z34" i="46" s="1"/>
  <c r="CN34" i="46"/>
  <c r="Y34" i="46" s="1"/>
  <c r="CM34" i="46"/>
  <c r="X34" i="46" s="1"/>
  <c r="CL34" i="46"/>
  <c r="CK34" i="46"/>
  <c r="CJ34" i="46"/>
  <c r="CI34" i="46"/>
  <c r="T34" i="46" s="1"/>
  <c r="CH34" i="46"/>
  <c r="S34" i="46" s="1"/>
  <c r="CG34" i="46"/>
  <c r="CF34" i="46"/>
  <c r="Q34" i="46" s="1"/>
  <c r="CE34" i="46"/>
  <c r="CD34" i="46"/>
  <c r="CC34" i="46"/>
  <c r="N34" i="46" s="1"/>
  <c r="CB34" i="46"/>
  <c r="CA34" i="46"/>
  <c r="L34" i="46" s="1"/>
  <c r="BZ34" i="46"/>
  <c r="BY34" i="46"/>
  <c r="J34" i="46" s="1"/>
  <c r="BX34" i="46"/>
  <c r="I34" i="46" s="1"/>
  <c r="BW34" i="46"/>
  <c r="H34" i="46" s="1"/>
  <c r="BV34" i="46"/>
  <c r="BU34" i="46"/>
  <c r="F34" i="46" s="1"/>
  <c r="BT34" i="46"/>
  <c r="BS34" i="46"/>
  <c r="B34" i="46"/>
  <c r="B34" i="44" s="1"/>
  <c r="A34" i="46"/>
  <c r="A32" i="27" s="1"/>
  <c r="EF33" i="46"/>
  <c r="BQ33" i="46" s="1"/>
  <c r="EE33" i="46"/>
  <c r="ED33" i="46"/>
  <c r="EC33" i="46"/>
  <c r="BN33" i="46" s="1"/>
  <c r="EB33" i="46"/>
  <c r="EA33" i="46"/>
  <c r="BL33" i="46" s="1"/>
  <c r="DZ33" i="46"/>
  <c r="DY33" i="46"/>
  <c r="DX33" i="46"/>
  <c r="DW33" i="46"/>
  <c r="DV33" i="46"/>
  <c r="DU33" i="46"/>
  <c r="BF33" i="46" s="1"/>
  <c r="DT33" i="46"/>
  <c r="DS33" i="46"/>
  <c r="BD33" i="46" s="1"/>
  <c r="DR33" i="46"/>
  <c r="DQ33" i="46"/>
  <c r="DP33" i="46"/>
  <c r="BA33" i="46" s="1"/>
  <c r="DO33" i="46"/>
  <c r="DN33" i="46"/>
  <c r="AY33" i="46" s="1"/>
  <c r="DM33" i="46"/>
  <c r="AX33" i="46" s="1"/>
  <c r="DL33" i="46"/>
  <c r="AW33" i="46" s="1"/>
  <c r="DK33" i="46"/>
  <c r="AV33" i="46" s="1"/>
  <c r="DJ33" i="46"/>
  <c r="AU33" i="46" s="1"/>
  <c r="DI33" i="46"/>
  <c r="AT33" i="46" s="1"/>
  <c r="DH33" i="46"/>
  <c r="AS33" i="46" s="1"/>
  <c r="DG33" i="46"/>
  <c r="DF33" i="46"/>
  <c r="DE33" i="46"/>
  <c r="AP33" i="46" s="1"/>
  <c r="DD33" i="46"/>
  <c r="AO33" i="46" s="1"/>
  <c r="DC33" i="46"/>
  <c r="DB33" i="46"/>
  <c r="DA33" i="46"/>
  <c r="AL33" i="46" s="1"/>
  <c r="CZ33" i="46"/>
  <c r="CY33" i="46"/>
  <c r="CX33" i="46"/>
  <c r="CW33" i="46"/>
  <c r="AH33" i="46" s="1"/>
  <c r="CV33" i="46"/>
  <c r="CU33" i="46"/>
  <c r="CT33" i="46"/>
  <c r="AE33" i="46" s="1"/>
  <c r="CS33" i="46"/>
  <c r="CR33" i="46"/>
  <c r="AC33" i="46" s="1"/>
  <c r="CQ33" i="46"/>
  <c r="CP33" i="46"/>
  <c r="AA33" i="46" s="1"/>
  <c r="CO33" i="46"/>
  <c r="Z33" i="46" s="1"/>
  <c r="CN33" i="46"/>
  <c r="Y33" i="46" s="1"/>
  <c r="CM33" i="46"/>
  <c r="CL33" i="46"/>
  <c r="W33" i="46" s="1"/>
  <c r="CK33" i="46"/>
  <c r="CJ33" i="46"/>
  <c r="U33" i="46" s="1"/>
  <c r="CI33" i="46"/>
  <c r="CH33" i="46"/>
  <c r="CG33" i="46"/>
  <c r="R33" i="46" s="1"/>
  <c r="CF33" i="46"/>
  <c r="Q33" i="46" s="1"/>
  <c r="CE33" i="46"/>
  <c r="CD33" i="46"/>
  <c r="CC33" i="46"/>
  <c r="CB33" i="46"/>
  <c r="M33" i="46" s="1"/>
  <c r="CA33" i="46"/>
  <c r="BZ33" i="46"/>
  <c r="K33" i="46" s="1"/>
  <c r="BY33" i="46"/>
  <c r="J33" i="46" s="1"/>
  <c r="BX33" i="46"/>
  <c r="I33" i="46" s="1"/>
  <c r="BW33" i="46"/>
  <c r="H33" i="46" s="1"/>
  <c r="BV33" i="46"/>
  <c r="BU33" i="46"/>
  <c r="F33" i="46" s="1"/>
  <c r="BT33" i="46"/>
  <c r="BS33" i="46"/>
  <c r="B33" i="46"/>
  <c r="B33" i="44" s="1"/>
  <c r="A33" i="46"/>
  <c r="A31" i="27" s="1"/>
  <c r="EF32" i="46"/>
  <c r="BQ32" i="46" s="1"/>
  <c r="EE32" i="46"/>
  <c r="BP32" i="46" s="1"/>
  <c r="ED32" i="46"/>
  <c r="BO32" i="46" s="1"/>
  <c r="EC32" i="46"/>
  <c r="EB32" i="46"/>
  <c r="EA32" i="46"/>
  <c r="DZ32" i="46"/>
  <c r="DY32" i="46"/>
  <c r="BJ32" i="46" s="1"/>
  <c r="DX32" i="46"/>
  <c r="DW32" i="46"/>
  <c r="BH32" i="46" s="1"/>
  <c r="DV32" i="46"/>
  <c r="BG32" i="46" s="1"/>
  <c r="DU32" i="46"/>
  <c r="BF32" i="46" s="1"/>
  <c r="DT32" i="46"/>
  <c r="BE32" i="46" s="1"/>
  <c r="DS32" i="46"/>
  <c r="BD32" i="44" s="1"/>
  <c r="DR32" i="46"/>
  <c r="DQ32" i="46"/>
  <c r="BB32" i="46" s="1"/>
  <c r="DP32" i="46"/>
  <c r="DO32" i="46"/>
  <c r="DN32" i="46"/>
  <c r="DM32" i="46"/>
  <c r="DL32" i="46"/>
  <c r="AW32" i="46" s="1"/>
  <c r="DK32" i="46"/>
  <c r="DJ32" i="46"/>
  <c r="DI32" i="46"/>
  <c r="AT32" i="46" s="1"/>
  <c r="DH32" i="46"/>
  <c r="DG32" i="46"/>
  <c r="AR32" i="46" s="1"/>
  <c r="DF32" i="46"/>
  <c r="DE32" i="46"/>
  <c r="AP32" i="46" s="1"/>
  <c r="DD32" i="46"/>
  <c r="DC32" i="46"/>
  <c r="DB32" i="46"/>
  <c r="DA32" i="46"/>
  <c r="CZ32" i="46"/>
  <c r="CY32" i="46"/>
  <c r="AJ32" i="46" s="1"/>
  <c r="CX32" i="46"/>
  <c r="CW32" i="46"/>
  <c r="CV32" i="46"/>
  <c r="CU32" i="46"/>
  <c r="CT32" i="46"/>
  <c r="CS32" i="46"/>
  <c r="AD32" i="46" s="1"/>
  <c r="CR32" i="46"/>
  <c r="AC32" i="46" s="1"/>
  <c r="CQ32" i="46"/>
  <c r="AB32" i="46" s="1"/>
  <c r="CP32" i="46"/>
  <c r="CO32" i="46"/>
  <c r="Z32" i="46" s="1"/>
  <c r="CN32" i="46"/>
  <c r="Y32" i="46" s="1"/>
  <c r="CM32" i="46"/>
  <c r="CL32" i="46"/>
  <c r="W32" i="46" s="1"/>
  <c r="CK32" i="46"/>
  <c r="V32" i="46" s="1"/>
  <c r="CJ32" i="46"/>
  <c r="CI32" i="46"/>
  <c r="T32" i="46" s="1"/>
  <c r="CH32" i="46"/>
  <c r="CG32" i="46"/>
  <c r="CF32" i="46"/>
  <c r="Q32" i="46" s="1"/>
  <c r="CE32" i="46"/>
  <c r="CD32" i="46"/>
  <c r="CC32" i="46"/>
  <c r="CB32" i="46"/>
  <c r="M32" i="46" s="1"/>
  <c r="CA32" i="46"/>
  <c r="BZ32" i="46"/>
  <c r="K32" i="46" s="1"/>
  <c r="BY32" i="46"/>
  <c r="J32" i="46" s="1"/>
  <c r="BX32" i="46"/>
  <c r="BW32" i="46"/>
  <c r="BV32" i="46"/>
  <c r="BU32" i="46"/>
  <c r="F32" i="46" s="1"/>
  <c r="BT32" i="46"/>
  <c r="BS32" i="46"/>
  <c r="D32" i="46" s="1"/>
  <c r="B32" i="46"/>
  <c r="B32" i="44" s="1"/>
  <c r="A32" i="46"/>
  <c r="C32" i="46" s="1"/>
  <c r="C32" i="44" s="1"/>
  <c r="EF31" i="46"/>
  <c r="EE31" i="46"/>
  <c r="ED31" i="46"/>
  <c r="EC31" i="46"/>
  <c r="BN31" i="46" s="1"/>
  <c r="EB31" i="46"/>
  <c r="EA31" i="46"/>
  <c r="BL31" i="46" s="1"/>
  <c r="DZ31" i="46"/>
  <c r="DY31" i="46"/>
  <c r="DX31" i="46"/>
  <c r="BI31" i="46" s="1"/>
  <c r="DW31" i="46"/>
  <c r="DV31" i="46"/>
  <c r="BG31" i="44" s="1"/>
  <c r="DU31" i="46"/>
  <c r="DT31" i="46"/>
  <c r="DS31" i="46"/>
  <c r="DR31" i="46"/>
  <c r="DQ31" i="46"/>
  <c r="DP31" i="46"/>
  <c r="DO31" i="46"/>
  <c r="DN31" i="46"/>
  <c r="AY31" i="46" s="1"/>
  <c r="DM31" i="46"/>
  <c r="AX31" i="46" s="1"/>
  <c r="DL31" i="46"/>
  <c r="DK31" i="46"/>
  <c r="AV31" i="46" s="1"/>
  <c r="DJ31" i="46"/>
  <c r="DI31" i="46"/>
  <c r="AT31" i="46" s="1"/>
  <c r="DH31" i="46"/>
  <c r="AS31" i="46" s="1"/>
  <c r="DG31" i="46"/>
  <c r="DF31" i="46"/>
  <c r="DE31" i="46"/>
  <c r="DD31" i="46"/>
  <c r="DC31" i="46"/>
  <c r="DB31" i="46"/>
  <c r="AM31" i="46" s="1"/>
  <c r="DA31" i="46"/>
  <c r="AL31" i="46" s="1"/>
  <c r="CZ31" i="46"/>
  <c r="AK31" i="46" s="1"/>
  <c r="CY31" i="46"/>
  <c r="CX31" i="46"/>
  <c r="CW31" i="46"/>
  <c r="AH31" i="46" s="1"/>
  <c r="CV31" i="46"/>
  <c r="CU31" i="46"/>
  <c r="AF31" i="46" s="1"/>
  <c r="CT31" i="46"/>
  <c r="CS31" i="46"/>
  <c r="AD31" i="46" s="1"/>
  <c r="CR31" i="46"/>
  <c r="CQ31" i="46"/>
  <c r="CP31" i="46"/>
  <c r="CO31" i="46"/>
  <c r="Z31" i="46" s="1"/>
  <c r="CN31" i="46"/>
  <c r="CM31" i="46"/>
  <c r="CL31" i="46"/>
  <c r="W31" i="46" s="1"/>
  <c r="CK31" i="46"/>
  <c r="V31" i="46" s="1"/>
  <c r="CJ31" i="46"/>
  <c r="U31" i="46" s="1"/>
  <c r="CI31" i="46"/>
  <c r="CH31" i="46"/>
  <c r="CG31" i="46"/>
  <c r="CF31" i="46"/>
  <c r="CE31" i="46"/>
  <c r="P31" i="46" s="1"/>
  <c r="CD31" i="46"/>
  <c r="CC31" i="46"/>
  <c r="CB31" i="46"/>
  <c r="M31" i="46" s="1"/>
  <c r="CA31" i="46"/>
  <c r="BZ31" i="46"/>
  <c r="K31" i="46" s="1"/>
  <c r="BY31" i="46"/>
  <c r="J31" i="46" s="1"/>
  <c r="BX31" i="46"/>
  <c r="BW31" i="46"/>
  <c r="BV31" i="46"/>
  <c r="G31" i="46" s="1"/>
  <c r="BU31" i="46"/>
  <c r="BT31" i="46"/>
  <c r="E31" i="46" s="1"/>
  <c r="BS31" i="46"/>
  <c r="B31" i="46"/>
  <c r="B31" i="44" s="1"/>
  <c r="A31" i="46"/>
  <c r="A29" i="27" s="1"/>
  <c r="EF30" i="46"/>
  <c r="BQ30" i="46" s="1"/>
  <c r="EE30" i="46"/>
  <c r="ED30" i="46"/>
  <c r="EC30" i="46"/>
  <c r="BN30" i="46" s="1"/>
  <c r="EB30" i="46"/>
  <c r="EA30" i="46"/>
  <c r="BL30" i="46" s="1"/>
  <c r="DZ30" i="46"/>
  <c r="BK30" i="46" s="1"/>
  <c r="DY30" i="46"/>
  <c r="DX30" i="46"/>
  <c r="BI30" i="46" s="1"/>
  <c r="DW30" i="46"/>
  <c r="DV30" i="46"/>
  <c r="DU30" i="46"/>
  <c r="BF30" i="46" s="1"/>
  <c r="DT30" i="46"/>
  <c r="DS30" i="46"/>
  <c r="BD30" i="46" s="1"/>
  <c r="DR30" i="46"/>
  <c r="BC30" i="46" s="1"/>
  <c r="DQ30" i="46"/>
  <c r="DP30" i="46"/>
  <c r="DO30" i="46"/>
  <c r="AZ30" i="44" s="1"/>
  <c r="DN30" i="46"/>
  <c r="AY30" i="44" s="1"/>
  <c r="DM30" i="46"/>
  <c r="DL30" i="46"/>
  <c r="AW30" i="46" s="1"/>
  <c r="DK30" i="46"/>
  <c r="DJ30" i="46"/>
  <c r="AU30" i="46" s="1"/>
  <c r="DI30" i="46"/>
  <c r="DH30" i="46"/>
  <c r="AS30" i="46" s="1"/>
  <c r="DG30" i="46"/>
  <c r="DF30" i="46"/>
  <c r="DE30" i="46"/>
  <c r="AP30" i="46" s="1"/>
  <c r="DD30" i="46"/>
  <c r="DC30" i="46"/>
  <c r="DB30" i="46"/>
  <c r="AM30" i="46" s="1"/>
  <c r="DA30" i="46"/>
  <c r="AL30" i="46" s="1"/>
  <c r="CZ30" i="46"/>
  <c r="CY30" i="46"/>
  <c r="CX30" i="46"/>
  <c r="AI30" i="46" s="1"/>
  <c r="CW30" i="46"/>
  <c r="CV30" i="46"/>
  <c r="CU30" i="46"/>
  <c r="CT30" i="46"/>
  <c r="AE30" i="46" s="1"/>
  <c r="CS30" i="46"/>
  <c r="AD30" i="46" s="1"/>
  <c r="CR30" i="46"/>
  <c r="AC30" i="46" s="1"/>
  <c r="CQ30" i="46"/>
  <c r="CP30" i="46"/>
  <c r="CO30" i="46"/>
  <c r="Z30" i="46" s="1"/>
  <c r="CN30" i="46"/>
  <c r="CM30" i="46"/>
  <c r="CL30" i="46"/>
  <c r="W30" i="46" s="1"/>
  <c r="CK30" i="46"/>
  <c r="CJ30" i="46"/>
  <c r="U30" i="46" s="1"/>
  <c r="CI30" i="46"/>
  <c r="CH30" i="46"/>
  <c r="CG30" i="46"/>
  <c r="R30" i="46" s="1"/>
  <c r="CF30" i="46"/>
  <c r="CE30" i="46"/>
  <c r="CD30" i="46"/>
  <c r="O30" i="46" s="1"/>
  <c r="CC30" i="46"/>
  <c r="N30" i="46" s="1"/>
  <c r="CB30" i="46"/>
  <c r="CA30" i="46"/>
  <c r="BZ30" i="46"/>
  <c r="K30" i="46" s="1"/>
  <c r="BY30" i="46"/>
  <c r="J30" i="46" s="1"/>
  <c r="BX30" i="46"/>
  <c r="BW30" i="46"/>
  <c r="H30" i="46" s="1"/>
  <c r="BV30" i="46"/>
  <c r="G30" i="46" s="1"/>
  <c r="BU30" i="46"/>
  <c r="F30" i="46" s="1"/>
  <c r="BT30" i="46"/>
  <c r="E30" i="46" s="1"/>
  <c r="BS30" i="46"/>
  <c r="AY30" i="46"/>
  <c r="B30" i="46"/>
  <c r="B30" i="44" s="1"/>
  <c r="A30" i="46"/>
  <c r="A30" i="44" s="1"/>
  <c r="EF29" i="46"/>
  <c r="BQ29" i="46" s="1"/>
  <c r="EE29" i="46"/>
  <c r="BP29" i="46" s="1"/>
  <c r="ED29" i="46"/>
  <c r="EC29" i="46"/>
  <c r="EB29" i="46"/>
  <c r="EA29" i="46"/>
  <c r="DZ29" i="46"/>
  <c r="BK29" i="46" s="1"/>
  <c r="DY29" i="46"/>
  <c r="DX29" i="46"/>
  <c r="BI29" i="46" s="1"/>
  <c r="DW29" i="46"/>
  <c r="BH29" i="46" s="1"/>
  <c r="DV29" i="46"/>
  <c r="BG29" i="44" s="1"/>
  <c r="DU29" i="46"/>
  <c r="BF29" i="46" s="1"/>
  <c r="DT29" i="46"/>
  <c r="DS29" i="46"/>
  <c r="BD29" i="46" s="1"/>
  <c r="DR29" i="46"/>
  <c r="DQ29" i="46"/>
  <c r="DP29" i="46"/>
  <c r="BA29" i="46" s="1"/>
  <c r="DO29" i="46"/>
  <c r="AZ29" i="46" s="1"/>
  <c r="DN29" i="46"/>
  <c r="DM29" i="46"/>
  <c r="AX29" i="46" s="1"/>
  <c r="DL29" i="46"/>
  <c r="DK29" i="46"/>
  <c r="DJ29" i="46"/>
  <c r="AU29" i="46" s="1"/>
  <c r="DI29" i="46"/>
  <c r="DH29" i="46"/>
  <c r="AS29" i="46" s="1"/>
  <c r="DG29" i="46"/>
  <c r="AR29" i="46" s="1"/>
  <c r="DF29" i="46"/>
  <c r="AQ29" i="46" s="1"/>
  <c r="DE29" i="46"/>
  <c r="AP29" i="46" s="1"/>
  <c r="DD29" i="46"/>
  <c r="AO29" i="46" s="1"/>
  <c r="DC29" i="46"/>
  <c r="AN29" i="46" s="1"/>
  <c r="DB29" i="46"/>
  <c r="AM29" i="46" s="1"/>
  <c r="DA29" i="46"/>
  <c r="CZ29" i="46"/>
  <c r="AK29" i="46" s="1"/>
  <c r="CY29" i="46"/>
  <c r="CX29" i="46"/>
  <c r="AI29" i="46" s="1"/>
  <c r="CW29" i="46"/>
  <c r="AH29" i="46" s="1"/>
  <c r="CV29" i="46"/>
  <c r="CU29" i="46"/>
  <c r="CT29" i="46"/>
  <c r="AE29" i="46" s="1"/>
  <c r="CS29" i="46"/>
  <c r="CR29" i="46"/>
  <c r="AC29" i="46" s="1"/>
  <c r="CQ29" i="46"/>
  <c r="AB29" i="46" s="1"/>
  <c r="CP29" i="46"/>
  <c r="CO29" i="46"/>
  <c r="Z29" i="46" s="1"/>
  <c r="CN29" i="46"/>
  <c r="CM29" i="46"/>
  <c r="X29" i="46" s="1"/>
  <c r="CL29" i="46"/>
  <c r="W29" i="46" s="1"/>
  <c r="CK29" i="46"/>
  <c r="CJ29" i="46"/>
  <c r="U29" i="46" s="1"/>
  <c r="CI29" i="46"/>
  <c r="T29" i="46" s="1"/>
  <c r="CH29" i="46"/>
  <c r="CG29" i="46"/>
  <c r="CF29" i="46"/>
  <c r="CE29" i="46"/>
  <c r="CD29" i="46"/>
  <c r="O29" i="46" s="1"/>
  <c r="CC29" i="46"/>
  <c r="CB29" i="46"/>
  <c r="M29" i="46" s="1"/>
  <c r="CA29" i="46"/>
  <c r="BZ29" i="46"/>
  <c r="BY29" i="46"/>
  <c r="J29" i="46" s="1"/>
  <c r="BX29" i="46"/>
  <c r="I29" i="46" s="1"/>
  <c r="BW29" i="46"/>
  <c r="H29" i="46" s="1"/>
  <c r="BV29" i="46"/>
  <c r="G29" i="46" s="1"/>
  <c r="BU29" i="46"/>
  <c r="BT29" i="46"/>
  <c r="E29" i="46" s="1"/>
  <c r="BS29" i="46"/>
  <c r="D29" i="46" s="1"/>
  <c r="BG29" i="46"/>
  <c r="B29" i="46"/>
  <c r="B29" i="44" s="1"/>
  <c r="A29" i="46"/>
  <c r="EF28" i="46"/>
  <c r="EE28" i="46"/>
  <c r="ED28" i="46"/>
  <c r="BO28" i="46" s="1"/>
  <c r="EC28" i="46"/>
  <c r="BN28" i="46" s="1"/>
  <c r="EB28" i="46"/>
  <c r="BM28" i="46" s="1"/>
  <c r="EA28" i="46"/>
  <c r="DZ28" i="46"/>
  <c r="DY28" i="46"/>
  <c r="DX28" i="46"/>
  <c r="DW28" i="46"/>
  <c r="DV28" i="46"/>
  <c r="BG28" i="46" s="1"/>
  <c r="DU28" i="46"/>
  <c r="BF28" i="46" s="1"/>
  <c r="DT28" i="46"/>
  <c r="BE28" i="46" s="1"/>
  <c r="DS28" i="46"/>
  <c r="DR28" i="46"/>
  <c r="BC28" i="46" s="1"/>
  <c r="DQ28" i="46"/>
  <c r="DP28" i="46"/>
  <c r="BA28" i="46" s="1"/>
  <c r="DO28" i="46"/>
  <c r="DN28" i="46"/>
  <c r="AY28" i="46" s="1"/>
  <c r="DM28" i="46"/>
  <c r="DL28" i="46"/>
  <c r="AW28" i="46" s="1"/>
  <c r="DK28" i="46"/>
  <c r="DJ28" i="46"/>
  <c r="DI28" i="46"/>
  <c r="AT28" i="46" s="1"/>
  <c r="DH28" i="46"/>
  <c r="DG28" i="46"/>
  <c r="AR28" i="46" s="1"/>
  <c r="DF28" i="46"/>
  <c r="AQ28" i="46" s="1"/>
  <c r="DE28" i="46"/>
  <c r="DD28" i="46"/>
  <c r="AO28" i="46" s="1"/>
  <c r="DC28" i="46"/>
  <c r="AN28" i="46" s="1"/>
  <c r="DB28" i="46"/>
  <c r="DA28" i="46"/>
  <c r="CZ28" i="46"/>
  <c r="CY28" i="46"/>
  <c r="AJ28" i="46" s="1"/>
  <c r="CX28" i="46"/>
  <c r="AI28" i="46" s="1"/>
  <c r="CW28" i="46"/>
  <c r="CV28" i="46"/>
  <c r="AG28" i="46" s="1"/>
  <c r="CU28" i="46"/>
  <c r="CT28" i="46"/>
  <c r="AE28" i="46" s="1"/>
  <c r="CS28" i="46"/>
  <c r="AD28" i="46" s="1"/>
  <c r="CR28" i="46"/>
  <c r="CQ28" i="46"/>
  <c r="CP28" i="46"/>
  <c r="AA28" i="46" s="1"/>
  <c r="CO28" i="46"/>
  <c r="CN28" i="46"/>
  <c r="CM28" i="46"/>
  <c r="X28" i="46" s="1"/>
  <c r="CL28" i="46"/>
  <c r="CK28" i="46"/>
  <c r="V28" i="46" s="1"/>
  <c r="CJ28" i="46"/>
  <c r="CI28" i="46"/>
  <c r="T28" i="46" s="1"/>
  <c r="CH28" i="46"/>
  <c r="S28" i="46" s="1"/>
  <c r="CG28" i="46"/>
  <c r="CF28" i="46"/>
  <c r="Q28" i="46" s="1"/>
  <c r="CE28" i="46"/>
  <c r="P28" i="46" s="1"/>
  <c r="CD28" i="46"/>
  <c r="CC28" i="46"/>
  <c r="CB28" i="46"/>
  <c r="M28" i="46" s="1"/>
  <c r="CA28" i="46"/>
  <c r="L28" i="46" s="1"/>
  <c r="BZ28" i="46"/>
  <c r="K28" i="46" s="1"/>
  <c r="BY28" i="46"/>
  <c r="BX28" i="46"/>
  <c r="I28" i="46" s="1"/>
  <c r="BW28" i="46"/>
  <c r="BV28" i="46"/>
  <c r="G28" i="46" s="1"/>
  <c r="BU28" i="46"/>
  <c r="BT28" i="46"/>
  <c r="E28" i="46" s="1"/>
  <c r="BS28" i="46"/>
  <c r="D28" i="46" s="1"/>
  <c r="B28" i="46"/>
  <c r="A28" i="46"/>
  <c r="EF27" i="46"/>
  <c r="BQ27" i="46" s="1"/>
  <c r="EE27" i="46"/>
  <c r="BP27" i="46" s="1"/>
  <c r="ED27" i="46"/>
  <c r="BO27" i="44" s="1"/>
  <c r="EC27" i="46"/>
  <c r="BN27" i="46" s="1"/>
  <c r="EB27" i="46"/>
  <c r="EA27" i="46"/>
  <c r="BL27" i="46" s="1"/>
  <c r="DZ27" i="46"/>
  <c r="DY27" i="46"/>
  <c r="DX27" i="46"/>
  <c r="BI27" i="46" s="1"/>
  <c r="DW27" i="46"/>
  <c r="BH27" i="46" s="1"/>
  <c r="DV27" i="46"/>
  <c r="BG27" i="46" s="1"/>
  <c r="DU27" i="46"/>
  <c r="DT27" i="46"/>
  <c r="BE27" i="46" s="1"/>
  <c r="DS27" i="46"/>
  <c r="DR27" i="46"/>
  <c r="DQ27" i="46"/>
  <c r="DP27" i="46"/>
  <c r="DO27" i="46"/>
  <c r="DN27" i="46"/>
  <c r="AY27" i="46" s="1"/>
  <c r="DM27" i="46"/>
  <c r="AX27" i="46" s="1"/>
  <c r="DL27" i="46"/>
  <c r="DK27" i="46"/>
  <c r="AV27" i="46" s="1"/>
  <c r="DJ27" i="46"/>
  <c r="AU27" i="46" s="1"/>
  <c r="DI27" i="46"/>
  <c r="DH27" i="46"/>
  <c r="AS27" i="46" s="1"/>
  <c r="DG27" i="46"/>
  <c r="AR27" i="46" s="1"/>
  <c r="DF27" i="46"/>
  <c r="DE27" i="46"/>
  <c r="DD27" i="46"/>
  <c r="AO27" i="46" s="1"/>
  <c r="DC27" i="46"/>
  <c r="AN27" i="46" s="1"/>
  <c r="DB27" i="46"/>
  <c r="DA27" i="46"/>
  <c r="CZ27" i="46"/>
  <c r="AK27" i="46" s="1"/>
  <c r="CY27" i="46"/>
  <c r="CX27" i="46"/>
  <c r="AI27" i="46" s="1"/>
  <c r="CW27" i="46"/>
  <c r="CV27" i="46"/>
  <c r="AG27" i="46" s="1"/>
  <c r="CU27" i="46"/>
  <c r="AF27" i="46" s="1"/>
  <c r="CT27" i="46"/>
  <c r="CS27" i="46"/>
  <c r="CR27" i="46"/>
  <c r="AC27" i="46" s="1"/>
  <c r="CQ27" i="46"/>
  <c r="CP27" i="46"/>
  <c r="CO27" i="46"/>
  <c r="CN27" i="46"/>
  <c r="Y27" i="46" s="1"/>
  <c r="CM27" i="46"/>
  <c r="X27" i="46" s="1"/>
  <c r="CL27" i="46"/>
  <c r="CK27" i="46"/>
  <c r="CJ27" i="46"/>
  <c r="CI27" i="46"/>
  <c r="CH27" i="46"/>
  <c r="S27" i="46" s="1"/>
  <c r="CG27" i="46"/>
  <c r="CF27" i="46"/>
  <c r="Q27" i="46" s="1"/>
  <c r="CE27" i="46"/>
  <c r="CD27" i="46"/>
  <c r="CC27" i="46"/>
  <c r="CB27" i="46"/>
  <c r="M27" i="46" s="1"/>
  <c r="CA27" i="46"/>
  <c r="L27" i="46" s="1"/>
  <c r="BZ27" i="46"/>
  <c r="BY27" i="46"/>
  <c r="BX27" i="46"/>
  <c r="I27" i="46" s="1"/>
  <c r="BW27" i="46"/>
  <c r="H27" i="46" s="1"/>
  <c r="BV27" i="46"/>
  <c r="G27" i="46" s="1"/>
  <c r="BU27" i="46"/>
  <c r="BT27" i="46"/>
  <c r="E27" i="46" s="1"/>
  <c r="BS27" i="46"/>
  <c r="D27" i="46" s="1"/>
  <c r="BO27" i="46"/>
  <c r="B27" i="46"/>
  <c r="A27" i="46"/>
  <c r="A25" i="27" s="1"/>
  <c r="EF26" i="46"/>
  <c r="BQ26" i="46" s="1"/>
  <c r="EE26" i="46"/>
  <c r="ED26" i="46"/>
  <c r="BO26" i="46" s="1"/>
  <c r="EC26" i="46"/>
  <c r="BN26" i="46" s="1"/>
  <c r="EB26" i="46"/>
  <c r="EA26" i="46"/>
  <c r="BL26" i="46" s="1"/>
  <c r="DZ26" i="46"/>
  <c r="DY26" i="46"/>
  <c r="DX26" i="46"/>
  <c r="BI26" i="46" s="1"/>
  <c r="DW26" i="46"/>
  <c r="BH26" i="46" s="1"/>
  <c r="DV26" i="46"/>
  <c r="BG26" i="46" s="1"/>
  <c r="DU26" i="46"/>
  <c r="DT26" i="46"/>
  <c r="DS26" i="46"/>
  <c r="DR26" i="46"/>
  <c r="BC26" i="46" s="1"/>
  <c r="DQ26" i="46"/>
  <c r="BB26" i="46" s="1"/>
  <c r="DP26" i="46"/>
  <c r="BA26" i="46" s="1"/>
  <c r="DO26" i="46"/>
  <c r="AZ26" i="46" s="1"/>
  <c r="DN26" i="46"/>
  <c r="AY26" i="46" s="1"/>
  <c r="DM26" i="46"/>
  <c r="AX26" i="46" s="1"/>
  <c r="DL26" i="46"/>
  <c r="DK26" i="46"/>
  <c r="AV26" i="46" s="1"/>
  <c r="DJ26" i="46"/>
  <c r="DI26" i="46"/>
  <c r="AT26" i="46" s="1"/>
  <c r="DH26" i="46"/>
  <c r="AS26" i="46" s="1"/>
  <c r="DG26" i="46"/>
  <c r="DF26" i="46"/>
  <c r="AQ26" i="46" s="1"/>
  <c r="DE26" i="46"/>
  <c r="DD26" i="46"/>
  <c r="AO26" i="46" s="1"/>
  <c r="DC26" i="46"/>
  <c r="AN26" i="46" s="1"/>
  <c r="DB26" i="46"/>
  <c r="DA26" i="46"/>
  <c r="AL26" i="46" s="1"/>
  <c r="CZ26" i="46"/>
  <c r="AK26" i="46" s="1"/>
  <c r="CY26" i="46"/>
  <c r="CX26" i="46"/>
  <c r="AI26" i="46" s="1"/>
  <c r="CW26" i="46"/>
  <c r="CV26" i="46"/>
  <c r="CU26" i="46"/>
  <c r="CT26" i="46"/>
  <c r="CS26" i="46"/>
  <c r="CR26" i="46"/>
  <c r="AC26" i="46" s="1"/>
  <c r="CQ26" i="46"/>
  <c r="CP26" i="46"/>
  <c r="AA26" i="46" s="1"/>
  <c r="CO26" i="46"/>
  <c r="Z26" i="46" s="1"/>
  <c r="CN26" i="46"/>
  <c r="Y26" i="46" s="1"/>
  <c r="CM26" i="46"/>
  <c r="CL26" i="46"/>
  <c r="CK26" i="46"/>
  <c r="V26" i="46" s="1"/>
  <c r="CJ26" i="46"/>
  <c r="U26" i="46" s="1"/>
  <c r="CI26" i="46"/>
  <c r="T26" i="46" s="1"/>
  <c r="CH26" i="46"/>
  <c r="S26" i="46" s="1"/>
  <c r="CG26" i="46"/>
  <c r="R26" i="46" s="1"/>
  <c r="CF26" i="46"/>
  <c r="CE26" i="46"/>
  <c r="P26" i="46" s="1"/>
  <c r="CD26" i="46"/>
  <c r="O26" i="46" s="1"/>
  <c r="CC26" i="46"/>
  <c r="CB26" i="46"/>
  <c r="M26" i="46" s="1"/>
  <c r="CA26" i="46"/>
  <c r="BZ26" i="46"/>
  <c r="K26" i="46" s="1"/>
  <c r="BY26" i="46"/>
  <c r="BX26" i="46"/>
  <c r="BW26" i="46"/>
  <c r="BV26" i="46"/>
  <c r="G26" i="46" s="1"/>
  <c r="BU26" i="46"/>
  <c r="F26" i="46" s="1"/>
  <c r="BT26" i="46"/>
  <c r="E26" i="46" s="1"/>
  <c r="BS26" i="46"/>
  <c r="B26" i="46"/>
  <c r="A26" i="46"/>
  <c r="C26" i="46" s="1"/>
  <c r="C26" i="44" s="1"/>
  <c r="EF25" i="46"/>
  <c r="EE25" i="46"/>
  <c r="BP25" i="46" s="1"/>
  <c r="ED25" i="46"/>
  <c r="BO25" i="44" s="1"/>
  <c r="EC25" i="46"/>
  <c r="BN25" i="44" s="1"/>
  <c r="EB25" i="46"/>
  <c r="EA25" i="46"/>
  <c r="DZ25" i="46"/>
  <c r="DY25" i="46"/>
  <c r="BJ25" i="46" s="1"/>
  <c r="DX25" i="46"/>
  <c r="DW25" i="46"/>
  <c r="DV25" i="46"/>
  <c r="BG25" i="46" s="1"/>
  <c r="DU25" i="46"/>
  <c r="BF25" i="46" s="1"/>
  <c r="DT25" i="46"/>
  <c r="BE25" i="46" s="1"/>
  <c r="DS25" i="46"/>
  <c r="DR25" i="46"/>
  <c r="DQ25" i="46"/>
  <c r="BB25" i="46" s="1"/>
  <c r="DP25" i="46"/>
  <c r="BA25" i="46" s="1"/>
  <c r="DO25" i="46"/>
  <c r="AZ25" i="46" s="1"/>
  <c r="DN25" i="46"/>
  <c r="DM25" i="46"/>
  <c r="AX25" i="46" s="1"/>
  <c r="DL25" i="46"/>
  <c r="AW25" i="46" s="1"/>
  <c r="DK25" i="46"/>
  <c r="DJ25" i="46"/>
  <c r="DI25" i="46"/>
  <c r="AT25" i="46" s="1"/>
  <c r="DH25" i="46"/>
  <c r="AS25" i="46" s="1"/>
  <c r="DG25" i="46"/>
  <c r="DF25" i="46"/>
  <c r="AQ25" i="46" s="1"/>
  <c r="DE25" i="46"/>
  <c r="DD25" i="46"/>
  <c r="DC25" i="46"/>
  <c r="DB25" i="46"/>
  <c r="DA25" i="46"/>
  <c r="AL25" i="46" s="1"/>
  <c r="CZ25" i="46"/>
  <c r="CY25" i="46"/>
  <c r="AJ25" i="46" s="1"/>
  <c r="CX25" i="46"/>
  <c r="CW25" i="46"/>
  <c r="AH25" i="46" s="1"/>
  <c r="CV25" i="46"/>
  <c r="AG25" i="46" s="1"/>
  <c r="CU25" i="46"/>
  <c r="CT25" i="46"/>
  <c r="CS25" i="46"/>
  <c r="AD25" i="46" s="1"/>
  <c r="CR25" i="46"/>
  <c r="CQ25" i="46"/>
  <c r="AB25" i="46" s="1"/>
  <c r="CP25" i="46"/>
  <c r="CO25" i="46"/>
  <c r="Z25" i="46" s="1"/>
  <c r="CN25" i="46"/>
  <c r="Y25" i="46" s="1"/>
  <c r="CM25" i="46"/>
  <c r="CL25" i="46"/>
  <c r="CK25" i="46"/>
  <c r="V25" i="46" s="1"/>
  <c r="CJ25" i="46"/>
  <c r="U25" i="46" s="1"/>
  <c r="CI25" i="46"/>
  <c r="T25" i="46" s="1"/>
  <c r="CH25" i="46"/>
  <c r="S25" i="46" s="1"/>
  <c r="CG25" i="46"/>
  <c r="CF25" i="46"/>
  <c r="Q25" i="46" s="1"/>
  <c r="CE25" i="46"/>
  <c r="P25" i="46" s="1"/>
  <c r="CD25" i="46"/>
  <c r="CC25" i="46"/>
  <c r="N25" i="46" s="1"/>
  <c r="CB25" i="46"/>
  <c r="CA25" i="46"/>
  <c r="L25" i="46" s="1"/>
  <c r="BZ25" i="46"/>
  <c r="K25" i="46" s="1"/>
  <c r="BY25" i="46"/>
  <c r="J25" i="46" s="1"/>
  <c r="BX25" i="46"/>
  <c r="BW25" i="46"/>
  <c r="BV25" i="46"/>
  <c r="BU25" i="46"/>
  <c r="F25" i="46" s="1"/>
  <c r="BT25" i="46"/>
  <c r="E25" i="46" s="1"/>
  <c r="BS25" i="46"/>
  <c r="D25" i="46" s="1"/>
  <c r="BO25" i="46"/>
  <c r="B25" i="46"/>
  <c r="A25" i="46"/>
  <c r="EF24" i="46"/>
  <c r="BQ24" i="46" s="1"/>
  <c r="EE24" i="46"/>
  <c r="BP24" i="46" s="1"/>
  <c r="ED24" i="46"/>
  <c r="EC24" i="46"/>
  <c r="BN24" i="46" s="1"/>
  <c r="EB24" i="46"/>
  <c r="BM24" i="46" s="1"/>
  <c r="EA24" i="46"/>
  <c r="DZ24" i="46"/>
  <c r="BK24" i="46" s="1"/>
  <c r="DY24" i="46"/>
  <c r="DX24" i="46"/>
  <c r="BI24" i="46" s="1"/>
  <c r="DW24" i="46"/>
  <c r="BH24" i="46" s="1"/>
  <c r="DV24" i="46"/>
  <c r="DU24" i="46"/>
  <c r="BF24" i="46" s="1"/>
  <c r="DT24" i="46"/>
  <c r="DS24" i="46"/>
  <c r="DR24" i="46"/>
  <c r="BC24" i="46" s="1"/>
  <c r="DQ24" i="46"/>
  <c r="BB24" i="46" s="1"/>
  <c r="DP24" i="46"/>
  <c r="BA24" i="46" s="1"/>
  <c r="DO24" i="46"/>
  <c r="DN24" i="46"/>
  <c r="DM24" i="46"/>
  <c r="AX24" i="46" s="1"/>
  <c r="DL24" i="46"/>
  <c r="AW24" i="46" s="1"/>
  <c r="DK24" i="46"/>
  <c r="DJ24" i="46"/>
  <c r="AU24" i="46" s="1"/>
  <c r="DI24" i="46"/>
  <c r="DH24" i="46"/>
  <c r="AS24" i="46" s="1"/>
  <c r="DG24" i="46"/>
  <c r="AR24" i="46" s="1"/>
  <c r="DF24" i="46"/>
  <c r="DE24" i="46"/>
  <c r="AP24" i="46" s="1"/>
  <c r="DD24" i="46"/>
  <c r="DC24" i="46"/>
  <c r="AN24" i="46" s="1"/>
  <c r="DB24" i="46"/>
  <c r="AM24" i="46" s="1"/>
  <c r="DA24" i="46"/>
  <c r="CZ24" i="46"/>
  <c r="AK24" i="46" s="1"/>
  <c r="CY24" i="46"/>
  <c r="AJ24" i="46" s="1"/>
  <c r="CX24" i="46"/>
  <c r="CW24" i="46"/>
  <c r="AH24" i="46" s="1"/>
  <c r="CV24" i="46"/>
  <c r="AG24" i="46" s="1"/>
  <c r="CU24" i="46"/>
  <c r="AF24" i="46" s="1"/>
  <c r="CT24" i="46"/>
  <c r="AE24" i="46" s="1"/>
  <c r="CS24" i="46"/>
  <c r="CR24" i="46"/>
  <c r="AC24" i="46" s="1"/>
  <c r="CQ24" i="46"/>
  <c r="AB24" i="46" s="1"/>
  <c r="CP24" i="46"/>
  <c r="AA24" i="46" s="1"/>
  <c r="CO24" i="46"/>
  <c r="Z24" i="46" s="1"/>
  <c r="CN24" i="46"/>
  <c r="Y24" i="46" s="1"/>
  <c r="CM24" i="46"/>
  <c r="CL24" i="46"/>
  <c r="W24" i="46" s="1"/>
  <c r="CK24" i="46"/>
  <c r="CJ24" i="46"/>
  <c r="U24" i="46" s="1"/>
  <c r="CI24" i="46"/>
  <c r="T24" i="46" s="1"/>
  <c r="CH24" i="46"/>
  <c r="CG24" i="46"/>
  <c r="R24" i="46" s="1"/>
  <c r="CF24" i="46"/>
  <c r="CE24" i="46"/>
  <c r="CD24" i="46"/>
  <c r="O24" i="46" s="1"/>
  <c r="CC24" i="46"/>
  <c r="CB24" i="46"/>
  <c r="M24" i="46" s="1"/>
  <c r="CA24" i="46"/>
  <c r="L24" i="46" s="1"/>
  <c r="BZ24" i="46"/>
  <c r="K24" i="46" s="1"/>
  <c r="BY24" i="46"/>
  <c r="J24" i="46" s="1"/>
  <c r="BX24" i="46"/>
  <c r="I24" i="46" s="1"/>
  <c r="BW24" i="46"/>
  <c r="H24" i="46" s="1"/>
  <c r="BV24" i="46"/>
  <c r="G24" i="46" s="1"/>
  <c r="BU24" i="46"/>
  <c r="BT24" i="46"/>
  <c r="E24" i="46" s="1"/>
  <c r="BS24" i="46"/>
  <c r="D24" i="46" s="1"/>
  <c r="B24" i="46"/>
  <c r="A24" i="46"/>
  <c r="A22" i="27" s="1"/>
  <c r="EF23" i="46"/>
  <c r="BQ23" i="46" s="1"/>
  <c r="EE23" i="46"/>
  <c r="BP23" i="46" s="1"/>
  <c r="ED23" i="46"/>
  <c r="BO23" i="46" s="1"/>
  <c r="EC23" i="46"/>
  <c r="EB23" i="46"/>
  <c r="EA23" i="46"/>
  <c r="BL23" i="46" s="1"/>
  <c r="DZ23" i="46"/>
  <c r="DY23" i="46"/>
  <c r="DX23" i="46"/>
  <c r="BI23" i="46" s="1"/>
  <c r="DW23" i="46"/>
  <c r="BH23" i="46" s="1"/>
  <c r="DV23" i="46"/>
  <c r="BG23" i="46" s="1"/>
  <c r="DU23" i="46"/>
  <c r="BF23" i="46" s="1"/>
  <c r="DT23" i="46"/>
  <c r="DS23" i="46"/>
  <c r="BD23" i="46" s="1"/>
  <c r="DR23" i="46"/>
  <c r="DQ23" i="46"/>
  <c r="BB23" i="46" s="1"/>
  <c r="DP23" i="46"/>
  <c r="BA23" i="46" s="1"/>
  <c r="DO23" i="46"/>
  <c r="AZ23" i="46" s="1"/>
  <c r="DN23" i="46"/>
  <c r="DM23" i="46"/>
  <c r="DL23" i="46"/>
  <c r="DK23" i="46"/>
  <c r="AV23" i="46" s="1"/>
  <c r="DJ23" i="46"/>
  <c r="AU23" i="46" s="1"/>
  <c r="DI23" i="46"/>
  <c r="DH23" i="46"/>
  <c r="DG23" i="46"/>
  <c r="AR23" i="46" s="1"/>
  <c r="DF23" i="46"/>
  <c r="AQ23" i="46" s="1"/>
  <c r="DE23" i="46"/>
  <c r="DD23" i="46"/>
  <c r="AO23" i="46" s="1"/>
  <c r="DC23" i="46"/>
  <c r="DB23" i="46"/>
  <c r="DA23" i="46"/>
  <c r="AL23" i="46" s="1"/>
  <c r="CZ23" i="46"/>
  <c r="AK23" i="46" s="1"/>
  <c r="CY23" i="46"/>
  <c r="AJ23" i="46" s="1"/>
  <c r="CX23" i="46"/>
  <c r="CW23" i="46"/>
  <c r="CV23" i="46"/>
  <c r="CU23" i="46"/>
  <c r="CT23" i="46"/>
  <c r="AE23" i="46" s="1"/>
  <c r="CS23" i="46"/>
  <c r="AD23" i="46" s="1"/>
  <c r="CR23" i="46"/>
  <c r="AC23" i="46" s="1"/>
  <c r="CQ23" i="46"/>
  <c r="AB23" i="46" s="1"/>
  <c r="CP23" i="46"/>
  <c r="AA23" i="46" s="1"/>
  <c r="CO23" i="46"/>
  <c r="CN23" i="46"/>
  <c r="Y23" i="46" s="1"/>
  <c r="CM23" i="46"/>
  <c r="X23" i="46" s="1"/>
  <c r="CL23" i="46"/>
  <c r="W23" i="46" s="1"/>
  <c r="CK23" i="46"/>
  <c r="V23" i="46" s="1"/>
  <c r="CJ23" i="46"/>
  <c r="CI23" i="46"/>
  <c r="T23" i="46" s="1"/>
  <c r="CH23" i="46"/>
  <c r="S23" i="46" s="1"/>
  <c r="CG23" i="46"/>
  <c r="CF23" i="46"/>
  <c r="Q23" i="46" s="1"/>
  <c r="CE23" i="46"/>
  <c r="CD23" i="46"/>
  <c r="CC23" i="46"/>
  <c r="CB23" i="46"/>
  <c r="M23" i="46" s="1"/>
  <c r="CA23" i="46"/>
  <c r="L23" i="46" s="1"/>
  <c r="BZ23" i="46"/>
  <c r="K23" i="46" s="1"/>
  <c r="BY23" i="46"/>
  <c r="BX23" i="46"/>
  <c r="I23" i="46" s="1"/>
  <c r="BW23" i="46"/>
  <c r="H23" i="46" s="1"/>
  <c r="BV23" i="46"/>
  <c r="BU23" i="46"/>
  <c r="F23" i="46" s="1"/>
  <c r="BT23" i="46"/>
  <c r="BS23" i="46"/>
  <c r="D23" i="46" s="1"/>
  <c r="B23" i="46"/>
  <c r="A23" i="46"/>
  <c r="EF22" i="46"/>
  <c r="BQ22" i="46" s="1"/>
  <c r="EE22" i="46"/>
  <c r="ED22" i="46"/>
  <c r="EC22" i="46"/>
  <c r="BN22" i="46" s="1"/>
  <c r="EB22" i="46"/>
  <c r="EA22" i="46"/>
  <c r="BL22" i="46" s="1"/>
  <c r="DZ22" i="46"/>
  <c r="BK22" i="46" s="1"/>
  <c r="DY22" i="46"/>
  <c r="DX22" i="46"/>
  <c r="BI22" i="46" s="1"/>
  <c r="DW22" i="46"/>
  <c r="BH22" i="46" s="1"/>
  <c r="DV22" i="46"/>
  <c r="BG22" i="46" s="1"/>
  <c r="DU22" i="46"/>
  <c r="BF22" i="46" s="1"/>
  <c r="DT22" i="46"/>
  <c r="DS22" i="46"/>
  <c r="DR22" i="46"/>
  <c r="BC22" i="46" s="1"/>
  <c r="DQ22" i="46"/>
  <c r="DP22" i="46"/>
  <c r="BA22" i="46" s="1"/>
  <c r="DO22" i="46"/>
  <c r="AZ22" i="46" s="1"/>
  <c r="DN22" i="46"/>
  <c r="DM22" i="46"/>
  <c r="AX22" i="46" s="1"/>
  <c r="DL22" i="46"/>
  <c r="DK22" i="46"/>
  <c r="AV22" i="46" s="1"/>
  <c r="DJ22" i="46"/>
  <c r="AU22" i="46" s="1"/>
  <c r="DI22" i="46"/>
  <c r="DH22" i="46"/>
  <c r="AS22" i="46" s="1"/>
  <c r="DG22" i="46"/>
  <c r="AR22" i="46" s="1"/>
  <c r="DF22" i="46"/>
  <c r="AQ22" i="46" s="1"/>
  <c r="DE22" i="46"/>
  <c r="AP22" i="46" s="1"/>
  <c r="DD22" i="46"/>
  <c r="AO22" i="46" s="1"/>
  <c r="DC22" i="46"/>
  <c r="AN22" i="46" s="1"/>
  <c r="DB22" i="46"/>
  <c r="AM22" i="46" s="1"/>
  <c r="DA22" i="46"/>
  <c r="AL22" i="46" s="1"/>
  <c r="CZ22" i="46"/>
  <c r="AK22" i="46" s="1"/>
  <c r="CY22" i="46"/>
  <c r="CX22" i="46"/>
  <c r="AI22" i="46" s="1"/>
  <c r="CW22" i="46"/>
  <c r="AH22" i="46" s="1"/>
  <c r="CV22" i="46"/>
  <c r="AG22" i="46" s="1"/>
  <c r="CU22" i="46"/>
  <c r="AF22" i="46" s="1"/>
  <c r="CT22" i="46"/>
  <c r="AE22" i="46" s="1"/>
  <c r="CS22" i="46"/>
  <c r="AD22" i="46" s="1"/>
  <c r="CR22" i="46"/>
  <c r="AC22" i="46" s="1"/>
  <c r="CQ22" i="46"/>
  <c r="AB22" i="46" s="1"/>
  <c r="CP22" i="46"/>
  <c r="CO22" i="46"/>
  <c r="Z22" i="46" s="1"/>
  <c r="CN22" i="46"/>
  <c r="CM22" i="46"/>
  <c r="X22" i="46" s="1"/>
  <c r="CL22" i="46"/>
  <c r="W22" i="46" s="1"/>
  <c r="CK22" i="46"/>
  <c r="CJ22" i="46"/>
  <c r="U22" i="46" s="1"/>
  <c r="CI22" i="46"/>
  <c r="CH22" i="46"/>
  <c r="S22" i="46" s="1"/>
  <c r="CG22" i="46"/>
  <c r="R22" i="46" s="1"/>
  <c r="CF22" i="46"/>
  <c r="CE22" i="46"/>
  <c r="CD22" i="46"/>
  <c r="O22" i="46" s="1"/>
  <c r="CC22" i="46"/>
  <c r="CB22" i="46"/>
  <c r="M22" i="46" s="1"/>
  <c r="CA22" i="46"/>
  <c r="L22" i="46" s="1"/>
  <c r="BZ22" i="46"/>
  <c r="BY22" i="46"/>
  <c r="J22" i="46" s="1"/>
  <c r="BX22" i="46"/>
  <c r="BW22" i="46"/>
  <c r="H22" i="46" s="1"/>
  <c r="BV22" i="46"/>
  <c r="BU22" i="46"/>
  <c r="F22" i="46" s="1"/>
  <c r="BT22" i="46"/>
  <c r="E22" i="46" s="1"/>
  <c r="BS22" i="46"/>
  <c r="D22" i="46" s="1"/>
  <c r="B22" i="46"/>
  <c r="A22" i="46"/>
  <c r="A20" i="27" s="1"/>
  <c r="EF21" i="46"/>
  <c r="EE21" i="46"/>
  <c r="BP21" i="46" s="1"/>
  <c r="ED21" i="46"/>
  <c r="BO21" i="44" s="1"/>
  <c r="EC21" i="46"/>
  <c r="BN21" i="44" s="1"/>
  <c r="EB21" i="46"/>
  <c r="BM21" i="44" s="1"/>
  <c r="EA21" i="46"/>
  <c r="BL21" i="46" s="1"/>
  <c r="DZ21" i="46"/>
  <c r="DY21" i="46"/>
  <c r="BJ21" i="46" s="1"/>
  <c r="DX21" i="46"/>
  <c r="DW21" i="46"/>
  <c r="DV21" i="46"/>
  <c r="BG21" i="46" s="1"/>
  <c r="DU21" i="46"/>
  <c r="BF21" i="46" s="1"/>
  <c r="DT21" i="46"/>
  <c r="DS21" i="46"/>
  <c r="BD21" i="46" s="1"/>
  <c r="DR21" i="46"/>
  <c r="BC21" i="46" s="1"/>
  <c r="DQ21" i="46"/>
  <c r="BB21" i="46" s="1"/>
  <c r="DP21" i="46"/>
  <c r="BA21" i="46" s="1"/>
  <c r="DO21" i="46"/>
  <c r="DN21" i="46"/>
  <c r="AY21" i="46" s="1"/>
  <c r="DM21" i="46"/>
  <c r="DL21" i="46"/>
  <c r="DK21" i="46"/>
  <c r="AV21" i="46" s="1"/>
  <c r="DJ21" i="46"/>
  <c r="AU21" i="46" s="1"/>
  <c r="DI21" i="46"/>
  <c r="AT21" i="46" s="1"/>
  <c r="DH21" i="46"/>
  <c r="DG21" i="46"/>
  <c r="AR21" i="46" s="1"/>
  <c r="DF21" i="46"/>
  <c r="AQ21" i="46" s="1"/>
  <c r="DE21" i="46"/>
  <c r="AP21" i="46" s="1"/>
  <c r="DD21" i="46"/>
  <c r="DC21" i="46"/>
  <c r="AN21" i="46" s="1"/>
  <c r="DB21" i="46"/>
  <c r="DA21" i="46"/>
  <c r="CZ21" i="46"/>
  <c r="AK21" i="46" s="1"/>
  <c r="CY21" i="46"/>
  <c r="AJ21" i="46" s="1"/>
  <c r="CX21" i="46"/>
  <c r="AI21" i="46" s="1"/>
  <c r="CW21" i="46"/>
  <c r="CV21" i="46"/>
  <c r="CU21" i="46"/>
  <c r="AF21" i="46" s="1"/>
  <c r="CT21" i="46"/>
  <c r="AE21" i="46" s="1"/>
  <c r="CS21" i="46"/>
  <c r="AD21" i="46" s="1"/>
  <c r="CR21" i="46"/>
  <c r="CQ21" i="46"/>
  <c r="AB21" i="46" s="1"/>
  <c r="CP21" i="46"/>
  <c r="AA21" i="46" s="1"/>
  <c r="CO21" i="46"/>
  <c r="CN21" i="46"/>
  <c r="Y21" i="46" s="1"/>
  <c r="CM21" i="46"/>
  <c r="X21" i="46" s="1"/>
  <c r="CL21" i="46"/>
  <c r="CK21" i="46"/>
  <c r="V21" i="46" s="1"/>
  <c r="CJ21" i="46"/>
  <c r="CI21" i="46"/>
  <c r="T21" i="46" s="1"/>
  <c r="CH21" i="46"/>
  <c r="S21" i="46" s="1"/>
  <c r="CG21" i="46"/>
  <c r="CF21" i="46"/>
  <c r="CE21" i="46"/>
  <c r="P21" i="46" s="1"/>
  <c r="CD21" i="46"/>
  <c r="O21" i="46" s="1"/>
  <c r="CC21" i="46"/>
  <c r="N21" i="46" s="1"/>
  <c r="CB21" i="46"/>
  <c r="CA21" i="46"/>
  <c r="L21" i="46" s="1"/>
  <c r="BZ21" i="46"/>
  <c r="K21" i="46" s="1"/>
  <c r="BY21" i="46"/>
  <c r="BX21" i="46"/>
  <c r="BW21" i="46"/>
  <c r="H21" i="46" s="1"/>
  <c r="BV21" i="46"/>
  <c r="BU21" i="46"/>
  <c r="BT21" i="46"/>
  <c r="E21" i="46" s="1"/>
  <c r="BS21" i="46"/>
  <c r="D21" i="46" s="1"/>
  <c r="BO21" i="46"/>
  <c r="B21" i="46"/>
  <c r="A21" i="46"/>
  <c r="EF20" i="46"/>
  <c r="BQ20" i="46" s="1"/>
  <c r="EE20" i="46"/>
  <c r="ED20" i="46"/>
  <c r="EC20" i="46"/>
  <c r="BN20" i="46" s="1"/>
  <c r="EB20" i="46"/>
  <c r="EA20" i="46"/>
  <c r="DZ20" i="46"/>
  <c r="BK20" i="46" s="1"/>
  <c r="DY20" i="46"/>
  <c r="DX20" i="46"/>
  <c r="BI20" i="46" s="1"/>
  <c r="DW20" i="46"/>
  <c r="DV20" i="46"/>
  <c r="BG20" i="46" s="1"/>
  <c r="DU20" i="46"/>
  <c r="BF20" i="46" s="1"/>
  <c r="DT20" i="46"/>
  <c r="DS20" i="46"/>
  <c r="DR20" i="46"/>
  <c r="DQ20" i="46"/>
  <c r="BB20" i="46" s="1"/>
  <c r="DP20" i="46"/>
  <c r="BA20" i="46" s="1"/>
  <c r="DO20" i="46"/>
  <c r="DN20" i="46"/>
  <c r="AY20" i="46" s="1"/>
  <c r="DM20" i="46"/>
  <c r="AX20" i="46" s="1"/>
  <c r="DL20" i="46"/>
  <c r="DK20" i="46"/>
  <c r="DJ20" i="46"/>
  <c r="AU20" i="46" s="1"/>
  <c r="DI20" i="46"/>
  <c r="AT20" i="46" s="1"/>
  <c r="DH20" i="46"/>
  <c r="AS20" i="46" s="1"/>
  <c r="DG20" i="46"/>
  <c r="DF20" i="46"/>
  <c r="AQ20" i="46" s="1"/>
  <c r="DE20" i="46"/>
  <c r="AP20" i="46" s="1"/>
  <c r="DD20" i="46"/>
  <c r="AO20" i="46" s="1"/>
  <c r="DC20" i="46"/>
  <c r="DB20" i="46"/>
  <c r="AM20" i="46" s="1"/>
  <c r="DA20" i="46"/>
  <c r="CZ20" i="46"/>
  <c r="AK20" i="46" s="1"/>
  <c r="CY20" i="46"/>
  <c r="AJ20" i="46" s="1"/>
  <c r="CX20" i="46"/>
  <c r="CW20" i="46"/>
  <c r="AH20" i="46" s="1"/>
  <c r="CV20" i="46"/>
  <c r="AG20" i="46" s="1"/>
  <c r="CU20" i="46"/>
  <c r="CT20" i="46"/>
  <c r="AE20" i="46" s="1"/>
  <c r="CS20" i="46"/>
  <c r="AD20" i="46" s="1"/>
  <c r="CR20" i="46"/>
  <c r="AC20" i="46" s="1"/>
  <c r="CQ20" i="46"/>
  <c r="CP20" i="46"/>
  <c r="AA20" i="46" s="1"/>
  <c r="CO20" i="46"/>
  <c r="Z20" i="46" s="1"/>
  <c r="CN20" i="46"/>
  <c r="CM20" i="46"/>
  <c r="X20" i="46" s="1"/>
  <c r="CL20" i="46"/>
  <c r="W20" i="46" s="1"/>
  <c r="CK20" i="46"/>
  <c r="V20" i="46" s="1"/>
  <c r="CJ20" i="46"/>
  <c r="U20" i="46" s="1"/>
  <c r="CI20" i="46"/>
  <c r="CH20" i="46"/>
  <c r="S20" i="46" s="1"/>
  <c r="CG20" i="46"/>
  <c r="R20" i="46" s="1"/>
  <c r="CF20" i="46"/>
  <c r="Q20" i="46" s="1"/>
  <c r="CE20" i="46"/>
  <c r="CD20" i="46"/>
  <c r="O20" i="46" s="1"/>
  <c r="CC20" i="46"/>
  <c r="CB20" i="46"/>
  <c r="M20" i="46" s="1"/>
  <c r="CA20" i="46"/>
  <c r="BZ20" i="46"/>
  <c r="K20" i="46" s="1"/>
  <c r="BY20" i="46"/>
  <c r="J20" i="46" s="1"/>
  <c r="BX20" i="46"/>
  <c r="BW20" i="46"/>
  <c r="BV20" i="46"/>
  <c r="BU20" i="46"/>
  <c r="F20" i="46" s="1"/>
  <c r="BT20" i="46"/>
  <c r="E20" i="46" s="1"/>
  <c r="BS20" i="46"/>
  <c r="D20" i="46" s="1"/>
  <c r="B20" i="46"/>
  <c r="A20" i="46"/>
  <c r="A18" i="27" s="1"/>
  <c r="EF19" i="46"/>
  <c r="BQ19" i="46" s="1"/>
  <c r="EE19" i="46"/>
  <c r="ED19" i="46"/>
  <c r="BO19" i="46" s="1"/>
  <c r="EC19" i="46"/>
  <c r="BN19" i="46" s="1"/>
  <c r="EB19" i="46"/>
  <c r="BM19" i="46" s="1"/>
  <c r="EA19" i="46"/>
  <c r="DZ19" i="46"/>
  <c r="BK19" i="46" s="1"/>
  <c r="DY19" i="46"/>
  <c r="BJ19" i="46" s="1"/>
  <c r="DX19" i="46"/>
  <c r="DW19" i="46"/>
  <c r="DV19" i="46"/>
  <c r="BG19" i="46" s="1"/>
  <c r="DU19" i="46"/>
  <c r="DT19" i="46"/>
  <c r="BE19" i="46" s="1"/>
  <c r="DS19" i="46"/>
  <c r="BD19" i="46" s="1"/>
  <c r="DR19" i="46"/>
  <c r="BC19" i="46" s="1"/>
  <c r="DQ19" i="46"/>
  <c r="BB19" i="46" s="1"/>
  <c r="DP19" i="46"/>
  <c r="DO19" i="46"/>
  <c r="DN19" i="46"/>
  <c r="AY19" i="46" s="1"/>
  <c r="DM19" i="46"/>
  <c r="DL19" i="46"/>
  <c r="AW19" i="46" s="1"/>
  <c r="DK19" i="46"/>
  <c r="DJ19" i="46"/>
  <c r="AU19" i="46" s="1"/>
  <c r="DI19" i="46"/>
  <c r="DH19" i="46"/>
  <c r="AS19" i="46" s="1"/>
  <c r="DG19" i="46"/>
  <c r="DF19" i="46"/>
  <c r="DE19" i="46"/>
  <c r="DD19" i="46"/>
  <c r="AO19" i="46" s="1"/>
  <c r="DC19" i="46"/>
  <c r="AN19" i="46" s="1"/>
  <c r="DB19" i="46"/>
  <c r="AM19" i="46" s="1"/>
  <c r="DA19" i="46"/>
  <c r="AL19" i="46" s="1"/>
  <c r="CZ19" i="46"/>
  <c r="AK19" i="46" s="1"/>
  <c r="CY19" i="46"/>
  <c r="CX19" i="46"/>
  <c r="AI19" i="46" s="1"/>
  <c r="CW19" i="46"/>
  <c r="AH19" i="46" s="1"/>
  <c r="CV19" i="46"/>
  <c r="AG19" i="46" s="1"/>
  <c r="CU19" i="46"/>
  <c r="CT19" i="46"/>
  <c r="AE19" i="46" s="1"/>
  <c r="CS19" i="46"/>
  <c r="AD19" i="46" s="1"/>
  <c r="CR19" i="46"/>
  <c r="CQ19" i="46"/>
  <c r="CP19" i="46"/>
  <c r="AA19" i="46" s="1"/>
  <c r="CO19" i="46"/>
  <c r="CN19" i="46"/>
  <c r="CM19" i="46"/>
  <c r="CL19" i="46"/>
  <c r="W19" i="46" s="1"/>
  <c r="CK19" i="46"/>
  <c r="V19" i="46" s="1"/>
  <c r="CJ19" i="46"/>
  <c r="CI19" i="46"/>
  <c r="T19" i="46" s="1"/>
  <c r="CH19" i="46"/>
  <c r="S19" i="46" s="1"/>
  <c r="CG19" i="46"/>
  <c r="R19" i="46" s="1"/>
  <c r="CF19" i="46"/>
  <c r="Q19" i="46" s="1"/>
  <c r="CE19" i="46"/>
  <c r="P19" i="46" s="1"/>
  <c r="CD19" i="46"/>
  <c r="O19" i="46" s="1"/>
  <c r="CC19" i="46"/>
  <c r="CB19" i="46"/>
  <c r="M19" i="46" s="1"/>
  <c r="CA19" i="46"/>
  <c r="BZ19" i="46"/>
  <c r="BY19" i="46"/>
  <c r="J19" i="46" s="1"/>
  <c r="BX19" i="46"/>
  <c r="I19" i="46" s="1"/>
  <c r="BW19" i="46"/>
  <c r="BV19" i="46"/>
  <c r="G19" i="46" s="1"/>
  <c r="BU19" i="46"/>
  <c r="F19" i="46" s="1"/>
  <c r="BT19" i="46"/>
  <c r="BS19" i="46"/>
  <c r="A19" i="46"/>
  <c r="A17" i="27" s="1"/>
  <c r="EF18" i="46"/>
  <c r="EE18" i="46"/>
  <c r="BP18" i="46" s="1"/>
  <c r="ED18" i="46"/>
  <c r="BO18" i="46" s="1"/>
  <c r="EC18" i="46"/>
  <c r="EB18" i="46"/>
  <c r="BM18" i="46" s="1"/>
  <c r="EA18" i="46"/>
  <c r="DZ18" i="46"/>
  <c r="DY18" i="46"/>
  <c r="DX18" i="46"/>
  <c r="DW18" i="46"/>
  <c r="BH18" i="46" s="1"/>
  <c r="DV18" i="46"/>
  <c r="BG18" i="46" s="1"/>
  <c r="DU18" i="46"/>
  <c r="BF18" i="46" s="1"/>
  <c r="DT18" i="46"/>
  <c r="BE18" i="46" s="1"/>
  <c r="DS18" i="46"/>
  <c r="BD18" i="46" s="1"/>
  <c r="DR18" i="46"/>
  <c r="BC18" i="46" s="1"/>
  <c r="DQ18" i="46"/>
  <c r="DP18" i="46"/>
  <c r="DO18" i="46"/>
  <c r="DN18" i="46"/>
  <c r="AY18" i="44" s="1"/>
  <c r="DM18" i="46"/>
  <c r="AX18" i="46" s="1"/>
  <c r="DL18" i="46"/>
  <c r="AW18" i="46" s="1"/>
  <c r="DK18" i="46"/>
  <c r="AV18" i="46" s="1"/>
  <c r="DJ18" i="46"/>
  <c r="DI18" i="46"/>
  <c r="AT18" i="46" s="1"/>
  <c r="DH18" i="46"/>
  <c r="AS18" i="46" s="1"/>
  <c r="DG18" i="46"/>
  <c r="AR18" i="46" s="1"/>
  <c r="DF18" i="46"/>
  <c r="AQ18" i="46" s="1"/>
  <c r="DE18" i="46"/>
  <c r="AP18" i="46" s="1"/>
  <c r="DD18" i="46"/>
  <c r="DC18" i="46"/>
  <c r="DB18" i="46"/>
  <c r="DA18" i="46"/>
  <c r="AL18" i="46" s="1"/>
  <c r="CZ18" i="46"/>
  <c r="CY18" i="46"/>
  <c r="AJ18" i="46" s="1"/>
  <c r="CX18" i="46"/>
  <c r="AI18" i="46" s="1"/>
  <c r="CW18" i="46"/>
  <c r="AH18" i="46" s="1"/>
  <c r="CV18" i="46"/>
  <c r="AG18" i="46" s="1"/>
  <c r="CU18" i="46"/>
  <c r="AF18" i="46" s="1"/>
  <c r="CT18" i="46"/>
  <c r="AE18" i="46" s="1"/>
  <c r="CS18" i="46"/>
  <c r="CR18" i="46"/>
  <c r="AC18" i="46" s="1"/>
  <c r="CQ18" i="46"/>
  <c r="AB18" i="46" s="1"/>
  <c r="CP18" i="46"/>
  <c r="AA18" i="46" s="1"/>
  <c r="CO18" i="46"/>
  <c r="Z18" i="46" s="1"/>
  <c r="CN18" i="46"/>
  <c r="Y18" i="46" s="1"/>
  <c r="CM18" i="46"/>
  <c r="X18" i="46" s="1"/>
  <c r="CL18" i="46"/>
  <c r="CK18" i="46"/>
  <c r="CJ18" i="46"/>
  <c r="U18" i="46" s="1"/>
  <c r="CI18" i="46"/>
  <c r="T18" i="46" s="1"/>
  <c r="CH18" i="46"/>
  <c r="S18" i="44" s="1"/>
  <c r="CG18" i="46"/>
  <c r="R18" i="46" s="1"/>
  <c r="CF18" i="46"/>
  <c r="Q18" i="46" s="1"/>
  <c r="CE18" i="46"/>
  <c r="CD18" i="46"/>
  <c r="O18" i="46" s="1"/>
  <c r="CC18" i="46"/>
  <c r="N18" i="46" s="1"/>
  <c r="CB18" i="46"/>
  <c r="M18" i="46" s="1"/>
  <c r="CA18" i="46"/>
  <c r="BZ18" i="46"/>
  <c r="K18" i="46" s="1"/>
  <c r="BY18" i="46"/>
  <c r="J18" i="46" s="1"/>
  <c r="BX18" i="46"/>
  <c r="I18" i="46" s="1"/>
  <c r="BW18" i="46"/>
  <c r="BV18" i="46"/>
  <c r="BU18" i="46"/>
  <c r="F18" i="46" s="1"/>
  <c r="BT18" i="46"/>
  <c r="E18" i="46" s="1"/>
  <c r="BS18" i="46"/>
  <c r="D18" i="46" s="1"/>
  <c r="A18" i="46"/>
  <c r="A16" i="27" s="1"/>
  <c r="EF17" i="46"/>
  <c r="BQ17" i="46" s="1"/>
  <c r="EE17" i="46"/>
  <c r="BP17" i="46" s="1"/>
  <c r="ED17" i="46"/>
  <c r="BO17" i="44" s="1"/>
  <c r="EC17" i="46"/>
  <c r="BN17" i="44" s="1"/>
  <c r="EB17" i="46"/>
  <c r="BM17" i="44" s="1"/>
  <c r="EA17" i="46"/>
  <c r="DZ17" i="46"/>
  <c r="DY17" i="46"/>
  <c r="DX17" i="46"/>
  <c r="BI17" i="46" s="1"/>
  <c r="DW17" i="46"/>
  <c r="BH17" i="46" s="1"/>
  <c r="DV17" i="46"/>
  <c r="BG17" i="46" s="1"/>
  <c r="DU17" i="46"/>
  <c r="DT17" i="46"/>
  <c r="BE17" i="44" s="1"/>
  <c r="DS17" i="46"/>
  <c r="BD17" i="46" s="1"/>
  <c r="DR17" i="46"/>
  <c r="BC17" i="46" s="1"/>
  <c r="DQ17" i="46"/>
  <c r="BB17" i="46" s="1"/>
  <c r="DP17" i="46"/>
  <c r="BA17" i="46" s="1"/>
  <c r="DO17" i="46"/>
  <c r="AZ17" i="46" s="1"/>
  <c r="DN17" i="46"/>
  <c r="DM17" i="46"/>
  <c r="DL17" i="46"/>
  <c r="AW17" i="44" s="1"/>
  <c r="DK17" i="46"/>
  <c r="AV17" i="46" s="1"/>
  <c r="DJ17" i="46"/>
  <c r="DI17" i="46"/>
  <c r="DH17" i="46"/>
  <c r="AS17" i="46" s="1"/>
  <c r="DG17" i="46"/>
  <c r="AR17" i="46" s="1"/>
  <c r="DF17" i="46"/>
  <c r="DE17" i="46"/>
  <c r="DD17" i="46"/>
  <c r="AO17" i="44" s="1"/>
  <c r="DC17" i="46"/>
  <c r="DB17" i="46"/>
  <c r="AM17" i="46" s="1"/>
  <c r="DA17" i="46"/>
  <c r="AL17" i="46" s="1"/>
  <c r="CZ17" i="46"/>
  <c r="AK17" i="46" s="1"/>
  <c r="CY17" i="46"/>
  <c r="AJ17" i="46" s="1"/>
  <c r="CX17" i="46"/>
  <c r="CW17" i="46"/>
  <c r="AH17" i="46" s="1"/>
  <c r="CV17" i="46"/>
  <c r="AG17" i="44" s="1"/>
  <c r="CU17" i="46"/>
  <c r="AF17" i="46" s="1"/>
  <c r="CT17" i="46"/>
  <c r="CS17" i="46"/>
  <c r="AD17" i="46" s="1"/>
  <c r="CR17" i="46"/>
  <c r="AC17" i="46" s="1"/>
  <c r="CQ17" i="46"/>
  <c r="CP17" i="46"/>
  <c r="CO17" i="46"/>
  <c r="Z17" i="46" s="1"/>
  <c r="CN17" i="46"/>
  <c r="Y17" i="46" s="1"/>
  <c r="CM17" i="46"/>
  <c r="X17" i="46" s="1"/>
  <c r="CL17" i="46"/>
  <c r="W17" i="46" s="1"/>
  <c r="CK17" i="46"/>
  <c r="CJ17" i="46"/>
  <c r="U17" i="46" s="1"/>
  <c r="CI17" i="46"/>
  <c r="T17" i="46" s="1"/>
  <c r="CH17" i="46"/>
  <c r="CG17" i="46"/>
  <c r="CF17" i="46"/>
  <c r="Q17" i="44" s="1"/>
  <c r="CE17" i="46"/>
  <c r="P17" i="46" s="1"/>
  <c r="CD17" i="46"/>
  <c r="O17" i="46" s="1"/>
  <c r="CC17" i="46"/>
  <c r="CB17" i="46"/>
  <c r="M17" i="46" s="1"/>
  <c r="CA17" i="46"/>
  <c r="L17" i="46" s="1"/>
  <c r="BZ17" i="46"/>
  <c r="BY17" i="46"/>
  <c r="BX17" i="46"/>
  <c r="I17" i="44" s="1"/>
  <c r="BW17" i="46"/>
  <c r="BV17" i="46"/>
  <c r="G17" i="46" s="1"/>
  <c r="BU17" i="46"/>
  <c r="BT17" i="46"/>
  <c r="E17" i="46" s="1"/>
  <c r="BS17" i="46"/>
  <c r="A17" i="46"/>
  <c r="A17" i="44" s="1"/>
  <c r="EF16" i="46"/>
  <c r="BQ16" i="46" s="1"/>
  <c r="EE16" i="46"/>
  <c r="ED16" i="46"/>
  <c r="BO16" i="46" s="1"/>
  <c r="EC16" i="46"/>
  <c r="BN16" i="46" s="1"/>
  <c r="EB16" i="46"/>
  <c r="EA16" i="46"/>
  <c r="BL16" i="46" s="1"/>
  <c r="DZ16" i="46"/>
  <c r="BK16" i="46" s="1"/>
  <c r="DY16" i="46"/>
  <c r="DX16" i="46"/>
  <c r="BI16" i="46" s="1"/>
  <c r="DW16" i="46"/>
  <c r="DV16" i="46"/>
  <c r="BG16" i="46" s="1"/>
  <c r="DU16" i="46"/>
  <c r="DT16" i="46"/>
  <c r="BE16" i="46" s="1"/>
  <c r="DS16" i="46"/>
  <c r="DR16" i="46"/>
  <c r="BC16" i="46" s="1"/>
  <c r="DQ16" i="46"/>
  <c r="DP16" i="46"/>
  <c r="DO16" i="46"/>
  <c r="DN16" i="46"/>
  <c r="AY16" i="46" s="1"/>
  <c r="DM16" i="46"/>
  <c r="DL16" i="46"/>
  <c r="AW16" i="46" s="1"/>
  <c r="DK16" i="46"/>
  <c r="DJ16" i="46"/>
  <c r="AU16" i="46" s="1"/>
  <c r="DI16" i="46"/>
  <c r="AT16" i="46" s="1"/>
  <c r="DH16" i="46"/>
  <c r="AS16" i="46" s="1"/>
  <c r="DG16" i="46"/>
  <c r="DF16" i="46"/>
  <c r="AQ16" i="46" s="1"/>
  <c r="DE16" i="46"/>
  <c r="AP16" i="46" s="1"/>
  <c r="DD16" i="46"/>
  <c r="DC16" i="46"/>
  <c r="AN16" i="46" s="1"/>
  <c r="DB16" i="46"/>
  <c r="AM16" i="46" s="1"/>
  <c r="DA16" i="46"/>
  <c r="AL16" i="46" s="1"/>
  <c r="CZ16" i="46"/>
  <c r="AK16" i="46" s="1"/>
  <c r="CY16" i="46"/>
  <c r="AJ16" i="46" s="1"/>
  <c r="CX16" i="46"/>
  <c r="AI16" i="46" s="1"/>
  <c r="CW16" i="46"/>
  <c r="AH16" i="46" s="1"/>
  <c r="CV16" i="46"/>
  <c r="AG16" i="46" s="1"/>
  <c r="CU16" i="46"/>
  <c r="CT16" i="46"/>
  <c r="AE16" i="46" s="1"/>
  <c r="CS16" i="46"/>
  <c r="AD16" i="46" s="1"/>
  <c r="CR16" i="46"/>
  <c r="CQ16" i="46"/>
  <c r="CP16" i="46"/>
  <c r="AA16" i="46" s="1"/>
  <c r="CO16" i="46"/>
  <c r="Z16" i="46" s="1"/>
  <c r="CN16" i="46"/>
  <c r="CM16" i="46"/>
  <c r="CL16" i="46"/>
  <c r="W16" i="46" s="1"/>
  <c r="CK16" i="46"/>
  <c r="V16" i="46" s="1"/>
  <c r="CJ16" i="46"/>
  <c r="U16" i="46" s="1"/>
  <c r="CI16" i="46"/>
  <c r="CH16" i="46"/>
  <c r="S16" i="46" s="1"/>
  <c r="CG16" i="46"/>
  <c r="R16" i="46" s="1"/>
  <c r="CF16" i="46"/>
  <c r="Q16" i="46" s="1"/>
  <c r="CE16" i="46"/>
  <c r="CD16" i="46"/>
  <c r="O16" i="46" s="1"/>
  <c r="CC16" i="46"/>
  <c r="N16" i="46" s="1"/>
  <c r="CB16" i="46"/>
  <c r="CA16" i="46"/>
  <c r="BZ16" i="46"/>
  <c r="K16" i="46" s="1"/>
  <c r="BY16" i="46"/>
  <c r="J16" i="46" s="1"/>
  <c r="BX16" i="46"/>
  <c r="BW16" i="46"/>
  <c r="BV16" i="46"/>
  <c r="G16" i="46" s="1"/>
  <c r="BU16" i="46"/>
  <c r="F16" i="46" s="1"/>
  <c r="BT16" i="46"/>
  <c r="E16" i="46" s="1"/>
  <c r="BS16" i="46"/>
  <c r="D16" i="46" s="1"/>
  <c r="A16" i="46"/>
  <c r="A14" i="27" s="1"/>
  <c r="EF15" i="46"/>
  <c r="EE15" i="46"/>
  <c r="BP15" i="46" s="1"/>
  <c r="ED15" i="46"/>
  <c r="EC15" i="46"/>
  <c r="BN15" i="46" s="1"/>
  <c r="EB15" i="46"/>
  <c r="BM15" i="46" s="1"/>
  <c r="EA15" i="46"/>
  <c r="BL15" i="46" s="1"/>
  <c r="DZ15" i="46"/>
  <c r="DY15" i="46"/>
  <c r="BJ15" i="46" s="1"/>
  <c r="DX15" i="46"/>
  <c r="BI15" i="46" s="1"/>
  <c r="DW15" i="46"/>
  <c r="BH15" i="46" s="1"/>
  <c r="DV15" i="46"/>
  <c r="DU15" i="46"/>
  <c r="BF15" i="46" s="1"/>
  <c r="DT15" i="46"/>
  <c r="BE15" i="46" s="1"/>
  <c r="DS15" i="46"/>
  <c r="DR15" i="46"/>
  <c r="DQ15" i="46"/>
  <c r="BB15" i="46" s="1"/>
  <c r="DP15" i="46"/>
  <c r="BA15" i="46" s="1"/>
  <c r="DO15" i="46"/>
  <c r="AZ15" i="46" s="1"/>
  <c r="DN15" i="46"/>
  <c r="DM15" i="46"/>
  <c r="AX15" i="46" s="1"/>
  <c r="DL15" i="46"/>
  <c r="AW15" i="46" s="1"/>
  <c r="DK15" i="46"/>
  <c r="AV15" i="46" s="1"/>
  <c r="DJ15" i="46"/>
  <c r="AU15" i="46" s="1"/>
  <c r="DI15" i="46"/>
  <c r="AT15" i="46" s="1"/>
  <c r="DH15" i="46"/>
  <c r="AS15" i="46" s="1"/>
  <c r="DG15" i="46"/>
  <c r="AR15" i="46" s="1"/>
  <c r="DF15" i="46"/>
  <c r="DE15" i="46"/>
  <c r="AP15" i="46" s="1"/>
  <c r="DD15" i="46"/>
  <c r="AO15" i="46" s="1"/>
  <c r="DC15" i="46"/>
  <c r="DB15" i="46"/>
  <c r="AM15" i="46" s="1"/>
  <c r="DA15" i="46"/>
  <c r="AL15" i="46" s="1"/>
  <c r="CZ15" i="46"/>
  <c r="CY15" i="46"/>
  <c r="AJ15" i="46" s="1"/>
  <c r="CX15" i="46"/>
  <c r="CW15" i="46"/>
  <c r="AH15" i="46" s="1"/>
  <c r="CV15" i="46"/>
  <c r="AG15" i="46" s="1"/>
  <c r="CU15" i="46"/>
  <c r="CT15" i="46"/>
  <c r="AE15" i="46" s="1"/>
  <c r="CS15" i="46"/>
  <c r="AD15" i="46" s="1"/>
  <c r="CR15" i="46"/>
  <c r="AC15" i="46" s="1"/>
  <c r="CQ15" i="46"/>
  <c r="AB15" i="46" s="1"/>
  <c r="CP15" i="46"/>
  <c r="AA15" i="46" s="1"/>
  <c r="CO15" i="46"/>
  <c r="Z15" i="46" s="1"/>
  <c r="CN15" i="46"/>
  <c r="Y15" i="46" s="1"/>
  <c r="CM15" i="46"/>
  <c r="CL15" i="46"/>
  <c r="CK15" i="46"/>
  <c r="V15" i="46" s="1"/>
  <c r="CJ15" i="46"/>
  <c r="U15" i="46" s="1"/>
  <c r="CI15" i="46"/>
  <c r="T15" i="46" s="1"/>
  <c r="CH15" i="46"/>
  <c r="CG15" i="46"/>
  <c r="R15" i="46" s="1"/>
  <c r="CF15" i="46"/>
  <c r="Q15" i="46" s="1"/>
  <c r="CE15" i="46"/>
  <c r="P15" i="46" s="1"/>
  <c r="CD15" i="46"/>
  <c r="CC15" i="46"/>
  <c r="N15" i="46" s="1"/>
  <c r="CB15" i="46"/>
  <c r="CA15" i="46"/>
  <c r="L15" i="46" s="1"/>
  <c r="BZ15" i="46"/>
  <c r="K15" i="46" s="1"/>
  <c r="BY15" i="46"/>
  <c r="J15" i="46" s="1"/>
  <c r="BX15" i="46"/>
  <c r="I15" i="46" s="1"/>
  <c r="BW15" i="46"/>
  <c r="H15" i="46" s="1"/>
  <c r="BV15" i="46"/>
  <c r="BU15" i="46"/>
  <c r="F15" i="46" s="1"/>
  <c r="BT15" i="46"/>
  <c r="E15" i="46" s="1"/>
  <c r="BS15" i="46"/>
  <c r="D15" i="46" s="1"/>
  <c r="A15" i="46"/>
  <c r="A13" i="27" s="1"/>
  <c r="EF14" i="46"/>
  <c r="BQ14" i="46" s="1"/>
  <c r="EE14" i="46"/>
  <c r="BP14" i="46" s="1"/>
  <c r="ED14" i="46"/>
  <c r="BO14" i="46" s="1"/>
  <c r="EC14" i="46"/>
  <c r="BN14" i="46" s="1"/>
  <c r="EB14" i="46"/>
  <c r="BM14" i="46" s="1"/>
  <c r="EA14" i="46"/>
  <c r="BL14" i="46" s="1"/>
  <c r="DZ14" i="46"/>
  <c r="DY14" i="46"/>
  <c r="BJ14" i="46" s="1"/>
  <c r="DX14" i="46"/>
  <c r="BI14" i="46" s="1"/>
  <c r="DW14" i="46"/>
  <c r="BH14" i="46" s="1"/>
  <c r="DV14" i="46"/>
  <c r="BG14" i="46" s="1"/>
  <c r="DU14" i="46"/>
  <c r="DT14" i="46"/>
  <c r="BE14" i="46" s="1"/>
  <c r="DS14" i="46"/>
  <c r="BD14" i="46" s="1"/>
  <c r="DR14" i="46"/>
  <c r="DQ14" i="46"/>
  <c r="BB14" i="46" s="1"/>
  <c r="DP14" i="46"/>
  <c r="DO14" i="46"/>
  <c r="DN14" i="46"/>
  <c r="AY14" i="46" s="1"/>
  <c r="DM14" i="46"/>
  <c r="DL14" i="46"/>
  <c r="AW14" i="46" s="1"/>
  <c r="DK14" i="46"/>
  <c r="AV14" i="46" s="1"/>
  <c r="DJ14" i="46"/>
  <c r="AU14" i="46" s="1"/>
  <c r="DI14" i="46"/>
  <c r="AT14" i="46" s="1"/>
  <c r="DH14" i="46"/>
  <c r="AS14" i="46" s="1"/>
  <c r="DG14" i="46"/>
  <c r="AR14" i="46" s="1"/>
  <c r="DF14" i="46"/>
  <c r="AQ14" i="46" s="1"/>
  <c r="DE14" i="46"/>
  <c r="DD14" i="46"/>
  <c r="AO14" i="46" s="1"/>
  <c r="DC14" i="46"/>
  <c r="AN14" i="46" s="1"/>
  <c r="DB14" i="46"/>
  <c r="AM14" i="46" s="1"/>
  <c r="DA14" i="46"/>
  <c r="AL14" i="46" s="1"/>
  <c r="CZ14" i="46"/>
  <c r="AK14" i="46" s="1"/>
  <c r="CY14" i="46"/>
  <c r="AJ14" i="46" s="1"/>
  <c r="CX14" i="46"/>
  <c r="AI14" i="46" s="1"/>
  <c r="CW14" i="46"/>
  <c r="CV14" i="46"/>
  <c r="AG14" i="46" s="1"/>
  <c r="CU14" i="46"/>
  <c r="AF14" i="46" s="1"/>
  <c r="CT14" i="46"/>
  <c r="CS14" i="46"/>
  <c r="AD14" i="46" s="1"/>
  <c r="CR14" i="46"/>
  <c r="AC14" i="46" s="1"/>
  <c r="CQ14" i="46"/>
  <c r="AB14" i="46" s="1"/>
  <c r="CP14" i="46"/>
  <c r="AA14" i="46" s="1"/>
  <c r="CO14" i="46"/>
  <c r="CN14" i="46"/>
  <c r="Y14" i="46" s="1"/>
  <c r="CM14" i="46"/>
  <c r="X14" i="46" s="1"/>
  <c r="CL14" i="46"/>
  <c r="W14" i="46" s="1"/>
  <c r="CK14" i="46"/>
  <c r="CJ14" i="46"/>
  <c r="U14" i="46" s="1"/>
  <c r="CI14" i="46"/>
  <c r="T14" i="46" s="1"/>
  <c r="CH14" i="46"/>
  <c r="S14" i="46" s="1"/>
  <c r="CG14" i="46"/>
  <c r="R14" i="46" s="1"/>
  <c r="CF14" i="46"/>
  <c r="Q14" i="46" s="1"/>
  <c r="CE14" i="46"/>
  <c r="P14" i="46" s="1"/>
  <c r="CD14" i="46"/>
  <c r="CC14" i="46"/>
  <c r="N14" i="46" s="1"/>
  <c r="CB14" i="46"/>
  <c r="M14" i="46" s="1"/>
  <c r="CA14" i="46"/>
  <c r="L14" i="46" s="1"/>
  <c r="BZ14" i="46"/>
  <c r="K14" i="46" s="1"/>
  <c r="BY14" i="46"/>
  <c r="BX14" i="46"/>
  <c r="BW14" i="46"/>
  <c r="H14" i="46" s="1"/>
  <c r="BV14" i="46"/>
  <c r="BU14" i="46"/>
  <c r="F14" i="46" s="1"/>
  <c r="BT14" i="46"/>
  <c r="E14" i="46" s="1"/>
  <c r="BS14" i="46"/>
  <c r="D14" i="46" s="1"/>
  <c r="A14" i="46"/>
  <c r="EF13" i="46"/>
  <c r="BQ13" i="46" s="1"/>
  <c r="EE13" i="46"/>
  <c r="BP13" i="46" s="1"/>
  <c r="ED13" i="46"/>
  <c r="BO13" i="44" s="1"/>
  <c r="EC13" i="46"/>
  <c r="BN13" i="44" s="1"/>
  <c r="EB13" i="46"/>
  <c r="BM13" i="44" s="1"/>
  <c r="EA13" i="46"/>
  <c r="BL13" i="46" s="1"/>
  <c r="DZ13" i="46"/>
  <c r="BK13" i="46" s="1"/>
  <c r="DY13" i="46"/>
  <c r="BJ13" i="46" s="1"/>
  <c r="DX13" i="46"/>
  <c r="BI13" i="46" s="1"/>
  <c r="DW13" i="46"/>
  <c r="BH13" i="46" s="1"/>
  <c r="DV13" i="46"/>
  <c r="DU13" i="46"/>
  <c r="DT13" i="46"/>
  <c r="BE13" i="46" s="1"/>
  <c r="DS13" i="46"/>
  <c r="BD13" i="46" s="1"/>
  <c r="DR13" i="46"/>
  <c r="BC13" i="46" s="1"/>
  <c r="DQ13" i="46"/>
  <c r="BB13" i="46" s="1"/>
  <c r="DP13" i="46"/>
  <c r="BA13" i="46" s="1"/>
  <c r="DO13" i="46"/>
  <c r="AZ13" i="46" s="1"/>
  <c r="DN13" i="46"/>
  <c r="DM13" i="46"/>
  <c r="AX13" i="46" s="1"/>
  <c r="DL13" i="46"/>
  <c r="AW13" i="46" s="1"/>
  <c r="DK13" i="46"/>
  <c r="DJ13" i="46"/>
  <c r="AU13" i="46" s="1"/>
  <c r="DI13" i="46"/>
  <c r="AT13" i="46" s="1"/>
  <c r="DH13" i="46"/>
  <c r="AS13" i="46" s="1"/>
  <c r="DG13" i="46"/>
  <c r="AR13" i="46" s="1"/>
  <c r="DF13" i="46"/>
  <c r="DE13" i="46"/>
  <c r="AP13" i="46" s="1"/>
  <c r="DD13" i="46"/>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CO13" i="46"/>
  <c r="CN13" i="46"/>
  <c r="Y13" i="46" s="1"/>
  <c r="CM13" i="46"/>
  <c r="X13" i="46" s="1"/>
  <c r="CL13" i="46"/>
  <c r="W13" i="46" s="1"/>
  <c r="CK13" i="46"/>
  <c r="V13" i="46" s="1"/>
  <c r="CJ13" i="46"/>
  <c r="U13" i="46" s="1"/>
  <c r="CI13" i="46"/>
  <c r="T13" i="46" s="1"/>
  <c r="CH13" i="46"/>
  <c r="S13" i="46" s="1"/>
  <c r="CG13" i="46"/>
  <c r="CF13" i="46"/>
  <c r="Q13" i="46" s="1"/>
  <c r="CE13" i="46"/>
  <c r="P13" i="46" s="1"/>
  <c r="CD13" i="46"/>
  <c r="O13" i="46" s="1"/>
  <c r="CC13" i="46"/>
  <c r="CB13" i="46"/>
  <c r="M13" i="46" s="1"/>
  <c r="CA13" i="46"/>
  <c r="L13" i="46" s="1"/>
  <c r="BZ13" i="46"/>
  <c r="BY13" i="46"/>
  <c r="BX13" i="46"/>
  <c r="I13" i="46" s="1"/>
  <c r="BW13" i="46"/>
  <c r="H13" i="46" s="1"/>
  <c r="BV13" i="46"/>
  <c r="G13" i="46" s="1"/>
  <c r="BU13" i="46"/>
  <c r="F13" i="46" s="1"/>
  <c r="BT13" i="46"/>
  <c r="E13" i="46" s="1"/>
  <c r="BS13" i="46"/>
  <c r="D13" i="46" s="1"/>
  <c r="BO13" i="46"/>
  <c r="A13" i="46"/>
  <c r="A11" i="27" s="1"/>
  <c r="EF12" i="46"/>
  <c r="BQ12" i="46" s="1"/>
  <c r="EE12" i="46"/>
  <c r="ED12" i="46"/>
  <c r="BO12" i="46" s="1"/>
  <c r="EC12" i="46"/>
  <c r="BN12" i="46" s="1"/>
  <c r="EB12" i="46"/>
  <c r="BM12" i="46" s="1"/>
  <c r="EA12" i="46"/>
  <c r="BL12" i="46" s="1"/>
  <c r="DZ12" i="46"/>
  <c r="BK12" i="46" s="1"/>
  <c r="DY12" i="46"/>
  <c r="BJ12" i="46" s="1"/>
  <c r="DX12" i="46"/>
  <c r="BI12" i="46" s="1"/>
  <c r="DW12" i="46"/>
  <c r="BH12" i="46" s="1"/>
  <c r="DV12" i="46"/>
  <c r="BG12" i="46" s="1"/>
  <c r="DU12" i="46"/>
  <c r="DT12" i="46"/>
  <c r="BE12" i="46" s="1"/>
  <c r="DS12" i="46"/>
  <c r="DR12" i="46"/>
  <c r="BC12" i="46" s="1"/>
  <c r="DQ12" i="46"/>
  <c r="BB12" i="46" s="1"/>
  <c r="DP12" i="46"/>
  <c r="BA12" i="46" s="1"/>
  <c r="DO12" i="46"/>
  <c r="AZ12" i="46" s="1"/>
  <c r="DN12" i="46"/>
  <c r="DM12" i="46"/>
  <c r="AX12" i="46" s="1"/>
  <c r="DL12" i="46"/>
  <c r="AW12" i="46" s="1"/>
  <c r="DK12" i="46"/>
  <c r="DJ12" i="46"/>
  <c r="AU12" i="46" s="1"/>
  <c r="DI12" i="46"/>
  <c r="AT12" i="46" s="1"/>
  <c r="DH12" i="46"/>
  <c r="AS12" i="46" s="1"/>
  <c r="DG12" i="46"/>
  <c r="AR12" i="46" s="1"/>
  <c r="DF12" i="46"/>
  <c r="DE12" i="46"/>
  <c r="AP12" i="46" s="1"/>
  <c r="DD12" i="46"/>
  <c r="AO12" i="46" s="1"/>
  <c r="DC12" i="46"/>
  <c r="AN12" i="46" s="1"/>
  <c r="DB12" i="46"/>
  <c r="AM12" i="46" s="1"/>
  <c r="DA12" i="46"/>
  <c r="AL12" i="46" s="1"/>
  <c r="CZ12" i="46"/>
  <c r="AK12" i="46" s="1"/>
  <c r="CY12" i="46"/>
  <c r="AJ12" i="46" s="1"/>
  <c r="CX12" i="46"/>
  <c r="CW12" i="46"/>
  <c r="AH12" i="46" s="1"/>
  <c r="CV12" i="46"/>
  <c r="AG12" i="46" s="1"/>
  <c r="CU12" i="46"/>
  <c r="CT12" i="46"/>
  <c r="AE12" i="46" s="1"/>
  <c r="CS12" i="46"/>
  <c r="AD12" i="46" s="1"/>
  <c r="CR12" i="46"/>
  <c r="AC12" i="46" s="1"/>
  <c r="CQ12" i="46"/>
  <c r="AB12" i="46" s="1"/>
  <c r="CP12" i="46"/>
  <c r="CO12" i="46"/>
  <c r="Z12" i="46" s="1"/>
  <c r="CN12" i="46"/>
  <c r="Y12" i="46" s="1"/>
  <c r="CM12" i="46"/>
  <c r="CL12" i="46"/>
  <c r="CK12" i="46"/>
  <c r="V12" i="46" s="1"/>
  <c r="CJ12" i="46"/>
  <c r="U12" i="46" s="1"/>
  <c r="CI12" i="46"/>
  <c r="T12" i="46" s="1"/>
  <c r="CH12" i="46"/>
  <c r="S12" i="46" s="1"/>
  <c r="CG12" i="46"/>
  <c r="R12" i="46" s="1"/>
  <c r="CF12" i="46"/>
  <c r="Q12" i="46" s="1"/>
  <c r="CE12" i="46"/>
  <c r="CD12" i="46"/>
  <c r="O12" i="46" s="1"/>
  <c r="CC12" i="46"/>
  <c r="CB12" i="46"/>
  <c r="M12" i="46" s="1"/>
  <c r="CA12" i="46"/>
  <c r="L12" i="46" s="1"/>
  <c r="BZ12" i="46"/>
  <c r="K12" i="46" s="1"/>
  <c r="BY12" i="46"/>
  <c r="J12" i="46" s="1"/>
  <c r="BX12" i="46"/>
  <c r="I12" i="46" s="1"/>
  <c r="BW12" i="46"/>
  <c r="BV12" i="46"/>
  <c r="G12" i="46" s="1"/>
  <c r="BU12" i="46"/>
  <c r="F12" i="46" s="1"/>
  <c r="BT12" i="46"/>
  <c r="E12" i="46" s="1"/>
  <c r="BS12" i="46"/>
  <c r="D12" i="46" s="1"/>
  <c r="A12" i="46"/>
  <c r="A10" i="27" s="1"/>
  <c r="EF11" i="46"/>
  <c r="BQ11" i="46" s="1"/>
  <c r="EE11" i="46"/>
  <c r="BP11" i="46" s="1"/>
  <c r="ED11" i="46"/>
  <c r="BO11" i="46" s="1"/>
  <c r="EC11" i="46"/>
  <c r="BN11" i="44" s="1"/>
  <c r="EB11" i="46"/>
  <c r="BM11" i="46" s="1"/>
  <c r="EA11" i="46"/>
  <c r="BL11" i="46" s="1"/>
  <c r="DZ11" i="46"/>
  <c r="BK11" i="46" s="1"/>
  <c r="DY11" i="46"/>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DM11" i="46"/>
  <c r="AX11" i="46" s="1"/>
  <c r="DL11" i="46"/>
  <c r="AW11" i="46" s="1"/>
  <c r="DK11" i="46"/>
  <c r="AV11" i="46" s="1"/>
  <c r="DJ11" i="46"/>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CR11" i="46"/>
  <c r="AC11" i="46" s="1"/>
  <c r="CQ11" i="46"/>
  <c r="AB11" i="46" s="1"/>
  <c r="CP11" i="46"/>
  <c r="CO11" i="46"/>
  <c r="Z11" i="46" s="1"/>
  <c r="CN11" i="46"/>
  <c r="Y11" i="46" s="1"/>
  <c r="CM11" i="46"/>
  <c r="X11" i="46" s="1"/>
  <c r="CL11" i="46"/>
  <c r="W11" i="46" s="1"/>
  <c r="CK11" i="46"/>
  <c r="CJ11" i="46"/>
  <c r="U11" i="46" s="1"/>
  <c r="CI11" i="46"/>
  <c r="T11" i="46" s="1"/>
  <c r="CH11" i="46"/>
  <c r="S11" i="46" s="1"/>
  <c r="CG11" i="46"/>
  <c r="R11" i="46" s="1"/>
  <c r="CF11" i="46"/>
  <c r="Q11" i="46" s="1"/>
  <c r="CE11" i="46"/>
  <c r="P11" i="46" s="1"/>
  <c r="CD11" i="46"/>
  <c r="CC11" i="46"/>
  <c r="CB11" i="46"/>
  <c r="M11" i="46" s="1"/>
  <c r="CA11" i="46"/>
  <c r="L11" i="46" s="1"/>
  <c r="BZ11" i="46"/>
  <c r="K11" i="46" s="1"/>
  <c r="BY11" i="46"/>
  <c r="J11" i="46" s="1"/>
  <c r="BX11" i="46"/>
  <c r="I11" i="46" s="1"/>
  <c r="BW11" i="46"/>
  <c r="H11" i="46" s="1"/>
  <c r="BV11" i="46"/>
  <c r="G11" i="46" s="1"/>
  <c r="BU11" i="46"/>
  <c r="F11" i="46" s="1"/>
  <c r="BT11" i="46"/>
  <c r="E11" i="46" s="1"/>
  <c r="BS11" i="46"/>
  <c r="D11" i="46" s="1"/>
  <c r="A11" i="46"/>
  <c r="C11" i="46" s="1"/>
  <c r="C11" i="44" s="1"/>
  <c r="EF10" i="46"/>
  <c r="BQ10" i="46" s="1"/>
  <c r="EE10" i="46"/>
  <c r="BP10" i="46" s="1"/>
  <c r="ED10" i="46"/>
  <c r="BO10" i="46" s="1"/>
  <c r="EC10" i="46"/>
  <c r="BN10" i="46" s="1"/>
  <c r="EB10" i="46"/>
  <c r="EA10" i="46"/>
  <c r="BL10" i="46" s="1"/>
  <c r="DZ10" i="46"/>
  <c r="BK10" i="46" s="1"/>
  <c r="DY10" i="46"/>
  <c r="BJ10" i="46" s="1"/>
  <c r="DX10" i="46"/>
  <c r="BI10" i="46" s="1"/>
  <c r="DW10" i="46"/>
  <c r="BH10" i="46" s="1"/>
  <c r="DV10" i="46"/>
  <c r="BG10" i="46" s="1"/>
  <c r="DU10" i="46"/>
  <c r="BF10" i="46" s="1"/>
  <c r="DT10" i="46"/>
  <c r="DS10" i="46"/>
  <c r="BD10" i="46" s="1"/>
  <c r="DR10" i="46"/>
  <c r="BC10" i="46" s="1"/>
  <c r="DQ10" i="46"/>
  <c r="BB10" i="46" s="1"/>
  <c r="DP10" i="46"/>
  <c r="BA10" i="44" s="1"/>
  <c r="DO10" i="46"/>
  <c r="AZ10" i="46" s="1"/>
  <c r="DN10" i="46"/>
  <c r="DM10" i="46"/>
  <c r="AX10" i="46" s="1"/>
  <c r="DL10" i="46"/>
  <c r="DK10" i="46"/>
  <c r="AV10" i="46" s="1"/>
  <c r="DJ10" i="46"/>
  <c r="AU10" i="46" s="1"/>
  <c r="DI10" i="46"/>
  <c r="AT10" i="46" s="1"/>
  <c r="DH10" i="46"/>
  <c r="AS10" i="46" s="1"/>
  <c r="DG10" i="46"/>
  <c r="AR10" i="46" s="1"/>
  <c r="DF10" i="46"/>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4" s="1"/>
  <c r="CA10" i="46"/>
  <c r="L10" i="46" s="1"/>
  <c r="BZ10" i="46"/>
  <c r="K10" i="46" s="1"/>
  <c r="BY10" i="46"/>
  <c r="J10" i="46" s="1"/>
  <c r="BX10" i="46"/>
  <c r="I10" i="46" s="1"/>
  <c r="BW10" i="46"/>
  <c r="H10" i="46" s="1"/>
  <c r="BV10" i="46"/>
  <c r="G10" i="46" s="1"/>
  <c r="BU10" i="46"/>
  <c r="F10" i="46" s="1"/>
  <c r="BT10" i="46"/>
  <c r="E10" i="46" s="1"/>
  <c r="BS10" i="46"/>
  <c r="A10" i="46"/>
  <c r="A8" i="27" s="1"/>
  <c r="EF9" i="46"/>
  <c r="BQ9" i="46" s="1"/>
  <c r="EE9" i="46"/>
  <c r="ED9" i="46"/>
  <c r="BO9" i="44" s="1"/>
  <c r="EC9" i="46"/>
  <c r="BN9" i="44" s="1"/>
  <c r="EB9" i="46"/>
  <c r="BM9" i="44"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CX9" i="46"/>
  <c r="AI9" i="46" s="1"/>
  <c r="CW9" i="46"/>
  <c r="AH9" i="46" s="1"/>
  <c r="CV9" i="46"/>
  <c r="AG9" i="46" s="1"/>
  <c r="CU9" i="46"/>
  <c r="AF9" i="46" s="1"/>
  <c r="CT9" i="46"/>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BZ9" i="46"/>
  <c r="K9" i="46" s="1"/>
  <c r="BY9" i="46"/>
  <c r="J9" i="46" s="1"/>
  <c r="BX9" i="46"/>
  <c r="BW9" i="46"/>
  <c r="H9" i="46" s="1"/>
  <c r="BV9" i="46"/>
  <c r="G9" i="46" s="1"/>
  <c r="BU9" i="46"/>
  <c r="F9" i="46" s="1"/>
  <c r="BT9" i="46"/>
  <c r="E9" i="46" s="1"/>
  <c r="BS9" i="46"/>
  <c r="D9" i="46" s="1"/>
  <c r="A9" i="46"/>
  <c r="A7" i="28"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DQ8" i="46"/>
  <c r="BB8" i="46" s="1"/>
  <c r="DP8" i="46"/>
  <c r="DO8" i="46"/>
  <c r="DN8" i="46"/>
  <c r="AY8" i="46" s="1"/>
  <c r="DM8" i="46"/>
  <c r="DL8" i="46"/>
  <c r="AW8" i="46" s="1"/>
  <c r="DK8" i="46"/>
  <c r="AV8" i="46" s="1"/>
  <c r="DJ8" i="46"/>
  <c r="DI8" i="46"/>
  <c r="AT8" i="46" s="1"/>
  <c r="DH8" i="46"/>
  <c r="AS8" i="46" s="1"/>
  <c r="DG8" i="46"/>
  <c r="AR8" i="46" s="1"/>
  <c r="DF8" i="46"/>
  <c r="AQ8" i="46" s="1"/>
  <c r="DE8" i="46"/>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CN8" i="46"/>
  <c r="Y8" i="46" s="1"/>
  <c r="CM8" i="46"/>
  <c r="X8" i="46" s="1"/>
  <c r="CL8" i="46"/>
  <c r="CK8" i="46"/>
  <c r="V8" i="46" s="1"/>
  <c r="CJ8" i="46"/>
  <c r="U8" i="46" s="1"/>
  <c r="CI8" i="46"/>
  <c r="T8" i="46" s="1"/>
  <c r="CH8" i="46"/>
  <c r="CG8" i="46"/>
  <c r="R8" i="46" s="1"/>
  <c r="CF8" i="46"/>
  <c r="Q8" i="46" s="1"/>
  <c r="CE8" i="46"/>
  <c r="P8" i="46" s="1"/>
  <c r="CD8" i="46"/>
  <c r="CC8" i="46"/>
  <c r="N8" i="46" s="1"/>
  <c r="CB8" i="46"/>
  <c r="M8" i="46" s="1"/>
  <c r="CA8" i="46"/>
  <c r="L8" i="46" s="1"/>
  <c r="BZ8" i="46"/>
  <c r="K8" i="46" s="1"/>
  <c r="BY8" i="46"/>
  <c r="J8" i="46" s="1"/>
  <c r="BX8" i="46"/>
  <c r="I8" i="46" s="1"/>
  <c r="BW8" i="46"/>
  <c r="BV8" i="46"/>
  <c r="G8" i="46" s="1"/>
  <c r="BU8" i="46"/>
  <c r="F8" i="46" s="1"/>
  <c r="BT8" i="46"/>
  <c r="E8" i="46" s="1"/>
  <c r="BS8" i="46"/>
  <c r="D8" i="46" s="1"/>
  <c r="A8" i="46"/>
  <c r="A6" i="27" s="1"/>
  <c r="EF7" i="46"/>
  <c r="BQ7" i="46" s="1"/>
  <c r="EE7" i="46"/>
  <c r="BP7" i="46" s="1"/>
  <c r="ED7" i="46"/>
  <c r="BO7" i="46" s="1"/>
  <c r="EC7" i="46"/>
  <c r="BN7" i="46" s="1"/>
  <c r="EB7" i="46"/>
  <c r="EA7" i="46"/>
  <c r="BL7" i="46" s="1"/>
  <c r="DZ7" i="46"/>
  <c r="BK7" i="46" s="1"/>
  <c r="DY7" i="46"/>
  <c r="BJ7" i="46" s="1"/>
  <c r="DX7" i="46"/>
  <c r="BI7" i="46" s="1"/>
  <c r="DW7" i="46"/>
  <c r="BH7" i="46" s="1"/>
  <c r="DV7" i="46"/>
  <c r="BG7" i="46" s="1"/>
  <c r="DU7" i="46"/>
  <c r="DT7" i="46"/>
  <c r="BE7" i="46" s="1"/>
  <c r="DS7" i="46"/>
  <c r="BD7" i="46" s="1"/>
  <c r="DR7" i="46"/>
  <c r="BC7" i="46" s="1"/>
  <c r="DQ7" i="46"/>
  <c r="BB7" i="46" s="1"/>
  <c r="DP7" i="46"/>
  <c r="BA7" i="46" s="1"/>
  <c r="DO7" i="46"/>
  <c r="AZ7" i="46" s="1"/>
  <c r="DN7" i="46"/>
  <c r="AY7" i="46" s="1"/>
  <c r="DM7" i="46"/>
  <c r="AX7" i="46" s="1"/>
  <c r="DL7" i="46"/>
  <c r="DK7" i="46"/>
  <c r="AV7" i="46" s="1"/>
  <c r="DJ7" i="46"/>
  <c r="AU7" i="46" s="1"/>
  <c r="DI7" i="46"/>
  <c r="AT7" i="46" s="1"/>
  <c r="DH7" i="46"/>
  <c r="AS7" i="46" s="1"/>
  <c r="DG7" i="46"/>
  <c r="AR7" i="46" s="1"/>
  <c r="DF7" i="46"/>
  <c r="AQ7" i="46" s="1"/>
  <c r="DE7" i="46"/>
  <c r="DD7" i="46"/>
  <c r="DC7" i="46"/>
  <c r="AN7" i="46" s="1"/>
  <c r="DB7" i="46"/>
  <c r="AM7" i="46" s="1"/>
  <c r="DA7" i="46"/>
  <c r="AL7" i="46" s="1"/>
  <c r="CZ7" i="46"/>
  <c r="AK7" i="44" s="1"/>
  <c r="CY7" i="46"/>
  <c r="AJ7" i="46" s="1"/>
  <c r="CX7" i="46"/>
  <c r="AI7" i="46" s="1"/>
  <c r="CW7" i="46"/>
  <c r="CV7" i="46"/>
  <c r="AG7" i="46" s="1"/>
  <c r="CU7" i="46"/>
  <c r="AF7" i="46" s="1"/>
  <c r="CT7" i="46"/>
  <c r="AE7" i="46" s="1"/>
  <c r="CS7" i="46"/>
  <c r="AD7" i="46" s="1"/>
  <c r="CR7" i="46"/>
  <c r="AC7" i="46" s="1"/>
  <c r="CQ7" i="46"/>
  <c r="AB7" i="46" s="1"/>
  <c r="CP7" i="46"/>
  <c r="AA7" i="46" s="1"/>
  <c r="CO7" i="46"/>
  <c r="Z7" i="46" s="1"/>
  <c r="CN7" i="46"/>
  <c r="CM7" i="46"/>
  <c r="X7" i="46" s="1"/>
  <c r="CL7" i="46"/>
  <c r="W7" i="46" s="1"/>
  <c r="CK7" i="46"/>
  <c r="V7" i="46" s="1"/>
  <c r="CJ7" i="46"/>
  <c r="U7" i="46" s="1"/>
  <c r="CI7" i="46"/>
  <c r="T7" i="46" s="1"/>
  <c r="CH7" i="46"/>
  <c r="S7" i="46" s="1"/>
  <c r="CG7" i="46"/>
  <c r="CF7" i="46"/>
  <c r="Q7" i="46" s="1"/>
  <c r="CE7" i="46"/>
  <c r="CD7" i="46"/>
  <c r="O7" i="46" s="1"/>
  <c r="CC7" i="46"/>
  <c r="N7" i="46" s="1"/>
  <c r="CB7" i="46"/>
  <c r="M7" i="46" s="1"/>
  <c r="CA7" i="46"/>
  <c r="L7" i="46" s="1"/>
  <c r="BZ7" i="46"/>
  <c r="K7" i="46" s="1"/>
  <c r="BY7" i="46"/>
  <c r="BX7" i="46"/>
  <c r="BW7" i="46"/>
  <c r="H7" i="46" s="1"/>
  <c r="BV7" i="46"/>
  <c r="G7" i="46" s="1"/>
  <c r="BU7" i="46"/>
  <c r="F7" i="46" s="1"/>
  <c r="BT7" i="46"/>
  <c r="E7" i="44" s="1"/>
  <c r="BS7" i="46"/>
  <c r="D7" i="46" s="1"/>
  <c r="A7" i="46"/>
  <c r="EF6" i="46"/>
  <c r="EE6" i="46"/>
  <c r="ED6" i="46"/>
  <c r="EC6" i="46"/>
  <c r="BN6" i="46" s="1"/>
  <c r="EB6" i="46"/>
  <c r="BM6" i="46" s="1"/>
  <c r="EA6" i="46"/>
  <c r="DZ6" i="46"/>
  <c r="BK6" i="46" s="1"/>
  <c r="DY6" i="46"/>
  <c r="BJ6" i="46" s="1"/>
  <c r="DX6" i="46"/>
  <c r="DW6" i="46"/>
  <c r="DV6" i="46"/>
  <c r="DU6" i="46"/>
  <c r="BF6" i="46" s="1"/>
  <c r="DT6" i="46"/>
  <c r="BE6" i="46" s="1"/>
  <c r="DS6" i="46"/>
  <c r="DR6" i="46"/>
  <c r="BC6" i="46" s="1"/>
  <c r="DQ6" i="46"/>
  <c r="BB6" i="46" s="1"/>
  <c r="DP6" i="46"/>
  <c r="DO6" i="46"/>
  <c r="DN6" i="46"/>
  <c r="DM6" i="46"/>
  <c r="AX6" i="46" s="1"/>
  <c r="DL6" i="46"/>
  <c r="AW6" i="46" s="1"/>
  <c r="DK6" i="46"/>
  <c r="DJ6" i="46"/>
  <c r="AU6" i="46" s="1"/>
  <c r="DI6" i="46"/>
  <c r="AT6" i="46" s="1"/>
  <c r="DH6" i="46"/>
  <c r="DG6" i="46"/>
  <c r="DF6" i="46"/>
  <c r="DE6" i="46"/>
  <c r="AP6" i="46" s="1"/>
  <c r="DD6" i="46"/>
  <c r="AO6" i="46" s="1"/>
  <c r="DC6" i="46"/>
  <c r="DB6" i="46"/>
  <c r="AM6" i="46" s="1"/>
  <c r="DA6" i="46"/>
  <c r="AL6" i="46" s="1"/>
  <c r="CZ6" i="46"/>
  <c r="CY6" i="46"/>
  <c r="CX6" i="46"/>
  <c r="CW6" i="46"/>
  <c r="AH6" i="46" s="1"/>
  <c r="CV6" i="46"/>
  <c r="AG6" i="46" s="1"/>
  <c r="CU6" i="46"/>
  <c r="CT6" i="46"/>
  <c r="AE6" i="46" s="1"/>
  <c r="CS6" i="46"/>
  <c r="AD6" i="46" s="1"/>
  <c r="CR6" i="46"/>
  <c r="CQ6" i="46"/>
  <c r="CP6" i="46"/>
  <c r="CO6" i="46"/>
  <c r="Z6" i="46" s="1"/>
  <c r="CN6" i="46"/>
  <c r="Y6" i="46" s="1"/>
  <c r="CM6" i="46"/>
  <c r="CL6" i="46"/>
  <c r="W6" i="46" s="1"/>
  <c r="CK6" i="46"/>
  <c r="V6" i="46" s="1"/>
  <c r="CJ6" i="46"/>
  <c r="CI6" i="46"/>
  <c r="CH6" i="46"/>
  <c r="CG6" i="46"/>
  <c r="R6" i="46" s="1"/>
  <c r="CF6" i="46"/>
  <c r="Q6" i="46" s="1"/>
  <c r="CE6" i="46"/>
  <c r="CD6" i="46"/>
  <c r="O6" i="46" s="1"/>
  <c r="CC6" i="46"/>
  <c r="N6" i="46" s="1"/>
  <c r="CB6" i="46"/>
  <c r="CA6" i="46"/>
  <c r="BZ6" i="46"/>
  <c r="BY6" i="46"/>
  <c r="J6" i="46" s="1"/>
  <c r="BX6" i="46"/>
  <c r="I6" i="46" s="1"/>
  <c r="BW6" i="46"/>
  <c r="BV6" i="46"/>
  <c r="G6" i="46" s="1"/>
  <c r="BU6" i="46"/>
  <c r="F6" i="46" s="1"/>
  <c r="BT6" i="46"/>
  <c r="BS6" i="46"/>
  <c r="BQ6" i="46"/>
  <c r="BP6" i="46"/>
  <c r="BO6" i="46"/>
  <c r="BL6" i="46"/>
  <c r="BI6" i="46"/>
  <c r="BH6" i="46"/>
  <c r="BG6" i="46"/>
  <c r="BD6" i="46"/>
  <c r="BA6" i="46"/>
  <c r="AZ6" i="46"/>
  <c r="AY6" i="46"/>
  <c r="AV6" i="46"/>
  <c r="AS6" i="46"/>
  <c r="AR6" i="46"/>
  <c r="AQ6" i="46"/>
  <c r="AN6" i="46"/>
  <c r="AK6" i="46"/>
  <c r="AJ6" i="46"/>
  <c r="AI6" i="46"/>
  <c r="AF6" i="46"/>
  <c r="AC6" i="46"/>
  <c r="AB6" i="46"/>
  <c r="AA6" i="46"/>
  <c r="X6" i="46"/>
  <c r="U6" i="46"/>
  <c r="T6" i="46"/>
  <c r="S6" i="46"/>
  <c r="P6" i="46"/>
  <c r="M6" i="46"/>
  <c r="L6" i="46"/>
  <c r="K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D29" i="42" s="1"/>
  <c r="E29" i="42" s="1"/>
  <c r="F29" i="42" s="1"/>
  <c r="Q28" i="42"/>
  <c r="C6" i="46"/>
  <c r="C6" i="44"/>
  <c r="A6" i="44"/>
  <c r="R29" i="42"/>
  <c r="S29" i="42" s="1"/>
  <c r="T29" i="42" s="1"/>
  <c r="K29" i="42"/>
  <c r="L29" i="42" s="1"/>
  <c r="M29" i="42" s="1"/>
  <c r="L46" i="41"/>
  <c r="AH12" i="40" a="1"/>
  <c r="AH12" i="40" s="1"/>
  <c r="X7" i="40" a="1"/>
  <c r="X7" i="40" s="1"/>
  <c r="X8" i="40" s="1"/>
  <c r="BF9" i="29"/>
  <c r="BB9" i="29"/>
  <c r="BB8" i="29"/>
  <c r="CZ5" i="29"/>
  <c r="CP5" i="29"/>
  <c r="EI4" i="29"/>
  <c r="EH4" i="29"/>
  <c r="ED4" i="29"/>
  <c r="DY4" i="29"/>
  <c r="DX4" i="29"/>
  <c r="DT4" i="29"/>
  <c r="DO4" i="29"/>
  <c r="DE4" i="29"/>
  <c r="DD4" i="29"/>
  <c r="CZ4" i="29"/>
  <c r="D34" i="28"/>
  <c r="BB19" i="28"/>
  <c r="BB18" i="28"/>
  <c r="BB17" i="28"/>
  <c r="CP16" i="28"/>
  <c r="BB16" i="28"/>
  <c r="BB14" i="28"/>
  <c r="AR14" i="28"/>
  <c r="AH14" i="28"/>
  <c r="X14" i="28"/>
  <c r="N14" i="28"/>
  <c r="H14" i="28"/>
  <c r="D14" i="28" s="1"/>
  <c r="BF12" i="28"/>
  <c r="BB12" i="28" s="1"/>
  <c r="BB8" i="28"/>
  <c r="AR8" i="28"/>
  <c r="X8" i="28"/>
  <c r="N8" i="28"/>
  <c r="BB7" i="28"/>
  <c r="EI6" i="28"/>
  <c r="EH6" i="28"/>
  <c r="EG6" i="28"/>
  <c r="EF6" i="28"/>
  <c r="EE6" i="28"/>
  <c r="ED6" i="28"/>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EG5" i="28"/>
  <c r="EF5" i="28"/>
  <c r="EE5" i="28"/>
  <c r="ED5" i="28"/>
  <c r="DW5" i="28"/>
  <c r="DV5" i="28"/>
  <c r="DU5" i="28"/>
  <c r="DT5" i="28"/>
  <c r="DM5" i="28"/>
  <c r="DL5" i="28"/>
  <c r="DK5" i="28"/>
  <c r="DJ5" i="28"/>
  <c r="DC5" i="28"/>
  <c r="DB5" i="28"/>
  <c r="DA5" i="28"/>
  <c r="CZ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BB20" i="27"/>
  <c r="BB19" i="27"/>
  <c r="BB18" i="27"/>
  <c r="BB6" i="27" s="1"/>
  <c r="BB17" i="27"/>
  <c r="BB16" i="27"/>
  <c r="AH16" i="27"/>
  <c r="CZ15" i="27"/>
  <c r="CP15" i="27"/>
  <c r="CP6" i="27" s="1"/>
  <c r="BB15" i="27"/>
  <c r="AR15" i="27"/>
  <c r="AH15" i="27"/>
  <c r="AH6" i="27" s="1"/>
  <c r="X15" i="27"/>
  <c r="N15" i="27"/>
  <c r="D15" i="27"/>
  <c r="D6" i="27" s="1"/>
  <c r="BB13" i="27"/>
  <c r="EI6" i="27"/>
  <c r="EH6" i="27"/>
  <c r="EG6" i="27"/>
  <c r="EF6" i="27"/>
  <c r="EE6" i="27"/>
  <c r="ED6" i="27"/>
  <c r="DY6" i="27"/>
  <c r="DX6" i="27"/>
  <c r="DW6" i="27"/>
  <c r="DV6" i="27"/>
  <c r="DU6" i="27"/>
  <c r="DT6" i="27"/>
  <c r="DO6" i="27"/>
  <c r="DN6" i="27"/>
  <c r="DM6" i="27"/>
  <c r="DL6" i="27"/>
  <c r="DK6" i="27"/>
  <c r="DJ6" i="27"/>
  <c r="DE6" i="27"/>
  <c r="DD6" i="27"/>
  <c r="DC6" i="27"/>
  <c r="DB6" i="27"/>
  <c r="DA6" i="27"/>
  <c r="CZ6" i="27"/>
  <c r="CU6" i="27"/>
  <c r="CT6" i="27"/>
  <c r="CS6" i="27"/>
  <c r="CR6" i="27"/>
  <c r="CQ6" i="27"/>
  <c r="CK6" i="27"/>
  <c r="CJ6" i="27"/>
  <c r="CI6" i="27"/>
  <c r="CH6" i="27"/>
  <c r="CG6" i="27"/>
  <c r="CF6" i="27"/>
  <c r="CA6" i="27"/>
  <c r="BZ6" i="27"/>
  <c r="BY6" i="27"/>
  <c r="BX6" i="27"/>
  <c r="BW6" i="27"/>
  <c r="BV6" i="27"/>
  <c r="BQ6" i="27"/>
  <c r="BP6" i="27"/>
  <c r="BO6" i="27"/>
  <c r="BN6" i="27"/>
  <c r="BM6" i="27"/>
  <c r="BL6" i="27"/>
  <c r="BG6" i="27"/>
  <c r="BF6" i="27"/>
  <c r="BE6" i="27"/>
  <c r="BD6" i="27"/>
  <c r="BC6" i="27"/>
  <c r="AW6" i="27"/>
  <c r="AV6" i="27"/>
  <c r="AU6" i="27"/>
  <c r="AT6" i="27"/>
  <c r="AS6" i="27"/>
  <c r="AR6" i="27"/>
  <c r="AM6" i="27"/>
  <c r="AL6" i="27"/>
  <c r="AK6" i="27"/>
  <c r="AJ6" i="27"/>
  <c r="AI6" i="27"/>
  <c r="AC6" i="27"/>
  <c r="AB6" i="27"/>
  <c r="AA6" i="27"/>
  <c r="Z6" i="27"/>
  <c r="Y6" i="27"/>
  <c r="X6" i="27"/>
  <c r="S6" i="27"/>
  <c r="R6" i="27"/>
  <c r="Q6" i="27"/>
  <c r="P6" i="27"/>
  <c r="O6" i="27"/>
  <c r="N6" i="27"/>
  <c r="I6" i="27"/>
  <c r="H6" i="27"/>
  <c r="G6" i="27"/>
  <c r="F6" i="27"/>
  <c r="E6" i="27"/>
  <c r="EF5" i="27"/>
  <c r="DV5" i="27"/>
  <c r="DL5" i="27"/>
  <c r="DB5" i="27"/>
  <c r="CR5" i="27"/>
  <c r="CH5" i="27"/>
  <c r="BY5" i="27"/>
  <c r="BX5" i="27"/>
  <c r="BN5" i="27"/>
  <c r="BM5" i="27"/>
  <c r="BD5" i="27"/>
  <c r="BC5" i="27"/>
  <c r="AU5" i="27"/>
  <c r="AT5" i="27"/>
  <c r="AS5" i="27"/>
  <c r="AK5" i="27"/>
  <c r="AJ5" i="27"/>
  <c r="AI5" i="27"/>
  <c r="AA5" i="27"/>
  <c r="Z5" i="27"/>
  <c r="Y5" i="27"/>
  <c r="R5" i="27"/>
  <c r="Q5" i="27"/>
  <c r="P5" i="27"/>
  <c r="O5" i="27"/>
  <c r="N5" i="27"/>
  <c r="H5" i="27"/>
  <c r="G5" i="27"/>
  <c r="F5" i="27"/>
  <c r="E5" i="27"/>
  <c r="EI4" i="27"/>
  <c r="EH4" i="27"/>
  <c r="EG4" i="27"/>
  <c r="EF4" i="27"/>
  <c r="EE4" i="27"/>
  <c r="ED4"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M171" i="46" l="1"/>
  <c r="BO171" i="46"/>
  <c r="BO145" i="46"/>
  <c r="BL171" i="46"/>
  <c r="BJ171" i="46"/>
  <c r="BF139" i="46"/>
  <c r="BK171" i="46"/>
  <c r="BA206" i="44"/>
  <c r="BG31" i="46"/>
  <c r="BN189" i="46"/>
  <c r="BL189" i="46"/>
  <c r="BM189" i="46"/>
  <c r="BO189" i="46"/>
  <c r="BN53" i="46"/>
  <c r="BO53" i="46"/>
  <c r="AO207" i="44"/>
  <c r="C167" i="46"/>
  <c r="C167" i="44" s="1"/>
  <c r="BN117" i="46"/>
  <c r="K178" i="44"/>
  <c r="BN69" i="46"/>
  <c r="BM57" i="46"/>
  <c r="BN57" i="46"/>
  <c r="BO69" i="46"/>
  <c r="BG89" i="46"/>
  <c r="BO84" i="46"/>
  <c r="BM53" i="46"/>
  <c r="BN77" i="46"/>
  <c r="BO77" i="46"/>
  <c r="Z202" i="44"/>
  <c r="AW189" i="44"/>
  <c r="BL207" i="44"/>
  <c r="BM13" i="46"/>
  <c r="BN13" i="46"/>
  <c r="BO39" i="46"/>
  <c r="BM207" i="44"/>
  <c r="X194" i="44"/>
  <c r="P194" i="44"/>
  <c r="BM205" i="44"/>
  <c r="BN25" i="46"/>
  <c r="G194" i="44"/>
  <c r="AQ178" i="44"/>
  <c r="AW188" i="44"/>
  <c r="BO203" i="44"/>
  <c r="BO127" i="46"/>
  <c r="BE69" i="46"/>
  <c r="BN145" i="46"/>
  <c r="Q204" i="44"/>
  <c r="BD196" i="44"/>
  <c r="AS206" i="44"/>
  <c r="AA182" i="44"/>
  <c r="AH197" i="44"/>
  <c r="AI182" i="44"/>
  <c r="K202" i="44"/>
  <c r="BB198" i="44"/>
  <c r="BN41" i="46"/>
  <c r="S91" i="46"/>
  <c r="AE202" i="44"/>
  <c r="AL197" i="44"/>
  <c r="N199" i="44"/>
  <c r="AW206" i="44"/>
  <c r="BC135" i="44"/>
  <c r="BO41" i="46"/>
  <c r="AD199" i="44"/>
  <c r="AW204" i="44"/>
  <c r="BE204" i="44"/>
  <c r="L196" i="44"/>
  <c r="M201" i="44"/>
  <c r="AC207" i="44"/>
  <c r="AC201" i="44"/>
  <c r="U207" i="44"/>
  <c r="N197" i="44"/>
  <c r="AC205" i="44"/>
  <c r="BQ207" i="44"/>
  <c r="N147" i="44"/>
  <c r="I175" i="44"/>
  <c r="K163" i="44"/>
  <c r="L190" i="44"/>
  <c r="A186" i="44"/>
  <c r="I165" i="44"/>
  <c r="AH175" i="44"/>
  <c r="AY180" i="44"/>
  <c r="AT183" i="44"/>
  <c r="AB190" i="44"/>
  <c r="AN194" i="44"/>
  <c r="AX199" i="44"/>
  <c r="AX202" i="44"/>
  <c r="Y205" i="44"/>
  <c r="H207" i="44"/>
  <c r="BF165" i="46"/>
  <c r="Q175" i="44"/>
  <c r="AS166" i="44"/>
  <c r="BB191" i="44"/>
  <c r="I207" i="44"/>
  <c r="W179" i="44"/>
  <c r="H181" i="44"/>
  <c r="BL194" i="44"/>
  <c r="X200" i="44"/>
  <c r="BL169" i="44"/>
  <c r="S176" i="44"/>
  <c r="AE181" i="44"/>
  <c r="AP184" i="44"/>
  <c r="BK191" i="44"/>
  <c r="AI195" i="44"/>
  <c r="BM197" i="44"/>
  <c r="AV200" i="44"/>
  <c r="AO205" i="44"/>
  <c r="Q207" i="44"/>
  <c r="BF182" i="44"/>
  <c r="AW175" i="44"/>
  <c r="R184" i="44"/>
  <c r="BF197" i="44"/>
  <c r="AD203" i="44"/>
  <c r="AA171" i="44"/>
  <c r="AR176" i="44"/>
  <c r="BK181" i="44"/>
  <c r="BE186" i="44"/>
  <c r="U193" i="44"/>
  <c r="F198" i="44"/>
  <c r="D204" i="44"/>
  <c r="BD205" i="44"/>
  <c r="A184" i="44"/>
  <c r="AX171" i="44"/>
  <c r="AM177" i="44"/>
  <c r="R182" i="44"/>
  <c r="AK187" i="44"/>
  <c r="AB193" i="44"/>
  <c r="W196" i="44"/>
  <c r="AK198" i="44"/>
  <c r="AS156" i="44"/>
  <c r="BQ156" i="44"/>
  <c r="BL162" i="44"/>
  <c r="F159" i="44"/>
  <c r="BL164" i="44"/>
  <c r="BO165" i="46"/>
  <c r="BN21" i="46"/>
  <c r="BI159" i="44"/>
  <c r="T168" i="44"/>
  <c r="M172" i="44"/>
  <c r="BE175" i="44"/>
  <c r="BK179" i="44"/>
  <c r="E187" i="44"/>
  <c r="AR190" i="44"/>
  <c r="BQ172" i="44"/>
  <c r="AB168" i="44"/>
  <c r="BQ187" i="44"/>
  <c r="AY161" i="44"/>
  <c r="H169" i="44"/>
  <c r="Y173" i="44"/>
  <c r="F183" i="44"/>
  <c r="BK194" i="44"/>
  <c r="AZ204" i="44"/>
  <c r="D206" i="44"/>
  <c r="X169" i="44"/>
  <c r="BM173" i="44"/>
  <c r="G177" i="44"/>
  <c r="O181" i="44"/>
  <c r="AL183" i="44"/>
  <c r="AO188" i="44"/>
  <c r="AX192" i="44"/>
  <c r="AW197" i="44"/>
  <c r="AH202" i="44"/>
  <c r="L206" i="44"/>
  <c r="AP150" i="44"/>
  <c r="AA155" i="44"/>
  <c r="A148" i="44"/>
  <c r="V147" i="44"/>
  <c r="AX150" i="44"/>
  <c r="C138" i="46"/>
  <c r="C138" i="44" s="1"/>
  <c r="I143" i="44"/>
  <c r="AD147" i="44"/>
  <c r="BF150" i="44"/>
  <c r="BE143" i="44"/>
  <c r="BB147" i="44"/>
  <c r="L153" i="44"/>
  <c r="C129" i="46"/>
  <c r="C129" i="44" s="1"/>
  <c r="T153" i="44"/>
  <c r="A129" i="44"/>
  <c r="AY132" i="44"/>
  <c r="AH156" i="46"/>
  <c r="AY155" i="44"/>
  <c r="F149" i="44"/>
  <c r="AE145" i="44"/>
  <c r="AB153" i="44"/>
  <c r="AI146" i="44"/>
  <c r="J150" i="44"/>
  <c r="BH153" i="44"/>
  <c r="AN140" i="44"/>
  <c r="S132" i="44"/>
  <c r="AL149" i="44"/>
  <c r="AM135" i="44"/>
  <c r="AQ146" i="44"/>
  <c r="R150" i="44"/>
  <c r="BP153" i="44"/>
  <c r="P160" i="44"/>
  <c r="M166" i="44"/>
  <c r="E174" i="44"/>
  <c r="S180" i="44"/>
  <c r="I186" i="44"/>
  <c r="BE188" i="44"/>
  <c r="R192" i="44"/>
  <c r="BB203" i="44"/>
  <c r="P205" i="44"/>
  <c r="AR206" i="44"/>
  <c r="X207" i="44"/>
  <c r="S161" i="44"/>
  <c r="AC166" i="44"/>
  <c r="AH171" i="44"/>
  <c r="M174" i="44"/>
  <c r="BG176" i="44"/>
  <c r="AQ180" i="44"/>
  <c r="AW186" i="44"/>
  <c r="Y189" i="44"/>
  <c r="AH192" i="44"/>
  <c r="BC194" i="44"/>
  <c r="BQ198" i="44"/>
  <c r="AV201" i="44"/>
  <c r="AY156" i="46"/>
  <c r="AU131" i="44"/>
  <c r="AE199" i="44"/>
  <c r="BO95" i="46"/>
  <c r="A192" i="44"/>
  <c r="BL160" i="44"/>
  <c r="AY163" i="44"/>
  <c r="BQ166" i="44"/>
  <c r="D170" i="44"/>
  <c r="AK172" i="44"/>
  <c r="AC174" i="44"/>
  <c r="AQ176" i="44"/>
  <c r="AY178" i="44"/>
  <c r="G181" i="44"/>
  <c r="Z184" i="44"/>
  <c r="U187" i="44"/>
  <c r="I189" i="44"/>
  <c r="N191" i="44"/>
  <c r="BN192" i="44"/>
  <c r="AM194" i="44"/>
  <c r="BC196" i="44"/>
  <c r="E198" i="44"/>
  <c r="AJ204" i="44"/>
  <c r="AZ206" i="44"/>
  <c r="AF207" i="44"/>
  <c r="K161" i="44"/>
  <c r="BG163" i="44"/>
  <c r="L168" i="44"/>
  <c r="R171" i="44"/>
  <c r="BI172" i="44"/>
  <c r="BQ174" i="44"/>
  <c r="BG178" i="44"/>
  <c r="AP182" i="44"/>
  <c r="AH184" i="44"/>
  <c r="AC187" i="44"/>
  <c r="Q189" i="44"/>
  <c r="AD191" i="44"/>
  <c r="L193" i="44"/>
  <c r="E159" i="44"/>
  <c r="BG161" i="44"/>
  <c r="BM165" i="44"/>
  <c r="BP168" i="44"/>
  <c r="AP171" i="44"/>
  <c r="AG173" i="44"/>
  <c r="O177" i="44"/>
  <c r="K180" i="44"/>
  <c r="AU181" i="44"/>
  <c r="N183" i="44"/>
  <c r="AG186" i="44"/>
  <c r="I188" i="44"/>
  <c r="BE189" i="44"/>
  <c r="J192" i="44"/>
  <c r="BP193" i="44"/>
  <c r="T136" i="44"/>
  <c r="AE128" i="44"/>
  <c r="Q140" i="44"/>
  <c r="BP132" i="44"/>
  <c r="AQ150" i="44"/>
  <c r="AR155" i="44"/>
  <c r="AM137" i="44"/>
  <c r="AI127" i="44"/>
  <c r="V144" i="44"/>
  <c r="K148" i="44"/>
  <c r="AH204" i="44"/>
  <c r="K198" i="44"/>
  <c r="AG195" i="44"/>
  <c r="C201" i="46"/>
  <c r="C201" i="44" s="1"/>
  <c r="BN206" i="44"/>
  <c r="AD124" i="44"/>
  <c r="U196" i="44"/>
  <c r="BN157" i="46"/>
  <c r="BK207" i="44"/>
  <c r="AN199" i="44"/>
  <c r="BP198" i="44"/>
  <c r="BL197" i="44"/>
  <c r="BB200" i="44"/>
  <c r="AE207" i="44"/>
  <c r="BO124" i="46"/>
  <c r="AR196" i="44"/>
  <c r="Y204" i="44"/>
  <c r="AX198" i="44"/>
  <c r="BA201" i="44"/>
  <c r="M205" i="44"/>
  <c r="AA203" i="44"/>
  <c r="K203" i="44"/>
  <c r="G202" i="44"/>
  <c r="BB197" i="44"/>
  <c r="E207" i="44"/>
  <c r="BB199" i="44"/>
  <c r="AG204" i="44"/>
  <c r="BL109" i="44"/>
  <c r="U205" i="44"/>
  <c r="AV113" i="44"/>
  <c r="V192" i="44"/>
  <c r="BH196" i="44"/>
  <c r="W202" i="44"/>
  <c r="AQ203" i="44"/>
  <c r="AH206" i="44"/>
  <c r="AS196" i="44"/>
  <c r="AF202" i="44"/>
  <c r="AN115" i="44"/>
  <c r="AD205" i="44"/>
  <c r="AJ123" i="44"/>
  <c r="R204" i="44"/>
  <c r="BA200" i="44"/>
  <c r="P202" i="44"/>
  <c r="BM41" i="46"/>
  <c r="AT164" i="44"/>
  <c r="AA170" i="44"/>
  <c r="BN195" i="44"/>
  <c r="AK183" i="44"/>
  <c r="BQ203" i="44"/>
  <c r="BG206" i="44"/>
  <c r="AJ172" i="44"/>
  <c r="BB181" i="44"/>
  <c r="AK185" i="44"/>
  <c r="BL199" i="44"/>
  <c r="AI204" i="44"/>
  <c r="C197" i="46"/>
  <c r="C197" i="44" s="1"/>
  <c r="R136" i="44"/>
  <c r="E203" i="44"/>
  <c r="S206" i="44"/>
  <c r="P173" i="44"/>
  <c r="AP155" i="44"/>
  <c r="BQ137" i="44"/>
  <c r="Z195" i="44"/>
  <c r="AV199" i="44"/>
  <c r="AU205" i="44"/>
  <c r="K151" i="44"/>
  <c r="P175" i="44"/>
  <c r="AY139" i="44"/>
  <c r="H189" i="44"/>
  <c r="O207" i="44"/>
  <c r="AU207" i="44"/>
  <c r="BJ117" i="44"/>
  <c r="BM195" i="44"/>
  <c r="BF206" i="44"/>
  <c r="AU199" i="44"/>
  <c r="C202" i="46"/>
  <c r="C202" i="44" s="1"/>
  <c r="Q118" i="44"/>
  <c r="BG198" i="44"/>
  <c r="AA103" i="44"/>
  <c r="Y118" i="44"/>
  <c r="AB203" i="44"/>
  <c r="BI119" i="44"/>
  <c r="AC110" i="44"/>
  <c r="BL120" i="44"/>
  <c r="AA198" i="44"/>
  <c r="AV202" i="44"/>
  <c r="AZ203" i="44"/>
  <c r="F205" i="44"/>
  <c r="BF107" i="44"/>
  <c r="H120" i="44"/>
  <c r="AR121" i="44"/>
  <c r="C147" i="46"/>
  <c r="C147" i="44" s="1"/>
  <c r="AS117" i="44"/>
  <c r="H126" i="46"/>
  <c r="H126" i="44"/>
  <c r="AC130" i="46"/>
  <c r="AC130" i="44"/>
  <c r="BE131" i="46"/>
  <c r="BE131" i="44"/>
  <c r="AR132" i="46"/>
  <c r="AR132" i="44"/>
  <c r="BL133" i="46"/>
  <c r="BL133" i="44"/>
  <c r="AA138" i="46"/>
  <c r="AA138" i="44"/>
  <c r="Y140" i="46"/>
  <c r="Y140" i="44"/>
  <c r="AO140" i="46"/>
  <c r="AO140" i="44"/>
  <c r="AG142" i="46"/>
  <c r="AG142" i="44"/>
  <c r="BE142" i="46"/>
  <c r="BE142" i="44"/>
  <c r="BC147" i="46"/>
  <c r="BC147" i="44"/>
  <c r="BG148" i="46"/>
  <c r="BG148" i="44"/>
  <c r="AK151" i="46"/>
  <c r="AK151" i="44"/>
  <c r="BA153" i="46"/>
  <c r="BA153" i="44"/>
  <c r="BI153" i="46"/>
  <c r="BI153" i="44"/>
  <c r="Y154" i="46"/>
  <c r="Y154" i="44"/>
  <c r="AJ155" i="46"/>
  <c r="AJ155" i="44"/>
  <c r="AZ155" i="46"/>
  <c r="AZ155" i="44"/>
  <c r="BJ159" i="46"/>
  <c r="BJ159" i="44"/>
  <c r="I160" i="46"/>
  <c r="I160" i="44"/>
  <c r="X162" i="46"/>
  <c r="X162" i="44"/>
  <c r="AF162" i="46"/>
  <c r="AF162" i="44"/>
  <c r="AV162" i="46"/>
  <c r="AV162" i="44"/>
  <c r="AH165" i="46"/>
  <c r="AH165" i="44"/>
  <c r="AD166" i="46"/>
  <c r="AD166" i="44"/>
  <c r="M170" i="46"/>
  <c r="M170" i="44"/>
  <c r="F172" i="46"/>
  <c r="F172" i="44"/>
  <c r="BB172" i="46"/>
  <c r="BB172" i="44"/>
  <c r="Z173" i="46"/>
  <c r="Z173" i="44"/>
  <c r="J175" i="46"/>
  <c r="J175" i="44"/>
  <c r="BN175" i="46"/>
  <c r="BN175" i="44"/>
  <c r="AZ176" i="46"/>
  <c r="AZ176" i="44"/>
  <c r="BP178" i="46"/>
  <c r="BP178" i="44"/>
  <c r="P179" i="46"/>
  <c r="P179" i="44"/>
  <c r="BG182" i="46"/>
  <c r="BG182" i="44"/>
  <c r="G185" i="46"/>
  <c r="G185" i="44"/>
  <c r="AM185" i="46"/>
  <c r="AM185" i="44"/>
  <c r="BF186" i="46"/>
  <c r="BF186" i="44"/>
  <c r="BN188" i="46"/>
  <c r="BN188" i="44"/>
  <c r="AK190" i="46"/>
  <c r="AK190" i="44"/>
  <c r="AW140" i="44"/>
  <c r="I167" i="44"/>
  <c r="AO131" i="44"/>
  <c r="AZ134" i="44"/>
  <c r="BE140" i="44"/>
  <c r="AE149" i="44"/>
  <c r="BG150" i="44"/>
  <c r="AZ161" i="44"/>
  <c r="BP176" i="44"/>
  <c r="T180" i="44"/>
  <c r="AP186" i="44"/>
  <c r="J189" i="44"/>
  <c r="AS190" i="44"/>
  <c r="BD126" i="46"/>
  <c r="BD126" i="44"/>
  <c r="AM128" i="46"/>
  <c r="AM128" i="44"/>
  <c r="AI129" i="46"/>
  <c r="AI129" i="44"/>
  <c r="U130" i="46"/>
  <c r="U130" i="44"/>
  <c r="AK130" i="46"/>
  <c r="AK130" i="44"/>
  <c r="P135" i="46"/>
  <c r="P135" i="44"/>
  <c r="AZ136" i="46"/>
  <c r="AZ136" i="44"/>
  <c r="BQ141" i="46"/>
  <c r="BQ141" i="44"/>
  <c r="F144" i="46"/>
  <c r="F144" i="44"/>
  <c r="BJ144" i="46"/>
  <c r="BJ144" i="44"/>
  <c r="AZ146" i="46"/>
  <c r="AZ146" i="44"/>
  <c r="S148" i="46"/>
  <c r="S148" i="44"/>
  <c r="AC151" i="46"/>
  <c r="AC151" i="44"/>
  <c r="P157" i="46"/>
  <c r="P157" i="44"/>
  <c r="AR158" i="46"/>
  <c r="AR158" i="44"/>
  <c r="BE160" i="46"/>
  <c r="BE160" i="44"/>
  <c r="L163" i="46"/>
  <c r="L163" i="44"/>
  <c r="AF164" i="46"/>
  <c r="AF164" i="44"/>
  <c r="BN165" i="46"/>
  <c r="BN165" i="44"/>
  <c r="BB166" i="46"/>
  <c r="BB166" i="44"/>
  <c r="Y169" i="46"/>
  <c r="Y169" i="44"/>
  <c r="AS170" i="46"/>
  <c r="AS170" i="44"/>
  <c r="BQ170" i="46"/>
  <c r="BQ170" i="44"/>
  <c r="AT172" i="46"/>
  <c r="AT172" i="44"/>
  <c r="R173" i="46"/>
  <c r="R173" i="44"/>
  <c r="AX173" i="46"/>
  <c r="AX173" i="44"/>
  <c r="C175" i="46"/>
  <c r="C175" i="44" s="1"/>
  <c r="A175" i="44"/>
  <c r="AJ176" i="46"/>
  <c r="AJ176" i="44"/>
  <c r="BH176" i="46"/>
  <c r="BH176" i="44"/>
  <c r="AB178" i="46"/>
  <c r="AB178" i="44"/>
  <c r="AR180" i="46"/>
  <c r="AR180" i="44"/>
  <c r="BP180" i="46"/>
  <c r="BP180" i="44"/>
  <c r="X181" i="46"/>
  <c r="X181" i="44"/>
  <c r="AY182" i="46"/>
  <c r="AY182" i="44"/>
  <c r="W183" i="46"/>
  <c r="W183" i="44"/>
  <c r="BC183" i="46"/>
  <c r="BC183" i="44"/>
  <c r="AQ184" i="46"/>
  <c r="AQ184" i="44"/>
  <c r="BG184" i="46"/>
  <c r="BG184" i="44"/>
  <c r="AU185" i="46"/>
  <c r="AU185" i="44"/>
  <c r="BK185" i="46"/>
  <c r="BK185" i="44"/>
  <c r="Z186" i="46"/>
  <c r="Z186" i="44"/>
  <c r="AC190" i="46"/>
  <c r="AC190" i="44"/>
  <c r="O191" i="46"/>
  <c r="O191" i="44"/>
  <c r="H133" i="44"/>
  <c r="N159" i="44"/>
  <c r="C188" i="46"/>
  <c r="C188" i="44" s="1"/>
  <c r="S138" i="44"/>
  <c r="Y142" i="44"/>
  <c r="N156" i="44"/>
  <c r="AZ163" i="44"/>
  <c r="N166" i="44"/>
  <c r="BF175" i="44"/>
  <c r="AB180" i="44"/>
  <c r="AV181" i="44"/>
  <c r="R188" i="44"/>
  <c r="BI190" i="44"/>
  <c r="AV126" i="46"/>
  <c r="AV126" i="44"/>
  <c r="BI139" i="46"/>
  <c r="BI139" i="44"/>
  <c r="AS141" i="46"/>
  <c r="AS141" i="44"/>
  <c r="BM142" i="46"/>
  <c r="BM142" i="44"/>
  <c r="Q152" i="46"/>
  <c r="Q152" i="44"/>
  <c r="AG152" i="46"/>
  <c r="AG152" i="44"/>
  <c r="M153" i="46"/>
  <c r="M153" i="44"/>
  <c r="L161" i="46"/>
  <c r="L161" i="44"/>
  <c r="C173" i="46"/>
  <c r="C173" i="44" s="1"/>
  <c r="A173" i="44"/>
  <c r="AV179" i="46"/>
  <c r="AV179" i="44"/>
  <c r="BL179" i="46"/>
  <c r="BL179" i="44"/>
  <c r="L180" i="46"/>
  <c r="L180" i="44"/>
  <c r="AJ180" i="46"/>
  <c r="AJ180" i="44"/>
  <c r="P181" i="46"/>
  <c r="P181" i="44"/>
  <c r="K182" i="46"/>
  <c r="K182" i="44"/>
  <c r="AF133" i="46"/>
  <c r="AF133" i="44"/>
  <c r="AF135" i="46"/>
  <c r="AF135" i="44"/>
  <c r="BD135" i="46"/>
  <c r="BD135" i="44"/>
  <c r="BH136" i="46"/>
  <c r="BH136" i="44"/>
  <c r="O137" i="46"/>
  <c r="O137" i="44"/>
  <c r="K138" i="46"/>
  <c r="K138" i="44"/>
  <c r="AY138" i="46"/>
  <c r="AY138" i="44"/>
  <c r="BO138" i="46"/>
  <c r="BO138" i="44"/>
  <c r="P145" i="46"/>
  <c r="P145" i="44"/>
  <c r="X145" i="46"/>
  <c r="X145" i="44"/>
  <c r="D146" i="46"/>
  <c r="D146" i="44"/>
  <c r="T146" i="46"/>
  <c r="T146" i="44"/>
  <c r="BC149" i="46"/>
  <c r="BC149" i="44"/>
  <c r="BK149" i="46"/>
  <c r="BK149" i="44"/>
  <c r="S150" i="46"/>
  <c r="S150" i="44"/>
  <c r="AI150" i="46"/>
  <c r="AI150" i="44"/>
  <c r="AS153" i="46"/>
  <c r="AS153" i="44"/>
  <c r="AZ158" i="46"/>
  <c r="AZ158" i="44"/>
  <c r="V159" i="46"/>
  <c r="V159" i="44"/>
  <c r="AD159" i="46"/>
  <c r="AD159" i="44"/>
  <c r="AJ161" i="46"/>
  <c r="AJ161" i="44"/>
  <c r="AJ163" i="46"/>
  <c r="AJ163" i="44"/>
  <c r="AR163" i="46"/>
  <c r="AR163" i="44"/>
  <c r="BH163" i="46"/>
  <c r="BH163" i="44"/>
  <c r="BP163" i="46"/>
  <c r="BP163" i="44"/>
  <c r="BD164" i="46"/>
  <c r="BD164" i="44"/>
  <c r="R165" i="46"/>
  <c r="R165" i="44"/>
  <c r="F166" i="46"/>
  <c r="F166" i="44"/>
  <c r="BJ166" i="46"/>
  <c r="BJ166" i="44"/>
  <c r="Q167" i="46"/>
  <c r="Q167" i="44"/>
  <c r="BQ168" i="46"/>
  <c r="BQ168" i="44"/>
  <c r="H179" i="46"/>
  <c r="H179" i="44"/>
  <c r="AZ180" i="46"/>
  <c r="AZ180" i="44"/>
  <c r="AM183" i="46"/>
  <c r="AM183" i="44"/>
  <c r="F187" i="46"/>
  <c r="F187" i="44"/>
  <c r="AL187" i="46"/>
  <c r="AL187" i="44"/>
  <c r="BB187" i="46"/>
  <c r="BB187" i="44"/>
  <c r="BJ187" i="46"/>
  <c r="BJ187" i="44"/>
  <c r="AX189" i="46"/>
  <c r="AX189" i="44"/>
  <c r="U190" i="46"/>
  <c r="U190" i="44"/>
  <c r="AE191" i="46"/>
  <c r="AE191" i="44"/>
  <c r="AU191" i="46"/>
  <c r="AU191" i="44"/>
  <c r="S192" i="46"/>
  <c r="S192" i="44"/>
  <c r="AA192" i="46"/>
  <c r="AA192" i="44"/>
  <c r="AQ192" i="46"/>
  <c r="AQ192" i="44"/>
  <c r="BO129" i="44"/>
  <c r="AF145" i="44"/>
  <c r="K184" i="44"/>
  <c r="AV135" i="44"/>
  <c r="BA151" i="44"/>
  <c r="AG160" i="44"/>
  <c r="V166" i="44"/>
  <c r="T132" i="44"/>
  <c r="AK139" i="44"/>
  <c r="I152" i="44"/>
  <c r="T155" i="44"/>
  <c r="AO160" i="44"/>
  <c r="BP161" i="44"/>
  <c r="H164" i="44"/>
  <c r="AK168" i="44"/>
  <c r="AC170" i="44"/>
  <c r="N172" i="44"/>
  <c r="T176" i="44"/>
  <c r="X179" i="44"/>
  <c r="O183" i="44"/>
  <c r="AY192" i="44"/>
  <c r="BM167" i="46"/>
  <c r="BM167" i="44"/>
  <c r="U168" i="46"/>
  <c r="U168" i="44"/>
  <c r="BE169" i="46"/>
  <c r="BE169" i="44"/>
  <c r="AQ171" i="46"/>
  <c r="AQ171" i="44"/>
  <c r="D176" i="46"/>
  <c r="D176" i="44"/>
  <c r="T178" i="46"/>
  <c r="T178" i="44"/>
  <c r="AF181" i="46"/>
  <c r="AF181" i="44"/>
  <c r="BD181" i="46"/>
  <c r="BD181" i="44"/>
  <c r="BL181" i="46"/>
  <c r="BL181" i="44"/>
  <c r="S182" i="46"/>
  <c r="S182" i="44"/>
  <c r="N187" i="46"/>
  <c r="N187" i="44"/>
  <c r="AT187" i="46"/>
  <c r="AT187" i="44"/>
  <c r="AX188" i="46"/>
  <c r="AX188" i="44"/>
  <c r="R189" i="46"/>
  <c r="R189" i="44"/>
  <c r="AH189" i="46"/>
  <c r="AH189" i="44"/>
  <c r="M190" i="46"/>
  <c r="M190" i="44"/>
  <c r="BG192" i="46"/>
  <c r="BG192" i="44"/>
  <c r="BO192" i="46"/>
  <c r="BO192" i="44"/>
  <c r="E193" i="46"/>
  <c r="E193" i="44"/>
  <c r="M193" i="46"/>
  <c r="M193" i="44"/>
  <c r="AC193" i="46"/>
  <c r="AC193" i="44"/>
  <c r="BC137" i="44"/>
  <c r="U153" i="44"/>
  <c r="T163" i="44"/>
  <c r="AL172" i="44"/>
  <c r="AR178" i="44"/>
  <c r="A160" i="44"/>
  <c r="AC139" i="44"/>
  <c r="J173" i="44"/>
  <c r="AH188" i="44"/>
  <c r="E153" i="44"/>
  <c r="BL157" i="44"/>
  <c r="BD162" i="44"/>
  <c r="AL166" i="44"/>
  <c r="BA168" i="44"/>
  <c r="V172" i="44"/>
  <c r="AB176" i="44"/>
  <c r="D178" i="44"/>
  <c r="AF179" i="44"/>
  <c r="W185" i="44"/>
  <c r="Q201" i="44"/>
  <c r="BG202" i="44"/>
  <c r="AW207" i="44"/>
  <c r="BQ193" i="44"/>
  <c r="AZ195" i="44"/>
  <c r="Z199" i="44"/>
  <c r="AW205" i="44"/>
  <c r="Y207" i="44"/>
  <c r="BE207" i="44"/>
  <c r="BD194" i="44"/>
  <c r="H200" i="44"/>
  <c r="AO201" i="44"/>
  <c r="Q205" i="44"/>
  <c r="AF194" i="44"/>
  <c r="P196" i="44"/>
  <c r="E206" i="44"/>
  <c r="AG207" i="44"/>
  <c r="AS193" i="44"/>
  <c r="AB195" i="44"/>
  <c r="Z197" i="44"/>
  <c r="BI193" i="44"/>
  <c r="S202" i="44"/>
  <c r="AC206" i="44"/>
  <c r="AV194" i="44"/>
  <c r="BH173" i="44"/>
  <c r="BG129" i="44"/>
  <c r="BG207" i="44"/>
  <c r="AY167" i="44"/>
  <c r="C177" i="46"/>
  <c r="C177" i="44" s="1"/>
  <c r="V163" i="44"/>
  <c r="BJ178" i="44"/>
  <c r="G118" i="44"/>
  <c r="A98" i="44"/>
  <c r="AG200" i="44"/>
  <c r="AS110" i="44"/>
  <c r="A206" i="44"/>
  <c r="AK108" i="44"/>
  <c r="AZ121" i="44"/>
  <c r="BD202" i="44"/>
  <c r="BD115" i="44"/>
  <c r="I195" i="44"/>
  <c r="O199" i="44"/>
  <c r="BP101" i="44"/>
  <c r="AG109" i="44"/>
  <c r="F117" i="44"/>
  <c r="U119" i="44"/>
  <c r="BP121" i="44"/>
  <c r="V160" i="44"/>
  <c r="W199" i="44"/>
  <c r="AS200" i="44"/>
  <c r="X202" i="44"/>
  <c r="AJ203" i="44"/>
  <c r="J204" i="44"/>
  <c r="AX206" i="44"/>
  <c r="BE118" i="44"/>
  <c r="AI198" i="44"/>
  <c r="AK200" i="44"/>
  <c r="R206" i="44"/>
  <c r="A118" i="44"/>
  <c r="AV102" i="44"/>
  <c r="N117" i="44"/>
  <c r="BA119" i="44"/>
  <c r="L123" i="44"/>
  <c r="M196" i="44"/>
  <c r="BK199" i="44"/>
  <c r="D203" i="44"/>
  <c r="AX204" i="44"/>
  <c r="BB205" i="44"/>
  <c r="Z206" i="44"/>
  <c r="BO105" i="44"/>
  <c r="BA112" i="44"/>
  <c r="X120" i="44"/>
  <c r="AW195" i="44"/>
  <c r="U200" i="44"/>
  <c r="BI200" i="44"/>
  <c r="L203" i="44"/>
  <c r="BH203" i="44"/>
  <c r="BF204" i="44"/>
  <c r="AP206" i="44"/>
  <c r="AI103" i="44"/>
  <c r="AU106" i="44"/>
  <c r="A198" i="44"/>
  <c r="C176" i="46"/>
  <c r="C176" i="44" s="1"/>
  <c r="H113" i="44"/>
  <c r="AD197" i="44"/>
  <c r="L200" i="44"/>
  <c r="AS201" i="44"/>
  <c r="C200" i="46"/>
  <c r="C200" i="44" s="1"/>
  <c r="X118" i="44"/>
  <c r="P109" i="44"/>
  <c r="T196" i="44"/>
  <c r="AR200" i="44"/>
  <c r="BP200" i="44"/>
  <c r="AM202" i="44"/>
  <c r="AI203" i="44"/>
  <c r="AF113" i="44"/>
  <c r="AK117" i="44"/>
  <c r="AN118" i="44"/>
  <c r="AU120" i="44"/>
  <c r="AE150" i="44"/>
  <c r="AL175" i="44"/>
  <c r="AH198" i="44"/>
  <c r="BN198" i="44"/>
  <c r="T200" i="44"/>
  <c r="E201" i="44"/>
  <c r="AU202" i="44"/>
  <c r="BA205" i="44"/>
  <c r="I206" i="44"/>
  <c r="AG206" i="44"/>
  <c r="BA207" i="44"/>
  <c r="BI88" i="44"/>
  <c r="D110" i="44"/>
  <c r="BL118" i="44"/>
  <c r="Q206" i="44"/>
  <c r="BD113" i="44"/>
  <c r="BI117" i="44"/>
  <c r="AX125" i="44"/>
  <c r="AB196" i="44"/>
  <c r="BP196" i="44"/>
  <c r="AT197" i="44"/>
  <c r="BJ199" i="44"/>
  <c r="AZ200" i="44"/>
  <c r="BI201" i="44"/>
  <c r="AY203" i="44"/>
  <c r="I204" i="44"/>
  <c r="E205" i="44"/>
  <c r="AO206" i="44"/>
  <c r="BE206" i="44"/>
  <c r="Q98" i="44"/>
  <c r="V106" i="44"/>
  <c r="BN125" i="44"/>
  <c r="D196" i="44"/>
  <c r="AJ196" i="44"/>
  <c r="F197" i="44"/>
  <c r="J198" i="44"/>
  <c r="AP198" i="44"/>
  <c r="F199" i="44"/>
  <c r="AL199" i="44"/>
  <c r="AB200" i="44"/>
  <c r="U201" i="44"/>
  <c r="BQ201" i="44"/>
  <c r="BC202" i="44"/>
  <c r="S203" i="44"/>
  <c r="AO204" i="44"/>
  <c r="AK205" i="44"/>
  <c r="BI205" i="44"/>
  <c r="AK207" i="44"/>
  <c r="A125" i="44"/>
  <c r="P100" i="44"/>
  <c r="BH110" i="44"/>
  <c r="E117" i="44"/>
  <c r="W122" i="44"/>
  <c r="O150" i="44"/>
  <c r="V197" i="44"/>
  <c r="R198" i="44"/>
  <c r="AT199" i="44"/>
  <c r="D200" i="44"/>
  <c r="AJ200" i="44"/>
  <c r="BH200" i="44"/>
  <c r="AK201" i="44"/>
  <c r="BG203" i="44"/>
  <c r="AS205" i="44"/>
  <c r="BQ205" i="44"/>
  <c r="Y206" i="44"/>
  <c r="BM206" i="44"/>
  <c r="AS207" i="44"/>
  <c r="AW98" i="44"/>
  <c r="BK122" i="44"/>
  <c r="AZ196" i="44"/>
  <c r="BJ197" i="44"/>
  <c r="Z198" i="44"/>
  <c r="BF198" i="44"/>
  <c r="V199" i="44"/>
  <c r="O202" i="44"/>
  <c r="BK202" i="44"/>
  <c r="BL53" i="46"/>
  <c r="BE125" i="44"/>
  <c r="L207" i="44"/>
  <c r="AB207" i="44"/>
  <c r="AR207" i="44"/>
  <c r="N99" i="44"/>
  <c r="N157" i="44"/>
  <c r="AK191" i="44"/>
  <c r="N200" i="44"/>
  <c r="BC205" i="44"/>
  <c r="AT99" i="44"/>
  <c r="AE104" i="44"/>
  <c r="AS108" i="44"/>
  <c r="U114" i="44"/>
  <c r="BJ126" i="44"/>
  <c r="J146" i="44"/>
  <c r="O154" i="44"/>
  <c r="AB174" i="44"/>
  <c r="K190" i="44"/>
  <c r="P197" i="44"/>
  <c r="AM205" i="44"/>
  <c r="K206" i="44"/>
  <c r="W207" i="44"/>
  <c r="BC207" i="44"/>
  <c r="BI126" i="46"/>
  <c r="A182" i="44"/>
  <c r="BB83" i="44"/>
  <c r="AU104" i="44"/>
  <c r="Y111" i="44"/>
  <c r="P115" i="44"/>
  <c r="AT117" i="44"/>
  <c r="M137" i="44"/>
  <c r="BF155" i="44"/>
  <c r="BB157" i="44"/>
  <c r="I171" i="44"/>
  <c r="AF186" i="44"/>
  <c r="BD197" i="44"/>
  <c r="H199" i="44"/>
  <c r="AF199" i="44"/>
  <c r="S204" i="44"/>
  <c r="G207" i="44"/>
  <c r="AM207" i="44"/>
  <c r="BL126" i="46"/>
  <c r="AU86" i="44"/>
  <c r="T101" i="44"/>
  <c r="BG105" i="44"/>
  <c r="Y109" i="44"/>
  <c r="AG111" i="44"/>
  <c r="F145" i="44"/>
  <c r="BN155" i="44"/>
  <c r="O167" i="44"/>
  <c r="AL177" i="44"/>
  <c r="AD179" i="44"/>
  <c r="H188" i="44"/>
  <c r="BL188" i="44"/>
  <c r="AF189" i="44"/>
  <c r="E191" i="44"/>
  <c r="AX195" i="44"/>
  <c r="V200" i="44"/>
  <c r="AT200" i="44"/>
  <c r="Q202" i="44"/>
  <c r="BK205" i="44"/>
  <c r="AI206" i="44"/>
  <c r="BH94" i="44"/>
  <c r="AF143" i="44"/>
  <c r="BC152" i="44"/>
  <c r="BD107" i="44"/>
  <c r="BN9" i="46"/>
  <c r="BK126" i="46"/>
  <c r="BO9" i="46"/>
  <c r="AO194" i="44"/>
  <c r="AI199" i="44"/>
  <c r="AF203" i="44"/>
  <c r="S199" i="44"/>
  <c r="Z201" i="44"/>
  <c r="Q200" i="44"/>
  <c r="BH207" i="44"/>
  <c r="L152" i="44"/>
  <c r="BM126" i="46"/>
  <c r="C207" i="46"/>
  <c r="C207" i="44" s="1"/>
  <c r="AY177" i="44"/>
  <c r="AN170" i="44"/>
  <c r="AT206" i="44"/>
  <c r="BK166" i="44"/>
  <c r="BE179" i="44"/>
  <c r="AS195" i="44"/>
  <c r="K197" i="44"/>
  <c r="BO199" i="44"/>
  <c r="P203" i="44"/>
  <c r="AN203" i="44"/>
  <c r="BB204" i="44"/>
  <c r="D207" i="44"/>
  <c r="T207" i="44"/>
  <c r="BH169" i="44"/>
  <c r="U173" i="44"/>
  <c r="AZ207" i="44"/>
  <c r="A205" i="44"/>
  <c r="H183" i="44"/>
  <c r="A154" i="44"/>
  <c r="BM194" i="44"/>
  <c r="Q196" i="44"/>
  <c r="AW200" i="44"/>
  <c r="BB206" i="44"/>
  <c r="BP207" i="44"/>
  <c r="AZ90" i="44"/>
  <c r="AQ94" i="44"/>
  <c r="BJ106" i="44"/>
  <c r="X109" i="44"/>
  <c r="BL113" i="44"/>
  <c r="A138" i="44"/>
  <c r="C148" i="46"/>
  <c r="C148" i="44" s="1"/>
  <c r="AY101" i="44"/>
  <c r="Z105" i="44"/>
  <c r="I107" i="44"/>
  <c r="U117" i="44"/>
  <c r="H118" i="44"/>
  <c r="T119" i="44"/>
  <c r="K121" i="44"/>
  <c r="AA132" i="44"/>
  <c r="AO143" i="44"/>
  <c r="G145" i="44"/>
  <c r="K146" i="44"/>
  <c r="AL147" i="44"/>
  <c r="AD149" i="44"/>
  <c r="BN150" i="44"/>
  <c r="K155" i="44"/>
  <c r="U159" i="44"/>
  <c r="AK166" i="44"/>
  <c r="AF169" i="44"/>
  <c r="C150" i="46"/>
  <c r="C150" i="44" s="1"/>
  <c r="E97" i="44"/>
  <c r="AH105" i="44"/>
  <c r="AG107" i="44"/>
  <c r="AJ114" i="44"/>
  <c r="AC117" i="44"/>
  <c r="P118" i="44"/>
  <c r="AI121" i="44"/>
  <c r="BG123" i="44"/>
  <c r="G135" i="44"/>
  <c r="AW143" i="44"/>
  <c r="O145" i="44"/>
  <c r="AT147" i="44"/>
  <c r="AZ153" i="44"/>
  <c r="S155" i="44"/>
  <c r="AQ161" i="44"/>
  <c r="E166" i="44"/>
  <c r="AZ168" i="44"/>
  <c r="AR170" i="44"/>
  <c r="AC172" i="44"/>
  <c r="I173" i="44"/>
  <c r="AO173" i="44"/>
  <c r="BI174" i="44"/>
  <c r="AO175" i="44"/>
  <c r="AA176" i="44"/>
  <c r="S178" i="44"/>
  <c r="AI180" i="44"/>
  <c r="AH182" i="44"/>
  <c r="BB183" i="44"/>
  <c r="C125" i="46"/>
  <c r="C125" i="44" s="1"/>
  <c r="E88" i="44"/>
  <c r="F106" i="44"/>
  <c r="AN113" i="44"/>
  <c r="I161" i="44"/>
  <c r="U97" i="46"/>
  <c r="U97" i="44"/>
  <c r="Y98" i="46"/>
  <c r="Y98" i="44"/>
  <c r="AA101" i="46"/>
  <c r="AA101" i="44"/>
  <c r="AT104" i="46"/>
  <c r="AT104" i="44"/>
  <c r="A103" i="27"/>
  <c r="C105" i="46"/>
  <c r="C105" i="44" s="1"/>
  <c r="AL106" i="46"/>
  <c r="AL106" i="44"/>
  <c r="A105" i="27"/>
  <c r="C107" i="46"/>
  <c r="C107" i="44" s="1"/>
  <c r="AO107" i="46"/>
  <c r="AO107" i="44"/>
  <c r="AB110" i="46"/>
  <c r="AB110" i="44"/>
  <c r="X113" i="46"/>
  <c r="X113" i="44"/>
  <c r="L114" i="46"/>
  <c r="L114" i="44"/>
  <c r="AB114" i="46"/>
  <c r="AB114" i="44"/>
  <c r="M117" i="46"/>
  <c r="M117" i="44"/>
  <c r="AV118" i="46"/>
  <c r="AV118" i="44"/>
  <c r="BD118" i="46"/>
  <c r="BD118" i="44"/>
  <c r="AE120" i="46"/>
  <c r="AE120" i="44"/>
  <c r="BG121" i="46"/>
  <c r="BG121" i="44"/>
  <c r="G122" i="46"/>
  <c r="G122" i="44"/>
  <c r="V124" i="46"/>
  <c r="V124" i="44"/>
  <c r="AL124" i="46"/>
  <c r="AL124" i="44"/>
  <c r="R125" i="46"/>
  <c r="R125" i="44"/>
  <c r="AU126" i="46"/>
  <c r="AU126" i="44"/>
  <c r="K132" i="46"/>
  <c r="K132" i="44"/>
  <c r="AI132" i="46"/>
  <c r="AI132" i="44"/>
  <c r="AQ132" i="46"/>
  <c r="AQ132" i="44"/>
  <c r="BG132" i="46"/>
  <c r="BG132" i="44"/>
  <c r="Q143" i="46"/>
  <c r="Q143" i="44"/>
  <c r="Y143" i="46"/>
  <c r="Y143" i="44"/>
  <c r="AG143" i="46"/>
  <c r="AG143" i="44"/>
  <c r="BK145" i="46"/>
  <c r="BK145" i="44"/>
  <c r="BG146" i="46"/>
  <c r="BG146" i="44"/>
  <c r="F147" i="46"/>
  <c r="F147" i="44"/>
  <c r="BJ147" i="46"/>
  <c r="BJ147" i="44"/>
  <c r="BB149" i="46"/>
  <c r="BB149" i="44"/>
  <c r="BJ149" i="46"/>
  <c r="BJ149" i="44"/>
  <c r="Z150" i="46"/>
  <c r="Z150" i="44"/>
  <c r="AH150" i="46"/>
  <c r="AH150" i="44"/>
  <c r="D153" i="46"/>
  <c r="D153" i="44"/>
  <c r="AJ153" i="46"/>
  <c r="AJ153" i="44"/>
  <c r="AR153" i="46"/>
  <c r="AR153" i="44"/>
  <c r="AI155" i="46"/>
  <c r="AI155" i="44"/>
  <c r="AQ155" i="46"/>
  <c r="AQ155" i="44"/>
  <c r="BG155" i="46"/>
  <c r="BG155" i="44"/>
  <c r="U156" i="46"/>
  <c r="U156" i="44"/>
  <c r="AK156" i="46"/>
  <c r="AK156" i="44"/>
  <c r="S158" i="46"/>
  <c r="S158" i="44"/>
  <c r="AA158" i="46"/>
  <c r="AA158" i="44"/>
  <c r="BO158" i="46"/>
  <c r="BO158" i="44"/>
  <c r="AC159" i="46"/>
  <c r="AC159" i="44"/>
  <c r="BA159" i="46"/>
  <c r="BA159" i="44"/>
  <c r="BD160" i="46"/>
  <c r="BD160" i="44"/>
  <c r="AA161" i="46"/>
  <c r="AA161" i="44"/>
  <c r="AI161" i="46"/>
  <c r="AI161" i="44"/>
  <c r="AA163" i="46"/>
  <c r="AA163" i="44"/>
  <c r="AG165" i="46"/>
  <c r="AG165" i="44"/>
  <c r="AW165" i="46"/>
  <c r="AW165" i="44"/>
  <c r="U166" i="46"/>
  <c r="U166" i="44"/>
  <c r="BA166" i="46"/>
  <c r="BA166" i="44"/>
  <c r="BI166" i="46"/>
  <c r="BI166" i="44"/>
  <c r="D168" i="46"/>
  <c r="D168" i="44"/>
  <c r="BH168" i="46"/>
  <c r="BH168" i="44"/>
  <c r="AN169" i="46"/>
  <c r="AN169" i="44"/>
  <c r="BD169" i="46"/>
  <c r="BD169" i="44"/>
  <c r="L170" i="46"/>
  <c r="L170" i="44"/>
  <c r="AJ170" i="46"/>
  <c r="AJ170" i="44"/>
  <c r="AZ170" i="46"/>
  <c r="AZ170" i="44"/>
  <c r="Z171" i="46"/>
  <c r="Z171" i="44"/>
  <c r="E172" i="46"/>
  <c r="E172" i="44"/>
  <c r="U172" i="46"/>
  <c r="U172" i="44"/>
  <c r="AS172" i="46"/>
  <c r="AS172" i="44"/>
  <c r="BA172" i="46"/>
  <c r="BA172" i="44"/>
  <c r="Q173" i="46"/>
  <c r="Q173" i="44"/>
  <c r="AW173" i="46"/>
  <c r="AW173" i="44"/>
  <c r="BE173" i="46"/>
  <c r="BE173" i="44"/>
  <c r="AK174" i="46"/>
  <c r="AK174" i="44"/>
  <c r="AS174" i="46"/>
  <c r="AS174" i="44"/>
  <c r="BA174" i="46"/>
  <c r="BA174" i="44"/>
  <c r="Y175" i="46"/>
  <c r="Y175" i="44"/>
  <c r="AG175" i="46"/>
  <c r="AG175" i="44"/>
  <c r="BM175" i="46"/>
  <c r="BM175" i="44"/>
  <c r="K176" i="46"/>
  <c r="K176" i="44"/>
  <c r="AI176" i="46"/>
  <c r="AI176" i="44"/>
  <c r="AY176" i="46"/>
  <c r="AY176" i="44"/>
  <c r="W177" i="46"/>
  <c r="W177" i="44"/>
  <c r="AE177" i="46"/>
  <c r="AE177" i="44"/>
  <c r="AU177" i="46"/>
  <c r="AU177" i="44"/>
  <c r="AA178" i="46"/>
  <c r="AA178" i="44"/>
  <c r="AI178" i="46"/>
  <c r="AI178" i="44"/>
  <c r="BO178" i="46"/>
  <c r="BO178" i="44"/>
  <c r="AM179" i="46"/>
  <c r="AM179" i="44"/>
  <c r="BC179" i="46"/>
  <c r="BC179" i="44"/>
  <c r="AA180" i="46"/>
  <c r="AA180" i="44"/>
  <c r="BG180" i="46"/>
  <c r="BG180" i="44"/>
  <c r="BO180" i="46"/>
  <c r="BO180" i="44"/>
  <c r="W181" i="46"/>
  <c r="W181" i="44"/>
  <c r="AM181" i="46"/>
  <c r="AM181" i="44"/>
  <c r="BC181" i="46"/>
  <c r="BC181" i="44"/>
  <c r="J182" i="46"/>
  <c r="J182" i="44"/>
  <c r="Z182" i="46"/>
  <c r="Z182" i="44"/>
  <c r="AX182" i="46"/>
  <c r="AX182" i="44"/>
  <c r="BN182" i="46"/>
  <c r="BN182" i="44"/>
  <c r="V183" i="46"/>
  <c r="V183" i="44"/>
  <c r="AD183" i="46"/>
  <c r="AD183" i="44"/>
  <c r="BJ183" i="46"/>
  <c r="BJ183" i="44"/>
  <c r="J184" i="46"/>
  <c r="J184" i="44"/>
  <c r="AX184" i="46"/>
  <c r="AX184" i="44"/>
  <c r="BF184" i="46"/>
  <c r="BF184" i="44"/>
  <c r="BN184" i="46"/>
  <c r="BN184" i="44"/>
  <c r="Q186" i="46"/>
  <c r="Q186" i="44"/>
  <c r="Y186" i="46"/>
  <c r="Y186" i="44"/>
  <c r="AO186" i="46"/>
  <c r="AO186" i="44"/>
  <c r="BM186" i="46"/>
  <c r="BM186" i="44"/>
  <c r="M187" i="46"/>
  <c r="M187" i="44"/>
  <c r="AS187" i="46"/>
  <c r="AS187" i="44"/>
  <c r="BA187" i="46"/>
  <c r="BA187" i="44"/>
  <c r="Q188" i="46"/>
  <c r="Q188" i="44"/>
  <c r="Y188" i="46"/>
  <c r="Y188" i="44"/>
  <c r="AG188" i="46"/>
  <c r="AG188" i="44"/>
  <c r="BM188" i="46"/>
  <c r="BM188" i="44"/>
  <c r="AG189" i="46"/>
  <c r="AG189" i="44"/>
  <c r="AO189" i="46"/>
  <c r="AO189" i="44"/>
  <c r="D190" i="46"/>
  <c r="D190" i="44"/>
  <c r="T190" i="46"/>
  <c r="T190" i="44"/>
  <c r="AJ190" i="46"/>
  <c r="AJ190" i="44"/>
  <c r="AZ190" i="46"/>
  <c r="AZ190" i="44"/>
  <c r="BH190" i="46"/>
  <c r="BH190" i="44"/>
  <c r="BP190" i="46"/>
  <c r="BP190" i="44"/>
  <c r="AL191" i="46"/>
  <c r="AL191" i="44"/>
  <c r="AT191" i="46"/>
  <c r="AT191" i="44"/>
  <c r="Z192" i="46"/>
  <c r="Z192" i="44"/>
  <c r="D193" i="46"/>
  <c r="D193" i="44"/>
  <c r="AZ193" i="44"/>
  <c r="AE194" i="44"/>
  <c r="AO195" i="44"/>
  <c r="E196" i="44"/>
  <c r="BH193" i="44"/>
  <c r="AC196" i="44"/>
  <c r="BI196" i="44"/>
  <c r="S198" i="44"/>
  <c r="AY198" i="44"/>
  <c r="G199" i="44"/>
  <c r="E200" i="44"/>
  <c r="H202" i="44"/>
  <c r="Z204" i="44"/>
  <c r="N205" i="44"/>
  <c r="AL205" i="44"/>
  <c r="BE195" i="46"/>
  <c r="BE195" i="44"/>
  <c r="AK196" i="46"/>
  <c r="AK196" i="44"/>
  <c r="BQ196" i="46"/>
  <c r="BQ196" i="44"/>
  <c r="AQ198" i="46"/>
  <c r="AQ198" i="44"/>
  <c r="BO198" i="46"/>
  <c r="BO198" i="44"/>
  <c r="AM199" i="46"/>
  <c r="AM199" i="44"/>
  <c r="BC199" i="46"/>
  <c r="BC199" i="44"/>
  <c r="M200" i="46"/>
  <c r="M200" i="44"/>
  <c r="AC200" i="46"/>
  <c r="AC200" i="44"/>
  <c r="BQ200" i="46"/>
  <c r="BQ200" i="44"/>
  <c r="AN202" i="46"/>
  <c r="AN202" i="44"/>
  <c r="BL202" i="46"/>
  <c r="BL202" i="44"/>
  <c r="T203" i="46"/>
  <c r="T203" i="44"/>
  <c r="AR203" i="46"/>
  <c r="AR203" i="44"/>
  <c r="BP203" i="46"/>
  <c r="BP203" i="44"/>
  <c r="AP204" i="46"/>
  <c r="AP204" i="44"/>
  <c r="V205" i="46"/>
  <c r="V205" i="44"/>
  <c r="AT205" i="46"/>
  <c r="AT205" i="44"/>
  <c r="BJ205" i="46"/>
  <c r="BJ205" i="44"/>
  <c r="J206" i="46"/>
  <c r="J206" i="44"/>
  <c r="AJ193" i="46"/>
  <c r="AJ193" i="44"/>
  <c r="W194" i="46"/>
  <c r="W194" i="44"/>
  <c r="AU194" i="46"/>
  <c r="AU194" i="44"/>
  <c r="AG197" i="46"/>
  <c r="AG197" i="44"/>
  <c r="M198" i="46"/>
  <c r="M198" i="44"/>
  <c r="AF201" i="46"/>
  <c r="AF201" i="44"/>
  <c r="BL201" i="46"/>
  <c r="BL201" i="44"/>
  <c r="R202" i="46"/>
  <c r="R202" i="44"/>
  <c r="T204" i="46"/>
  <c r="T204" i="44"/>
  <c r="BH206" i="46"/>
  <c r="BH206" i="44"/>
  <c r="Y147" i="44"/>
  <c r="AD153" i="44"/>
  <c r="Y162" i="44"/>
  <c r="AA186" i="44"/>
  <c r="AB192" i="44"/>
  <c r="AY189" i="44"/>
  <c r="AT190" i="44"/>
  <c r="P191" i="44"/>
  <c r="AU174" i="44"/>
  <c r="S175" i="44"/>
  <c r="A171" i="44"/>
  <c r="BO173" i="44"/>
  <c r="BI146" i="44"/>
  <c r="AX169" i="44"/>
  <c r="AE174" i="44"/>
  <c r="AI189" i="44"/>
  <c r="AO200" i="44"/>
  <c r="X203" i="44"/>
  <c r="F153" i="44"/>
  <c r="BI158" i="44"/>
  <c r="E178" i="44"/>
  <c r="AK178" i="44"/>
  <c r="AV183" i="44"/>
  <c r="K186" i="44"/>
  <c r="AJ192" i="44"/>
  <c r="AA199" i="44"/>
  <c r="AQ199" i="44"/>
  <c r="BG199" i="44"/>
  <c r="I200" i="44"/>
  <c r="BE200" i="44"/>
  <c r="BL203" i="44"/>
  <c r="N204" i="44"/>
  <c r="AD204" i="44"/>
  <c r="AT204" i="44"/>
  <c r="F206" i="44"/>
  <c r="BJ206" i="44"/>
  <c r="A142" i="44"/>
  <c r="AH142" i="44"/>
  <c r="G166" i="44"/>
  <c r="E195" i="44"/>
  <c r="AZ127" i="44"/>
  <c r="BE157" i="44"/>
  <c r="AE159" i="44"/>
  <c r="AW162" i="44"/>
  <c r="Q164" i="44"/>
  <c r="J167" i="44"/>
  <c r="I179" i="44"/>
  <c r="O187" i="44"/>
  <c r="AU187" i="44"/>
  <c r="AY188" i="44"/>
  <c r="AQ189" i="44"/>
  <c r="F190" i="44"/>
  <c r="AD190" i="44"/>
  <c r="Y194" i="44"/>
  <c r="AW194" i="44"/>
  <c r="K199" i="44"/>
  <c r="Y200" i="44"/>
  <c r="H203" i="44"/>
  <c r="AV203" i="44"/>
  <c r="V206" i="44"/>
  <c r="AL206" i="44"/>
  <c r="AC146" i="44"/>
  <c r="AM159" i="44"/>
  <c r="AS75" i="44"/>
  <c r="M158" i="44"/>
  <c r="K173" i="44"/>
  <c r="AI173" i="44"/>
  <c r="AO177" i="44"/>
  <c r="BE181" i="44"/>
  <c r="AR184" i="44"/>
  <c r="W187" i="44"/>
  <c r="AA188" i="44"/>
  <c r="BG197" i="44"/>
  <c r="BI161" i="44"/>
  <c r="W166" i="44"/>
  <c r="AH160" i="44"/>
  <c r="AX152" i="44"/>
  <c r="BA155" i="44"/>
  <c r="U178" i="44"/>
  <c r="A140" i="44"/>
  <c r="AJ150" i="44"/>
  <c r="BF167" i="44"/>
  <c r="AW177" i="44"/>
  <c r="BM179" i="44"/>
  <c r="AV185" i="44"/>
  <c r="AV191" i="44"/>
  <c r="AQ197" i="44"/>
  <c r="AY199" i="44"/>
  <c r="AH201" i="44"/>
  <c r="BD203" i="44"/>
  <c r="F204" i="44"/>
  <c r="V204" i="44"/>
  <c r="AL204" i="44"/>
  <c r="N206" i="44"/>
  <c r="AD206" i="44"/>
  <c r="AE63" i="44"/>
  <c r="AY63" i="46"/>
  <c r="AI179" i="44"/>
  <c r="AW144" i="44"/>
  <c r="AL171" i="44"/>
  <c r="A183" i="44"/>
  <c r="AJ53" i="44"/>
  <c r="BB138" i="44"/>
  <c r="AR152" i="44"/>
  <c r="AN193" i="44"/>
  <c r="BM166" i="44"/>
  <c r="AJ201" i="44"/>
  <c r="AK173" i="44"/>
  <c r="BO194" i="44"/>
  <c r="AA145" i="44"/>
  <c r="W155" i="44"/>
  <c r="AB160" i="44"/>
  <c r="A193" i="44"/>
  <c r="BA143" i="44"/>
  <c r="S179" i="44"/>
  <c r="D135" i="44"/>
  <c r="BC155" i="44"/>
  <c r="BE159" i="44"/>
  <c r="AS165" i="44"/>
  <c r="BE172" i="44"/>
  <c r="BM174" i="44"/>
  <c r="AB165" i="44"/>
  <c r="AU190" i="44"/>
  <c r="AV187" i="44"/>
  <c r="J145" i="44"/>
  <c r="O153" i="44"/>
  <c r="BC168" i="44"/>
  <c r="AL178" i="44"/>
  <c r="AR189" i="44"/>
  <c r="BE191" i="44"/>
  <c r="AP145" i="44"/>
  <c r="BB158" i="44"/>
  <c r="X159" i="44"/>
  <c r="AD161" i="44"/>
  <c r="BK190" i="44"/>
  <c r="BF122" i="44"/>
  <c r="AT180" i="44"/>
  <c r="AO183" i="44"/>
  <c r="D188" i="44"/>
  <c r="AP177" i="44"/>
  <c r="A135" i="44"/>
  <c r="E148" i="44"/>
  <c r="AW149" i="44"/>
  <c r="AN156" i="44"/>
  <c r="E125" i="44"/>
  <c r="BD144" i="44"/>
  <c r="AW147" i="44"/>
  <c r="J157" i="44"/>
  <c r="Z145" i="44"/>
  <c r="AX162" i="44"/>
  <c r="AR175" i="44"/>
  <c r="AH179" i="44"/>
  <c r="BA97" i="44"/>
  <c r="E150" i="44"/>
  <c r="BI150" i="44"/>
  <c r="BK153" i="44"/>
  <c r="AM168" i="44"/>
  <c r="F180" i="44"/>
  <c r="T188" i="44"/>
  <c r="E192" i="44"/>
  <c r="AM193" i="44"/>
  <c r="BN164" i="44"/>
  <c r="AB186" i="44"/>
  <c r="AZ189" i="44"/>
  <c r="A164" i="44"/>
  <c r="W91" i="44"/>
  <c r="AF100" i="44"/>
  <c r="J103" i="44"/>
  <c r="Y137" i="44"/>
  <c r="S140" i="44"/>
  <c r="AE153" i="44"/>
  <c r="AN159" i="44"/>
  <c r="BO160" i="44"/>
  <c r="A179" i="44"/>
  <c r="C137" i="46"/>
  <c r="C137" i="44" s="1"/>
  <c r="N86" i="44"/>
  <c r="AM91" i="44"/>
  <c r="BQ97" i="44"/>
  <c r="S101" i="44"/>
  <c r="Z103" i="44"/>
  <c r="BB104" i="44"/>
  <c r="AT106" i="44"/>
  <c r="L108" i="44"/>
  <c r="M127" i="44"/>
  <c r="BO131" i="44"/>
  <c r="BI138" i="44"/>
  <c r="BK141" i="44"/>
  <c r="L143" i="44"/>
  <c r="J162" i="44"/>
  <c r="BF162" i="44"/>
  <c r="AL163" i="44"/>
  <c r="AC171" i="44"/>
  <c r="AF172" i="44"/>
  <c r="BD172" i="44"/>
  <c r="AZ175" i="44"/>
  <c r="R179" i="44"/>
  <c r="AC182" i="44"/>
  <c r="Q185" i="44"/>
  <c r="J194" i="44"/>
  <c r="I77" i="44"/>
  <c r="K152" i="44"/>
  <c r="BA182" i="44"/>
  <c r="BC91" i="44"/>
  <c r="AL123" i="44"/>
  <c r="AA140" i="44"/>
  <c r="AT161" i="44"/>
  <c r="T165" i="44"/>
  <c r="O168" i="44"/>
  <c r="V176" i="44"/>
  <c r="BF177" i="44"/>
  <c r="L186" i="44"/>
  <c r="W190" i="44"/>
  <c r="I191" i="44"/>
  <c r="AA64" i="44"/>
  <c r="AT146" i="44"/>
  <c r="BG154" i="44"/>
  <c r="BL166" i="44"/>
  <c r="AQ169" i="44"/>
  <c r="BL172" i="44"/>
  <c r="AK88" i="44"/>
  <c r="AU130" i="44"/>
  <c r="AR186" i="44"/>
  <c r="AB189" i="44"/>
  <c r="AI75" i="44"/>
  <c r="BA88" i="44"/>
  <c r="BO94" i="44"/>
  <c r="BO101" i="44"/>
  <c r="V104" i="44"/>
  <c r="K131" i="44"/>
  <c r="I137" i="44"/>
  <c r="AQ140" i="44"/>
  <c r="AN144" i="44"/>
  <c r="U150" i="44"/>
  <c r="BJ155" i="44"/>
  <c r="BD156" i="44"/>
  <c r="F158" i="44"/>
  <c r="BL159" i="44"/>
  <c r="BB163" i="44"/>
  <c r="BG167" i="44"/>
  <c r="W168" i="44"/>
  <c r="P172" i="44"/>
  <c r="F178" i="44"/>
  <c r="R181" i="44"/>
  <c r="D189" i="44"/>
  <c r="A114" i="27"/>
  <c r="A116" i="44"/>
  <c r="AH116" i="46"/>
  <c r="AH116" i="44"/>
  <c r="AD120" i="46"/>
  <c r="AD120" i="44"/>
  <c r="AD122" i="46"/>
  <c r="AD122" i="44"/>
  <c r="BF123" i="46"/>
  <c r="BF123" i="44"/>
  <c r="E128" i="46"/>
  <c r="E128" i="44"/>
  <c r="AI130" i="46"/>
  <c r="AI130" i="44"/>
  <c r="BG130" i="46"/>
  <c r="BG130" i="44"/>
  <c r="N133" i="46"/>
  <c r="N133" i="44"/>
  <c r="AI139" i="46"/>
  <c r="AI139" i="44"/>
  <c r="BG141" i="46"/>
  <c r="BG141" i="44"/>
  <c r="AN143" i="46"/>
  <c r="AN143" i="44"/>
  <c r="AE152" i="46"/>
  <c r="AE152" i="44"/>
  <c r="V79" i="44"/>
  <c r="D117" i="44"/>
  <c r="AY130" i="44"/>
  <c r="AP136" i="44"/>
  <c r="AQ151" i="44"/>
  <c r="AM154" i="44"/>
  <c r="A103" i="44"/>
  <c r="AQ114" i="44"/>
  <c r="AH134" i="44"/>
  <c r="AR144" i="44"/>
  <c r="BN146" i="44"/>
  <c r="AY151" i="44"/>
  <c r="S168" i="44"/>
  <c r="AQ170" i="44"/>
  <c r="M183" i="44"/>
  <c r="F102" i="46"/>
  <c r="F102" i="44"/>
  <c r="AR117" i="46"/>
  <c r="AR117" i="44"/>
  <c r="BK118" i="46"/>
  <c r="BK118" i="44"/>
  <c r="AL122" i="46"/>
  <c r="AL122" i="44"/>
  <c r="BA128" i="46"/>
  <c r="BA128" i="44"/>
  <c r="BK131" i="46"/>
  <c r="BK131" i="44"/>
  <c r="Z134" i="46"/>
  <c r="Z134" i="44"/>
  <c r="Z146" i="46"/>
  <c r="Z146" i="44"/>
  <c r="S110" i="44"/>
  <c r="AW127" i="44"/>
  <c r="BN132" i="44"/>
  <c r="AH146" i="44"/>
  <c r="AR166" i="44"/>
  <c r="N177" i="44"/>
  <c r="AG184" i="44"/>
  <c r="C158" i="46"/>
  <c r="C158" i="44" s="1"/>
  <c r="C178" i="46"/>
  <c r="C178" i="44" s="1"/>
  <c r="E104" i="44"/>
  <c r="E124" i="44"/>
  <c r="Y125" i="44"/>
  <c r="BM129" i="44"/>
  <c r="BB135" i="44"/>
  <c r="AO138" i="44"/>
  <c r="S139" i="44"/>
  <c r="AI141" i="44"/>
  <c r="BD143" i="44"/>
  <c r="V145" i="44"/>
  <c r="AT145" i="44"/>
  <c r="BK154" i="44"/>
  <c r="AH155" i="44"/>
  <c r="L156" i="44"/>
  <c r="BJ157" i="44"/>
  <c r="AL162" i="44"/>
  <c r="BJ162" i="44"/>
  <c r="Z163" i="44"/>
  <c r="AU169" i="44"/>
  <c r="K170" i="44"/>
  <c r="Y171" i="44"/>
  <c r="AN173" i="44"/>
  <c r="BL173" i="44"/>
  <c r="J176" i="44"/>
  <c r="AH176" i="44"/>
  <c r="V179" i="44"/>
  <c r="J180" i="44"/>
  <c r="BQ183" i="44"/>
  <c r="P186" i="44"/>
  <c r="BQ191" i="44"/>
  <c r="AV197" i="44"/>
  <c r="AU201" i="44"/>
  <c r="W205" i="44"/>
  <c r="AT120" i="46"/>
  <c r="AT120" i="44"/>
  <c r="BQ124" i="46"/>
  <c r="BQ124" i="44"/>
  <c r="O131" i="46"/>
  <c r="O131" i="44"/>
  <c r="BJ135" i="46"/>
  <c r="BJ135" i="44"/>
  <c r="J136" i="46"/>
  <c r="J136" i="44"/>
  <c r="I138" i="46"/>
  <c r="I138" i="44"/>
  <c r="AU140" i="46"/>
  <c r="AU140" i="44"/>
  <c r="K141" i="46"/>
  <c r="K141" i="44"/>
  <c r="X96" i="44"/>
  <c r="BE129" i="44"/>
  <c r="J134" i="44"/>
  <c r="O140" i="44"/>
  <c r="Z155" i="44"/>
  <c r="G131" i="44"/>
  <c r="K139" i="44"/>
  <c r="AO148" i="44"/>
  <c r="BN161" i="44"/>
  <c r="G169" i="44"/>
  <c r="AH180" i="44"/>
  <c r="A180" i="44"/>
  <c r="G100" i="44"/>
  <c r="BO112" i="44"/>
  <c r="BK113" i="44"/>
  <c r="V115" i="44"/>
  <c r="R121" i="44"/>
  <c r="AG125" i="44"/>
  <c r="U128" i="44"/>
  <c r="AM131" i="44"/>
  <c r="BN136" i="44"/>
  <c r="AW138" i="44"/>
  <c r="AQ141" i="44"/>
  <c r="X143" i="44"/>
  <c r="AP146" i="44"/>
  <c r="M147" i="44"/>
  <c r="BM148" i="44"/>
  <c r="BM150" i="44"/>
  <c r="G152" i="44"/>
  <c r="AU152" i="44"/>
  <c r="J155" i="44"/>
  <c r="F157" i="44"/>
  <c r="AT162" i="44"/>
  <c r="AD164" i="44"/>
  <c r="W169" i="44"/>
  <c r="X175" i="44"/>
  <c r="R178" i="44"/>
  <c r="BB179" i="44"/>
  <c r="BN180" i="44"/>
  <c r="I182" i="44"/>
  <c r="I184" i="44"/>
  <c r="AI190" i="44"/>
  <c r="M191" i="44"/>
  <c r="BJ196" i="44"/>
  <c r="AE201" i="44"/>
  <c r="AO202" i="44"/>
  <c r="AG85" i="46"/>
  <c r="AG85" i="44"/>
  <c r="Q125" i="46"/>
  <c r="Q125" i="44"/>
  <c r="BQ128" i="46"/>
  <c r="BQ128" i="44"/>
  <c r="AO129" i="46"/>
  <c r="AO129" i="44"/>
  <c r="BN134" i="46"/>
  <c r="BN134" i="44"/>
  <c r="V135" i="46"/>
  <c r="V135" i="44"/>
  <c r="BA137" i="46"/>
  <c r="BA137" i="44"/>
  <c r="S141" i="46"/>
  <c r="S141" i="44"/>
  <c r="AY141" i="46"/>
  <c r="AY141" i="44"/>
  <c r="P143" i="46"/>
  <c r="P143" i="44"/>
  <c r="AM152" i="46"/>
  <c r="AM152" i="44"/>
  <c r="C121" i="46"/>
  <c r="C121" i="44" s="1"/>
  <c r="BD98" i="44"/>
  <c r="W142" i="44"/>
  <c r="AX155" i="44"/>
  <c r="BJ81" i="44"/>
  <c r="S112" i="44"/>
  <c r="V126" i="44"/>
  <c r="AK137" i="44"/>
  <c r="AG150" i="44"/>
  <c r="AI153" i="44"/>
  <c r="J161" i="44"/>
  <c r="N164" i="44"/>
  <c r="BC167" i="44"/>
  <c r="BH174" i="44"/>
  <c r="AL181" i="44"/>
  <c r="A163" i="44"/>
  <c r="C134" i="46"/>
  <c r="C134" i="44" s="1"/>
  <c r="BJ74" i="44"/>
  <c r="BI137" i="44"/>
  <c r="BC142" i="44"/>
  <c r="E149" i="44"/>
  <c r="G154" i="44"/>
  <c r="F162" i="44"/>
  <c r="J163" i="44"/>
  <c r="AH163" i="44"/>
  <c r="D166" i="44"/>
  <c r="BG168" i="44"/>
  <c r="BC169" i="44"/>
  <c r="AY170" i="44"/>
  <c r="BE171" i="44"/>
  <c r="H173" i="44"/>
  <c r="X173" i="44"/>
  <c r="AV173" i="44"/>
  <c r="AR174" i="44"/>
  <c r="BP174" i="44"/>
  <c r="BD175" i="44"/>
  <c r="R176" i="44"/>
  <c r="BN176" i="44"/>
  <c r="BB177" i="44"/>
  <c r="U183" i="44"/>
  <c r="AS183" i="44"/>
  <c r="M185" i="44"/>
  <c r="BA185" i="44"/>
  <c r="AF188" i="44"/>
  <c r="S190" i="44"/>
  <c r="BG190" i="44"/>
  <c r="AH195" i="44"/>
  <c r="X199" i="44"/>
  <c r="I202" i="44"/>
  <c r="U203" i="44"/>
  <c r="A80" i="27"/>
  <c r="A82" i="44"/>
  <c r="W111" i="46"/>
  <c r="W111" i="44"/>
  <c r="Z116" i="46"/>
  <c r="Z116" i="44"/>
  <c r="BF136" i="46"/>
  <c r="BF136" i="44"/>
  <c r="E137" i="46"/>
  <c r="E137" i="44"/>
  <c r="Y138" i="46"/>
  <c r="Y138" i="44"/>
  <c r="BO141" i="46"/>
  <c r="BO141" i="44"/>
  <c r="AM142" i="46"/>
  <c r="AM142" i="44"/>
  <c r="BB145" i="46"/>
  <c r="BB145" i="44"/>
  <c r="BJ145" i="46"/>
  <c r="BJ145" i="44"/>
  <c r="A144" i="27"/>
  <c r="C146" i="46"/>
  <c r="C146" i="44" s="1"/>
  <c r="R146" i="46"/>
  <c r="R146" i="44"/>
  <c r="U147" i="46"/>
  <c r="U147" i="44"/>
  <c r="BI147" i="46"/>
  <c r="BI147" i="44"/>
  <c r="S151" i="46"/>
  <c r="S151" i="44"/>
  <c r="AA151" i="46"/>
  <c r="AA151" i="44"/>
  <c r="AI151" i="46"/>
  <c r="AI151" i="44"/>
  <c r="BK152" i="46"/>
  <c r="BK152" i="44"/>
  <c r="K153" i="46"/>
  <c r="K153" i="44"/>
  <c r="S153" i="46"/>
  <c r="S153" i="44"/>
  <c r="AA153" i="46"/>
  <c r="AA153" i="44"/>
  <c r="AQ153" i="46"/>
  <c r="AQ153" i="44"/>
  <c r="AY153" i="46"/>
  <c r="AY153" i="44"/>
  <c r="V157" i="46"/>
  <c r="V157" i="44"/>
  <c r="R161" i="46"/>
  <c r="R161" i="44"/>
  <c r="Z161" i="46"/>
  <c r="Z161" i="44"/>
  <c r="AP161" i="46"/>
  <c r="AP161" i="44"/>
  <c r="V162" i="46"/>
  <c r="V162" i="44"/>
  <c r="V164" i="46"/>
  <c r="V164" i="44"/>
  <c r="BH166" i="46"/>
  <c r="BH166" i="44"/>
  <c r="AA168" i="46"/>
  <c r="AA168" i="44"/>
  <c r="AQ168" i="46"/>
  <c r="AQ168" i="44"/>
  <c r="O169" i="46"/>
  <c r="O169" i="44"/>
  <c r="AI170" i="46"/>
  <c r="AI170" i="44"/>
  <c r="BH172" i="46"/>
  <c r="BH172" i="44"/>
  <c r="AF173" i="46"/>
  <c r="AF173" i="44"/>
  <c r="AJ174" i="46"/>
  <c r="AJ174" i="44"/>
  <c r="AN175" i="46"/>
  <c r="AN175" i="44"/>
  <c r="AV175" i="46"/>
  <c r="AV175" i="44"/>
  <c r="BL175" i="46"/>
  <c r="BL175" i="44"/>
  <c r="AT177" i="46"/>
  <c r="AT177" i="44"/>
  <c r="AH178" i="46"/>
  <c r="AH178" i="44"/>
  <c r="BJ179" i="46"/>
  <c r="BJ179" i="44"/>
  <c r="Q182" i="46"/>
  <c r="Q182" i="44"/>
  <c r="AG182" i="46"/>
  <c r="AG182" i="44"/>
  <c r="BE182" i="46"/>
  <c r="BE182" i="44"/>
  <c r="BM182" i="46"/>
  <c r="BM182" i="44"/>
  <c r="AC183" i="46"/>
  <c r="AC183" i="44"/>
  <c r="AW184" i="46"/>
  <c r="AW184" i="44"/>
  <c r="AC185" i="46"/>
  <c r="AC185" i="44"/>
  <c r="H186" i="46"/>
  <c r="H186" i="44"/>
  <c r="AV188" i="46"/>
  <c r="AV188" i="44"/>
  <c r="P189" i="46"/>
  <c r="P189" i="44"/>
  <c r="X189" i="46"/>
  <c r="X189" i="44"/>
  <c r="BI191" i="46"/>
  <c r="BI191" i="44"/>
  <c r="R195" i="46"/>
  <c r="R195" i="44"/>
  <c r="N196" i="46"/>
  <c r="N196" i="44"/>
  <c r="AD196" i="46"/>
  <c r="AD196" i="44"/>
  <c r="AT196" i="46"/>
  <c r="AT196" i="44"/>
  <c r="AF197" i="46"/>
  <c r="AF197" i="44"/>
  <c r="L198" i="46"/>
  <c r="L198" i="44"/>
  <c r="T198" i="46"/>
  <c r="T198" i="44"/>
  <c r="AB198" i="46"/>
  <c r="AB198" i="44"/>
  <c r="AR198" i="46"/>
  <c r="AR198" i="44"/>
  <c r="AD200" i="46"/>
  <c r="AD200" i="44"/>
  <c r="G201" i="46"/>
  <c r="G201" i="44"/>
  <c r="AM201" i="46"/>
  <c r="AM201" i="44"/>
  <c r="BC201" i="46"/>
  <c r="BC201" i="44"/>
  <c r="Y202" i="46"/>
  <c r="Y202" i="44"/>
  <c r="BE202" i="46"/>
  <c r="BE202" i="44"/>
  <c r="BM202" i="46"/>
  <c r="BM202" i="44"/>
  <c r="AS203" i="46"/>
  <c r="AS203" i="44"/>
  <c r="BA203" i="46"/>
  <c r="BA203" i="44"/>
  <c r="BI203" i="46"/>
  <c r="BI203" i="44"/>
  <c r="G205" i="46"/>
  <c r="G205" i="44"/>
  <c r="AE205" i="46"/>
  <c r="AE205" i="44"/>
  <c r="AQ206" i="46"/>
  <c r="AQ206" i="44"/>
  <c r="AY206" i="46"/>
  <c r="AY206" i="44"/>
  <c r="BO206" i="46"/>
  <c r="BO206" i="44"/>
  <c r="X107" i="46"/>
  <c r="X107" i="44"/>
  <c r="O111" i="46"/>
  <c r="O111" i="44"/>
  <c r="AM111" i="46"/>
  <c r="AM111" i="44"/>
  <c r="BB115" i="46"/>
  <c r="BB115" i="44"/>
  <c r="BF121" i="46"/>
  <c r="BF121" i="44"/>
  <c r="BI124" i="46"/>
  <c r="BI124" i="44"/>
  <c r="I125" i="46"/>
  <c r="I125" i="44"/>
  <c r="AO125" i="46"/>
  <c r="AO125" i="44"/>
  <c r="BM125" i="46"/>
  <c r="BM125" i="44"/>
  <c r="AD126" i="46"/>
  <c r="AD126" i="44"/>
  <c r="AT126" i="46"/>
  <c r="AT126" i="44"/>
  <c r="AG127" i="46"/>
  <c r="AG127" i="44"/>
  <c r="F133" i="46"/>
  <c r="F133" i="44"/>
  <c r="AC137" i="46"/>
  <c r="AC137" i="44"/>
  <c r="AM140" i="46"/>
  <c r="AM140" i="44"/>
  <c r="AV143" i="46"/>
  <c r="AV143" i="44"/>
  <c r="D144" i="46"/>
  <c r="D144" i="44"/>
  <c r="L144" i="46"/>
  <c r="L144" i="44"/>
  <c r="AZ144" i="46"/>
  <c r="AZ144" i="44"/>
  <c r="BP144" i="46"/>
  <c r="BP144" i="44"/>
  <c r="AC147" i="46"/>
  <c r="AC147" i="44"/>
  <c r="BA147" i="46"/>
  <c r="BA147" i="44"/>
  <c r="Q148" i="46"/>
  <c r="Q148" i="44"/>
  <c r="AW148" i="46"/>
  <c r="AW148" i="44"/>
  <c r="BE148" i="46"/>
  <c r="BE148" i="44"/>
  <c r="AC149" i="46"/>
  <c r="AC149" i="44"/>
  <c r="BA149" i="46"/>
  <c r="BA149" i="44"/>
  <c r="BI149" i="46"/>
  <c r="BI149" i="44"/>
  <c r="BE150" i="46"/>
  <c r="BE150" i="44"/>
  <c r="BC154" i="46"/>
  <c r="BC154" i="44"/>
  <c r="AX161" i="46"/>
  <c r="AX161" i="44"/>
  <c r="AX163" i="46"/>
  <c r="AX163" i="44"/>
  <c r="BN163" i="46"/>
  <c r="BN163" i="44"/>
  <c r="AL164" i="46"/>
  <c r="AL164" i="44"/>
  <c r="L166" i="46"/>
  <c r="L166" i="44"/>
  <c r="AB166" i="46"/>
  <c r="AB166" i="44"/>
  <c r="W167" i="46"/>
  <c r="W167" i="44"/>
  <c r="AE167" i="46"/>
  <c r="AE167" i="44"/>
  <c r="AU167" i="46"/>
  <c r="AU167" i="44"/>
  <c r="BK167" i="46"/>
  <c r="BK167" i="44"/>
  <c r="K168" i="46"/>
  <c r="K168" i="44"/>
  <c r="AE169" i="46"/>
  <c r="AE169" i="44"/>
  <c r="BK169" i="46"/>
  <c r="BK169" i="44"/>
  <c r="S170" i="46"/>
  <c r="S170" i="44"/>
  <c r="Q171" i="46"/>
  <c r="Q171" i="44"/>
  <c r="D172" i="46"/>
  <c r="D172" i="44"/>
  <c r="T172" i="46"/>
  <c r="T172" i="44"/>
  <c r="D174" i="46"/>
  <c r="D174" i="44"/>
  <c r="H175" i="46"/>
  <c r="H175" i="44"/>
  <c r="Z176" i="46"/>
  <c r="Z176" i="44"/>
  <c r="AP176" i="46"/>
  <c r="AP176" i="44"/>
  <c r="J178" i="46"/>
  <c r="J178" i="44"/>
  <c r="Z178" i="46"/>
  <c r="Z178" i="44"/>
  <c r="AP178" i="46"/>
  <c r="AP178" i="44"/>
  <c r="AX178" i="46"/>
  <c r="AX178" i="44"/>
  <c r="BN178" i="46"/>
  <c r="BN178" i="44"/>
  <c r="AT179" i="46"/>
  <c r="AT179" i="44"/>
  <c r="R180" i="46"/>
  <c r="R180" i="44"/>
  <c r="BF180" i="46"/>
  <c r="BF180" i="44"/>
  <c r="AT181" i="46"/>
  <c r="AT181" i="44"/>
  <c r="Y182" i="46"/>
  <c r="Y182" i="44"/>
  <c r="AO182" i="46"/>
  <c r="AO182" i="44"/>
  <c r="BA183" i="46"/>
  <c r="BA183" i="44"/>
  <c r="BI183" i="46"/>
  <c r="BI183" i="44"/>
  <c r="Y184" i="46"/>
  <c r="Y184" i="44"/>
  <c r="AO184" i="46"/>
  <c r="AO184" i="44"/>
  <c r="BI185" i="46"/>
  <c r="BI185" i="44"/>
  <c r="AV186" i="46"/>
  <c r="AV186" i="44"/>
  <c r="P188" i="46"/>
  <c r="P188" i="44"/>
  <c r="X188" i="46"/>
  <c r="X188" i="44"/>
  <c r="AN189" i="46"/>
  <c r="AN189" i="44"/>
  <c r="BD189" i="46"/>
  <c r="BD189" i="44"/>
  <c r="AA190" i="46"/>
  <c r="AA190" i="44"/>
  <c r="AQ190" i="46"/>
  <c r="AQ190" i="44"/>
  <c r="U191" i="46"/>
  <c r="U191" i="44"/>
  <c r="AC191" i="46"/>
  <c r="AC191" i="44"/>
  <c r="AS191" i="46"/>
  <c r="AS191" i="44"/>
  <c r="A134" i="44"/>
  <c r="BK109" i="44"/>
  <c r="G111" i="44"/>
  <c r="AE113" i="44"/>
  <c r="AP116" i="44"/>
  <c r="AH123" i="44"/>
  <c r="AS124" i="44"/>
  <c r="Y129" i="44"/>
  <c r="BJ133" i="44"/>
  <c r="BE138" i="44"/>
  <c r="BK142" i="44"/>
  <c r="AD145" i="44"/>
  <c r="U149" i="44"/>
  <c r="Y150" i="44"/>
  <c r="W154" i="44"/>
  <c r="BF161" i="44"/>
  <c r="N162" i="44"/>
  <c r="BB164" i="44"/>
  <c r="AI168" i="44"/>
  <c r="BO168" i="44"/>
  <c r="BO170" i="44"/>
  <c r="AG171" i="44"/>
  <c r="L174" i="44"/>
  <c r="BJ177" i="44"/>
  <c r="N179" i="44"/>
  <c r="F181" i="44"/>
  <c r="AD181" i="44"/>
  <c r="AW182" i="44"/>
  <c r="E183" i="44"/>
  <c r="Q184" i="44"/>
  <c r="U185" i="44"/>
  <c r="BQ185" i="44"/>
  <c r="BD186" i="44"/>
  <c r="BA191" i="44"/>
  <c r="BB196" i="44"/>
  <c r="BH198" i="44"/>
  <c r="O201" i="44"/>
  <c r="AQ204" i="44"/>
  <c r="BG204" i="44"/>
  <c r="AQ119" i="46"/>
  <c r="AQ119" i="44"/>
  <c r="K130" i="46"/>
  <c r="K130" i="44"/>
  <c r="J132" i="46"/>
  <c r="J132" i="44"/>
  <c r="AX132" i="46"/>
  <c r="AX132" i="44"/>
  <c r="R134" i="46"/>
  <c r="R134" i="44"/>
  <c r="Z136" i="46"/>
  <c r="Z136" i="44"/>
  <c r="AE140" i="46"/>
  <c r="AE140" i="44"/>
  <c r="AE142" i="46"/>
  <c r="AE142" i="44"/>
  <c r="AU142" i="46"/>
  <c r="AU142" i="44"/>
  <c r="M149" i="46"/>
  <c r="M149" i="44"/>
  <c r="I150" i="46"/>
  <c r="I150" i="44"/>
  <c r="Q150" i="46"/>
  <c r="Q150" i="44"/>
  <c r="BG151" i="46"/>
  <c r="BG151" i="44"/>
  <c r="W152" i="46"/>
  <c r="W152" i="44"/>
  <c r="BO153" i="46"/>
  <c r="BO153" i="44"/>
  <c r="AE154" i="46"/>
  <c r="AE154" i="44"/>
  <c r="AU154" i="46"/>
  <c r="AU154" i="44"/>
  <c r="R155" i="46"/>
  <c r="R155" i="44"/>
  <c r="T156" i="46"/>
  <c r="T156" i="44"/>
  <c r="AB156" i="46"/>
  <c r="AB156" i="44"/>
  <c r="AJ156" i="46"/>
  <c r="AJ156" i="44"/>
  <c r="AZ156" i="46"/>
  <c r="AZ156" i="44"/>
  <c r="BH156" i="46"/>
  <c r="BH156" i="44"/>
  <c r="AL157" i="46"/>
  <c r="AL157" i="44"/>
  <c r="AT157" i="46"/>
  <c r="AT157" i="44"/>
  <c r="AD162" i="46"/>
  <c r="AD162" i="44"/>
  <c r="BF163" i="46"/>
  <c r="BF163" i="44"/>
  <c r="BJ164" i="46"/>
  <c r="BJ164" i="44"/>
  <c r="T166" i="46"/>
  <c r="T166" i="44"/>
  <c r="AJ166" i="46"/>
  <c r="AJ166" i="44"/>
  <c r="AZ166" i="46"/>
  <c r="AZ166" i="44"/>
  <c r="BP166" i="46"/>
  <c r="BP166" i="44"/>
  <c r="G167" i="46"/>
  <c r="G167" i="44"/>
  <c r="AY168" i="46"/>
  <c r="AY168" i="44"/>
  <c r="BG170" i="46"/>
  <c r="BG170" i="44"/>
  <c r="AO171" i="46"/>
  <c r="AO171" i="44"/>
  <c r="AW171" i="46"/>
  <c r="AW171" i="44"/>
  <c r="L172" i="46"/>
  <c r="L172" i="44"/>
  <c r="AB172" i="46"/>
  <c r="AB172" i="44"/>
  <c r="AR172" i="46"/>
  <c r="AR172" i="44"/>
  <c r="AZ172" i="46"/>
  <c r="AZ172" i="44"/>
  <c r="BP172" i="46"/>
  <c r="BP172" i="44"/>
  <c r="T174" i="46"/>
  <c r="T174" i="44"/>
  <c r="AF175" i="46"/>
  <c r="AF175" i="44"/>
  <c r="AX176" i="46"/>
  <c r="AX176" i="44"/>
  <c r="V177" i="46"/>
  <c r="V177" i="44"/>
  <c r="AD177" i="46"/>
  <c r="AD177" i="44"/>
  <c r="F179" i="46"/>
  <c r="F179" i="44"/>
  <c r="AL179" i="46"/>
  <c r="AL179" i="44"/>
  <c r="Z180" i="46"/>
  <c r="Z180" i="44"/>
  <c r="AP180" i="46"/>
  <c r="AP180" i="44"/>
  <c r="N181" i="46"/>
  <c r="N181" i="44"/>
  <c r="V181" i="46"/>
  <c r="V181" i="44"/>
  <c r="BJ181" i="46"/>
  <c r="BJ181" i="44"/>
  <c r="BM184" i="46"/>
  <c r="BM184" i="44"/>
  <c r="E185" i="46"/>
  <c r="E185" i="44"/>
  <c r="AS185" i="46"/>
  <c r="AS185" i="44"/>
  <c r="X186" i="46"/>
  <c r="X186" i="44"/>
  <c r="AN186" i="46"/>
  <c r="AN186" i="44"/>
  <c r="BL186" i="46"/>
  <c r="BL186" i="44"/>
  <c r="BD188" i="46"/>
  <c r="BD188" i="44"/>
  <c r="BO190" i="46"/>
  <c r="BO190" i="44"/>
  <c r="A146" i="44"/>
  <c r="A165" i="44"/>
  <c r="BF116" i="44"/>
  <c r="AJ117" i="44"/>
  <c r="O118" i="44"/>
  <c r="BA124" i="44"/>
  <c r="F126" i="44"/>
  <c r="Q127" i="44"/>
  <c r="AL135" i="44"/>
  <c r="AH136" i="44"/>
  <c r="U137" i="44"/>
  <c r="Q138" i="44"/>
  <c r="BO139" i="44"/>
  <c r="G142" i="44"/>
  <c r="AB144" i="44"/>
  <c r="BQ149" i="44"/>
  <c r="O152" i="44"/>
  <c r="BG153" i="44"/>
  <c r="AR156" i="44"/>
  <c r="AD157" i="44"/>
  <c r="AH161" i="44"/>
  <c r="BB162" i="44"/>
  <c r="R163" i="44"/>
  <c r="AP163" i="44"/>
  <c r="F164" i="44"/>
  <c r="AM167" i="44"/>
  <c r="AM169" i="44"/>
  <c r="BD173" i="44"/>
  <c r="AZ174" i="44"/>
  <c r="F177" i="44"/>
  <c r="BF178" i="44"/>
  <c r="AX180" i="44"/>
  <c r="BE184" i="44"/>
  <c r="AN188" i="44"/>
  <c r="AV189" i="44"/>
  <c r="BK201" i="44"/>
  <c r="O176" i="44"/>
  <c r="AI157" i="44"/>
  <c r="BP62" i="44"/>
  <c r="BL79" i="44"/>
  <c r="AE158" i="44"/>
  <c r="M165" i="44"/>
  <c r="BO59" i="46"/>
  <c r="A149" i="44"/>
  <c r="AN108" i="44"/>
  <c r="M143" i="44"/>
  <c r="BD151" i="44"/>
  <c r="Q156" i="44"/>
  <c r="AR169" i="44"/>
  <c r="G178" i="44"/>
  <c r="BC178" i="44"/>
  <c r="AM180" i="44"/>
  <c r="BL193" i="44"/>
  <c r="C128" i="46"/>
  <c r="C128" i="44" s="1"/>
  <c r="BK121" i="44"/>
  <c r="F125" i="44"/>
  <c r="W132" i="44"/>
  <c r="R137" i="44"/>
  <c r="AB142" i="44"/>
  <c r="Q144" i="44"/>
  <c r="AM158" i="44"/>
  <c r="BP167" i="44"/>
  <c r="AE176" i="44"/>
  <c r="BK176" i="44"/>
  <c r="W178" i="44"/>
  <c r="W180" i="44"/>
  <c r="J185" i="44"/>
  <c r="A172" i="44"/>
  <c r="C87" i="46"/>
  <c r="C87" i="44" s="1"/>
  <c r="AY64" i="44"/>
  <c r="BB86" i="44"/>
  <c r="AV89" i="44"/>
  <c r="BK91" i="44"/>
  <c r="BI97" i="44"/>
  <c r="AI101" i="44"/>
  <c r="AD106" i="44"/>
  <c r="W121" i="44"/>
  <c r="BJ125" i="44"/>
  <c r="BC132" i="44"/>
  <c r="AU134" i="44"/>
  <c r="BF137" i="44"/>
  <c r="AV139" i="44"/>
  <c r="AK143" i="44"/>
  <c r="W146" i="44"/>
  <c r="F148" i="44"/>
  <c r="D154" i="44"/>
  <c r="AR154" i="44"/>
  <c r="K157" i="44"/>
  <c r="BP160" i="44"/>
  <c r="AA162" i="44"/>
  <c r="G163" i="44"/>
  <c r="AU163" i="44"/>
  <c r="BK163" i="44"/>
  <c r="AA164" i="44"/>
  <c r="BG164" i="44"/>
  <c r="AZ167" i="44"/>
  <c r="BD168" i="44"/>
  <c r="AB169" i="44"/>
  <c r="X170" i="44"/>
  <c r="I174" i="44"/>
  <c r="AW174" i="44"/>
  <c r="AK175" i="44"/>
  <c r="S177" i="44"/>
  <c r="AM178" i="44"/>
  <c r="BG179" i="44"/>
  <c r="BC180" i="44"/>
  <c r="F182" i="44"/>
  <c r="V182" i="44"/>
  <c r="AL192" i="44"/>
  <c r="L199" i="44"/>
  <c r="G123" i="44"/>
  <c r="AZ131" i="44"/>
  <c r="AN141" i="44"/>
  <c r="K145" i="44"/>
  <c r="G155" i="44"/>
  <c r="D169" i="44"/>
  <c r="BL170" i="44"/>
  <c r="AU176" i="44"/>
  <c r="G180" i="44"/>
  <c r="A128" i="44"/>
  <c r="A185" i="44"/>
  <c r="C104" i="46"/>
  <c r="C104" i="44" s="1"/>
  <c r="C130" i="46"/>
  <c r="C130" i="44" s="1"/>
  <c r="C149" i="46"/>
  <c r="C149" i="44" s="1"/>
  <c r="Z47" i="44"/>
  <c r="AM65" i="44"/>
  <c r="AA79" i="44"/>
  <c r="BJ86" i="44"/>
  <c r="AB90" i="44"/>
  <c r="O116" i="44"/>
  <c r="AE121" i="44"/>
  <c r="AE132" i="44"/>
  <c r="D142" i="44"/>
  <c r="BH142" i="44"/>
  <c r="BI143" i="44"/>
  <c r="BE144" i="44"/>
  <c r="AF151" i="44"/>
  <c r="BL151" i="44"/>
  <c r="AE155" i="44"/>
  <c r="AU155" i="44"/>
  <c r="AY157" i="44"/>
  <c r="AU158" i="44"/>
  <c r="AG159" i="44"/>
  <c r="AY162" i="44"/>
  <c r="U165" i="44"/>
  <c r="D167" i="44"/>
  <c r="AB167" i="44"/>
  <c r="H168" i="44"/>
  <c r="AN168" i="44"/>
  <c r="BP169" i="44"/>
  <c r="Q172" i="44"/>
  <c r="AG172" i="44"/>
  <c r="AW172" i="44"/>
  <c r="AS173" i="44"/>
  <c r="BI173" i="44"/>
  <c r="AG174" i="44"/>
  <c r="E175" i="44"/>
  <c r="U175" i="44"/>
  <c r="BA175" i="44"/>
  <c r="BQ175" i="44"/>
  <c r="BG177" i="44"/>
  <c r="AQ179" i="44"/>
  <c r="AL182" i="44"/>
  <c r="BB182" i="44"/>
  <c r="BN137" i="44"/>
  <c r="AG144" i="44"/>
  <c r="N148" i="44"/>
  <c r="AT171" i="44"/>
  <c r="O178" i="44"/>
  <c r="K179" i="44"/>
  <c r="A151" i="44"/>
  <c r="BC134" i="44"/>
  <c r="BC146" i="44"/>
  <c r="Y156" i="44"/>
  <c r="AR160" i="44"/>
  <c r="BQ165" i="44"/>
  <c r="AZ169" i="44"/>
  <c r="AC173" i="44"/>
  <c r="AQ177" i="44"/>
  <c r="AF55" i="44"/>
  <c r="AB131" i="44"/>
  <c r="AS143" i="44"/>
  <c r="AQ145" i="44"/>
  <c r="AE146" i="44"/>
  <c r="BP152" i="44"/>
  <c r="T154" i="44"/>
  <c r="BE156" i="44"/>
  <c r="AI164" i="44"/>
  <c r="AJ167" i="44"/>
  <c r="BL168" i="44"/>
  <c r="AF170" i="44"/>
  <c r="AD171" i="44"/>
  <c r="Q174" i="44"/>
  <c r="BE174" i="44"/>
  <c r="W176" i="44"/>
  <c r="BC176" i="44"/>
  <c r="O180" i="44"/>
  <c r="A104" i="44"/>
  <c r="BG67" i="44"/>
  <c r="BK132" i="44"/>
  <c r="AL138" i="44"/>
  <c r="U143" i="44"/>
  <c r="AZ154" i="44"/>
  <c r="BK155" i="44"/>
  <c r="Q159" i="44"/>
  <c r="L169" i="44"/>
  <c r="F171" i="44"/>
  <c r="M173" i="44"/>
  <c r="AA179" i="44"/>
  <c r="A130" i="44"/>
  <c r="T72" i="44"/>
  <c r="M88" i="44"/>
  <c r="G91" i="44"/>
  <c r="L142" i="44"/>
  <c r="AJ142" i="44"/>
  <c r="BQ143" i="44"/>
  <c r="S157" i="44"/>
  <c r="AI162" i="44"/>
  <c r="AV168" i="44"/>
  <c r="AJ169" i="44"/>
  <c r="H170" i="44"/>
  <c r="G176" i="44"/>
  <c r="AM176" i="44"/>
  <c r="BO177" i="44"/>
  <c r="AE178" i="44"/>
  <c r="BK178" i="44"/>
  <c r="AE180" i="44"/>
  <c r="BK180" i="44"/>
  <c r="D62" i="44"/>
  <c r="AC88" i="44"/>
  <c r="O91" i="44"/>
  <c r="AG98" i="44"/>
  <c r="K101" i="44"/>
  <c r="F104" i="44"/>
  <c r="BB106" i="44"/>
  <c r="D108" i="44"/>
  <c r="J137" i="44"/>
  <c r="BL139" i="44"/>
  <c r="BD141" i="44"/>
  <c r="T142" i="44"/>
  <c r="E143" i="44"/>
  <c r="AO144" i="44"/>
  <c r="AJ152" i="44"/>
  <c r="BG157" i="44"/>
  <c r="W158" i="44"/>
  <c r="AW159" i="44"/>
  <c r="T160" i="44"/>
  <c r="S162" i="44"/>
  <c r="O163" i="44"/>
  <c r="BO164" i="44"/>
  <c r="T169" i="44"/>
  <c r="N171" i="44"/>
  <c r="I172" i="44"/>
  <c r="AO174" i="44"/>
  <c r="AC175" i="44"/>
  <c r="AU178" i="44"/>
  <c r="AY179" i="44"/>
  <c r="AU180" i="44"/>
  <c r="N182" i="44"/>
  <c r="AT182" i="44"/>
  <c r="P193" i="44"/>
  <c r="AG203" i="44"/>
  <c r="H139" i="44"/>
  <c r="AV141" i="44"/>
  <c r="S145" i="44"/>
  <c r="BJ148" i="44"/>
  <c r="O155" i="44"/>
  <c r="O158" i="44"/>
  <c r="X168" i="44"/>
  <c r="AV170" i="44"/>
  <c r="BM172" i="44"/>
  <c r="A139" i="44"/>
  <c r="C139" i="46"/>
  <c r="C139" i="44" s="1"/>
  <c r="AU132" i="44"/>
  <c r="AP137" i="44"/>
  <c r="AF141" i="44"/>
  <c r="AR142" i="44"/>
  <c r="AC143" i="44"/>
  <c r="AY145" i="44"/>
  <c r="O146" i="44"/>
  <c r="BK146" i="44"/>
  <c r="AD148" i="44"/>
  <c r="P151" i="44"/>
  <c r="BH154" i="44"/>
  <c r="AM155" i="44"/>
  <c r="BK158" i="44"/>
  <c r="BH160" i="44"/>
  <c r="BG162" i="44"/>
  <c r="AM163" i="44"/>
  <c r="AK165" i="44"/>
  <c r="L167" i="44"/>
  <c r="AR167" i="44"/>
  <c r="P168" i="44"/>
  <c r="AF168" i="44"/>
  <c r="BD170" i="44"/>
  <c r="BB171" i="44"/>
  <c r="Y172" i="44"/>
  <c r="AO172" i="44"/>
  <c r="E173" i="44"/>
  <c r="BA173" i="44"/>
  <c r="BQ173" i="44"/>
  <c r="Y174" i="44"/>
  <c r="M175" i="44"/>
  <c r="AS175" i="44"/>
  <c r="BI175" i="44"/>
  <c r="K177" i="44"/>
  <c r="AI177" i="44"/>
  <c r="BO179" i="44"/>
  <c r="AD182" i="44"/>
  <c r="BJ182" i="44"/>
  <c r="BJ192" i="44"/>
  <c r="S194" i="44"/>
  <c r="BC80" i="44"/>
  <c r="BM88" i="44"/>
  <c r="AV112" i="44"/>
  <c r="AN119" i="44"/>
  <c r="AD129" i="44"/>
  <c r="P43" i="44"/>
  <c r="BK80" i="44"/>
  <c r="BD52" i="44"/>
  <c r="AQ76" i="44"/>
  <c r="AV90" i="44"/>
  <c r="AB72" i="44"/>
  <c r="BL52" i="44"/>
  <c r="AG88" i="44"/>
  <c r="V105" i="44"/>
  <c r="D109" i="44"/>
  <c r="AP128" i="44"/>
  <c r="BO195" i="46"/>
  <c r="C191" i="46"/>
  <c r="C191" i="44" s="1"/>
  <c r="BC172" i="44"/>
  <c r="AQ173" i="44"/>
  <c r="AM174" i="44"/>
  <c r="AB184" i="44"/>
  <c r="D127" i="44"/>
  <c r="AD139" i="44"/>
  <c r="BM162" i="44"/>
  <c r="AI175" i="44"/>
  <c r="AI188" i="44"/>
  <c r="AT193" i="44"/>
  <c r="C204" i="46"/>
  <c r="C204" i="44" s="1"/>
  <c r="AW84" i="44"/>
  <c r="BC144" i="44"/>
  <c r="M161" i="44"/>
  <c r="BA161" i="44"/>
  <c r="BG173" i="44"/>
  <c r="M178" i="44"/>
  <c r="BA178" i="44"/>
  <c r="AZ184" i="44"/>
  <c r="BD185" i="44"/>
  <c r="AY186" i="44"/>
  <c r="G187" i="44"/>
  <c r="BG188" i="44"/>
  <c r="X191" i="44"/>
  <c r="I194" i="44"/>
  <c r="S195" i="44"/>
  <c r="AQ195" i="44"/>
  <c r="O196" i="44"/>
  <c r="AU196" i="44"/>
  <c r="BK196" i="44"/>
  <c r="Q197" i="44"/>
  <c r="BE197" i="44"/>
  <c r="F203" i="44"/>
  <c r="BJ203" i="44"/>
  <c r="BP204" i="44"/>
  <c r="AF205" i="44"/>
  <c r="T206" i="44"/>
  <c r="BP206" i="44"/>
  <c r="AA173" i="44"/>
  <c r="W174" i="44"/>
  <c r="T192" i="44"/>
  <c r="V193" i="44"/>
  <c r="U198" i="44"/>
  <c r="A152" i="44"/>
  <c r="AC55" i="44"/>
  <c r="AW133" i="44"/>
  <c r="AA143" i="44"/>
  <c r="AE144" i="44"/>
  <c r="AS146" i="44"/>
  <c r="AF147" i="44"/>
  <c r="AX154" i="44"/>
  <c r="AC155" i="44"/>
  <c r="AK161" i="44"/>
  <c r="G174" i="44"/>
  <c r="AY175" i="44"/>
  <c r="Q179" i="44"/>
  <c r="AN183" i="44"/>
  <c r="BD183" i="44"/>
  <c r="L184" i="44"/>
  <c r="H185" i="44"/>
  <c r="AF185" i="44"/>
  <c r="BL191" i="44"/>
  <c r="F193" i="44"/>
  <c r="BB193" i="44"/>
  <c r="AE196" i="44"/>
  <c r="AO197" i="44"/>
  <c r="AS198" i="44"/>
  <c r="BI198" i="44"/>
  <c r="X201" i="44"/>
  <c r="BF202" i="44"/>
  <c r="V203" i="44"/>
  <c r="L204" i="44"/>
  <c r="AV205" i="44"/>
  <c r="C169" i="46"/>
  <c r="C169" i="44" s="1"/>
  <c r="BG175" i="44"/>
  <c r="AN191" i="44"/>
  <c r="C38" i="46"/>
  <c r="C38" i="44" s="1"/>
  <c r="C140" i="46"/>
  <c r="C140" i="44" s="1"/>
  <c r="C194" i="46"/>
  <c r="C194" i="44" s="1"/>
  <c r="AB127" i="44"/>
  <c r="AJ138" i="44"/>
  <c r="AP152" i="44"/>
  <c r="BE162" i="44"/>
  <c r="O166" i="44"/>
  <c r="S173" i="44"/>
  <c r="BK174" i="44"/>
  <c r="K175" i="44"/>
  <c r="AA175" i="44"/>
  <c r="AG177" i="44"/>
  <c r="AC178" i="44"/>
  <c r="BQ178" i="44"/>
  <c r="AG179" i="44"/>
  <c r="AW179" i="44"/>
  <c r="AW181" i="44"/>
  <c r="AL190" i="44"/>
  <c r="BB190" i="44"/>
  <c r="AZ192" i="44"/>
  <c r="AD193" i="44"/>
  <c r="AA195" i="44"/>
  <c r="Y197" i="44"/>
  <c r="AN201" i="44"/>
  <c r="BD201" i="44"/>
  <c r="AP202" i="44"/>
  <c r="AL203" i="44"/>
  <c r="AB204" i="44"/>
  <c r="BL205" i="44"/>
  <c r="AJ206" i="44"/>
  <c r="BB139" i="44"/>
  <c r="BF142" i="44"/>
  <c r="G144" i="44"/>
  <c r="BJ151" i="44"/>
  <c r="AT153" i="44"/>
  <c r="Z154" i="44"/>
  <c r="Q157" i="44"/>
  <c r="O159" i="44"/>
  <c r="AH169" i="44"/>
  <c r="BK172" i="44"/>
  <c r="AY173" i="44"/>
  <c r="AQ175" i="44"/>
  <c r="BO175" i="44"/>
  <c r="Q177" i="44"/>
  <c r="AS178" i="44"/>
  <c r="BI178" i="44"/>
  <c r="Q181" i="44"/>
  <c r="AG181" i="44"/>
  <c r="BL183" i="44"/>
  <c r="T184" i="44"/>
  <c r="BH184" i="44"/>
  <c r="P185" i="44"/>
  <c r="AQ186" i="44"/>
  <c r="K188" i="44"/>
  <c r="BO188" i="44"/>
  <c r="S189" i="44"/>
  <c r="AF191" i="44"/>
  <c r="N193" i="44"/>
  <c r="AY195" i="44"/>
  <c r="G196" i="44"/>
  <c r="AM196" i="44"/>
  <c r="I197" i="44"/>
  <c r="BA198" i="44"/>
  <c r="H201" i="44"/>
  <c r="N203" i="44"/>
  <c r="BH204" i="44"/>
  <c r="H205" i="44"/>
  <c r="AN205" i="44"/>
  <c r="AB206" i="44"/>
  <c r="BN118" i="44"/>
  <c r="BF131" i="44"/>
  <c r="AP84" i="44"/>
  <c r="AX89" i="44"/>
  <c r="I133" i="44"/>
  <c r="N108" i="44"/>
  <c r="AC134" i="44"/>
  <c r="A51" i="44"/>
  <c r="BB112" i="44"/>
  <c r="M136" i="44"/>
  <c r="C131" i="46"/>
  <c r="C131" i="44" s="1"/>
  <c r="AF95" i="44"/>
  <c r="BA123" i="44"/>
  <c r="BE126" i="44"/>
  <c r="BM17" i="46"/>
  <c r="A63" i="44"/>
  <c r="AZ49" i="44"/>
  <c r="F52" i="44"/>
  <c r="BE67" i="44"/>
  <c r="E64" i="44"/>
  <c r="BN17" i="46"/>
  <c r="AZ42" i="44"/>
  <c r="P104" i="44"/>
  <c r="I89" i="44"/>
  <c r="BQ90" i="44"/>
  <c r="T92" i="44"/>
  <c r="AM95" i="44"/>
  <c r="AE106" i="44"/>
  <c r="E108" i="44"/>
  <c r="I109" i="44"/>
  <c r="U112" i="44"/>
  <c r="I113" i="44"/>
  <c r="M69" i="44"/>
  <c r="AR82" i="44"/>
  <c r="O86" i="44"/>
  <c r="N88" i="44"/>
  <c r="Q89" i="44"/>
  <c r="AF93" i="44"/>
  <c r="AU95" i="44"/>
  <c r="BF98" i="44"/>
  <c r="BH101" i="44"/>
  <c r="K103" i="44"/>
  <c r="Z107" i="44"/>
  <c r="E110" i="44"/>
  <c r="AC112" i="44"/>
  <c r="AS114" i="44"/>
  <c r="BL115" i="44"/>
  <c r="AW118" i="44"/>
  <c r="AF120" i="44"/>
  <c r="T123" i="44"/>
  <c r="G128" i="44"/>
  <c r="AA129" i="44"/>
  <c r="E130" i="44"/>
  <c r="AG131" i="44"/>
  <c r="A157" i="44"/>
  <c r="C89" i="46"/>
  <c r="C89" i="44" s="1"/>
  <c r="BF77" i="44"/>
  <c r="AZ82" i="44"/>
  <c r="AE86" i="44"/>
  <c r="BL93" i="44"/>
  <c r="P96" i="44"/>
  <c r="BN98" i="44"/>
  <c r="AO100" i="44"/>
  <c r="W104" i="44"/>
  <c r="AQ105" i="44"/>
  <c r="AM106" i="44"/>
  <c r="BM113" i="44"/>
  <c r="BA114" i="44"/>
  <c r="S127" i="44"/>
  <c r="BI130" i="44"/>
  <c r="AJ132" i="44"/>
  <c r="BH132" i="44"/>
  <c r="AW142" i="44"/>
  <c r="BB144" i="44"/>
  <c r="H145" i="44"/>
  <c r="AY148" i="44"/>
  <c r="O149" i="44"/>
  <c r="AY150" i="44"/>
  <c r="AS151" i="44"/>
  <c r="BQ151" i="44"/>
  <c r="Y152" i="44"/>
  <c r="AW152" i="44"/>
  <c r="V156" i="44"/>
  <c r="AN157" i="44"/>
  <c r="Q160" i="44"/>
  <c r="AW160" i="44"/>
  <c r="AB161" i="44"/>
  <c r="AR161" i="44"/>
  <c r="BH161" i="44"/>
  <c r="AB163" i="44"/>
  <c r="AT166" i="44"/>
  <c r="AO167" i="44"/>
  <c r="M168" i="44"/>
  <c r="AS168" i="44"/>
  <c r="BM169" i="44"/>
  <c r="U170" i="44"/>
  <c r="BG171" i="44"/>
  <c r="L178" i="44"/>
  <c r="AA184" i="44"/>
  <c r="J186" i="44"/>
  <c r="BK84" i="46"/>
  <c r="BK84" i="44"/>
  <c r="L99" i="46"/>
  <c r="L99" i="44"/>
  <c r="BK111" i="46"/>
  <c r="BK111" i="44"/>
  <c r="BP117" i="46"/>
  <c r="BP117" i="44"/>
  <c r="AL120" i="46"/>
  <c r="AL120" i="44"/>
  <c r="BJ120" i="46"/>
  <c r="BJ120" i="44"/>
  <c r="AP121" i="46"/>
  <c r="AP121" i="44"/>
  <c r="N122" i="46"/>
  <c r="N122" i="44"/>
  <c r="BM89" i="44"/>
  <c r="AR94" i="44"/>
  <c r="BN96" i="44"/>
  <c r="AL99" i="44"/>
  <c r="BO17" i="46"/>
  <c r="BQ69" i="46"/>
  <c r="BQ69" i="44"/>
  <c r="X81" i="46"/>
  <c r="X81" i="44"/>
  <c r="AZ101" i="46"/>
  <c r="AZ101" i="44"/>
  <c r="BI112" i="46"/>
  <c r="BI112" i="44"/>
  <c r="M114" i="46"/>
  <c r="M114" i="44"/>
  <c r="H115" i="46"/>
  <c r="H115" i="44"/>
  <c r="BH116" i="46"/>
  <c r="BH116" i="44"/>
  <c r="AD117" i="46"/>
  <c r="AD117" i="44"/>
  <c r="BM118" i="46"/>
  <c r="BM118" i="44"/>
  <c r="BQ119" i="46"/>
  <c r="BQ119" i="44"/>
  <c r="BH123" i="46"/>
  <c r="BH123" i="44"/>
  <c r="P126" i="46"/>
  <c r="P126" i="44"/>
  <c r="AQ127" i="46"/>
  <c r="AQ127" i="44"/>
  <c r="O128" i="46"/>
  <c r="O128" i="44"/>
  <c r="BK128" i="46"/>
  <c r="BK128" i="44"/>
  <c r="S129" i="46"/>
  <c r="S129" i="44"/>
  <c r="AS130" i="46"/>
  <c r="AS130" i="44"/>
  <c r="BQ130" i="46"/>
  <c r="BQ130" i="44"/>
  <c r="I131" i="46"/>
  <c r="I131" i="44"/>
  <c r="AW131" i="46"/>
  <c r="AW131" i="44"/>
  <c r="BM131" i="46"/>
  <c r="BM131" i="44"/>
  <c r="D132" i="46"/>
  <c r="D132" i="44"/>
  <c r="L132" i="46"/>
  <c r="L132" i="44"/>
  <c r="AZ132" i="46"/>
  <c r="AZ132" i="44"/>
  <c r="X133" i="46"/>
  <c r="X133" i="44"/>
  <c r="AV133" i="46"/>
  <c r="AV133" i="44"/>
  <c r="BD133" i="46"/>
  <c r="BD133" i="44"/>
  <c r="T134" i="46"/>
  <c r="T134" i="44"/>
  <c r="AB134" i="46"/>
  <c r="AB134" i="44"/>
  <c r="BH134" i="46"/>
  <c r="BH134" i="44"/>
  <c r="BP134" i="46"/>
  <c r="BP134" i="44"/>
  <c r="AN135" i="46"/>
  <c r="AN135" i="44"/>
  <c r="D136" i="46"/>
  <c r="D136" i="44"/>
  <c r="L136" i="46"/>
  <c r="L136" i="44"/>
  <c r="AJ136" i="46"/>
  <c r="AJ136" i="44"/>
  <c r="AR136" i="46"/>
  <c r="AR136" i="44"/>
  <c r="G137" i="46"/>
  <c r="G137" i="44"/>
  <c r="AE137" i="46"/>
  <c r="AE137" i="44"/>
  <c r="AI138" i="46"/>
  <c r="AI138" i="44"/>
  <c r="BG138" i="46"/>
  <c r="BG138" i="44"/>
  <c r="E139" i="46"/>
  <c r="E139" i="44"/>
  <c r="M139" i="46"/>
  <c r="M139" i="44"/>
  <c r="U139" i="46"/>
  <c r="U139" i="44"/>
  <c r="AS139" i="46"/>
  <c r="AS139" i="44"/>
  <c r="BA139" i="46"/>
  <c r="BA139" i="44"/>
  <c r="BQ139" i="46"/>
  <c r="BQ139" i="44"/>
  <c r="I140" i="46"/>
  <c r="I140" i="44"/>
  <c r="AG140" i="46"/>
  <c r="AG140" i="44"/>
  <c r="E141" i="46"/>
  <c r="E141" i="44"/>
  <c r="M141" i="46"/>
  <c r="M141" i="44"/>
  <c r="U141" i="46"/>
  <c r="U141" i="44"/>
  <c r="AK141" i="46"/>
  <c r="AK141" i="44"/>
  <c r="BI141" i="46"/>
  <c r="BI141" i="44"/>
  <c r="I142" i="46"/>
  <c r="I142" i="44"/>
  <c r="Q142" i="46"/>
  <c r="Q142" i="44"/>
  <c r="AO142" i="46"/>
  <c r="AO142" i="44"/>
  <c r="N144" i="46"/>
  <c r="N144" i="44"/>
  <c r="AL144" i="46"/>
  <c r="AL144" i="44"/>
  <c r="A143" i="27"/>
  <c r="C145" i="46"/>
  <c r="C145" i="44" s="1"/>
  <c r="AV145" i="46"/>
  <c r="AV145" i="44"/>
  <c r="BD145" i="46"/>
  <c r="BD145" i="44"/>
  <c r="L146" i="46"/>
  <c r="L146" i="44"/>
  <c r="AB146" i="46"/>
  <c r="AB146" i="44"/>
  <c r="AJ146" i="46"/>
  <c r="AJ146" i="44"/>
  <c r="AR146" i="46"/>
  <c r="AR146" i="44"/>
  <c r="BH146" i="46"/>
  <c r="BH146" i="44"/>
  <c r="BP146" i="46"/>
  <c r="BP146" i="44"/>
  <c r="O147" i="46"/>
  <c r="O147" i="44"/>
  <c r="AM147" i="46"/>
  <c r="AM147" i="44"/>
  <c r="AU147" i="46"/>
  <c r="AU147" i="44"/>
  <c r="BK147" i="46"/>
  <c r="BK147" i="44"/>
  <c r="AA148" i="46"/>
  <c r="AA148" i="44"/>
  <c r="AI148" i="46"/>
  <c r="AI148" i="44"/>
  <c r="BO148" i="46"/>
  <c r="BO148" i="44"/>
  <c r="W149" i="46"/>
  <c r="W149" i="44"/>
  <c r="AM149" i="46"/>
  <c r="AM149" i="44"/>
  <c r="AA150" i="46"/>
  <c r="AA150" i="44"/>
  <c r="E151" i="46"/>
  <c r="E151" i="44"/>
  <c r="M151" i="46"/>
  <c r="M151" i="44"/>
  <c r="AO152" i="46"/>
  <c r="AO152" i="44"/>
  <c r="BM152" i="46"/>
  <c r="BM152" i="44"/>
  <c r="AK153" i="46"/>
  <c r="AK153" i="44"/>
  <c r="BQ153" i="46"/>
  <c r="BQ153" i="44"/>
  <c r="Q154" i="46"/>
  <c r="Q154" i="44"/>
  <c r="AG154" i="46"/>
  <c r="AG154" i="44"/>
  <c r="BE154" i="46"/>
  <c r="BE154" i="44"/>
  <c r="D155" i="46"/>
  <c r="D155" i="44"/>
  <c r="L155" i="46"/>
  <c r="L155" i="44"/>
  <c r="AB155" i="46"/>
  <c r="AB155" i="44"/>
  <c r="BP155" i="46"/>
  <c r="BP155" i="44"/>
  <c r="F156" i="46"/>
  <c r="F156" i="44"/>
  <c r="AD156" i="46"/>
  <c r="AD156" i="44"/>
  <c r="AT156" i="46"/>
  <c r="AT156" i="44"/>
  <c r="BB156" i="46"/>
  <c r="BB156" i="44"/>
  <c r="H157" i="46"/>
  <c r="H157" i="44"/>
  <c r="X157" i="46"/>
  <c r="X157" i="44"/>
  <c r="AF157" i="46"/>
  <c r="AF157" i="44"/>
  <c r="AV157" i="46"/>
  <c r="AV157" i="44"/>
  <c r="BD157" i="46"/>
  <c r="BD157" i="44"/>
  <c r="D158" i="46"/>
  <c r="D158" i="44"/>
  <c r="AB158" i="46"/>
  <c r="AB158" i="44"/>
  <c r="AJ158" i="46"/>
  <c r="AJ158" i="44"/>
  <c r="BH158" i="46"/>
  <c r="BH158" i="44"/>
  <c r="BP158" i="46"/>
  <c r="BP158" i="44"/>
  <c r="AT159" i="46"/>
  <c r="AT159" i="44"/>
  <c r="BM160" i="46"/>
  <c r="BM160" i="44"/>
  <c r="D161" i="46"/>
  <c r="D161" i="44"/>
  <c r="H162" i="46"/>
  <c r="H162" i="44"/>
  <c r="P162" i="46"/>
  <c r="P162" i="44"/>
  <c r="AN162" i="46"/>
  <c r="AN162" i="44"/>
  <c r="D163" i="46"/>
  <c r="D163" i="44"/>
  <c r="P164" i="46"/>
  <c r="P164" i="44"/>
  <c r="AN164" i="46"/>
  <c r="AN164" i="44"/>
  <c r="AV164" i="46"/>
  <c r="AV164" i="44"/>
  <c r="J165" i="46"/>
  <c r="J165" i="44"/>
  <c r="Z165" i="46"/>
  <c r="Z165" i="44"/>
  <c r="AX165" i="46"/>
  <c r="AX165" i="44"/>
  <c r="Y167" i="46"/>
  <c r="Y167" i="44"/>
  <c r="AG167" i="46"/>
  <c r="AG167" i="44"/>
  <c r="AW167" i="46"/>
  <c r="AW167" i="44"/>
  <c r="BE167" i="46"/>
  <c r="BE167" i="44"/>
  <c r="E168" i="46"/>
  <c r="E168" i="44"/>
  <c r="AC168" i="46"/>
  <c r="AC168" i="44"/>
  <c r="BI168" i="46"/>
  <c r="BI168" i="44"/>
  <c r="I169" i="46"/>
  <c r="I169" i="44"/>
  <c r="Q169" i="46"/>
  <c r="Q169" i="44"/>
  <c r="AG169" i="46"/>
  <c r="AG169" i="44"/>
  <c r="AO169" i="46"/>
  <c r="AO169" i="44"/>
  <c r="AW169" i="46"/>
  <c r="AW169" i="44"/>
  <c r="E170" i="46"/>
  <c r="E170" i="44"/>
  <c r="AK170" i="46"/>
  <c r="AK170" i="44"/>
  <c r="BA170" i="46"/>
  <c r="BA170" i="44"/>
  <c r="BI170" i="46"/>
  <c r="BI170" i="44"/>
  <c r="K171" i="46"/>
  <c r="K171" i="44"/>
  <c r="S171" i="46"/>
  <c r="S171" i="44"/>
  <c r="AI171" i="46"/>
  <c r="AI171" i="44"/>
  <c r="AY171" i="46"/>
  <c r="AY171" i="44"/>
  <c r="AD172" i="46"/>
  <c r="AD172" i="44"/>
  <c r="BJ172" i="46"/>
  <c r="BJ172" i="44"/>
  <c r="AH173" i="46"/>
  <c r="AH173" i="44"/>
  <c r="AP173" i="46"/>
  <c r="AP173" i="44"/>
  <c r="BF173" i="46"/>
  <c r="BF173" i="44"/>
  <c r="BN173" i="46"/>
  <c r="BN173" i="44"/>
  <c r="R175" i="46"/>
  <c r="R175" i="44"/>
  <c r="Z175" i="46"/>
  <c r="Z175" i="44"/>
  <c r="AP175" i="46"/>
  <c r="AP175" i="44"/>
  <c r="AX175" i="46"/>
  <c r="AX175" i="44"/>
  <c r="L176" i="46"/>
  <c r="L176" i="44"/>
  <c r="AJ178" i="46"/>
  <c r="AJ178" i="44"/>
  <c r="AZ178" i="46"/>
  <c r="AZ178" i="44"/>
  <c r="BH178" i="46"/>
  <c r="BH178" i="44"/>
  <c r="AN179" i="46"/>
  <c r="AN179" i="44"/>
  <c r="BD179" i="46"/>
  <c r="BD179" i="44"/>
  <c r="D180" i="46"/>
  <c r="D180" i="44"/>
  <c r="BH180" i="46"/>
  <c r="BH180" i="44"/>
  <c r="AN181" i="46"/>
  <c r="AN181" i="44"/>
  <c r="AQ182" i="46"/>
  <c r="AQ182" i="44"/>
  <c r="G183" i="46"/>
  <c r="G183" i="44"/>
  <c r="AE183" i="46"/>
  <c r="AE183" i="44"/>
  <c r="AU183" i="46"/>
  <c r="AU183" i="44"/>
  <c r="BK183" i="46"/>
  <c r="BK183" i="44"/>
  <c r="S184" i="46"/>
  <c r="S184" i="44"/>
  <c r="AI184" i="46"/>
  <c r="AI184" i="44"/>
  <c r="AY184" i="46"/>
  <c r="AY184" i="44"/>
  <c r="BO184" i="46"/>
  <c r="BO184" i="44"/>
  <c r="O185" i="46"/>
  <c r="O185" i="44"/>
  <c r="AE185" i="46"/>
  <c r="AE185" i="44"/>
  <c r="BC185" i="46"/>
  <c r="BC185" i="44"/>
  <c r="R186" i="46"/>
  <c r="R186" i="44"/>
  <c r="AH186" i="46"/>
  <c r="AH186" i="44"/>
  <c r="AX186" i="46"/>
  <c r="AX186" i="44"/>
  <c r="BN186" i="46"/>
  <c r="BN186" i="44"/>
  <c r="V187" i="46"/>
  <c r="V187" i="44"/>
  <c r="J188" i="46"/>
  <c r="J188" i="44"/>
  <c r="Z188" i="46"/>
  <c r="Z188" i="44"/>
  <c r="AP188" i="46"/>
  <c r="AP188" i="44"/>
  <c r="BF188" i="46"/>
  <c r="BF188" i="44"/>
  <c r="Z189" i="46"/>
  <c r="Z189" i="44"/>
  <c r="AP189" i="46"/>
  <c r="AP189" i="44"/>
  <c r="BF189" i="46"/>
  <c r="BF189" i="44"/>
  <c r="E190" i="46"/>
  <c r="E190" i="44"/>
  <c r="BA190" i="46"/>
  <c r="BA190" i="44"/>
  <c r="BQ190" i="46"/>
  <c r="BQ190" i="44"/>
  <c r="G191" i="46"/>
  <c r="G191" i="44"/>
  <c r="W191" i="46"/>
  <c r="W191" i="44"/>
  <c r="AM191" i="46"/>
  <c r="AM191" i="44"/>
  <c r="BC191" i="46"/>
  <c r="BC191" i="44"/>
  <c r="K192" i="46"/>
  <c r="K192" i="44"/>
  <c r="AI192" i="46"/>
  <c r="AI192" i="44"/>
  <c r="AK193" i="46"/>
  <c r="AK193" i="44"/>
  <c r="BA193" i="46"/>
  <c r="BA193" i="44"/>
  <c r="H194" i="46"/>
  <c r="H194" i="44"/>
  <c r="J195" i="46"/>
  <c r="J195" i="44"/>
  <c r="AZ94" i="46"/>
  <c r="AZ94" i="44"/>
  <c r="O104" i="46"/>
  <c r="O104" i="44"/>
  <c r="BE84" i="44"/>
  <c r="BB99" i="44"/>
  <c r="BD102" i="44"/>
  <c r="BA108" i="44"/>
  <c r="BQ112" i="44"/>
  <c r="AC114" i="44"/>
  <c r="AV115" i="44"/>
  <c r="BL76" i="46"/>
  <c r="BL76" i="44"/>
  <c r="J87" i="46"/>
  <c r="J87" i="44"/>
  <c r="BF96" i="46"/>
  <c r="BF96" i="44"/>
  <c r="AG100" i="46"/>
  <c r="AG100" i="44"/>
  <c r="L116" i="46"/>
  <c r="L116" i="44"/>
  <c r="AX87" i="44"/>
  <c r="BN107" i="44"/>
  <c r="E112" i="44"/>
  <c r="AR116" i="44"/>
  <c r="C118" i="46"/>
  <c r="C118" i="44" s="1"/>
  <c r="U60" i="44"/>
  <c r="X76" i="44"/>
  <c r="L92" i="44"/>
  <c r="AT97" i="44"/>
  <c r="AX98" i="44"/>
  <c r="BL102" i="44"/>
  <c r="BM109" i="44"/>
  <c r="BI110" i="44"/>
  <c r="BE113" i="44"/>
  <c r="AZ116" i="44"/>
  <c r="AO118" i="44"/>
  <c r="Q131" i="44"/>
  <c r="D134" i="44"/>
  <c r="W137" i="44"/>
  <c r="AC141" i="44"/>
  <c r="AT144" i="44"/>
  <c r="AN145" i="44"/>
  <c r="G147" i="44"/>
  <c r="AE147" i="44"/>
  <c r="AW154" i="44"/>
  <c r="T158" i="44"/>
  <c r="AL159" i="44"/>
  <c r="AP165" i="44"/>
  <c r="R123" i="44"/>
  <c r="H197" i="44"/>
  <c r="AP123" i="46"/>
  <c r="AP123" i="44"/>
  <c r="AP195" i="46"/>
  <c r="AP195" i="44"/>
  <c r="BF195" i="46"/>
  <c r="BF195" i="44"/>
  <c r="F196" i="46"/>
  <c r="F196" i="44"/>
  <c r="V196" i="46"/>
  <c r="V196" i="44"/>
  <c r="AL196" i="46"/>
  <c r="AL196" i="44"/>
  <c r="X197" i="46"/>
  <c r="X197" i="44"/>
  <c r="AN197" i="46"/>
  <c r="AN197" i="44"/>
  <c r="D198" i="46"/>
  <c r="D198" i="44"/>
  <c r="AJ198" i="46"/>
  <c r="AJ198" i="44"/>
  <c r="AZ198" i="46"/>
  <c r="AZ198" i="44"/>
  <c r="P199" i="46"/>
  <c r="P199" i="44"/>
  <c r="BD199" i="46"/>
  <c r="BD199" i="44"/>
  <c r="F200" i="46"/>
  <c r="F200" i="44"/>
  <c r="AL200" i="46"/>
  <c r="AL200" i="44"/>
  <c r="W201" i="46"/>
  <c r="W201" i="44"/>
  <c r="AG202" i="46"/>
  <c r="AG202" i="44"/>
  <c r="AW202" i="46"/>
  <c r="AW202" i="44"/>
  <c r="M203" i="46"/>
  <c r="M203" i="44"/>
  <c r="AC203" i="46"/>
  <c r="AC203" i="44"/>
  <c r="AK203" i="46"/>
  <c r="AK203" i="44"/>
  <c r="K204" i="46"/>
  <c r="K204" i="44"/>
  <c r="AA204" i="46"/>
  <c r="AA204" i="44"/>
  <c r="AY204" i="46"/>
  <c r="AY204" i="44"/>
  <c r="O205" i="46"/>
  <c r="O205" i="44"/>
  <c r="AA206" i="46"/>
  <c r="AA206" i="44"/>
  <c r="AK124" i="44"/>
  <c r="M18" i="44"/>
  <c r="AN87" i="44"/>
  <c r="AD93" i="44"/>
  <c r="AE100" i="44"/>
  <c r="BH183" i="44"/>
  <c r="AK197" i="44"/>
  <c r="T205" i="44"/>
  <c r="K207" i="44"/>
  <c r="AI207" i="44"/>
  <c r="Q163" i="44"/>
  <c r="BC195" i="44"/>
  <c r="F20" i="44"/>
  <c r="AX75" i="44"/>
  <c r="V202" i="44"/>
  <c r="AY207" i="44"/>
  <c r="D201" i="44"/>
  <c r="F160" i="44"/>
  <c r="L183" i="44"/>
  <c r="AK95" i="44"/>
  <c r="J119" i="44"/>
  <c r="AA159" i="44"/>
  <c r="L205" i="44"/>
  <c r="AA207" i="44"/>
  <c r="P17" i="44"/>
  <c r="AK179" i="44"/>
  <c r="BH205" i="44"/>
  <c r="BQ199" i="44"/>
  <c r="C203" i="46"/>
  <c r="C203" i="44" s="1"/>
  <c r="L97" i="44"/>
  <c r="J153" i="44"/>
  <c r="AR88" i="44"/>
  <c r="AV127" i="44"/>
  <c r="A168" i="44"/>
  <c r="AD91" i="44"/>
  <c r="AL160" i="44"/>
  <c r="BH185" i="44"/>
  <c r="AS194" i="44"/>
  <c r="BN203" i="44"/>
  <c r="Z94" i="44"/>
  <c r="T137" i="44"/>
  <c r="BD150" i="44"/>
  <c r="N202" i="44"/>
  <c r="L58" i="44"/>
  <c r="V74" i="44"/>
  <c r="AS95" i="44"/>
  <c r="AU100" i="44"/>
  <c r="BI104" i="44"/>
  <c r="AQ108" i="44"/>
  <c r="G113" i="44"/>
  <c r="BC113" i="44"/>
  <c r="S114" i="44"/>
  <c r="BJ115" i="44"/>
  <c r="AX116" i="44"/>
  <c r="N120" i="44"/>
  <c r="BB120" i="44"/>
  <c r="J123" i="44"/>
  <c r="AK133" i="44"/>
  <c r="AJ149" i="44"/>
  <c r="BN170" i="44"/>
  <c r="BI199" i="44"/>
  <c r="S207" i="44"/>
  <c r="AQ207" i="44"/>
  <c r="BJ202" i="44"/>
  <c r="L83" i="44"/>
  <c r="BD87" i="44"/>
  <c r="BL138" i="44"/>
  <c r="AS86" i="44"/>
  <c r="BO144" i="44"/>
  <c r="AF171" i="44"/>
  <c r="G188" i="44"/>
  <c r="BO207" i="44"/>
  <c r="C116" i="46"/>
  <c r="C116" i="44" s="1"/>
  <c r="K60" i="44"/>
  <c r="AD74" i="44"/>
  <c r="BB81" i="44"/>
  <c r="BG90" i="44"/>
  <c r="Q103" i="44"/>
  <c r="BQ104" i="44"/>
  <c r="AE111" i="44"/>
  <c r="AQ112" i="44"/>
  <c r="N115" i="44"/>
  <c r="T117" i="44"/>
  <c r="AI119" i="44"/>
  <c r="F154" i="44"/>
  <c r="AC157" i="44"/>
  <c r="BI162" i="44"/>
  <c r="BD182" i="44"/>
  <c r="AN184" i="44"/>
  <c r="AY187" i="44"/>
  <c r="AS197" i="44"/>
  <c r="U199" i="44"/>
  <c r="BP201" i="44"/>
  <c r="G148" i="44"/>
  <c r="E167" i="44"/>
  <c r="AX174" i="44"/>
  <c r="Y190" i="44"/>
  <c r="O204" i="44"/>
  <c r="A187" i="44"/>
  <c r="M160" i="44"/>
  <c r="S191" i="44"/>
  <c r="C166" i="46"/>
  <c r="C166" i="44" s="1"/>
  <c r="AH99" i="44"/>
  <c r="AT173" i="44"/>
  <c r="W192" i="44"/>
  <c r="AM204" i="44"/>
  <c r="AE206" i="44"/>
  <c r="BP145" i="44"/>
  <c r="Y193" i="44"/>
  <c r="H198" i="44"/>
  <c r="AW203" i="44"/>
  <c r="AL143" i="44"/>
  <c r="AZ157" i="44"/>
  <c r="Q190" i="44"/>
  <c r="AE204" i="44"/>
  <c r="AL189" i="44"/>
  <c r="AH200" i="44"/>
  <c r="K191" i="44"/>
  <c r="O192" i="44"/>
  <c r="A189" i="44"/>
  <c r="AF136" i="44"/>
  <c r="A196" i="44"/>
  <c r="T93" i="44"/>
  <c r="AC142" i="44"/>
  <c r="AV176" i="44"/>
  <c r="D197" i="44"/>
  <c r="AU206" i="44"/>
  <c r="C190" i="46"/>
  <c r="C190" i="44" s="1"/>
  <c r="BO185" i="44"/>
  <c r="AA24" i="44"/>
  <c r="AF163" i="44"/>
  <c r="BG183" i="44"/>
  <c r="T197" i="44"/>
  <c r="AO203" i="44"/>
  <c r="O206" i="44"/>
  <c r="D28" i="44"/>
  <c r="BA140" i="44"/>
  <c r="AV180" i="44"/>
  <c r="AT188" i="44"/>
  <c r="AZ194" i="44"/>
  <c r="F195" i="44"/>
  <c r="AD195" i="44"/>
  <c r="AT195" i="44"/>
  <c r="S205" i="44"/>
  <c r="A126" i="44"/>
  <c r="C106" i="46"/>
  <c r="C106" i="44" s="1"/>
  <c r="C126" i="46"/>
  <c r="C126" i="44" s="1"/>
  <c r="AQ29" i="44"/>
  <c r="AF43" i="44"/>
  <c r="AN55" i="44"/>
  <c r="AJ72" i="44"/>
  <c r="AY74" i="44"/>
  <c r="AI79" i="44"/>
  <c r="AT85" i="44"/>
  <c r="I88" i="44"/>
  <c r="AO88" i="44"/>
  <c r="K102" i="44"/>
  <c r="BL110" i="44"/>
  <c r="BL114" i="44"/>
  <c r="AV119" i="44"/>
  <c r="AA120" i="44"/>
  <c r="AY122" i="44"/>
  <c r="AP124" i="44"/>
  <c r="AA126" i="44"/>
  <c r="G132" i="44"/>
  <c r="AI133" i="44"/>
  <c r="G134" i="44"/>
  <c r="G136" i="44"/>
  <c r="BK136" i="44"/>
  <c r="H180" i="44"/>
  <c r="AR181" i="44"/>
  <c r="AM182" i="44"/>
  <c r="N189" i="44"/>
  <c r="AG190" i="44"/>
  <c r="BB195" i="44"/>
  <c r="AB197" i="44"/>
  <c r="BL198" i="44"/>
  <c r="K201" i="44"/>
  <c r="BI202" i="44"/>
  <c r="Q203" i="44"/>
  <c r="G204" i="44"/>
  <c r="K205" i="44"/>
  <c r="BO205" i="44"/>
  <c r="AN43" i="44"/>
  <c r="AR72" i="44"/>
  <c r="AC77" i="44"/>
  <c r="T84" i="44"/>
  <c r="E87" i="44"/>
  <c r="BD90" i="44"/>
  <c r="AY93" i="44"/>
  <c r="BQ152" i="44"/>
  <c r="BQ154" i="44"/>
  <c r="AJ177" i="44"/>
  <c r="A48" i="44"/>
  <c r="AC32" i="44"/>
  <c r="D54" i="44"/>
  <c r="AV55" i="44"/>
  <c r="AQ79" i="44"/>
  <c r="AA81" i="44"/>
  <c r="BJ85" i="44"/>
  <c r="T89" i="44"/>
  <c r="S102" i="44"/>
  <c r="BN104" i="44"/>
  <c r="AM129" i="44"/>
  <c r="BL136" i="44"/>
  <c r="AB164" i="44"/>
  <c r="BJ165" i="44"/>
  <c r="G171" i="44"/>
  <c r="AD189" i="44"/>
  <c r="A106" i="44"/>
  <c r="I33" i="44"/>
  <c r="AV43" i="44"/>
  <c r="T54" i="44"/>
  <c r="BD55" i="44"/>
  <c r="P71" i="44"/>
  <c r="AZ72" i="44"/>
  <c r="AY79" i="44"/>
  <c r="AQ81" i="44"/>
  <c r="AB84" i="44"/>
  <c r="AW88" i="44"/>
  <c r="AK89" i="44"/>
  <c r="R95" i="44"/>
  <c r="AS96" i="44"/>
  <c r="AA102" i="44"/>
  <c r="BD112" i="44"/>
  <c r="AF114" i="44"/>
  <c r="BE119" i="44"/>
  <c r="K122" i="44"/>
  <c r="J124" i="44"/>
  <c r="N127" i="44"/>
  <c r="AA128" i="44"/>
  <c r="N129" i="44"/>
  <c r="O134" i="44"/>
  <c r="S135" i="44"/>
  <c r="AZ135" i="44"/>
  <c r="S149" i="44"/>
  <c r="T162" i="44"/>
  <c r="Y170" i="44"/>
  <c r="BN172" i="44"/>
  <c r="P178" i="44"/>
  <c r="BC182" i="44"/>
  <c r="AR197" i="44"/>
  <c r="BP199" i="44"/>
  <c r="AK202" i="44"/>
  <c r="I203" i="44"/>
  <c r="BC204" i="44"/>
  <c r="AI205" i="44"/>
  <c r="BC206" i="44"/>
  <c r="AK142" i="44"/>
  <c r="T145" i="44"/>
  <c r="T157" i="44"/>
  <c r="P158" i="44"/>
  <c r="M167" i="44"/>
  <c r="BC171" i="44"/>
  <c r="BD176" i="44"/>
  <c r="X43" i="44"/>
  <c r="C86" i="46"/>
  <c r="C86" i="44" s="1"/>
  <c r="H55" i="44"/>
  <c r="BL71" i="44"/>
  <c r="AG78" i="44"/>
  <c r="Q88" i="44"/>
  <c r="BM99" i="44"/>
  <c r="AJ145" i="44"/>
  <c r="BA154" i="44"/>
  <c r="AS160" i="44"/>
  <c r="BF172" i="44"/>
  <c r="S183" i="44"/>
  <c r="Z187" i="44"/>
  <c r="V42" i="44"/>
  <c r="P55" i="44"/>
  <c r="D72" i="44"/>
  <c r="BP72" i="44"/>
  <c r="K79" i="44"/>
  <c r="Y88" i="44"/>
  <c r="BE88" i="44"/>
  <c r="O92" i="44"/>
  <c r="I99" i="44"/>
  <c r="BP100" i="44"/>
  <c r="AL103" i="44"/>
  <c r="U107" i="44"/>
  <c r="AJ109" i="44"/>
  <c r="AN114" i="44"/>
  <c r="S115" i="44"/>
  <c r="G116" i="44"/>
  <c r="AI120" i="44"/>
  <c r="BC121" i="44"/>
  <c r="S122" i="44"/>
  <c r="BN124" i="44"/>
  <c r="AD125" i="44"/>
  <c r="AH128" i="44"/>
  <c r="V129" i="44"/>
  <c r="AF130" i="44"/>
  <c r="O132" i="44"/>
  <c r="AM132" i="44"/>
  <c r="AB135" i="44"/>
  <c r="AU136" i="44"/>
  <c r="AA147" i="44"/>
  <c r="AN158" i="44"/>
  <c r="BQ160" i="44"/>
  <c r="AH172" i="44"/>
  <c r="P176" i="44"/>
  <c r="BD180" i="44"/>
  <c r="T181" i="44"/>
  <c r="AJ181" i="44"/>
  <c r="AQ185" i="44"/>
  <c r="J187" i="44"/>
  <c r="AX187" i="44"/>
  <c r="BH197" i="44"/>
  <c r="BF200" i="44"/>
  <c r="AI201" i="44"/>
  <c r="BE203" i="44"/>
  <c r="AU204" i="44"/>
  <c r="AO33" i="44"/>
  <c r="BL55" i="44"/>
  <c r="BH72" i="44"/>
  <c r="BG79" i="44"/>
  <c r="U87" i="44"/>
  <c r="X94" i="44"/>
  <c r="BH100" i="44"/>
  <c r="AM138" i="44"/>
  <c r="L164" i="44"/>
  <c r="BJ173" i="44"/>
  <c r="BB175" i="44"/>
  <c r="D177" i="44"/>
  <c r="AZ177" i="44"/>
  <c r="A86" i="44"/>
  <c r="C174" i="46"/>
  <c r="C174" i="44" s="1"/>
  <c r="X55" i="44"/>
  <c r="L72" i="44"/>
  <c r="W73" i="44"/>
  <c r="S79" i="44"/>
  <c r="AB111" i="44"/>
  <c r="BC116" i="44"/>
  <c r="BC123" i="44"/>
  <c r="AH124" i="44"/>
  <c r="V127" i="44"/>
  <c r="BJ127" i="44"/>
  <c r="BK129" i="44"/>
  <c r="W138" i="44"/>
  <c r="BI142" i="44"/>
  <c r="BI152" i="44"/>
  <c r="AC160" i="44"/>
  <c r="AJ164" i="44"/>
  <c r="AE171" i="44"/>
  <c r="AF178" i="44"/>
  <c r="P180" i="44"/>
  <c r="AZ181" i="44"/>
  <c r="BP181" i="44"/>
  <c r="AT186" i="44"/>
  <c r="BJ186" i="44"/>
  <c r="AH187" i="44"/>
  <c r="AO190" i="44"/>
  <c r="AC202" i="44"/>
  <c r="BQ202" i="44"/>
  <c r="AA205" i="44"/>
  <c r="AY205" i="44"/>
  <c r="G206" i="44"/>
  <c r="AP207" i="44"/>
  <c r="AL43" i="44"/>
  <c r="F90" i="44"/>
  <c r="A113" i="44"/>
  <c r="C72" i="46"/>
  <c r="C72" i="44" s="1"/>
  <c r="AC23" i="44"/>
  <c r="AT33" i="44"/>
  <c r="BJ60" i="44"/>
  <c r="BN64" i="44"/>
  <c r="AQ71" i="44"/>
  <c r="BE74" i="44"/>
  <c r="BH103" i="44"/>
  <c r="AJ129" i="44"/>
  <c r="BL147" i="44"/>
  <c r="AN149" i="44"/>
  <c r="T150" i="44"/>
  <c r="N151" i="44"/>
  <c r="BN152" i="44"/>
  <c r="I157" i="44"/>
  <c r="BN160" i="44"/>
  <c r="Q162" i="44"/>
  <c r="AF104" i="44"/>
  <c r="AL114" i="44"/>
  <c r="BI136" i="44"/>
  <c r="AZ138" i="44"/>
  <c r="BI64" i="44"/>
  <c r="AQ39" i="44"/>
  <c r="AG65" i="44"/>
  <c r="AS134" i="44"/>
  <c r="A38" i="44"/>
  <c r="A75" i="44"/>
  <c r="C113" i="46"/>
  <c r="C113" i="44" s="1"/>
  <c r="C142" i="46"/>
  <c r="C142" i="44" s="1"/>
  <c r="BN27" i="44"/>
  <c r="BA45" i="44"/>
  <c r="BN72" i="44"/>
  <c r="AV77" i="44"/>
  <c r="BL95" i="44"/>
  <c r="AS123" i="44"/>
  <c r="AX140" i="44"/>
  <c r="N153" i="44"/>
  <c r="AS155" i="44"/>
  <c r="AW157" i="44"/>
  <c r="AX160" i="44"/>
  <c r="Z169" i="44"/>
  <c r="BM21" i="46"/>
  <c r="BD48" i="44"/>
  <c r="BP64" i="44"/>
  <c r="BD76" i="44"/>
  <c r="AL78" i="44"/>
  <c r="AT83" i="44"/>
  <c r="S85" i="44"/>
  <c r="AG89" i="44"/>
  <c r="AC90" i="44"/>
  <c r="C98" i="46"/>
  <c r="C98" i="44" s="1"/>
  <c r="U25" i="44"/>
  <c r="Q33" i="44"/>
  <c r="BA50" i="44"/>
  <c r="D75" i="44"/>
  <c r="AB92" i="44"/>
  <c r="W95" i="44"/>
  <c r="R96" i="44"/>
  <c r="N97" i="44"/>
  <c r="F99" i="44"/>
  <c r="BJ99" i="44"/>
  <c r="AB101" i="44"/>
  <c r="S105" i="44"/>
  <c r="BI108" i="44"/>
  <c r="M110" i="44"/>
  <c r="AO111" i="44"/>
  <c r="AK112" i="44"/>
  <c r="AG113" i="44"/>
  <c r="BQ114" i="44"/>
  <c r="AB116" i="44"/>
  <c r="I118" i="44"/>
  <c r="E119" i="44"/>
  <c r="AV120" i="44"/>
  <c r="T121" i="44"/>
  <c r="AR123" i="44"/>
  <c r="BP123" i="44"/>
  <c r="AA127" i="44"/>
  <c r="BG127" i="44"/>
  <c r="AY129" i="44"/>
  <c r="M130" i="44"/>
  <c r="AB132" i="44"/>
  <c r="BL135" i="44"/>
  <c r="AQ138" i="44"/>
  <c r="A100" i="44"/>
  <c r="C100" i="46"/>
  <c r="C100" i="44" s="1"/>
  <c r="AO51" i="44"/>
  <c r="Z77" i="44"/>
  <c r="BJ88" i="44"/>
  <c r="AR92" i="44"/>
  <c r="BE100" i="44"/>
  <c r="BC106" i="44"/>
  <c r="AW109" i="44"/>
  <c r="AW111" i="44"/>
  <c r="D27" i="44"/>
  <c r="D80" i="44"/>
  <c r="BC86" i="44"/>
  <c r="AW89" i="44"/>
  <c r="AN91" i="44"/>
  <c r="Z98" i="44"/>
  <c r="S103" i="44"/>
  <c r="AM104" i="44"/>
  <c r="W106" i="44"/>
  <c r="AP107" i="44"/>
  <c r="A31" i="44"/>
  <c r="N9" i="44"/>
  <c r="BH27" i="44"/>
  <c r="L68" i="44"/>
  <c r="AB80" i="44"/>
  <c r="L82" i="44"/>
  <c r="G86" i="44"/>
  <c r="F88" i="44"/>
  <c r="AV91" i="44"/>
  <c r="BP92" i="44"/>
  <c r="AP96" i="44"/>
  <c r="V97" i="44"/>
  <c r="G104" i="44"/>
  <c r="AX107" i="44"/>
  <c r="AC108" i="44"/>
  <c r="BE109" i="44"/>
  <c r="BE111" i="44"/>
  <c r="AS112" i="44"/>
  <c r="AO113" i="44"/>
  <c r="AJ116" i="44"/>
  <c r="BP116" i="44"/>
  <c r="V117" i="44"/>
  <c r="BB117" i="44"/>
  <c r="M119" i="44"/>
  <c r="BD120" i="44"/>
  <c r="AB121" i="44"/>
  <c r="AZ123" i="44"/>
  <c r="AF126" i="44"/>
  <c r="K127" i="44"/>
  <c r="BN39" i="46"/>
  <c r="G60" i="44"/>
  <c r="AM29" i="44"/>
  <c r="BQ127" i="44"/>
  <c r="Y32" i="44"/>
  <c r="AW95" i="44"/>
  <c r="Q95" i="44"/>
  <c r="A41" i="44"/>
  <c r="A89" i="44"/>
  <c r="A159" i="44"/>
  <c r="BE39" i="44"/>
  <c r="Y59" i="44"/>
  <c r="P65" i="44"/>
  <c r="AW70" i="44"/>
  <c r="T82" i="44"/>
  <c r="AG84" i="44"/>
  <c r="AY85" i="44"/>
  <c r="AO89" i="44"/>
  <c r="AS90" i="44"/>
  <c r="P91" i="44"/>
  <c r="P93" i="44"/>
  <c r="AB94" i="44"/>
  <c r="BB97" i="44"/>
  <c r="AH98" i="44"/>
  <c r="AJ101" i="44"/>
  <c r="P102" i="44"/>
  <c r="W112" i="44"/>
  <c r="U129" i="44"/>
  <c r="BB134" i="44"/>
  <c r="U138" i="44"/>
  <c r="AM139" i="44"/>
  <c r="AM141" i="44"/>
  <c r="U148" i="44"/>
  <c r="I149" i="44"/>
  <c r="O151" i="44"/>
  <c r="AU153" i="44"/>
  <c r="AL155" i="44"/>
  <c r="BF157" i="44"/>
  <c r="H159" i="44"/>
  <c r="D165" i="44"/>
  <c r="P166" i="44"/>
  <c r="BG169" i="44"/>
  <c r="G170" i="44"/>
  <c r="W170" i="44"/>
  <c r="P174" i="44"/>
  <c r="BJ176" i="44"/>
  <c r="J177" i="44"/>
  <c r="BE183" i="44"/>
  <c r="D195" i="44"/>
  <c r="AI202" i="44"/>
  <c r="I205" i="44"/>
  <c r="AK206" i="44"/>
  <c r="BD207" i="44"/>
  <c r="A156" i="44"/>
  <c r="C162" i="46"/>
  <c r="C162" i="44" s="1"/>
  <c r="C199" i="46"/>
  <c r="C199" i="44" s="1"/>
  <c r="M26" i="44"/>
  <c r="N92" i="44"/>
  <c r="W119" i="44"/>
  <c r="I128" i="44"/>
  <c r="AL136" i="44"/>
  <c r="AS138" i="44"/>
  <c r="W139" i="44"/>
  <c r="AU139" i="44"/>
  <c r="BP143" i="44"/>
  <c r="BI148" i="44"/>
  <c r="AG149" i="44"/>
  <c r="AS150" i="44"/>
  <c r="AU151" i="44"/>
  <c r="AQ152" i="44"/>
  <c r="BL156" i="44"/>
  <c r="AX157" i="44"/>
  <c r="BJ158" i="44"/>
  <c r="BD159" i="44"/>
  <c r="AY160" i="44"/>
  <c r="N161" i="44"/>
  <c r="N163" i="44"/>
  <c r="BF164" i="44"/>
  <c r="AZ165" i="44"/>
  <c r="BD166" i="44"/>
  <c r="AI167" i="44"/>
  <c r="AM170" i="44"/>
  <c r="E171" i="44"/>
  <c r="AS171" i="44"/>
  <c r="L175" i="44"/>
  <c r="AJ175" i="44"/>
  <c r="BB176" i="44"/>
  <c r="BN181" i="44"/>
  <c r="BQ182" i="44"/>
  <c r="T189" i="44"/>
  <c r="BH189" i="44"/>
  <c r="W193" i="44"/>
  <c r="BK193" i="44"/>
  <c r="AV196" i="44"/>
  <c r="P200" i="44"/>
  <c r="AN200" i="44"/>
  <c r="AW201" i="44"/>
  <c r="AY202" i="44"/>
  <c r="BQ206" i="44"/>
  <c r="A147" i="44"/>
  <c r="AD132" i="44"/>
  <c r="N136" i="44"/>
  <c r="E138" i="44"/>
  <c r="W141" i="44"/>
  <c r="AZ143" i="44"/>
  <c r="Q149" i="44"/>
  <c r="BB155" i="44"/>
  <c r="X156" i="44"/>
  <c r="AI160" i="44"/>
  <c r="L165" i="44"/>
  <c r="K169" i="44"/>
  <c r="AZ173" i="44"/>
  <c r="BH195" i="44"/>
  <c r="I201" i="44"/>
  <c r="AG205" i="44"/>
  <c r="U206" i="44"/>
  <c r="P207" i="44"/>
  <c r="A181" i="44"/>
  <c r="BO47" i="44"/>
  <c r="AH91" i="44"/>
  <c r="D98" i="44"/>
  <c r="AI113" i="44"/>
  <c r="BN120" i="44"/>
  <c r="BJ121" i="44"/>
  <c r="F146" i="44"/>
  <c r="W153" i="44"/>
  <c r="AM153" i="44"/>
  <c r="AH157" i="44"/>
  <c r="R164" i="44"/>
  <c r="AY169" i="44"/>
  <c r="U171" i="44"/>
  <c r="AH177" i="44"/>
  <c r="BB178" i="44"/>
  <c r="V180" i="44"/>
  <c r="AW183" i="44"/>
  <c r="AN187" i="44"/>
  <c r="AR188" i="44"/>
  <c r="BA192" i="44"/>
  <c r="G193" i="44"/>
  <c r="R194" i="44"/>
  <c r="AP197" i="44"/>
  <c r="BA60" i="44"/>
  <c r="AZ64" i="44"/>
  <c r="BM72" i="44"/>
  <c r="AL121" i="44"/>
  <c r="AE130" i="44"/>
  <c r="Q147" i="44"/>
  <c r="AK148" i="44"/>
  <c r="BO152" i="44"/>
  <c r="AA154" i="44"/>
  <c r="AY154" i="44"/>
  <c r="BO154" i="44"/>
  <c r="V158" i="44"/>
  <c r="S160" i="44"/>
  <c r="AJ165" i="44"/>
  <c r="S167" i="44"/>
  <c r="AA169" i="44"/>
  <c r="H174" i="44"/>
  <c r="X174" i="44"/>
  <c r="AT176" i="44"/>
  <c r="BN179" i="44"/>
  <c r="AL180" i="44"/>
  <c r="AP181" i="44"/>
  <c r="E182" i="44"/>
  <c r="M184" i="44"/>
  <c r="BJ198" i="44"/>
  <c r="AH199" i="44"/>
  <c r="AF200" i="44"/>
  <c r="BD200" i="44"/>
  <c r="M206" i="44"/>
  <c r="BI206" i="44"/>
  <c r="AN207" i="44"/>
  <c r="BJ94" i="44"/>
  <c r="AN97" i="44"/>
  <c r="AY118" i="44"/>
  <c r="AP122" i="44"/>
  <c r="E127" i="44"/>
  <c r="BI127" i="44"/>
  <c r="E129" i="44"/>
  <c r="AT134" i="44"/>
  <c r="AE139" i="44"/>
  <c r="BF145" i="44"/>
  <c r="BC151" i="44"/>
  <c r="V161" i="44"/>
  <c r="F163" i="44"/>
  <c r="Z164" i="44"/>
  <c r="X166" i="44"/>
  <c r="O170" i="44"/>
  <c r="AE170" i="44"/>
  <c r="AN172" i="44"/>
  <c r="T173" i="44"/>
  <c r="AN174" i="44"/>
  <c r="F176" i="44"/>
  <c r="N178" i="44"/>
  <c r="AT178" i="44"/>
  <c r="AP179" i="44"/>
  <c r="N180" i="44"/>
  <c r="AW191" i="44"/>
  <c r="BM191" i="44"/>
  <c r="X196" i="44"/>
  <c r="BO109" i="44"/>
  <c r="AD123" i="44"/>
  <c r="G141" i="44"/>
  <c r="J45" i="44"/>
  <c r="BG55" i="44"/>
  <c r="S55" i="44"/>
  <c r="V65" i="44"/>
  <c r="J64" i="44"/>
  <c r="AP68" i="44"/>
  <c r="AE46" i="44"/>
  <c r="I56" i="44"/>
  <c r="AP64" i="44"/>
  <c r="BF68" i="44"/>
  <c r="AW85" i="44"/>
  <c r="BJ93" i="44"/>
  <c r="AL102" i="44"/>
  <c r="AN107" i="44"/>
  <c r="AU108" i="44"/>
  <c r="AM113" i="44"/>
  <c r="AL115" i="44"/>
  <c r="AB117" i="44"/>
  <c r="AZ117" i="44"/>
  <c r="AA119" i="44"/>
  <c r="BO119" i="44"/>
  <c r="BN122" i="44"/>
  <c r="W59" i="44"/>
  <c r="K62" i="44"/>
  <c r="AH66" i="44"/>
  <c r="O72" i="44"/>
  <c r="AR78" i="44"/>
  <c r="D83" i="44"/>
  <c r="BN91" i="44"/>
  <c r="N93" i="44"/>
  <c r="D99" i="44"/>
  <c r="BB102" i="44"/>
  <c r="BQ106" i="44"/>
  <c r="BC108" i="44"/>
  <c r="O113" i="44"/>
  <c r="K114" i="44"/>
  <c r="AI114" i="44"/>
  <c r="R116" i="44"/>
  <c r="L117" i="44"/>
  <c r="BH117" i="44"/>
  <c r="AX66" i="44"/>
  <c r="O70" i="44"/>
  <c r="X77" i="44"/>
  <c r="A72" i="27"/>
  <c r="A74" i="44"/>
  <c r="A81" i="27"/>
  <c r="C83" i="46"/>
  <c r="C83" i="44" s="1"/>
  <c r="A83" i="44"/>
  <c r="AP93" i="46"/>
  <c r="AP93" i="44"/>
  <c r="BL97" i="46"/>
  <c r="BL97" i="44"/>
  <c r="AV99" i="46"/>
  <c r="AV99" i="44"/>
  <c r="A100" i="27"/>
  <c r="C102" i="46"/>
  <c r="C102" i="44" s="1"/>
  <c r="AX102" i="46"/>
  <c r="AX102" i="44"/>
  <c r="BF102" i="46"/>
  <c r="BF102" i="44"/>
  <c r="BQ105" i="46"/>
  <c r="BQ105" i="44"/>
  <c r="I106" i="46"/>
  <c r="I106" i="44"/>
  <c r="Q106" i="44"/>
  <c r="Z115" i="44"/>
  <c r="AI118" i="44"/>
  <c r="G119" i="44"/>
  <c r="AE119" i="44"/>
  <c r="A12" i="27"/>
  <c r="C14" i="46"/>
  <c r="C14" i="44" s="1"/>
  <c r="P88" i="46"/>
  <c r="P88" i="44"/>
  <c r="BP98" i="46"/>
  <c r="BP98" i="44"/>
  <c r="P99" i="46"/>
  <c r="P99" i="44"/>
  <c r="Y104" i="46"/>
  <c r="Y104" i="44"/>
  <c r="BE104" i="46"/>
  <c r="BE104" i="44"/>
  <c r="BG109" i="46"/>
  <c r="BG109" i="44"/>
  <c r="O110" i="46"/>
  <c r="O110" i="44"/>
  <c r="BP96" i="44"/>
  <c r="Q104" i="44"/>
  <c r="AO106" i="44"/>
  <c r="BO113" i="44"/>
  <c r="AT94" i="44"/>
  <c r="BB101" i="44"/>
  <c r="BO111" i="44"/>
  <c r="AM112" i="44"/>
  <c r="BK112" i="44"/>
  <c r="AY113" i="44"/>
  <c r="BG118" i="44"/>
  <c r="AC85" i="46"/>
  <c r="AC85" i="44"/>
  <c r="BP87" i="46"/>
  <c r="BP87" i="44"/>
  <c r="BB92" i="46"/>
  <c r="BB92" i="44"/>
  <c r="A91" i="27"/>
  <c r="A93" i="44"/>
  <c r="BM95" i="46"/>
  <c r="BM95" i="44"/>
  <c r="BD97" i="46"/>
  <c r="BD97" i="44"/>
  <c r="O108" i="46"/>
  <c r="O108" i="44"/>
  <c r="AE108" i="46"/>
  <c r="AE108" i="44"/>
  <c r="F101" i="44"/>
  <c r="BC110" i="44"/>
  <c r="D96" i="44"/>
  <c r="AW104" i="44"/>
  <c r="AR98" i="44"/>
  <c r="BD99" i="44"/>
  <c r="AH102" i="44"/>
  <c r="AK105" i="44"/>
  <c r="Y106" i="44"/>
  <c r="AI111" i="44"/>
  <c r="BN115" i="44"/>
  <c r="AD116" i="44"/>
  <c r="AF117" i="44"/>
  <c r="K118" i="44"/>
  <c r="AH120" i="44"/>
  <c r="AT121" i="44"/>
  <c r="P97" i="46"/>
  <c r="P97" i="44"/>
  <c r="AF97" i="46"/>
  <c r="AF97" i="44"/>
  <c r="AB98" i="46"/>
  <c r="AB98" i="44"/>
  <c r="AJ98" i="46"/>
  <c r="AJ98" i="44"/>
  <c r="E105" i="46"/>
  <c r="E105" i="44"/>
  <c r="BE106" i="46"/>
  <c r="BE106" i="44"/>
  <c r="K109" i="44"/>
  <c r="G112" i="44"/>
  <c r="AP115" i="44"/>
  <c r="F116" i="44"/>
  <c r="P117" i="44"/>
  <c r="AQ118" i="44"/>
  <c r="O119" i="44"/>
  <c r="BF120" i="44"/>
  <c r="AP25" i="46"/>
  <c r="AP25" i="44"/>
  <c r="AF99" i="44"/>
  <c r="I104" i="44"/>
  <c r="M105" i="44"/>
  <c r="AG106" i="44"/>
  <c r="AE110" i="44"/>
  <c r="AQ111" i="44"/>
  <c r="R115" i="44"/>
  <c r="AX115" i="44"/>
  <c r="BL117" i="44"/>
  <c r="Z120" i="44"/>
  <c r="AP120" i="44"/>
  <c r="AD73" i="46"/>
  <c r="AD73" i="44"/>
  <c r="AA84" i="46"/>
  <c r="AA84" i="44"/>
  <c r="BA85" i="46"/>
  <c r="BA85" i="44"/>
  <c r="AW86" i="46"/>
  <c r="AW86" i="44"/>
  <c r="J93" i="46"/>
  <c r="J93" i="44"/>
  <c r="AG104" i="46"/>
  <c r="AG104" i="44"/>
  <c r="BM104" i="46"/>
  <c r="BM104" i="44"/>
  <c r="AS105" i="46"/>
  <c r="AS105" i="44"/>
  <c r="AW106" i="46"/>
  <c r="AW106" i="44"/>
  <c r="AA109" i="46"/>
  <c r="AA109" i="44"/>
  <c r="AQ109" i="46"/>
  <c r="AQ109" i="44"/>
  <c r="AM110" i="46"/>
  <c r="AM110" i="44"/>
  <c r="S111" i="46"/>
  <c r="S111" i="44"/>
  <c r="AA111" i="46"/>
  <c r="AA111" i="44"/>
  <c r="BG111" i="46"/>
  <c r="BG111" i="44"/>
  <c r="K113" i="46"/>
  <c r="K113" i="44"/>
  <c r="AA113" i="46"/>
  <c r="AA113" i="44"/>
  <c r="AQ113" i="46"/>
  <c r="AQ113" i="44"/>
  <c r="O114" i="46"/>
  <c r="O114" i="44"/>
  <c r="W114" i="46"/>
  <c r="W114" i="44"/>
  <c r="AE114" i="46"/>
  <c r="AE114" i="44"/>
  <c r="AU114" i="46"/>
  <c r="AU114" i="44"/>
  <c r="BC114" i="46"/>
  <c r="BC114" i="44"/>
  <c r="BK114" i="46"/>
  <c r="BK114" i="44"/>
  <c r="N116" i="46"/>
  <c r="N116" i="44"/>
  <c r="AL116" i="46"/>
  <c r="AL116" i="44"/>
  <c r="AT116" i="46"/>
  <c r="AT116" i="44"/>
  <c r="BB116" i="46"/>
  <c r="BB116" i="44"/>
  <c r="A115" i="27"/>
  <c r="C117" i="46"/>
  <c r="C117" i="44" s="1"/>
  <c r="H117" i="46"/>
  <c r="H117" i="44"/>
  <c r="X117" i="46"/>
  <c r="X117" i="44"/>
  <c r="AV117" i="46"/>
  <c r="AV117" i="44"/>
  <c r="BD117" i="46"/>
  <c r="BD117" i="44"/>
  <c r="S118" i="46"/>
  <c r="S118" i="44"/>
  <c r="AA118" i="46"/>
  <c r="AA118" i="44"/>
  <c r="AM119" i="46"/>
  <c r="AM119" i="44"/>
  <c r="BC119" i="46"/>
  <c r="BC119" i="44"/>
  <c r="BK119" i="46"/>
  <c r="BK119" i="44"/>
  <c r="R120" i="46"/>
  <c r="R120" i="44"/>
  <c r="AX120" i="46"/>
  <c r="AX120" i="44"/>
  <c r="F121" i="46"/>
  <c r="F121" i="44"/>
  <c r="N121" i="46"/>
  <c r="N121" i="44"/>
  <c r="V121" i="46"/>
  <c r="V121" i="44"/>
  <c r="AD121" i="46"/>
  <c r="AD121" i="44"/>
  <c r="BB121" i="46"/>
  <c r="BB121" i="44"/>
  <c r="A120" i="27"/>
  <c r="C122" i="46"/>
  <c r="C122" i="44" s="1"/>
  <c r="A122" i="44"/>
  <c r="R122" i="46"/>
  <c r="R122" i="44"/>
  <c r="Z122" i="46"/>
  <c r="Z122" i="44"/>
  <c r="AH122" i="46"/>
  <c r="AH122" i="44"/>
  <c r="AX122" i="46"/>
  <c r="AX122" i="44"/>
  <c r="N123" i="46"/>
  <c r="N123" i="44"/>
  <c r="V123" i="46"/>
  <c r="V123" i="44"/>
  <c r="A122" i="27"/>
  <c r="A124" i="44"/>
  <c r="I124" i="46"/>
  <c r="I124" i="44"/>
  <c r="Y124" i="46"/>
  <c r="Y124" i="44"/>
  <c r="AO124" i="46"/>
  <c r="AO124" i="44"/>
  <c r="AW124" i="46"/>
  <c r="AW124" i="44"/>
  <c r="BE124" i="46"/>
  <c r="BE124" i="44"/>
  <c r="AC125" i="46"/>
  <c r="AC125" i="44"/>
  <c r="AS125" i="46"/>
  <c r="AS125" i="44"/>
  <c r="BA125" i="46"/>
  <c r="BA125" i="44"/>
  <c r="BQ125" i="46"/>
  <c r="BQ125" i="44"/>
  <c r="U127" i="46"/>
  <c r="U127" i="44"/>
  <c r="AK127" i="46"/>
  <c r="AK127" i="44"/>
  <c r="AS127" i="46"/>
  <c r="AS127" i="44"/>
  <c r="AO128" i="46"/>
  <c r="AO128" i="44"/>
  <c r="BE128" i="46"/>
  <c r="BE128" i="44"/>
  <c r="M129" i="46"/>
  <c r="M129" i="44"/>
  <c r="AK129" i="46"/>
  <c r="AK129" i="44"/>
  <c r="AS129" i="46"/>
  <c r="AS129" i="44"/>
  <c r="BI129" i="46"/>
  <c r="BI129" i="44"/>
  <c r="O130" i="46"/>
  <c r="O130" i="44"/>
  <c r="W130" i="46"/>
  <c r="W130" i="44"/>
  <c r="AM130" i="46"/>
  <c r="AM130" i="44"/>
  <c r="AQ131" i="46"/>
  <c r="AQ131" i="44"/>
  <c r="AY131" i="46"/>
  <c r="AY131" i="44"/>
  <c r="BG131" i="46"/>
  <c r="BG131" i="44"/>
  <c r="F132" i="46"/>
  <c r="F132" i="44"/>
  <c r="N132" i="46"/>
  <c r="N132" i="44"/>
  <c r="V132" i="46"/>
  <c r="V132" i="44"/>
  <c r="AT132" i="46"/>
  <c r="AT132" i="44"/>
  <c r="BB132" i="46"/>
  <c r="BB132" i="44"/>
  <c r="BJ132" i="46"/>
  <c r="BJ132" i="44"/>
  <c r="A131" i="27"/>
  <c r="A133" i="44"/>
  <c r="C133" i="46"/>
  <c r="C133" i="44" s="1"/>
  <c r="J133" i="46"/>
  <c r="J133" i="44"/>
  <c r="R133" i="46"/>
  <c r="R133" i="44"/>
  <c r="Z133" i="46"/>
  <c r="Z133" i="44"/>
  <c r="AH133" i="46"/>
  <c r="AH133" i="44"/>
  <c r="BN133" i="46"/>
  <c r="BN133" i="44"/>
  <c r="AX133" i="46"/>
  <c r="AX133" i="44"/>
  <c r="M138" i="46"/>
  <c r="M138" i="44"/>
  <c r="BQ138" i="46"/>
  <c r="BQ138" i="44"/>
  <c r="BC139" i="46"/>
  <c r="BC139" i="44"/>
  <c r="O141" i="46"/>
  <c r="O141" i="44"/>
  <c r="AJ143" i="46"/>
  <c r="AJ143" i="44"/>
  <c r="H144" i="46"/>
  <c r="H144" i="44"/>
  <c r="BL144" i="46"/>
  <c r="BL144" i="44"/>
  <c r="N146" i="46"/>
  <c r="N146" i="44"/>
  <c r="BE149" i="46"/>
  <c r="BE149" i="44"/>
  <c r="AC150" i="46"/>
  <c r="AC150" i="44"/>
  <c r="AK150" i="46"/>
  <c r="AK150" i="44"/>
  <c r="BK151" i="46"/>
  <c r="BK151" i="44"/>
  <c r="S152" i="46"/>
  <c r="S152" i="44"/>
  <c r="AY152" i="46"/>
  <c r="AY152" i="44"/>
  <c r="S154" i="46"/>
  <c r="S154" i="44"/>
  <c r="F155" i="46"/>
  <c r="F155" i="44"/>
  <c r="AD155" i="46"/>
  <c r="AD155" i="44"/>
  <c r="P156" i="46"/>
  <c r="P156" i="44"/>
  <c r="AV156" i="46"/>
  <c r="AV156" i="44"/>
  <c r="R157" i="46"/>
  <c r="R157" i="44"/>
  <c r="AT158" i="46"/>
  <c r="AT158" i="44"/>
  <c r="AF159" i="46"/>
  <c r="AF159" i="44"/>
  <c r="AL161" i="46"/>
  <c r="AL161" i="44"/>
  <c r="R162" i="46"/>
  <c r="R162" i="44"/>
  <c r="Z162" i="46"/>
  <c r="Z162" i="44"/>
  <c r="BJ163" i="46"/>
  <c r="BJ163" i="44"/>
  <c r="AH164" i="46"/>
  <c r="AH164" i="44"/>
  <c r="AX164" i="46"/>
  <c r="AX164" i="44"/>
  <c r="BH165" i="46"/>
  <c r="BH165" i="44"/>
  <c r="AV166" i="46"/>
  <c r="AV166" i="44"/>
  <c r="AQ167" i="46"/>
  <c r="AQ167" i="44"/>
  <c r="G168" i="46"/>
  <c r="G168" i="44"/>
  <c r="S169" i="46"/>
  <c r="S169" i="44"/>
  <c r="BO169" i="46"/>
  <c r="BO169" i="44"/>
  <c r="BQ171" i="46"/>
  <c r="BQ171" i="44"/>
  <c r="X172" i="46"/>
  <c r="X172" i="44"/>
  <c r="AV172" i="46"/>
  <c r="AV172" i="44"/>
  <c r="AV174" i="46"/>
  <c r="AV174" i="44"/>
  <c r="BL174" i="46"/>
  <c r="BL174" i="44"/>
  <c r="BH175" i="46"/>
  <c r="BH175" i="44"/>
  <c r="BP175" i="46"/>
  <c r="BP175" i="44"/>
  <c r="V178" i="46"/>
  <c r="V178" i="44"/>
  <c r="AX179" i="46"/>
  <c r="AX179" i="44"/>
  <c r="BF179" i="46"/>
  <c r="BF179" i="44"/>
  <c r="AD180" i="46"/>
  <c r="AD180" i="44"/>
  <c r="BB180" i="46"/>
  <c r="BB180" i="44"/>
  <c r="Z181" i="46"/>
  <c r="Z181" i="44"/>
  <c r="AX181" i="46"/>
  <c r="AX181" i="44"/>
  <c r="BF181" i="46"/>
  <c r="BF181" i="44"/>
  <c r="U182" i="46"/>
  <c r="U182" i="44"/>
  <c r="AK182" i="46"/>
  <c r="AK182" i="44"/>
  <c r="AS182" i="46"/>
  <c r="AS182" i="44"/>
  <c r="Q183" i="46"/>
  <c r="Q183" i="44"/>
  <c r="AG183" i="46"/>
  <c r="AG183" i="44"/>
  <c r="U184" i="46"/>
  <c r="U184" i="44"/>
  <c r="AS184" i="46"/>
  <c r="AS184" i="44"/>
  <c r="BE185" i="46"/>
  <c r="BE185" i="44"/>
  <c r="T186" i="46"/>
  <c r="T186" i="44"/>
  <c r="BQ53" i="44"/>
  <c r="AZ68" i="44"/>
  <c r="F136" i="44"/>
  <c r="V136" i="44"/>
  <c r="AT136" i="44"/>
  <c r="BO140" i="44"/>
  <c r="AB143" i="44"/>
  <c r="AR143" i="44"/>
  <c r="BH143" i="44"/>
  <c r="AX145" i="44"/>
  <c r="AG147" i="44"/>
  <c r="BA150" i="44"/>
  <c r="BQ150" i="44"/>
  <c r="W151" i="44"/>
  <c r="BG152" i="44"/>
  <c r="K154" i="44"/>
  <c r="Z157" i="44"/>
  <c r="AP157" i="44"/>
  <c r="P159" i="44"/>
  <c r="BB161" i="44"/>
  <c r="BN162" i="44"/>
  <c r="AD163" i="44"/>
  <c r="AT163" i="44"/>
  <c r="BP165" i="44"/>
  <c r="BK168" i="44"/>
  <c r="AI169" i="44"/>
  <c r="M171" i="44"/>
  <c r="AK171" i="44"/>
  <c r="AB173" i="44"/>
  <c r="AF174" i="44"/>
  <c r="R177" i="44"/>
  <c r="BN177" i="44"/>
  <c r="M182" i="44"/>
  <c r="X187" i="44"/>
  <c r="BH188" i="44"/>
  <c r="N198" i="44"/>
  <c r="AT198" i="44"/>
  <c r="V134" i="44"/>
  <c r="J135" i="44"/>
  <c r="AH135" i="44"/>
  <c r="AO137" i="44"/>
  <c r="AE141" i="44"/>
  <c r="AU141" i="44"/>
  <c r="AF144" i="44"/>
  <c r="AH145" i="44"/>
  <c r="V146" i="44"/>
  <c r="BB146" i="44"/>
  <c r="BE147" i="44"/>
  <c r="AC148" i="44"/>
  <c r="BA148" i="44"/>
  <c r="AO149" i="44"/>
  <c r="C135" i="46"/>
  <c r="C135" i="44" s="1"/>
  <c r="AP133" i="44"/>
  <c r="F134" i="44"/>
  <c r="R135" i="44"/>
  <c r="BF135" i="44"/>
  <c r="AW137" i="44"/>
  <c r="AC138" i="44"/>
  <c r="BK139" i="44"/>
  <c r="T143" i="44"/>
  <c r="P144" i="44"/>
  <c r="M148" i="44"/>
  <c r="AA152" i="44"/>
  <c r="G153" i="44"/>
  <c r="V155" i="44"/>
  <c r="AT155" i="44"/>
  <c r="H156" i="44"/>
  <c r="AD158" i="44"/>
  <c r="A137" i="44"/>
  <c r="Z36" i="44"/>
  <c r="BC48" i="44"/>
  <c r="BQ52" i="44"/>
  <c r="BQ55" i="44"/>
  <c r="Z135" i="44"/>
  <c r="AX135" i="44"/>
  <c r="BN135" i="44"/>
  <c r="BJ136" i="44"/>
  <c r="BA138" i="44"/>
  <c r="G139" i="44"/>
  <c r="X144" i="44"/>
  <c r="AD146" i="44"/>
  <c r="BJ146" i="44"/>
  <c r="BM147" i="44"/>
  <c r="AS148" i="44"/>
  <c r="AM151" i="44"/>
  <c r="N155" i="44"/>
  <c r="AF156" i="44"/>
  <c r="AL158" i="44"/>
  <c r="AV159" i="44"/>
  <c r="AA160" i="44"/>
  <c r="AQ160" i="44"/>
  <c r="AH162" i="44"/>
  <c r="J164" i="44"/>
  <c r="AP164" i="44"/>
  <c r="AN166" i="44"/>
  <c r="AE168" i="44"/>
  <c r="AU168" i="44"/>
  <c r="AU170" i="44"/>
  <c r="BK170" i="44"/>
  <c r="BI171" i="44"/>
  <c r="H172" i="44"/>
  <c r="BP173" i="44"/>
  <c r="BD174" i="44"/>
  <c r="D175" i="44"/>
  <c r="AD176" i="44"/>
  <c r="AD178" i="44"/>
  <c r="AH181" i="44"/>
  <c r="BI182" i="44"/>
  <c r="AC184" i="44"/>
  <c r="BF133" i="46"/>
  <c r="BF133" i="44"/>
  <c r="AL134" i="46"/>
  <c r="AL134" i="44"/>
  <c r="BJ134" i="46"/>
  <c r="BJ134" i="44"/>
  <c r="AD136" i="46"/>
  <c r="AD136" i="44"/>
  <c r="BB136" i="46"/>
  <c r="BB136" i="44"/>
  <c r="Q137" i="46"/>
  <c r="Q137" i="44"/>
  <c r="AG137" i="46"/>
  <c r="AG137" i="44"/>
  <c r="BE137" i="46"/>
  <c r="BE137" i="44"/>
  <c r="AK138" i="46"/>
  <c r="AK138" i="44"/>
  <c r="O139" i="46"/>
  <c r="O139" i="44"/>
  <c r="K140" i="46"/>
  <c r="K140" i="44"/>
  <c r="AI140" i="46"/>
  <c r="AI140" i="44"/>
  <c r="AY140" i="46"/>
  <c r="AY140" i="44"/>
  <c r="BC141" i="46"/>
  <c r="BC141" i="44"/>
  <c r="D143" i="46"/>
  <c r="D143" i="44"/>
  <c r="AV144" i="46"/>
  <c r="AV144" i="44"/>
  <c r="R145" i="46"/>
  <c r="R145" i="44"/>
  <c r="AL146" i="46"/>
  <c r="AL146" i="44"/>
  <c r="I147" i="46"/>
  <c r="I147" i="44"/>
  <c r="AO147" i="46"/>
  <c r="AO147" i="44"/>
  <c r="BQ148" i="46"/>
  <c r="BQ148" i="44"/>
  <c r="Y149" i="46"/>
  <c r="Y149" i="44"/>
  <c r="M150" i="46"/>
  <c r="M150" i="44"/>
  <c r="G151" i="46"/>
  <c r="G151" i="44"/>
  <c r="AE151" i="46"/>
  <c r="AE151" i="44"/>
  <c r="AI152" i="46"/>
  <c r="AI152" i="44"/>
  <c r="BC153" i="46"/>
  <c r="BC153" i="44"/>
  <c r="AI154" i="46"/>
  <c r="AI154" i="44"/>
  <c r="AQ154" i="46"/>
  <c r="AQ154" i="44"/>
  <c r="N158" i="46"/>
  <c r="N158" i="44"/>
  <c r="K160" i="46"/>
  <c r="K160" i="44"/>
  <c r="F161" i="46"/>
  <c r="F161" i="44"/>
  <c r="BJ161" i="46"/>
  <c r="BJ161" i="44"/>
  <c r="AP162" i="46"/>
  <c r="AP162" i="44"/>
  <c r="AR165" i="46"/>
  <c r="AR165" i="44"/>
  <c r="H166" i="46"/>
  <c r="H166" i="44"/>
  <c r="AF166" i="46"/>
  <c r="AF166" i="44"/>
  <c r="K167" i="46"/>
  <c r="K167" i="44"/>
  <c r="AA167" i="46"/>
  <c r="AA167" i="44"/>
  <c r="BC170" i="46"/>
  <c r="BC170" i="44"/>
  <c r="BA171" i="46"/>
  <c r="BA171" i="44"/>
  <c r="D173" i="46"/>
  <c r="D173" i="44"/>
  <c r="L173" i="46"/>
  <c r="L173" i="44"/>
  <c r="AJ173" i="46"/>
  <c r="AJ173" i="44"/>
  <c r="AR173" i="46"/>
  <c r="AR173" i="44"/>
  <c r="T175" i="46"/>
  <c r="T175" i="44"/>
  <c r="AB175" i="46"/>
  <c r="AB175" i="44"/>
  <c r="N176" i="46"/>
  <c r="N176" i="44"/>
  <c r="AL176" i="46"/>
  <c r="AL176" i="44"/>
  <c r="AX177" i="46"/>
  <c r="AX177" i="44"/>
  <c r="J179" i="46"/>
  <c r="J179" i="44"/>
  <c r="Z179" i="46"/>
  <c r="Z179" i="44"/>
  <c r="BJ180" i="46"/>
  <c r="BJ180" i="44"/>
  <c r="J181" i="46"/>
  <c r="J181" i="44"/>
  <c r="BP186" i="46"/>
  <c r="BP186" i="44"/>
  <c r="AJ188" i="46"/>
  <c r="AJ188" i="44"/>
  <c r="AZ188" i="46"/>
  <c r="AZ188" i="44"/>
  <c r="O190" i="46"/>
  <c r="O190" i="44"/>
  <c r="AM190" i="46"/>
  <c r="AM190" i="44"/>
  <c r="AG191" i="46"/>
  <c r="AG191" i="44"/>
  <c r="M192" i="46"/>
  <c r="M192" i="44"/>
  <c r="AC192" i="46"/>
  <c r="AC192" i="44"/>
  <c r="BQ192" i="46"/>
  <c r="BQ192" i="44"/>
  <c r="AE193" i="46"/>
  <c r="AE193" i="44"/>
  <c r="Z194" i="46"/>
  <c r="Z194" i="44"/>
  <c r="AP194" i="46"/>
  <c r="AP194" i="44"/>
  <c r="BF194" i="46"/>
  <c r="BF194" i="44"/>
  <c r="L195" i="46"/>
  <c r="L195" i="44"/>
  <c r="AF196" i="46"/>
  <c r="AF196" i="44"/>
  <c r="J197" i="46"/>
  <c r="J197" i="44"/>
  <c r="AX197" i="46"/>
  <c r="AX197" i="44"/>
  <c r="V198" i="46"/>
  <c r="V198" i="44"/>
  <c r="AL198" i="46"/>
  <c r="AL198" i="44"/>
  <c r="J199" i="46"/>
  <c r="J199" i="44"/>
  <c r="R199" i="46"/>
  <c r="R199" i="44"/>
  <c r="AP199" i="46"/>
  <c r="AP199" i="44"/>
  <c r="BF199" i="46"/>
  <c r="BF199" i="44"/>
  <c r="BN199" i="46"/>
  <c r="BN199" i="44"/>
  <c r="AG201" i="46"/>
  <c r="AG201" i="44"/>
  <c r="BE201" i="46"/>
  <c r="BE201" i="44"/>
  <c r="AQ202" i="46"/>
  <c r="AQ202" i="44"/>
  <c r="AA95" i="46"/>
  <c r="AA95" i="44"/>
  <c r="AP117" i="46"/>
  <c r="AP117" i="44"/>
  <c r="AU125" i="44"/>
  <c r="P82" i="44"/>
  <c r="BH122" i="44"/>
  <c r="G125" i="44"/>
  <c r="BK125" i="44"/>
  <c r="BC127" i="44"/>
  <c r="T133" i="44"/>
  <c r="BH135" i="44"/>
  <c r="BB68" i="44"/>
  <c r="I71" i="44"/>
  <c r="J81" i="44"/>
  <c r="G85" i="44"/>
  <c r="P101" i="44"/>
  <c r="O105" i="44"/>
  <c r="AW110" i="44"/>
  <c r="M113" i="44"/>
  <c r="X116" i="44"/>
  <c r="BL116" i="44"/>
  <c r="AX117" i="44"/>
  <c r="AQ128" i="44"/>
  <c r="M140" i="44"/>
  <c r="BE141" i="44"/>
  <c r="E142" i="44"/>
  <c r="F143" i="44"/>
  <c r="BJ143" i="44"/>
  <c r="Z144" i="44"/>
  <c r="BK148" i="44"/>
  <c r="BO149" i="44"/>
  <c r="Y151" i="44"/>
  <c r="AO153" i="44"/>
  <c r="BF156" i="44"/>
  <c r="P161" i="44"/>
  <c r="D162" i="44"/>
  <c r="BP164" i="44"/>
  <c r="AL165" i="44"/>
  <c r="R166" i="44"/>
  <c r="AP166" i="44"/>
  <c r="BN166" i="44"/>
  <c r="BA169" i="44"/>
  <c r="I170" i="44"/>
  <c r="AL173" i="44"/>
  <c r="AD175" i="44"/>
  <c r="X176" i="44"/>
  <c r="X180" i="44"/>
  <c r="D181" i="44"/>
  <c r="W182" i="44"/>
  <c r="S185" i="44"/>
  <c r="V186" i="44"/>
  <c r="BB188" i="44"/>
  <c r="BM190" i="44"/>
  <c r="AA191" i="44"/>
  <c r="BC192" i="44"/>
  <c r="BE193" i="44"/>
  <c r="D194" i="44"/>
  <c r="AB199" i="44"/>
  <c r="AZ199" i="44"/>
  <c r="AN116" i="46"/>
  <c r="AN116" i="44"/>
  <c r="M118" i="46"/>
  <c r="M118" i="44"/>
  <c r="AS118" i="46"/>
  <c r="AS118" i="44"/>
  <c r="G127" i="46"/>
  <c r="G127" i="44"/>
  <c r="AU127" i="46"/>
  <c r="AU127" i="44"/>
  <c r="AU129" i="46"/>
  <c r="AU129" i="44"/>
  <c r="AO130" i="46"/>
  <c r="AO130" i="44"/>
  <c r="D133" i="46"/>
  <c r="D133" i="44"/>
  <c r="AB133" i="46"/>
  <c r="AB133" i="44"/>
  <c r="AR133" i="46"/>
  <c r="AR133" i="44"/>
  <c r="BP133" i="46"/>
  <c r="BP133" i="44"/>
  <c r="T135" i="46"/>
  <c r="T135" i="44"/>
  <c r="AJ135" i="46"/>
  <c r="AJ135" i="44"/>
  <c r="BP135" i="46"/>
  <c r="BP135" i="44"/>
  <c r="AI137" i="46"/>
  <c r="AI137" i="44"/>
  <c r="AU138" i="46"/>
  <c r="AU138" i="44"/>
  <c r="Y139" i="46"/>
  <c r="Y139" i="44"/>
  <c r="I141" i="46"/>
  <c r="I141" i="44"/>
  <c r="AO141" i="46"/>
  <c r="AO141" i="44"/>
  <c r="N143" i="46"/>
  <c r="N143" i="44"/>
  <c r="AD143" i="46"/>
  <c r="AD143" i="44"/>
  <c r="A142" i="27"/>
  <c r="C144" i="46"/>
  <c r="C144" i="44" s="1"/>
  <c r="AX144" i="46"/>
  <c r="AX144" i="44"/>
  <c r="BN144" i="46"/>
  <c r="BN144" i="44"/>
  <c r="AZ145" i="46"/>
  <c r="AZ145" i="44"/>
  <c r="K147" i="46"/>
  <c r="K147" i="44"/>
  <c r="AY147" i="46"/>
  <c r="AY147" i="44"/>
  <c r="BG147" i="46"/>
  <c r="BG147" i="44"/>
  <c r="O148" i="46"/>
  <c r="O148" i="44"/>
  <c r="K149" i="46"/>
  <c r="K149" i="44"/>
  <c r="AA149" i="46"/>
  <c r="AA149" i="44"/>
  <c r="AI149" i="46"/>
  <c r="AI149" i="44"/>
  <c r="AQ149" i="46"/>
  <c r="AQ149" i="44"/>
  <c r="AY149" i="46"/>
  <c r="AY149" i="44"/>
  <c r="W150" i="46"/>
  <c r="W150" i="44"/>
  <c r="BK150" i="46"/>
  <c r="BK150" i="44"/>
  <c r="I151" i="46"/>
  <c r="I151" i="44"/>
  <c r="AW151" i="46"/>
  <c r="AW151" i="44"/>
  <c r="BE151" i="46"/>
  <c r="BE151" i="44"/>
  <c r="AC152" i="46"/>
  <c r="AC152" i="44"/>
  <c r="AK152" i="46"/>
  <c r="AK152" i="44"/>
  <c r="Q153" i="46"/>
  <c r="Q153" i="44"/>
  <c r="M154" i="46"/>
  <c r="M154" i="44"/>
  <c r="U154" i="46"/>
  <c r="U154" i="44"/>
  <c r="AK154" i="46"/>
  <c r="AK154" i="44"/>
  <c r="BI154" i="46"/>
  <c r="BI154" i="44"/>
  <c r="Z156" i="46"/>
  <c r="Z156" i="44"/>
  <c r="L157" i="46"/>
  <c r="L157" i="44"/>
  <c r="AJ157" i="46"/>
  <c r="AJ157" i="44"/>
  <c r="BH157" i="46"/>
  <c r="BH157" i="44"/>
  <c r="BP157" i="46"/>
  <c r="BP157" i="44"/>
  <c r="H158" i="46"/>
  <c r="H158" i="44"/>
  <c r="Z159" i="46"/>
  <c r="Z159" i="44"/>
  <c r="BF159" i="46"/>
  <c r="BF159" i="44"/>
  <c r="BA160" i="46"/>
  <c r="BA160" i="44"/>
  <c r="BI160" i="46"/>
  <c r="BI160" i="44"/>
  <c r="X161" i="46"/>
  <c r="X161" i="44"/>
  <c r="AF161" i="46"/>
  <c r="AF161" i="44"/>
  <c r="BD161" i="46"/>
  <c r="BD161" i="44"/>
  <c r="BH162" i="46"/>
  <c r="BH162" i="44"/>
  <c r="BL163" i="46"/>
  <c r="BL163" i="44"/>
  <c r="T164" i="46"/>
  <c r="T164" i="44"/>
  <c r="AR164" i="46"/>
  <c r="AR164" i="44"/>
  <c r="V165" i="46"/>
  <c r="V165" i="44"/>
  <c r="AT165" i="46"/>
  <c r="AT165" i="44"/>
  <c r="J166" i="46"/>
  <c r="J166" i="44"/>
  <c r="BF166" i="46"/>
  <c r="BF166" i="44"/>
  <c r="U167" i="46"/>
  <c r="U167" i="44"/>
  <c r="AC167" i="46"/>
  <c r="AC167" i="44"/>
  <c r="BA167" i="46"/>
  <c r="BA167" i="44"/>
  <c r="BI167" i="46"/>
  <c r="BI167" i="44"/>
  <c r="BQ167" i="46"/>
  <c r="BQ167" i="44"/>
  <c r="Y168" i="46"/>
  <c r="Y168" i="44"/>
  <c r="AG168" i="46"/>
  <c r="AG168" i="44"/>
  <c r="AO168" i="46"/>
  <c r="AO168" i="44"/>
  <c r="AW168" i="46"/>
  <c r="AW168" i="44"/>
  <c r="BM168" i="46"/>
  <c r="BM168" i="44"/>
  <c r="E169" i="46"/>
  <c r="E169" i="44"/>
  <c r="M169" i="46"/>
  <c r="M169" i="44"/>
  <c r="U169" i="46"/>
  <c r="U169" i="44"/>
  <c r="AK169" i="46"/>
  <c r="AK169" i="44"/>
  <c r="AS169" i="46"/>
  <c r="AS169" i="44"/>
  <c r="BQ169" i="46"/>
  <c r="BQ169" i="44"/>
  <c r="AW170" i="46"/>
  <c r="AW170" i="44"/>
  <c r="AU171" i="46"/>
  <c r="AU171" i="44"/>
  <c r="J172" i="46"/>
  <c r="J172" i="44"/>
  <c r="R172" i="46"/>
  <c r="R172" i="44"/>
  <c r="AP172" i="46"/>
  <c r="AP172" i="44"/>
  <c r="AX172" i="46"/>
  <c r="AX172" i="44"/>
  <c r="N173" i="46"/>
  <c r="N173" i="44"/>
  <c r="AD173" i="46"/>
  <c r="AD173" i="44"/>
  <c r="BB173" i="46"/>
  <c r="BB173" i="44"/>
  <c r="J174" i="46"/>
  <c r="J174" i="44"/>
  <c r="R174" i="46"/>
  <c r="R174" i="44"/>
  <c r="Z174" i="46"/>
  <c r="Z174" i="44"/>
  <c r="AH174" i="46"/>
  <c r="AH174" i="44"/>
  <c r="BN174" i="46"/>
  <c r="BN174" i="44"/>
  <c r="F175" i="46"/>
  <c r="F175" i="44"/>
  <c r="V175" i="46"/>
  <c r="V175" i="44"/>
  <c r="AT175" i="46"/>
  <c r="AT175" i="44"/>
  <c r="H176" i="46"/>
  <c r="H176" i="44"/>
  <c r="AN176" i="46"/>
  <c r="AN176" i="44"/>
  <c r="L177" i="46"/>
  <c r="L177" i="44"/>
  <c r="AR177" i="46"/>
  <c r="AR177" i="44"/>
  <c r="X178" i="46"/>
  <c r="X178" i="44"/>
  <c r="AV178" i="46"/>
  <c r="AV178" i="44"/>
  <c r="BL178" i="46"/>
  <c r="BL178" i="44"/>
  <c r="AF180" i="46"/>
  <c r="AF180" i="44"/>
  <c r="BL180" i="46"/>
  <c r="BL180" i="44"/>
  <c r="AB181" i="46"/>
  <c r="AB181" i="44"/>
  <c r="O182" i="46"/>
  <c r="O182" i="44"/>
  <c r="AU182" i="46"/>
  <c r="AU182" i="44"/>
  <c r="BK182" i="46"/>
  <c r="BK182" i="44"/>
  <c r="AA183" i="46"/>
  <c r="AA183" i="44"/>
  <c r="AI183" i="46"/>
  <c r="AI183" i="44"/>
  <c r="AQ183" i="46"/>
  <c r="AQ183" i="44"/>
  <c r="BO183" i="46"/>
  <c r="BO183" i="44"/>
  <c r="O184" i="46"/>
  <c r="O184" i="44"/>
  <c r="W184" i="46"/>
  <c r="W184" i="44"/>
  <c r="AU184" i="46"/>
  <c r="AU184" i="44"/>
  <c r="BC184" i="46"/>
  <c r="BC184" i="44"/>
  <c r="BK184" i="46"/>
  <c r="BK184" i="44"/>
  <c r="K185" i="46"/>
  <c r="K185" i="44"/>
  <c r="AA185" i="46"/>
  <c r="AA185" i="44"/>
  <c r="AY185" i="46"/>
  <c r="AY185" i="44"/>
  <c r="BG185" i="46"/>
  <c r="BG185" i="44"/>
  <c r="F186" i="46"/>
  <c r="F186" i="44"/>
  <c r="AL186" i="46"/>
  <c r="AL186" i="44"/>
  <c r="BB186" i="46"/>
  <c r="BB186" i="44"/>
  <c r="AP187" i="46"/>
  <c r="AP187" i="44"/>
  <c r="BN187" i="46"/>
  <c r="BN187" i="44"/>
  <c r="F188" i="46"/>
  <c r="F188" i="44"/>
  <c r="AD188" i="46"/>
  <c r="AD188" i="44"/>
  <c r="F189" i="46"/>
  <c r="F189" i="44"/>
  <c r="BB189" i="46"/>
  <c r="BB189" i="44"/>
  <c r="BJ189" i="46"/>
  <c r="BJ189" i="44"/>
  <c r="I190" i="46"/>
  <c r="I190" i="44"/>
  <c r="AW190" i="46"/>
  <c r="AW190" i="44"/>
  <c r="BE190" i="46"/>
  <c r="BE190" i="44"/>
  <c r="AI191" i="46"/>
  <c r="AI191" i="44"/>
  <c r="AQ191" i="46"/>
  <c r="AQ191" i="44"/>
  <c r="AY191" i="46"/>
  <c r="AY191" i="44"/>
  <c r="BG191" i="46"/>
  <c r="BG191" i="44"/>
  <c r="G192" i="46"/>
  <c r="G192" i="44"/>
  <c r="AM192" i="46"/>
  <c r="AM192" i="44"/>
  <c r="AU192" i="46"/>
  <c r="AU192" i="44"/>
  <c r="BK192" i="46"/>
  <c r="BK192" i="44"/>
  <c r="I193" i="46"/>
  <c r="I193" i="44"/>
  <c r="AG193" i="46"/>
  <c r="AG193" i="44"/>
  <c r="AO193" i="46"/>
  <c r="AO193" i="44"/>
  <c r="AW193" i="46"/>
  <c r="AW193" i="44"/>
  <c r="T194" i="46"/>
  <c r="T194" i="44"/>
  <c r="AB194" i="46"/>
  <c r="AB194" i="44"/>
  <c r="AJ194" i="46"/>
  <c r="AJ194" i="44"/>
  <c r="AR194" i="46"/>
  <c r="AR194" i="44"/>
  <c r="BP194" i="46"/>
  <c r="BP194" i="44"/>
  <c r="V195" i="46"/>
  <c r="V195" i="44"/>
  <c r="AL195" i="46"/>
  <c r="AL195" i="44"/>
  <c r="L197" i="46"/>
  <c r="L197" i="44"/>
  <c r="AJ197" i="46"/>
  <c r="AJ197" i="44"/>
  <c r="AZ197" i="46"/>
  <c r="AZ197" i="44"/>
  <c r="BP197" i="46"/>
  <c r="BP197" i="44"/>
  <c r="P198" i="46"/>
  <c r="P198" i="44"/>
  <c r="X198" i="46"/>
  <c r="X198" i="44"/>
  <c r="AN198" i="46"/>
  <c r="AN198" i="44"/>
  <c r="AV198" i="46"/>
  <c r="AV198" i="44"/>
  <c r="T199" i="46"/>
  <c r="T199" i="44"/>
  <c r="AJ199" i="46"/>
  <c r="AJ199" i="44"/>
  <c r="AR199" i="46"/>
  <c r="AR199" i="44"/>
  <c r="J200" i="46"/>
  <c r="J200" i="44"/>
  <c r="R200" i="46"/>
  <c r="R200" i="44"/>
  <c r="AP200" i="46"/>
  <c r="AP200" i="44"/>
  <c r="AX200" i="46"/>
  <c r="AX200" i="44"/>
  <c r="S201" i="46"/>
  <c r="S201" i="44"/>
  <c r="AQ201" i="46"/>
  <c r="AQ201" i="44"/>
  <c r="AY201" i="46"/>
  <c r="AY201" i="44"/>
  <c r="U202" i="46"/>
  <c r="U202" i="44"/>
  <c r="AS202" i="46"/>
  <c r="AS202" i="44"/>
  <c r="BA202" i="46"/>
  <c r="BA202" i="44"/>
  <c r="Y203" i="46"/>
  <c r="Y203" i="44"/>
  <c r="BM203" i="46"/>
  <c r="BM203" i="44"/>
  <c r="W204" i="46"/>
  <c r="W204" i="44"/>
  <c r="AQ205" i="46"/>
  <c r="AQ205" i="44"/>
  <c r="BG205" i="46"/>
  <c r="BG205" i="44"/>
  <c r="W206" i="46"/>
  <c r="W206" i="44"/>
  <c r="AM206" i="46"/>
  <c r="AM206" i="44"/>
  <c r="BK206" i="46"/>
  <c r="BK206" i="44"/>
  <c r="AR115" i="46"/>
  <c r="AR115" i="44"/>
  <c r="I112" i="44"/>
  <c r="H116" i="44"/>
  <c r="AB126" i="44"/>
  <c r="R108" i="46"/>
  <c r="R108" i="44"/>
  <c r="A144" i="44"/>
  <c r="C74" i="46"/>
  <c r="C74" i="44" s="1"/>
  <c r="AN16" i="44"/>
  <c r="AJ37" i="44"/>
  <c r="L65" i="44"/>
  <c r="BD75" i="44"/>
  <c r="BB82" i="44"/>
  <c r="AD96" i="44"/>
  <c r="E113" i="44"/>
  <c r="AO119" i="44"/>
  <c r="AJ120" i="44"/>
  <c r="H121" i="44"/>
  <c r="W125" i="44"/>
  <c r="D126" i="44"/>
  <c r="H134" i="44"/>
  <c r="BD136" i="44"/>
  <c r="BK138" i="44"/>
  <c r="BM139" i="44"/>
  <c r="AG141" i="44"/>
  <c r="BB143" i="44"/>
  <c r="AE148" i="44"/>
  <c r="G150" i="44"/>
  <c r="AG153" i="44"/>
  <c r="E154" i="44"/>
  <c r="AX156" i="44"/>
  <c r="AB157" i="44"/>
  <c r="AF158" i="44"/>
  <c r="AV158" i="44"/>
  <c r="H163" i="44"/>
  <c r="AV163" i="44"/>
  <c r="BH164" i="44"/>
  <c r="AH166" i="44"/>
  <c r="I168" i="44"/>
  <c r="BM170" i="44"/>
  <c r="W171" i="44"/>
  <c r="Z172" i="44"/>
  <c r="V173" i="44"/>
  <c r="N175" i="44"/>
  <c r="BJ175" i="44"/>
  <c r="T177" i="44"/>
  <c r="BH177" i="44"/>
  <c r="H178" i="44"/>
  <c r="BD178" i="44"/>
  <c r="AN180" i="44"/>
  <c r="G184" i="44"/>
  <c r="AE184" i="44"/>
  <c r="N186" i="44"/>
  <c r="V188" i="44"/>
  <c r="BH194" i="44"/>
  <c r="AF198" i="44"/>
  <c r="BD198" i="44"/>
  <c r="AA201" i="44"/>
  <c r="BO201" i="44"/>
  <c r="M202" i="44"/>
  <c r="BL101" i="46"/>
  <c r="BL101" i="44"/>
  <c r="BP115" i="46"/>
  <c r="BP115" i="44"/>
  <c r="I69" i="44"/>
  <c r="AR122" i="44"/>
  <c r="BI100" i="44"/>
  <c r="AW130" i="44"/>
  <c r="BH133" i="44"/>
  <c r="BI140" i="44"/>
  <c r="AW141" i="44"/>
  <c r="M142" i="44"/>
  <c r="AB145" i="44"/>
  <c r="D157" i="44"/>
  <c r="R159" i="44"/>
  <c r="AJ162" i="44"/>
  <c r="P54" i="46"/>
  <c r="P54" i="44"/>
  <c r="AM85" i="46"/>
  <c r="AM85" i="44"/>
  <c r="U109" i="46"/>
  <c r="U109" i="44"/>
  <c r="AP97" i="44"/>
  <c r="X121" i="44"/>
  <c r="AC111" i="44"/>
  <c r="AS113" i="44"/>
  <c r="BM119" i="44"/>
  <c r="AV121" i="44"/>
  <c r="BD123" i="44"/>
  <c r="AI128" i="44"/>
  <c r="Q141" i="44"/>
  <c r="BM141" i="44"/>
  <c r="BM151" i="44"/>
  <c r="AR157" i="44"/>
  <c r="BL161" i="44"/>
  <c r="G22" i="46"/>
  <c r="G22" i="44"/>
  <c r="BP91" i="44"/>
  <c r="AR93" i="44"/>
  <c r="S95" i="44"/>
  <c r="D102" i="44"/>
  <c r="AR102" i="44"/>
  <c r="AK118" i="44"/>
  <c r="Y119" i="44"/>
  <c r="AB120" i="44"/>
  <c r="D122" i="44"/>
  <c r="AB122" i="44"/>
  <c r="AZ122" i="44"/>
  <c r="AR126" i="44"/>
  <c r="I130" i="44"/>
  <c r="AS140" i="44"/>
  <c r="BA142" i="44"/>
  <c r="BQ142" i="44"/>
  <c r="R144" i="44"/>
  <c r="D145" i="44"/>
  <c r="AR145" i="44"/>
  <c r="BH145" i="44"/>
  <c r="S147" i="44"/>
  <c r="BC150" i="44"/>
  <c r="Q151" i="44"/>
  <c r="AG151" i="44"/>
  <c r="AX159" i="44"/>
  <c r="E160" i="44"/>
  <c r="AK160" i="44"/>
  <c r="AN161" i="44"/>
  <c r="AZ162" i="44"/>
  <c r="AX166" i="44"/>
  <c r="Q170" i="44"/>
  <c r="BL176" i="44"/>
  <c r="BH181" i="44"/>
  <c r="G182" i="44"/>
  <c r="BF187" i="44"/>
  <c r="AL188" i="44"/>
  <c r="V189" i="44"/>
  <c r="AT189" i="44"/>
  <c r="BM193" i="44"/>
  <c r="L194" i="44"/>
  <c r="BL94" i="46"/>
  <c r="BL94" i="44"/>
  <c r="AC118" i="46"/>
  <c r="AC118" i="44"/>
  <c r="BP120" i="46"/>
  <c r="BP120" i="44"/>
  <c r="BH91" i="44"/>
  <c r="C108" i="46"/>
  <c r="C108" i="44" s="1"/>
  <c r="AC100" i="44"/>
  <c r="K124" i="44"/>
  <c r="BG149" i="44"/>
  <c r="I153" i="44"/>
  <c r="L162" i="44"/>
  <c r="A108" i="44"/>
  <c r="BE18" i="44"/>
  <c r="AV27" i="44"/>
  <c r="AV68" i="44"/>
  <c r="AS70" i="44"/>
  <c r="J78" i="44"/>
  <c r="O103" i="44"/>
  <c r="AM105" i="44"/>
  <c r="AS109" i="44"/>
  <c r="BQ113" i="44"/>
  <c r="D115" i="44"/>
  <c r="P116" i="44"/>
  <c r="I119" i="44"/>
  <c r="AW119" i="44"/>
  <c r="AR120" i="44"/>
  <c r="AF121" i="44"/>
  <c r="G129" i="44"/>
  <c r="AG130" i="44"/>
  <c r="AN134" i="44"/>
  <c r="H136" i="44"/>
  <c r="X136" i="44"/>
  <c r="AQ137" i="44"/>
  <c r="AO139" i="44"/>
  <c r="BE139" i="44"/>
  <c r="BQ140" i="44"/>
  <c r="AT143" i="44"/>
  <c r="AM148" i="44"/>
  <c r="U152" i="44"/>
  <c r="AW153" i="44"/>
  <c r="X158" i="44"/>
  <c r="BD158" i="44"/>
  <c r="AH159" i="44"/>
  <c r="AN163" i="44"/>
  <c r="AZ164" i="44"/>
  <c r="N165" i="44"/>
  <c r="Z166" i="44"/>
  <c r="AK167" i="44"/>
  <c r="BI169" i="44"/>
  <c r="BE170" i="44"/>
  <c r="O171" i="44"/>
  <c r="F173" i="44"/>
  <c r="AF176" i="44"/>
  <c r="AB177" i="44"/>
  <c r="AN178" i="44"/>
  <c r="AE182" i="44"/>
  <c r="K183" i="44"/>
  <c r="AY183" i="44"/>
  <c r="AI185" i="44"/>
  <c r="AD186" i="44"/>
  <c r="N188" i="44"/>
  <c r="BJ188" i="44"/>
  <c r="AE192" i="44"/>
  <c r="Q193" i="44"/>
  <c r="N195" i="44"/>
  <c r="BJ195" i="44"/>
  <c r="D199" i="44"/>
  <c r="BH199" i="44"/>
  <c r="Z200" i="44"/>
  <c r="E202" i="44"/>
  <c r="AN121" i="46"/>
  <c r="AN121" i="44"/>
  <c r="AE127" i="46"/>
  <c r="AE127" i="44"/>
  <c r="AF123" i="44"/>
  <c r="BJ96" i="44"/>
  <c r="BJ98" i="44"/>
  <c r="BF99" i="44"/>
  <c r="T126" i="44"/>
  <c r="AR135" i="44"/>
  <c r="BG84" i="46"/>
  <c r="BG84" i="44"/>
  <c r="AN88" i="46"/>
  <c r="AN88" i="44"/>
  <c r="Z91" i="46"/>
  <c r="Z91" i="44"/>
  <c r="AL92" i="46"/>
  <c r="AL92" i="44"/>
  <c r="BD61" i="44"/>
  <c r="AR96" i="44"/>
  <c r="AV97" i="44"/>
  <c r="Z102" i="44"/>
  <c r="N142" i="44"/>
  <c r="T147" i="44"/>
  <c r="BH149" i="44"/>
  <c r="H150" i="44"/>
  <c r="AF150" i="44"/>
  <c r="AG95" i="44"/>
  <c r="AD9" i="44"/>
  <c r="AR27" i="44"/>
  <c r="AW33" i="44"/>
  <c r="BL43" i="44"/>
  <c r="AK48" i="44"/>
  <c r="AA55" i="44"/>
  <c r="AZ58" i="44"/>
  <c r="AI60" i="44"/>
  <c r="S62" i="44"/>
  <c r="Z64" i="44"/>
  <c r="V67" i="44"/>
  <c r="AM70" i="44"/>
  <c r="F76" i="44"/>
  <c r="BN80" i="44"/>
  <c r="AR83" i="44"/>
  <c r="D88" i="44"/>
  <c r="T88" i="44"/>
  <c r="O100" i="44"/>
  <c r="N102" i="44"/>
  <c r="BE103" i="44"/>
  <c r="BG108" i="44"/>
  <c r="AU109" i="44"/>
  <c r="BC111" i="44"/>
  <c r="K112" i="44"/>
  <c r="S8" i="46"/>
  <c r="S8" i="44"/>
  <c r="AQ10" i="46"/>
  <c r="AQ10" i="44"/>
  <c r="Z19" i="46"/>
  <c r="Z19" i="44"/>
  <c r="A19" i="27"/>
  <c r="C21" i="46"/>
  <c r="C21" i="44" s="1"/>
  <c r="K22" i="46"/>
  <c r="K22" i="44"/>
  <c r="BO24" i="46"/>
  <c r="BO24" i="44"/>
  <c r="M25" i="46"/>
  <c r="M25" i="44"/>
  <c r="BQ25" i="46"/>
  <c r="BQ25" i="44"/>
  <c r="AJ27" i="46"/>
  <c r="AJ27" i="44"/>
  <c r="K29" i="46"/>
  <c r="K29" i="44"/>
  <c r="BI32" i="46"/>
  <c r="BI32" i="44"/>
  <c r="AG33" i="46"/>
  <c r="AG33" i="44"/>
  <c r="BE33" i="46"/>
  <c r="BE33" i="44"/>
  <c r="BM33" i="46"/>
  <c r="BM33" i="44"/>
  <c r="BE40" i="46"/>
  <c r="BE40" i="44"/>
  <c r="H43" i="46"/>
  <c r="H43" i="44"/>
  <c r="BD43" i="46"/>
  <c r="BD43" i="44"/>
  <c r="C103" i="46"/>
  <c r="C103" i="44" s="1"/>
  <c r="K24" i="44"/>
  <c r="Z34" i="44"/>
  <c r="BM42" i="44"/>
  <c r="BC44" i="44"/>
  <c r="K52" i="44"/>
  <c r="BH58" i="44"/>
  <c r="BO62" i="44"/>
  <c r="BB67" i="44"/>
  <c r="V76" i="44"/>
  <c r="H87" i="44"/>
  <c r="BN92" i="44"/>
  <c r="E95" i="44"/>
  <c r="AV96" i="44"/>
  <c r="Z101" i="44"/>
  <c r="AQ110" i="44"/>
  <c r="BA48" i="46"/>
  <c r="BA48" i="44"/>
  <c r="W51" i="46"/>
  <c r="W51" i="44"/>
  <c r="G59" i="46"/>
  <c r="G59" i="44"/>
  <c r="AL65" i="46"/>
  <c r="AL65" i="44"/>
  <c r="BJ67" i="46"/>
  <c r="BJ67" i="44"/>
  <c r="Z68" i="46"/>
  <c r="Z68" i="44"/>
  <c r="AH68" i="46"/>
  <c r="AH68" i="44"/>
  <c r="AA71" i="46"/>
  <c r="AA71" i="44"/>
  <c r="G72" i="46"/>
  <c r="G72" i="44"/>
  <c r="AU72" i="46"/>
  <c r="AU72" i="44"/>
  <c r="BC72" i="46"/>
  <c r="BC72" i="44"/>
  <c r="AH73" i="46"/>
  <c r="AH73" i="44"/>
  <c r="AX73" i="46"/>
  <c r="AX73" i="44"/>
  <c r="N74" i="46"/>
  <c r="N74" i="44"/>
  <c r="A75" i="27"/>
  <c r="A77" i="44"/>
  <c r="P77" i="46"/>
  <c r="P77" i="44"/>
  <c r="BP78" i="46"/>
  <c r="BP78" i="44"/>
  <c r="BJ79" i="46"/>
  <c r="BJ79" i="44"/>
  <c r="A78" i="27"/>
  <c r="C80" i="46"/>
  <c r="C80" i="44" s="1"/>
  <c r="J80" i="46"/>
  <c r="J80" i="44"/>
  <c r="BF80" i="46"/>
  <c r="BF80" i="44"/>
  <c r="V81" i="46"/>
  <c r="V81" i="44"/>
  <c r="AL81" i="46"/>
  <c r="AL81" i="44"/>
  <c r="J82" i="46"/>
  <c r="J82" i="44"/>
  <c r="Z82" i="46"/>
  <c r="Z82" i="44"/>
  <c r="AP82" i="46"/>
  <c r="AP82" i="44"/>
  <c r="BF82" i="46"/>
  <c r="BF82" i="44"/>
  <c r="AJ83" i="46"/>
  <c r="AJ83" i="44"/>
  <c r="BH83" i="46"/>
  <c r="BH83" i="44"/>
  <c r="AE84" i="46"/>
  <c r="AE84" i="44"/>
  <c r="AU84" i="46"/>
  <c r="AU84" i="44"/>
  <c r="Q85" i="46"/>
  <c r="Q85" i="44"/>
  <c r="E86" i="46"/>
  <c r="E86" i="44"/>
  <c r="X87" i="46"/>
  <c r="X87" i="44"/>
  <c r="AF87" i="46"/>
  <c r="AF87" i="44"/>
  <c r="BL87" i="46"/>
  <c r="BL87" i="44"/>
  <c r="AB88" i="46"/>
  <c r="AB88" i="44"/>
  <c r="AZ88" i="46"/>
  <c r="AZ88" i="44"/>
  <c r="AE89" i="46"/>
  <c r="AE89" i="44"/>
  <c r="AU89" i="46"/>
  <c r="AU89" i="44"/>
  <c r="BC89" i="46"/>
  <c r="BC89" i="44"/>
  <c r="K90" i="46"/>
  <c r="K90" i="44"/>
  <c r="AI90" i="46"/>
  <c r="AI90" i="44"/>
  <c r="AY90" i="46"/>
  <c r="AY90" i="44"/>
  <c r="F91" i="46"/>
  <c r="F91" i="44"/>
  <c r="V91" i="46"/>
  <c r="V91" i="44"/>
  <c r="AT91" i="46"/>
  <c r="AT91" i="44"/>
  <c r="A90" i="27"/>
  <c r="C92" i="46"/>
  <c r="C92" i="44" s="1"/>
  <c r="R92" i="46"/>
  <c r="R92" i="44"/>
  <c r="AX92" i="46"/>
  <c r="AX92" i="44"/>
  <c r="F93" i="46"/>
  <c r="F93" i="44"/>
  <c r="A92" i="27"/>
  <c r="A94" i="44"/>
  <c r="J94" i="46"/>
  <c r="J94" i="44"/>
  <c r="AH94" i="46"/>
  <c r="AH94" i="44"/>
  <c r="AX94" i="46"/>
  <c r="AX94" i="44"/>
  <c r="BN94" i="46"/>
  <c r="BN94" i="44"/>
  <c r="M95" i="46"/>
  <c r="M95" i="44"/>
  <c r="BI95" i="46"/>
  <c r="BI95" i="44"/>
  <c r="BQ95" i="46"/>
  <c r="BQ95" i="44"/>
  <c r="AN96" i="46"/>
  <c r="AN96" i="44"/>
  <c r="BD96" i="46"/>
  <c r="BD96" i="44"/>
  <c r="D97" i="46"/>
  <c r="D97" i="44"/>
  <c r="AZ97" i="46"/>
  <c r="AZ97" i="44"/>
  <c r="AB99" i="46"/>
  <c r="AB99" i="44"/>
  <c r="AR99" i="46"/>
  <c r="AR99" i="44"/>
  <c r="BP99" i="46"/>
  <c r="BP99" i="44"/>
  <c r="W100" i="46"/>
  <c r="W100" i="44"/>
  <c r="AM100" i="46"/>
  <c r="AM100" i="44"/>
  <c r="BC100" i="46"/>
  <c r="BC100" i="44"/>
  <c r="J101" i="46"/>
  <c r="J101" i="44"/>
  <c r="R101" i="46"/>
  <c r="R101" i="44"/>
  <c r="AP101" i="46"/>
  <c r="AP101" i="44"/>
  <c r="AX101" i="46"/>
  <c r="AX101" i="44"/>
  <c r="BN101" i="46"/>
  <c r="BN101" i="44"/>
  <c r="AD102" i="46"/>
  <c r="AD102" i="44"/>
  <c r="AT102" i="46"/>
  <c r="AT102" i="44"/>
  <c r="I103" i="46"/>
  <c r="I103" i="44"/>
  <c r="AG103" i="46"/>
  <c r="AG103" i="44"/>
  <c r="AO103" i="46"/>
  <c r="AO103" i="44"/>
  <c r="AW103" i="46"/>
  <c r="AW103" i="44"/>
  <c r="BM103" i="46"/>
  <c r="BM103" i="44"/>
  <c r="U104" i="46"/>
  <c r="U104" i="44"/>
  <c r="AK104" i="46"/>
  <c r="AK104" i="44"/>
  <c r="AS104" i="46"/>
  <c r="AS104" i="44"/>
  <c r="BA104" i="46"/>
  <c r="BA104" i="44"/>
  <c r="E106" i="46"/>
  <c r="E106" i="44"/>
  <c r="U106" i="46"/>
  <c r="U106" i="44"/>
  <c r="AC106" i="46"/>
  <c r="AC106" i="44"/>
  <c r="AK106" i="46"/>
  <c r="AK106" i="44"/>
  <c r="AS106" i="46"/>
  <c r="AS106" i="44"/>
  <c r="BA106" i="46"/>
  <c r="BA106" i="44"/>
  <c r="BI106" i="46"/>
  <c r="BI106" i="44"/>
  <c r="H107" i="46"/>
  <c r="H107" i="44"/>
  <c r="P107" i="46"/>
  <c r="P107" i="44"/>
  <c r="AF107" i="46"/>
  <c r="AF107" i="44"/>
  <c r="AV107" i="46"/>
  <c r="AV107" i="44"/>
  <c r="S108" i="46"/>
  <c r="S108" i="44"/>
  <c r="AA108" i="46"/>
  <c r="AA108" i="44"/>
  <c r="AI108" i="46"/>
  <c r="AI108" i="44"/>
  <c r="AY108" i="46"/>
  <c r="AY108" i="44"/>
  <c r="G109" i="46"/>
  <c r="G109" i="44"/>
  <c r="O109" i="46"/>
  <c r="O109" i="44"/>
  <c r="W109" i="46"/>
  <c r="W109" i="44"/>
  <c r="AE109" i="46"/>
  <c r="AE109" i="44"/>
  <c r="BC109" i="46"/>
  <c r="BC109" i="44"/>
  <c r="K110" i="46"/>
  <c r="K110" i="44"/>
  <c r="AA110" i="46"/>
  <c r="AA110" i="44"/>
  <c r="AI110" i="46"/>
  <c r="AI110" i="44"/>
  <c r="AY110" i="46"/>
  <c r="AY110" i="44"/>
  <c r="BO110" i="46"/>
  <c r="BO110" i="44"/>
  <c r="AU111" i="46"/>
  <c r="AU111" i="44"/>
  <c r="AA112" i="46"/>
  <c r="AA112" i="44"/>
  <c r="AI112" i="46"/>
  <c r="AI112" i="44"/>
  <c r="AY112" i="46"/>
  <c r="AY112" i="44"/>
  <c r="BG112" i="46"/>
  <c r="BG112" i="44"/>
  <c r="W113" i="46"/>
  <c r="W113" i="44"/>
  <c r="AU113" i="46"/>
  <c r="AU113" i="44"/>
  <c r="AA114" i="46"/>
  <c r="AA114" i="44"/>
  <c r="AY114" i="46"/>
  <c r="AY114" i="44"/>
  <c r="BG114" i="46"/>
  <c r="BG114" i="44"/>
  <c r="BO114" i="46"/>
  <c r="BO114" i="44"/>
  <c r="F115" i="46"/>
  <c r="F115" i="44"/>
  <c r="AD115" i="46"/>
  <c r="AD115" i="44"/>
  <c r="AT115" i="46"/>
  <c r="AT115" i="44"/>
  <c r="J116" i="46"/>
  <c r="J116" i="44"/>
  <c r="BN116" i="46"/>
  <c r="BN116" i="44"/>
  <c r="AC41" i="46"/>
  <c r="AC41" i="44"/>
  <c r="AA43" i="46"/>
  <c r="AA43" i="44"/>
  <c r="AI43" i="46"/>
  <c r="AI43" i="44"/>
  <c r="BI46" i="46"/>
  <c r="BI46" i="44"/>
  <c r="P57" i="46"/>
  <c r="P57" i="44"/>
  <c r="D58" i="46"/>
  <c r="D58" i="44"/>
  <c r="AR58" i="46"/>
  <c r="AR58" i="44"/>
  <c r="AM59" i="46"/>
  <c r="AM59" i="44"/>
  <c r="BC59" i="46"/>
  <c r="BC59" i="44"/>
  <c r="AA62" i="46"/>
  <c r="AA62" i="44"/>
  <c r="AT63" i="46"/>
  <c r="AT63" i="44"/>
  <c r="BF64" i="46"/>
  <c r="BF64" i="44"/>
  <c r="AT67" i="46"/>
  <c r="AT67" i="44"/>
  <c r="Y49" i="44"/>
  <c r="AM54" i="44"/>
  <c r="H57" i="44"/>
  <c r="AM61" i="44"/>
  <c r="F63" i="44"/>
  <c r="G44" i="46"/>
  <c r="G44" i="44"/>
  <c r="AX45" i="46"/>
  <c r="AX45" i="44"/>
  <c r="BK54" i="46"/>
  <c r="BK54" i="44"/>
  <c r="W56" i="46"/>
  <c r="W56" i="44"/>
  <c r="G61" i="46"/>
  <c r="G61" i="44"/>
  <c r="BJ63" i="46"/>
  <c r="BJ63" i="44"/>
  <c r="A62" i="27"/>
  <c r="A64" i="44"/>
  <c r="U46" i="44"/>
  <c r="AE59" i="44"/>
  <c r="AV29" i="46"/>
  <c r="AV29" i="44"/>
  <c r="R39" i="46"/>
  <c r="R39" i="44"/>
  <c r="AY49" i="46"/>
  <c r="AY49" i="44"/>
  <c r="U52" i="46"/>
  <c r="U52" i="44"/>
  <c r="AY52" i="46"/>
  <c r="AY52" i="44"/>
  <c r="S53" i="46"/>
  <c r="S53" i="44"/>
  <c r="AY55" i="46"/>
  <c r="AY55" i="44"/>
  <c r="BO55" i="46"/>
  <c r="BO55" i="44"/>
  <c r="N63" i="46"/>
  <c r="N63" i="44"/>
  <c r="AH64" i="46"/>
  <c r="AH64" i="44"/>
  <c r="AL67" i="46"/>
  <c r="AL67" i="44"/>
  <c r="AQ55" i="44"/>
  <c r="X57" i="44"/>
  <c r="AU61" i="44"/>
  <c r="J68" i="44"/>
  <c r="N33" i="46"/>
  <c r="N33" i="44"/>
  <c r="A66" i="44"/>
  <c r="C75" i="46"/>
  <c r="C75" i="44" s="1"/>
  <c r="BN19" i="44"/>
  <c r="BA25" i="44"/>
  <c r="AI29" i="44"/>
  <c r="Y33" i="44"/>
  <c r="BM49" i="44"/>
  <c r="AI53" i="44"/>
  <c r="BD57" i="44"/>
  <c r="BB63" i="44"/>
  <c r="J66" i="44"/>
  <c r="AI69" i="44"/>
  <c r="S71" i="44"/>
  <c r="AL79" i="44"/>
  <c r="AX80" i="44"/>
  <c r="AT81" i="44"/>
  <c r="AH92" i="44"/>
  <c r="U95" i="44"/>
  <c r="BJ102" i="44"/>
  <c r="AC104" i="44"/>
  <c r="AM109" i="44"/>
  <c r="BG110" i="44"/>
  <c r="D40" i="44"/>
  <c r="W118" i="44"/>
  <c r="AM118" i="44"/>
  <c r="A123" i="44"/>
  <c r="AK55" i="44"/>
  <c r="BI62" i="44"/>
  <c r="U69" i="44"/>
  <c r="BM70" i="44"/>
  <c r="AJ75" i="44"/>
  <c r="AF76" i="44"/>
  <c r="AP77" i="44"/>
  <c r="BD79" i="44"/>
  <c r="AL83" i="44"/>
  <c r="V120" i="44"/>
  <c r="BB122" i="44"/>
  <c r="S130" i="44"/>
  <c r="W131" i="44"/>
  <c r="AP134" i="44"/>
  <c r="BF134" i="44"/>
  <c r="AX136" i="44"/>
  <c r="AS137" i="44"/>
  <c r="BM138" i="44"/>
  <c r="BC118" i="46"/>
  <c r="BC118" i="44"/>
  <c r="S119" i="46"/>
  <c r="S119" i="44"/>
  <c r="BG119" i="46"/>
  <c r="BG119" i="44"/>
  <c r="F120" i="46"/>
  <c r="F120" i="44"/>
  <c r="J121" i="46"/>
  <c r="J121" i="44"/>
  <c r="Z121" i="46"/>
  <c r="Z121" i="44"/>
  <c r="AH121" i="46"/>
  <c r="AH121" i="44"/>
  <c r="AX121" i="46"/>
  <c r="AX121" i="44"/>
  <c r="BN121" i="46"/>
  <c r="BN121" i="44"/>
  <c r="F122" i="46"/>
  <c r="F122" i="44"/>
  <c r="V122" i="46"/>
  <c r="V122" i="44"/>
  <c r="BJ122" i="46"/>
  <c r="BJ122" i="44"/>
  <c r="Z123" i="46"/>
  <c r="Z123" i="44"/>
  <c r="M124" i="46"/>
  <c r="M124" i="44"/>
  <c r="U124" i="46"/>
  <c r="U124" i="44"/>
  <c r="AW125" i="46"/>
  <c r="AW125" i="44"/>
  <c r="BB126" i="46"/>
  <c r="BB126" i="44"/>
  <c r="A125" i="27"/>
  <c r="C127" i="46"/>
  <c r="C127" i="44" s="1"/>
  <c r="I127" i="46"/>
  <c r="I127" i="44"/>
  <c r="Y127" i="46"/>
  <c r="Y127" i="44"/>
  <c r="BM127" i="46"/>
  <c r="BM127" i="44"/>
  <c r="M128" i="46"/>
  <c r="M128" i="44"/>
  <c r="AC128" i="46"/>
  <c r="AC128" i="44"/>
  <c r="AK128" i="46"/>
  <c r="AK128" i="44"/>
  <c r="AS128" i="46"/>
  <c r="AS128" i="44"/>
  <c r="BI128" i="46"/>
  <c r="BI128" i="44"/>
  <c r="Q129" i="46"/>
  <c r="Q129" i="44"/>
  <c r="AG129" i="46"/>
  <c r="AG129" i="44"/>
  <c r="AW129" i="46"/>
  <c r="AW129" i="44"/>
  <c r="AA130" i="46"/>
  <c r="AA130" i="44"/>
  <c r="AQ130" i="46"/>
  <c r="AQ130" i="44"/>
  <c r="AE131" i="46"/>
  <c r="AE131" i="44"/>
  <c r="BC131" i="46"/>
  <c r="BC131" i="44"/>
  <c r="R132" i="46"/>
  <c r="R132" i="44"/>
  <c r="AH132" i="46"/>
  <c r="AH132" i="44"/>
  <c r="BF132" i="46"/>
  <c r="BF132" i="44"/>
  <c r="V133" i="46"/>
  <c r="V133" i="44"/>
  <c r="AD133" i="46"/>
  <c r="AD133" i="44"/>
  <c r="AT133" i="46"/>
  <c r="AT133" i="44"/>
  <c r="BB133" i="46"/>
  <c r="BB133" i="44"/>
  <c r="F135" i="46"/>
  <c r="F135" i="44"/>
  <c r="N135" i="46"/>
  <c r="N135" i="44"/>
  <c r="AD135" i="46"/>
  <c r="AD135" i="44"/>
  <c r="AT135" i="46"/>
  <c r="AT135" i="44"/>
  <c r="A134" i="27"/>
  <c r="C136" i="46"/>
  <c r="C136" i="44" s="1"/>
  <c r="AG138" i="46"/>
  <c r="AG138" i="44"/>
  <c r="BQ60" i="46"/>
  <c r="BQ60" i="44"/>
  <c r="U62" i="46"/>
  <c r="U62" i="44"/>
  <c r="AB66" i="46"/>
  <c r="AB66" i="44"/>
  <c r="AB75" i="46"/>
  <c r="AB75" i="44"/>
  <c r="H76" i="46"/>
  <c r="H76" i="44"/>
  <c r="AX77" i="46"/>
  <c r="AX77" i="44"/>
  <c r="V78" i="46"/>
  <c r="V78" i="44"/>
  <c r="H79" i="46"/>
  <c r="H79" i="44"/>
  <c r="X79" i="46"/>
  <c r="X79" i="44"/>
  <c r="BH80" i="46"/>
  <c r="BH80" i="44"/>
  <c r="H81" i="46"/>
  <c r="H81" i="44"/>
  <c r="AV81" i="46"/>
  <c r="AV81" i="44"/>
  <c r="AB82" i="46"/>
  <c r="AB82" i="44"/>
  <c r="N83" i="46"/>
  <c r="N83" i="44"/>
  <c r="V83" i="46"/>
  <c r="V83" i="44"/>
  <c r="I84" i="46"/>
  <c r="I84" i="44"/>
  <c r="Y84" i="46"/>
  <c r="Y84" i="44"/>
  <c r="W86" i="46"/>
  <c r="W86" i="44"/>
  <c r="V88" i="46"/>
  <c r="V88" i="44"/>
  <c r="AL88" i="46"/>
  <c r="AL88" i="44"/>
  <c r="M90" i="46"/>
  <c r="M90" i="44"/>
  <c r="BA90" i="46"/>
  <c r="BA90" i="44"/>
  <c r="X91" i="46"/>
  <c r="X91" i="44"/>
  <c r="BD91" i="46"/>
  <c r="BD91" i="44"/>
  <c r="D92" i="46"/>
  <c r="D92" i="44"/>
  <c r="BH92" i="46"/>
  <c r="BH92" i="44"/>
  <c r="H93" i="46"/>
  <c r="H93" i="44"/>
  <c r="X93" i="46"/>
  <c r="X93" i="44"/>
  <c r="AN93" i="46"/>
  <c r="AN93" i="44"/>
  <c r="D94" i="46"/>
  <c r="D94" i="44"/>
  <c r="L94" i="46"/>
  <c r="L94" i="44"/>
  <c r="H65" i="46"/>
  <c r="H65" i="44"/>
  <c r="BI69" i="46"/>
  <c r="BI69" i="44"/>
  <c r="A121" i="44"/>
  <c r="C123" i="46"/>
  <c r="C123" i="44" s="1"/>
  <c r="BA55" i="44"/>
  <c r="AC60" i="44"/>
  <c r="AB64" i="44"/>
  <c r="AR66" i="44"/>
  <c r="Y70" i="44"/>
  <c r="BH75" i="44"/>
  <c r="AE118" i="44"/>
  <c r="AU118" i="44"/>
  <c r="K119" i="44"/>
  <c r="AY119" i="44"/>
  <c r="AT122" i="44"/>
  <c r="AX123" i="44"/>
  <c r="BN123" i="44"/>
  <c r="AC124" i="44"/>
  <c r="N126" i="44"/>
  <c r="AL126" i="44"/>
  <c r="AO127" i="44"/>
  <c r="BE127" i="44"/>
  <c r="I129" i="44"/>
  <c r="Z132" i="44"/>
  <c r="AP132" i="44"/>
  <c r="AL133" i="44"/>
  <c r="AX134" i="44"/>
  <c r="W140" i="46"/>
  <c r="W140" i="44"/>
  <c r="BC140" i="46"/>
  <c r="BC140" i="44"/>
  <c r="AA141" i="46"/>
  <c r="AA141" i="44"/>
  <c r="O142" i="46"/>
  <c r="O142" i="44"/>
  <c r="BL143" i="46"/>
  <c r="BL143" i="44"/>
  <c r="BH144" i="46"/>
  <c r="BH144" i="44"/>
  <c r="N145" i="46"/>
  <c r="N145" i="44"/>
  <c r="AL145" i="46"/>
  <c r="AL145" i="44"/>
  <c r="AX146" i="46"/>
  <c r="AX146" i="44"/>
  <c r="BF146" i="46"/>
  <c r="BF146" i="44"/>
  <c r="E147" i="46"/>
  <c r="E147" i="44"/>
  <c r="AK147" i="46"/>
  <c r="AK147" i="44"/>
  <c r="AS147" i="46"/>
  <c r="AS147" i="44"/>
  <c r="BQ147" i="46"/>
  <c r="BQ147" i="44"/>
  <c r="I148" i="46"/>
  <c r="I148" i="44"/>
  <c r="Y148" i="46"/>
  <c r="Y148" i="44"/>
  <c r="AK149" i="46"/>
  <c r="AK149" i="44"/>
  <c r="AO150" i="46"/>
  <c r="AO150" i="44"/>
  <c r="AW150" i="46"/>
  <c r="AW150" i="44"/>
  <c r="G95" i="46"/>
  <c r="G95" i="44"/>
  <c r="AE95" i="46"/>
  <c r="AE95" i="44"/>
  <c r="J98" i="46"/>
  <c r="J98" i="44"/>
  <c r="AP98" i="46"/>
  <c r="AP98" i="44"/>
  <c r="AD99" i="46"/>
  <c r="AD99" i="44"/>
  <c r="AL97" i="44"/>
  <c r="AA139" i="44"/>
  <c r="AQ139" i="44"/>
  <c r="G140" i="44"/>
  <c r="BK140" i="44"/>
  <c r="H143" i="44"/>
  <c r="T144" i="44"/>
  <c r="AJ144" i="44"/>
  <c r="AG148" i="44"/>
  <c r="AS149" i="44"/>
  <c r="AW100" i="44"/>
  <c r="AR25" i="46"/>
  <c r="AR25" i="44"/>
  <c r="X33" i="46"/>
  <c r="X33" i="44"/>
  <c r="BO61" i="46"/>
  <c r="BO61" i="44"/>
  <c r="BB41" i="44"/>
  <c r="BL51" i="44"/>
  <c r="L57" i="44"/>
  <c r="AN58" i="44"/>
  <c r="AU63" i="44"/>
  <c r="AR57" i="46"/>
  <c r="AR57" i="44"/>
  <c r="C49" i="46"/>
  <c r="C49" i="44" s="1"/>
  <c r="R16" i="44"/>
  <c r="BH55" i="44"/>
  <c r="AB60" i="44"/>
  <c r="BK62" i="44"/>
  <c r="AY23" i="46"/>
  <c r="AY23" i="44"/>
  <c r="AO25" i="46"/>
  <c r="AO25" i="44"/>
  <c r="P27" i="46"/>
  <c r="P27" i="44"/>
  <c r="AZ28" i="46"/>
  <c r="AZ28" i="44"/>
  <c r="AX30" i="46"/>
  <c r="AX30" i="44"/>
  <c r="BP37" i="46"/>
  <c r="BP37" i="44"/>
  <c r="BK38" i="46"/>
  <c r="BK38" i="44"/>
  <c r="BP43" i="46"/>
  <c r="BP43" i="44"/>
  <c r="BN49" i="46"/>
  <c r="BN49" i="44"/>
  <c r="G63" i="46"/>
  <c r="G63" i="44"/>
  <c r="BG68" i="46"/>
  <c r="BG68" i="44"/>
  <c r="AR69" i="46"/>
  <c r="AR69" i="44"/>
  <c r="BL70" i="46"/>
  <c r="BL70" i="44"/>
  <c r="AJ71" i="46"/>
  <c r="AJ71" i="44"/>
  <c r="AN72" i="46"/>
  <c r="AN72" i="44"/>
  <c r="AQ73" i="46"/>
  <c r="AQ73" i="44"/>
  <c r="AY73" i="46"/>
  <c r="AY73" i="44"/>
  <c r="K75" i="46"/>
  <c r="K75" i="44"/>
  <c r="S75" i="46"/>
  <c r="S75" i="44"/>
  <c r="AQ75" i="46"/>
  <c r="AQ75" i="44"/>
  <c r="AY75" i="46"/>
  <c r="AY75" i="44"/>
  <c r="G79" i="46"/>
  <c r="G79" i="44"/>
  <c r="W79" i="46"/>
  <c r="W79" i="44"/>
  <c r="AM79" i="46"/>
  <c r="AM79" i="44"/>
  <c r="BC79" i="46"/>
  <c r="BC79" i="44"/>
  <c r="BK79" i="46"/>
  <c r="BK79" i="44"/>
  <c r="AK15" i="46"/>
  <c r="AK15" i="44"/>
  <c r="I32" i="46"/>
  <c r="I32" i="44"/>
  <c r="AK33" i="46"/>
  <c r="AK33" i="44"/>
  <c r="V41" i="46"/>
  <c r="V41" i="44"/>
  <c r="AD41" i="46"/>
  <c r="AD41" i="44"/>
  <c r="BJ46" i="46"/>
  <c r="BJ46" i="44"/>
  <c r="D52" i="46"/>
  <c r="D52" i="44"/>
  <c r="BK65" i="46"/>
  <c r="BK65" i="44"/>
  <c r="BD72" i="46"/>
  <c r="BD72" i="44"/>
  <c r="AU22" i="44"/>
  <c r="BN42" i="44"/>
  <c r="AQ45" i="44"/>
  <c r="BD59" i="44"/>
  <c r="AO18" i="46"/>
  <c r="AO18" i="44"/>
  <c r="U35" i="46"/>
  <c r="U35" i="44"/>
  <c r="I36" i="46"/>
  <c r="I36" i="44"/>
  <c r="AV44" i="46"/>
  <c r="AV44" i="44"/>
  <c r="F48" i="46"/>
  <c r="F48" i="44"/>
  <c r="AR55" i="46"/>
  <c r="AR55" i="44"/>
  <c r="P56" i="46"/>
  <c r="P56" i="44"/>
  <c r="AR60" i="46"/>
  <c r="AR60" i="44"/>
  <c r="BH17" i="44"/>
  <c r="BA35" i="44"/>
  <c r="AG48" i="44"/>
  <c r="AB52" i="44"/>
  <c r="F41" i="44"/>
  <c r="H59" i="44"/>
  <c r="D60" i="44"/>
  <c r="Z38" i="46"/>
  <c r="Z38" i="44"/>
  <c r="AF40" i="46"/>
  <c r="AF40" i="44"/>
  <c r="AA59" i="46"/>
  <c r="AA59" i="44"/>
  <c r="BG59" i="46"/>
  <c r="BG59" i="44"/>
  <c r="AL64" i="46"/>
  <c r="AL64" i="44"/>
  <c r="BJ64" i="46"/>
  <c r="BJ64" i="44"/>
  <c r="AP67" i="46"/>
  <c r="AP67" i="44"/>
  <c r="A67" i="27"/>
  <c r="C69" i="46"/>
  <c r="C69" i="44" s="1"/>
  <c r="BK69" i="46"/>
  <c r="BK69" i="44"/>
  <c r="AT73" i="46"/>
  <c r="AT73" i="44"/>
  <c r="BJ75" i="46"/>
  <c r="BJ75" i="44"/>
  <c r="AR77" i="46"/>
  <c r="AR77" i="44"/>
  <c r="AZ77" i="46"/>
  <c r="AZ77" i="44"/>
  <c r="N23" i="46"/>
  <c r="N23" i="44"/>
  <c r="S51" i="46"/>
  <c r="S51" i="44"/>
  <c r="AQ51" i="46"/>
  <c r="AQ51" i="44"/>
  <c r="AE53" i="46"/>
  <c r="AE53" i="44"/>
  <c r="BA26" i="44"/>
  <c r="AJ28" i="44"/>
  <c r="AM38" i="44"/>
  <c r="AT41" i="44"/>
  <c r="BH43" i="44"/>
  <c r="AC58" i="44"/>
  <c r="X59" i="44"/>
  <c r="BD70" i="44"/>
  <c r="BG75" i="44"/>
  <c r="AU76" i="44"/>
  <c r="A95" i="44"/>
  <c r="A102" i="44"/>
  <c r="A117" i="44"/>
  <c r="C95" i="46"/>
  <c r="C95" i="44" s="1"/>
  <c r="H34" i="44"/>
  <c r="AO42" i="44"/>
  <c r="U48" i="44"/>
  <c r="BK51" i="44"/>
  <c r="N80" i="44"/>
  <c r="V86" i="44"/>
  <c r="AS88" i="44"/>
  <c r="BQ88" i="44"/>
  <c r="AP91" i="44"/>
  <c r="V92" i="44"/>
  <c r="AX93" i="44"/>
  <c r="S94" i="44"/>
  <c r="Y95" i="44"/>
  <c r="AC97" i="44"/>
  <c r="I98" i="44"/>
  <c r="BE98" i="44"/>
  <c r="H99" i="44"/>
  <c r="BD100" i="44"/>
  <c r="N101" i="44"/>
  <c r="AD101" i="44"/>
  <c r="AX103" i="44"/>
  <c r="AO104" i="44"/>
  <c r="AX105" i="44"/>
  <c r="N106" i="44"/>
  <c r="BM106" i="44"/>
  <c r="BE107" i="44"/>
  <c r="AM108" i="44"/>
  <c r="AV109" i="44"/>
  <c r="AU110" i="44"/>
  <c r="P113" i="44"/>
  <c r="G114" i="44"/>
  <c r="AM114" i="44"/>
  <c r="J115" i="44"/>
  <c r="AH115" i="44"/>
  <c r="V116" i="44"/>
  <c r="AN117" i="44"/>
  <c r="BA117" i="44"/>
  <c r="BQ117" i="44"/>
  <c r="AF118" i="44"/>
  <c r="AU119" i="44"/>
  <c r="BH119" i="44"/>
  <c r="J120" i="44"/>
  <c r="F123" i="44"/>
  <c r="Q124" i="44"/>
  <c r="BM124" i="44"/>
  <c r="M125" i="44"/>
  <c r="AK125" i="44"/>
  <c r="BI125" i="44"/>
  <c r="AC127" i="44"/>
  <c r="Q128" i="44"/>
  <c r="BA129" i="44"/>
  <c r="G130" i="44"/>
  <c r="BK130" i="44"/>
  <c r="S131" i="44"/>
  <c r="AL132" i="44"/>
  <c r="AD80" i="44"/>
  <c r="BI85" i="44"/>
  <c r="AD86" i="44"/>
  <c r="F92" i="44"/>
  <c r="AD92" i="44"/>
  <c r="Z93" i="44"/>
  <c r="BF93" i="44"/>
  <c r="BG94" i="44"/>
  <c r="BE95" i="44"/>
  <c r="T96" i="44"/>
  <c r="AZ96" i="44"/>
  <c r="H97" i="44"/>
  <c r="AK97" i="44"/>
  <c r="L98" i="44"/>
  <c r="AO98" i="44"/>
  <c r="BH98" i="44"/>
  <c r="R102" i="44"/>
  <c r="BN102" i="44"/>
  <c r="BF103" i="44"/>
  <c r="N104" i="44"/>
  <c r="AC105" i="44"/>
  <c r="BI105" i="44"/>
  <c r="W108" i="44"/>
  <c r="BK108" i="44"/>
  <c r="S109" i="44"/>
  <c r="AI109" i="44"/>
  <c r="AY109" i="44"/>
  <c r="K111" i="44"/>
  <c r="AY111" i="44"/>
  <c r="BC112" i="44"/>
  <c r="BF115" i="44"/>
  <c r="BJ116" i="44"/>
  <c r="BB80" i="44"/>
  <c r="X83" i="44"/>
  <c r="AY78" i="46"/>
  <c r="AY78" i="44"/>
  <c r="AF85" i="46"/>
  <c r="AF85" i="44"/>
  <c r="C119" i="46"/>
  <c r="C119" i="44" s="1"/>
  <c r="W98" i="44"/>
  <c r="T106" i="44"/>
  <c r="Z112" i="44"/>
  <c r="AP119" i="44"/>
  <c r="AS122" i="44"/>
  <c r="U133" i="44"/>
  <c r="AZ137" i="44"/>
  <c r="BP137" i="44"/>
  <c r="AP139" i="44"/>
  <c r="BN141" i="44"/>
  <c r="W143" i="44"/>
  <c r="U145" i="44"/>
  <c r="AS145" i="44"/>
  <c r="BQ145" i="44"/>
  <c r="BP147" i="44"/>
  <c r="I155" i="44"/>
  <c r="BJ160" i="44"/>
  <c r="Q161" i="44"/>
  <c r="M162" i="44"/>
  <c r="AS164" i="44"/>
  <c r="AI166" i="44"/>
  <c r="BG166" i="44"/>
  <c r="BO166" i="44"/>
  <c r="E74" i="46"/>
  <c r="E74" i="44"/>
  <c r="BA81" i="46"/>
  <c r="BA81" i="44"/>
  <c r="BO97" i="46"/>
  <c r="BO97" i="44"/>
  <c r="BA122" i="46"/>
  <c r="BA122" i="44"/>
  <c r="AK126" i="46"/>
  <c r="AK126" i="44"/>
  <c r="AX130" i="46"/>
  <c r="AX130" i="44"/>
  <c r="A130" i="27"/>
  <c r="C132" i="46"/>
  <c r="C132" i="44" s="1"/>
  <c r="AS133" i="46"/>
  <c r="AS133" i="44"/>
  <c r="AR137" i="46"/>
  <c r="AR137" i="44"/>
  <c r="AN138" i="46"/>
  <c r="AN138" i="44"/>
  <c r="Z151" i="46"/>
  <c r="Z151" i="44"/>
  <c r="AX151" i="46"/>
  <c r="AX151" i="44"/>
  <c r="BN153" i="46"/>
  <c r="BN153" i="44"/>
  <c r="Y161" i="46"/>
  <c r="Y161" i="44"/>
  <c r="AW161" i="46"/>
  <c r="AW161" i="44"/>
  <c r="BE161" i="46"/>
  <c r="BE161" i="44"/>
  <c r="AG163" i="46"/>
  <c r="AG163" i="44"/>
  <c r="AO163" i="46"/>
  <c r="AO163" i="44"/>
  <c r="BE163" i="46"/>
  <c r="BE163" i="44"/>
  <c r="M164" i="46"/>
  <c r="M164" i="44"/>
  <c r="AK164" i="46"/>
  <c r="AK164" i="44"/>
  <c r="BI164" i="46"/>
  <c r="BI164" i="44"/>
  <c r="G165" i="46"/>
  <c r="G165" i="44"/>
  <c r="AM165" i="46"/>
  <c r="AM165" i="44"/>
  <c r="AU165" i="46"/>
  <c r="AU165" i="44"/>
  <c r="BC165" i="46"/>
  <c r="BC165" i="44"/>
  <c r="BK165" i="46"/>
  <c r="BK165" i="44"/>
  <c r="K166" i="46"/>
  <c r="K166" i="44"/>
  <c r="AA166" i="46"/>
  <c r="AA166" i="44"/>
  <c r="AQ166" i="46"/>
  <c r="AQ166" i="44"/>
  <c r="F167" i="46"/>
  <c r="F167" i="44"/>
  <c r="N167" i="46"/>
  <c r="N167" i="44"/>
  <c r="AL167" i="46"/>
  <c r="AL167" i="44"/>
  <c r="BJ167" i="46"/>
  <c r="BJ167" i="44"/>
  <c r="R168" i="46"/>
  <c r="R168" i="44"/>
  <c r="AX168" i="46"/>
  <c r="AX168" i="44"/>
  <c r="BF168" i="46"/>
  <c r="BF168" i="44"/>
  <c r="R170" i="46"/>
  <c r="R170" i="44"/>
  <c r="AP170" i="46"/>
  <c r="AP170" i="44"/>
  <c r="H171" i="46"/>
  <c r="H171" i="44"/>
  <c r="S172" i="46"/>
  <c r="S172" i="44"/>
  <c r="AI172" i="46"/>
  <c r="AI172" i="44"/>
  <c r="AQ172" i="46"/>
  <c r="AQ172" i="44"/>
  <c r="S174" i="46"/>
  <c r="S174" i="44"/>
  <c r="AY174" i="46"/>
  <c r="AY174" i="44"/>
  <c r="G175" i="46"/>
  <c r="G175" i="44"/>
  <c r="O175" i="46"/>
  <c r="O175" i="44"/>
  <c r="W175" i="46"/>
  <c r="W175" i="44"/>
  <c r="AE175" i="46"/>
  <c r="AE175" i="44"/>
  <c r="AM175" i="46"/>
  <c r="AM175" i="44"/>
  <c r="AU175" i="46"/>
  <c r="AU175" i="44"/>
  <c r="BC175" i="46"/>
  <c r="BC175" i="44"/>
  <c r="BK175" i="46"/>
  <c r="BK175" i="44"/>
  <c r="Y176" i="46"/>
  <c r="Y176" i="44"/>
  <c r="AO176" i="46"/>
  <c r="AO176" i="44"/>
  <c r="AW176" i="46"/>
  <c r="AW176" i="44"/>
  <c r="E177" i="46"/>
  <c r="E177" i="44"/>
  <c r="M177" i="46"/>
  <c r="M177" i="44"/>
  <c r="U177" i="46"/>
  <c r="U177" i="44"/>
  <c r="AS177" i="46"/>
  <c r="AS177" i="44"/>
  <c r="BA177" i="46"/>
  <c r="BA177" i="44"/>
  <c r="BQ177" i="46"/>
  <c r="BQ177" i="44"/>
  <c r="E179" i="46"/>
  <c r="E179" i="44"/>
  <c r="M179" i="46"/>
  <c r="M179" i="44"/>
  <c r="AO180" i="46"/>
  <c r="AO180" i="44"/>
  <c r="BM180" i="46"/>
  <c r="BM180" i="44"/>
  <c r="AC181" i="46"/>
  <c r="AC181" i="44"/>
  <c r="AS181" i="46"/>
  <c r="AS181" i="44"/>
  <c r="BA181" i="46"/>
  <c r="BA181" i="44"/>
  <c r="BQ181" i="46"/>
  <c r="BQ181" i="44"/>
  <c r="H182" i="46"/>
  <c r="H182" i="44"/>
  <c r="AV182" i="46"/>
  <c r="AV182" i="44"/>
  <c r="AB183" i="46"/>
  <c r="AB183" i="44"/>
  <c r="AR183" i="46"/>
  <c r="AR183" i="44"/>
  <c r="BP183" i="46"/>
  <c r="BP183" i="44"/>
  <c r="P184" i="46"/>
  <c r="P184" i="44"/>
  <c r="X184" i="46"/>
  <c r="X184" i="44"/>
  <c r="BL184" i="46"/>
  <c r="BL184" i="44"/>
  <c r="L185" i="46"/>
  <c r="L185" i="44"/>
  <c r="T185" i="46"/>
  <c r="T185" i="44"/>
  <c r="AJ185" i="46"/>
  <c r="AJ185" i="44"/>
  <c r="AR185" i="46"/>
  <c r="AR185" i="44"/>
  <c r="AZ185" i="46"/>
  <c r="AZ185" i="44"/>
  <c r="O186" i="46"/>
  <c r="O186" i="44"/>
  <c r="W186" i="46"/>
  <c r="W186" i="44"/>
  <c r="AE186" i="46"/>
  <c r="AE186" i="44"/>
  <c r="AM186" i="46"/>
  <c r="AM186" i="44"/>
  <c r="BC186" i="46"/>
  <c r="BC186" i="44"/>
  <c r="AA187" i="46"/>
  <c r="AA187" i="44"/>
  <c r="AI187" i="46"/>
  <c r="AI187" i="44"/>
  <c r="AQ187" i="46"/>
  <c r="AQ187" i="44"/>
  <c r="O188" i="46"/>
  <c r="O188" i="44"/>
  <c r="AE188" i="46"/>
  <c r="AE188" i="44"/>
  <c r="AU188" i="46"/>
  <c r="AU188" i="44"/>
  <c r="BC188" i="46"/>
  <c r="BC188" i="44"/>
  <c r="G189" i="46"/>
  <c r="G189" i="44"/>
  <c r="W189" i="46"/>
  <c r="W189" i="44"/>
  <c r="AU189" i="46"/>
  <c r="AU189" i="44"/>
  <c r="BC189" i="46"/>
  <c r="BC189" i="44"/>
  <c r="BK189" i="46"/>
  <c r="BK189" i="44"/>
  <c r="Z190" i="46"/>
  <c r="Z190" i="44"/>
  <c r="AH190" i="46"/>
  <c r="AH190" i="44"/>
  <c r="AP190" i="46"/>
  <c r="AP190" i="44"/>
  <c r="BN190" i="46"/>
  <c r="BN190" i="44"/>
  <c r="L191" i="46"/>
  <c r="L191" i="44"/>
  <c r="T191" i="46"/>
  <c r="T191" i="44"/>
  <c r="AJ191" i="46"/>
  <c r="AJ191" i="44"/>
  <c r="AR191" i="46"/>
  <c r="AR191" i="44"/>
  <c r="AZ191" i="46"/>
  <c r="AZ191" i="44"/>
  <c r="BH191" i="46"/>
  <c r="BH191" i="44"/>
  <c r="H192" i="46"/>
  <c r="H192" i="44"/>
  <c r="X192" i="46"/>
  <c r="X192" i="44"/>
  <c r="AF192" i="46"/>
  <c r="AF192" i="44"/>
  <c r="AN192" i="46"/>
  <c r="AN192" i="44"/>
  <c r="AV192" i="46"/>
  <c r="AV192" i="44"/>
  <c r="BD192" i="46"/>
  <c r="BD192" i="44"/>
  <c r="J193" i="46"/>
  <c r="J193" i="44"/>
  <c r="R193" i="46"/>
  <c r="R193" i="44"/>
  <c r="Z193" i="46"/>
  <c r="Z193" i="44"/>
  <c r="BF193" i="46"/>
  <c r="BF193" i="44"/>
  <c r="E194" i="46"/>
  <c r="E194" i="44"/>
  <c r="M194" i="46"/>
  <c r="M194" i="44"/>
  <c r="U194" i="46"/>
  <c r="U194" i="44"/>
  <c r="BA194" i="46"/>
  <c r="BA194" i="44"/>
  <c r="G195" i="46"/>
  <c r="G195" i="44"/>
  <c r="O195" i="46"/>
  <c r="O195" i="44"/>
  <c r="W195" i="46"/>
  <c r="W195" i="44"/>
  <c r="AM195" i="46"/>
  <c r="AM195" i="44"/>
  <c r="AU195" i="46"/>
  <c r="AU195" i="44"/>
  <c r="BK195" i="46"/>
  <c r="BK195" i="44"/>
  <c r="K196" i="46"/>
  <c r="K196" i="44"/>
  <c r="S196" i="46"/>
  <c r="S196" i="44"/>
  <c r="AA196" i="46"/>
  <c r="AA196" i="44"/>
  <c r="AQ196" i="46"/>
  <c r="AQ196" i="44"/>
  <c r="AY196" i="46"/>
  <c r="AY196" i="44"/>
  <c r="BO196" i="46"/>
  <c r="BO196" i="44"/>
  <c r="U197" i="46"/>
  <c r="U197" i="44"/>
  <c r="AC197" i="46"/>
  <c r="AC197" i="44"/>
  <c r="BI197" i="46"/>
  <c r="BI197" i="44"/>
  <c r="BQ197" i="46"/>
  <c r="BQ197" i="44"/>
  <c r="I198" i="46"/>
  <c r="I198" i="44"/>
  <c r="Y198" i="46"/>
  <c r="Y198" i="44"/>
  <c r="AW198" i="46"/>
  <c r="AW198" i="44"/>
  <c r="BE198" i="46"/>
  <c r="BE198" i="44"/>
  <c r="E199" i="46"/>
  <c r="E199" i="44"/>
  <c r="AC199" i="46"/>
  <c r="AC199" i="44"/>
  <c r="AK199" i="46"/>
  <c r="AK199" i="44"/>
  <c r="K200" i="46"/>
  <c r="K200" i="44"/>
  <c r="S200" i="46"/>
  <c r="S200" i="44"/>
  <c r="AA200" i="46"/>
  <c r="AA200" i="44"/>
  <c r="AQ200" i="46"/>
  <c r="AQ200" i="44"/>
  <c r="BG200" i="46"/>
  <c r="BG200" i="44"/>
  <c r="L201" i="46"/>
  <c r="L201" i="44"/>
  <c r="T201" i="46"/>
  <c r="T201" i="44"/>
  <c r="AZ201" i="46"/>
  <c r="AZ201" i="44"/>
  <c r="BH201" i="46"/>
  <c r="BH201" i="44"/>
  <c r="F202" i="46"/>
  <c r="F202" i="44"/>
  <c r="AL202" i="46"/>
  <c r="AL202" i="44"/>
  <c r="AT202" i="46"/>
  <c r="AT202" i="44"/>
  <c r="J203" i="46"/>
  <c r="J203" i="44"/>
  <c r="R203" i="46"/>
  <c r="R203" i="44"/>
  <c r="AH203" i="46"/>
  <c r="AH203" i="44"/>
  <c r="AP203" i="46"/>
  <c r="AP203" i="44"/>
  <c r="AX203" i="46"/>
  <c r="AX203" i="44"/>
  <c r="P204" i="46"/>
  <c r="P204" i="44"/>
  <c r="X204" i="46"/>
  <c r="X204" i="44"/>
  <c r="AF204" i="46"/>
  <c r="AF204" i="44"/>
  <c r="AN204" i="46"/>
  <c r="AN204" i="44"/>
  <c r="D205" i="46"/>
  <c r="D205" i="44"/>
  <c r="AJ205" i="46"/>
  <c r="AJ205" i="44"/>
  <c r="AR205" i="46"/>
  <c r="AR205" i="44"/>
  <c r="AZ205" i="46"/>
  <c r="AZ205" i="44"/>
  <c r="BP205" i="46"/>
  <c r="BP205" i="44"/>
  <c r="Z207" i="46"/>
  <c r="Z207" i="44"/>
  <c r="AH207" i="46"/>
  <c r="AH207" i="44"/>
  <c r="AX207" i="46"/>
  <c r="AX207" i="44"/>
  <c r="U81" i="46"/>
  <c r="U81" i="44"/>
  <c r="X127" i="46"/>
  <c r="X127" i="44"/>
  <c r="AI144" i="46"/>
  <c r="AI144" i="44"/>
  <c r="AH151" i="46"/>
  <c r="AH151" i="44"/>
  <c r="AP153" i="46"/>
  <c r="AP153" i="44"/>
  <c r="AG155" i="46"/>
  <c r="AG155" i="44"/>
  <c r="BM155" i="46"/>
  <c r="BM155" i="44"/>
  <c r="Q75" i="44"/>
  <c r="AG121" i="44"/>
  <c r="L149" i="44"/>
  <c r="BM9" i="46"/>
  <c r="AF39" i="46"/>
  <c r="AF39" i="44"/>
  <c r="A83" i="27"/>
  <c r="C85" i="46"/>
  <c r="C85" i="44" s="1"/>
  <c r="R112" i="46"/>
  <c r="R112" i="44"/>
  <c r="BA115" i="46"/>
  <c r="BA115" i="44"/>
  <c r="BN119" i="46"/>
  <c r="BN119" i="44"/>
  <c r="AB124" i="46"/>
  <c r="AB124" i="44"/>
  <c r="D128" i="46"/>
  <c r="D128" i="44"/>
  <c r="BE136" i="46"/>
  <c r="BE136" i="44"/>
  <c r="J151" i="46"/>
  <c r="J151" i="44"/>
  <c r="R153" i="46"/>
  <c r="R153" i="44"/>
  <c r="AA156" i="46"/>
  <c r="AA156" i="44"/>
  <c r="U164" i="44"/>
  <c r="AC76" i="44"/>
  <c r="AY88" i="44"/>
  <c r="F89" i="44"/>
  <c r="G96" i="44"/>
  <c r="AW121" i="44"/>
  <c r="AV125" i="44"/>
  <c r="R139" i="44"/>
  <c r="AJ147" i="44"/>
  <c r="AF148" i="44"/>
  <c r="AB149" i="44"/>
  <c r="AZ149" i="44"/>
  <c r="Y155" i="44"/>
  <c r="BG156" i="44"/>
  <c r="BA157" i="44"/>
  <c r="I158" i="44"/>
  <c r="BG159" i="44"/>
  <c r="I163" i="44"/>
  <c r="BB167" i="44"/>
  <c r="AG176" i="44"/>
  <c r="BE180" i="44"/>
  <c r="AM189" i="44"/>
  <c r="M197" i="44"/>
  <c r="M199" i="44"/>
  <c r="M91" i="46"/>
  <c r="M91" i="44"/>
  <c r="AO94" i="46"/>
  <c r="AO94" i="44"/>
  <c r="AK115" i="46"/>
  <c r="AK115" i="44"/>
  <c r="BQ115" i="46"/>
  <c r="BQ115" i="44"/>
  <c r="BJ118" i="46"/>
  <c r="BJ118" i="44"/>
  <c r="Z119" i="46"/>
  <c r="Z119" i="44"/>
  <c r="Z130" i="46"/>
  <c r="Z130" i="44"/>
  <c r="N131" i="46"/>
  <c r="N131" i="44"/>
  <c r="BI135" i="46"/>
  <c r="BI135" i="44"/>
  <c r="P138" i="46"/>
  <c r="P138" i="44"/>
  <c r="X138" i="46"/>
  <c r="X138" i="44"/>
  <c r="AV138" i="46"/>
  <c r="AV138" i="44"/>
  <c r="A141" i="27"/>
  <c r="A143" i="44"/>
  <c r="AR147" i="46"/>
  <c r="AR147" i="44"/>
  <c r="AD152" i="46"/>
  <c r="AD152" i="44"/>
  <c r="AH153" i="46"/>
  <c r="AH153" i="44"/>
  <c r="BA162" i="46"/>
  <c r="BA162" i="44"/>
  <c r="AP141" i="44"/>
  <c r="BI157" i="44"/>
  <c r="AG158" i="44"/>
  <c r="A161" i="44"/>
  <c r="V113" i="44"/>
  <c r="M120" i="44"/>
  <c r="AC120" i="44"/>
  <c r="I121" i="44"/>
  <c r="H125" i="44"/>
  <c r="BN130" i="44"/>
  <c r="BQ135" i="44"/>
  <c r="BG144" i="44"/>
  <c r="E145" i="44"/>
  <c r="AI156" i="44"/>
  <c r="U157" i="44"/>
  <c r="AS157" i="44"/>
  <c r="AS162" i="44"/>
  <c r="AD167" i="44"/>
  <c r="J170" i="44"/>
  <c r="BD171" i="44"/>
  <c r="K172" i="44"/>
  <c r="BA179" i="44"/>
  <c r="Q180" i="44"/>
  <c r="AF184" i="44"/>
  <c r="BD184" i="44"/>
  <c r="BK186" i="44"/>
  <c r="BG196" i="44"/>
  <c r="E197" i="44"/>
  <c r="K99" i="46"/>
  <c r="K99" i="44"/>
  <c r="BJ113" i="46"/>
  <c r="BJ113" i="44"/>
  <c r="AP114" i="46"/>
  <c r="AP114" i="44"/>
  <c r="Y121" i="46"/>
  <c r="Y121" i="44"/>
  <c r="AR124" i="46"/>
  <c r="AR124" i="44"/>
  <c r="T128" i="46"/>
  <c r="T128" i="44"/>
  <c r="AL131" i="46"/>
  <c r="AL131" i="44"/>
  <c r="AO132" i="46"/>
  <c r="AO132" i="44"/>
  <c r="D137" i="46"/>
  <c r="D137" i="44"/>
  <c r="BN139" i="46"/>
  <c r="BN139" i="44"/>
  <c r="AH141" i="46"/>
  <c r="AH141" i="44"/>
  <c r="E115" i="44"/>
  <c r="E135" i="44"/>
  <c r="AV148" i="44"/>
  <c r="A153" i="44"/>
  <c r="C143" i="46"/>
  <c r="C143" i="44" s="1"/>
  <c r="AR106" i="44"/>
  <c r="AU107" i="44"/>
  <c r="AI117" i="44"/>
  <c r="AX119" i="44"/>
  <c r="I123" i="44"/>
  <c r="BD127" i="44"/>
  <c r="BI133" i="44"/>
  <c r="Q136" i="44"/>
  <c r="AG136" i="44"/>
  <c r="AW136" i="44"/>
  <c r="AF138" i="44"/>
  <c r="BK143" i="44"/>
  <c r="S144" i="44"/>
  <c r="AO146" i="44"/>
  <c r="H148" i="44"/>
  <c r="N154" i="44"/>
  <c r="AW155" i="44"/>
  <c r="K156" i="44"/>
  <c r="AE165" i="44"/>
  <c r="P171" i="44"/>
  <c r="AV171" i="44"/>
  <c r="AA174" i="44"/>
  <c r="BM176" i="44"/>
  <c r="I180" i="44"/>
  <c r="K187" i="44"/>
  <c r="BF190" i="44"/>
  <c r="P192" i="44"/>
  <c r="AH193" i="44"/>
  <c r="AO198" i="44"/>
  <c r="M79" i="46"/>
  <c r="M79" i="44"/>
  <c r="AV103" i="46"/>
  <c r="AV103" i="44"/>
  <c r="BN112" i="46"/>
  <c r="BN112" i="44"/>
  <c r="AD113" i="46"/>
  <c r="AD113" i="44"/>
  <c r="AL118" i="46"/>
  <c r="AL118" i="44"/>
  <c r="M122" i="46"/>
  <c r="M122" i="44"/>
  <c r="Y123" i="46"/>
  <c r="Y123" i="44"/>
  <c r="H127" i="46"/>
  <c r="H127" i="44"/>
  <c r="Y134" i="46"/>
  <c r="Y134" i="44"/>
  <c r="BH137" i="46"/>
  <c r="BH137" i="44"/>
  <c r="R141" i="46"/>
  <c r="R141" i="44"/>
  <c r="BD148" i="46"/>
  <c r="BD148" i="44"/>
  <c r="V154" i="46"/>
  <c r="V154" i="44"/>
  <c r="AL154" i="46"/>
  <c r="AL154" i="44"/>
  <c r="A155" i="44"/>
  <c r="C155" i="46"/>
  <c r="C155" i="44" s="1"/>
  <c r="BO156" i="46"/>
  <c r="BO156" i="44"/>
  <c r="AC162" i="46"/>
  <c r="AC162" i="44"/>
  <c r="X125" i="44"/>
  <c r="A132" i="44"/>
  <c r="X103" i="44"/>
  <c r="AP112" i="44"/>
  <c r="AO116" i="44"/>
  <c r="BE116" i="44"/>
  <c r="U122" i="44"/>
  <c r="I134" i="44"/>
  <c r="AS135" i="44"/>
  <c r="BA145" i="44"/>
  <c r="AT152" i="44"/>
  <c r="AT154" i="44"/>
  <c r="AT160" i="44"/>
  <c r="BQ162" i="44"/>
  <c r="BM163" i="44"/>
  <c r="O165" i="44"/>
  <c r="Z168" i="44"/>
  <c r="BE176" i="44"/>
  <c r="AK177" i="44"/>
  <c r="U179" i="44"/>
  <c r="AF182" i="44"/>
  <c r="AI196" i="44"/>
  <c r="AG198" i="44"/>
  <c r="AK102" i="46"/>
  <c r="AK102" i="44"/>
  <c r="BK107" i="46"/>
  <c r="BK107" i="44"/>
  <c r="AG116" i="46"/>
  <c r="AG116" i="44"/>
  <c r="BM121" i="46"/>
  <c r="BM121" i="44"/>
  <c r="BB131" i="46"/>
  <c r="BB131" i="44"/>
  <c r="Y132" i="46"/>
  <c r="Y132" i="44"/>
  <c r="Z139" i="46"/>
  <c r="Z139" i="44"/>
  <c r="M145" i="46"/>
  <c r="M145" i="44"/>
  <c r="Y146" i="46"/>
  <c r="Y146" i="44"/>
  <c r="AW146" i="46"/>
  <c r="AW146" i="44"/>
  <c r="BB152" i="46"/>
  <c r="BB152" i="44"/>
  <c r="AO123" i="44"/>
  <c r="AO134" i="44"/>
  <c r="A119" i="44"/>
  <c r="BL42" i="44"/>
  <c r="BJ84" i="44"/>
  <c r="E122" i="44"/>
  <c r="L128" i="44"/>
  <c r="AH130" i="44"/>
  <c r="AW134" i="44"/>
  <c r="AE143" i="44"/>
  <c r="BC143" i="44"/>
  <c r="K144" i="44"/>
  <c r="AN150" i="44"/>
  <c r="BL150" i="44"/>
  <c r="V152" i="44"/>
  <c r="AK157" i="44"/>
  <c r="K159" i="44"/>
  <c r="BQ164" i="44"/>
  <c r="Z170" i="44"/>
  <c r="I178" i="44"/>
  <c r="Q178" i="44"/>
  <c r="Y178" i="44"/>
  <c r="AG178" i="44"/>
  <c r="AO178" i="44"/>
  <c r="AW178" i="44"/>
  <c r="BE178" i="44"/>
  <c r="BM178" i="44"/>
  <c r="BQ41" i="44"/>
  <c r="BH40" i="44"/>
  <c r="K21" i="44"/>
  <c r="AI52" i="44"/>
  <c r="K55" i="44"/>
  <c r="AY60" i="44"/>
  <c r="AL34" i="46"/>
  <c r="AL34" i="44"/>
  <c r="BM80" i="46"/>
  <c r="BM80" i="44"/>
  <c r="BE82" i="46"/>
  <c r="BE82" i="44"/>
  <c r="N84" i="46"/>
  <c r="N84" i="44"/>
  <c r="M93" i="46"/>
  <c r="M93" i="44"/>
  <c r="AU96" i="46"/>
  <c r="AU96" i="44"/>
  <c r="I101" i="46"/>
  <c r="I101" i="44"/>
  <c r="U102" i="46"/>
  <c r="U102" i="44"/>
  <c r="P103" i="46"/>
  <c r="P103" i="44"/>
  <c r="AN103" i="46"/>
  <c r="AN103" i="44"/>
  <c r="P105" i="46"/>
  <c r="P105" i="44"/>
  <c r="BP106" i="46"/>
  <c r="BP106" i="44"/>
  <c r="BC107" i="46"/>
  <c r="BC107" i="44"/>
  <c r="BF108" i="46"/>
  <c r="BF108" i="44"/>
  <c r="AL111" i="46"/>
  <c r="AL111" i="44"/>
  <c r="BF112" i="46"/>
  <c r="BF112" i="44"/>
  <c r="AT113" i="46"/>
  <c r="AT113" i="44"/>
  <c r="J114" i="46"/>
  <c r="J114" i="44"/>
  <c r="Z114" i="46"/>
  <c r="Z114" i="44"/>
  <c r="AH114" i="46"/>
  <c r="AH114" i="44"/>
  <c r="AX114" i="46"/>
  <c r="AX114" i="44"/>
  <c r="BN114" i="46"/>
  <c r="BN114" i="44"/>
  <c r="M115" i="46"/>
  <c r="M115" i="44"/>
  <c r="AC115" i="46"/>
  <c r="AC115" i="44"/>
  <c r="AS115" i="46"/>
  <c r="AS115" i="44"/>
  <c r="BI115" i="46"/>
  <c r="BI115" i="44"/>
  <c r="I116" i="46"/>
  <c r="I116" i="44"/>
  <c r="Q116" i="46"/>
  <c r="Q116" i="44"/>
  <c r="BM116" i="46"/>
  <c r="BM116" i="44"/>
  <c r="K117" i="46"/>
  <c r="K117" i="44"/>
  <c r="AA117" i="46"/>
  <c r="AA117" i="44"/>
  <c r="AY117" i="46"/>
  <c r="AY117" i="44"/>
  <c r="V118" i="46"/>
  <c r="V118" i="44"/>
  <c r="AT118" i="46"/>
  <c r="AT118" i="44"/>
  <c r="R119" i="46"/>
  <c r="R119" i="44"/>
  <c r="BF119" i="46"/>
  <c r="BF119" i="44"/>
  <c r="E120" i="46"/>
  <c r="E120" i="44"/>
  <c r="U120" i="46"/>
  <c r="U120" i="44"/>
  <c r="AS120" i="46"/>
  <c r="AS120" i="44"/>
  <c r="BI120" i="46"/>
  <c r="BI120" i="44"/>
  <c r="BQ120" i="46"/>
  <c r="BQ120" i="44"/>
  <c r="AO121" i="46"/>
  <c r="AO121" i="44"/>
  <c r="BE121" i="46"/>
  <c r="BE121" i="44"/>
  <c r="AC122" i="46"/>
  <c r="AC122" i="44"/>
  <c r="BI122" i="46"/>
  <c r="BI122" i="44"/>
  <c r="BE123" i="46"/>
  <c r="BE123" i="44"/>
  <c r="D124" i="46"/>
  <c r="D124" i="44"/>
  <c r="T124" i="46"/>
  <c r="T124" i="44"/>
  <c r="AJ124" i="46"/>
  <c r="AJ124" i="44"/>
  <c r="AZ124" i="46"/>
  <c r="AZ124" i="44"/>
  <c r="BP124" i="46"/>
  <c r="BP124" i="44"/>
  <c r="P125" i="46"/>
  <c r="P125" i="44"/>
  <c r="AF125" i="46"/>
  <c r="AF125" i="44"/>
  <c r="BL125" i="46"/>
  <c r="BL125" i="44"/>
  <c r="M126" i="46"/>
  <c r="M126" i="44"/>
  <c r="AC126" i="46"/>
  <c r="AC126" i="44"/>
  <c r="BA126" i="46"/>
  <c r="BA126" i="44"/>
  <c r="BQ126" i="46"/>
  <c r="BQ126" i="44"/>
  <c r="P127" i="46"/>
  <c r="P127" i="44"/>
  <c r="AF127" i="46"/>
  <c r="AF127" i="44"/>
  <c r="AN127" i="46"/>
  <c r="AN127" i="44"/>
  <c r="AB128" i="46"/>
  <c r="AB128" i="44"/>
  <c r="AJ128" i="46"/>
  <c r="AJ128" i="44"/>
  <c r="AR128" i="46"/>
  <c r="AR128" i="44"/>
  <c r="BH128" i="46"/>
  <c r="BH128" i="44"/>
  <c r="BP128" i="46"/>
  <c r="BP128" i="44"/>
  <c r="P129" i="46"/>
  <c r="P129" i="44"/>
  <c r="AF129" i="46"/>
  <c r="AF129" i="44"/>
  <c r="AN129" i="46"/>
  <c r="AN129" i="44"/>
  <c r="AV129" i="46"/>
  <c r="AV129" i="44"/>
  <c r="BD129" i="46"/>
  <c r="BD129" i="44"/>
  <c r="BL129" i="46"/>
  <c r="BL129" i="44"/>
  <c r="J130" i="46"/>
  <c r="J130" i="44"/>
  <c r="R130" i="46"/>
  <c r="R130" i="44"/>
  <c r="AP130" i="46"/>
  <c r="AP130" i="44"/>
  <c r="F131" i="46"/>
  <c r="F131" i="44"/>
  <c r="V131" i="46"/>
  <c r="V131" i="44"/>
  <c r="AD131" i="46"/>
  <c r="AD131" i="44"/>
  <c r="AT131" i="46"/>
  <c r="AT131" i="44"/>
  <c r="BJ131" i="46"/>
  <c r="BJ131" i="44"/>
  <c r="I132" i="46"/>
  <c r="I132" i="44"/>
  <c r="Q132" i="46"/>
  <c r="Q132" i="44"/>
  <c r="AG132" i="46"/>
  <c r="AG132" i="44"/>
  <c r="AW132" i="46"/>
  <c r="AW132" i="44"/>
  <c r="BE132" i="46"/>
  <c r="BE132" i="44"/>
  <c r="BM132" i="46"/>
  <c r="BM132" i="44"/>
  <c r="E133" i="46"/>
  <c r="E133" i="44"/>
  <c r="M133" i="46"/>
  <c r="M133" i="44"/>
  <c r="AC133" i="46"/>
  <c r="AC133" i="44"/>
  <c r="BA133" i="46"/>
  <c r="BA133" i="44"/>
  <c r="BQ133" i="46"/>
  <c r="BQ133" i="44"/>
  <c r="Q134" i="46"/>
  <c r="Q134" i="44"/>
  <c r="AG134" i="46"/>
  <c r="AG134" i="44"/>
  <c r="BE134" i="46"/>
  <c r="BE134" i="44"/>
  <c r="BM134" i="46"/>
  <c r="BM134" i="44"/>
  <c r="U135" i="46"/>
  <c r="U135" i="44"/>
  <c r="AC135" i="46"/>
  <c r="AC135" i="44"/>
  <c r="AK135" i="46"/>
  <c r="AK135" i="44"/>
  <c r="BA135" i="46"/>
  <c r="BA135" i="44"/>
  <c r="I136" i="46"/>
  <c r="I136" i="44"/>
  <c r="Y136" i="46"/>
  <c r="Y136" i="44"/>
  <c r="AO136" i="46"/>
  <c r="AO136" i="44"/>
  <c r="BM136" i="46"/>
  <c r="BM136" i="44"/>
  <c r="L137" i="46"/>
  <c r="L137" i="44"/>
  <c r="AB137" i="46"/>
  <c r="AB137" i="44"/>
  <c r="AJ137" i="46"/>
  <c r="AJ137" i="44"/>
  <c r="H138" i="46"/>
  <c r="H138" i="44"/>
  <c r="BD138" i="46"/>
  <c r="BD138" i="44"/>
  <c r="J139" i="46"/>
  <c r="J139" i="44"/>
  <c r="AH139" i="46"/>
  <c r="AH139" i="44"/>
  <c r="AW73" i="46"/>
  <c r="AW73" i="44"/>
  <c r="AG75" i="46"/>
  <c r="AG75" i="44"/>
  <c r="BG78" i="46"/>
  <c r="BG78" i="44"/>
  <c r="AD89" i="46"/>
  <c r="AD89" i="44"/>
  <c r="AQ97" i="46"/>
  <c r="AQ97" i="44"/>
  <c r="BC98" i="46"/>
  <c r="BC98" i="44"/>
  <c r="BE101" i="46"/>
  <c r="BE101" i="44"/>
  <c r="E102" i="46"/>
  <c r="E102" i="44"/>
  <c r="BG83" i="44"/>
  <c r="R7" i="46"/>
  <c r="R7" i="44"/>
  <c r="AZ33" i="46"/>
  <c r="AZ33" i="44"/>
  <c r="BO37" i="46"/>
  <c r="BO37" i="44"/>
  <c r="M41" i="46"/>
  <c r="M41" i="44"/>
  <c r="Q42" i="46"/>
  <c r="Q42" i="44"/>
  <c r="K43" i="46"/>
  <c r="K43" i="44"/>
  <c r="W44" i="46"/>
  <c r="W44" i="44"/>
  <c r="AW47" i="46"/>
  <c r="AW47" i="44"/>
  <c r="I49" i="46"/>
  <c r="I49" i="44"/>
  <c r="G51" i="46"/>
  <c r="G51" i="44"/>
  <c r="BA59" i="46"/>
  <c r="BA59" i="44"/>
  <c r="AH31" i="44"/>
  <c r="I68" i="46"/>
  <c r="I68" i="44"/>
  <c r="AJ86" i="46"/>
  <c r="AJ86" i="44"/>
  <c r="G87" i="46"/>
  <c r="G87" i="44"/>
  <c r="BC87" i="46"/>
  <c r="BC87" i="44"/>
  <c r="E42" i="44"/>
  <c r="W77" i="44"/>
  <c r="D104" i="44"/>
  <c r="T31" i="46"/>
  <c r="T31" i="44"/>
  <c r="C112" i="46"/>
  <c r="C112" i="44" s="1"/>
  <c r="T34" i="44"/>
  <c r="AV36" i="44"/>
  <c r="AJ39" i="44"/>
  <c r="AL45" i="44"/>
  <c r="AM50" i="44"/>
  <c r="AM55" i="44"/>
  <c r="BG56" i="44"/>
  <c r="BQ81" i="44"/>
  <c r="BM92" i="44"/>
  <c r="F100" i="44"/>
  <c r="AC102" i="44"/>
  <c r="N111" i="44"/>
  <c r="AD111" i="44"/>
  <c r="AL113" i="44"/>
  <c r="AQ117" i="44"/>
  <c r="N118" i="44"/>
  <c r="BB118" i="44"/>
  <c r="U126" i="44"/>
  <c r="BI61" i="46"/>
  <c r="BI61" i="44"/>
  <c r="Y82" i="46"/>
  <c r="Y82" i="44"/>
  <c r="AA88" i="46"/>
  <c r="AA88" i="44"/>
  <c r="BQ91" i="46"/>
  <c r="BQ91" i="44"/>
  <c r="AK93" i="46"/>
  <c r="AK93" i="44"/>
  <c r="D95" i="46"/>
  <c r="D95" i="44"/>
  <c r="BG97" i="46"/>
  <c r="BG97" i="44"/>
  <c r="AE98" i="46"/>
  <c r="AE98" i="44"/>
  <c r="AQ99" i="46"/>
  <c r="AQ99" i="44"/>
  <c r="BB100" i="46"/>
  <c r="BB100" i="44"/>
  <c r="AN105" i="46"/>
  <c r="AN105" i="44"/>
  <c r="AY97" i="44"/>
  <c r="J108" i="44"/>
  <c r="V24" i="46"/>
  <c r="V24" i="44"/>
  <c r="BD18" i="44"/>
  <c r="P26" i="44"/>
  <c r="X34" i="44"/>
  <c r="BO56" i="44"/>
  <c r="BP57" i="44"/>
  <c r="O62" i="44"/>
  <c r="AO68" i="44"/>
  <c r="AY72" i="44"/>
  <c r="F73" i="44"/>
  <c r="T86" i="44"/>
  <c r="AE87" i="44"/>
  <c r="U93" i="44"/>
  <c r="AA99" i="44"/>
  <c r="AL100" i="44"/>
  <c r="AG101" i="44"/>
  <c r="M102" i="44"/>
  <c r="AF103" i="44"/>
  <c r="BD103" i="44"/>
  <c r="AM107" i="44"/>
  <c r="AH108" i="44"/>
  <c r="BB113" i="44"/>
  <c r="Q121" i="44"/>
  <c r="Q123" i="44"/>
  <c r="AG123" i="44"/>
  <c r="AW123" i="44"/>
  <c r="L124" i="44"/>
  <c r="AN125" i="44"/>
  <c r="BD125" i="44"/>
  <c r="AS126" i="44"/>
  <c r="AG80" i="46"/>
  <c r="AG80" i="44"/>
  <c r="AK81" i="46"/>
  <c r="AK81" i="44"/>
  <c r="P85" i="46"/>
  <c r="P85" i="44"/>
  <c r="BN90" i="46"/>
  <c r="BN90" i="44"/>
  <c r="T95" i="46"/>
  <c r="T95" i="44"/>
  <c r="Z10" i="44"/>
  <c r="AO82" i="44"/>
  <c r="BQ102" i="44"/>
  <c r="H105" i="44"/>
  <c r="BN108" i="44"/>
  <c r="A114" i="44"/>
  <c r="C52" i="46"/>
  <c r="C52" i="44" s="1"/>
  <c r="C114" i="46"/>
  <c r="C114" i="44" s="1"/>
  <c r="AX29" i="44"/>
  <c r="AU47" i="44"/>
  <c r="K51" i="44"/>
  <c r="AE60" i="44"/>
  <c r="BA76" i="44"/>
  <c r="AK79" i="44"/>
  <c r="BI79" i="44"/>
  <c r="AW94" i="44"/>
  <c r="AE96" i="44"/>
  <c r="AH112" i="44"/>
  <c r="AX112" i="44"/>
  <c r="S117" i="44"/>
  <c r="BG117" i="44"/>
  <c r="F118" i="44"/>
  <c r="AK120" i="44"/>
  <c r="BA120" i="44"/>
  <c r="AK122" i="44"/>
  <c r="BQ122" i="44"/>
  <c r="BM123" i="44"/>
  <c r="E126" i="44"/>
  <c r="AS44" i="46"/>
  <c r="AS44" i="44"/>
  <c r="A58" i="44"/>
  <c r="BC55" i="46"/>
  <c r="BC55" i="44"/>
  <c r="H58" i="46"/>
  <c r="H58" i="44"/>
  <c r="AT64" i="46"/>
  <c r="AT64" i="44"/>
  <c r="Z67" i="46"/>
  <c r="Z67" i="44"/>
  <c r="W69" i="46"/>
  <c r="W69" i="44"/>
  <c r="AE69" i="46"/>
  <c r="AE69" i="44"/>
  <c r="K70" i="46"/>
  <c r="K70" i="44"/>
  <c r="S70" i="46"/>
  <c r="S70" i="44"/>
  <c r="BG70" i="46"/>
  <c r="BG70" i="44"/>
  <c r="BK71" i="46"/>
  <c r="BK71" i="44"/>
  <c r="AA72" i="46"/>
  <c r="AA72" i="44"/>
  <c r="V73" i="46"/>
  <c r="V73" i="44"/>
  <c r="J76" i="46"/>
  <c r="J76" i="44"/>
  <c r="AB77" i="46"/>
  <c r="AB77" i="44"/>
  <c r="Z79" i="46"/>
  <c r="Z79" i="44"/>
  <c r="AX79" i="46"/>
  <c r="AX79" i="44"/>
  <c r="AL80" i="46"/>
  <c r="AL80" i="44"/>
  <c r="BJ80" i="46"/>
  <c r="BJ80" i="44"/>
  <c r="A79" i="27"/>
  <c r="C81" i="46"/>
  <c r="C81" i="44" s="1"/>
  <c r="BN81" i="46"/>
  <c r="BN81" i="44"/>
  <c r="AN83" i="46"/>
  <c r="AN83" i="44"/>
  <c r="S84" i="46"/>
  <c r="S84" i="44"/>
  <c r="AQ84" i="46"/>
  <c r="AQ84" i="44"/>
  <c r="AG60" i="44"/>
  <c r="U42" i="46"/>
  <c r="U42" i="44"/>
  <c r="AU53" i="46"/>
  <c r="AU53" i="44"/>
  <c r="AB57" i="46"/>
  <c r="AB57" i="44"/>
  <c r="AQ59" i="46"/>
  <c r="AQ59" i="44"/>
  <c r="O60" i="46"/>
  <c r="O60" i="44"/>
  <c r="A101" i="44"/>
  <c r="AE8" i="44"/>
  <c r="BQ16" i="44"/>
  <c r="AS19" i="44"/>
  <c r="AW30" i="44"/>
  <c r="AJ35" i="44"/>
  <c r="AB40" i="44"/>
  <c r="W53" i="44"/>
  <c r="U54" i="44"/>
  <c r="AG73" i="44"/>
  <c r="J74" i="44"/>
  <c r="D86" i="44"/>
  <c r="AW92" i="44"/>
  <c r="O96" i="44"/>
  <c r="BK96" i="44"/>
  <c r="O98" i="44"/>
  <c r="AT100" i="44"/>
  <c r="X105" i="44"/>
  <c r="W107" i="44"/>
  <c r="N113" i="44"/>
  <c r="BF114" i="44"/>
  <c r="BH124" i="44"/>
  <c r="BL127" i="44"/>
  <c r="AZ128" i="44"/>
  <c r="H129" i="44"/>
  <c r="X129" i="44"/>
  <c r="AX139" i="46"/>
  <c r="AX139" i="44"/>
  <c r="BF141" i="46"/>
  <c r="BF141" i="44"/>
  <c r="F142" i="46"/>
  <c r="F142" i="44"/>
  <c r="AT142" i="46"/>
  <c r="AT142" i="44"/>
  <c r="G143" i="46"/>
  <c r="G143" i="44"/>
  <c r="AM143" i="46"/>
  <c r="AM143" i="44"/>
  <c r="AQ144" i="46"/>
  <c r="AQ144" i="44"/>
  <c r="AG146" i="46"/>
  <c r="AG146" i="44"/>
  <c r="BE146" i="46"/>
  <c r="BE146" i="44"/>
  <c r="D147" i="46"/>
  <c r="D147" i="44"/>
  <c r="L147" i="46"/>
  <c r="L147" i="44"/>
  <c r="AB147" i="46"/>
  <c r="AB147" i="44"/>
  <c r="X148" i="46"/>
  <c r="X148" i="44"/>
  <c r="BL148" i="46"/>
  <c r="BL148" i="44"/>
  <c r="AR149" i="46"/>
  <c r="AR149" i="44"/>
  <c r="P150" i="46"/>
  <c r="P150" i="44"/>
  <c r="X150" i="46"/>
  <c r="X150" i="44"/>
  <c r="AV150" i="46"/>
  <c r="AV150" i="44"/>
  <c r="AP151" i="46"/>
  <c r="AP151" i="44"/>
  <c r="N152" i="46"/>
  <c r="N152" i="44"/>
  <c r="AL152" i="46"/>
  <c r="AL152" i="44"/>
  <c r="BJ152" i="46"/>
  <c r="BJ152" i="44"/>
  <c r="Z153" i="46"/>
  <c r="Z153" i="44"/>
  <c r="AX153" i="46"/>
  <c r="AX153" i="44"/>
  <c r="BF153" i="46"/>
  <c r="BF153" i="44"/>
  <c r="BJ154" i="46"/>
  <c r="BJ154" i="44"/>
  <c r="Q155" i="46"/>
  <c r="Q155" i="44"/>
  <c r="AO155" i="46"/>
  <c r="AO155" i="44"/>
  <c r="BE155" i="46"/>
  <c r="BE155" i="44"/>
  <c r="S156" i="46"/>
  <c r="S156" i="44"/>
  <c r="AQ156" i="46"/>
  <c r="AQ156" i="44"/>
  <c r="E157" i="46"/>
  <c r="E157" i="44"/>
  <c r="M157" i="46"/>
  <c r="M157" i="44"/>
  <c r="Y158" i="46"/>
  <c r="Y158" i="44"/>
  <c r="AW158" i="46"/>
  <c r="AW158" i="44"/>
  <c r="BM158" i="46"/>
  <c r="BM158" i="44"/>
  <c r="AI159" i="46"/>
  <c r="AI159" i="44"/>
  <c r="AY159" i="46"/>
  <c r="AY159" i="44"/>
  <c r="AD160" i="46"/>
  <c r="AD160" i="44"/>
  <c r="BB160" i="46"/>
  <c r="BB160" i="44"/>
  <c r="AO161" i="46"/>
  <c r="AO161" i="44"/>
  <c r="BM161" i="46"/>
  <c r="BM161" i="44"/>
  <c r="E162" i="46"/>
  <c r="E162" i="44"/>
  <c r="U162" i="46"/>
  <c r="U162" i="44"/>
  <c r="AK162" i="46"/>
  <c r="AK162" i="44"/>
  <c r="AW163" i="46"/>
  <c r="AW163" i="44"/>
  <c r="W165" i="46"/>
  <c r="W165" i="44"/>
  <c r="S166" i="46"/>
  <c r="S166" i="44"/>
  <c r="V167" i="46"/>
  <c r="V167" i="44"/>
  <c r="AT167" i="46"/>
  <c r="AT167" i="44"/>
  <c r="J168" i="46"/>
  <c r="J168" i="44"/>
  <c r="AH170" i="46"/>
  <c r="AH170" i="44"/>
  <c r="BF170" i="46"/>
  <c r="BF170" i="44"/>
  <c r="X171" i="46"/>
  <c r="X171" i="44"/>
  <c r="AA172" i="46"/>
  <c r="AA172" i="44"/>
  <c r="AY172" i="46"/>
  <c r="AY172" i="44"/>
  <c r="BG172" i="46"/>
  <c r="BG172" i="44"/>
  <c r="G173" i="46"/>
  <c r="G173" i="44"/>
  <c r="O173" i="46"/>
  <c r="O173" i="44"/>
  <c r="W173" i="46"/>
  <c r="W173" i="44"/>
  <c r="AE173" i="46"/>
  <c r="AE173" i="44"/>
  <c r="AM173" i="46"/>
  <c r="AM173" i="44"/>
  <c r="AU173" i="46"/>
  <c r="AU173" i="44"/>
  <c r="BC173" i="46"/>
  <c r="BC173" i="44"/>
  <c r="BK173" i="46"/>
  <c r="BK173" i="44"/>
  <c r="AI174" i="46"/>
  <c r="AI174" i="44"/>
  <c r="BG174" i="46"/>
  <c r="BG174" i="44"/>
  <c r="BO174" i="46"/>
  <c r="BO174" i="44"/>
  <c r="I176" i="46"/>
  <c r="I176" i="44"/>
  <c r="BI177" i="46"/>
  <c r="BI177" i="44"/>
  <c r="AC179" i="46"/>
  <c r="AC179" i="44"/>
  <c r="BI179" i="46"/>
  <c r="BI179" i="44"/>
  <c r="BQ179" i="46"/>
  <c r="BQ179" i="44"/>
  <c r="AG180" i="46"/>
  <c r="AG180" i="44"/>
  <c r="AW180" i="46"/>
  <c r="AW180" i="44"/>
  <c r="E181" i="46"/>
  <c r="E181" i="44"/>
  <c r="M181" i="46"/>
  <c r="M181" i="44"/>
  <c r="AK181" i="46"/>
  <c r="AK181" i="44"/>
  <c r="BI181" i="46"/>
  <c r="BI181" i="44"/>
  <c r="X182" i="46"/>
  <c r="X182" i="44"/>
  <c r="AN182" i="46"/>
  <c r="AN182" i="44"/>
  <c r="D183" i="46"/>
  <c r="D183" i="44"/>
  <c r="AJ183" i="46"/>
  <c r="AJ183" i="44"/>
  <c r="G186" i="46"/>
  <c r="G186" i="44"/>
  <c r="AU186" i="46"/>
  <c r="AU186" i="44"/>
  <c r="S187" i="46"/>
  <c r="S187" i="44"/>
  <c r="BG187" i="46"/>
  <c r="BG187" i="44"/>
  <c r="BO187" i="46"/>
  <c r="BO187" i="44"/>
  <c r="W188" i="46"/>
  <c r="W188" i="44"/>
  <c r="AM188" i="46"/>
  <c r="AM188" i="44"/>
  <c r="BK188" i="46"/>
  <c r="BK188" i="44"/>
  <c r="O189" i="46"/>
  <c r="O189" i="44"/>
  <c r="AE189" i="46"/>
  <c r="AE189" i="44"/>
  <c r="J190" i="46"/>
  <c r="J190" i="44"/>
  <c r="R190" i="46"/>
  <c r="R190" i="44"/>
  <c r="AX190" i="46"/>
  <c r="AX190" i="44"/>
  <c r="D191" i="46"/>
  <c r="D191" i="44"/>
  <c r="AB191" i="46"/>
  <c r="AB191" i="44"/>
  <c r="BP191" i="46"/>
  <c r="BP191" i="44"/>
  <c r="BL192" i="46"/>
  <c r="BL192" i="44"/>
  <c r="AP193" i="46"/>
  <c r="AP193" i="44"/>
  <c r="AX193" i="46"/>
  <c r="AX193" i="44"/>
  <c r="Z141" i="44"/>
  <c r="V142" i="44"/>
  <c r="AK145" i="44"/>
  <c r="Q146" i="44"/>
  <c r="BM146" i="44"/>
  <c r="BH147" i="44"/>
  <c r="AN148" i="44"/>
  <c r="D149" i="44"/>
  <c r="BB142" i="44"/>
  <c r="BI145" i="44"/>
  <c r="AU143" i="44"/>
  <c r="AY144" i="44"/>
  <c r="C68" i="46"/>
  <c r="C68" i="44" s="1"/>
  <c r="BM15" i="44"/>
  <c r="AS18" i="44"/>
  <c r="L21" i="44"/>
  <c r="AY53" i="44"/>
  <c r="T58" i="44"/>
  <c r="O59" i="44"/>
  <c r="BK61" i="44"/>
  <c r="BG62" i="44"/>
  <c r="V63" i="44"/>
  <c r="R64" i="44"/>
  <c r="AX64" i="44"/>
  <c r="F65" i="44"/>
  <c r="BB65" i="44"/>
  <c r="AE72" i="44"/>
  <c r="Z73" i="44"/>
  <c r="BB74" i="44"/>
  <c r="BF75" i="44"/>
  <c r="H77" i="44"/>
  <c r="AN77" i="44"/>
  <c r="L78" i="44"/>
  <c r="AP80" i="44"/>
  <c r="BL88" i="44"/>
  <c r="BB94" i="44"/>
  <c r="AO95" i="44"/>
  <c r="AB96" i="44"/>
  <c r="X97" i="44"/>
  <c r="N98" i="44"/>
  <c r="X99" i="44"/>
  <c r="V101" i="44"/>
  <c r="AL101" i="44"/>
  <c r="BJ101" i="44"/>
  <c r="BP102" i="44"/>
  <c r="U105" i="44"/>
  <c r="G108" i="44"/>
  <c r="W110" i="44"/>
  <c r="O112" i="44"/>
  <c r="AE112" i="44"/>
  <c r="AU112" i="44"/>
  <c r="S113" i="44"/>
  <c r="BG113" i="44"/>
  <c r="AX141" i="44"/>
  <c r="AL142" i="44"/>
  <c r="O143" i="44"/>
  <c r="AA144" i="44"/>
  <c r="AC145" i="44"/>
  <c r="I146" i="44"/>
  <c r="AZ147" i="44"/>
  <c r="P148" i="44"/>
  <c r="T149" i="44"/>
  <c r="BP149" i="44"/>
  <c r="R151" i="44"/>
  <c r="BF151" i="44"/>
  <c r="F152" i="44"/>
  <c r="AD154" i="44"/>
  <c r="BB154" i="44"/>
  <c r="BQ157" i="44"/>
  <c r="AO158" i="44"/>
  <c r="BE158" i="44"/>
  <c r="S159" i="44"/>
  <c r="AG161" i="44"/>
  <c r="Y163" i="44"/>
  <c r="E164" i="44"/>
  <c r="AC164" i="44"/>
  <c r="BA164" i="44"/>
  <c r="AY166" i="44"/>
  <c r="AH168" i="44"/>
  <c r="BN168" i="44"/>
  <c r="K174" i="44"/>
  <c r="AQ174" i="44"/>
  <c r="Q176" i="44"/>
  <c r="Y180" i="44"/>
  <c r="U181" i="44"/>
  <c r="P182" i="44"/>
  <c r="BL182" i="44"/>
  <c r="T183" i="44"/>
  <c r="AZ183" i="44"/>
  <c r="H184" i="44"/>
  <c r="AV184" i="44"/>
  <c r="D185" i="44"/>
  <c r="AB185" i="44"/>
  <c r="BP185" i="44"/>
  <c r="BA127" i="46"/>
  <c r="BA127" i="44"/>
  <c r="Y128" i="46"/>
  <c r="Y128" i="44"/>
  <c r="AG128" i="46"/>
  <c r="AG128" i="44"/>
  <c r="AW128" i="46"/>
  <c r="AW128" i="44"/>
  <c r="BM128" i="46"/>
  <c r="BM128" i="44"/>
  <c r="AC129" i="46"/>
  <c r="AC129" i="44"/>
  <c r="BQ129" i="46"/>
  <c r="BQ129" i="44"/>
  <c r="BC130" i="46"/>
  <c r="BC130" i="44"/>
  <c r="AK194" i="46"/>
  <c r="AK194" i="44"/>
  <c r="BI194" i="46"/>
  <c r="BI194" i="44"/>
  <c r="AE195" i="46"/>
  <c r="AE195" i="44"/>
  <c r="Q198" i="46"/>
  <c r="Q198" i="44"/>
  <c r="BM198" i="46"/>
  <c r="BM198" i="44"/>
  <c r="BA199" i="46"/>
  <c r="BA199" i="44"/>
  <c r="AY200" i="46"/>
  <c r="AY200" i="44"/>
  <c r="AR201" i="46"/>
  <c r="AR201" i="44"/>
  <c r="AD202" i="46"/>
  <c r="AD202" i="44"/>
  <c r="BF203" i="46"/>
  <c r="BF203" i="44"/>
  <c r="AV204" i="46"/>
  <c r="AV204" i="44"/>
  <c r="BF207" i="46"/>
  <c r="BF207" i="44"/>
  <c r="AC194" i="44"/>
  <c r="BQ194" i="44"/>
  <c r="BA197" i="44"/>
  <c r="AS199" i="44"/>
  <c r="AI200" i="44"/>
  <c r="AB201" i="44"/>
  <c r="BB202" i="44"/>
  <c r="Z203" i="44"/>
  <c r="H204" i="44"/>
  <c r="BD204" i="44"/>
  <c r="AB205" i="44"/>
  <c r="H206" i="44"/>
  <c r="P206" i="44"/>
  <c r="X206" i="44"/>
  <c r="AF206" i="44"/>
  <c r="AN206" i="44"/>
  <c r="AV206" i="44"/>
  <c r="BD206" i="44"/>
  <c r="BL206" i="44"/>
  <c r="R207" i="44"/>
  <c r="AV24" i="46"/>
  <c r="AV24" i="44"/>
  <c r="AH36" i="46"/>
  <c r="AH36" i="44"/>
  <c r="BO42" i="46"/>
  <c r="BO42" i="44"/>
  <c r="AC43" i="46"/>
  <c r="AC43" i="44"/>
  <c r="AG44" i="46"/>
  <c r="AG44" i="44"/>
  <c r="BC46" i="46"/>
  <c r="BC46" i="44"/>
  <c r="AK52" i="46"/>
  <c r="AK52" i="44"/>
  <c r="AH39" i="44"/>
  <c r="AE41" i="44"/>
  <c r="AW44" i="44"/>
  <c r="BG49" i="44"/>
  <c r="Z25" i="44"/>
  <c r="BC41" i="44"/>
  <c r="BO49" i="44"/>
  <c r="AX36" i="46"/>
  <c r="AX36" i="44"/>
  <c r="BE44" i="46"/>
  <c r="BE44" i="44"/>
  <c r="M50" i="46"/>
  <c r="M50" i="44"/>
  <c r="Q27" i="44"/>
  <c r="F35" i="44"/>
  <c r="AW51" i="44"/>
  <c r="A32" i="44"/>
  <c r="BH45" i="44"/>
  <c r="AE48" i="44"/>
  <c r="K49" i="44"/>
  <c r="Q51" i="44"/>
  <c r="A34" i="44"/>
  <c r="R18" i="44"/>
  <c r="AH25" i="44"/>
  <c r="F33" i="44"/>
  <c r="AL33" i="44"/>
  <c r="AK37" i="44"/>
  <c r="BD38" i="44"/>
  <c r="O41" i="44"/>
  <c r="BK41" i="44"/>
  <c r="U43" i="44"/>
  <c r="Y44" i="44"/>
  <c r="T45" i="44"/>
  <c r="AI47" i="44"/>
  <c r="E50" i="44"/>
  <c r="BI52" i="44"/>
  <c r="BM56" i="44"/>
  <c r="AP57" i="44"/>
  <c r="I59" i="44"/>
  <c r="AO61" i="44"/>
  <c r="M62" i="44"/>
  <c r="AV65" i="44"/>
  <c r="AJ68" i="44"/>
  <c r="BH68" i="44"/>
  <c r="BA69" i="44"/>
  <c r="AG70" i="44"/>
  <c r="BE27" i="44"/>
  <c r="J36" i="44"/>
  <c r="BI37" i="44"/>
  <c r="F40" i="44"/>
  <c r="AO44" i="44"/>
  <c r="AB45" i="44"/>
  <c r="O46" i="44"/>
  <c r="AA49" i="44"/>
  <c r="AC50" i="44"/>
  <c r="E55" i="44"/>
  <c r="H8" i="46"/>
  <c r="H8" i="44"/>
  <c r="A34" i="27"/>
  <c r="C36" i="46"/>
  <c r="C36" i="44" s="1"/>
  <c r="AM41" i="46"/>
  <c r="AM41" i="44"/>
  <c r="U53" i="46"/>
  <c r="U53" i="44"/>
  <c r="AK53" i="46"/>
  <c r="AK53" i="44"/>
  <c r="AS53" i="46"/>
  <c r="AS53" i="44"/>
  <c r="AG54" i="46"/>
  <c r="AG54" i="44"/>
  <c r="AO54" i="46"/>
  <c r="AO54" i="44"/>
  <c r="Q56" i="46"/>
  <c r="Q56" i="44"/>
  <c r="AO56" i="46"/>
  <c r="AO56" i="44"/>
  <c r="J57" i="46"/>
  <c r="J57" i="44"/>
  <c r="Q59" i="46"/>
  <c r="Q59" i="44"/>
  <c r="E60" i="46"/>
  <c r="E60" i="44"/>
  <c r="AS60" i="46"/>
  <c r="AS60" i="44"/>
  <c r="I61" i="46"/>
  <c r="I61" i="44"/>
  <c r="BQ62" i="46"/>
  <c r="BQ62" i="44"/>
  <c r="H63" i="46"/>
  <c r="H63" i="44"/>
  <c r="AF63" i="46"/>
  <c r="AF63" i="44"/>
  <c r="AV63" i="46"/>
  <c r="AV63" i="44"/>
  <c r="L64" i="46"/>
  <c r="L64" i="44"/>
  <c r="AR64" i="46"/>
  <c r="AR64" i="44"/>
  <c r="X65" i="46"/>
  <c r="X65" i="44"/>
  <c r="AF65" i="46"/>
  <c r="AF65" i="44"/>
  <c r="BL65" i="46"/>
  <c r="BL65" i="44"/>
  <c r="L66" i="46"/>
  <c r="L66" i="44"/>
  <c r="AZ66" i="46"/>
  <c r="AZ66" i="44"/>
  <c r="D68" i="46"/>
  <c r="D68" i="44"/>
  <c r="E69" i="46"/>
  <c r="E69" i="44"/>
  <c r="AC69" i="46"/>
  <c r="AC69" i="44"/>
  <c r="I70" i="46"/>
  <c r="I70" i="44"/>
  <c r="Q70" i="46"/>
  <c r="Q70" i="44"/>
  <c r="AO70" i="46"/>
  <c r="AO70" i="44"/>
  <c r="I72" i="46"/>
  <c r="I72" i="44"/>
  <c r="AO72" i="46"/>
  <c r="AO72" i="44"/>
  <c r="T75" i="46"/>
  <c r="T75" i="44"/>
  <c r="BP75" i="46"/>
  <c r="BP75" i="44"/>
  <c r="AN76" i="46"/>
  <c r="AN76" i="44"/>
  <c r="AV76" i="46"/>
  <c r="AV76" i="44"/>
  <c r="J77" i="46"/>
  <c r="J77" i="44"/>
  <c r="R77" i="46"/>
  <c r="R77" i="44"/>
  <c r="N78" i="46"/>
  <c r="N78" i="44"/>
  <c r="AT78" i="46"/>
  <c r="AT78" i="44"/>
  <c r="A77" i="27"/>
  <c r="A79" i="44"/>
  <c r="P79" i="46"/>
  <c r="P79" i="44"/>
  <c r="T80" i="46"/>
  <c r="T80" i="44"/>
  <c r="AZ80" i="46"/>
  <c r="AZ80" i="44"/>
  <c r="BP80" i="46"/>
  <c r="BP80" i="44"/>
  <c r="AF81" i="46"/>
  <c r="AF81" i="44"/>
  <c r="BD81" i="46"/>
  <c r="BD81" i="44"/>
  <c r="AJ82" i="46"/>
  <c r="AJ82" i="44"/>
  <c r="BP82" i="46"/>
  <c r="BP82" i="44"/>
  <c r="BJ83" i="46"/>
  <c r="BJ83" i="44"/>
  <c r="A82" i="27"/>
  <c r="C84" i="46"/>
  <c r="C84" i="44" s="1"/>
  <c r="N11" i="46"/>
  <c r="N11" i="44"/>
  <c r="AW27" i="46"/>
  <c r="AW27" i="44"/>
  <c r="AX34" i="46"/>
  <c r="AX34" i="44"/>
  <c r="AU41" i="46"/>
  <c r="AU41" i="44"/>
  <c r="D45" i="46"/>
  <c r="D45" i="44"/>
  <c r="E53" i="46"/>
  <c r="E53" i="44"/>
  <c r="BF36" i="44"/>
  <c r="BQ50" i="44"/>
  <c r="AM10" i="44"/>
  <c r="BF25" i="44"/>
  <c r="Y27" i="44"/>
  <c r="BD29" i="44"/>
  <c r="M37" i="44"/>
  <c r="X38" i="44"/>
  <c r="AZ45" i="44"/>
  <c r="G48" i="44"/>
  <c r="BK48" i="44"/>
  <c r="AS52" i="44"/>
  <c r="AG56" i="44"/>
  <c r="BM59" i="44"/>
  <c r="AS62" i="44"/>
  <c r="D64" i="44"/>
  <c r="T68" i="44"/>
  <c r="Y72" i="44"/>
  <c r="AW72" i="44"/>
  <c r="AR75" i="44"/>
  <c r="K42" i="46"/>
  <c r="K42" i="44"/>
  <c r="BA43" i="46"/>
  <c r="BA43" i="44"/>
  <c r="AQ49" i="46"/>
  <c r="AQ49" i="44"/>
  <c r="BM51" i="46"/>
  <c r="BM51" i="44"/>
  <c r="E52" i="46"/>
  <c r="E52" i="44"/>
  <c r="P38" i="44"/>
  <c r="J18" i="44"/>
  <c r="BF32" i="44"/>
  <c r="AC37" i="44"/>
  <c r="AI42" i="44"/>
  <c r="M43" i="44"/>
  <c r="Q44" i="44"/>
  <c r="BM44" i="44"/>
  <c r="K47" i="44"/>
  <c r="U55" i="44"/>
  <c r="AW56" i="44"/>
  <c r="Z57" i="44"/>
  <c r="Y61" i="44"/>
  <c r="P63" i="44"/>
  <c r="AJ66" i="44"/>
  <c r="A22" i="44"/>
  <c r="A44" i="44"/>
  <c r="AL22" i="44"/>
  <c r="AQ25" i="44"/>
  <c r="BL26" i="44"/>
  <c r="W29" i="44"/>
  <c r="Z30" i="44"/>
  <c r="BE32" i="44"/>
  <c r="BA33" i="44"/>
  <c r="AQ37" i="44"/>
  <c r="BB38" i="44"/>
  <c r="AV39" i="44"/>
  <c r="E41" i="44"/>
  <c r="BF47" i="44"/>
  <c r="R51" i="44"/>
  <c r="O53" i="44"/>
  <c r="AX59" i="44"/>
  <c r="AR62" i="44"/>
  <c r="BM65" i="44"/>
  <c r="BN87" i="44"/>
  <c r="AD88" i="44"/>
  <c r="AT88" i="44"/>
  <c r="AK90" i="44"/>
  <c r="AZ92" i="44"/>
  <c r="BD93" i="44"/>
  <c r="T94" i="44"/>
  <c r="BC95" i="44"/>
  <c r="AH96" i="44"/>
  <c r="F97" i="44"/>
  <c r="BJ97" i="44"/>
  <c r="H102" i="44"/>
  <c r="X102" i="44"/>
  <c r="AN102" i="44"/>
  <c r="AY103" i="44"/>
  <c r="AA105" i="44"/>
  <c r="R107" i="44"/>
  <c r="BQ110" i="44"/>
  <c r="AF115" i="44"/>
  <c r="AL117" i="44"/>
  <c r="AC119" i="44"/>
  <c r="AS119" i="44"/>
  <c r="P120" i="44"/>
  <c r="AI85" i="44"/>
  <c r="Z8" i="46"/>
  <c r="Z8" i="44"/>
  <c r="AX8" i="46"/>
  <c r="AX8" i="44"/>
  <c r="AI12" i="46"/>
  <c r="AI12" i="44"/>
  <c r="AY12" i="46"/>
  <c r="AY12" i="44"/>
  <c r="AB20" i="46"/>
  <c r="AB20" i="44"/>
  <c r="BH20" i="46"/>
  <c r="BH20" i="44"/>
  <c r="AO24" i="46"/>
  <c r="AO24" i="44"/>
  <c r="R27" i="46"/>
  <c r="R27" i="44"/>
  <c r="BF27" i="46"/>
  <c r="BF27" i="44"/>
  <c r="AL28" i="46"/>
  <c r="AL28" i="44"/>
  <c r="A27" i="27"/>
  <c r="C29" i="46"/>
  <c r="C29" i="44" s="1"/>
  <c r="AW29" i="46"/>
  <c r="AW29" i="44"/>
  <c r="BO32" i="44"/>
  <c r="AX44" i="44"/>
  <c r="A56" i="44"/>
  <c r="C56" i="46"/>
  <c r="C56" i="44" s="1"/>
  <c r="D20" i="44"/>
  <c r="BG25" i="44"/>
  <c r="BG34" i="44"/>
  <c r="AL50" i="44"/>
  <c r="AD52" i="44"/>
  <c r="AP54" i="44"/>
  <c r="I76" i="44"/>
  <c r="AA77" i="44"/>
  <c r="BA82" i="44"/>
  <c r="AJ85" i="44"/>
  <c r="G88" i="44"/>
  <c r="AJ103" i="44"/>
  <c r="AZ103" i="44"/>
  <c r="AQ107" i="44"/>
  <c r="L9" i="46"/>
  <c r="L9" i="44"/>
  <c r="AW10" i="46"/>
  <c r="AW10" i="44"/>
  <c r="BP20" i="46"/>
  <c r="BP20" i="44"/>
  <c r="AC21" i="46"/>
  <c r="AC21" i="44"/>
  <c r="AG10" i="44"/>
  <c r="AM15" i="44"/>
  <c r="AL17" i="44"/>
  <c r="AO22" i="44"/>
  <c r="E27" i="44"/>
  <c r="AX27" i="44"/>
  <c r="K32" i="44"/>
  <c r="BP42" i="44"/>
  <c r="Z44" i="44"/>
  <c r="X48" i="44"/>
  <c r="BN51" i="44"/>
  <c r="J54" i="44"/>
  <c r="N71" i="44"/>
  <c r="AY77" i="44"/>
  <c r="AW79" i="44"/>
  <c r="BG87" i="44"/>
  <c r="AT90" i="44"/>
  <c r="BJ90" i="44"/>
  <c r="Q93" i="44"/>
  <c r="AG93" i="44"/>
  <c r="BE93" i="44"/>
  <c r="H95" i="44"/>
  <c r="AA96" i="44"/>
  <c r="AQ96" i="44"/>
  <c r="G97" i="44"/>
  <c r="AQ98" i="44"/>
  <c r="BG98" i="44"/>
  <c r="AU99" i="44"/>
  <c r="Q102" i="44"/>
  <c r="L105" i="44"/>
  <c r="AA107" i="44"/>
  <c r="AH109" i="44"/>
  <c r="V110" i="44"/>
  <c r="V114" i="44"/>
  <c r="AS116" i="44"/>
  <c r="AZ9" i="46"/>
  <c r="AZ9" i="44"/>
  <c r="V11" i="46"/>
  <c r="V11" i="44"/>
  <c r="AX14" i="46"/>
  <c r="AX14" i="44"/>
  <c r="BP16" i="46"/>
  <c r="BP16" i="44"/>
  <c r="AR20" i="46"/>
  <c r="AR20" i="44"/>
  <c r="BE22" i="46"/>
  <c r="BE22" i="44"/>
  <c r="Q24" i="46"/>
  <c r="Q24" i="44"/>
  <c r="BO12" i="44"/>
  <c r="BM38" i="44"/>
  <c r="C18" i="46"/>
  <c r="C18" i="44" s="1"/>
  <c r="S34" i="44"/>
  <c r="AF46" i="44"/>
  <c r="AX56" i="44"/>
  <c r="M66" i="44"/>
  <c r="M73" i="44"/>
  <c r="AW76" i="44"/>
  <c r="K77" i="44"/>
  <c r="AC82" i="44"/>
  <c r="Z84" i="44"/>
  <c r="BD86" i="44"/>
  <c r="AA87" i="44"/>
  <c r="N90" i="44"/>
  <c r="AS92" i="44"/>
  <c r="K107" i="44"/>
  <c r="AH111" i="44"/>
  <c r="AX111" i="44"/>
  <c r="F112" i="44"/>
  <c r="AJ9" i="46"/>
  <c r="AJ9" i="44"/>
  <c r="BE10" i="46"/>
  <c r="BE10" i="44"/>
  <c r="BJ11" i="46"/>
  <c r="BJ11" i="44"/>
  <c r="AQ12" i="46"/>
  <c r="AQ12" i="44"/>
  <c r="O15" i="46"/>
  <c r="O15" i="44"/>
  <c r="BC15" i="46"/>
  <c r="BC15" i="44"/>
  <c r="L16" i="46"/>
  <c r="L16" i="44"/>
  <c r="AZ16" i="46"/>
  <c r="AZ16" i="44"/>
  <c r="F17" i="46"/>
  <c r="F17" i="44"/>
  <c r="BQ21" i="46"/>
  <c r="BQ21" i="44"/>
  <c r="AI25" i="46"/>
  <c r="AI25" i="44"/>
  <c r="N28" i="46"/>
  <c r="N28" i="44"/>
  <c r="AE31" i="46"/>
  <c r="AE31" i="44"/>
  <c r="AI32" i="46"/>
  <c r="AI32" i="44"/>
  <c r="W40" i="46"/>
  <c r="W40" i="44"/>
  <c r="Q10" i="44"/>
  <c r="V37" i="44"/>
  <c r="AP26" i="46"/>
  <c r="AP26" i="44"/>
  <c r="C63" i="46"/>
  <c r="C63" i="44" s="1"/>
  <c r="BB17" i="44"/>
  <c r="AJ20" i="44"/>
  <c r="AG24" i="44"/>
  <c r="AI36" i="44"/>
  <c r="AL53" i="44"/>
  <c r="A72" i="44"/>
  <c r="BN8" i="44"/>
  <c r="D16" i="44"/>
  <c r="E21" i="44"/>
  <c r="O26" i="44"/>
  <c r="AE35" i="44"/>
  <c r="AW38" i="44"/>
  <c r="BF59" i="44"/>
  <c r="AT60" i="44"/>
  <c r="J61" i="44"/>
  <c r="AW65" i="44"/>
  <c r="AX70" i="44"/>
  <c r="BI75" i="44"/>
  <c r="AF86" i="44"/>
  <c r="Z89" i="44"/>
  <c r="V90" i="44"/>
  <c r="AK101" i="44"/>
  <c r="H104" i="44"/>
  <c r="P106" i="44"/>
  <c r="AL108" i="44"/>
  <c r="Z113" i="44"/>
  <c r="AX113" i="44"/>
  <c r="BH16" i="46"/>
  <c r="BH16" i="44"/>
  <c r="L20" i="46"/>
  <c r="L20" i="44"/>
  <c r="E23" i="46"/>
  <c r="E23" i="44"/>
  <c r="AS23" i="46"/>
  <c r="AS23" i="44"/>
  <c r="AM26" i="46"/>
  <c r="AM26" i="44"/>
  <c r="BM29" i="46"/>
  <c r="BM29" i="44"/>
  <c r="AU31" i="46"/>
  <c r="AU31" i="44"/>
  <c r="AY34" i="46"/>
  <c r="AY34" i="44"/>
  <c r="AY36" i="46"/>
  <c r="AY36" i="44"/>
  <c r="BO36" i="46"/>
  <c r="BO36" i="44"/>
  <c r="S39" i="46"/>
  <c r="S39" i="44"/>
  <c r="AA39" i="46"/>
  <c r="AA39" i="44"/>
  <c r="BG39" i="46"/>
  <c r="BG39" i="44"/>
  <c r="P41" i="46"/>
  <c r="P41" i="44"/>
  <c r="X41" i="46"/>
  <c r="X41" i="44"/>
  <c r="AN41" i="46"/>
  <c r="AN41" i="44"/>
  <c r="AV41" i="46"/>
  <c r="AV41" i="44"/>
  <c r="BD41" i="46"/>
  <c r="BD41" i="44"/>
  <c r="AP44" i="46"/>
  <c r="AP44" i="44"/>
  <c r="BQ45" i="46"/>
  <c r="BQ45" i="44"/>
  <c r="AV46" i="46"/>
  <c r="AV46" i="44"/>
  <c r="BD46" i="46"/>
  <c r="BD46" i="44"/>
  <c r="BL46" i="46"/>
  <c r="BL46" i="44"/>
  <c r="BH47" i="46"/>
  <c r="BH47" i="44"/>
  <c r="BP47" i="46"/>
  <c r="BP47" i="44"/>
  <c r="BL48" i="46"/>
  <c r="BL48" i="44"/>
  <c r="L49" i="46"/>
  <c r="L49" i="44"/>
  <c r="AB49" i="46"/>
  <c r="AB49" i="44"/>
  <c r="AR49" i="46"/>
  <c r="AR49" i="44"/>
  <c r="BJ50" i="46"/>
  <c r="BJ50" i="44"/>
  <c r="BF51" i="46"/>
  <c r="BF51" i="44"/>
  <c r="A52" i="27"/>
  <c r="C54" i="46"/>
  <c r="C54" i="44" s="1"/>
  <c r="R54" i="46"/>
  <c r="R54" i="44"/>
  <c r="Z54" i="46"/>
  <c r="Z54" i="44"/>
  <c r="N55" i="46"/>
  <c r="N55" i="44"/>
  <c r="AD55" i="46"/>
  <c r="AD55" i="44"/>
  <c r="AT55" i="46"/>
  <c r="AT55" i="44"/>
  <c r="W58" i="46"/>
  <c r="W58" i="44"/>
  <c r="AU58" i="46"/>
  <c r="AU58" i="44"/>
  <c r="R59" i="46"/>
  <c r="R59" i="44"/>
  <c r="R61" i="46"/>
  <c r="R61" i="44"/>
  <c r="AW63" i="46"/>
  <c r="AW63" i="44"/>
  <c r="U66" i="46"/>
  <c r="U66" i="44"/>
  <c r="BQ66" i="46"/>
  <c r="BQ66" i="44"/>
  <c r="Q67" i="46"/>
  <c r="Q67" i="44"/>
  <c r="AD69" i="46"/>
  <c r="AD69" i="44"/>
  <c r="AT69" i="46"/>
  <c r="AT69" i="44"/>
  <c r="BN70" i="46"/>
  <c r="BN70" i="44"/>
  <c r="V71" i="46"/>
  <c r="V71" i="44"/>
  <c r="J72" i="46"/>
  <c r="J72" i="44"/>
  <c r="Z72" i="46"/>
  <c r="Z72" i="44"/>
  <c r="AH72" i="46"/>
  <c r="AH72" i="44"/>
  <c r="AP72" i="46"/>
  <c r="AP72" i="44"/>
  <c r="AX72" i="46"/>
  <c r="AX72" i="44"/>
  <c r="U73" i="46"/>
  <c r="U73" i="44"/>
  <c r="AK73" i="46"/>
  <c r="AK73" i="44"/>
  <c r="Y74" i="46"/>
  <c r="Y74" i="44"/>
  <c r="AW74" i="46"/>
  <c r="AW74" i="44"/>
  <c r="E75" i="46"/>
  <c r="E75" i="44"/>
  <c r="S77" i="46"/>
  <c r="S77" i="44"/>
  <c r="G78" i="46"/>
  <c r="G78" i="44"/>
  <c r="W78" i="46"/>
  <c r="W78" i="44"/>
  <c r="AE78" i="46"/>
  <c r="AE78" i="44"/>
  <c r="AM78" i="46"/>
  <c r="AM78" i="44"/>
  <c r="Q79" i="46"/>
  <c r="Q79" i="44"/>
  <c r="M80" i="46"/>
  <c r="M80" i="44"/>
  <c r="U80" i="46"/>
  <c r="U80" i="44"/>
  <c r="AK80" i="46"/>
  <c r="AK80" i="44"/>
  <c r="AG81" i="46"/>
  <c r="AG81" i="44"/>
  <c r="AW81" i="46"/>
  <c r="AW81" i="44"/>
  <c r="BM81" i="46"/>
  <c r="BM81" i="44"/>
  <c r="AK82" i="46"/>
  <c r="AK82" i="44"/>
  <c r="AS82" i="46"/>
  <c r="AS82" i="44"/>
  <c r="BI82" i="46"/>
  <c r="BI82" i="44"/>
  <c r="AZ85" i="46"/>
  <c r="AZ85" i="44"/>
  <c r="P86" i="46"/>
  <c r="P86" i="44"/>
  <c r="X86" i="46"/>
  <c r="X86" i="44"/>
  <c r="BL86" i="46"/>
  <c r="BL86" i="44"/>
  <c r="AM88" i="46"/>
  <c r="AM88" i="44"/>
  <c r="R89" i="46"/>
  <c r="R89" i="44"/>
  <c r="BN89" i="46"/>
  <c r="BN89" i="44"/>
  <c r="AL90" i="46"/>
  <c r="AL90" i="44"/>
  <c r="Q91" i="46"/>
  <c r="Q91" i="44"/>
  <c r="AG91" i="46"/>
  <c r="AG91" i="44"/>
  <c r="AW91" i="46"/>
  <c r="AW91" i="44"/>
  <c r="AO93" i="46"/>
  <c r="AO93" i="44"/>
  <c r="BM93" i="46"/>
  <c r="BM93" i="44"/>
  <c r="M94" i="46"/>
  <c r="M94" i="44"/>
  <c r="AC94" i="46"/>
  <c r="AC94" i="44"/>
  <c r="AS94" i="46"/>
  <c r="AS94" i="44"/>
  <c r="P95" i="46"/>
  <c r="P95" i="44"/>
  <c r="K96" i="46"/>
  <c r="K96" i="44"/>
  <c r="BG96" i="46"/>
  <c r="BG96" i="44"/>
  <c r="O97" i="46"/>
  <c r="O97" i="44"/>
  <c r="BC99" i="46"/>
  <c r="BC99" i="44"/>
  <c r="BK99" i="46"/>
  <c r="BK99" i="44"/>
  <c r="J100" i="46"/>
  <c r="J100" i="44"/>
  <c r="R100" i="46"/>
  <c r="R100" i="44"/>
  <c r="AH100" i="46"/>
  <c r="AH100" i="44"/>
  <c r="U101" i="46"/>
  <c r="U101" i="44"/>
  <c r="AC101" i="46"/>
  <c r="AC101" i="44"/>
  <c r="AS101" i="46"/>
  <c r="AS101" i="44"/>
  <c r="BI101" i="46"/>
  <c r="BI101" i="44"/>
  <c r="I102" i="46"/>
  <c r="I102" i="44"/>
  <c r="AO102" i="46"/>
  <c r="AO102" i="44"/>
  <c r="X104" i="46"/>
  <c r="X104" i="44"/>
  <c r="AN104" i="46"/>
  <c r="AN104" i="44"/>
  <c r="BD104" i="46"/>
  <c r="BD104" i="44"/>
  <c r="BL104" i="46"/>
  <c r="BL104" i="44"/>
  <c r="D105" i="46"/>
  <c r="D105" i="44"/>
  <c r="T105" i="46"/>
  <c r="T105" i="44"/>
  <c r="AB105" i="46"/>
  <c r="AB105" i="44"/>
  <c r="AJ105" i="46"/>
  <c r="AJ105" i="44"/>
  <c r="AR105" i="46"/>
  <c r="AR105" i="44"/>
  <c r="AZ105" i="46"/>
  <c r="AZ105" i="44"/>
  <c r="BH105" i="46"/>
  <c r="BH105" i="44"/>
  <c r="BP105" i="46"/>
  <c r="BP105" i="44"/>
  <c r="X106" i="46"/>
  <c r="X106" i="44"/>
  <c r="AF106" i="46"/>
  <c r="AF106" i="44"/>
  <c r="AV106" i="46"/>
  <c r="AV106" i="44"/>
  <c r="BD106" i="46"/>
  <c r="BD106" i="44"/>
  <c r="BL106" i="46"/>
  <c r="BL106" i="44"/>
  <c r="S107" i="46"/>
  <c r="S107" i="44"/>
  <c r="AY107" i="46"/>
  <c r="AY107" i="44"/>
  <c r="BG107" i="46"/>
  <c r="BG107" i="44"/>
  <c r="BO107" i="46"/>
  <c r="BO107" i="44"/>
  <c r="F108" i="46"/>
  <c r="F108" i="44"/>
  <c r="AT108" i="46"/>
  <c r="AT108" i="44"/>
  <c r="BB108" i="46"/>
  <c r="BB108" i="44"/>
  <c r="BJ108" i="46"/>
  <c r="BJ108" i="44"/>
  <c r="A107" i="27"/>
  <c r="A109" i="44"/>
  <c r="R109" i="46"/>
  <c r="R109" i="44"/>
  <c r="Z109" i="46"/>
  <c r="Z109" i="44"/>
  <c r="AX109" i="46"/>
  <c r="AX109" i="44"/>
  <c r="BF109" i="46"/>
  <c r="BF109" i="44"/>
  <c r="F110" i="46"/>
  <c r="F110" i="44"/>
  <c r="AL110" i="46"/>
  <c r="AL110" i="44"/>
  <c r="BB110" i="46"/>
  <c r="BB110" i="44"/>
  <c r="BJ110" i="46"/>
  <c r="BJ110" i="44"/>
  <c r="A109" i="27"/>
  <c r="C111" i="46"/>
  <c r="C111" i="44" s="1"/>
  <c r="J111" i="46"/>
  <c r="J111" i="44"/>
  <c r="R111" i="46"/>
  <c r="R111" i="44"/>
  <c r="Z111" i="46"/>
  <c r="Z111" i="44"/>
  <c r="BF111" i="46"/>
  <c r="BF111" i="44"/>
  <c r="N112" i="46"/>
  <c r="N112" i="44"/>
  <c r="V112" i="46"/>
  <c r="V112" i="44"/>
  <c r="AL112" i="46"/>
  <c r="AL112" i="44"/>
  <c r="AT112" i="46"/>
  <c r="AT112" i="44"/>
  <c r="BJ112" i="46"/>
  <c r="BJ112" i="44"/>
  <c r="J113" i="46"/>
  <c r="J113" i="44"/>
  <c r="R113" i="46"/>
  <c r="R113" i="44"/>
  <c r="AH113" i="46"/>
  <c r="AH113" i="44"/>
  <c r="AP113" i="46"/>
  <c r="AP113" i="44"/>
  <c r="BF113" i="46"/>
  <c r="BF113" i="44"/>
  <c r="BN113" i="46"/>
  <c r="BN113" i="44"/>
  <c r="F114" i="46"/>
  <c r="F114" i="44"/>
  <c r="AD114" i="46"/>
  <c r="AD114" i="44"/>
  <c r="AT114" i="46"/>
  <c r="AT114" i="44"/>
  <c r="BB114" i="46"/>
  <c r="BB114" i="44"/>
  <c r="BJ114" i="46"/>
  <c r="BJ114" i="44"/>
  <c r="A113" i="27"/>
  <c r="C115" i="46"/>
  <c r="C115" i="44" s="1"/>
  <c r="I115" i="46"/>
  <c r="I115" i="44"/>
  <c r="Q115" i="46"/>
  <c r="Q115" i="44"/>
  <c r="Y115" i="46"/>
  <c r="Y115" i="44"/>
  <c r="AG115" i="46"/>
  <c r="AG115" i="44"/>
  <c r="AO115" i="46"/>
  <c r="AO115" i="44"/>
  <c r="AW115" i="46"/>
  <c r="AW115" i="44"/>
  <c r="BE115" i="46"/>
  <c r="BE115" i="44"/>
  <c r="BM115" i="46"/>
  <c r="BM115" i="44"/>
  <c r="E116" i="46"/>
  <c r="E116" i="44"/>
  <c r="M116" i="46"/>
  <c r="M116" i="44"/>
  <c r="U116" i="46"/>
  <c r="U116" i="44"/>
  <c r="AC116" i="46"/>
  <c r="AC116" i="44"/>
  <c r="AK116" i="46"/>
  <c r="AK116" i="44"/>
  <c r="BA116" i="46"/>
  <c r="BA116" i="44"/>
  <c r="BI116" i="46"/>
  <c r="BI116" i="44"/>
  <c r="BQ116" i="46"/>
  <c r="BQ116" i="44"/>
  <c r="G117" i="46"/>
  <c r="G117" i="44"/>
  <c r="O117" i="46"/>
  <c r="O117" i="44"/>
  <c r="W117" i="46"/>
  <c r="W117" i="44"/>
  <c r="AE117" i="46"/>
  <c r="AE117" i="44"/>
  <c r="AU117" i="46"/>
  <c r="AU117" i="44"/>
  <c r="BC117" i="46"/>
  <c r="BC117" i="44"/>
  <c r="BK117" i="46"/>
  <c r="BK117" i="44"/>
  <c r="J118" i="46"/>
  <c r="J118" i="44"/>
  <c r="R118" i="46"/>
  <c r="R118" i="44"/>
  <c r="Z118" i="46"/>
  <c r="Z118" i="44"/>
  <c r="AH118" i="46"/>
  <c r="AH118" i="44"/>
  <c r="AP118" i="46"/>
  <c r="AP118" i="44"/>
  <c r="AX118" i="46"/>
  <c r="AX118" i="44"/>
  <c r="BF118" i="46"/>
  <c r="BF118" i="44"/>
  <c r="Q122" i="46"/>
  <c r="Q122" i="44"/>
  <c r="Y122" i="46"/>
  <c r="Y122" i="44"/>
  <c r="AO122" i="46"/>
  <c r="AO122" i="44"/>
  <c r="AW122" i="46"/>
  <c r="AW122" i="44"/>
  <c r="BM122" i="46"/>
  <c r="BM122" i="44"/>
  <c r="E123" i="46"/>
  <c r="E123" i="44"/>
  <c r="U123" i="46"/>
  <c r="U123" i="44"/>
  <c r="AC123" i="46"/>
  <c r="AC123" i="44"/>
  <c r="AK123" i="46"/>
  <c r="AK123" i="44"/>
  <c r="BI123" i="46"/>
  <c r="BI123" i="44"/>
  <c r="H124" i="46"/>
  <c r="H124" i="44"/>
  <c r="P124" i="46"/>
  <c r="P124" i="44"/>
  <c r="X124" i="46"/>
  <c r="X124" i="44"/>
  <c r="AF124" i="46"/>
  <c r="AF124" i="44"/>
  <c r="AN124" i="46"/>
  <c r="AN124" i="44"/>
  <c r="BD124" i="46"/>
  <c r="BD124" i="44"/>
  <c r="BL124" i="46"/>
  <c r="BL124" i="44"/>
  <c r="D125" i="46"/>
  <c r="D125" i="44"/>
  <c r="L125" i="46"/>
  <c r="L125" i="44"/>
  <c r="T125" i="46"/>
  <c r="T125" i="44"/>
  <c r="AB125" i="46"/>
  <c r="AB125" i="44"/>
  <c r="AJ125" i="46"/>
  <c r="AJ125" i="44"/>
  <c r="AR125" i="46"/>
  <c r="AR125" i="44"/>
  <c r="AZ125" i="46"/>
  <c r="AZ125" i="44"/>
  <c r="BH125" i="46"/>
  <c r="BH125" i="44"/>
  <c r="AP8" i="46"/>
  <c r="AP8" i="44"/>
  <c r="BP9" i="46"/>
  <c r="BP9" i="44"/>
  <c r="AD11" i="46"/>
  <c r="AD11" i="44"/>
  <c r="BK15" i="46"/>
  <c r="BK15" i="44"/>
  <c r="AS21" i="46"/>
  <c r="AS21" i="44"/>
  <c r="AE26" i="46"/>
  <c r="AE26" i="44"/>
  <c r="O33" i="46"/>
  <c r="O33" i="44"/>
  <c r="BK33" i="46"/>
  <c r="BK33" i="44"/>
  <c r="AQ36" i="46"/>
  <c r="AQ36" i="44"/>
  <c r="F37" i="46"/>
  <c r="F37" i="44"/>
  <c r="I38" i="46"/>
  <c r="I38" i="44"/>
  <c r="D42" i="46"/>
  <c r="D42" i="44"/>
  <c r="T42" i="46"/>
  <c r="T42" i="44"/>
  <c r="AB42" i="46"/>
  <c r="AB42" i="44"/>
  <c r="AJ42" i="46"/>
  <c r="AJ42" i="44"/>
  <c r="BB43" i="46"/>
  <c r="BB43" i="44"/>
  <c r="BN44" i="46"/>
  <c r="BN44" i="44"/>
  <c r="E45" i="46"/>
  <c r="E45" i="44"/>
  <c r="AS45" i="46"/>
  <c r="AS45" i="44"/>
  <c r="P46" i="46"/>
  <c r="P46" i="44"/>
  <c r="L47" i="46"/>
  <c r="L47" i="44"/>
  <c r="T47" i="46"/>
  <c r="T47" i="44"/>
  <c r="AJ47" i="46"/>
  <c r="AJ47" i="44"/>
  <c r="AR47" i="46"/>
  <c r="AR47" i="44"/>
  <c r="AF48" i="46"/>
  <c r="AF48" i="44"/>
  <c r="AN48" i="46"/>
  <c r="AN48" i="44"/>
  <c r="BP49" i="46"/>
  <c r="BP49" i="44"/>
  <c r="N52" i="46"/>
  <c r="N52" i="44"/>
  <c r="A51" i="27"/>
  <c r="C53" i="46"/>
  <c r="C53" i="44" s="1"/>
  <c r="N53" i="46"/>
  <c r="N53" i="44"/>
  <c r="AD53" i="46"/>
  <c r="AD53" i="44"/>
  <c r="AT53" i="46"/>
  <c r="AT53" i="44"/>
  <c r="BF54" i="46"/>
  <c r="BF54" i="44"/>
  <c r="F55" i="46"/>
  <c r="F55" i="44"/>
  <c r="AL55" i="46"/>
  <c r="AL55" i="44"/>
  <c r="K57" i="46"/>
  <c r="K57" i="44"/>
  <c r="AA57" i="46"/>
  <c r="AA57" i="44"/>
  <c r="AQ57" i="46"/>
  <c r="AQ57" i="44"/>
  <c r="AY57" i="46"/>
  <c r="AY57" i="44"/>
  <c r="BG57" i="46"/>
  <c r="BG57" i="44"/>
  <c r="O58" i="46"/>
  <c r="O58" i="44"/>
  <c r="AE58" i="46"/>
  <c r="AE58" i="44"/>
  <c r="BC58" i="46"/>
  <c r="BC58" i="44"/>
  <c r="BK58" i="46"/>
  <c r="BK58" i="44"/>
  <c r="J59" i="46"/>
  <c r="J59" i="44"/>
  <c r="AH59" i="46"/>
  <c r="AH59" i="44"/>
  <c r="F60" i="46"/>
  <c r="F60" i="44"/>
  <c r="V60" i="46"/>
  <c r="V60" i="44"/>
  <c r="AL60" i="46"/>
  <c r="AL60" i="44"/>
  <c r="AP61" i="46"/>
  <c r="AP61" i="44"/>
  <c r="I63" i="46"/>
  <c r="I63" i="44"/>
  <c r="U64" i="46"/>
  <c r="U64" i="44"/>
  <c r="AK64" i="46"/>
  <c r="AK64" i="44"/>
  <c r="BA64" i="46"/>
  <c r="BA64" i="44"/>
  <c r="I65" i="46"/>
  <c r="I65" i="44"/>
  <c r="Y65" i="46"/>
  <c r="Y65" i="44"/>
  <c r="AK66" i="46"/>
  <c r="AK66" i="44"/>
  <c r="AC68" i="46"/>
  <c r="AC68" i="44"/>
  <c r="BI68" i="46"/>
  <c r="BI68" i="44"/>
  <c r="BQ68" i="46"/>
  <c r="BQ68" i="44"/>
  <c r="F69" i="46"/>
  <c r="F69" i="44"/>
  <c r="V69" i="46"/>
  <c r="V69" i="44"/>
  <c r="AL69" i="46"/>
  <c r="AL69" i="44"/>
  <c r="BB69" i="46"/>
  <c r="BB69" i="44"/>
  <c r="A68" i="27"/>
  <c r="C70" i="46"/>
  <c r="C70" i="44" s="1"/>
  <c r="R70" i="46"/>
  <c r="R70" i="44"/>
  <c r="AL71" i="46"/>
  <c r="AL71" i="44"/>
  <c r="BB71" i="46"/>
  <c r="BB71" i="44"/>
  <c r="R72" i="46"/>
  <c r="R72" i="44"/>
  <c r="AC73" i="46"/>
  <c r="AC73" i="44"/>
  <c r="BQ73" i="46"/>
  <c r="BQ73" i="44"/>
  <c r="Q74" i="46"/>
  <c r="Q74" i="44"/>
  <c r="AG74" i="46"/>
  <c r="AG74" i="44"/>
  <c r="BM74" i="46"/>
  <c r="BM74" i="44"/>
  <c r="M75" i="46"/>
  <c r="M75" i="44"/>
  <c r="AC75" i="46"/>
  <c r="AC75" i="44"/>
  <c r="AK75" i="46"/>
  <c r="AK75" i="44"/>
  <c r="Q76" i="46"/>
  <c r="Q76" i="44"/>
  <c r="BG77" i="46"/>
  <c r="BG77" i="44"/>
  <c r="BC78" i="46"/>
  <c r="BC78" i="44"/>
  <c r="BE79" i="46"/>
  <c r="BE79" i="44"/>
  <c r="E80" i="46"/>
  <c r="E80" i="44"/>
  <c r="BE81" i="46"/>
  <c r="BE81" i="44"/>
  <c r="E82" i="46"/>
  <c r="E82" i="44"/>
  <c r="M82" i="46"/>
  <c r="M82" i="44"/>
  <c r="BQ82" i="46"/>
  <c r="BQ82" i="44"/>
  <c r="W83" i="46"/>
  <c r="W83" i="44"/>
  <c r="AE83" i="46"/>
  <c r="AE83" i="44"/>
  <c r="H86" i="46"/>
  <c r="H86" i="44"/>
  <c r="AV86" i="46"/>
  <c r="AV86" i="44"/>
  <c r="AI87" i="46"/>
  <c r="AI87" i="44"/>
  <c r="AQ87" i="46"/>
  <c r="AQ87" i="44"/>
  <c r="AE88" i="46"/>
  <c r="AE88" i="44"/>
  <c r="AU88" i="46"/>
  <c r="AU88" i="44"/>
  <c r="BK88" i="46"/>
  <c r="BK88" i="44"/>
  <c r="BF89" i="46"/>
  <c r="BF89" i="44"/>
  <c r="AD90" i="46"/>
  <c r="AD90" i="44"/>
  <c r="A89" i="27"/>
  <c r="A91" i="44"/>
  <c r="E94" i="46"/>
  <c r="E94" i="44"/>
  <c r="AK94" i="46"/>
  <c r="AK94" i="44"/>
  <c r="AN95" i="46"/>
  <c r="AN95" i="44"/>
  <c r="BD95" i="46"/>
  <c r="BD95" i="44"/>
  <c r="AM97" i="46"/>
  <c r="AM97" i="44"/>
  <c r="AU97" i="46"/>
  <c r="AU97" i="44"/>
  <c r="AA98" i="46"/>
  <c r="AA98" i="44"/>
  <c r="O99" i="46"/>
  <c r="O99" i="44"/>
  <c r="W99" i="46"/>
  <c r="W99" i="44"/>
  <c r="AM99" i="46"/>
  <c r="AM99" i="44"/>
  <c r="AX100" i="46"/>
  <c r="AX100" i="44"/>
  <c r="BN100" i="46"/>
  <c r="BN100" i="44"/>
  <c r="E101" i="46"/>
  <c r="E101" i="44"/>
  <c r="AB103" i="46"/>
  <c r="AB103" i="44"/>
  <c r="BP103" i="46"/>
  <c r="BP103" i="44"/>
  <c r="V108" i="46"/>
  <c r="V108" i="44"/>
  <c r="BB11" i="44"/>
  <c r="AN19" i="44"/>
  <c r="AO29" i="44"/>
  <c r="AX51" i="44"/>
  <c r="Z61" i="44"/>
  <c r="AG63" i="44"/>
  <c r="AQ77" i="44"/>
  <c r="AU78" i="44"/>
  <c r="AM83" i="44"/>
  <c r="E92" i="44"/>
  <c r="Y93" i="44"/>
  <c r="BA94" i="44"/>
  <c r="BQ94" i="44"/>
  <c r="S98" i="44"/>
  <c r="AI98" i="44"/>
  <c r="BO98" i="44"/>
  <c r="M101" i="44"/>
  <c r="L103" i="44"/>
  <c r="J109" i="44"/>
  <c r="N114" i="44"/>
  <c r="BM10" i="46"/>
  <c r="BM10" i="44"/>
  <c r="T16" i="46"/>
  <c r="T16" i="44"/>
  <c r="N17" i="46"/>
  <c r="N17" i="44"/>
  <c r="H19" i="46"/>
  <c r="H19" i="44"/>
  <c r="AV19" i="46"/>
  <c r="AV19" i="44"/>
  <c r="Q22" i="46"/>
  <c r="Q22" i="44"/>
  <c r="BJ28" i="46"/>
  <c r="BJ28" i="44"/>
  <c r="AQ32" i="46"/>
  <c r="AQ32" i="44"/>
  <c r="AM33" i="46"/>
  <c r="AM33" i="44"/>
  <c r="BC33" i="46"/>
  <c r="BC33" i="44"/>
  <c r="K34" i="46"/>
  <c r="K34" i="44"/>
  <c r="AA34" i="46"/>
  <c r="AA34" i="44"/>
  <c r="G35" i="46"/>
  <c r="G35" i="44"/>
  <c r="O35" i="46"/>
  <c r="O35" i="44"/>
  <c r="S36" i="46"/>
  <c r="S36" i="44"/>
  <c r="AD37" i="46"/>
  <c r="AD37" i="44"/>
  <c r="AL37" i="46"/>
  <c r="AL37" i="44"/>
  <c r="BB37" i="46"/>
  <c r="BB37" i="44"/>
  <c r="Y38" i="46"/>
  <c r="Y38" i="44"/>
  <c r="K39" i="46"/>
  <c r="K39" i="44"/>
  <c r="BK40" i="46"/>
  <c r="BK40" i="44"/>
  <c r="BH42" i="46"/>
  <c r="BH42" i="44"/>
  <c r="V43" i="46"/>
  <c r="V43" i="44"/>
  <c r="AD43" i="46"/>
  <c r="AD43" i="44"/>
  <c r="AT43" i="46"/>
  <c r="AT43" i="44"/>
  <c r="R44" i="46"/>
  <c r="R44" i="44"/>
  <c r="AC45" i="46"/>
  <c r="AC45" i="44"/>
  <c r="AN46" i="46"/>
  <c r="AN46" i="44"/>
  <c r="P48" i="46"/>
  <c r="P48" i="44"/>
  <c r="D49" i="46"/>
  <c r="D49" i="44"/>
  <c r="T49" i="46"/>
  <c r="T49" i="44"/>
  <c r="V50" i="46"/>
  <c r="V50" i="44"/>
  <c r="AD50" i="46"/>
  <c r="AD50" i="44"/>
  <c r="BB50" i="46"/>
  <c r="BB50" i="44"/>
  <c r="Z51" i="46"/>
  <c r="Z51" i="44"/>
  <c r="AP51" i="46"/>
  <c r="AP51" i="44"/>
  <c r="AT52" i="46"/>
  <c r="AT52" i="44"/>
  <c r="BJ55" i="46"/>
  <c r="BJ55" i="44"/>
  <c r="AH56" i="46"/>
  <c r="AH56" i="44"/>
  <c r="AP56" i="46"/>
  <c r="AP56" i="44"/>
  <c r="AM58" i="46"/>
  <c r="AM58" i="44"/>
  <c r="AD60" i="46"/>
  <c r="AD60" i="44"/>
  <c r="A59" i="27"/>
  <c r="C61" i="46"/>
  <c r="C61" i="44" s="1"/>
  <c r="A61" i="44"/>
  <c r="Q63" i="46"/>
  <c r="Q63" i="44"/>
  <c r="AO63" i="46"/>
  <c r="AO63" i="44"/>
  <c r="BE63" i="46"/>
  <c r="BE63" i="44"/>
  <c r="BM63" i="46"/>
  <c r="BM63" i="44"/>
  <c r="M64" i="46"/>
  <c r="M64" i="44"/>
  <c r="AS64" i="46"/>
  <c r="AS64" i="44"/>
  <c r="BQ64" i="46"/>
  <c r="BQ64" i="44"/>
  <c r="E66" i="46"/>
  <c r="E66" i="44"/>
  <c r="AS66" i="46"/>
  <c r="AS66" i="44"/>
  <c r="BA66" i="46"/>
  <c r="BA66" i="44"/>
  <c r="AG67" i="46"/>
  <c r="AG67" i="44"/>
  <c r="AO67" i="46"/>
  <c r="AO67" i="44"/>
  <c r="AW67" i="46"/>
  <c r="AW67" i="44"/>
  <c r="BM67" i="46"/>
  <c r="BM67" i="44"/>
  <c r="U68" i="46"/>
  <c r="U68" i="44"/>
  <c r="AK68" i="46"/>
  <c r="AK68" i="44"/>
  <c r="BA68" i="46"/>
  <c r="BA68" i="44"/>
  <c r="J70" i="46"/>
  <c r="J70" i="44"/>
  <c r="Z70" i="46"/>
  <c r="Z70" i="44"/>
  <c r="AP70" i="46"/>
  <c r="AP70" i="44"/>
  <c r="BF70" i="46"/>
  <c r="BF70" i="44"/>
  <c r="F71" i="46"/>
  <c r="F71" i="44"/>
  <c r="AG76" i="46"/>
  <c r="AG76" i="44"/>
  <c r="O78" i="46"/>
  <c r="O78" i="44"/>
  <c r="Y79" i="46"/>
  <c r="Y79" i="44"/>
  <c r="AG79" i="46"/>
  <c r="AG79" i="44"/>
  <c r="AO79" i="46"/>
  <c r="AO79" i="44"/>
  <c r="AS80" i="46"/>
  <c r="AS80" i="44"/>
  <c r="BI80" i="46"/>
  <c r="BI80" i="44"/>
  <c r="Q81" i="46"/>
  <c r="Q81" i="44"/>
  <c r="BC83" i="46"/>
  <c r="BC83" i="44"/>
  <c r="R84" i="46"/>
  <c r="R84" i="44"/>
  <c r="BF84" i="46"/>
  <c r="BF84" i="44"/>
  <c r="D85" i="46"/>
  <c r="D85" i="44"/>
  <c r="L85" i="46"/>
  <c r="L85" i="44"/>
  <c r="T85" i="46"/>
  <c r="T85" i="44"/>
  <c r="AB85" i="46"/>
  <c r="AB85" i="44"/>
  <c r="AR85" i="46"/>
  <c r="AR85" i="44"/>
  <c r="S87" i="46"/>
  <c r="S87" i="44"/>
  <c r="AH89" i="46"/>
  <c r="AH89" i="44"/>
  <c r="Y91" i="46"/>
  <c r="Y91" i="44"/>
  <c r="AO91" i="46"/>
  <c r="AO91" i="44"/>
  <c r="BE91" i="46"/>
  <c r="BE91" i="44"/>
  <c r="M92" i="46"/>
  <c r="M92" i="44"/>
  <c r="AC92" i="46"/>
  <c r="AC92" i="44"/>
  <c r="AK92" i="46"/>
  <c r="AK92" i="44"/>
  <c r="BA92" i="46"/>
  <c r="BA92" i="44"/>
  <c r="BQ92" i="46"/>
  <c r="BQ92" i="44"/>
  <c r="AW93" i="46"/>
  <c r="AW93" i="44"/>
  <c r="BI94" i="46"/>
  <c r="BI94" i="44"/>
  <c r="AE97" i="46"/>
  <c r="AE97" i="44"/>
  <c r="K98" i="46"/>
  <c r="K98" i="44"/>
  <c r="BA101" i="46"/>
  <c r="BA101" i="44"/>
  <c r="BQ101" i="46"/>
  <c r="BQ101" i="44"/>
  <c r="Y102" i="46"/>
  <c r="Y102" i="44"/>
  <c r="AG102" i="46"/>
  <c r="AG102" i="44"/>
  <c r="AW102" i="46"/>
  <c r="AW102" i="44"/>
  <c r="BE102" i="46"/>
  <c r="BE102" i="44"/>
  <c r="BM102" i="46"/>
  <c r="BM102" i="44"/>
  <c r="D103" i="46"/>
  <c r="D103" i="44"/>
  <c r="T103" i="46"/>
  <c r="T103" i="44"/>
  <c r="AR103" i="46"/>
  <c r="AR103" i="44"/>
  <c r="C44" i="46"/>
  <c r="C44" i="44" s="1"/>
  <c r="AB9" i="44"/>
  <c r="AJ16" i="44"/>
  <c r="K25" i="44"/>
  <c r="M45" i="44"/>
  <c r="A29" i="44"/>
  <c r="K12" i="44"/>
  <c r="BI23" i="44"/>
  <c r="BC26" i="44"/>
  <c r="AD28" i="44"/>
  <c r="AE33" i="44"/>
  <c r="L42" i="44"/>
  <c r="D47" i="44"/>
  <c r="N50" i="44"/>
  <c r="BB53" i="44"/>
  <c r="BB60" i="44"/>
  <c r="AH61" i="44"/>
  <c r="M68" i="44"/>
  <c r="BA73" i="44"/>
  <c r="BM76" i="44"/>
  <c r="U82" i="44"/>
  <c r="G83" i="44"/>
  <c r="BH85" i="44"/>
  <c r="BB90" i="44"/>
  <c r="I91" i="44"/>
  <c r="AI96" i="44"/>
  <c r="AY96" i="44"/>
  <c r="BC97" i="44"/>
  <c r="Z100" i="44"/>
  <c r="AP100" i="44"/>
  <c r="AD108" i="44"/>
  <c r="N110" i="44"/>
  <c r="AD112" i="44"/>
  <c r="AM117" i="44"/>
  <c r="Q126" i="44"/>
  <c r="BP127" i="44"/>
  <c r="N130" i="44"/>
  <c r="AX131" i="44"/>
  <c r="BL137" i="44"/>
  <c r="F139" i="44"/>
  <c r="BQ146" i="44"/>
  <c r="X147" i="44"/>
  <c r="BD147" i="44"/>
  <c r="T148" i="44"/>
  <c r="BH150" i="44"/>
  <c r="F151" i="44"/>
  <c r="BF152" i="44"/>
  <c r="A131" i="44"/>
  <c r="AR127" i="44"/>
  <c r="R131" i="44"/>
  <c r="E134" i="44"/>
  <c r="BI134" i="44"/>
  <c r="L138" i="44"/>
  <c r="AY143" i="44"/>
  <c r="BK144" i="44"/>
  <c r="E146" i="44"/>
  <c r="AK146" i="44"/>
  <c r="BH148" i="44"/>
  <c r="AD151" i="44"/>
  <c r="BH129" i="44"/>
  <c r="F130" i="44"/>
  <c r="AD130" i="44"/>
  <c r="P137" i="44"/>
  <c r="AN137" i="44"/>
  <c r="AX142" i="44"/>
  <c r="AG126" i="46"/>
  <c r="AG126" i="44"/>
  <c r="AO126" i="46"/>
  <c r="AO126" i="44"/>
  <c r="P128" i="46"/>
  <c r="P128" i="44"/>
  <c r="BD128" i="46"/>
  <c r="BD128" i="44"/>
  <c r="D129" i="46"/>
  <c r="D129" i="44"/>
  <c r="T129" i="46"/>
  <c r="T129" i="44"/>
  <c r="AR129" i="46"/>
  <c r="AR129" i="44"/>
  <c r="BP129" i="46"/>
  <c r="BP129" i="44"/>
  <c r="AL130" i="46"/>
  <c r="AL130" i="44"/>
  <c r="AT130" i="46"/>
  <c r="AT130" i="44"/>
  <c r="BB130" i="46"/>
  <c r="BB130" i="44"/>
  <c r="BJ130" i="46"/>
  <c r="BJ130" i="44"/>
  <c r="J131" i="46"/>
  <c r="J131" i="44"/>
  <c r="Z131" i="46"/>
  <c r="Z131" i="44"/>
  <c r="AH131" i="46"/>
  <c r="AH131" i="44"/>
  <c r="AP131" i="46"/>
  <c r="AP131" i="44"/>
  <c r="BN131" i="46"/>
  <c r="BN131" i="44"/>
  <c r="E132" i="46"/>
  <c r="E132" i="44"/>
  <c r="M132" i="46"/>
  <c r="M132" i="44"/>
  <c r="U132" i="46"/>
  <c r="U132" i="44"/>
  <c r="AC132" i="46"/>
  <c r="AC132" i="44"/>
  <c r="BA132" i="46"/>
  <c r="BA132" i="44"/>
  <c r="BI132" i="46"/>
  <c r="BI132" i="44"/>
  <c r="BQ132" i="46"/>
  <c r="BQ132" i="44"/>
  <c r="Q133" i="46"/>
  <c r="Q133" i="44"/>
  <c r="Y133" i="46"/>
  <c r="Y133" i="44"/>
  <c r="AG133" i="46"/>
  <c r="AG133" i="44"/>
  <c r="BE133" i="46"/>
  <c r="BE133" i="44"/>
  <c r="BM133" i="46"/>
  <c r="BM133" i="44"/>
  <c r="M134" i="46"/>
  <c r="M134" i="44"/>
  <c r="AK134" i="46"/>
  <c r="AK134" i="44"/>
  <c r="BA134" i="46"/>
  <c r="BA134" i="44"/>
  <c r="BQ134" i="46"/>
  <c r="BQ134" i="44"/>
  <c r="E136" i="46"/>
  <c r="E136" i="44"/>
  <c r="U136" i="46"/>
  <c r="U136" i="44"/>
  <c r="AC136" i="46"/>
  <c r="AC136" i="44"/>
  <c r="AS136" i="46"/>
  <c r="AS136" i="44"/>
  <c r="BA136" i="46"/>
  <c r="BA136" i="44"/>
  <c r="BQ136" i="46"/>
  <c r="BQ136" i="44"/>
  <c r="X137" i="46"/>
  <c r="X137" i="44"/>
  <c r="AV137" i="46"/>
  <c r="AV137" i="44"/>
  <c r="BD137" i="46"/>
  <c r="BD137" i="44"/>
  <c r="D138" i="46"/>
  <c r="D138" i="44"/>
  <c r="T138" i="46"/>
  <c r="T138" i="44"/>
  <c r="AB138" i="46"/>
  <c r="AB138" i="44"/>
  <c r="AR138" i="46"/>
  <c r="AR138" i="44"/>
  <c r="BH138" i="46"/>
  <c r="BH138" i="44"/>
  <c r="BP138" i="46"/>
  <c r="BP138" i="44"/>
  <c r="N139" i="46"/>
  <c r="N139" i="44"/>
  <c r="V139" i="46"/>
  <c r="V139" i="44"/>
  <c r="AL139" i="46"/>
  <c r="AL139" i="44"/>
  <c r="AT139" i="46"/>
  <c r="AT139" i="44"/>
  <c r="J140" i="46"/>
  <c r="J140" i="44"/>
  <c r="R140" i="46"/>
  <c r="R140" i="44"/>
  <c r="Z140" i="46"/>
  <c r="Z140" i="44"/>
  <c r="AP140" i="46"/>
  <c r="AP140" i="44"/>
  <c r="N141" i="46"/>
  <c r="N141" i="44"/>
  <c r="V141" i="46"/>
  <c r="V141" i="44"/>
  <c r="AD141" i="46"/>
  <c r="AD141" i="44"/>
  <c r="BB141" i="46"/>
  <c r="BB141" i="44"/>
  <c r="J142" i="46"/>
  <c r="J142" i="44"/>
  <c r="R142" i="46"/>
  <c r="R142" i="44"/>
  <c r="BN142" i="46"/>
  <c r="BN142" i="44"/>
  <c r="K143" i="46"/>
  <c r="K143" i="44"/>
  <c r="S143" i="46"/>
  <c r="S143" i="44"/>
  <c r="AI143" i="46"/>
  <c r="AI143" i="44"/>
  <c r="AQ143" i="46"/>
  <c r="AQ143" i="44"/>
  <c r="BG143" i="46"/>
  <c r="BG143" i="44"/>
  <c r="O144" i="46"/>
  <c r="O144" i="44"/>
  <c r="W144" i="46"/>
  <c r="W144" i="44"/>
  <c r="AM144" i="46"/>
  <c r="AM144" i="44"/>
  <c r="AU144" i="46"/>
  <c r="AU144" i="44"/>
  <c r="M146" i="46"/>
  <c r="M146" i="44"/>
  <c r="H147" i="46"/>
  <c r="H147" i="44"/>
  <c r="P147" i="46"/>
  <c r="P147" i="44"/>
  <c r="AN147" i="46"/>
  <c r="AN147" i="44"/>
  <c r="AV147" i="46"/>
  <c r="AV147" i="44"/>
  <c r="D148" i="46"/>
  <c r="D148" i="44"/>
  <c r="L148" i="46"/>
  <c r="L148" i="44"/>
  <c r="AJ148" i="46"/>
  <c r="AJ148" i="44"/>
  <c r="AR148" i="46"/>
  <c r="AR148" i="44"/>
  <c r="BP148" i="46"/>
  <c r="BP148" i="44"/>
  <c r="H149" i="46"/>
  <c r="H149" i="44"/>
  <c r="P149" i="46"/>
  <c r="P149" i="44"/>
  <c r="X149" i="46"/>
  <c r="X149" i="44"/>
  <c r="AF149" i="46"/>
  <c r="AF149" i="44"/>
  <c r="AV149" i="46"/>
  <c r="AV149" i="44"/>
  <c r="D150" i="46"/>
  <c r="D150" i="44"/>
  <c r="L150" i="46"/>
  <c r="L150" i="44"/>
  <c r="AB150" i="46"/>
  <c r="AB150" i="44"/>
  <c r="AR150" i="46"/>
  <c r="AR150" i="44"/>
  <c r="AZ150" i="46"/>
  <c r="AZ150" i="44"/>
  <c r="BP150" i="46"/>
  <c r="BP150" i="44"/>
  <c r="V151" i="46"/>
  <c r="V151" i="44"/>
  <c r="AL151" i="46"/>
  <c r="AL151" i="44"/>
  <c r="AT151" i="46"/>
  <c r="AT151" i="44"/>
  <c r="BB151" i="46"/>
  <c r="BB151" i="44"/>
  <c r="J152" i="46"/>
  <c r="J152" i="44"/>
  <c r="Z152" i="46"/>
  <c r="Z152" i="44"/>
  <c r="AH152" i="46"/>
  <c r="AH152" i="44"/>
  <c r="BP125" i="46"/>
  <c r="BP125" i="44"/>
  <c r="L127" i="46"/>
  <c r="L127" i="44"/>
  <c r="AJ127" i="46"/>
  <c r="AJ127" i="44"/>
  <c r="BH127" i="46"/>
  <c r="BH127" i="44"/>
  <c r="H128" i="46"/>
  <c r="H128" i="44"/>
  <c r="X128" i="46"/>
  <c r="X128" i="44"/>
  <c r="AF128" i="46"/>
  <c r="AF128" i="44"/>
  <c r="AN128" i="46"/>
  <c r="AN128" i="44"/>
  <c r="L129" i="46"/>
  <c r="L129" i="44"/>
  <c r="AB129" i="46"/>
  <c r="AB129" i="44"/>
  <c r="U134" i="46"/>
  <c r="U134" i="44"/>
  <c r="I126" i="44"/>
  <c r="AV128" i="44"/>
  <c r="BL128" i="44"/>
  <c r="AS132" i="44"/>
  <c r="AK136" i="44"/>
  <c r="H137" i="44"/>
  <c r="AF137" i="44"/>
  <c r="BJ139" i="44"/>
  <c r="BF140" i="44"/>
  <c r="AT141" i="44"/>
  <c r="U146" i="44"/>
  <c r="AZ148" i="44"/>
  <c r="AZ129" i="44"/>
  <c r="V130" i="44"/>
  <c r="AK132" i="44"/>
  <c r="AO133" i="44"/>
  <c r="AL141" i="44"/>
  <c r="AP142" i="44"/>
  <c r="AB148" i="44"/>
  <c r="BD149" i="44"/>
  <c r="R152" i="44"/>
  <c r="J154" i="44"/>
  <c r="BN154" i="44"/>
  <c r="U155" i="44"/>
  <c r="BQ155" i="44"/>
  <c r="BK159" i="44"/>
  <c r="AQ165" i="44"/>
  <c r="AM166" i="44"/>
  <c r="AP167" i="44"/>
  <c r="J169" i="44"/>
  <c r="G172" i="44"/>
  <c r="O172" i="44"/>
  <c r="W172" i="44"/>
  <c r="AE172" i="44"/>
  <c r="AM172" i="44"/>
  <c r="AU172" i="44"/>
  <c r="BB153" i="44"/>
  <c r="AH154" i="44"/>
  <c r="AS158" i="44"/>
  <c r="BQ158" i="44"/>
  <c r="AP160" i="44"/>
  <c r="BQ161" i="44"/>
  <c r="AG162" i="44"/>
  <c r="AE166" i="44"/>
  <c r="AH167" i="44"/>
  <c r="V153" i="46"/>
  <c r="V153" i="44"/>
  <c r="AL153" i="46"/>
  <c r="AL153" i="44"/>
  <c r="BJ153" i="46"/>
  <c r="BJ153" i="44"/>
  <c r="R154" i="46"/>
  <c r="R154" i="44"/>
  <c r="BF154" i="46"/>
  <c r="BF154" i="44"/>
  <c r="E155" i="46"/>
  <c r="E155" i="44"/>
  <c r="M155" i="46"/>
  <c r="M155" i="44"/>
  <c r="BI155" i="46"/>
  <c r="BI155" i="44"/>
  <c r="Y157" i="46"/>
  <c r="Y157" i="44"/>
  <c r="AG157" i="46"/>
  <c r="AG157" i="44"/>
  <c r="BM157" i="46"/>
  <c r="BM157" i="44"/>
  <c r="E158" i="46"/>
  <c r="E158" i="44"/>
  <c r="U158" i="46"/>
  <c r="U158" i="44"/>
  <c r="AK158" i="46"/>
  <c r="AK158" i="44"/>
  <c r="BA158" i="46"/>
  <c r="BA158" i="44"/>
  <c r="G159" i="46"/>
  <c r="G159" i="44"/>
  <c r="AU159" i="46"/>
  <c r="AU159" i="44"/>
  <c r="BC159" i="46"/>
  <c r="BC159" i="44"/>
  <c r="J160" i="46"/>
  <c r="J160" i="44"/>
  <c r="R160" i="46"/>
  <c r="R160" i="44"/>
  <c r="BF160" i="46"/>
  <c r="BF160" i="44"/>
  <c r="E161" i="46"/>
  <c r="E161" i="44"/>
  <c r="U161" i="46"/>
  <c r="U161" i="44"/>
  <c r="AC161" i="46"/>
  <c r="AC161" i="44"/>
  <c r="AS161" i="46"/>
  <c r="AS161" i="44"/>
  <c r="AO162" i="46"/>
  <c r="AO162" i="44"/>
  <c r="AU166" i="46"/>
  <c r="AU166" i="44"/>
  <c r="BC166" i="46"/>
  <c r="BC166" i="44"/>
  <c r="R167" i="46"/>
  <c r="R167" i="44"/>
  <c r="Z167" i="46"/>
  <c r="Z167" i="44"/>
  <c r="BN167" i="46"/>
  <c r="BN167" i="44"/>
  <c r="AP169" i="46"/>
  <c r="AP169" i="44"/>
  <c r="BC174" i="46"/>
  <c r="BC174" i="44"/>
  <c r="E176" i="46"/>
  <c r="E176" i="44"/>
  <c r="M176" i="46"/>
  <c r="M176" i="44"/>
  <c r="U176" i="46"/>
  <c r="U176" i="44"/>
  <c r="AC176" i="46"/>
  <c r="AC176" i="44"/>
  <c r="AK176" i="46"/>
  <c r="AK176" i="44"/>
  <c r="AS176" i="46"/>
  <c r="AS176" i="44"/>
  <c r="BA176" i="46"/>
  <c r="BA176" i="44"/>
  <c r="BI176" i="46"/>
  <c r="BI176" i="44"/>
  <c r="BQ176" i="46"/>
  <c r="BQ176" i="44"/>
  <c r="Y177" i="46"/>
  <c r="Y177" i="44"/>
  <c r="BM177" i="46"/>
  <c r="BM177" i="44"/>
  <c r="AO179" i="46"/>
  <c r="AO179" i="44"/>
  <c r="E180" i="46"/>
  <c r="E180" i="44"/>
  <c r="M180" i="46"/>
  <c r="M180" i="44"/>
  <c r="U180" i="46"/>
  <c r="U180" i="44"/>
  <c r="AC180" i="46"/>
  <c r="AC180" i="44"/>
  <c r="AK180" i="46"/>
  <c r="AK180" i="44"/>
  <c r="AP154" i="44"/>
  <c r="AK155" i="44"/>
  <c r="AO157" i="44"/>
  <c r="AC158" i="44"/>
  <c r="W159" i="44"/>
  <c r="Z160" i="44"/>
  <c r="I162" i="44"/>
  <c r="AX167" i="44"/>
  <c r="R169" i="44"/>
  <c r="BF169" i="44"/>
  <c r="Y181" i="44"/>
  <c r="X183" i="44"/>
  <c r="AN185" i="44"/>
  <c r="BL185" i="44"/>
  <c r="S186" i="44"/>
  <c r="BG186" i="44"/>
  <c r="AE187" i="44"/>
  <c r="BC187" i="44"/>
  <c r="H191" i="44"/>
  <c r="D192" i="44"/>
  <c r="M207" i="46"/>
  <c r="M207" i="44"/>
  <c r="BI207" i="46"/>
  <c r="BI207" i="44"/>
  <c r="I181" i="46"/>
  <c r="I181" i="44"/>
  <c r="BM181" i="46"/>
  <c r="BM181" i="44"/>
  <c r="P183" i="46"/>
  <c r="P183" i="44"/>
  <c r="AJ184" i="46"/>
  <c r="AJ184" i="44"/>
  <c r="BP184" i="46"/>
  <c r="BP184" i="44"/>
  <c r="X185" i="46"/>
  <c r="X185" i="44"/>
  <c r="AI186" i="46"/>
  <c r="AI186" i="44"/>
  <c r="AM187" i="46"/>
  <c r="AM187" i="44"/>
  <c r="BK187" i="46"/>
  <c r="BK187" i="44"/>
  <c r="S188" i="46"/>
  <c r="S188" i="44"/>
  <c r="K189" i="46"/>
  <c r="K189" i="44"/>
  <c r="BG189" i="46"/>
  <c r="BG189" i="44"/>
  <c r="N190" i="46"/>
  <c r="N190" i="44"/>
  <c r="BJ190" i="46"/>
  <c r="BJ190" i="44"/>
  <c r="BD191" i="46"/>
  <c r="BD191" i="44"/>
  <c r="AR192" i="46"/>
  <c r="AR192" i="44"/>
  <c r="BP192" i="46"/>
  <c r="BP192" i="44"/>
  <c r="AG194" i="46"/>
  <c r="AG194" i="44"/>
  <c r="BE194" i="46"/>
  <c r="BE194" i="44"/>
  <c r="K195" i="46"/>
  <c r="K195" i="44"/>
  <c r="BG195" i="46"/>
  <c r="BG195" i="44"/>
  <c r="AC198" i="46"/>
  <c r="AC198" i="44"/>
  <c r="I199" i="46"/>
  <c r="I199" i="44"/>
  <c r="Q199" i="46"/>
  <c r="Q199" i="44"/>
  <c r="Y199" i="46"/>
  <c r="Y199" i="44"/>
  <c r="AG199" i="46"/>
  <c r="AG199" i="44"/>
  <c r="AO199" i="46"/>
  <c r="AO199" i="44"/>
  <c r="AW199" i="46"/>
  <c r="AW199" i="44"/>
  <c r="BE199" i="46"/>
  <c r="BE199" i="44"/>
  <c r="BM199" i="46"/>
  <c r="BM199" i="44"/>
  <c r="G200" i="46"/>
  <c r="G200" i="44"/>
  <c r="O200" i="46"/>
  <c r="O200" i="44"/>
  <c r="W200" i="46"/>
  <c r="W200" i="44"/>
  <c r="AE200" i="46"/>
  <c r="AE200" i="44"/>
  <c r="AM200" i="46"/>
  <c r="AM200" i="44"/>
  <c r="AU200" i="46"/>
  <c r="AU200" i="44"/>
  <c r="BC200" i="46"/>
  <c r="BC200" i="44"/>
  <c r="P201" i="46"/>
  <c r="P201" i="44"/>
  <c r="J202" i="46"/>
  <c r="J202" i="44"/>
  <c r="AT203" i="46"/>
  <c r="AT203" i="44"/>
  <c r="AR204" i="46"/>
  <c r="AR204" i="44"/>
  <c r="X205" i="46"/>
  <c r="X205" i="44"/>
  <c r="AS180" i="44"/>
  <c r="BA180" i="44"/>
  <c r="BI180" i="44"/>
  <c r="BQ180" i="44"/>
  <c r="AO181" i="44"/>
  <c r="D182" i="44"/>
  <c r="L182" i="44"/>
  <c r="T182" i="44"/>
  <c r="AB182" i="44"/>
  <c r="AJ182" i="44"/>
  <c r="AR182" i="44"/>
  <c r="AZ182" i="44"/>
  <c r="BH182" i="44"/>
  <c r="BP182" i="44"/>
  <c r="AF183" i="44"/>
  <c r="D184" i="44"/>
  <c r="AQ188" i="44"/>
  <c r="AA189" i="44"/>
  <c r="V190" i="44"/>
  <c r="L192" i="44"/>
  <c r="BH192" i="44"/>
  <c r="AL193" i="44"/>
  <c r="BJ193" i="44"/>
  <c r="Q194" i="44"/>
  <c r="BJ18" i="46"/>
  <c r="BJ18" i="44"/>
  <c r="AA7" i="44"/>
  <c r="BD8" i="44"/>
  <c r="AR17" i="44"/>
  <c r="AQ23" i="44"/>
  <c r="AN27" i="44"/>
  <c r="BL27" i="44"/>
  <c r="AE29" i="44"/>
  <c r="AP30" i="44"/>
  <c r="U31" i="44"/>
  <c r="Q34" i="44"/>
  <c r="AW34" i="44"/>
  <c r="M35" i="44"/>
  <c r="BI35" i="44"/>
  <c r="AG36" i="44"/>
  <c r="BE36" i="44"/>
  <c r="L43" i="44"/>
  <c r="AB43" i="44"/>
  <c r="AR43" i="44"/>
  <c r="X44" i="44"/>
  <c r="AI45" i="44"/>
  <c r="BG45" i="44"/>
  <c r="R47" i="44"/>
  <c r="BJ48" i="44"/>
  <c r="R49" i="44"/>
  <c r="AB50" i="44"/>
  <c r="T52" i="44"/>
  <c r="L53" i="44"/>
  <c r="H56" i="44"/>
  <c r="AN56" i="44"/>
  <c r="BP60" i="44"/>
  <c r="X61" i="44"/>
  <c r="O65" i="44"/>
  <c r="AA66" i="44"/>
  <c r="AJ69" i="44"/>
  <c r="L71" i="44"/>
  <c r="A47" i="44"/>
  <c r="BO7" i="44"/>
  <c r="AU10" i="44"/>
  <c r="AC15" i="44"/>
  <c r="AA21" i="44"/>
  <c r="O22" i="44"/>
  <c r="BK22" i="44"/>
  <c r="Q25" i="44"/>
  <c r="E26" i="44"/>
  <c r="AS26" i="44"/>
  <c r="H27" i="44"/>
  <c r="AR28" i="44"/>
  <c r="Q32" i="44"/>
  <c r="U33" i="44"/>
  <c r="BQ35" i="44"/>
  <c r="AE38" i="44"/>
  <c r="I39" i="44"/>
  <c r="AG39" i="44"/>
  <c r="AC40" i="44"/>
  <c r="AH42" i="44"/>
  <c r="AD46" i="44"/>
  <c r="AX47" i="44"/>
  <c r="N48" i="44"/>
  <c r="AX49" i="44"/>
  <c r="BH50" i="44"/>
  <c r="AV51" i="44"/>
  <c r="AZ53" i="44"/>
  <c r="BD54" i="44"/>
  <c r="AZ62" i="44"/>
  <c r="W63" i="44"/>
  <c r="BO64" i="44"/>
  <c r="W67" i="44"/>
  <c r="AA68" i="44"/>
  <c r="AQ68" i="44"/>
  <c r="BP69" i="44"/>
  <c r="AN70" i="44"/>
  <c r="K73" i="44"/>
  <c r="AT19" i="46"/>
  <c r="AT19" i="44"/>
  <c r="AI23" i="46"/>
  <c r="AI23" i="44"/>
  <c r="I25" i="46"/>
  <c r="I25" i="44"/>
  <c r="BD27" i="46"/>
  <c r="BD27" i="44"/>
  <c r="AB28" i="46"/>
  <c r="AB28" i="44"/>
  <c r="BQ31" i="46"/>
  <c r="BQ31" i="44"/>
  <c r="E33" i="46"/>
  <c r="E33" i="44"/>
  <c r="AK35" i="46"/>
  <c r="AK35" i="44"/>
  <c r="AB37" i="46"/>
  <c r="AB37" i="44"/>
  <c r="W38" i="46"/>
  <c r="W38" i="44"/>
  <c r="AO39" i="46"/>
  <c r="AO39" i="44"/>
  <c r="AL48" i="46"/>
  <c r="AL48" i="44"/>
  <c r="Z49" i="46"/>
  <c r="Z49" i="44"/>
  <c r="P51" i="46"/>
  <c r="P51" i="44"/>
  <c r="AJ52" i="46"/>
  <c r="AJ52" i="44"/>
  <c r="H54" i="46"/>
  <c r="H54" i="44"/>
  <c r="X54" i="46"/>
  <c r="X54" i="44"/>
  <c r="AZ55" i="46"/>
  <c r="AZ55" i="44"/>
  <c r="X56" i="46"/>
  <c r="X56" i="44"/>
  <c r="AV56" i="46"/>
  <c r="AV56" i="44"/>
  <c r="BQ58" i="46"/>
  <c r="BQ58" i="44"/>
  <c r="AI66" i="46"/>
  <c r="AI66" i="44"/>
  <c r="AY66" i="46"/>
  <c r="AY66" i="44"/>
  <c r="BG66" i="46"/>
  <c r="BG66" i="44"/>
  <c r="BH69" i="46"/>
  <c r="BH69" i="44"/>
  <c r="P70" i="46"/>
  <c r="P70" i="44"/>
  <c r="AV70" i="46"/>
  <c r="AV70" i="44"/>
  <c r="T71" i="46"/>
  <c r="T71" i="44"/>
  <c r="AZ71" i="46"/>
  <c r="AZ71" i="44"/>
  <c r="BH71" i="46"/>
  <c r="BH71" i="44"/>
  <c r="H72" i="46"/>
  <c r="H72" i="44"/>
  <c r="K13" i="46"/>
  <c r="K13" i="44"/>
  <c r="AB17" i="46"/>
  <c r="AB17" i="44"/>
  <c r="BH28" i="46"/>
  <c r="BH28" i="44"/>
  <c r="BP28" i="46"/>
  <c r="BP28" i="44"/>
  <c r="AC31" i="46"/>
  <c r="AC31" i="44"/>
  <c r="BM32" i="46"/>
  <c r="BM32" i="44"/>
  <c r="BM34" i="46"/>
  <c r="BM34" i="44"/>
  <c r="AO36" i="46"/>
  <c r="AO36" i="44"/>
  <c r="O38" i="46"/>
  <c r="O38" i="44"/>
  <c r="BI40" i="46"/>
  <c r="BI40" i="44"/>
  <c r="A40" i="27"/>
  <c r="A42" i="44"/>
  <c r="AX42" i="46"/>
  <c r="AX42" i="44"/>
  <c r="AF44" i="46"/>
  <c r="AF44" i="44"/>
  <c r="AN44" i="46"/>
  <c r="AN44" i="44"/>
  <c r="BD44" i="46"/>
  <c r="BD44" i="44"/>
  <c r="AT46" i="46"/>
  <c r="AT46" i="44"/>
  <c r="BB46" i="46"/>
  <c r="BB46" i="44"/>
  <c r="AP47" i="46"/>
  <c r="AP47" i="44"/>
  <c r="AB53" i="46"/>
  <c r="AB53" i="44"/>
  <c r="AF54" i="46"/>
  <c r="AF54" i="44"/>
  <c r="L55" i="46"/>
  <c r="L55" i="44"/>
  <c r="BD56" i="46"/>
  <c r="BD56" i="44"/>
  <c r="AS58" i="46"/>
  <c r="AS58" i="44"/>
  <c r="AN59" i="46"/>
  <c r="AN59" i="44"/>
  <c r="AV61" i="46"/>
  <c r="AV61" i="44"/>
  <c r="AI64" i="46"/>
  <c r="AI64" i="44"/>
  <c r="BG64" i="46"/>
  <c r="BG64" i="44"/>
  <c r="G10" i="44"/>
  <c r="BO19" i="44"/>
  <c r="AU20" i="44"/>
  <c r="AQ21" i="44"/>
  <c r="AE22" i="44"/>
  <c r="K23" i="44"/>
  <c r="BG23" i="44"/>
  <c r="AJ24" i="44"/>
  <c r="Y25" i="44"/>
  <c r="AW25" i="44"/>
  <c r="L28" i="44"/>
  <c r="BK29" i="44"/>
  <c r="BF30" i="44"/>
  <c r="AK31" i="44"/>
  <c r="AS33" i="44"/>
  <c r="BE34" i="44"/>
  <c r="AC35" i="44"/>
  <c r="G38" i="44"/>
  <c r="Q39" i="44"/>
  <c r="E40" i="44"/>
  <c r="AK40" i="44"/>
  <c r="T43" i="44"/>
  <c r="AZ43" i="44"/>
  <c r="S45" i="44"/>
  <c r="AH47" i="44"/>
  <c r="L50" i="44"/>
  <c r="AJ50" i="44"/>
  <c r="BP50" i="44"/>
  <c r="X51" i="44"/>
  <c r="BH53" i="44"/>
  <c r="E58" i="44"/>
  <c r="P59" i="44"/>
  <c r="AF59" i="44"/>
  <c r="AZ60" i="44"/>
  <c r="H61" i="44"/>
  <c r="AF61" i="44"/>
  <c r="BH62" i="44"/>
  <c r="W65" i="44"/>
  <c r="AU65" i="44"/>
  <c r="BO66" i="44"/>
  <c r="AE67" i="44"/>
  <c r="AB69" i="44"/>
  <c r="H70" i="44"/>
  <c r="X70" i="44"/>
  <c r="S73" i="44"/>
  <c r="A5" i="27"/>
  <c r="A7" i="44"/>
  <c r="BQ15" i="46"/>
  <c r="BQ15" i="44"/>
  <c r="AX16" i="46"/>
  <c r="AX16" i="44"/>
  <c r="N19" i="46"/>
  <c r="N19" i="44"/>
  <c r="BM25" i="46"/>
  <c r="BM25" i="44"/>
  <c r="AH30" i="46"/>
  <c r="AH30" i="44"/>
  <c r="BA31" i="46"/>
  <c r="BA31" i="44"/>
  <c r="AO32" i="46"/>
  <c r="AO32" i="44"/>
  <c r="AG34" i="46"/>
  <c r="AG34" i="44"/>
  <c r="BM36" i="46"/>
  <c r="BM36" i="44"/>
  <c r="BH37" i="46"/>
  <c r="BH37" i="44"/>
  <c r="BM39" i="46"/>
  <c r="BM39" i="44"/>
  <c r="BF42" i="46"/>
  <c r="BF42" i="44"/>
  <c r="AT48" i="46"/>
  <c r="AT48" i="44"/>
  <c r="H51" i="46"/>
  <c r="H51" i="44"/>
  <c r="D53" i="46"/>
  <c r="D53" i="44"/>
  <c r="BP53" i="46"/>
  <c r="BP53" i="44"/>
  <c r="U58" i="46"/>
  <c r="U58" i="44"/>
  <c r="L60" i="46"/>
  <c r="L60" i="44"/>
  <c r="L62" i="46"/>
  <c r="L62" i="44"/>
  <c r="AB62" i="46"/>
  <c r="AB62" i="44"/>
  <c r="O63" i="46"/>
  <c r="O63" i="44"/>
  <c r="K66" i="46"/>
  <c r="K66" i="44"/>
  <c r="AU67" i="46"/>
  <c r="AU67" i="44"/>
  <c r="BK67" i="46"/>
  <c r="BK67" i="44"/>
  <c r="K68" i="46"/>
  <c r="K68" i="44"/>
  <c r="S68" i="46"/>
  <c r="S68" i="44"/>
  <c r="BO68" i="46"/>
  <c r="BO68" i="44"/>
  <c r="D69" i="46"/>
  <c r="D69" i="44"/>
  <c r="T69" i="46"/>
  <c r="T69" i="44"/>
  <c r="X72" i="46"/>
  <c r="X72" i="44"/>
  <c r="A49" i="44"/>
  <c r="C42" i="46"/>
  <c r="C42" i="44" s="1"/>
  <c r="Z9" i="44"/>
  <c r="BA15" i="44"/>
  <c r="Z16" i="44"/>
  <c r="V19" i="44"/>
  <c r="BI26" i="44"/>
  <c r="G29" i="44"/>
  <c r="BN30" i="44"/>
  <c r="AS31" i="44"/>
  <c r="AC33" i="44"/>
  <c r="BQ33" i="44"/>
  <c r="Y34" i="44"/>
  <c r="Q36" i="44"/>
  <c r="L37" i="44"/>
  <c r="AS40" i="44"/>
  <c r="N41" i="44"/>
  <c r="AL41" i="44"/>
  <c r="P44" i="44"/>
  <c r="BL44" i="44"/>
  <c r="F46" i="44"/>
  <c r="AL46" i="44"/>
  <c r="BN47" i="44"/>
  <c r="V48" i="44"/>
  <c r="BF49" i="44"/>
  <c r="BD51" i="44"/>
  <c r="T53" i="44"/>
  <c r="BL54" i="44"/>
  <c r="AJ55" i="44"/>
  <c r="AK58" i="44"/>
  <c r="BI58" i="44"/>
  <c r="T62" i="44"/>
  <c r="S64" i="44"/>
  <c r="BC67" i="44"/>
  <c r="AI68" i="44"/>
  <c r="AZ69" i="44"/>
  <c r="P72" i="44"/>
  <c r="AF72" i="44"/>
  <c r="AV72" i="44"/>
  <c r="BL72" i="44"/>
  <c r="BA58" i="46"/>
  <c r="BA58" i="44"/>
  <c r="AV59" i="46"/>
  <c r="AV59" i="44"/>
  <c r="BC63" i="46"/>
  <c r="BC63" i="44"/>
  <c r="K64" i="46"/>
  <c r="K64" i="44"/>
  <c r="G65" i="46"/>
  <c r="G65" i="44"/>
  <c r="BC65" i="46"/>
  <c r="BC65" i="44"/>
  <c r="AR71" i="46"/>
  <c r="AR71" i="44"/>
  <c r="AA45" i="44"/>
  <c r="AY45" i="44"/>
  <c r="N46" i="44"/>
  <c r="J47" i="44"/>
  <c r="BB48" i="44"/>
  <c r="J49" i="44"/>
  <c r="AH49" i="44"/>
  <c r="AF51" i="44"/>
  <c r="BP52" i="44"/>
  <c r="D55" i="44"/>
  <c r="T55" i="44"/>
  <c r="AF56" i="44"/>
  <c r="BL59" i="44"/>
  <c r="AJ60" i="44"/>
  <c r="BL61" i="44"/>
  <c r="AQ64" i="44"/>
  <c r="AQ66" i="44"/>
  <c r="G67" i="44"/>
  <c r="D71" i="44"/>
  <c r="BP71" i="44"/>
  <c r="BC29" i="46"/>
  <c r="BC29" i="44"/>
  <c r="AG32" i="46"/>
  <c r="AG32" i="44"/>
  <c r="BI33" i="46"/>
  <c r="BI33" i="44"/>
  <c r="AO34" i="46"/>
  <c r="AO34" i="44"/>
  <c r="D37" i="46"/>
  <c r="D37" i="44"/>
  <c r="AZ37" i="46"/>
  <c r="AZ37" i="44"/>
  <c r="AU38" i="46"/>
  <c r="AU38" i="44"/>
  <c r="BQ40" i="46"/>
  <c r="BQ40" i="44"/>
  <c r="H44" i="46"/>
  <c r="H44" i="44"/>
  <c r="K45" i="46"/>
  <c r="K45" i="44"/>
  <c r="V46" i="46"/>
  <c r="V46" i="44"/>
  <c r="D50" i="46"/>
  <c r="D50" i="44"/>
  <c r="AZ50" i="46"/>
  <c r="AZ50" i="44"/>
  <c r="AN51" i="46"/>
  <c r="AN51" i="44"/>
  <c r="AZ52" i="46"/>
  <c r="AZ52" i="44"/>
  <c r="BH52" i="46"/>
  <c r="BH52" i="44"/>
  <c r="AR53" i="46"/>
  <c r="AR53" i="44"/>
  <c r="AV54" i="46"/>
  <c r="AV54" i="44"/>
  <c r="AB55" i="46"/>
  <c r="AB55" i="44"/>
  <c r="T60" i="46"/>
  <c r="T60" i="44"/>
  <c r="AJ62" i="46"/>
  <c r="AJ62" i="44"/>
  <c r="AM63" i="46"/>
  <c r="AM63" i="44"/>
  <c r="BK63" i="46"/>
  <c r="BK63" i="44"/>
  <c r="AY68" i="46"/>
  <c r="AY68" i="44"/>
  <c r="BG21" i="44"/>
  <c r="AM22" i="44"/>
  <c r="S23" i="44"/>
  <c r="BO23" i="44"/>
  <c r="BE25" i="44"/>
  <c r="T28" i="44"/>
  <c r="AU29" i="44"/>
  <c r="J30" i="44"/>
  <c r="E31" i="44"/>
  <c r="M33" i="44"/>
  <c r="E35" i="44"/>
  <c r="AW36" i="44"/>
  <c r="BC38" i="44"/>
  <c r="M40" i="44"/>
  <c r="BA40" i="44"/>
  <c r="BJ41" i="44"/>
  <c r="AP42" i="44"/>
  <c r="D43" i="44"/>
  <c r="AJ43" i="44"/>
  <c r="C47" i="46"/>
  <c r="C47" i="44" s="1"/>
  <c r="K7" i="44"/>
  <c r="AJ17" i="44"/>
  <c r="AD19" i="44"/>
  <c r="J20" i="44"/>
  <c r="AA23" i="44"/>
  <c r="AK26" i="44"/>
  <c r="BQ26" i="44"/>
  <c r="AF27" i="44"/>
  <c r="O29" i="44"/>
  <c r="R30" i="44"/>
  <c r="M31" i="44"/>
  <c r="BI31" i="44"/>
  <c r="AW32" i="44"/>
  <c r="I34" i="44"/>
  <c r="AS35" i="44"/>
  <c r="Y36" i="44"/>
  <c r="T37" i="44"/>
  <c r="AR37" i="44"/>
  <c r="Y39" i="44"/>
  <c r="AW39" i="44"/>
  <c r="U40" i="44"/>
  <c r="AD48" i="44"/>
  <c r="AP49" i="44"/>
  <c r="T50" i="44"/>
  <c r="AR50" i="44"/>
  <c r="L52" i="44"/>
  <c r="AR52" i="44"/>
  <c r="AN54" i="44"/>
  <c r="BP55" i="44"/>
  <c r="BL56" i="44"/>
  <c r="M58" i="44"/>
  <c r="BH60" i="44"/>
  <c r="P61" i="44"/>
  <c r="AN61" i="44"/>
  <c r="AE65" i="44"/>
  <c r="S66" i="44"/>
  <c r="O67" i="44"/>
  <c r="AM67" i="44"/>
  <c r="L69" i="44"/>
  <c r="AF70" i="44"/>
  <c r="AB71" i="44"/>
  <c r="AI73" i="44"/>
  <c r="BG73" i="44"/>
  <c r="R8" i="44"/>
  <c r="D9" i="44"/>
  <c r="BH9" i="44"/>
  <c r="AT11" i="44"/>
  <c r="AF64" i="44"/>
  <c r="BH67" i="44"/>
  <c r="BL73" i="44"/>
  <c r="AA75" i="44"/>
  <c r="O79" i="44"/>
  <c r="AL86" i="44"/>
  <c r="H89" i="44"/>
  <c r="AE91" i="44"/>
  <c r="AU91" i="44"/>
  <c r="AY94" i="44"/>
  <c r="M97" i="44"/>
  <c r="AS97" i="44"/>
  <c r="BM98" i="44"/>
  <c r="AQ101" i="44"/>
  <c r="AA73" i="44"/>
  <c r="BO75" i="44"/>
  <c r="W76" i="44"/>
  <c r="AW77" i="44"/>
  <c r="AE79" i="44"/>
  <c r="AU79" i="44"/>
  <c r="F86" i="44"/>
  <c r="AT86" i="44"/>
  <c r="U88" i="44"/>
  <c r="BF17" i="46"/>
  <c r="BF17" i="44"/>
  <c r="X30" i="46"/>
  <c r="X30" i="44"/>
  <c r="AU32" i="46"/>
  <c r="AU32" i="44"/>
  <c r="O34" i="46"/>
  <c r="O34" i="44"/>
  <c r="S35" i="46"/>
  <c r="S35" i="44"/>
  <c r="AY35" i="46"/>
  <c r="AY35" i="44"/>
  <c r="BC39" i="46"/>
  <c r="BC39" i="44"/>
  <c r="BO40" i="46"/>
  <c r="BO40" i="44"/>
  <c r="AH43" i="46"/>
  <c r="AH43" i="44"/>
  <c r="AO45" i="46"/>
  <c r="AO45" i="44"/>
  <c r="L46" i="46"/>
  <c r="L46" i="44"/>
  <c r="AB46" i="46"/>
  <c r="AB46" i="44"/>
  <c r="AR46" i="46"/>
  <c r="AR46" i="44"/>
  <c r="AN47" i="46"/>
  <c r="AN47" i="44"/>
  <c r="BD47" i="46"/>
  <c r="BD47" i="44"/>
  <c r="L48" i="46"/>
  <c r="L48" i="44"/>
  <c r="AB48" i="46"/>
  <c r="AB48" i="44"/>
  <c r="AZ48" i="46"/>
  <c r="AZ48" i="44"/>
  <c r="AN49" i="46"/>
  <c r="AN49" i="44"/>
  <c r="F51" i="46"/>
  <c r="F51" i="44"/>
  <c r="N51" i="46"/>
  <c r="N51" i="44"/>
  <c r="J53" i="46"/>
  <c r="J53" i="44"/>
  <c r="F54" i="46"/>
  <c r="F54" i="44"/>
  <c r="BF55" i="46"/>
  <c r="BF55" i="44"/>
  <c r="AD56" i="46"/>
  <c r="AD56" i="44"/>
  <c r="O57" i="46"/>
  <c r="O57" i="44"/>
  <c r="BK57" i="46"/>
  <c r="BK57" i="44"/>
  <c r="A58" i="27"/>
  <c r="C60" i="46"/>
  <c r="C60" i="44" s="1"/>
  <c r="AP60" i="46"/>
  <c r="AP60" i="44"/>
  <c r="BF62" i="46"/>
  <c r="BF62" i="44"/>
  <c r="E63" i="46"/>
  <c r="E63" i="44"/>
  <c r="AK63" i="46"/>
  <c r="AK63" i="44"/>
  <c r="AS63" i="46"/>
  <c r="AS63" i="44"/>
  <c r="BI63" i="46"/>
  <c r="BI63" i="44"/>
  <c r="U65" i="46"/>
  <c r="U65" i="44"/>
  <c r="Q66" i="46"/>
  <c r="Q66" i="44"/>
  <c r="Y66" i="46"/>
  <c r="Y66" i="44"/>
  <c r="U67" i="46"/>
  <c r="U67" i="44"/>
  <c r="AW68" i="46"/>
  <c r="AW68" i="44"/>
  <c r="R69" i="46"/>
  <c r="R69" i="44"/>
  <c r="AH69" i="46"/>
  <c r="AH69" i="44"/>
  <c r="V70" i="46"/>
  <c r="V70" i="44"/>
  <c r="A69" i="27"/>
  <c r="C71" i="46"/>
  <c r="C71" i="44" s="1"/>
  <c r="A71" i="44"/>
  <c r="BF71" i="46"/>
  <c r="BF71" i="44"/>
  <c r="BH19" i="46"/>
  <c r="BH19" i="44"/>
  <c r="AP7" i="46"/>
  <c r="AP7" i="44"/>
  <c r="AA11" i="46"/>
  <c r="AA11" i="44"/>
  <c r="AY11" i="46"/>
  <c r="AY11" i="44"/>
  <c r="P12" i="46"/>
  <c r="P12" i="44"/>
  <c r="X12" i="46"/>
  <c r="X12" i="44"/>
  <c r="AF12" i="46"/>
  <c r="AF12" i="44"/>
  <c r="R13" i="46"/>
  <c r="R13" i="44"/>
  <c r="BF13" i="46"/>
  <c r="BF13" i="44"/>
  <c r="G14" i="46"/>
  <c r="G14" i="44"/>
  <c r="AE14" i="46"/>
  <c r="AE14" i="44"/>
  <c r="BK14" i="46"/>
  <c r="BK14" i="44"/>
  <c r="I16" i="46"/>
  <c r="I16" i="44"/>
  <c r="Y16" i="46"/>
  <c r="Y16" i="44"/>
  <c r="S17" i="46"/>
  <c r="S17" i="44"/>
  <c r="AA17" i="46"/>
  <c r="AA17" i="44"/>
  <c r="AQ17" i="46"/>
  <c r="AQ17" i="44"/>
  <c r="AY17" i="46"/>
  <c r="AY17" i="44"/>
  <c r="P18" i="46"/>
  <c r="P18" i="44"/>
  <c r="AN18" i="46"/>
  <c r="AN18" i="44"/>
  <c r="BL18" i="46"/>
  <c r="BL18" i="44"/>
  <c r="E19" i="46"/>
  <c r="E19" i="44"/>
  <c r="AC19" i="46"/>
  <c r="AC19" i="44"/>
  <c r="BI19" i="46"/>
  <c r="BI19" i="44"/>
  <c r="I20" i="46"/>
  <c r="I20" i="44"/>
  <c r="Y20" i="46"/>
  <c r="Y20" i="44"/>
  <c r="BE20" i="46"/>
  <c r="BE20" i="44"/>
  <c r="R21" i="46"/>
  <c r="R21" i="44"/>
  <c r="AH21" i="46"/>
  <c r="AH21" i="44"/>
  <c r="N22" i="46"/>
  <c r="N22" i="44"/>
  <c r="V22" i="46"/>
  <c r="V22" i="44"/>
  <c r="AT22" i="46"/>
  <c r="AT22" i="44"/>
  <c r="BB22" i="46"/>
  <c r="BB22" i="44"/>
  <c r="A21" i="27"/>
  <c r="A23" i="44"/>
  <c r="C23" i="46"/>
  <c r="C23" i="44" s="1"/>
  <c r="Z23" i="46"/>
  <c r="Z23" i="44"/>
  <c r="AH23" i="46"/>
  <c r="AH23" i="44"/>
  <c r="AX23" i="46"/>
  <c r="AX23" i="44"/>
  <c r="BN23" i="46"/>
  <c r="BN23" i="44"/>
  <c r="F24" i="46"/>
  <c r="F24" i="44"/>
  <c r="N24" i="46"/>
  <c r="N24" i="44"/>
  <c r="AD24" i="46"/>
  <c r="AD24" i="44"/>
  <c r="AT24" i="46"/>
  <c r="AT24" i="44"/>
  <c r="BJ24" i="46"/>
  <c r="BJ24" i="44"/>
  <c r="C25" i="46"/>
  <c r="C25" i="44" s="1"/>
  <c r="A25" i="44"/>
  <c r="X25" i="46"/>
  <c r="X25" i="44"/>
  <c r="AF25" i="46"/>
  <c r="AF25" i="44"/>
  <c r="D26" i="46"/>
  <c r="D26" i="44"/>
  <c r="AB26" i="46"/>
  <c r="AB26" i="44"/>
  <c r="AJ26" i="46"/>
  <c r="AJ26" i="44"/>
  <c r="W27" i="46"/>
  <c r="W27" i="44"/>
  <c r="AM27" i="46"/>
  <c r="AM27" i="44"/>
  <c r="V29" i="46"/>
  <c r="V29" i="44"/>
  <c r="AT29" i="46"/>
  <c r="AT29" i="44"/>
  <c r="A28" i="27"/>
  <c r="C30" i="46"/>
  <c r="C30" i="44" s="1"/>
  <c r="I30" i="46"/>
  <c r="I30" i="44"/>
  <c r="Y30" i="46"/>
  <c r="Y30" i="44"/>
  <c r="AG30" i="46"/>
  <c r="AG30" i="44"/>
  <c r="AO30" i="46"/>
  <c r="AO30" i="44"/>
  <c r="L31" i="46"/>
  <c r="L31" i="44"/>
  <c r="AB31" i="46"/>
  <c r="AB31" i="44"/>
  <c r="AR31" i="46"/>
  <c r="AR31" i="44"/>
  <c r="BH31" i="46"/>
  <c r="BH31" i="44"/>
  <c r="D33" i="46"/>
  <c r="D33" i="44"/>
  <c r="L33" i="46"/>
  <c r="L33" i="44"/>
  <c r="T33" i="46"/>
  <c r="T33" i="44"/>
  <c r="AB33" i="46"/>
  <c r="AB33" i="44"/>
  <c r="AJ33" i="46"/>
  <c r="AJ33" i="44"/>
  <c r="BP33" i="46"/>
  <c r="BP33" i="44"/>
  <c r="P34" i="46"/>
  <c r="P34" i="44"/>
  <c r="D35" i="46"/>
  <c r="D35" i="44"/>
  <c r="AB35" i="46"/>
  <c r="AB35" i="44"/>
  <c r="AZ35" i="46"/>
  <c r="AZ35" i="44"/>
  <c r="BH35" i="46"/>
  <c r="BH35" i="44"/>
  <c r="H36" i="46"/>
  <c r="H36" i="44"/>
  <c r="X36" i="46"/>
  <c r="X36" i="44"/>
  <c r="AF36" i="46"/>
  <c r="AF36" i="44"/>
  <c r="AN36" i="46"/>
  <c r="AN36" i="44"/>
  <c r="BD36" i="46"/>
  <c r="BD36" i="44"/>
  <c r="K37" i="46"/>
  <c r="K37" i="44"/>
  <c r="S37" i="46"/>
  <c r="S37" i="44"/>
  <c r="AA37" i="46"/>
  <c r="AA37" i="44"/>
  <c r="AY37" i="46"/>
  <c r="AY37" i="44"/>
  <c r="AD38" i="46"/>
  <c r="AD38" i="44"/>
  <c r="AL38" i="46"/>
  <c r="AL38" i="44"/>
  <c r="BJ38" i="46"/>
  <c r="BJ38" i="44"/>
  <c r="A37" i="27"/>
  <c r="C39" i="46"/>
  <c r="C39" i="44" s="1"/>
  <c r="H39" i="46"/>
  <c r="H39" i="44"/>
  <c r="I7" i="46"/>
  <c r="I7" i="44"/>
  <c r="D19" i="46"/>
  <c r="D19" i="44"/>
  <c r="AH13" i="44"/>
  <c r="BF23" i="44"/>
  <c r="J7" i="46"/>
  <c r="J7" i="44"/>
  <c r="AH7" i="46"/>
  <c r="AH7" i="44"/>
  <c r="BC8" i="46"/>
  <c r="BC8" i="44"/>
  <c r="G8" i="44"/>
  <c r="BO11" i="44"/>
  <c r="AP13" i="44"/>
  <c r="X18" i="44"/>
  <c r="M19" i="44"/>
  <c r="AG20" i="44"/>
  <c r="F22" i="44"/>
  <c r="P25" i="44"/>
  <c r="BF7" i="46"/>
  <c r="BF7" i="44"/>
  <c r="O8" i="46"/>
  <c r="O8" i="44"/>
  <c r="J13" i="46"/>
  <c r="J13" i="44"/>
  <c r="AM8" i="44"/>
  <c r="AX13" i="44"/>
  <c r="AF18" i="44"/>
  <c r="O39" i="44"/>
  <c r="AA40" i="44"/>
  <c r="W8" i="46"/>
  <c r="W8" i="44"/>
  <c r="AU8" i="46"/>
  <c r="AU8" i="44"/>
  <c r="BK8" i="44"/>
  <c r="S11" i="44"/>
  <c r="AM14" i="44"/>
  <c r="BG17" i="44"/>
  <c r="I9" i="46"/>
  <c r="I9" i="44"/>
  <c r="AU14" i="44"/>
  <c r="AP21" i="44"/>
  <c r="BI22" i="44"/>
  <c r="BB24" i="44"/>
  <c r="AZ26" i="44"/>
  <c r="G27" i="44"/>
  <c r="N72" i="46"/>
  <c r="N72" i="44"/>
  <c r="BJ72" i="46"/>
  <c r="BJ72" i="44"/>
  <c r="Q73" i="46"/>
  <c r="Q73" i="44"/>
  <c r="BM73" i="46"/>
  <c r="BM73" i="44"/>
  <c r="AC74" i="46"/>
  <c r="AC74" i="44"/>
  <c r="BA74" i="46"/>
  <c r="BA74" i="44"/>
  <c r="BI74" i="46"/>
  <c r="BI74" i="44"/>
  <c r="I75" i="46"/>
  <c r="I75" i="44"/>
  <c r="Y75" i="46"/>
  <c r="Y75" i="44"/>
  <c r="AO75" i="46"/>
  <c r="AO75" i="44"/>
  <c r="BM75" i="46"/>
  <c r="BM75" i="44"/>
  <c r="M76" i="46"/>
  <c r="M76" i="44"/>
  <c r="U76" i="46"/>
  <c r="U76" i="44"/>
  <c r="G77" i="46"/>
  <c r="G77" i="44"/>
  <c r="BC77" i="46"/>
  <c r="BC77" i="44"/>
  <c r="K78" i="46"/>
  <c r="K78" i="44"/>
  <c r="AI78" i="46"/>
  <c r="AI78" i="44"/>
  <c r="U79" i="46"/>
  <c r="U79" i="44"/>
  <c r="AC79" i="46"/>
  <c r="AC79" i="44"/>
  <c r="AS79" i="46"/>
  <c r="AS79" i="44"/>
  <c r="BA79" i="46"/>
  <c r="BA79" i="44"/>
  <c r="BQ79" i="46"/>
  <c r="BQ79" i="44"/>
  <c r="AO80" i="46"/>
  <c r="AO80" i="44"/>
  <c r="BE80" i="46"/>
  <c r="BE80" i="44"/>
  <c r="I82" i="46"/>
  <c r="I82" i="44"/>
  <c r="BM82" i="46"/>
  <c r="BM82" i="44"/>
  <c r="S83" i="46"/>
  <c r="S83" i="44"/>
  <c r="AI83" i="46"/>
  <c r="AI83" i="44"/>
  <c r="AY83" i="46"/>
  <c r="AY83" i="44"/>
  <c r="V84" i="46"/>
  <c r="V84" i="44"/>
  <c r="AD84" i="46"/>
  <c r="AD84" i="44"/>
  <c r="AL84" i="46"/>
  <c r="AL84" i="44"/>
  <c r="BB84" i="46"/>
  <c r="BB84" i="44"/>
  <c r="AN85" i="46"/>
  <c r="AN85" i="44"/>
  <c r="BD85" i="46"/>
  <c r="BD85" i="44"/>
  <c r="BL85" i="46"/>
  <c r="BL85" i="44"/>
  <c r="AZ86" i="46"/>
  <c r="AZ86" i="44"/>
  <c r="BP86" i="46"/>
  <c r="BP86" i="44"/>
  <c r="W87" i="46"/>
  <c r="W87" i="44"/>
  <c r="AM87" i="46"/>
  <c r="AM87" i="44"/>
  <c r="AU87" i="46"/>
  <c r="AU87" i="44"/>
  <c r="K88" i="46"/>
  <c r="K88" i="44"/>
  <c r="AQ88" i="46"/>
  <c r="AQ88" i="44"/>
  <c r="V89" i="46"/>
  <c r="V89" i="44"/>
  <c r="AL89" i="46"/>
  <c r="AL89" i="44"/>
  <c r="AT89" i="46"/>
  <c r="AT89" i="44"/>
  <c r="BB89" i="46"/>
  <c r="BB89" i="44"/>
  <c r="J90" i="46"/>
  <c r="J90" i="44"/>
  <c r="AH90" i="46"/>
  <c r="AH90" i="44"/>
  <c r="AP90" i="46"/>
  <c r="AP90" i="44"/>
  <c r="AX90" i="46"/>
  <c r="AX90" i="44"/>
  <c r="AC91" i="46"/>
  <c r="AC91" i="44"/>
  <c r="BA91" i="46"/>
  <c r="BA91" i="44"/>
  <c r="AO92" i="46"/>
  <c r="AO92" i="44"/>
  <c r="E93" i="46"/>
  <c r="E93" i="44"/>
  <c r="AC93" i="46"/>
  <c r="AC93" i="44"/>
  <c r="BA93" i="46"/>
  <c r="BA93" i="44"/>
  <c r="BI93" i="46"/>
  <c r="BI93" i="44"/>
  <c r="BQ93" i="46"/>
  <c r="BQ93" i="44"/>
  <c r="AG94" i="46"/>
  <c r="AG94" i="44"/>
  <c r="BE94" i="46"/>
  <c r="BE94" i="44"/>
  <c r="BM94" i="46"/>
  <c r="BM94" i="44"/>
  <c r="L95" i="46"/>
  <c r="L95" i="44"/>
  <c r="AJ95" i="46"/>
  <c r="AJ95" i="44"/>
  <c r="BP95" i="46"/>
  <c r="BP95" i="44"/>
  <c r="W96" i="46"/>
  <c r="W96" i="44"/>
  <c r="AM96" i="46"/>
  <c r="AM96" i="44"/>
  <c r="K97" i="46"/>
  <c r="K97" i="44"/>
  <c r="AI97" i="46"/>
  <c r="AI97" i="44"/>
  <c r="G98" i="46"/>
  <c r="G98" i="44"/>
  <c r="AM98" i="46"/>
  <c r="AM98" i="44"/>
  <c r="BK98" i="46"/>
  <c r="BK98" i="44"/>
  <c r="AI99" i="46"/>
  <c r="AI99" i="44"/>
  <c r="BO99" i="46"/>
  <c r="BO99" i="44"/>
  <c r="BJ100" i="46"/>
  <c r="BJ100" i="44"/>
  <c r="Q101" i="46"/>
  <c r="Q101" i="44"/>
  <c r="Y101" i="46"/>
  <c r="Y101" i="44"/>
  <c r="BA102" i="46"/>
  <c r="BA102" i="44"/>
  <c r="L104" i="46"/>
  <c r="L104" i="44"/>
  <c r="T104" i="46"/>
  <c r="T104" i="44"/>
  <c r="AF105" i="46"/>
  <c r="AF105" i="44"/>
  <c r="AV105" i="46"/>
  <c r="AV105" i="44"/>
  <c r="BL105" i="46"/>
  <c r="BL105" i="44"/>
  <c r="L106" i="46"/>
  <c r="L106" i="44"/>
  <c r="AB106" i="46"/>
  <c r="AB106" i="44"/>
  <c r="AJ106" i="46"/>
  <c r="AJ106" i="44"/>
  <c r="AZ106" i="46"/>
  <c r="AZ106" i="44"/>
  <c r="G107" i="46"/>
  <c r="G107" i="44"/>
  <c r="O107" i="46"/>
  <c r="O107" i="44"/>
  <c r="AE107" i="46"/>
  <c r="AE107" i="44"/>
  <c r="Z108" i="46"/>
  <c r="Z108" i="44"/>
  <c r="AX108" i="46"/>
  <c r="AX108" i="44"/>
  <c r="BJ111" i="46"/>
  <c r="BJ111" i="44"/>
  <c r="J112" i="46"/>
  <c r="J112" i="44"/>
  <c r="BK44" i="46"/>
  <c r="BK44" i="44"/>
  <c r="E46" i="46"/>
  <c r="E46" i="44"/>
  <c r="AG47" i="46"/>
  <c r="AG47" i="44"/>
  <c r="BI48" i="46"/>
  <c r="BI48" i="44"/>
  <c r="AW49" i="46"/>
  <c r="AW49" i="44"/>
  <c r="AI50" i="46"/>
  <c r="AI50" i="44"/>
  <c r="BC51" i="46"/>
  <c r="BC51" i="44"/>
  <c r="AA52" i="46"/>
  <c r="AA52" i="44"/>
  <c r="AU54" i="46"/>
  <c r="AU54" i="44"/>
  <c r="G56" i="46"/>
  <c r="G56" i="44"/>
  <c r="BK56" i="46"/>
  <c r="BK56" i="44"/>
  <c r="BL57" i="46"/>
  <c r="BL57" i="44"/>
  <c r="AU59" i="46"/>
  <c r="AU59" i="44"/>
  <c r="BK59" i="46"/>
  <c r="BK59" i="44"/>
  <c r="AQ60" i="46"/>
  <c r="AQ60" i="44"/>
  <c r="BG60" i="46"/>
  <c r="BG60" i="44"/>
  <c r="O61" i="46"/>
  <c r="O61" i="44"/>
  <c r="AE61" i="46"/>
  <c r="AE61" i="44"/>
  <c r="BC61" i="46"/>
  <c r="BC61" i="44"/>
  <c r="AI62" i="46"/>
  <c r="AI62" i="44"/>
  <c r="AY62" i="46"/>
  <c r="AY62" i="44"/>
  <c r="AD63" i="46"/>
  <c r="AD63" i="44"/>
  <c r="N65" i="46"/>
  <c r="N65" i="44"/>
  <c r="AD65" i="46"/>
  <c r="AD65" i="44"/>
  <c r="AT65" i="46"/>
  <c r="AT65" i="44"/>
  <c r="R66" i="46"/>
  <c r="R66" i="44"/>
  <c r="AP66" i="46"/>
  <c r="AP66" i="44"/>
  <c r="BF66" i="46"/>
  <c r="BF66" i="44"/>
  <c r="F67" i="46"/>
  <c r="F67" i="44"/>
  <c r="N67" i="46"/>
  <c r="N67" i="44"/>
  <c r="AD67" i="46"/>
  <c r="AD67" i="44"/>
  <c r="R68" i="46"/>
  <c r="R68" i="44"/>
  <c r="AX68" i="46"/>
  <c r="AX68" i="44"/>
  <c r="BN68" i="46"/>
  <c r="BN68" i="44"/>
  <c r="K69" i="46"/>
  <c r="K69" i="44"/>
  <c r="AA69" i="46"/>
  <c r="AA69" i="44"/>
  <c r="BG69" i="46"/>
  <c r="BG69" i="44"/>
  <c r="G70" i="46"/>
  <c r="G70" i="44"/>
  <c r="AY71" i="46"/>
  <c r="AY71" i="44"/>
  <c r="BO71" i="46"/>
  <c r="BO71" i="44"/>
  <c r="AM72" i="46"/>
  <c r="AM72" i="44"/>
  <c r="J73" i="46"/>
  <c r="J73" i="44"/>
  <c r="R73" i="46"/>
  <c r="R73" i="44"/>
  <c r="AP73" i="46"/>
  <c r="AP73" i="44"/>
  <c r="BF73" i="46"/>
  <c r="BF73" i="44"/>
  <c r="F74" i="46"/>
  <c r="F74" i="44"/>
  <c r="AL74" i="46"/>
  <c r="AL74" i="44"/>
  <c r="AT74" i="46"/>
  <c r="AT74" i="44"/>
  <c r="BN75" i="46"/>
  <c r="BN75" i="44"/>
  <c r="N76" i="46"/>
  <c r="N76" i="44"/>
  <c r="AD76" i="46"/>
  <c r="AD76" i="44"/>
  <c r="AL76" i="46"/>
  <c r="AL76" i="44"/>
  <c r="AT76" i="46"/>
  <c r="AT76" i="44"/>
  <c r="BB76" i="46"/>
  <c r="BB76" i="44"/>
  <c r="BJ76" i="46"/>
  <c r="BJ76" i="44"/>
  <c r="AF77" i="46"/>
  <c r="AF77" i="44"/>
  <c r="BD77" i="46"/>
  <c r="BD77" i="44"/>
  <c r="BL77" i="46"/>
  <c r="BL77" i="44"/>
  <c r="D78" i="46"/>
  <c r="D78" i="44"/>
  <c r="T78" i="46"/>
  <c r="T78" i="44"/>
  <c r="AB78" i="46"/>
  <c r="AB78" i="44"/>
  <c r="AJ78" i="46"/>
  <c r="AJ78" i="44"/>
  <c r="AZ78" i="46"/>
  <c r="AZ78" i="44"/>
  <c r="F79" i="46"/>
  <c r="F79" i="44"/>
  <c r="AD79" i="46"/>
  <c r="AD79" i="44"/>
  <c r="R80" i="46"/>
  <c r="R80" i="44"/>
  <c r="AH80" i="46"/>
  <c r="AH80" i="44"/>
  <c r="F81" i="46"/>
  <c r="F81" i="44"/>
  <c r="N81" i="46"/>
  <c r="N81" i="44"/>
  <c r="R82" i="46"/>
  <c r="R82" i="44"/>
  <c r="AH82" i="46"/>
  <c r="AH82" i="44"/>
  <c r="AX82" i="46"/>
  <c r="AX82" i="44"/>
  <c r="BN82" i="46"/>
  <c r="BN82" i="44"/>
  <c r="T83" i="46"/>
  <c r="T83" i="44"/>
  <c r="BP83" i="46"/>
  <c r="BP83" i="44"/>
  <c r="G84" i="46"/>
  <c r="G84" i="44"/>
  <c r="O84" i="46"/>
  <c r="O84" i="44"/>
  <c r="W84" i="46"/>
  <c r="W84" i="44"/>
  <c r="AM84" i="46"/>
  <c r="AM84" i="44"/>
  <c r="BC84" i="46"/>
  <c r="BC84" i="44"/>
  <c r="I85" i="46"/>
  <c r="I85" i="44"/>
  <c r="Y85" i="46"/>
  <c r="Y85" i="44"/>
  <c r="AO85" i="46"/>
  <c r="AO85" i="44"/>
  <c r="BE85" i="46"/>
  <c r="BE85" i="44"/>
  <c r="M86" i="46"/>
  <c r="M86" i="44"/>
  <c r="U86" i="46"/>
  <c r="U86" i="44"/>
  <c r="AK86" i="46"/>
  <c r="AK86" i="44"/>
  <c r="BA86" i="46"/>
  <c r="BA86" i="44"/>
  <c r="BQ86" i="46"/>
  <c r="BQ86" i="44"/>
  <c r="P87" i="46"/>
  <c r="P87" i="44"/>
  <c r="G89" i="46"/>
  <c r="G89" i="44"/>
  <c r="O89" i="46"/>
  <c r="O89" i="44"/>
  <c r="BK89" i="46"/>
  <c r="BK89" i="44"/>
  <c r="S90" i="46"/>
  <c r="S90" i="44"/>
  <c r="AA90" i="46"/>
  <c r="AA90" i="44"/>
  <c r="BO90" i="46"/>
  <c r="BO90" i="44"/>
  <c r="N91" i="46"/>
  <c r="N91" i="44"/>
  <c r="BB91" i="46"/>
  <c r="BB91" i="44"/>
  <c r="J92" i="46"/>
  <c r="J92" i="44"/>
  <c r="Z92" i="46"/>
  <c r="Z92" i="44"/>
  <c r="BF92" i="46"/>
  <c r="BF92" i="44"/>
  <c r="AT93" i="46"/>
  <c r="AT93" i="44"/>
  <c r="BB93" i="46"/>
  <c r="BB93" i="44"/>
  <c r="R94" i="46"/>
  <c r="R94" i="44"/>
  <c r="AP94" i="46"/>
  <c r="AP94" i="44"/>
  <c r="BF94" i="46"/>
  <c r="BF94" i="44"/>
  <c r="BA95" i="46"/>
  <c r="BA95" i="44"/>
  <c r="AF96" i="46"/>
  <c r="AF96" i="44"/>
  <c r="BL96" i="46"/>
  <c r="BL96" i="44"/>
  <c r="T97" i="46"/>
  <c r="T97" i="44"/>
  <c r="AB97" i="46"/>
  <c r="AB97" i="44"/>
  <c r="AR97" i="46"/>
  <c r="AR97" i="44"/>
  <c r="BH97" i="46"/>
  <c r="BH97" i="44"/>
  <c r="BP97" i="46"/>
  <c r="BP97" i="44"/>
  <c r="P98" i="46"/>
  <c r="P98" i="44"/>
  <c r="X98" i="46"/>
  <c r="X98" i="44"/>
  <c r="AN98" i="46"/>
  <c r="AN98" i="44"/>
  <c r="AV98" i="46"/>
  <c r="AV98" i="44"/>
  <c r="BL98" i="46"/>
  <c r="BL98" i="44"/>
  <c r="T99" i="46"/>
  <c r="T99" i="44"/>
  <c r="AZ99" i="46"/>
  <c r="AZ99" i="44"/>
  <c r="BH99" i="46"/>
  <c r="BH99" i="44"/>
  <c r="BK100" i="46"/>
  <c r="BK100" i="44"/>
  <c r="C20" i="46"/>
  <c r="C20" i="44" s="1"/>
  <c r="C66" i="46"/>
  <c r="C66" i="44" s="1"/>
  <c r="AN8" i="44"/>
  <c r="AH9" i="44"/>
  <c r="W11" i="44"/>
  <c r="AY14" i="44"/>
  <c r="AS15" i="44"/>
  <c r="AP16" i="44"/>
  <c r="BP17" i="44"/>
  <c r="AG18" i="44"/>
  <c r="BB19" i="44"/>
  <c r="AY21" i="44"/>
  <c r="BN24" i="44"/>
  <c r="BD39" i="44"/>
  <c r="L40" i="44"/>
  <c r="BA41" i="44"/>
  <c r="R45" i="44"/>
  <c r="AC46" i="44"/>
  <c r="AS46" i="44"/>
  <c r="Q47" i="44"/>
  <c r="E48" i="44"/>
  <c r="S50" i="44"/>
  <c r="BG50" i="44"/>
  <c r="BG52" i="44"/>
  <c r="AE56" i="44"/>
  <c r="AU56" i="44"/>
  <c r="AV57" i="44"/>
  <c r="AB58" i="44"/>
  <c r="BP58" i="44"/>
  <c r="AA60" i="44"/>
  <c r="AQ62" i="44"/>
  <c r="BJ65" i="44"/>
  <c r="AQ69" i="44"/>
  <c r="W70" i="44"/>
  <c r="BC70" i="44"/>
  <c r="BB72" i="44"/>
  <c r="R75" i="44"/>
  <c r="AH75" i="44"/>
  <c r="AW75" i="44"/>
  <c r="AK76" i="44"/>
  <c r="BH78" i="44"/>
  <c r="N79" i="44"/>
  <c r="BB79" i="44"/>
  <c r="Q80" i="44"/>
  <c r="S88" i="44"/>
  <c r="N89" i="44"/>
  <c r="Q92" i="44"/>
  <c r="AG92" i="44"/>
  <c r="AS93" i="44"/>
  <c r="Q94" i="44"/>
  <c r="AZ95" i="44"/>
  <c r="AA97" i="44"/>
  <c r="BG99" i="44"/>
  <c r="N100" i="44"/>
  <c r="AD100" i="44"/>
  <c r="AW101" i="44"/>
  <c r="AP108" i="44"/>
  <c r="BB111" i="44"/>
  <c r="W10" i="44"/>
  <c r="BC10" i="44"/>
  <c r="AJ40" i="44"/>
  <c r="AK41" i="44"/>
  <c r="Y42" i="44"/>
  <c r="AQ43" i="44"/>
  <c r="BG43" i="44"/>
  <c r="O44" i="44"/>
  <c r="AE44" i="44"/>
  <c r="AU44" i="44"/>
  <c r="BF45" i="44"/>
  <c r="M46" i="44"/>
  <c r="BE47" i="44"/>
  <c r="AG49" i="44"/>
  <c r="AU51" i="44"/>
  <c r="S52" i="44"/>
  <c r="AQ52" i="44"/>
  <c r="G54" i="44"/>
  <c r="W54" i="44"/>
  <c r="AD72" i="44"/>
  <c r="Y73" i="44"/>
  <c r="BE73" i="44"/>
  <c r="M74" i="44"/>
  <c r="AK74" i="44"/>
  <c r="BQ74" i="44"/>
  <c r="BI76" i="44"/>
  <c r="O77" i="44"/>
  <c r="AU77" i="44"/>
  <c r="BK77" i="44"/>
  <c r="S78" i="44"/>
  <c r="AQ78" i="44"/>
  <c r="BO78" i="44"/>
  <c r="E81" i="44"/>
  <c r="AS81" i="44"/>
  <c r="BI81" i="44"/>
  <c r="AW82" i="44"/>
  <c r="AQ83" i="44"/>
  <c r="AT84" i="44"/>
  <c r="AR86" i="44"/>
  <c r="BK87" i="44"/>
  <c r="E91" i="44"/>
  <c r="U91" i="44"/>
  <c r="AS91" i="44"/>
  <c r="BC96" i="44"/>
  <c r="AQ7" i="44"/>
  <c r="J9" i="44"/>
  <c r="S43" i="44"/>
  <c r="AP45" i="44"/>
  <c r="BQ46" i="44"/>
  <c r="AE51" i="44"/>
  <c r="K53" i="44"/>
  <c r="BG53" i="44"/>
  <c r="AO73" i="44"/>
  <c r="AS74" i="44"/>
  <c r="AB86" i="44"/>
  <c r="O87" i="44"/>
  <c r="BO88" i="44"/>
  <c r="BI91" i="44"/>
  <c r="AS42" i="46"/>
  <c r="AS42" i="44"/>
  <c r="AS47" i="46"/>
  <c r="AS47" i="44"/>
  <c r="I48" i="46"/>
  <c r="I48" i="44"/>
  <c r="AU60" i="46"/>
  <c r="AU60" i="44"/>
  <c r="BK60" i="46"/>
  <c r="BK60" i="44"/>
  <c r="P39" i="44"/>
  <c r="AS48" i="44"/>
  <c r="AA53" i="44"/>
  <c r="AC81" i="44"/>
  <c r="AG82" i="44"/>
  <c r="R90" i="44"/>
  <c r="A112" i="44"/>
  <c r="C90" i="46"/>
  <c r="C90" i="44" s="1"/>
  <c r="BF9" i="44"/>
  <c r="AE10" i="44"/>
  <c r="BK10" i="44"/>
  <c r="S13" i="44"/>
  <c r="P15" i="44"/>
  <c r="T17" i="44"/>
  <c r="F19" i="44"/>
  <c r="AL19" i="44"/>
  <c r="BJ19" i="44"/>
  <c r="AB25" i="44"/>
  <c r="AV33" i="44"/>
  <c r="X39" i="44"/>
  <c r="BP40" i="44"/>
  <c r="Q41" i="44"/>
  <c r="AG42" i="44"/>
  <c r="BE42" i="44"/>
  <c r="Z45" i="44"/>
  <c r="BA46" i="44"/>
  <c r="U47" i="44"/>
  <c r="BE49" i="44"/>
  <c r="AA50" i="44"/>
  <c r="AI55" i="44"/>
  <c r="O56" i="44"/>
  <c r="AF57" i="44"/>
  <c r="AJ58" i="44"/>
  <c r="BO60" i="44"/>
  <c r="AL63" i="44"/>
  <c r="BN66" i="44"/>
  <c r="S69" i="44"/>
  <c r="AY69" i="44"/>
  <c r="K71" i="44"/>
  <c r="W72" i="44"/>
  <c r="Z75" i="44"/>
  <c r="AS76" i="44"/>
  <c r="AE77" i="44"/>
  <c r="E79" i="44"/>
  <c r="AT79" i="44"/>
  <c r="Y80" i="44"/>
  <c r="AD81" i="44"/>
  <c r="Q82" i="44"/>
  <c r="AB83" i="44"/>
  <c r="F84" i="44"/>
  <c r="AC86" i="44"/>
  <c r="BI86" i="44"/>
  <c r="L88" i="44"/>
  <c r="AI88" i="44"/>
  <c r="BG88" i="44"/>
  <c r="BP88" i="44"/>
  <c r="AM89" i="44"/>
  <c r="BJ89" i="44"/>
  <c r="AQ90" i="44"/>
  <c r="AK91" i="44"/>
  <c r="BJ91" i="44"/>
  <c r="I92" i="44"/>
  <c r="V93" i="44"/>
  <c r="AL93" i="44"/>
  <c r="AB95" i="44"/>
  <c r="H96" i="44"/>
  <c r="AF98" i="44"/>
  <c r="S99" i="44"/>
  <c r="AJ99" i="44"/>
  <c r="AY99" i="44"/>
  <c r="AS102" i="44"/>
  <c r="BL103" i="44"/>
  <c r="D106" i="44"/>
  <c r="F111" i="44"/>
  <c r="V111" i="44"/>
  <c r="AT111" i="44"/>
  <c r="AN39" i="44"/>
  <c r="T40" i="44"/>
  <c r="I42" i="44"/>
  <c r="AO47" i="44"/>
  <c r="AC48" i="44"/>
  <c r="Q49" i="44"/>
  <c r="AQ50" i="44"/>
  <c r="O51" i="44"/>
  <c r="AQ53" i="44"/>
  <c r="I73" i="44"/>
  <c r="AA83" i="44"/>
  <c r="X85" i="44"/>
  <c r="L86" i="44"/>
  <c r="BH86" i="44"/>
  <c r="BI47" i="46"/>
  <c r="BI47" i="44"/>
  <c r="A68" i="44"/>
  <c r="A80" i="44"/>
  <c r="A85" i="44"/>
  <c r="A90" i="44"/>
  <c r="C46" i="46"/>
  <c r="C46" i="44" s="1"/>
  <c r="C82" i="46"/>
  <c r="C82" i="44" s="1"/>
  <c r="C101" i="46"/>
  <c r="C101" i="44" s="1"/>
  <c r="BG7" i="44"/>
  <c r="X8" i="44"/>
  <c r="AD13" i="44"/>
  <c r="U15" i="44"/>
  <c r="BL15" i="44"/>
  <c r="BN16" i="44"/>
  <c r="Q18" i="44"/>
  <c r="AW18" i="44"/>
  <c r="BM19" i="44"/>
  <c r="AI21" i="44"/>
  <c r="W22" i="44"/>
  <c r="BC22" i="44"/>
  <c r="AZ40" i="44"/>
  <c r="BI41" i="44"/>
  <c r="G43" i="44"/>
  <c r="AM44" i="44"/>
  <c r="BJ45" i="44"/>
  <c r="AK46" i="44"/>
  <c r="I47" i="44"/>
  <c r="Y47" i="44"/>
  <c r="BM47" i="44"/>
  <c r="M48" i="44"/>
  <c r="BQ48" i="44"/>
  <c r="AO49" i="44"/>
  <c r="K50" i="44"/>
  <c r="AY50" i="44"/>
  <c r="AM51" i="44"/>
  <c r="BO52" i="44"/>
  <c r="O54" i="44"/>
  <c r="AE54" i="44"/>
  <c r="BC54" i="44"/>
  <c r="W55" i="44"/>
  <c r="AM56" i="44"/>
  <c r="BC56" i="44"/>
  <c r="AN57" i="44"/>
  <c r="S60" i="44"/>
  <c r="W61" i="44"/>
  <c r="Z66" i="44"/>
  <c r="AE70" i="44"/>
  <c r="AU70" i="44"/>
  <c r="BK70" i="44"/>
  <c r="AI71" i="44"/>
  <c r="BG71" i="44"/>
  <c r="BK72" i="44"/>
  <c r="BN73" i="44"/>
  <c r="U74" i="44"/>
  <c r="J75" i="44"/>
  <c r="AP75" i="44"/>
  <c r="BE75" i="44"/>
  <c r="E76" i="44"/>
  <c r="BQ76" i="44"/>
  <c r="AM77" i="44"/>
  <c r="AA78" i="44"/>
  <c r="I80" i="44"/>
  <c r="Z80" i="44"/>
  <c r="AW80" i="44"/>
  <c r="M81" i="44"/>
  <c r="K83" i="44"/>
  <c r="AZ83" i="44"/>
  <c r="H85" i="44"/>
  <c r="AV85" i="44"/>
  <c r="BM85" i="44"/>
  <c r="AV87" i="44"/>
  <c r="AJ88" i="44"/>
  <c r="BH88" i="44"/>
  <c r="W89" i="44"/>
  <c r="Z90" i="44"/>
  <c r="BF90" i="44"/>
  <c r="AL91" i="44"/>
  <c r="Y92" i="44"/>
  <c r="AP92" i="44"/>
  <c r="BE92" i="44"/>
  <c r="I94" i="44"/>
  <c r="Y94" i="44"/>
  <c r="AC95" i="44"/>
  <c r="AR95" i="44"/>
  <c r="BH95" i="44"/>
  <c r="S97" i="44"/>
  <c r="AJ97" i="44"/>
  <c r="H98" i="44"/>
  <c r="AU98" i="44"/>
  <c r="V100" i="44"/>
  <c r="AO101" i="44"/>
  <c r="BM101" i="44"/>
  <c r="BI102" i="44"/>
  <c r="H103" i="44"/>
  <c r="BH106" i="44"/>
  <c r="AM69" i="46"/>
  <c r="AM69" i="44"/>
  <c r="BC69" i="46"/>
  <c r="BC69" i="44"/>
  <c r="AA70" i="46"/>
  <c r="AA70" i="44"/>
  <c r="AQ70" i="46"/>
  <c r="AQ70" i="44"/>
  <c r="W71" i="46"/>
  <c r="W71" i="44"/>
  <c r="R74" i="46"/>
  <c r="R74" i="44"/>
  <c r="AP81" i="46"/>
  <c r="AP81" i="44"/>
  <c r="E85" i="46"/>
  <c r="E85" i="44"/>
  <c r="AH101" i="44"/>
  <c r="BF101" i="44"/>
  <c r="V102" i="44"/>
  <c r="Y103" i="44"/>
  <c r="M104" i="44"/>
  <c r="M106" i="44"/>
  <c r="BL107" i="44"/>
  <c r="K108" i="44"/>
  <c r="F113" i="44"/>
  <c r="R114" i="44"/>
  <c r="U115" i="44"/>
  <c r="Y116" i="44"/>
  <c r="AW116" i="44"/>
  <c r="AD118" i="44"/>
  <c r="AH119" i="44"/>
  <c r="H16" i="46"/>
  <c r="H16" i="44"/>
  <c r="AF16" i="46"/>
  <c r="AF16" i="44"/>
  <c r="AP17" i="46"/>
  <c r="AP17" i="44"/>
  <c r="AR19" i="46"/>
  <c r="AR19" i="44"/>
  <c r="BP19" i="46"/>
  <c r="BP19" i="44"/>
  <c r="BL20" i="46"/>
  <c r="BL20" i="44"/>
  <c r="AG21" i="46"/>
  <c r="AG21" i="44"/>
  <c r="W25" i="46"/>
  <c r="W25" i="44"/>
  <c r="AH28" i="46"/>
  <c r="AH28" i="44"/>
  <c r="AP28" i="46"/>
  <c r="AP28" i="44"/>
  <c r="O32" i="46"/>
  <c r="O32" i="44"/>
  <c r="S33" i="46"/>
  <c r="S33" i="44"/>
  <c r="AA35" i="46"/>
  <c r="AA35" i="44"/>
  <c r="AI35" i="46"/>
  <c r="AI35" i="44"/>
  <c r="G36" i="46"/>
  <c r="G36" i="44"/>
  <c r="R37" i="46"/>
  <c r="R37" i="44"/>
  <c r="AK38" i="46"/>
  <c r="AK38" i="44"/>
  <c r="AJ41" i="46"/>
  <c r="AJ41" i="44"/>
  <c r="AR41" i="46"/>
  <c r="AR41" i="44"/>
  <c r="BH41" i="46"/>
  <c r="BH41" i="44"/>
  <c r="H42" i="46"/>
  <c r="H42" i="44"/>
  <c r="X42" i="46"/>
  <c r="X42" i="44"/>
  <c r="AF42" i="46"/>
  <c r="AF42" i="44"/>
  <c r="AN42" i="46"/>
  <c r="AN42" i="44"/>
  <c r="J43" i="46"/>
  <c r="J43" i="44"/>
  <c r="AD44" i="46"/>
  <c r="AD44" i="44"/>
  <c r="AT44" i="46"/>
  <c r="AT44" i="44"/>
  <c r="BJ44" i="46"/>
  <c r="BJ44" i="44"/>
  <c r="I45" i="46"/>
  <c r="I45" i="44"/>
  <c r="Y45" i="46"/>
  <c r="Y45" i="44"/>
  <c r="D46" i="46"/>
  <c r="D46" i="44"/>
  <c r="AZ46" i="46"/>
  <c r="AZ46" i="44"/>
  <c r="BH46" i="46"/>
  <c r="BH46" i="44"/>
  <c r="BP46" i="46"/>
  <c r="BP46" i="44"/>
  <c r="P47" i="46"/>
  <c r="P47" i="44"/>
  <c r="X47" i="46"/>
  <c r="X47" i="44"/>
  <c r="AF47" i="46"/>
  <c r="AF47" i="44"/>
  <c r="BL47" i="46"/>
  <c r="BL47" i="44"/>
  <c r="D48" i="46"/>
  <c r="D48" i="44"/>
  <c r="BP48" i="46"/>
  <c r="BP48" i="44"/>
  <c r="H49" i="46"/>
  <c r="H49" i="44"/>
  <c r="P49" i="46"/>
  <c r="P49" i="44"/>
  <c r="X49" i="46"/>
  <c r="X49" i="44"/>
  <c r="AF49" i="46"/>
  <c r="AF49" i="44"/>
  <c r="J50" i="46"/>
  <c r="J50" i="44"/>
  <c r="AH50" i="46"/>
  <c r="AH50" i="44"/>
  <c r="AP50" i="46"/>
  <c r="AP50" i="44"/>
  <c r="AX50" i="46"/>
  <c r="AX50" i="44"/>
  <c r="AD51" i="46"/>
  <c r="AD51" i="44"/>
  <c r="AL51" i="46"/>
  <c r="AL51" i="44"/>
  <c r="BB51" i="46"/>
  <c r="BB51" i="44"/>
  <c r="BJ51" i="46"/>
  <c r="BJ51" i="44"/>
  <c r="J52" i="46"/>
  <c r="J52" i="44"/>
  <c r="Z52" i="46"/>
  <c r="Z52" i="44"/>
  <c r="AH52" i="46"/>
  <c r="AH52" i="44"/>
  <c r="AP52" i="46"/>
  <c r="AP52" i="44"/>
  <c r="BN52" i="46"/>
  <c r="BN52" i="44"/>
  <c r="R53" i="46"/>
  <c r="R53" i="44"/>
  <c r="AH53" i="46"/>
  <c r="AH53" i="44"/>
  <c r="AX53" i="46"/>
  <c r="AX53" i="44"/>
  <c r="BF53" i="46"/>
  <c r="BF53" i="44"/>
  <c r="N54" i="46"/>
  <c r="N54" i="44"/>
  <c r="A53" i="27"/>
  <c r="C55" i="46"/>
  <c r="C55" i="44" s="1"/>
  <c r="AH55" i="46"/>
  <c r="AH55" i="44"/>
  <c r="AP55" i="46"/>
  <c r="AP55" i="44"/>
  <c r="AX55" i="46"/>
  <c r="AX55" i="44"/>
  <c r="BN55" i="46"/>
  <c r="BN55" i="44"/>
  <c r="F56" i="46"/>
  <c r="F56" i="44"/>
  <c r="N56" i="46"/>
  <c r="N56" i="44"/>
  <c r="V56" i="46"/>
  <c r="V56" i="44"/>
  <c r="AL56" i="46"/>
  <c r="AL56" i="44"/>
  <c r="BB56" i="46"/>
  <c r="BB56" i="44"/>
  <c r="W57" i="46"/>
  <c r="W57" i="44"/>
  <c r="AI58" i="46"/>
  <c r="AI58" i="44"/>
  <c r="AQ58" i="46"/>
  <c r="AQ58" i="44"/>
  <c r="AY58" i="46"/>
  <c r="AY58" i="44"/>
  <c r="BG58" i="46"/>
  <c r="BG58" i="44"/>
  <c r="BO58" i="46"/>
  <c r="BO58" i="44"/>
  <c r="N59" i="46"/>
  <c r="N59" i="44"/>
  <c r="AD59" i="46"/>
  <c r="AD59" i="44"/>
  <c r="AT59" i="46"/>
  <c r="AT59" i="44"/>
  <c r="BB59" i="46"/>
  <c r="BB59" i="44"/>
  <c r="BJ59" i="46"/>
  <c r="BJ59" i="44"/>
  <c r="J60" i="46"/>
  <c r="J60" i="44"/>
  <c r="Z60" i="46"/>
  <c r="Z60" i="44"/>
  <c r="AX60" i="46"/>
  <c r="AX60" i="44"/>
  <c r="BN60" i="46"/>
  <c r="BN60" i="44"/>
  <c r="F61" i="46"/>
  <c r="F61" i="44"/>
  <c r="N61" i="46"/>
  <c r="N61" i="44"/>
  <c r="V61" i="46"/>
  <c r="V61" i="44"/>
  <c r="AD61" i="46"/>
  <c r="AD61" i="44"/>
  <c r="AL61" i="46"/>
  <c r="AL61" i="44"/>
  <c r="AT61" i="46"/>
  <c r="AT61" i="44"/>
  <c r="A60" i="27"/>
  <c r="A62" i="44"/>
  <c r="C62" i="46"/>
  <c r="C62" i="44" s="1"/>
  <c r="J62" i="46"/>
  <c r="J62" i="44"/>
  <c r="R62" i="46"/>
  <c r="R62" i="44"/>
  <c r="Z62" i="46"/>
  <c r="Z62" i="44"/>
  <c r="AH62" i="46"/>
  <c r="AH62" i="44"/>
  <c r="AX62" i="46"/>
  <c r="AX62" i="44"/>
  <c r="BN62" i="46"/>
  <c r="BN62" i="44"/>
  <c r="M63" i="46"/>
  <c r="M63" i="44"/>
  <c r="U63" i="46"/>
  <c r="U63" i="44"/>
  <c r="AC63" i="46"/>
  <c r="AC63" i="44"/>
  <c r="BA63" i="46"/>
  <c r="BA63" i="44"/>
  <c r="BQ63" i="46"/>
  <c r="BQ63" i="44"/>
  <c r="I64" i="46"/>
  <c r="I64" i="44"/>
  <c r="Q64" i="46"/>
  <c r="Q64" i="44"/>
  <c r="Y64" i="46"/>
  <c r="Y64" i="44"/>
  <c r="AO64" i="46"/>
  <c r="AO64" i="44"/>
  <c r="BM64" i="46"/>
  <c r="BM64" i="44"/>
  <c r="E65" i="46"/>
  <c r="E65" i="44"/>
  <c r="M65" i="46"/>
  <c r="M65" i="44"/>
  <c r="AC65" i="46"/>
  <c r="AC65" i="44"/>
  <c r="AK65" i="46"/>
  <c r="AK65" i="44"/>
  <c r="AS65" i="46"/>
  <c r="AS65" i="44"/>
  <c r="BQ65" i="46"/>
  <c r="BQ65" i="44"/>
  <c r="I66" i="46"/>
  <c r="I66" i="44"/>
  <c r="AG66" i="46"/>
  <c r="AG66" i="44"/>
  <c r="AO66" i="46"/>
  <c r="AO66" i="44"/>
  <c r="AW66" i="46"/>
  <c r="AW66" i="44"/>
  <c r="BE66" i="46"/>
  <c r="BE66" i="44"/>
  <c r="AK67" i="46"/>
  <c r="AK67" i="44"/>
  <c r="AS67" i="46"/>
  <c r="AS67" i="44"/>
  <c r="BA67" i="46"/>
  <c r="BA67" i="44"/>
  <c r="BI67" i="46"/>
  <c r="BI67" i="44"/>
  <c r="BQ67" i="46"/>
  <c r="BQ67" i="44"/>
  <c r="BE7" i="44"/>
  <c r="AN9" i="44"/>
  <c r="AH17" i="44"/>
  <c r="Y21" i="44"/>
  <c r="BL30" i="44"/>
  <c r="AY31" i="44"/>
  <c r="W32" i="44"/>
  <c r="K40" i="44"/>
  <c r="AV42" i="44"/>
  <c r="R50" i="44"/>
  <c r="BF52" i="44"/>
  <c r="BB54" i="44"/>
  <c r="AE57" i="44"/>
  <c r="AA58" i="44"/>
  <c r="R60" i="44"/>
  <c r="E67" i="44"/>
  <c r="P20" i="46"/>
  <c r="P20" i="44"/>
  <c r="AV20" i="46"/>
  <c r="AV20" i="44"/>
  <c r="Q21" i="46"/>
  <c r="Q21" i="44"/>
  <c r="AW21" i="46"/>
  <c r="AW21" i="44"/>
  <c r="BE21" i="46"/>
  <c r="BE21" i="44"/>
  <c r="Z28" i="46"/>
  <c r="Z28" i="44"/>
  <c r="AQ33" i="46"/>
  <c r="AQ33" i="44"/>
  <c r="BG33" i="46"/>
  <c r="BG33" i="44"/>
  <c r="BO33" i="46"/>
  <c r="BO33" i="44"/>
  <c r="AU34" i="46"/>
  <c r="AU34" i="44"/>
  <c r="O36" i="46"/>
  <c r="O36" i="44"/>
  <c r="W36" i="46"/>
  <c r="W36" i="44"/>
  <c r="AE36" i="46"/>
  <c r="AE36" i="44"/>
  <c r="AU36" i="46"/>
  <c r="AU36" i="44"/>
  <c r="AH37" i="46"/>
  <c r="AH37" i="44"/>
  <c r="AP37" i="46"/>
  <c r="AP37" i="44"/>
  <c r="AX37" i="46"/>
  <c r="AX37" i="44"/>
  <c r="BF37" i="46"/>
  <c r="BF37" i="44"/>
  <c r="BN37" i="46"/>
  <c r="BN37" i="44"/>
  <c r="M38" i="46"/>
  <c r="M38" i="44"/>
  <c r="AC38" i="46"/>
  <c r="AC38" i="44"/>
  <c r="AS38" i="46"/>
  <c r="AS38" i="44"/>
  <c r="BA38" i="46"/>
  <c r="BA38" i="44"/>
  <c r="W39" i="46"/>
  <c r="W39" i="44"/>
  <c r="AE39" i="46"/>
  <c r="AE39" i="44"/>
  <c r="AM39" i="46"/>
  <c r="AM39" i="44"/>
  <c r="AU39" i="46"/>
  <c r="AU39" i="44"/>
  <c r="BK39" i="46"/>
  <c r="BK39" i="44"/>
  <c r="T41" i="46"/>
  <c r="T41" i="44"/>
  <c r="P42" i="46"/>
  <c r="P42" i="44"/>
  <c r="Z43" i="46"/>
  <c r="Z43" i="44"/>
  <c r="AX43" i="46"/>
  <c r="AX43" i="44"/>
  <c r="BF43" i="46"/>
  <c r="BF43" i="44"/>
  <c r="V44" i="46"/>
  <c r="V44" i="44"/>
  <c r="AL44" i="46"/>
  <c r="AL44" i="44"/>
  <c r="BB44" i="46"/>
  <c r="BB44" i="44"/>
  <c r="A43" i="27"/>
  <c r="C45" i="46"/>
  <c r="C45" i="44" s="1"/>
  <c r="Q45" i="46"/>
  <c r="Q45" i="44"/>
  <c r="AW45" i="46"/>
  <c r="AW45" i="44"/>
  <c r="BE45" i="46"/>
  <c r="BE45" i="44"/>
  <c r="AJ46" i="46"/>
  <c r="AJ46" i="44"/>
  <c r="AV47" i="46"/>
  <c r="AV47" i="44"/>
  <c r="AJ48" i="46"/>
  <c r="AJ48" i="44"/>
  <c r="AR48" i="46"/>
  <c r="AR48" i="44"/>
  <c r="BH48" i="46"/>
  <c r="BH48" i="44"/>
  <c r="AV49" i="46"/>
  <c r="AV49" i="44"/>
  <c r="BD49" i="46"/>
  <c r="BD49" i="44"/>
  <c r="BL49" i="46"/>
  <c r="BL49" i="44"/>
  <c r="V51" i="46"/>
  <c r="V51" i="44"/>
  <c r="AT51" i="46"/>
  <c r="AT51" i="44"/>
  <c r="R52" i="46"/>
  <c r="R52" i="44"/>
  <c r="AP53" i="46"/>
  <c r="AP53" i="44"/>
  <c r="V54" i="46"/>
  <c r="V54" i="44"/>
  <c r="AD54" i="46"/>
  <c r="AD54" i="44"/>
  <c r="AL54" i="46"/>
  <c r="AL54" i="44"/>
  <c r="R55" i="46"/>
  <c r="R55" i="44"/>
  <c r="AT56" i="46"/>
  <c r="AT56" i="44"/>
  <c r="BJ56" i="46"/>
  <c r="BJ56" i="44"/>
  <c r="A55" i="27"/>
  <c r="C57" i="46"/>
  <c r="C57" i="44" s="1"/>
  <c r="A57" i="44"/>
  <c r="G57" i="46"/>
  <c r="G57" i="44"/>
  <c r="AM57" i="46"/>
  <c r="AM57" i="44"/>
  <c r="AU57" i="46"/>
  <c r="AU57" i="44"/>
  <c r="BC57" i="46"/>
  <c r="BC57" i="44"/>
  <c r="S58" i="46"/>
  <c r="S58" i="44"/>
  <c r="V59" i="46"/>
  <c r="V59" i="44"/>
  <c r="AL59" i="46"/>
  <c r="AL59" i="44"/>
  <c r="AW64" i="46"/>
  <c r="AW64" i="44"/>
  <c r="C15" i="46"/>
  <c r="C15" i="44" s="1"/>
  <c r="Q7" i="44"/>
  <c r="K15" i="44"/>
  <c r="BC18" i="44"/>
  <c r="BF28" i="44"/>
  <c r="AY33" i="44"/>
  <c r="AM34" i="44"/>
  <c r="K58" i="44"/>
  <c r="BF60" i="44"/>
  <c r="BJ61" i="44"/>
  <c r="AP62" i="44"/>
  <c r="BE64" i="44"/>
  <c r="BA65" i="44"/>
  <c r="Y7" i="46"/>
  <c r="Y7" i="44"/>
  <c r="AO7" i="46"/>
  <c r="AO7" i="44"/>
  <c r="AW7" i="46"/>
  <c r="AW7" i="44"/>
  <c r="J17" i="46"/>
  <c r="J17" i="44"/>
  <c r="BK18" i="46"/>
  <c r="BK18" i="44"/>
  <c r="AB19" i="46"/>
  <c r="AB19" i="44"/>
  <c r="A26" i="27"/>
  <c r="C28" i="46"/>
  <c r="C28" i="44" s="1"/>
  <c r="BC32" i="46"/>
  <c r="BC32" i="44"/>
  <c r="A28" i="44"/>
  <c r="H30" i="44"/>
  <c r="BG40" i="44"/>
  <c r="BN18" i="46"/>
  <c r="BN18" i="44"/>
  <c r="BO20" i="46"/>
  <c r="BO20" i="44"/>
  <c r="AZ21" i="46"/>
  <c r="AZ21" i="44"/>
  <c r="P22" i="46"/>
  <c r="P22" i="44"/>
  <c r="BD22" i="46"/>
  <c r="BD22" i="44"/>
  <c r="P24" i="46"/>
  <c r="P24" i="44"/>
  <c r="BM7" i="46"/>
  <c r="BM7" i="44"/>
  <c r="AQ15" i="46"/>
  <c r="AQ15" i="44"/>
  <c r="X16" i="46"/>
  <c r="X16" i="44"/>
  <c r="AU18" i="46"/>
  <c r="AU18" i="44"/>
  <c r="BD20" i="46"/>
  <c r="BD20" i="44"/>
  <c r="BE23" i="46"/>
  <c r="BE23" i="44"/>
  <c r="G25" i="46"/>
  <c r="G25" i="44"/>
  <c r="AM25" i="46"/>
  <c r="AM25" i="44"/>
  <c r="BC25" i="46"/>
  <c r="BC25" i="44"/>
  <c r="AN30" i="46"/>
  <c r="AN30" i="44"/>
  <c r="AQ31" i="46"/>
  <c r="AQ31" i="44"/>
  <c r="I23" i="44"/>
  <c r="AI40" i="44"/>
  <c r="BF12" i="46"/>
  <c r="BF12" i="44"/>
  <c r="BG16" i="44"/>
  <c r="K31" i="44"/>
  <c r="AA33" i="44"/>
  <c r="L41" i="44"/>
  <c r="AB41" i="44"/>
  <c r="BD42" i="44"/>
  <c r="R43" i="44"/>
  <c r="N44" i="44"/>
  <c r="AG45" i="44"/>
  <c r="H47" i="44"/>
  <c r="T48" i="44"/>
  <c r="BF50" i="44"/>
  <c r="Z53" i="44"/>
  <c r="J55" i="44"/>
  <c r="F59" i="44"/>
  <c r="AH60" i="44"/>
  <c r="AG64" i="44"/>
  <c r="M67" i="44"/>
  <c r="AC67" i="44"/>
  <c r="BD16" i="46"/>
  <c r="BD16" i="44"/>
  <c r="G18" i="46"/>
  <c r="G18" i="44"/>
  <c r="H20" i="46"/>
  <c r="H20" i="44"/>
  <c r="AN20" i="46"/>
  <c r="AN20" i="44"/>
  <c r="I21" i="46"/>
  <c r="I21" i="44"/>
  <c r="O25" i="46"/>
  <c r="O25" i="44"/>
  <c r="AU25" i="46"/>
  <c r="AU25" i="44"/>
  <c r="X20" i="44"/>
  <c r="BG35" i="44"/>
  <c r="BM45" i="44"/>
  <c r="A60" i="44"/>
  <c r="AG7" i="44"/>
  <c r="T19" i="44"/>
  <c r="AO23" i="44"/>
  <c r="BN28" i="44"/>
  <c r="Z50" i="44"/>
  <c r="AX52" i="44"/>
  <c r="BJ54" i="44"/>
  <c r="BI65" i="44"/>
  <c r="BM66" i="44"/>
  <c r="W12" i="46"/>
  <c r="W12" i="44"/>
  <c r="V14" i="46"/>
  <c r="V14" i="44"/>
  <c r="S15" i="46"/>
  <c r="S15" i="44"/>
  <c r="AI15" i="46"/>
  <c r="AI15" i="44"/>
  <c r="BG15" i="46"/>
  <c r="BG15" i="44"/>
  <c r="AV16" i="46"/>
  <c r="AV16" i="44"/>
  <c r="AJ19" i="46"/>
  <c r="AJ19" i="44"/>
  <c r="AO21" i="46"/>
  <c r="AO21" i="44"/>
  <c r="AW23" i="46"/>
  <c r="AW23" i="44"/>
  <c r="S31" i="46"/>
  <c r="S31" i="44"/>
  <c r="AE18" i="44"/>
  <c r="A52" i="44"/>
  <c r="Z17" i="44"/>
  <c r="Q23" i="44"/>
  <c r="BO35" i="44"/>
  <c r="AQ40" i="44"/>
  <c r="AT54" i="44"/>
  <c r="Z55" i="44"/>
  <c r="BB61" i="44"/>
  <c r="V18" i="46"/>
  <c r="V18" i="44"/>
  <c r="BE68" i="46"/>
  <c r="BE68" i="44"/>
  <c r="BF69" i="46"/>
  <c r="BF69" i="44"/>
  <c r="AT70" i="46"/>
  <c r="AT70" i="44"/>
  <c r="R71" i="46"/>
  <c r="R71" i="44"/>
  <c r="AL72" i="46"/>
  <c r="AL72" i="44"/>
  <c r="F26" i="44"/>
  <c r="BB26" i="44"/>
  <c r="AG27" i="44"/>
  <c r="E28" i="44"/>
  <c r="AD31" i="44"/>
  <c r="AT31" i="44"/>
  <c r="Z32" i="44"/>
  <c r="V40" i="44"/>
  <c r="BB40" i="44"/>
  <c r="AP69" i="44"/>
  <c r="AL70" i="44"/>
  <c r="BJ70" i="44"/>
  <c r="J71" i="44"/>
  <c r="AP71" i="44"/>
  <c r="F72" i="44"/>
  <c r="N70" i="46"/>
  <c r="N70" i="44"/>
  <c r="A27" i="44"/>
  <c r="C34" i="46"/>
  <c r="C34" i="44" s="1"/>
  <c r="AE20" i="44"/>
  <c r="BL23" i="44"/>
  <c r="AL26" i="44"/>
  <c r="J32" i="44"/>
  <c r="BL38" i="44"/>
  <c r="BF39" i="44"/>
  <c r="Y68" i="44"/>
  <c r="BM68" i="44"/>
  <c r="J69" i="44"/>
  <c r="Z71" i="44"/>
  <c r="AC53" i="46"/>
  <c r="AC53" i="44"/>
  <c r="BM54" i="46"/>
  <c r="BM54" i="44"/>
  <c r="BI55" i="46"/>
  <c r="BI55" i="44"/>
  <c r="AX57" i="46"/>
  <c r="AX57" i="44"/>
  <c r="AG59" i="46"/>
  <c r="AG59" i="44"/>
  <c r="BE59" i="46"/>
  <c r="BE59" i="44"/>
  <c r="Q61" i="46"/>
  <c r="Q61" i="44"/>
  <c r="E62" i="46"/>
  <c r="E62" i="44"/>
  <c r="AK62" i="46"/>
  <c r="AK62" i="44"/>
  <c r="BA62" i="46"/>
  <c r="BA62" i="44"/>
  <c r="BD65" i="46"/>
  <c r="BD65" i="44"/>
  <c r="D66" i="46"/>
  <c r="D66" i="44"/>
  <c r="BP66" i="46"/>
  <c r="BP66" i="44"/>
  <c r="BP68" i="46"/>
  <c r="BP68" i="44"/>
  <c r="AS69" i="46"/>
  <c r="AS69" i="44"/>
  <c r="BE70" i="46"/>
  <c r="BE70" i="44"/>
  <c r="Q72" i="46"/>
  <c r="Q72" i="44"/>
  <c r="P76" i="46"/>
  <c r="P76" i="44"/>
  <c r="BJ78" i="46"/>
  <c r="BJ78" i="44"/>
  <c r="AN79" i="46"/>
  <c r="AN79" i="44"/>
  <c r="D82" i="46"/>
  <c r="D82" i="44"/>
  <c r="AD83" i="46"/>
  <c r="AD83" i="44"/>
  <c r="AQ85" i="46"/>
  <c r="AQ85" i="44"/>
  <c r="AM86" i="46"/>
  <c r="AM86" i="44"/>
  <c r="BK86" i="46"/>
  <c r="BK86" i="44"/>
  <c r="Z87" i="46"/>
  <c r="Z87" i="44"/>
  <c r="AP87" i="46"/>
  <c r="AP87" i="44"/>
  <c r="BF87" i="46"/>
  <c r="BF87" i="44"/>
  <c r="Y89" i="46"/>
  <c r="Y89" i="44"/>
  <c r="E90" i="46"/>
  <c r="E90" i="44"/>
  <c r="U90" i="46"/>
  <c r="U90" i="44"/>
  <c r="BI90" i="46"/>
  <c r="BI90" i="44"/>
  <c r="H91" i="46"/>
  <c r="H91" i="44"/>
  <c r="AF91" i="46"/>
  <c r="AF91" i="44"/>
  <c r="AV93" i="46"/>
  <c r="AV93" i="44"/>
  <c r="AJ94" i="46"/>
  <c r="AJ94" i="44"/>
  <c r="BP94" i="46"/>
  <c r="BP94" i="44"/>
  <c r="O95" i="46"/>
  <c r="O95" i="44"/>
  <c r="R98" i="46"/>
  <c r="R98" i="44"/>
  <c r="Q100" i="46"/>
  <c r="Q100" i="44"/>
  <c r="D101" i="46"/>
  <c r="D101" i="44"/>
  <c r="AR101" i="46"/>
  <c r="AR101" i="44"/>
  <c r="AF102" i="46"/>
  <c r="AF102" i="44"/>
  <c r="AQ103" i="46"/>
  <c r="AQ103" i="44"/>
  <c r="BC104" i="46"/>
  <c r="BC104" i="44"/>
  <c r="BK104" i="46"/>
  <c r="BK104" i="44"/>
  <c r="K105" i="46"/>
  <c r="K105" i="44"/>
  <c r="AI105" i="46"/>
  <c r="AI105" i="44"/>
  <c r="G106" i="46"/>
  <c r="G106" i="44"/>
  <c r="BK106" i="46"/>
  <c r="BK106" i="44"/>
  <c r="J107" i="46"/>
  <c r="J107" i="44"/>
  <c r="AH107" i="46"/>
  <c r="AH107" i="44"/>
  <c r="M108" i="46"/>
  <c r="M108" i="44"/>
  <c r="U108" i="46"/>
  <c r="U108" i="44"/>
  <c r="BQ108" i="46"/>
  <c r="BQ108" i="44"/>
  <c r="Q109" i="46"/>
  <c r="Q109" i="44"/>
  <c r="AO109" i="46"/>
  <c r="AO109" i="44"/>
  <c r="U110" i="46"/>
  <c r="U110" i="44"/>
  <c r="AK110" i="46"/>
  <c r="AK110" i="44"/>
  <c r="BA110" i="46"/>
  <c r="BA110" i="44"/>
  <c r="I111" i="46"/>
  <c r="I111" i="44"/>
  <c r="Q111" i="46"/>
  <c r="Q111" i="44"/>
  <c r="BM111" i="46"/>
  <c r="BM111" i="44"/>
  <c r="M112" i="46"/>
  <c r="M112" i="44"/>
  <c r="Q113" i="46"/>
  <c r="Q113" i="44"/>
  <c r="Y113" i="46"/>
  <c r="Y113" i="44"/>
  <c r="AW113" i="46"/>
  <c r="AW113" i="44"/>
  <c r="E114" i="46"/>
  <c r="E114" i="44"/>
  <c r="AK114" i="46"/>
  <c r="AK114" i="44"/>
  <c r="BI114" i="46"/>
  <c r="BI114" i="44"/>
  <c r="X115" i="46"/>
  <c r="X115" i="44"/>
  <c r="BB70" i="44"/>
  <c r="AL52" i="46"/>
  <c r="AL52" i="44"/>
  <c r="AX54" i="46"/>
  <c r="AX54" i="44"/>
  <c r="V55" i="46"/>
  <c r="V55" i="44"/>
  <c r="R56" i="46"/>
  <c r="R56" i="44"/>
  <c r="BF56" i="46"/>
  <c r="BF56" i="44"/>
  <c r="S57" i="46"/>
  <c r="S57" i="44"/>
  <c r="AI57" i="46"/>
  <c r="AI57" i="44"/>
  <c r="N60" i="46"/>
  <c r="N60" i="44"/>
  <c r="BF61" i="46"/>
  <c r="BF61" i="44"/>
  <c r="Y63" i="46"/>
  <c r="Y63" i="44"/>
  <c r="AC64" i="46"/>
  <c r="AC64" i="44"/>
  <c r="Q65" i="46"/>
  <c r="Q65" i="44"/>
  <c r="AC66" i="46"/>
  <c r="AC66" i="44"/>
  <c r="E68" i="46"/>
  <c r="E68" i="44"/>
  <c r="AS68" i="46"/>
  <c r="AS68" i="44"/>
  <c r="AH70" i="46"/>
  <c r="AH70" i="44"/>
  <c r="AD71" i="46"/>
  <c r="AD71" i="44"/>
  <c r="AT71" i="46"/>
  <c r="AT71" i="44"/>
  <c r="BJ71" i="46"/>
  <c r="BJ71" i="44"/>
  <c r="BF72" i="46"/>
  <c r="BF72" i="44"/>
  <c r="E73" i="46"/>
  <c r="E73" i="44"/>
  <c r="AS73" i="46"/>
  <c r="AS73" i="44"/>
  <c r="AO74" i="46"/>
  <c r="AO74" i="44"/>
  <c r="U75" i="46"/>
  <c r="U75" i="44"/>
  <c r="BQ75" i="46"/>
  <c r="BQ75" i="44"/>
  <c r="BE76" i="46"/>
  <c r="BE76" i="44"/>
  <c r="AI77" i="46"/>
  <c r="AI77" i="44"/>
  <c r="I79" i="46"/>
  <c r="I79" i="44"/>
  <c r="BA80" i="46"/>
  <c r="BA80" i="44"/>
  <c r="I81" i="46"/>
  <c r="I81" i="44"/>
  <c r="Y81" i="46"/>
  <c r="Y81" i="44"/>
  <c r="AO81" i="46"/>
  <c r="AO81" i="44"/>
  <c r="O83" i="46"/>
  <c r="O83" i="44"/>
  <c r="J84" i="46"/>
  <c r="J84" i="44"/>
  <c r="AH84" i="46"/>
  <c r="AH84" i="44"/>
  <c r="AX84" i="46"/>
  <c r="AX84" i="44"/>
  <c r="BN84" i="46"/>
  <c r="BN84" i="44"/>
  <c r="BP85" i="46"/>
  <c r="BP85" i="44"/>
  <c r="K87" i="46"/>
  <c r="K87" i="44"/>
  <c r="O88" i="46"/>
  <c r="O88" i="44"/>
  <c r="BC88" i="46"/>
  <c r="BC88" i="44"/>
  <c r="J89" i="46"/>
  <c r="J89" i="44"/>
  <c r="BM91" i="46"/>
  <c r="BM91" i="44"/>
  <c r="U92" i="46"/>
  <c r="U92" i="44"/>
  <c r="BI92" i="46"/>
  <c r="BI92" i="44"/>
  <c r="I93" i="46"/>
  <c r="I93" i="44"/>
  <c r="U94" i="46"/>
  <c r="U94" i="44"/>
  <c r="AX71" i="44"/>
  <c r="A59" i="44"/>
  <c r="AR9" i="44"/>
  <c r="AO10" i="44"/>
  <c r="AL11" i="44"/>
  <c r="BG12" i="44"/>
  <c r="AE15" i="44"/>
  <c r="AK21" i="44"/>
  <c r="M23" i="44"/>
  <c r="BA23" i="44"/>
  <c r="AO27" i="44"/>
  <c r="V28" i="44"/>
  <c r="V31" i="44"/>
  <c r="AM35" i="44"/>
  <c r="K36" i="44"/>
  <c r="AT37" i="44"/>
  <c r="Q38" i="44"/>
  <c r="AX39" i="44"/>
  <c r="AT40" i="44"/>
  <c r="G41" i="44"/>
  <c r="BL41" i="44"/>
  <c r="N43" i="44"/>
  <c r="BI43" i="44"/>
  <c r="AJ45" i="44"/>
  <c r="G46" i="44"/>
  <c r="AB47" i="44"/>
  <c r="AY47" i="44"/>
  <c r="H48" i="44"/>
  <c r="AI49" i="44"/>
  <c r="BH49" i="44"/>
  <c r="AT50" i="44"/>
  <c r="AG51" i="44"/>
  <c r="V52" i="44"/>
  <c r="BJ53" i="44"/>
  <c r="Y56" i="44"/>
  <c r="R57" i="44"/>
  <c r="M60" i="44"/>
  <c r="AW61" i="44"/>
  <c r="X63" i="44"/>
  <c r="AN65" i="44"/>
  <c r="BH66" i="44"/>
  <c r="Z69" i="44"/>
  <c r="AX69" i="44"/>
  <c r="AD70" i="44"/>
  <c r="BN71" i="44"/>
  <c r="F70" i="44"/>
  <c r="V72" i="44"/>
  <c r="BJ52" i="46"/>
  <c r="BJ52" i="44"/>
  <c r="F53" i="46"/>
  <c r="F53" i="44"/>
  <c r="A53" i="44"/>
  <c r="C27" i="46"/>
  <c r="C27" i="44" s="1"/>
  <c r="I10" i="44"/>
  <c r="F11" i="44"/>
  <c r="BN14" i="44"/>
  <c r="P19" i="44"/>
  <c r="BA21" i="44"/>
  <c r="BQ23" i="44"/>
  <c r="AM31" i="44"/>
  <c r="BG32" i="44"/>
  <c r="W33" i="44"/>
  <c r="AU33" i="44"/>
  <c r="AP34" i="44"/>
  <c r="V35" i="44"/>
  <c r="AG37" i="44"/>
  <c r="AG38" i="44"/>
  <c r="AQ42" i="44"/>
  <c r="I44" i="44"/>
  <c r="AH44" i="44"/>
  <c r="BF44" i="44"/>
  <c r="U45" i="44"/>
  <c r="BI45" i="44"/>
  <c r="AU48" i="44"/>
  <c r="F50" i="44"/>
  <c r="AO52" i="44"/>
  <c r="V53" i="44"/>
  <c r="AH54" i="44"/>
  <c r="BB55" i="44"/>
  <c r="J56" i="44"/>
  <c r="BN56" i="44"/>
  <c r="AO59" i="44"/>
  <c r="BN59" i="44"/>
  <c r="Q68" i="44"/>
  <c r="AH71" i="44"/>
  <c r="A20" i="44"/>
  <c r="A54" i="44"/>
  <c r="A70" i="44"/>
  <c r="C12" i="46"/>
  <c r="C12" i="44" s="1"/>
  <c r="C41" i="46"/>
  <c r="C41" i="44" s="1"/>
  <c r="C51" i="46"/>
  <c r="C51" i="44" s="1"/>
  <c r="C59" i="46"/>
  <c r="C59" i="44" s="1"/>
  <c r="C79" i="46"/>
  <c r="C79" i="44" s="1"/>
  <c r="Z7" i="44"/>
  <c r="AY7" i="44"/>
  <c r="J8" i="44"/>
  <c r="AH8" i="44"/>
  <c r="BF8" i="44"/>
  <c r="T9" i="44"/>
  <c r="AX9" i="44"/>
  <c r="O10" i="44"/>
  <c r="K11" i="44"/>
  <c r="AQ11" i="44"/>
  <c r="BH12" i="44"/>
  <c r="AI13" i="44"/>
  <c r="W14" i="44"/>
  <c r="E15" i="44"/>
  <c r="BI15" i="44"/>
  <c r="J16" i="44"/>
  <c r="AH16" i="44"/>
  <c r="BE16" i="44"/>
  <c r="L17" i="44"/>
  <c r="AD17" i="44"/>
  <c r="AZ17" i="44"/>
  <c r="I18" i="44"/>
  <c r="Y18" i="44"/>
  <c r="AV18" i="44"/>
  <c r="S19" i="44"/>
  <c r="AK19" i="44"/>
  <c r="BD19" i="44"/>
  <c r="BQ19" i="44"/>
  <c r="Q20" i="44"/>
  <c r="AO20" i="44"/>
  <c r="S21" i="44"/>
  <c r="AG22" i="44"/>
  <c r="AK23" i="44"/>
  <c r="AE24" i="44"/>
  <c r="BM24" i="44"/>
  <c r="AC26" i="44"/>
  <c r="AT26" i="44"/>
  <c r="X27" i="44"/>
  <c r="AT28" i="44"/>
  <c r="I29" i="44"/>
  <c r="AN29" i="44"/>
  <c r="G31" i="44"/>
  <c r="W31" i="44"/>
  <c r="V32" i="44"/>
  <c r="AP32" i="44"/>
  <c r="J34" i="44"/>
  <c r="AP35" i="44"/>
  <c r="BJ35" i="44"/>
  <c r="BN36" i="44"/>
  <c r="J39" i="44"/>
  <c r="AY39" i="44"/>
  <c r="O40" i="44"/>
  <c r="AD40" i="44"/>
  <c r="AU40" i="44"/>
  <c r="BJ40" i="44"/>
  <c r="H41" i="44"/>
  <c r="AR42" i="44"/>
  <c r="BG42" i="44"/>
  <c r="F43" i="44"/>
  <c r="AK43" i="44"/>
  <c r="BJ43" i="44"/>
  <c r="J44" i="44"/>
  <c r="AK45" i="44"/>
  <c r="H46" i="44"/>
  <c r="X46" i="44"/>
  <c r="AQ47" i="44"/>
  <c r="AZ47" i="44"/>
  <c r="W48" i="44"/>
  <c r="AV48" i="44"/>
  <c r="AJ49" i="44"/>
  <c r="U50" i="44"/>
  <c r="BI50" i="44"/>
  <c r="J51" i="44"/>
  <c r="AH51" i="44"/>
  <c r="BB52" i="44"/>
  <c r="M53" i="44"/>
  <c r="I54" i="44"/>
  <c r="AW54" i="44"/>
  <c r="BN54" i="44"/>
  <c r="M55" i="44"/>
  <c r="AS55" i="44"/>
  <c r="Z56" i="44"/>
  <c r="G58" i="44"/>
  <c r="AP59" i="44"/>
  <c r="AK60" i="44"/>
  <c r="BI60" i="44"/>
  <c r="AX61" i="44"/>
  <c r="BN61" i="44"/>
  <c r="AN63" i="44"/>
  <c r="AJ64" i="44"/>
  <c r="BH64" i="44"/>
  <c r="AO65" i="44"/>
  <c r="BE65" i="44"/>
  <c r="T66" i="44"/>
  <c r="BI66" i="44"/>
  <c r="I67" i="44"/>
  <c r="Y67" i="44"/>
  <c r="AG68" i="44"/>
  <c r="AR68" i="44"/>
  <c r="N69" i="44"/>
  <c r="AK69" i="44"/>
  <c r="BJ69" i="44"/>
  <c r="AG72" i="44"/>
  <c r="AT72" i="44"/>
  <c r="BI73" i="44"/>
  <c r="I74" i="44"/>
  <c r="X74" i="44"/>
  <c r="BL74" i="44"/>
  <c r="L75" i="44"/>
  <c r="BA75" i="44"/>
  <c r="Y76" i="44"/>
  <c r="AO76" i="44"/>
  <c r="AH77" i="44"/>
  <c r="BK78" i="44"/>
  <c r="AF79" i="44"/>
  <c r="BM79" i="44"/>
  <c r="AC80" i="44"/>
  <c r="AR80" i="44"/>
  <c r="BQ80" i="44"/>
  <c r="AU83" i="44"/>
  <c r="BK83" i="44"/>
  <c r="Q84" i="44"/>
  <c r="AA85" i="44"/>
  <c r="AN86" i="44"/>
  <c r="R87" i="44"/>
  <c r="AH87" i="44"/>
  <c r="AY87" i="44"/>
  <c r="W88" i="44"/>
  <c r="BB88" i="44"/>
  <c r="AP89" i="44"/>
  <c r="BE89" i="44"/>
  <c r="BL91" i="44"/>
  <c r="AJ92" i="44"/>
  <c r="AY95" i="44"/>
  <c r="BK95" i="44"/>
  <c r="J96" i="44"/>
  <c r="Z96" i="44"/>
  <c r="AX96" i="44"/>
  <c r="AD97" i="44"/>
  <c r="V99" i="44"/>
  <c r="I100" i="44"/>
  <c r="Y100" i="44"/>
  <c r="BM100" i="44"/>
  <c r="L101" i="44"/>
  <c r="BG103" i="44"/>
  <c r="AY105" i="44"/>
  <c r="O106" i="44"/>
  <c r="Z117" i="44"/>
  <c r="AV75" i="46"/>
  <c r="AV75" i="44"/>
  <c r="F96" i="46"/>
  <c r="F96" i="44"/>
  <c r="AH97" i="46"/>
  <c r="AH97" i="44"/>
  <c r="X101" i="46"/>
  <c r="X101" i="44"/>
  <c r="BK105" i="46"/>
  <c r="BK105" i="44"/>
  <c r="V107" i="46"/>
  <c r="V107" i="44"/>
  <c r="AG108" i="46"/>
  <c r="AG108" i="44"/>
  <c r="BA109" i="46"/>
  <c r="BA109" i="44"/>
  <c r="U111" i="46"/>
  <c r="U111" i="44"/>
  <c r="BA111" i="46"/>
  <c r="BA111" i="44"/>
  <c r="AW112" i="46"/>
  <c r="AW112" i="44"/>
  <c r="AJ115" i="46"/>
  <c r="AJ115" i="44"/>
  <c r="BD116" i="46"/>
  <c r="BD116" i="44"/>
  <c r="J117" i="46"/>
  <c r="J117" i="44"/>
  <c r="BA118" i="46"/>
  <c r="BA118" i="44"/>
  <c r="BI118" i="46"/>
  <c r="BI118" i="44"/>
  <c r="AG119" i="46"/>
  <c r="AG119" i="44"/>
  <c r="D120" i="46"/>
  <c r="D120" i="44"/>
  <c r="L120" i="46"/>
  <c r="L120" i="44"/>
  <c r="BH120" i="46"/>
  <c r="BH120" i="44"/>
  <c r="P121" i="46"/>
  <c r="P121" i="44"/>
  <c r="BL121" i="46"/>
  <c r="BL121" i="44"/>
  <c r="T122" i="46"/>
  <c r="T122" i="44"/>
  <c r="AJ122" i="46"/>
  <c r="AJ122" i="44"/>
  <c r="P123" i="46"/>
  <c r="P123" i="44"/>
  <c r="X123" i="46"/>
  <c r="X123" i="44"/>
  <c r="AV123" i="46"/>
  <c r="AV123" i="44"/>
  <c r="BL123" i="46"/>
  <c r="BL123" i="44"/>
  <c r="AA124" i="46"/>
  <c r="AA124" i="44"/>
  <c r="AI124" i="46"/>
  <c r="AI124" i="44"/>
  <c r="AQ124" i="46"/>
  <c r="AQ124" i="44"/>
  <c r="BG124" i="46"/>
  <c r="BG124" i="44"/>
  <c r="D116" i="46"/>
  <c r="D116" i="44"/>
  <c r="AG118" i="46"/>
  <c r="AG118" i="44"/>
  <c r="D121" i="46"/>
  <c r="D121" i="44"/>
  <c r="AJ121" i="46"/>
  <c r="AJ121" i="44"/>
  <c r="BH121" i="46"/>
  <c r="BH121" i="44"/>
  <c r="D123" i="46"/>
  <c r="D123" i="44"/>
  <c r="AB123" i="46"/>
  <c r="AB123" i="44"/>
  <c r="X126" i="46"/>
  <c r="X126" i="44"/>
  <c r="AY127" i="46"/>
  <c r="AY127" i="44"/>
  <c r="W128" i="46"/>
  <c r="W128" i="44"/>
  <c r="AU128" i="46"/>
  <c r="AU128" i="44"/>
  <c r="BC128" i="46"/>
  <c r="BC128" i="44"/>
  <c r="K129" i="46"/>
  <c r="K129" i="44"/>
  <c r="AQ129" i="46"/>
  <c r="AQ129" i="44"/>
  <c r="BA130" i="46"/>
  <c r="BA130" i="44"/>
  <c r="Y131" i="46"/>
  <c r="Y131" i="44"/>
  <c r="AV104" i="46"/>
  <c r="AV104" i="44"/>
  <c r="H106" i="46"/>
  <c r="H106" i="44"/>
  <c r="AN106" i="46"/>
  <c r="AN106" i="44"/>
  <c r="AP109" i="46"/>
  <c r="AP109" i="44"/>
  <c r="BN109" i="46"/>
  <c r="BN109" i="44"/>
  <c r="AD110" i="46"/>
  <c r="AD110" i="44"/>
  <c r="AT110" i="46"/>
  <c r="AT110" i="44"/>
  <c r="X95" i="44"/>
  <c r="AV95" i="44"/>
  <c r="S96" i="44"/>
  <c r="W97" i="44"/>
  <c r="BK97" i="44"/>
  <c r="AY98" i="44"/>
  <c r="G99" i="44"/>
  <c r="AE99" i="44"/>
  <c r="BF100" i="44"/>
  <c r="T116" i="44"/>
  <c r="AK119" i="44"/>
  <c r="AN120" i="44"/>
  <c r="L121" i="44"/>
  <c r="AN126" i="44"/>
  <c r="AM127" i="44"/>
  <c r="S128" i="44"/>
  <c r="Y130" i="44"/>
  <c r="BE130" i="44"/>
  <c r="L133" i="44"/>
  <c r="BL134" i="44"/>
  <c r="AY137" i="44"/>
  <c r="AE138" i="44"/>
  <c r="Q139" i="44"/>
  <c r="E140" i="44"/>
  <c r="BC125" i="46"/>
  <c r="BC125" i="44"/>
  <c r="AZ126" i="46"/>
  <c r="AZ126" i="44"/>
  <c r="BP126" i="46"/>
  <c r="BP126" i="44"/>
  <c r="W127" i="46"/>
  <c r="W127" i="44"/>
  <c r="BG128" i="46"/>
  <c r="BG128" i="44"/>
  <c r="BO128" i="46"/>
  <c r="BO128" i="44"/>
  <c r="W129" i="46"/>
  <c r="W129" i="44"/>
  <c r="AE129" i="46"/>
  <c r="AE129" i="44"/>
  <c r="BM130" i="46"/>
  <c r="BM130" i="44"/>
  <c r="H132" i="46"/>
  <c r="H132" i="44"/>
  <c r="P132" i="46"/>
  <c r="P132" i="44"/>
  <c r="X132" i="46"/>
  <c r="X132" i="44"/>
  <c r="AF132" i="46"/>
  <c r="AF132" i="44"/>
  <c r="AN132" i="46"/>
  <c r="AN132" i="44"/>
  <c r="AV132" i="46"/>
  <c r="AV132" i="44"/>
  <c r="BD132" i="46"/>
  <c r="BD132" i="44"/>
  <c r="BL132" i="46"/>
  <c r="BL132" i="44"/>
  <c r="AJ133" i="46"/>
  <c r="AJ133" i="44"/>
  <c r="X134" i="46"/>
  <c r="X134" i="44"/>
  <c r="AF134" i="46"/>
  <c r="AF134" i="44"/>
  <c r="BD134" i="46"/>
  <c r="BD134" i="44"/>
  <c r="AN136" i="46"/>
  <c r="AN136" i="44"/>
  <c r="AV136" i="46"/>
  <c r="AV136" i="44"/>
  <c r="K137" i="46"/>
  <c r="K137" i="44"/>
  <c r="AA137" i="46"/>
  <c r="AA137" i="44"/>
  <c r="G138" i="46"/>
  <c r="G138" i="44"/>
  <c r="O138" i="46"/>
  <c r="O138" i="44"/>
  <c r="BC138" i="46"/>
  <c r="BC138" i="44"/>
  <c r="I139" i="46"/>
  <c r="I139" i="44"/>
  <c r="AG139" i="46"/>
  <c r="AG139" i="44"/>
  <c r="U140" i="46"/>
  <c r="U140" i="44"/>
  <c r="AK140" i="46"/>
  <c r="AK140" i="44"/>
  <c r="Y141" i="46"/>
  <c r="Y141" i="44"/>
  <c r="U142" i="46"/>
  <c r="U142" i="44"/>
  <c r="AS142" i="46"/>
  <c r="AS142" i="44"/>
  <c r="V143" i="46"/>
  <c r="V143" i="44"/>
  <c r="J144" i="46"/>
  <c r="J144" i="44"/>
  <c r="AH144" i="46"/>
  <c r="AH144" i="44"/>
  <c r="BF144" i="46"/>
  <c r="BF144" i="44"/>
  <c r="L145" i="46"/>
  <c r="L145" i="44"/>
  <c r="P133" i="46"/>
  <c r="P133" i="44"/>
  <c r="L134" i="46"/>
  <c r="L134" i="44"/>
  <c r="AJ134" i="46"/>
  <c r="AJ134" i="44"/>
  <c r="X135" i="46"/>
  <c r="X135" i="44"/>
  <c r="AB136" i="46"/>
  <c r="AB136" i="44"/>
  <c r="BP136" i="46"/>
  <c r="BP136" i="44"/>
  <c r="BK137" i="46"/>
  <c r="BK137" i="44"/>
  <c r="BM140" i="46"/>
  <c r="BM140" i="44"/>
  <c r="BA141" i="46"/>
  <c r="BA141" i="44"/>
  <c r="J143" i="46"/>
  <c r="J143" i="44"/>
  <c r="R143" i="46"/>
  <c r="R143" i="44"/>
  <c r="Z143" i="46"/>
  <c r="Z143" i="44"/>
  <c r="AH143" i="46"/>
  <c r="AH143" i="44"/>
  <c r="AP143" i="46"/>
  <c r="AP143" i="44"/>
  <c r="AX143" i="46"/>
  <c r="AX143" i="44"/>
  <c r="BF143" i="46"/>
  <c r="BF143" i="44"/>
  <c r="AD144" i="46"/>
  <c r="AD144" i="44"/>
  <c r="BL145" i="46"/>
  <c r="BL145" i="44"/>
  <c r="W147" i="46"/>
  <c r="W147" i="44"/>
  <c r="AQ148" i="46"/>
  <c r="AQ148" i="44"/>
  <c r="G149" i="46"/>
  <c r="G149" i="44"/>
  <c r="AU149" i="46"/>
  <c r="AU149" i="44"/>
  <c r="K150" i="46"/>
  <c r="K150" i="44"/>
  <c r="BO150" i="46"/>
  <c r="BO150" i="44"/>
  <c r="U151" i="46"/>
  <c r="U151" i="44"/>
  <c r="BI151" i="46"/>
  <c r="BI151" i="44"/>
  <c r="BE152" i="46"/>
  <c r="BE152" i="44"/>
  <c r="AC153" i="46"/>
  <c r="AC153" i="44"/>
  <c r="AO154" i="46"/>
  <c r="AO154" i="44"/>
  <c r="BH155" i="46"/>
  <c r="BH155" i="44"/>
  <c r="AL156" i="46"/>
  <c r="AL156" i="44"/>
  <c r="I122" i="46"/>
  <c r="I122" i="44"/>
  <c r="AG122" i="46"/>
  <c r="AG122" i="44"/>
  <c r="BE122" i="46"/>
  <c r="BE122" i="44"/>
  <c r="M123" i="46"/>
  <c r="M123" i="44"/>
  <c r="BQ123" i="46"/>
  <c r="BQ123" i="44"/>
  <c r="AV124" i="46"/>
  <c r="AV124" i="44"/>
  <c r="Y126" i="46"/>
  <c r="Y126" i="44"/>
  <c r="AW126" i="46"/>
  <c r="AW126" i="44"/>
  <c r="T127" i="46"/>
  <c r="T127" i="44"/>
  <c r="AP111" i="44"/>
  <c r="BN111" i="44"/>
  <c r="AN133" i="44"/>
  <c r="AR134" i="44"/>
  <c r="H135" i="44"/>
  <c r="AU137" i="44"/>
  <c r="AU148" i="44"/>
  <c r="AU150" i="44"/>
  <c r="BM153" i="44"/>
  <c r="AC154" i="44"/>
  <c r="AQ147" i="46"/>
  <c r="AQ147" i="44"/>
  <c r="W148" i="46"/>
  <c r="W148" i="44"/>
  <c r="AO151" i="46"/>
  <c r="AO151" i="44"/>
  <c r="E152" i="46"/>
  <c r="E152" i="44"/>
  <c r="AS152" i="46"/>
  <c r="AS152" i="44"/>
  <c r="BE153" i="46"/>
  <c r="BE153" i="44"/>
  <c r="R156" i="46"/>
  <c r="R156" i="44"/>
  <c r="J159" i="46"/>
  <c r="J159" i="44"/>
  <c r="AP159" i="46"/>
  <c r="AP159" i="44"/>
  <c r="AV161" i="46"/>
  <c r="AV161" i="44"/>
  <c r="L158" i="44"/>
  <c r="BB159" i="44"/>
  <c r="Y160" i="44"/>
  <c r="T161" i="44"/>
  <c r="AB162" i="44"/>
  <c r="BP162" i="44"/>
  <c r="X163" i="44"/>
  <c r="BD163" i="44"/>
  <c r="X164" i="44"/>
  <c r="AD165" i="44"/>
  <c r="BJ23" i="46"/>
  <c r="BJ23" i="44"/>
  <c r="AA27" i="46"/>
  <c r="AA27" i="44"/>
  <c r="R29" i="46"/>
  <c r="R29" i="44"/>
  <c r="AE37" i="46"/>
  <c r="AE37" i="44"/>
  <c r="BC43" i="46"/>
  <c r="BC43" i="44"/>
  <c r="Y48" i="46"/>
  <c r="Y48" i="44"/>
  <c r="M49" i="46"/>
  <c r="M49" i="44"/>
  <c r="AI51" i="46"/>
  <c r="AI51" i="44"/>
  <c r="BK55" i="46"/>
  <c r="BK55" i="44"/>
  <c r="AV58" i="46"/>
  <c r="AV58" i="44"/>
  <c r="AM60" i="46"/>
  <c r="AM60" i="44"/>
  <c r="AQ61" i="46"/>
  <c r="AQ61" i="44"/>
  <c r="AM62" i="46"/>
  <c r="AM62" i="44"/>
  <c r="AP63" i="46"/>
  <c r="AP63" i="44"/>
  <c r="BN63" i="46"/>
  <c r="BN63" i="44"/>
  <c r="AD64" i="46"/>
  <c r="AD64" i="44"/>
  <c r="J65" i="46"/>
  <c r="J65" i="44"/>
  <c r="AX67" i="46"/>
  <c r="AX67" i="44"/>
  <c r="BF67" i="46"/>
  <c r="BF67" i="44"/>
  <c r="K72" i="46"/>
  <c r="K72" i="44"/>
  <c r="AQ72" i="46"/>
  <c r="AQ72" i="44"/>
  <c r="BJ73" i="46"/>
  <c r="BJ73" i="44"/>
  <c r="R76" i="46"/>
  <c r="R76" i="44"/>
  <c r="AP76" i="46"/>
  <c r="AP76" i="44"/>
  <c r="BN76" i="46"/>
  <c r="BN76" i="44"/>
  <c r="P78" i="46"/>
  <c r="P78" i="44"/>
  <c r="AV78" i="46"/>
  <c r="AV78" i="44"/>
  <c r="R79" i="46"/>
  <c r="R79" i="44"/>
  <c r="BN79" i="46"/>
  <c r="BN79" i="44"/>
  <c r="AX81" i="46"/>
  <c r="AX81" i="44"/>
  <c r="BJ82" i="46"/>
  <c r="BJ82" i="44"/>
  <c r="AV83" i="46"/>
  <c r="AV83" i="44"/>
  <c r="K84" i="46"/>
  <c r="K84" i="44"/>
  <c r="U85" i="46"/>
  <c r="U85" i="44"/>
  <c r="AG86" i="46"/>
  <c r="AG86" i="44"/>
  <c r="BE86" i="46"/>
  <c r="BE86" i="44"/>
  <c r="BM86" i="46"/>
  <c r="BM86" i="44"/>
  <c r="D87" i="46"/>
  <c r="D87" i="44"/>
  <c r="AZ87" i="46"/>
  <c r="AZ87" i="44"/>
  <c r="BH87" i="46"/>
  <c r="BH87" i="44"/>
  <c r="X88" i="46"/>
  <c r="X88" i="44"/>
  <c r="AV88" i="46"/>
  <c r="AV88" i="44"/>
  <c r="R91" i="46"/>
  <c r="R91" i="44"/>
  <c r="AX91" i="46"/>
  <c r="AX91" i="44"/>
  <c r="AH93" i="46"/>
  <c r="AH93" i="44"/>
  <c r="I95" i="46"/>
  <c r="I95" i="44"/>
  <c r="L96" i="46"/>
  <c r="L96" i="44"/>
  <c r="O28" i="46"/>
  <c r="O28" i="44"/>
  <c r="BD31" i="46"/>
  <c r="BD31" i="44"/>
  <c r="AF33" i="46"/>
  <c r="AF33" i="44"/>
  <c r="AR34" i="46"/>
  <c r="AR34" i="44"/>
  <c r="AW41" i="46"/>
  <c r="AW41" i="44"/>
  <c r="BI42" i="46"/>
  <c r="BI42" i="44"/>
  <c r="O43" i="46"/>
  <c r="O43" i="44"/>
  <c r="K44" i="46"/>
  <c r="K44" i="44"/>
  <c r="F45" i="46"/>
  <c r="F45" i="44"/>
  <c r="AD45" i="46"/>
  <c r="AD45" i="44"/>
  <c r="AG46" i="46"/>
  <c r="AG46" i="44"/>
  <c r="BE46" i="46"/>
  <c r="BE46" i="44"/>
  <c r="BO51" i="46"/>
  <c r="BO51" i="44"/>
  <c r="AJ57" i="46"/>
  <c r="AJ57" i="44"/>
  <c r="S59" i="46"/>
  <c r="S59" i="44"/>
  <c r="K61" i="46"/>
  <c r="K61" i="44"/>
  <c r="J63" i="46"/>
  <c r="J63" i="44"/>
  <c r="R67" i="46"/>
  <c r="R67" i="44"/>
  <c r="F68" i="46"/>
  <c r="F68" i="44"/>
  <c r="N68" i="46"/>
  <c r="N68" i="44"/>
  <c r="AL68" i="46"/>
  <c r="AL68" i="44"/>
  <c r="AY70" i="46"/>
  <c r="AY70" i="44"/>
  <c r="G71" i="46"/>
  <c r="G71" i="44"/>
  <c r="BC71" i="46"/>
  <c r="BC71" i="44"/>
  <c r="L77" i="46"/>
  <c r="L77" i="44"/>
  <c r="AJ77" i="46"/>
  <c r="AJ77" i="44"/>
  <c r="BH77" i="46"/>
  <c r="BH77" i="44"/>
  <c r="H78" i="46"/>
  <c r="H78" i="44"/>
  <c r="AN78" i="46"/>
  <c r="AN78" i="44"/>
  <c r="AH81" i="46"/>
  <c r="AH81" i="44"/>
  <c r="AT82" i="46"/>
  <c r="AT82" i="44"/>
  <c r="BD83" i="46"/>
  <c r="BD83" i="44"/>
  <c r="AS85" i="46"/>
  <c r="AS85" i="44"/>
  <c r="BQ85" i="46"/>
  <c r="BQ85" i="44"/>
  <c r="BN10" i="44"/>
  <c r="L12" i="44"/>
  <c r="AJ12" i="44"/>
  <c r="BJ13" i="44"/>
  <c r="AA14" i="44"/>
  <c r="BG14" i="44"/>
  <c r="BC17" i="44"/>
  <c r="AR18" i="44"/>
  <c r="BH18" i="44"/>
  <c r="AW19" i="44"/>
  <c r="AT21" i="44"/>
  <c r="BJ21" i="44"/>
  <c r="Z24" i="44"/>
  <c r="AP24" i="44"/>
  <c r="BI30" i="44"/>
  <c r="BP32" i="44"/>
  <c r="H35" i="44"/>
  <c r="AP38" i="44"/>
  <c r="BF38" i="44"/>
  <c r="T39" i="44"/>
  <c r="BH39" i="44"/>
  <c r="AV40" i="44"/>
  <c r="AU43" i="44"/>
  <c r="N45" i="44"/>
  <c r="I46" i="44"/>
  <c r="AW46" i="44"/>
  <c r="BA47" i="44"/>
  <c r="BM48" i="44"/>
  <c r="AS49" i="44"/>
  <c r="AE50" i="44"/>
  <c r="BC50" i="44"/>
  <c r="BG51" i="44"/>
  <c r="AE55" i="44"/>
  <c r="AI56" i="44"/>
  <c r="D57" i="44"/>
  <c r="BH57" i="44"/>
  <c r="AF58" i="44"/>
  <c r="S61" i="44"/>
  <c r="BC62" i="44"/>
  <c r="AH63" i="44"/>
  <c r="BF63" i="44"/>
  <c r="F64" i="44"/>
  <c r="Z65" i="44"/>
  <c r="BF65" i="44"/>
  <c r="N66" i="44"/>
  <c r="AT66" i="44"/>
  <c r="BN67" i="44"/>
  <c r="AU71" i="44"/>
  <c r="AI72" i="44"/>
  <c r="BN74" i="44"/>
  <c r="V75" i="44"/>
  <c r="BB75" i="44"/>
  <c r="AH76" i="44"/>
  <c r="BF76" i="44"/>
  <c r="T77" i="44"/>
  <c r="BL78" i="44"/>
  <c r="J79" i="44"/>
  <c r="Z81" i="44"/>
  <c r="N82" i="44"/>
  <c r="AL82" i="44"/>
  <c r="P83" i="44"/>
  <c r="Y86" i="44"/>
  <c r="T87" i="44"/>
  <c r="AR87" i="44"/>
  <c r="A24" i="44"/>
  <c r="AL7" i="44"/>
  <c r="G17" i="44"/>
  <c r="AM17" i="44"/>
  <c r="D25" i="44"/>
  <c r="P31" i="44"/>
  <c r="AZ24" i="46"/>
  <c r="AZ24" i="44"/>
  <c r="BP38" i="46"/>
  <c r="BP38" i="44"/>
  <c r="BG48" i="46"/>
  <c r="BG48" i="44"/>
  <c r="BA70" i="46"/>
  <c r="BA70" i="44"/>
  <c r="AK16" i="44"/>
  <c r="T25" i="44"/>
  <c r="AP29" i="44"/>
  <c r="BH34" i="44"/>
  <c r="V7" i="44"/>
  <c r="AN7" i="44"/>
  <c r="J10" i="44"/>
  <c r="AH10" i="44"/>
  <c r="AZ10" i="44"/>
  <c r="G11" i="44"/>
  <c r="AE11" i="44"/>
  <c r="BC11" i="44"/>
  <c r="T12" i="44"/>
  <c r="AR12" i="44"/>
  <c r="AL13" i="44"/>
  <c r="AI14" i="44"/>
  <c r="U16" i="44"/>
  <c r="I19" i="44"/>
  <c r="V23" i="44"/>
  <c r="J24" i="44"/>
  <c r="AZ25" i="44"/>
  <c r="U30" i="44"/>
  <c r="BL31" i="44"/>
  <c r="BL33" i="44"/>
  <c r="BL35" i="44"/>
  <c r="G37" i="44"/>
  <c r="AU37" i="44"/>
  <c r="BK37" i="44"/>
  <c r="L39" i="44"/>
  <c r="X40" i="44"/>
  <c r="S44" i="44"/>
  <c r="Y46" i="44"/>
  <c r="BM46" i="44"/>
  <c r="BE48" i="44"/>
  <c r="AK49" i="44"/>
  <c r="BQ49" i="44"/>
  <c r="W50" i="44"/>
  <c r="AU50" i="44"/>
  <c r="AA51" i="44"/>
  <c r="O55" i="44"/>
  <c r="AA56" i="44"/>
  <c r="T57" i="44"/>
  <c r="BL58" i="44"/>
  <c r="AE62" i="44"/>
  <c r="Z63" i="44"/>
  <c r="R65" i="44"/>
  <c r="AX65" i="44"/>
  <c r="F66" i="44"/>
  <c r="AL66" i="44"/>
  <c r="S72" i="44"/>
  <c r="BO72" i="44"/>
  <c r="N73" i="44"/>
  <c r="AL73" i="44"/>
  <c r="Z74" i="44"/>
  <c r="AP74" i="44"/>
  <c r="N75" i="44"/>
  <c r="AT75" i="44"/>
  <c r="X78" i="44"/>
  <c r="AT80" i="44"/>
  <c r="AF83" i="44"/>
  <c r="AK85" i="44"/>
  <c r="Q86" i="44"/>
  <c r="H88" i="44"/>
  <c r="BD88" i="44"/>
  <c r="AX10" i="44"/>
  <c r="F13" i="44"/>
  <c r="AV15" i="44"/>
  <c r="AV35" i="44"/>
  <c r="AQ8" i="44"/>
  <c r="K8" i="44"/>
  <c r="AG11" i="44"/>
  <c r="AO19" i="44"/>
  <c r="BE19" i="44"/>
  <c r="AX24" i="44"/>
  <c r="Z29" i="44"/>
  <c r="AS30" i="44"/>
  <c r="BQ30" i="44"/>
  <c r="AF31" i="44"/>
  <c r="BP34" i="44"/>
  <c r="AR36" i="44"/>
  <c r="W37" i="44"/>
  <c r="AN40" i="44"/>
  <c r="Y41" i="44"/>
  <c r="BA42" i="44"/>
  <c r="AM43" i="44"/>
  <c r="AK47" i="44"/>
  <c r="BQ47" i="44"/>
  <c r="AY51" i="44"/>
  <c r="G53" i="44"/>
  <c r="AM53" i="44"/>
  <c r="BK53" i="44"/>
  <c r="G55" i="44"/>
  <c r="X58" i="44"/>
  <c r="K59" i="44"/>
  <c r="AI59" i="44"/>
  <c r="W60" i="44"/>
  <c r="BC60" i="44"/>
  <c r="AI61" i="44"/>
  <c r="BG61" i="44"/>
  <c r="AU62" i="44"/>
  <c r="AX63" i="44"/>
  <c r="V64" i="44"/>
  <c r="BB64" i="44"/>
  <c r="AD68" i="44"/>
  <c r="BJ68" i="44"/>
  <c r="O69" i="44"/>
  <c r="AU69" i="44"/>
  <c r="AI70" i="44"/>
  <c r="BO70" i="44"/>
  <c r="O71" i="44"/>
  <c r="AM71" i="44"/>
  <c r="BG72" i="44"/>
  <c r="BF74" i="44"/>
  <c r="Z76" i="44"/>
  <c r="AX76" i="44"/>
  <c r="BD78" i="44"/>
  <c r="AP79" i="44"/>
  <c r="F80" i="44"/>
  <c r="R81" i="44"/>
  <c r="BF81" i="44"/>
  <c r="F82" i="44"/>
  <c r="AD82" i="44"/>
  <c r="H83" i="44"/>
  <c r="AI84" i="44"/>
  <c r="AO86" i="44"/>
  <c r="L87" i="44"/>
  <c r="AJ87" i="44"/>
  <c r="BB7" i="44"/>
  <c r="BG8" i="44"/>
  <c r="W17" i="44"/>
  <c r="AJ32" i="44"/>
  <c r="AA8" i="44"/>
  <c r="E16" i="44"/>
  <c r="A8" i="44"/>
  <c r="C22" i="46"/>
  <c r="C22" i="44" s="1"/>
  <c r="F7" i="44"/>
  <c r="M8" i="44"/>
  <c r="BO8" i="44"/>
  <c r="BK11" i="44"/>
  <c r="AZ12" i="44"/>
  <c r="AT13" i="44"/>
  <c r="K14" i="44"/>
  <c r="AS14" i="44"/>
  <c r="H15" i="44"/>
  <c r="AS16" i="44"/>
  <c r="BI16" i="44"/>
  <c r="V21" i="44"/>
  <c r="AV31" i="44"/>
  <c r="BH32" i="44"/>
  <c r="H33" i="44"/>
  <c r="AB34" i="44"/>
  <c r="BH36" i="44"/>
  <c r="AH38" i="44"/>
  <c r="BD40" i="44"/>
  <c r="AC42" i="44"/>
  <c r="AE43" i="44"/>
  <c r="BK43" i="44"/>
  <c r="AT45" i="44"/>
  <c r="M47" i="44"/>
  <c r="AW48" i="44"/>
  <c r="E49" i="44"/>
  <c r="AC49" i="44"/>
  <c r="BI49" i="44"/>
  <c r="O50" i="44"/>
  <c r="S56" i="44"/>
  <c r="AY56" i="44"/>
  <c r="AZ57" i="44"/>
  <c r="G62" i="44"/>
  <c r="R63" i="44"/>
  <c r="AP65" i="44"/>
  <c r="AD66" i="44"/>
  <c r="BJ66" i="44"/>
  <c r="AH67" i="44"/>
  <c r="G69" i="44"/>
  <c r="BB73" i="44"/>
  <c r="F75" i="44"/>
  <c r="AL75" i="44"/>
  <c r="AH79" i="44"/>
  <c r="V80" i="44"/>
  <c r="BL83" i="44"/>
  <c r="AY84" i="44"/>
  <c r="M85" i="44"/>
  <c r="I86" i="44"/>
  <c r="J91" i="44"/>
  <c r="AT92" i="44"/>
  <c r="R93" i="44"/>
  <c r="BN93" i="44"/>
  <c r="A14" i="44"/>
  <c r="C8" i="46"/>
  <c r="C8" i="44" s="1"/>
  <c r="BJ7" i="44"/>
  <c r="AP10" i="44"/>
  <c r="O17" i="44"/>
  <c r="BB21" i="44"/>
  <c r="AR32" i="44"/>
  <c r="BD33" i="44"/>
  <c r="BD35" i="44"/>
  <c r="AM37" i="44"/>
  <c r="BN38" i="44"/>
  <c r="P40" i="44"/>
  <c r="BG30" i="46"/>
  <c r="BG30" i="44"/>
  <c r="V33" i="46"/>
  <c r="V33" i="44"/>
  <c r="BB33" i="46"/>
  <c r="BB33" i="44"/>
  <c r="N35" i="46"/>
  <c r="N35" i="44"/>
  <c r="AT35" i="46"/>
  <c r="AT35" i="44"/>
  <c r="H38" i="46"/>
  <c r="H38" i="44"/>
  <c r="AP39" i="46"/>
  <c r="AP39" i="44"/>
  <c r="N40" i="46"/>
  <c r="N40" i="44"/>
  <c r="AL40" i="46"/>
  <c r="AL40" i="44"/>
  <c r="AS43" i="46"/>
  <c r="AS43" i="44"/>
  <c r="BP45" i="46"/>
  <c r="BP45" i="44"/>
  <c r="W46" i="46"/>
  <c r="W46" i="44"/>
  <c r="AU46" i="46"/>
  <c r="AU46" i="44"/>
  <c r="AA47" i="46"/>
  <c r="AA47" i="44"/>
  <c r="AY8" i="44"/>
  <c r="R10" i="44"/>
  <c r="BF10" i="44"/>
  <c r="AM11" i="44"/>
  <c r="AB12" i="44"/>
  <c r="S14" i="44"/>
  <c r="AJ18" i="44"/>
  <c r="BP18" i="44"/>
  <c r="AH24" i="44"/>
  <c r="AI27" i="44"/>
  <c r="E30" i="44"/>
  <c r="AB32" i="44"/>
  <c r="D36" i="44"/>
  <c r="BP39" i="44"/>
  <c r="AO41" i="44"/>
  <c r="A46" i="44"/>
  <c r="C24" i="46"/>
  <c r="C24" i="44" s="1"/>
  <c r="AD7" i="44"/>
  <c r="AT7" i="44"/>
  <c r="AI8" i="44"/>
  <c r="D12" i="44"/>
  <c r="V13" i="44"/>
  <c r="BD13" i="44"/>
  <c r="D18" i="44"/>
  <c r="T18" i="44"/>
  <c r="Q19" i="44"/>
  <c r="AG19" i="44"/>
  <c r="AD23" i="44"/>
  <c r="AY27" i="44"/>
  <c r="BC28" i="44"/>
  <c r="J29" i="44"/>
  <c r="AJ34" i="44"/>
  <c r="X35" i="44"/>
  <c r="T36" i="44"/>
  <c r="O37" i="44"/>
  <c r="BE41" i="44"/>
  <c r="BQ42" i="44"/>
  <c r="Q46" i="44"/>
  <c r="E47" i="44"/>
  <c r="Q48" i="44"/>
  <c r="AO48" i="44"/>
  <c r="U49" i="44"/>
  <c r="BA49" i="44"/>
  <c r="G50" i="44"/>
  <c r="BK50" i="44"/>
  <c r="BC53" i="44"/>
  <c r="AU55" i="44"/>
  <c r="K56" i="44"/>
  <c r="AQ56" i="44"/>
  <c r="P58" i="44"/>
  <c r="AY59" i="44"/>
  <c r="AA61" i="44"/>
  <c r="AY61" i="44"/>
  <c r="W62" i="44"/>
  <c r="N64" i="44"/>
  <c r="AH65" i="44"/>
  <c r="BN65" i="44"/>
  <c r="V66" i="44"/>
  <c r="BB66" i="44"/>
  <c r="J67" i="44"/>
  <c r="V68" i="44"/>
  <c r="AT68" i="44"/>
  <c r="AE71" i="44"/>
  <c r="AH74" i="44"/>
  <c r="AX74" i="44"/>
  <c r="AD75" i="44"/>
  <c r="D77" i="44"/>
  <c r="BP77" i="44"/>
  <c r="AF78" i="44"/>
  <c r="V82" i="44"/>
  <c r="AB87" i="44"/>
  <c r="AF88" i="44"/>
  <c r="BF91" i="44"/>
  <c r="BJ92" i="44"/>
  <c r="Y51" i="44"/>
  <c r="BE51" i="44"/>
  <c r="AC52" i="44"/>
  <c r="T74" i="44"/>
  <c r="BI84" i="44"/>
  <c r="M89" i="44"/>
  <c r="L93" i="44"/>
  <c r="BD94" i="44"/>
  <c r="Z99" i="44"/>
  <c r="AK100" i="44"/>
  <c r="AJ102" i="44"/>
  <c r="BI111" i="44"/>
  <c r="BI113" i="44"/>
  <c r="X80" i="46"/>
  <c r="X80" i="44"/>
  <c r="AV80" i="46"/>
  <c r="AV80" i="44"/>
  <c r="AF92" i="46"/>
  <c r="AF92" i="44"/>
  <c r="AV94" i="46"/>
  <c r="AV94" i="44"/>
  <c r="BA100" i="46"/>
  <c r="BA100" i="44"/>
  <c r="H101" i="46"/>
  <c r="H101" i="44"/>
  <c r="AI104" i="46"/>
  <c r="AI104" i="44"/>
  <c r="S106" i="46"/>
  <c r="S106" i="44"/>
  <c r="AO108" i="46"/>
  <c r="AO108" i="44"/>
  <c r="BM108" i="46"/>
  <c r="BM108" i="44"/>
  <c r="Y110" i="46"/>
  <c r="Y110" i="44"/>
  <c r="Q112" i="46"/>
  <c r="Q112" i="44"/>
  <c r="AO112" i="46"/>
  <c r="AO112" i="44"/>
  <c r="L115" i="46"/>
  <c r="L115" i="44"/>
  <c r="AG61" i="46"/>
  <c r="AG61" i="44"/>
  <c r="BM61" i="46"/>
  <c r="BM61" i="44"/>
  <c r="BL63" i="46"/>
  <c r="BL63" i="44"/>
  <c r="T64" i="46"/>
  <c r="T64" i="44"/>
  <c r="AB68" i="46"/>
  <c r="AB68" i="44"/>
  <c r="BE72" i="46"/>
  <c r="BE72" i="44"/>
  <c r="AZ75" i="46"/>
  <c r="AZ75" i="44"/>
  <c r="F78" i="46"/>
  <c r="F78" i="44"/>
  <c r="AD78" i="46"/>
  <c r="AD78" i="44"/>
  <c r="BB78" i="46"/>
  <c r="BB78" i="44"/>
  <c r="AV79" i="46"/>
  <c r="AV79" i="44"/>
  <c r="L80" i="46"/>
  <c r="L80" i="44"/>
  <c r="AJ80" i="46"/>
  <c r="AJ80" i="44"/>
  <c r="P81" i="46"/>
  <c r="P81" i="44"/>
  <c r="AN81" i="46"/>
  <c r="AN81" i="44"/>
  <c r="BL81" i="46"/>
  <c r="BL81" i="44"/>
  <c r="BH82" i="44"/>
  <c r="F83" i="44"/>
  <c r="AO84" i="44"/>
  <c r="BM84" i="44"/>
  <c r="K85" i="44"/>
  <c r="BG85" i="44"/>
  <c r="AJ96" i="44"/>
  <c r="BH96" i="44"/>
  <c r="T98" i="44"/>
  <c r="AZ98" i="44"/>
  <c r="AN99" i="44"/>
  <c r="BL99" i="44"/>
  <c r="AT101" i="44"/>
  <c r="J102" i="44"/>
  <c r="AP102" i="44"/>
  <c r="R117" i="44"/>
  <c r="L122" i="44"/>
  <c r="AE125" i="44"/>
  <c r="L126" i="44"/>
  <c r="AJ126" i="44"/>
  <c r="BH126" i="44"/>
  <c r="O127" i="44"/>
  <c r="K128" i="44"/>
  <c r="AY128" i="44"/>
  <c r="O129" i="44"/>
  <c r="BC129" i="44"/>
  <c r="BP12" i="46"/>
  <c r="BP12" i="44"/>
  <c r="AF15" i="46"/>
  <c r="AF15" i="44"/>
  <c r="M16" i="46"/>
  <c r="M16" i="44"/>
  <c r="AC16" i="46"/>
  <c r="AC16" i="44"/>
  <c r="AE17" i="46"/>
  <c r="AE17" i="44"/>
  <c r="AU17" i="46"/>
  <c r="AU17" i="44"/>
  <c r="BK17" i="46"/>
  <c r="BK17" i="44"/>
  <c r="L18" i="46"/>
  <c r="L18" i="44"/>
  <c r="AZ18" i="46"/>
  <c r="AZ18" i="44"/>
  <c r="Y19" i="46"/>
  <c r="Y19" i="44"/>
  <c r="F21" i="46"/>
  <c r="F21" i="44"/>
  <c r="AT23" i="46"/>
  <c r="AT23" i="44"/>
  <c r="AF26" i="46"/>
  <c r="AF26" i="44"/>
  <c r="BK28" i="46"/>
  <c r="BK28" i="44"/>
  <c r="AK30" i="46"/>
  <c r="AK30" i="44"/>
  <c r="AN31" i="46"/>
  <c r="AN31" i="44"/>
  <c r="AZ32" i="46"/>
  <c r="AZ32" i="44"/>
  <c r="P33" i="46"/>
  <c r="P33" i="44"/>
  <c r="AN33" i="46"/>
  <c r="AN33" i="44"/>
  <c r="D34" i="46"/>
  <c r="D34" i="44"/>
  <c r="P35" i="46"/>
  <c r="P35" i="44"/>
  <c r="S7" i="44"/>
  <c r="AI7" i="44"/>
  <c r="AX7" i="44"/>
  <c r="BN7" i="44"/>
  <c r="P8" i="44"/>
  <c r="AF8" i="44"/>
  <c r="AV8" i="44"/>
  <c r="BL8" i="44"/>
  <c r="R9" i="44"/>
  <c r="AP9" i="44"/>
  <c r="F10" i="44"/>
  <c r="Y10" i="44"/>
  <c r="BJ10" i="44"/>
  <c r="R11" i="44"/>
  <c r="AI11" i="44"/>
  <c r="BG11" i="44"/>
  <c r="S12" i="44"/>
  <c r="AN12" i="44"/>
  <c r="BL12" i="44"/>
  <c r="Y13" i="44"/>
  <c r="BB13" i="44"/>
  <c r="R14" i="44"/>
  <c r="AQ14" i="44"/>
  <c r="BO14" i="44"/>
  <c r="AA15" i="44"/>
  <c r="AU15" i="44"/>
  <c r="Q16" i="44"/>
  <c r="AG16" i="44"/>
  <c r="AW16" i="44"/>
  <c r="BL16" i="44"/>
  <c r="O18" i="44"/>
  <c r="AB18" i="44"/>
  <c r="N21" i="44"/>
  <c r="AD21" i="44"/>
  <c r="BF21" i="44"/>
  <c r="AD22" i="44"/>
  <c r="AV22" i="44"/>
  <c r="F23" i="44"/>
  <c r="Y23" i="44"/>
  <c r="AL23" i="44"/>
  <c r="BB23" i="44"/>
  <c r="R24" i="44"/>
  <c r="BF24" i="44"/>
  <c r="J25" i="44"/>
  <c r="AJ25" i="44"/>
  <c r="AX25" i="44"/>
  <c r="V26" i="44"/>
  <c r="AN26" i="44"/>
  <c r="BH26" i="44"/>
  <c r="I27" i="44"/>
  <c r="AU27" i="44"/>
  <c r="BG27" i="44"/>
  <c r="M28" i="44"/>
  <c r="AE28" i="44"/>
  <c r="BA28" i="44"/>
  <c r="H29" i="44"/>
  <c r="X29" i="44"/>
  <c r="BF29" i="44"/>
  <c r="K30" i="44"/>
  <c r="AI30" i="44"/>
  <c r="AL31" i="44"/>
  <c r="D32" i="44"/>
  <c r="AZ34" i="44"/>
  <c r="AY15" i="46"/>
  <c r="AY15" i="44"/>
  <c r="BO15" i="46"/>
  <c r="BO15" i="44"/>
  <c r="R17" i="46"/>
  <c r="R17" i="44"/>
  <c r="W18" i="46"/>
  <c r="W18" i="44"/>
  <c r="AM18" i="46"/>
  <c r="AM18" i="44"/>
  <c r="L19" i="46"/>
  <c r="L19" i="44"/>
  <c r="AZ19" i="46"/>
  <c r="AZ19" i="44"/>
  <c r="AF20" i="46"/>
  <c r="AF20" i="44"/>
  <c r="AG23" i="46"/>
  <c r="AG23" i="44"/>
  <c r="AE25" i="46"/>
  <c r="AE25" i="44"/>
  <c r="J28" i="46"/>
  <c r="J28" i="44"/>
  <c r="H12" i="46"/>
  <c r="H12" i="44"/>
  <c r="AV12" i="46"/>
  <c r="AV12" i="44"/>
  <c r="Z13" i="46"/>
  <c r="Z13" i="44"/>
  <c r="BC14" i="46"/>
  <c r="BC14" i="44"/>
  <c r="AX21" i="46"/>
  <c r="AX21" i="44"/>
  <c r="R23" i="46"/>
  <c r="R23" i="44"/>
  <c r="AL24" i="46"/>
  <c r="AL24" i="44"/>
  <c r="H25" i="46"/>
  <c r="H25" i="44"/>
  <c r="BD25" i="46"/>
  <c r="BD25" i="44"/>
  <c r="BL25" i="46"/>
  <c r="BL25" i="44"/>
  <c r="AR26" i="46"/>
  <c r="AR26" i="44"/>
  <c r="O27" i="46"/>
  <c r="O27" i="44"/>
  <c r="AE27" i="46"/>
  <c r="AE27" i="44"/>
  <c r="N29" i="46"/>
  <c r="N29" i="44"/>
  <c r="BJ29" i="46"/>
  <c r="BJ29" i="44"/>
  <c r="Q30" i="46"/>
  <c r="Q30" i="44"/>
  <c r="AZ31" i="46"/>
  <c r="AZ31" i="44"/>
  <c r="BP31" i="46"/>
  <c r="BP31" i="44"/>
  <c r="AR33" i="46"/>
  <c r="AR33" i="44"/>
  <c r="BH33" i="46"/>
  <c r="BH33" i="44"/>
  <c r="AF34" i="46"/>
  <c r="AF34" i="44"/>
  <c r="AV34" i="46"/>
  <c r="AV34" i="44"/>
  <c r="BD34" i="46"/>
  <c r="BD34" i="44"/>
  <c r="BL34" i="46"/>
  <c r="BL34" i="44"/>
  <c r="L35" i="46"/>
  <c r="L35" i="44"/>
  <c r="AR35" i="46"/>
  <c r="AR35" i="44"/>
  <c r="AY13" i="46"/>
  <c r="AY13" i="44"/>
  <c r="M15" i="46"/>
  <c r="M15" i="44"/>
  <c r="BF16" i="46"/>
  <c r="BF16" i="44"/>
  <c r="D17" i="46"/>
  <c r="D17" i="44"/>
  <c r="I14" i="46"/>
  <c r="I14" i="44"/>
  <c r="BH21" i="46"/>
  <c r="BH21" i="44"/>
  <c r="BD24" i="46"/>
  <c r="BD24" i="44"/>
  <c r="R25" i="46"/>
  <c r="R25" i="44"/>
  <c r="N26" i="46"/>
  <c r="N26" i="44"/>
  <c r="AD26" i="46"/>
  <c r="AD26" i="44"/>
  <c r="U28" i="46"/>
  <c r="U28" i="44"/>
  <c r="AK28" i="46"/>
  <c r="AK28" i="44"/>
  <c r="AS28" i="46"/>
  <c r="AS28" i="44"/>
  <c r="BQ28" i="46"/>
  <c r="BQ28" i="44"/>
  <c r="P29" i="46"/>
  <c r="P29" i="44"/>
  <c r="AF29" i="46"/>
  <c r="AF29" i="44"/>
  <c r="S30" i="46"/>
  <c r="S30" i="44"/>
  <c r="BO30" i="46"/>
  <c r="BO30" i="44"/>
  <c r="F31" i="46"/>
  <c r="F31" i="44"/>
  <c r="BJ31" i="46"/>
  <c r="BJ31" i="44"/>
  <c r="AH32" i="46"/>
  <c r="AH32" i="44"/>
  <c r="BN32" i="46"/>
  <c r="BN32" i="44"/>
  <c r="AD33" i="46"/>
  <c r="AD33" i="44"/>
  <c r="BJ33" i="46"/>
  <c r="BJ33" i="44"/>
  <c r="R34" i="46"/>
  <c r="R34" i="44"/>
  <c r="AH34" i="46"/>
  <c r="AH34" i="44"/>
  <c r="AD35" i="46"/>
  <c r="AD35" i="44"/>
  <c r="AA12" i="46"/>
  <c r="AA12" i="44"/>
  <c r="AH14" i="46"/>
  <c r="AH14" i="44"/>
  <c r="AR16" i="46"/>
  <c r="AR16" i="44"/>
  <c r="AZ20" i="46"/>
  <c r="AZ20" i="44"/>
  <c r="U21" i="46"/>
  <c r="U21" i="44"/>
  <c r="I22" i="46"/>
  <c r="I22" i="44"/>
  <c r="Y22" i="46"/>
  <c r="Y22" i="44"/>
  <c r="BM22" i="46"/>
  <c r="BM22" i="44"/>
  <c r="L36" i="46"/>
  <c r="L36" i="44"/>
  <c r="AJ36" i="46"/>
  <c r="AJ36" i="44"/>
  <c r="R38" i="46"/>
  <c r="R38" i="44"/>
  <c r="D39" i="46"/>
  <c r="D39" i="44"/>
  <c r="AB39" i="46"/>
  <c r="AB39" i="44"/>
  <c r="AZ39" i="46"/>
  <c r="AZ39" i="44"/>
  <c r="H40" i="46"/>
  <c r="H40" i="44"/>
  <c r="BL40" i="46"/>
  <c r="BL40" i="44"/>
  <c r="I41" i="46"/>
  <c r="I41" i="44"/>
  <c r="AG41" i="46"/>
  <c r="AG41" i="44"/>
  <c r="M42" i="46"/>
  <c r="M42" i="44"/>
  <c r="AK42" i="46"/>
  <c r="AK42" i="44"/>
  <c r="W43" i="46"/>
  <c r="W43" i="44"/>
  <c r="BM18" i="44"/>
  <c r="I24" i="44"/>
  <c r="Y24" i="44"/>
  <c r="BD30" i="44"/>
  <c r="K33" i="44"/>
  <c r="AN35" i="44"/>
  <c r="BB35" i="44"/>
  <c r="P36" i="44"/>
  <c r="AB36" i="44"/>
  <c r="AP36" i="44"/>
  <c r="AZ36" i="44"/>
  <c r="BP36" i="44"/>
  <c r="BQ37" i="44"/>
  <c r="V38" i="44"/>
  <c r="AV38" i="44"/>
  <c r="BK32" i="46"/>
  <c r="BK32" i="44"/>
  <c r="AI33" i="46"/>
  <c r="AI33" i="44"/>
  <c r="G34" i="46"/>
  <c r="G34" i="44"/>
  <c r="BK36" i="46"/>
  <c r="BK36" i="44"/>
  <c r="J37" i="46"/>
  <c r="J37" i="44"/>
  <c r="BP41" i="46"/>
  <c r="BP41" i="44"/>
  <c r="AP43" i="46"/>
  <c r="AP43" i="44"/>
  <c r="F44" i="46"/>
  <c r="F44" i="44"/>
  <c r="BP35" i="46"/>
  <c r="BP35" i="44"/>
  <c r="F38" i="46"/>
  <c r="F38" i="44"/>
  <c r="AT38" i="46"/>
  <c r="AT38" i="44"/>
  <c r="BL39" i="46"/>
  <c r="BL39" i="44"/>
  <c r="AR40" i="46"/>
  <c r="AR40" i="44"/>
  <c r="U41" i="46"/>
  <c r="U41" i="44"/>
  <c r="AS41" i="46"/>
  <c r="AS41" i="44"/>
  <c r="AW42" i="46"/>
  <c r="AW42" i="44"/>
  <c r="U37" i="46"/>
  <c r="U37" i="44"/>
  <c r="AA42" i="46"/>
  <c r="AA42" i="44"/>
  <c r="AR45" i="46"/>
  <c r="AR45" i="44"/>
  <c r="BK46" i="46"/>
  <c r="BK46" i="44"/>
  <c r="S47" i="46"/>
  <c r="S47" i="44"/>
  <c r="O48" i="46"/>
  <c r="O48" i="44"/>
  <c r="BK26" i="46"/>
  <c r="BK26" i="44"/>
  <c r="J27" i="46"/>
  <c r="J27" i="44"/>
  <c r="Z27" i="46"/>
  <c r="Z27" i="44"/>
  <c r="BB28" i="46"/>
  <c r="BB28" i="44"/>
  <c r="AG29" i="46"/>
  <c r="AG29" i="44"/>
  <c r="O31" i="46"/>
  <c r="O31" i="44"/>
  <c r="S32" i="46"/>
  <c r="S32" i="44"/>
  <c r="G33" i="46"/>
  <c r="G33" i="44"/>
  <c r="AQ34" i="46"/>
  <c r="AQ34" i="44"/>
  <c r="BC35" i="46"/>
  <c r="BC35" i="44"/>
  <c r="BE38" i="46"/>
  <c r="BE38" i="44"/>
  <c r="BJ207" i="46"/>
  <c r="AE40" i="44"/>
  <c r="BC40" i="44"/>
  <c r="AY43" i="44"/>
  <c r="V45" i="44"/>
  <c r="AH45" i="44"/>
  <c r="BB45" i="44"/>
  <c r="BN45" i="44"/>
  <c r="T46" i="44"/>
  <c r="AO46" i="44"/>
  <c r="AC47" i="44"/>
  <c r="AS50" i="44"/>
  <c r="M52" i="44"/>
  <c r="BI53" i="44"/>
  <c r="Q54" i="44"/>
  <c r="AB24" i="44"/>
  <c r="AX31" i="44"/>
  <c r="F34" i="44"/>
  <c r="AA41" i="44"/>
  <c r="S46" i="44"/>
  <c r="BG46" i="44"/>
  <c r="A40" i="44"/>
  <c r="C40" i="46"/>
  <c r="C40" i="44" s="1"/>
  <c r="BL7" i="44"/>
  <c r="AK8" i="44"/>
  <c r="T10" i="44"/>
  <c r="AJ10" i="44"/>
  <c r="Q11" i="44"/>
  <c r="AW11" i="44"/>
  <c r="BM11" i="44"/>
  <c r="AT18" i="44"/>
  <c r="AC27" i="44"/>
  <c r="AO28" i="44"/>
  <c r="AU30" i="44"/>
  <c r="J31" i="44"/>
  <c r="AT32" i="44"/>
  <c r="L38" i="44"/>
  <c r="N39" i="44"/>
  <c r="AT39" i="44"/>
  <c r="AQ41" i="44"/>
  <c r="AF45" i="44"/>
  <c r="G47" i="44"/>
  <c r="BC47" i="44"/>
  <c r="S48" i="44"/>
  <c r="BO48" i="44"/>
  <c r="Y53" i="44"/>
  <c r="AS54" i="44"/>
  <c r="BQ54" i="44"/>
  <c r="AH58" i="44"/>
  <c r="AO60" i="44"/>
  <c r="Q62" i="44"/>
  <c r="AZ63" i="44"/>
  <c r="T65" i="44"/>
  <c r="Q71" i="44"/>
  <c r="BD80" i="44"/>
  <c r="X82" i="44"/>
  <c r="AV82" i="44"/>
  <c r="M84" i="44"/>
  <c r="AU85" i="44"/>
  <c r="AD87" i="44"/>
  <c r="BI89" i="44"/>
  <c r="Y90" i="44"/>
  <c r="AW90" i="44"/>
  <c r="A35" i="27"/>
  <c r="C37" i="46"/>
  <c r="C37" i="44" s="1"/>
  <c r="D38" i="46"/>
  <c r="D38" i="44"/>
  <c r="AN45" i="46"/>
  <c r="AN45" i="44"/>
  <c r="K46" i="46"/>
  <c r="K46" i="44"/>
  <c r="AY48" i="46"/>
  <c r="AY48" i="44"/>
  <c r="W49" i="46"/>
  <c r="W49" i="44"/>
  <c r="BK49" i="46"/>
  <c r="BK49" i="44"/>
  <c r="Q50" i="46"/>
  <c r="Q50" i="44"/>
  <c r="AC51" i="46"/>
  <c r="AC51" i="44"/>
  <c r="AS51" i="46"/>
  <c r="AS51" i="44"/>
  <c r="BI51" i="46"/>
  <c r="BI51" i="44"/>
  <c r="BE53" i="46"/>
  <c r="BE53" i="44"/>
  <c r="AC54" i="46"/>
  <c r="AC54" i="44"/>
  <c r="AK54" i="46"/>
  <c r="AK54" i="44"/>
  <c r="E56" i="46"/>
  <c r="E56" i="44"/>
  <c r="M56" i="46"/>
  <c r="M56" i="44"/>
  <c r="U56" i="46"/>
  <c r="U56" i="44"/>
  <c r="AS56" i="46"/>
  <c r="AS56" i="44"/>
  <c r="BA56" i="46"/>
  <c r="BA56" i="44"/>
  <c r="BI56" i="46"/>
  <c r="BI56" i="44"/>
  <c r="BQ56" i="46"/>
  <c r="BQ56" i="44"/>
  <c r="F57" i="46"/>
  <c r="F57" i="44"/>
  <c r="N57" i="46"/>
  <c r="N57" i="44"/>
  <c r="AL57" i="46"/>
  <c r="AL57" i="44"/>
  <c r="BB57" i="46"/>
  <c r="BB57" i="44"/>
  <c r="BJ57" i="46"/>
  <c r="BJ57" i="44"/>
  <c r="J58" i="46"/>
  <c r="J58" i="44"/>
  <c r="AP58" i="46"/>
  <c r="AP58" i="44"/>
  <c r="AX58" i="46"/>
  <c r="AX58" i="44"/>
  <c r="BN58" i="46"/>
  <c r="BN58" i="44"/>
  <c r="E59" i="46"/>
  <c r="E59" i="44"/>
  <c r="AC59" i="46"/>
  <c r="AC59" i="44"/>
  <c r="AK59" i="46"/>
  <c r="AK59" i="44"/>
  <c r="I60" i="46"/>
  <c r="I60" i="44"/>
  <c r="Q60" i="46"/>
  <c r="Q60" i="44"/>
  <c r="AW60" i="46"/>
  <c r="AW60" i="44"/>
  <c r="BE60" i="46"/>
  <c r="BE60" i="44"/>
  <c r="BM60" i="46"/>
  <c r="BM60" i="44"/>
  <c r="U61" i="46"/>
  <c r="U61" i="44"/>
  <c r="AC61" i="46"/>
  <c r="AC61" i="44"/>
  <c r="AK61" i="46"/>
  <c r="AK61" i="44"/>
  <c r="AS61" i="46"/>
  <c r="AS61" i="44"/>
  <c r="BA61" i="46"/>
  <c r="BA61" i="44"/>
  <c r="I62" i="46"/>
  <c r="I62" i="44"/>
  <c r="AG62" i="46"/>
  <c r="AG62" i="44"/>
  <c r="AW62" i="46"/>
  <c r="AW62" i="44"/>
  <c r="BE62" i="46"/>
  <c r="BE62" i="44"/>
  <c r="BM62" i="46"/>
  <c r="BM62" i="44"/>
  <c r="L63" i="46"/>
  <c r="L63" i="44"/>
  <c r="T63" i="46"/>
  <c r="T63" i="44"/>
  <c r="AB63" i="46"/>
  <c r="AB63" i="44"/>
  <c r="AJ63" i="46"/>
  <c r="AJ63" i="44"/>
  <c r="AR63" i="46"/>
  <c r="AR63" i="44"/>
  <c r="BP63" i="46"/>
  <c r="BP63" i="44"/>
  <c r="H64" i="46"/>
  <c r="H64" i="44"/>
  <c r="P64" i="46"/>
  <c r="P64" i="44"/>
  <c r="AV64" i="46"/>
  <c r="AV64" i="44"/>
  <c r="BD64" i="46"/>
  <c r="BD64" i="44"/>
  <c r="BL64" i="46"/>
  <c r="BL64" i="44"/>
  <c r="D65" i="46"/>
  <c r="D65" i="44"/>
  <c r="AJ65" i="46"/>
  <c r="AJ65" i="44"/>
  <c r="AR65" i="46"/>
  <c r="AR65" i="44"/>
  <c r="AZ65" i="46"/>
  <c r="AZ65" i="44"/>
  <c r="BH65" i="46"/>
  <c r="BH65" i="44"/>
  <c r="BP65" i="46"/>
  <c r="BP65" i="44"/>
  <c r="P66" i="46"/>
  <c r="P66" i="44"/>
  <c r="X66" i="46"/>
  <c r="X66" i="44"/>
  <c r="AF66" i="46"/>
  <c r="AF66" i="44"/>
  <c r="AN66" i="46"/>
  <c r="AN66" i="44"/>
  <c r="AV66" i="46"/>
  <c r="AV66" i="44"/>
  <c r="D67" i="46"/>
  <c r="D67" i="44"/>
  <c r="L67" i="46"/>
  <c r="L67" i="44"/>
  <c r="T67" i="46"/>
  <c r="T67" i="44"/>
  <c r="AJ67" i="46"/>
  <c r="AJ67" i="44"/>
  <c r="AR67" i="46"/>
  <c r="AR67" i="44"/>
  <c r="AZ67" i="46"/>
  <c r="AZ67" i="44"/>
  <c r="H68" i="46"/>
  <c r="H68" i="44"/>
  <c r="P68" i="46"/>
  <c r="P68" i="44"/>
  <c r="X68" i="46"/>
  <c r="X68" i="44"/>
  <c r="BD68" i="46"/>
  <c r="BD68" i="44"/>
  <c r="BL68" i="46"/>
  <c r="BL68" i="44"/>
  <c r="Q69" i="46"/>
  <c r="Q69" i="44"/>
  <c r="Y69" i="46"/>
  <c r="Y69" i="44"/>
  <c r="AG69" i="46"/>
  <c r="AG69" i="44"/>
  <c r="AO69" i="46"/>
  <c r="AO69" i="44"/>
  <c r="AW69" i="46"/>
  <c r="AW69" i="44"/>
  <c r="E70" i="46"/>
  <c r="E70" i="44"/>
  <c r="M70" i="46"/>
  <c r="M70" i="44"/>
  <c r="U70" i="46"/>
  <c r="U70" i="44"/>
  <c r="AC70" i="46"/>
  <c r="AC70" i="44"/>
  <c r="BI70" i="46"/>
  <c r="BI70" i="44"/>
  <c r="BQ70" i="46"/>
  <c r="BQ70" i="44"/>
  <c r="Y71" i="46"/>
  <c r="Y71" i="44"/>
  <c r="AG71" i="46"/>
  <c r="AG71" i="44"/>
  <c r="AO71" i="46"/>
  <c r="AO71" i="44"/>
  <c r="BE71" i="46"/>
  <c r="BE71" i="44"/>
  <c r="BM71" i="46"/>
  <c r="BM71" i="44"/>
  <c r="E72" i="46"/>
  <c r="E72" i="44"/>
  <c r="M72" i="46"/>
  <c r="M72" i="44"/>
  <c r="U72" i="46"/>
  <c r="U72" i="44"/>
  <c r="AC72" i="46"/>
  <c r="AC72" i="44"/>
  <c r="AK72" i="46"/>
  <c r="AK72" i="44"/>
  <c r="AS72" i="46"/>
  <c r="AS72" i="44"/>
  <c r="BA72" i="46"/>
  <c r="BA72" i="44"/>
  <c r="BI72" i="46"/>
  <c r="BI72" i="44"/>
  <c r="BQ72" i="46"/>
  <c r="BQ72" i="44"/>
  <c r="H73" i="46"/>
  <c r="H73" i="44"/>
  <c r="P73" i="46"/>
  <c r="P73" i="44"/>
  <c r="X73" i="46"/>
  <c r="X73" i="44"/>
  <c r="AN73" i="46"/>
  <c r="AN73" i="44"/>
  <c r="AV73" i="46"/>
  <c r="AV73" i="44"/>
  <c r="BD73" i="46"/>
  <c r="BD73" i="44"/>
  <c r="D74" i="46"/>
  <c r="D74" i="44"/>
  <c r="L74" i="46"/>
  <c r="L74" i="44"/>
  <c r="AB74" i="46"/>
  <c r="AB74" i="44"/>
  <c r="AJ74" i="46"/>
  <c r="AJ74" i="44"/>
  <c r="AZ74" i="46"/>
  <c r="AZ74" i="44"/>
  <c r="BH74" i="46"/>
  <c r="BH74" i="44"/>
  <c r="H75" i="46"/>
  <c r="H75" i="44"/>
  <c r="P75" i="46"/>
  <c r="P75" i="44"/>
  <c r="X75" i="46"/>
  <c r="X75" i="44"/>
  <c r="AF75" i="46"/>
  <c r="AF75" i="44"/>
  <c r="BL75" i="46"/>
  <c r="BL75" i="44"/>
  <c r="R78" i="46"/>
  <c r="R78" i="44"/>
  <c r="Z78" i="46"/>
  <c r="Z78" i="44"/>
  <c r="AH78" i="46"/>
  <c r="AH78" i="44"/>
  <c r="BF78" i="46"/>
  <c r="BF78" i="44"/>
  <c r="BN78" i="46"/>
  <c r="BN78" i="44"/>
  <c r="D79" i="46"/>
  <c r="D79" i="44"/>
  <c r="L79" i="46"/>
  <c r="L79" i="44"/>
  <c r="T79" i="46"/>
  <c r="T79" i="44"/>
  <c r="AB79" i="46"/>
  <c r="AB79" i="44"/>
  <c r="AJ79" i="46"/>
  <c r="AJ79" i="44"/>
  <c r="AR79" i="46"/>
  <c r="AR79" i="44"/>
  <c r="AZ79" i="46"/>
  <c r="AZ79" i="44"/>
  <c r="BH79" i="46"/>
  <c r="BH79" i="44"/>
  <c r="BP79" i="46"/>
  <c r="BP79" i="44"/>
  <c r="H80" i="46"/>
  <c r="H80" i="44"/>
  <c r="AF80" i="46"/>
  <c r="AF80" i="44"/>
  <c r="AN80" i="46"/>
  <c r="AN80" i="44"/>
  <c r="D81" i="46"/>
  <c r="D81" i="44"/>
  <c r="L81" i="46"/>
  <c r="L81" i="44"/>
  <c r="AJ81" i="46"/>
  <c r="AJ81" i="44"/>
  <c r="AR81" i="46"/>
  <c r="AR81" i="44"/>
  <c r="AZ81" i="46"/>
  <c r="AZ81" i="44"/>
  <c r="BP81" i="46"/>
  <c r="BP81" i="44"/>
  <c r="H82" i="46"/>
  <c r="H82" i="44"/>
  <c r="AF82" i="46"/>
  <c r="AF82" i="44"/>
  <c r="AN82" i="46"/>
  <c r="AN82" i="44"/>
  <c r="BL82" i="46"/>
  <c r="BL82" i="44"/>
  <c r="J83" i="46"/>
  <c r="J83" i="44"/>
  <c r="R83" i="46"/>
  <c r="R83" i="44"/>
  <c r="Z83" i="46"/>
  <c r="Z83" i="44"/>
  <c r="AP83" i="46"/>
  <c r="AP83" i="44"/>
  <c r="AX83" i="46"/>
  <c r="AX83" i="44"/>
  <c r="BF83" i="46"/>
  <c r="BF83" i="44"/>
  <c r="E84" i="46"/>
  <c r="E84" i="44"/>
  <c r="AK84" i="46"/>
  <c r="AK84" i="44"/>
  <c r="AS84" i="46"/>
  <c r="AS84" i="44"/>
  <c r="BQ84" i="46"/>
  <c r="BQ84" i="44"/>
  <c r="O85" i="46"/>
  <c r="O85" i="44"/>
  <c r="W85" i="46"/>
  <c r="W85" i="44"/>
  <c r="AE85" i="46"/>
  <c r="AE85" i="44"/>
  <c r="BC85" i="46"/>
  <c r="BC85" i="44"/>
  <c r="BK85" i="46"/>
  <c r="BK85" i="44"/>
  <c r="AA86" i="46"/>
  <c r="AA86" i="44"/>
  <c r="AI86" i="46"/>
  <c r="AI86" i="44"/>
  <c r="AQ86" i="46"/>
  <c r="AQ86" i="44"/>
  <c r="AY86" i="46"/>
  <c r="AY86" i="44"/>
  <c r="BG86" i="46"/>
  <c r="BG86" i="44"/>
  <c r="F87" i="46"/>
  <c r="F87" i="44"/>
  <c r="N87" i="46"/>
  <c r="N87" i="44"/>
  <c r="V87" i="46"/>
  <c r="V87" i="44"/>
  <c r="AT87" i="46"/>
  <c r="AT87" i="44"/>
  <c r="BB87" i="46"/>
  <c r="BB87" i="44"/>
  <c r="A86" i="27"/>
  <c r="C88" i="46"/>
  <c r="C88" i="44" s="1"/>
  <c r="J88" i="46"/>
  <c r="J88" i="44"/>
  <c r="R88" i="46"/>
  <c r="R88" i="44"/>
  <c r="Z88" i="46"/>
  <c r="Z88" i="44"/>
  <c r="AH88" i="46"/>
  <c r="AH88" i="44"/>
  <c r="AP88" i="46"/>
  <c r="AP88" i="44"/>
  <c r="AX88" i="46"/>
  <c r="AX88" i="44"/>
  <c r="BF88" i="46"/>
  <c r="BF88" i="44"/>
  <c r="BN88" i="46"/>
  <c r="BN88" i="44"/>
  <c r="U89" i="46"/>
  <c r="U89" i="44"/>
  <c r="AC89" i="46"/>
  <c r="AC89" i="44"/>
  <c r="AS89" i="46"/>
  <c r="AS89" i="44"/>
  <c r="BA89" i="46"/>
  <c r="BA89" i="44"/>
  <c r="BQ89" i="46"/>
  <c r="BQ89" i="44"/>
  <c r="Q90" i="46"/>
  <c r="Q90" i="44"/>
  <c r="AO90" i="46"/>
  <c r="AO90" i="44"/>
  <c r="BM90" i="46"/>
  <c r="BM90" i="44"/>
  <c r="AB91" i="46"/>
  <c r="AB91" i="44"/>
  <c r="AJ91" i="46"/>
  <c r="AJ91" i="44"/>
  <c r="AR91" i="46"/>
  <c r="AR91" i="44"/>
  <c r="AZ91" i="46"/>
  <c r="AZ91" i="44"/>
  <c r="H92" i="46"/>
  <c r="H92" i="44"/>
  <c r="P92" i="46"/>
  <c r="P92" i="44"/>
  <c r="X92" i="46"/>
  <c r="X92" i="44"/>
  <c r="AN92" i="46"/>
  <c r="AN92" i="44"/>
  <c r="AV92" i="46"/>
  <c r="AV92" i="44"/>
  <c r="BD92" i="46"/>
  <c r="BD92" i="44"/>
  <c r="BL92" i="46"/>
  <c r="BL92" i="44"/>
  <c r="D93" i="46"/>
  <c r="D93" i="44"/>
  <c r="AB93" i="46"/>
  <c r="AB93" i="44"/>
  <c r="AJ93" i="46"/>
  <c r="AJ93" i="44"/>
  <c r="AZ93" i="46"/>
  <c r="AZ93" i="44"/>
  <c r="BH93" i="46"/>
  <c r="BH93" i="44"/>
  <c r="BP93" i="46"/>
  <c r="BP93" i="44"/>
  <c r="H94" i="46"/>
  <c r="H94" i="44"/>
  <c r="P94" i="46"/>
  <c r="P94" i="44"/>
  <c r="AF94" i="46"/>
  <c r="AF94" i="44"/>
  <c r="AN94" i="46"/>
  <c r="AN94" i="44"/>
  <c r="K95" i="46"/>
  <c r="K95" i="44"/>
  <c r="AI95" i="46"/>
  <c r="AI95" i="44"/>
  <c r="AQ95" i="46"/>
  <c r="AQ95" i="44"/>
  <c r="BG95" i="46"/>
  <c r="BG95" i="44"/>
  <c r="N96" i="46"/>
  <c r="N96" i="44"/>
  <c r="V96" i="46"/>
  <c r="V96" i="44"/>
  <c r="AL96" i="46"/>
  <c r="AL96" i="44"/>
  <c r="AT96" i="46"/>
  <c r="AT96" i="44"/>
  <c r="BB96" i="46"/>
  <c r="BB96" i="44"/>
  <c r="A95" i="27"/>
  <c r="C97" i="46"/>
  <c r="C97" i="44" s="1"/>
  <c r="J97" i="46"/>
  <c r="J97" i="44"/>
  <c r="R97" i="46"/>
  <c r="R97" i="44"/>
  <c r="Z97" i="46"/>
  <c r="Z97" i="44"/>
  <c r="AX97" i="46"/>
  <c r="AX97" i="44"/>
  <c r="BF97" i="46"/>
  <c r="BF97" i="44"/>
  <c r="BN97" i="46"/>
  <c r="BN97" i="44"/>
  <c r="F98" i="46"/>
  <c r="F98" i="44"/>
  <c r="V98" i="46"/>
  <c r="V98" i="44"/>
  <c r="AD98" i="46"/>
  <c r="AD98" i="44"/>
  <c r="AL98" i="46"/>
  <c r="AL98" i="44"/>
  <c r="AT98" i="46"/>
  <c r="AT98" i="44"/>
  <c r="BB98" i="46"/>
  <c r="BB98" i="44"/>
  <c r="A97" i="27"/>
  <c r="A99" i="44"/>
  <c r="J99" i="46"/>
  <c r="J99" i="44"/>
  <c r="R99" i="46"/>
  <c r="R99" i="44"/>
  <c r="AP99" i="46"/>
  <c r="AP99" i="44"/>
  <c r="AX99" i="46"/>
  <c r="AX99" i="44"/>
  <c r="BN99" i="46"/>
  <c r="BN99" i="44"/>
  <c r="E100" i="46"/>
  <c r="E100" i="44"/>
  <c r="M100" i="46"/>
  <c r="M100" i="44"/>
  <c r="U100" i="46"/>
  <c r="U100" i="44"/>
  <c r="AS100" i="46"/>
  <c r="AS100" i="44"/>
  <c r="BQ100" i="46"/>
  <c r="BQ100" i="44"/>
  <c r="D10" i="46"/>
  <c r="D10" i="44"/>
  <c r="AP31" i="46"/>
  <c r="AP31" i="44"/>
  <c r="U44" i="46"/>
  <c r="U44" i="44"/>
  <c r="BQ44" i="46"/>
  <c r="BQ44" i="44"/>
  <c r="O47" i="46"/>
  <c r="O47" i="44"/>
  <c r="I52" i="46"/>
  <c r="I52" i="44"/>
  <c r="Q52" i="46"/>
  <c r="Q52" i="44"/>
  <c r="I53" i="46"/>
  <c r="I53" i="44"/>
  <c r="BA54" i="46"/>
  <c r="BA54" i="44"/>
  <c r="R58" i="46"/>
  <c r="R58" i="44"/>
  <c r="C33" i="46"/>
  <c r="C33" i="44" s="1"/>
  <c r="C58" i="46"/>
  <c r="C58" i="44" s="1"/>
  <c r="O9" i="44"/>
  <c r="BC9" i="44"/>
  <c r="AC14" i="44"/>
  <c r="AL18" i="44"/>
  <c r="O20" i="44"/>
  <c r="AZ22" i="44"/>
  <c r="BQ27" i="44"/>
  <c r="BE28" i="44"/>
  <c r="F32" i="44"/>
  <c r="BJ34" i="44"/>
  <c r="BB36" i="44"/>
  <c r="AM47" i="44"/>
  <c r="U51" i="44"/>
  <c r="BI54" i="44"/>
  <c r="Z58" i="44"/>
  <c r="BA8" i="46"/>
  <c r="BA8" i="44"/>
  <c r="AV13" i="46"/>
  <c r="AV13" i="44"/>
  <c r="BA14" i="46"/>
  <c r="BA14" i="44"/>
  <c r="BK47" i="46"/>
  <c r="BK47" i="44"/>
  <c r="O49" i="46"/>
  <c r="O49" i="44"/>
  <c r="BM50" i="46"/>
  <c r="BM50" i="44"/>
  <c r="AG53" i="46"/>
  <c r="AG53" i="44"/>
  <c r="A37" i="44"/>
  <c r="BP10" i="44"/>
  <c r="V12" i="44"/>
  <c r="BF15" i="44"/>
  <c r="D22" i="44"/>
  <c r="L24" i="44"/>
  <c r="BP24" i="44"/>
  <c r="AB29" i="44"/>
  <c r="AZ29" i="44"/>
  <c r="AJ38" i="44"/>
  <c r="AL39" i="44"/>
  <c r="AI46" i="44"/>
  <c r="M54" i="44"/>
  <c r="BQ59" i="44"/>
  <c r="H66" i="44"/>
  <c r="A33" i="44"/>
  <c r="A13" i="44"/>
  <c r="BD7" i="44"/>
  <c r="AC8" i="44"/>
  <c r="BQ8" i="44"/>
  <c r="AM9" i="44"/>
  <c r="F12" i="44"/>
  <c r="AL12" i="44"/>
  <c r="BB12" i="44"/>
  <c r="X13" i="44"/>
  <c r="AN13" i="44"/>
  <c r="M14" i="44"/>
  <c r="BQ14" i="44"/>
  <c r="N18" i="44"/>
  <c r="AI19" i="44"/>
  <c r="BG19" i="44"/>
  <c r="BD23" i="44"/>
  <c r="AS27" i="44"/>
  <c r="Q28" i="44"/>
  <c r="AG28" i="44"/>
  <c r="D29" i="44"/>
  <c r="BP29" i="44"/>
  <c r="Z31" i="44"/>
  <c r="BJ32" i="44"/>
  <c r="J35" i="44"/>
  <c r="AH35" i="44"/>
  <c r="Y37" i="44"/>
  <c r="AK44" i="44"/>
  <c r="P45" i="44"/>
  <c r="AA46" i="44"/>
  <c r="AE47" i="44"/>
  <c r="BE50" i="44"/>
  <c r="M51" i="44"/>
  <c r="AG52" i="44"/>
  <c r="BI59" i="44"/>
  <c r="D63" i="44"/>
  <c r="AN64" i="44"/>
  <c r="AB67" i="44"/>
  <c r="AK70" i="44"/>
  <c r="AN75" i="44"/>
  <c r="P80" i="44"/>
  <c r="BH81" i="44"/>
  <c r="AH83" i="44"/>
  <c r="BO86" i="44"/>
  <c r="N12" i="46"/>
  <c r="N12" i="44"/>
  <c r="P23" i="46"/>
  <c r="P23" i="44"/>
  <c r="J26" i="46"/>
  <c r="J26" i="44"/>
  <c r="Y28" i="46"/>
  <c r="Y28" i="44"/>
  <c r="C35" i="46"/>
  <c r="C35" i="44" s="1"/>
  <c r="AB10" i="44"/>
  <c r="BE11" i="44"/>
  <c r="BB32" i="44"/>
  <c r="E44" i="44"/>
  <c r="BA51" i="44"/>
  <c r="AS8" i="44"/>
  <c r="G9" i="44"/>
  <c r="W9" i="44"/>
  <c r="BK9" i="44"/>
  <c r="AR10" i="44"/>
  <c r="BH10" i="44"/>
  <c r="I11" i="44"/>
  <c r="Y11" i="44"/>
  <c r="AO11" i="44"/>
  <c r="F18" i="44"/>
  <c r="W20" i="44"/>
  <c r="AM20" i="44"/>
  <c r="H23" i="44"/>
  <c r="AV23" i="44"/>
  <c r="D24" i="44"/>
  <c r="AR24" i="44"/>
  <c r="BH24" i="44"/>
  <c r="AX26" i="44"/>
  <c r="I28" i="44"/>
  <c r="AW28" i="44"/>
  <c r="T29" i="44"/>
  <c r="BB34" i="44"/>
  <c r="Z35" i="44"/>
  <c r="N36" i="44"/>
  <c r="AW37" i="44"/>
  <c r="AZ38" i="44"/>
  <c r="BG41" i="44"/>
  <c r="H45" i="44"/>
  <c r="AV45" i="44"/>
  <c r="G49" i="44"/>
  <c r="AU49" i="44"/>
  <c r="AO50" i="44"/>
  <c r="BE52" i="44"/>
  <c r="AO53" i="44"/>
  <c r="AC56" i="44"/>
  <c r="AT57" i="44"/>
  <c r="U59" i="44"/>
  <c r="M61" i="44"/>
  <c r="X64" i="44"/>
  <c r="AN68" i="44"/>
  <c r="AW71" i="44"/>
  <c r="AX78" i="44"/>
  <c r="AB81" i="44"/>
  <c r="T91" i="44"/>
  <c r="AE9" i="46"/>
  <c r="AE9" i="44"/>
  <c r="BC20" i="46"/>
  <c r="BC20" i="44"/>
  <c r="BP22" i="46"/>
  <c r="BP22" i="44"/>
  <c r="AD34" i="46"/>
  <c r="AD34" i="44"/>
  <c r="A19" i="44"/>
  <c r="BC30" i="44"/>
  <c r="AB38" i="44"/>
  <c r="AD39" i="44"/>
  <c r="BD45" i="44"/>
  <c r="AQ48" i="44"/>
  <c r="AV7" i="44"/>
  <c r="U8" i="44"/>
  <c r="BI8" i="44"/>
  <c r="U14" i="44"/>
  <c r="AK14" i="44"/>
  <c r="AA19" i="44"/>
  <c r="AY19" i="44"/>
  <c r="AR22" i="44"/>
  <c r="X23" i="44"/>
  <c r="Z26" i="44"/>
  <c r="BN26" i="44"/>
  <c r="M27" i="44"/>
  <c r="AK27" i="44"/>
  <c r="BI27" i="44"/>
  <c r="BN31" i="44"/>
  <c r="AX35" i="44"/>
  <c r="F36" i="44"/>
  <c r="AL36" i="44"/>
  <c r="T38" i="44"/>
  <c r="S41" i="44"/>
  <c r="AI48" i="44"/>
  <c r="AM49" i="44"/>
  <c r="I55" i="44"/>
  <c r="Q55" i="44"/>
  <c r="Y55" i="44"/>
  <c r="AG55" i="44"/>
  <c r="AO55" i="44"/>
  <c r="AW55" i="44"/>
  <c r="BE55" i="44"/>
  <c r="BM55" i="44"/>
  <c r="V57" i="44"/>
  <c r="M59" i="44"/>
  <c r="BH63" i="44"/>
  <c r="BL66" i="44"/>
  <c r="AF68" i="44"/>
  <c r="BM69" i="44"/>
  <c r="BP74" i="44"/>
  <c r="T81" i="44"/>
  <c r="BD82" i="44"/>
  <c r="AC84" i="44"/>
  <c r="BA84" i="44"/>
  <c r="S86" i="44"/>
  <c r="AL87" i="44"/>
  <c r="BJ87" i="44"/>
  <c r="E89" i="44"/>
  <c r="AG90" i="44"/>
  <c r="L91" i="44"/>
  <c r="P7" i="46"/>
  <c r="P7" i="44"/>
  <c r="AN23" i="46"/>
  <c r="AN23" i="44"/>
  <c r="AF7" i="44"/>
  <c r="E8" i="44"/>
  <c r="L10" i="44"/>
  <c r="H13" i="44"/>
  <c r="BL13" i="44"/>
  <c r="R26" i="44"/>
  <c r="AR29" i="44"/>
  <c r="I50" i="44"/>
  <c r="AW50" i="44"/>
  <c r="AW53" i="44"/>
  <c r="A35" i="44"/>
  <c r="C19" i="46"/>
  <c r="C19" i="44" s="1"/>
  <c r="H7" i="44"/>
  <c r="X7" i="44"/>
  <c r="AU9" i="44"/>
  <c r="AD12" i="44"/>
  <c r="AT12" i="44"/>
  <c r="BJ12" i="44"/>
  <c r="P13" i="44"/>
  <c r="AF13" i="44"/>
  <c r="E14" i="44"/>
  <c r="BI14" i="44"/>
  <c r="BK20" i="44"/>
  <c r="L22" i="44"/>
  <c r="AB22" i="44"/>
  <c r="BH22" i="44"/>
  <c r="T24" i="44"/>
  <c r="BM28" i="44"/>
  <c r="BH29" i="44"/>
  <c r="AD32" i="44"/>
  <c r="J33" i="44"/>
  <c r="R33" i="44"/>
  <c r="Z33" i="44"/>
  <c r="AH33" i="44"/>
  <c r="AP33" i="44"/>
  <c r="AX33" i="44"/>
  <c r="BF33" i="44"/>
  <c r="BN33" i="44"/>
  <c r="I37" i="44"/>
  <c r="AO37" i="44"/>
  <c r="BM37" i="44"/>
  <c r="AR38" i="44"/>
  <c r="BB39" i="44"/>
  <c r="AY41" i="44"/>
  <c r="BA44" i="44"/>
  <c r="AA48" i="44"/>
  <c r="AE49" i="44"/>
  <c r="AG50" i="44"/>
  <c r="AK51" i="44"/>
  <c r="AW52" i="44"/>
  <c r="BF58" i="44"/>
  <c r="AO62" i="44"/>
  <c r="AB65" i="44"/>
  <c r="BD66" i="44"/>
  <c r="BP67" i="44"/>
  <c r="AF73" i="44"/>
  <c r="AR74" i="44"/>
  <c r="AP78" i="44"/>
  <c r="BL80" i="44"/>
  <c r="U84" i="44"/>
  <c r="K86" i="44"/>
  <c r="I90" i="44"/>
  <c r="BE90" i="44"/>
  <c r="D91" i="44"/>
  <c r="AN101" i="46"/>
  <c r="AN101" i="44"/>
  <c r="AB102" i="46"/>
  <c r="AB102" i="44"/>
  <c r="BH102" i="46"/>
  <c r="BH102" i="44"/>
  <c r="AM103" i="46"/>
  <c r="AM103" i="44"/>
  <c r="BG104" i="46"/>
  <c r="BG104" i="44"/>
  <c r="AA106" i="46"/>
  <c r="AA106" i="44"/>
  <c r="BB107" i="46"/>
  <c r="BB107" i="44"/>
  <c r="E109" i="46"/>
  <c r="E109" i="44"/>
  <c r="BE110" i="46"/>
  <c r="BE110" i="44"/>
  <c r="AS111" i="46"/>
  <c r="AS111" i="44"/>
  <c r="AG112" i="46"/>
  <c r="AG112" i="44"/>
  <c r="BA113" i="46"/>
  <c r="BA113" i="44"/>
  <c r="AF116" i="46"/>
  <c r="AF116" i="44"/>
  <c r="AH117" i="46"/>
  <c r="AH117" i="44"/>
  <c r="E118" i="46"/>
  <c r="E118" i="44"/>
  <c r="BQ118" i="46"/>
  <c r="BQ118" i="44"/>
  <c r="Q119" i="46"/>
  <c r="Q119" i="44"/>
  <c r="T120" i="46"/>
  <c r="T120" i="44"/>
  <c r="AZ120" i="46"/>
  <c r="AZ120" i="44"/>
  <c r="H123" i="46"/>
  <c r="H123" i="44"/>
  <c r="AN123" i="46"/>
  <c r="AN123" i="44"/>
  <c r="S124" i="46"/>
  <c r="S124" i="44"/>
  <c r="AY124" i="46"/>
  <c r="AY124" i="44"/>
  <c r="BK127" i="46"/>
  <c r="BK127" i="44"/>
  <c r="Q130" i="46"/>
  <c r="Q130" i="44"/>
  <c r="AZ133" i="46"/>
  <c r="AZ133" i="44"/>
  <c r="P134" i="46"/>
  <c r="P134" i="44"/>
  <c r="AV134" i="46"/>
  <c r="AV134" i="44"/>
  <c r="L135" i="46"/>
  <c r="L135" i="44"/>
  <c r="P136" i="46"/>
  <c r="P136" i="44"/>
  <c r="S137" i="46"/>
  <c r="S137" i="44"/>
  <c r="BG137" i="46"/>
  <c r="BG137" i="44"/>
  <c r="AW139" i="46"/>
  <c r="AW139" i="44"/>
  <c r="AC140" i="46"/>
  <c r="AC140" i="44"/>
  <c r="AP144" i="46"/>
  <c r="AP144" i="44"/>
  <c r="AI147" i="46"/>
  <c r="AI147" i="44"/>
  <c r="BC148" i="46"/>
  <c r="BC148" i="44"/>
  <c r="AM150" i="46"/>
  <c r="AM150" i="44"/>
  <c r="M152" i="46"/>
  <c r="M152" i="44"/>
  <c r="BA152" i="46"/>
  <c r="BA152" i="44"/>
  <c r="Y153" i="46"/>
  <c r="Y153" i="44"/>
  <c r="AS154" i="46"/>
  <c r="AS154" i="44"/>
  <c r="H155" i="46"/>
  <c r="H155" i="44"/>
  <c r="P155" i="46"/>
  <c r="P155" i="44"/>
  <c r="X155" i="46"/>
  <c r="X155" i="44"/>
  <c r="AF155" i="46"/>
  <c r="AF155" i="44"/>
  <c r="AN155" i="46"/>
  <c r="AN155" i="44"/>
  <c r="AV155" i="46"/>
  <c r="AV155" i="44"/>
  <c r="BD155" i="46"/>
  <c r="BD155" i="44"/>
  <c r="BL155" i="46"/>
  <c r="BL155" i="44"/>
  <c r="J156" i="46"/>
  <c r="J156" i="44"/>
  <c r="AP156" i="46"/>
  <c r="AP156" i="44"/>
  <c r="BN156" i="46"/>
  <c r="BN156" i="44"/>
  <c r="BL158" i="46"/>
  <c r="BL158" i="44"/>
  <c r="U160" i="46"/>
  <c r="U160" i="44"/>
  <c r="H161" i="46"/>
  <c r="H161" i="44"/>
  <c r="AR162" i="46"/>
  <c r="AR162" i="44"/>
  <c r="P163" i="46"/>
  <c r="P163" i="44"/>
  <c r="D164" i="46"/>
  <c r="D164" i="44"/>
  <c r="F165" i="46"/>
  <c r="F165" i="44"/>
  <c r="BD101" i="44"/>
  <c r="BK103" i="44"/>
  <c r="G105" i="44"/>
  <c r="K106" i="44"/>
  <c r="BO106" i="44"/>
  <c r="AT107" i="44"/>
  <c r="Y108" i="44"/>
  <c r="M109" i="44"/>
  <c r="BQ109" i="44"/>
  <c r="BM110" i="44"/>
  <c r="AB115" i="44"/>
  <c r="BH115" i="44"/>
  <c r="AV101" i="44"/>
  <c r="G103" i="44"/>
  <c r="AA104" i="44"/>
  <c r="AY104" i="44"/>
  <c r="AE105" i="44"/>
  <c r="BC105" i="44"/>
  <c r="BG106" i="44"/>
  <c r="N107" i="44"/>
  <c r="BE108" i="44"/>
  <c r="Q110" i="44"/>
  <c r="AO110" i="44"/>
  <c r="M111" i="44"/>
  <c r="AE103" i="44"/>
  <c r="BC103" i="44"/>
  <c r="S104" i="44"/>
  <c r="AY106" i="44"/>
  <c r="AL107" i="44"/>
  <c r="BJ107" i="44"/>
  <c r="Q108" i="44"/>
  <c r="AK109" i="44"/>
  <c r="BI109" i="44"/>
  <c r="BM112" i="44"/>
  <c r="AK113" i="44"/>
  <c r="T115" i="44"/>
  <c r="AZ115" i="44"/>
  <c r="AV116" i="44"/>
  <c r="BF117" i="44"/>
  <c r="U118" i="44"/>
  <c r="BD121" i="44"/>
  <c r="BP122" i="44"/>
  <c r="O125" i="44"/>
  <c r="AM125" i="44"/>
  <c r="T102" i="44"/>
  <c r="AZ102" i="44"/>
  <c r="K104" i="44"/>
  <c r="AQ104" i="44"/>
  <c r="W105" i="44"/>
  <c r="AQ106" i="44"/>
  <c r="F107" i="44"/>
  <c r="I108" i="44"/>
  <c r="AW108" i="44"/>
  <c r="E111" i="44"/>
  <c r="BQ111" i="44"/>
  <c r="Y112" i="44"/>
  <c r="AC113" i="44"/>
  <c r="AF101" i="44"/>
  <c r="L102" i="44"/>
  <c r="W103" i="44"/>
  <c r="AU103" i="44"/>
  <c r="BO104" i="44"/>
  <c r="AU105" i="44"/>
  <c r="AI106" i="44"/>
  <c r="AD107" i="44"/>
  <c r="AC109" i="44"/>
  <c r="I110" i="44"/>
  <c r="AG110" i="44"/>
  <c r="AK111" i="44"/>
  <c r="BE112" i="44"/>
  <c r="U113" i="44"/>
  <c r="BB165" i="44"/>
  <c r="AS167" i="44"/>
  <c r="Q168" i="44"/>
  <c r="AC169" i="44"/>
  <c r="AG170" i="44"/>
  <c r="BF174" i="44"/>
  <c r="BP177" i="44"/>
  <c r="L181" i="44"/>
  <c r="AM184" i="44"/>
  <c r="U27" i="46"/>
  <c r="U27" i="44"/>
  <c r="AF30" i="46"/>
  <c r="AF30" i="44"/>
  <c r="AI31" i="46"/>
  <c r="AI31" i="44"/>
  <c r="BO31" i="46"/>
  <c r="BO31" i="44"/>
  <c r="AM32" i="46"/>
  <c r="AM32" i="44"/>
  <c r="BC34" i="46"/>
  <c r="BC34" i="44"/>
  <c r="AQ35" i="46"/>
  <c r="AQ35" i="44"/>
  <c r="AM36" i="46"/>
  <c r="AM36" i="44"/>
  <c r="U38" i="46"/>
  <c r="U38" i="44"/>
  <c r="BI38" i="46"/>
  <c r="BI38" i="44"/>
  <c r="G39" i="46"/>
  <c r="G39" i="44"/>
  <c r="AN25" i="46"/>
  <c r="AN25" i="44"/>
  <c r="BC27" i="46"/>
  <c r="BC27" i="44"/>
  <c r="BB29" i="46"/>
  <c r="BB29" i="44"/>
  <c r="BE30" i="46"/>
  <c r="BE30" i="44"/>
  <c r="D31" i="46"/>
  <c r="D31" i="44"/>
  <c r="BJ26" i="46"/>
  <c r="BJ26" i="44"/>
  <c r="BM27" i="46"/>
  <c r="BM27" i="44"/>
  <c r="BL29" i="46"/>
  <c r="BL29" i="44"/>
  <c r="AQ30" i="46"/>
  <c r="AQ30" i="44"/>
  <c r="N31" i="46"/>
  <c r="N31" i="44"/>
  <c r="AX32" i="46"/>
  <c r="AX32" i="44"/>
  <c r="BN34" i="46"/>
  <c r="BN34" i="44"/>
  <c r="E37" i="46"/>
  <c r="E37" i="44"/>
  <c r="AS37" i="46"/>
  <c r="AS37" i="44"/>
  <c r="AN38" i="46"/>
  <c r="AN38" i="44"/>
  <c r="Z39" i="46"/>
  <c r="Z39" i="44"/>
  <c r="W41" i="46"/>
  <c r="W41" i="44"/>
  <c r="S42" i="46"/>
  <c r="S42" i="44"/>
  <c r="AY42" i="46"/>
  <c r="AY42" i="44"/>
  <c r="E43" i="46"/>
  <c r="E43" i="44"/>
  <c r="BQ43" i="46"/>
  <c r="BQ43" i="44"/>
  <c r="L45" i="46"/>
  <c r="L45" i="44"/>
  <c r="AM46" i="46"/>
  <c r="AM46" i="44"/>
  <c r="BG47" i="46"/>
  <c r="BG47" i="44"/>
  <c r="AM48" i="46"/>
  <c r="AM48" i="44"/>
  <c r="S49" i="46"/>
  <c r="S49" i="44"/>
  <c r="AK50" i="46"/>
  <c r="AK50" i="44"/>
  <c r="I51" i="46"/>
  <c r="I51" i="44"/>
  <c r="BA52" i="46"/>
  <c r="BA52" i="44"/>
  <c r="BA53" i="46"/>
  <c r="BA53" i="44"/>
  <c r="Y54" i="46"/>
  <c r="Y54" i="44"/>
  <c r="BE54" i="46"/>
  <c r="BE54" i="44"/>
  <c r="AA25" i="46"/>
  <c r="AA25" i="44"/>
  <c r="AY25" i="46"/>
  <c r="AY25" i="44"/>
  <c r="AU26" i="46"/>
  <c r="AU26" i="44"/>
  <c r="AP27" i="46"/>
  <c r="AP27" i="44"/>
  <c r="Q29" i="46"/>
  <c r="Q29" i="44"/>
  <c r="BC31" i="46"/>
  <c r="BC31" i="44"/>
  <c r="AA32" i="46"/>
  <c r="AA32" i="44"/>
  <c r="AI34" i="46"/>
  <c r="AI34" i="44"/>
  <c r="W35" i="46"/>
  <c r="W35" i="44"/>
  <c r="BK35" i="46"/>
  <c r="BK35" i="44"/>
  <c r="BG36" i="46"/>
  <c r="BG36" i="44"/>
  <c r="N37" i="46"/>
  <c r="N37" i="44"/>
  <c r="BH25" i="46"/>
  <c r="BH25" i="44"/>
  <c r="H26" i="46"/>
  <c r="H26" i="44"/>
  <c r="X26" i="46"/>
  <c r="X26" i="44"/>
  <c r="W28" i="46"/>
  <c r="W28" i="44"/>
  <c r="AU28" i="46"/>
  <c r="AU28" i="44"/>
  <c r="M30" i="46"/>
  <c r="M30" i="44"/>
  <c r="X31" i="46"/>
  <c r="X31" i="44"/>
  <c r="L32" i="46"/>
  <c r="L32" i="44"/>
  <c r="AF35" i="46"/>
  <c r="AF35" i="44"/>
  <c r="BC37" i="46"/>
  <c r="BC37" i="44"/>
  <c r="J38" i="46"/>
  <c r="J38" i="44"/>
  <c r="AX38" i="46"/>
  <c r="AX38" i="44"/>
  <c r="N34" i="44"/>
  <c r="AT34" i="44"/>
  <c r="AD36" i="44"/>
  <c r="AI39" i="44"/>
  <c r="AR39" i="44"/>
  <c r="G40" i="44"/>
  <c r="S40" i="44"/>
  <c r="AM40" i="44"/>
  <c r="AY40" i="44"/>
  <c r="D41" i="44"/>
  <c r="AF41" i="44"/>
  <c r="AZ41" i="44"/>
  <c r="BE56" i="44"/>
  <c r="AH57" i="44"/>
  <c r="AW59" i="44"/>
  <c r="BE61" i="44"/>
  <c r="BD63" i="44"/>
  <c r="AD18" i="46"/>
  <c r="AD18" i="44"/>
  <c r="BB18" i="46"/>
  <c r="BB18" i="44"/>
  <c r="K19" i="46"/>
  <c r="K19" i="44"/>
  <c r="AQ19" i="46"/>
  <c r="AQ19" i="44"/>
  <c r="G20" i="46"/>
  <c r="G20" i="44"/>
  <c r="T22" i="46"/>
  <c r="T22" i="44"/>
  <c r="AJ22" i="46"/>
  <c r="AJ22" i="44"/>
  <c r="AF23" i="46"/>
  <c r="AF23" i="44"/>
  <c r="AH26" i="46"/>
  <c r="AH26" i="44"/>
  <c r="BF26" i="46"/>
  <c r="BF26" i="44"/>
  <c r="BA27" i="46"/>
  <c r="BA27" i="44"/>
  <c r="L29" i="46"/>
  <c r="L29" i="44"/>
  <c r="AJ29" i="46"/>
  <c r="AJ29" i="44"/>
  <c r="R31" i="46"/>
  <c r="R31" i="44"/>
  <c r="BF31" i="46"/>
  <c r="BF31" i="44"/>
  <c r="N32" i="46"/>
  <c r="N32" i="44"/>
  <c r="AL32" i="46"/>
  <c r="AL32" i="44"/>
  <c r="V34" i="46"/>
  <c r="V34" i="44"/>
  <c r="R35" i="46"/>
  <c r="R35" i="44"/>
  <c r="BF35" i="46"/>
  <c r="BF35" i="44"/>
  <c r="BN35" i="46"/>
  <c r="BN35" i="44"/>
  <c r="V36" i="46"/>
  <c r="V36" i="44"/>
  <c r="AT36" i="46"/>
  <c r="AT36" i="44"/>
  <c r="BJ36" i="46"/>
  <c r="BJ36" i="44"/>
  <c r="Q37" i="46"/>
  <c r="Q37" i="44"/>
  <c r="BE37" i="46"/>
  <c r="BE37" i="44"/>
  <c r="BH38" i="46"/>
  <c r="BH38" i="44"/>
  <c r="F39" i="46"/>
  <c r="F39" i="44"/>
  <c r="V39" i="46"/>
  <c r="V39" i="44"/>
  <c r="BJ39" i="46"/>
  <c r="BJ39" i="44"/>
  <c r="K41" i="46"/>
  <c r="K41" i="44"/>
  <c r="AI41" i="46"/>
  <c r="AI41" i="44"/>
  <c r="P16" i="46"/>
  <c r="P16" i="44"/>
  <c r="AX17" i="46"/>
  <c r="AX17" i="44"/>
  <c r="BM23" i="46"/>
  <c r="BM23" i="44"/>
  <c r="BK25" i="46"/>
  <c r="BK25" i="44"/>
  <c r="R28" i="46"/>
  <c r="R28" i="44"/>
  <c r="AX28" i="46"/>
  <c r="AX28" i="44"/>
  <c r="P30" i="46"/>
  <c r="P30" i="44"/>
  <c r="AV30" i="46"/>
  <c r="AV30" i="44"/>
  <c r="AA31" i="46"/>
  <c r="AA31" i="44"/>
  <c r="G32" i="46"/>
  <c r="G32" i="44"/>
  <c r="W34" i="46"/>
  <c r="W34" i="44"/>
  <c r="AE34" i="46"/>
  <c r="AE34" i="44"/>
  <c r="BK34" i="46"/>
  <c r="BK34" i="44"/>
  <c r="K35" i="46"/>
  <c r="K35" i="44"/>
  <c r="AO16" i="46"/>
  <c r="AO16" i="44"/>
  <c r="BM16" i="46"/>
  <c r="BM16" i="44"/>
  <c r="K17" i="46"/>
  <c r="K17" i="44"/>
  <c r="AI17" i="46"/>
  <c r="AI17" i="44"/>
  <c r="H18" i="46"/>
  <c r="H18" i="44"/>
  <c r="U19" i="46"/>
  <c r="U19" i="44"/>
  <c r="BA19" i="46"/>
  <c r="BA19" i="44"/>
  <c r="AW20" i="46"/>
  <c r="AW20" i="44"/>
  <c r="BM20" i="46"/>
  <c r="BM20" i="44"/>
  <c r="Z21" i="46"/>
  <c r="Z21" i="44"/>
  <c r="BJ22" i="46"/>
  <c r="BJ22" i="44"/>
  <c r="J23" i="46"/>
  <c r="J23" i="44"/>
  <c r="AA13" i="46"/>
  <c r="AA13" i="44"/>
  <c r="AQ13" i="46"/>
  <c r="AQ13" i="44"/>
  <c r="BG13" i="46"/>
  <c r="BG13" i="44"/>
  <c r="AI20" i="46"/>
  <c r="AI20" i="44"/>
  <c r="X24" i="46"/>
  <c r="X24" i="44"/>
  <c r="BL24" i="46"/>
  <c r="BL24" i="44"/>
  <c r="J14" i="46"/>
  <c r="J14" i="44"/>
  <c r="Z14" i="46"/>
  <c r="Z14" i="44"/>
  <c r="AP14" i="46"/>
  <c r="AP14" i="44"/>
  <c r="BF14" i="46"/>
  <c r="BF14" i="44"/>
  <c r="G15" i="46"/>
  <c r="G15" i="44"/>
  <c r="AB16" i="46"/>
  <c r="AB16" i="44"/>
  <c r="V17" i="46"/>
  <c r="V17" i="44"/>
  <c r="BJ17" i="46"/>
  <c r="BJ17" i="44"/>
  <c r="AF19" i="46"/>
  <c r="AF19" i="44"/>
  <c r="BL19" i="46"/>
  <c r="BL19" i="44"/>
  <c r="T20" i="46"/>
  <c r="T20" i="44"/>
  <c r="M21" i="46"/>
  <c r="M21" i="44"/>
  <c r="BI21" i="46"/>
  <c r="BI21" i="44"/>
  <c r="AW22" i="46"/>
  <c r="AW22" i="44"/>
  <c r="U23" i="46"/>
  <c r="U23" i="44"/>
  <c r="N13" i="46"/>
  <c r="N13" i="44"/>
  <c r="X15" i="46"/>
  <c r="X15" i="44"/>
  <c r="AN15" i="46"/>
  <c r="AN15" i="44"/>
  <c r="BD15" i="46"/>
  <c r="BD15" i="44"/>
  <c r="BA16" i="46"/>
  <c r="BA16" i="44"/>
  <c r="AL21" i="46"/>
  <c r="AL21" i="44"/>
  <c r="AW24" i="44"/>
  <c r="S25" i="44"/>
  <c r="G26" i="44"/>
  <c r="T26" i="44"/>
  <c r="I43" i="44"/>
  <c r="Q43" i="44"/>
  <c r="Y43" i="44"/>
  <c r="AG43" i="44"/>
  <c r="AO43" i="44"/>
  <c r="AW43" i="44"/>
  <c r="BE43" i="44"/>
  <c r="BM43" i="44"/>
  <c r="AC44" i="44"/>
  <c r="BI44" i="44"/>
  <c r="X45" i="44"/>
  <c r="AY46" i="44"/>
  <c r="M44" i="46"/>
  <c r="M44" i="44"/>
  <c r="BL45" i="46"/>
  <c r="BL45" i="44"/>
  <c r="AQ46" i="46"/>
  <c r="AQ46" i="44"/>
  <c r="W47" i="46"/>
  <c r="W47" i="44"/>
  <c r="K48" i="46"/>
  <c r="K48" i="44"/>
  <c r="BC49" i="46"/>
  <c r="BC49" i="44"/>
  <c r="Y50" i="46"/>
  <c r="Y50" i="44"/>
  <c r="E51" i="46"/>
  <c r="E51" i="44"/>
  <c r="BQ51" i="46"/>
  <c r="BQ51" i="44"/>
  <c r="Y52" i="46"/>
  <c r="Y52" i="44"/>
  <c r="BM52" i="46"/>
  <c r="BM52" i="44"/>
  <c r="Q53" i="46"/>
  <c r="Q53" i="44"/>
  <c r="E54" i="46"/>
  <c r="E54" i="44"/>
  <c r="AV25" i="46"/>
  <c r="AV25" i="44"/>
  <c r="L26" i="46"/>
  <c r="L26" i="44"/>
  <c r="BP26" i="46"/>
  <c r="BP26" i="44"/>
  <c r="BK27" i="46"/>
  <c r="BK27" i="44"/>
  <c r="F29" i="46"/>
  <c r="F29" i="44"/>
  <c r="AL29" i="46"/>
  <c r="AL29" i="44"/>
  <c r="BM30" i="46"/>
  <c r="BM30" i="44"/>
  <c r="AJ31" i="46"/>
  <c r="AJ31" i="44"/>
  <c r="AN34" i="46"/>
  <c r="AN34" i="44"/>
  <c r="T35" i="46"/>
  <c r="T35" i="44"/>
  <c r="AC28" i="46"/>
  <c r="AC28" i="44"/>
  <c r="BI28" i="46"/>
  <c r="BI28" i="44"/>
  <c r="AA30" i="46"/>
  <c r="AA30" i="44"/>
  <c r="BB31" i="46"/>
  <c r="BB31" i="44"/>
  <c r="R32" i="46"/>
  <c r="R32" i="44"/>
  <c r="BF34" i="46"/>
  <c r="BF34" i="44"/>
  <c r="AL35" i="46"/>
  <c r="AL35" i="44"/>
  <c r="W26" i="46"/>
  <c r="W26" i="44"/>
  <c r="AH27" i="46"/>
  <c r="AH27" i="44"/>
  <c r="F28" i="46"/>
  <c r="F28" i="44"/>
  <c r="Y29" i="46"/>
  <c r="Y29" i="44"/>
  <c r="BE29" i="46"/>
  <c r="BE29" i="44"/>
  <c r="BK31" i="46"/>
  <c r="BK31" i="44"/>
  <c r="AY32" i="46"/>
  <c r="AY32" i="44"/>
  <c r="BO34" i="46"/>
  <c r="BO34" i="44"/>
  <c r="AU35" i="46"/>
  <c r="AU35" i="44"/>
  <c r="BD26" i="46"/>
  <c r="BD26" i="44"/>
  <c r="K27" i="46"/>
  <c r="K27" i="44"/>
  <c r="AQ27" i="46"/>
  <c r="AQ27" i="44"/>
  <c r="AM28" i="46"/>
  <c r="AM28" i="44"/>
  <c r="BN29" i="46"/>
  <c r="BN29" i="44"/>
  <c r="BA30" i="46"/>
  <c r="BA30" i="44"/>
  <c r="H31" i="46"/>
  <c r="H31" i="44"/>
  <c r="L34" i="44"/>
  <c r="R36" i="44"/>
  <c r="AA36" i="44"/>
  <c r="BC36" i="44"/>
  <c r="BL36" i="44"/>
  <c r="Z37" i="44"/>
  <c r="AI37" i="44"/>
  <c r="BA37" i="44"/>
  <c r="BJ37" i="44"/>
  <c r="E38" i="44"/>
  <c r="N38" i="44"/>
  <c r="AF38" i="44"/>
  <c r="AO38" i="44"/>
  <c r="BQ38" i="44"/>
  <c r="AK56" i="44"/>
  <c r="AD57" i="44"/>
  <c r="AS59" i="44"/>
  <c r="Y60" i="44"/>
  <c r="E61" i="44"/>
  <c r="BQ61" i="44"/>
  <c r="Y62" i="44"/>
  <c r="AZ14" i="46"/>
  <c r="AZ14" i="44"/>
  <c r="BB16" i="46"/>
  <c r="BB16" i="44"/>
  <c r="BJ16" i="46"/>
  <c r="BJ16" i="44"/>
  <c r="AP19" i="46"/>
  <c r="AP19" i="44"/>
  <c r="AX19" i="46"/>
  <c r="AX19" i="44"/>
  <c r="BF19" i="46"/>
  <c r="BF19" i="44"/>
  <c r="BJ20" i="46"/>
  <c r="BJ20" i="44"/>
  <c r="BK21" i="46"/>
  <c r="BK21" i="44"/>
  <c r="AA22" i="46"/>
  <c r="AA22" i="44"/>
  <c r="AM23" i="46"/>
  <c r="AM23" i="44"/>
  <c r="BK23" i="46"/>
  <c r="BK23" i="44"/>
  <c r="AQ24" i="46"/>
  <c r="AQ24" i="44"/>
  <c r="BG24" i="46"/>
  <c r="BG24" i="44"/>
  <c r="BI25" i="46"/>
  <c r="BI25" i="44"/>
  <c r="AW26" i="46"/>
  <c r="AW26" i="44"/>
  <c r="BM26" i="46"/>
  <c r="BM26" i="44"/>
  <c r="AF28" i="46"/>
  <c r="AF28" i="44"/>
  <c r="AY29" i="46"/>
  <c r="AY29" i="44"/>
  <c r="BO29" i="46"/>
  <c r="BO29" i="44"/>
  <c r="Q31" i="46"/>
  <c r="Q31" i="44"/>
  <c r="AO31" i="46"/>
  <c r="AO31" i="44"/>
  <c r="U32" i="46"/>
  <c r="U32" i="44"/>
  <c r="M34" i="46"/>
  <c r="M34" i="44"/>
  <c r="AK34" i="46"/>
  <c r="AK34" i="44"/>
  <c r="BA34" i="46"/>
  <c r="BA34" i="44"/>
  <c r="BQ34" i="46"/>
  <c r="BQ34" i="44"/>
  <c r="Q35" i="46"/>
  <c r="Q35" i="44"/>
  <c r="AG35" i="46"/>
  <c r="AG35" i="44"/>
  <c r="AW35" i="46"/>
  <c r="AW35" i="44"/>
  <c r="BE35" i="46"/>
  <c r="BE35" i="44"/>
  <c r="BM35" i="46"/>
  <c r="BM35" i="44"/>
  <c r="H37" i="46"/>
  <c r="H37" i="44"/>
  <c r="X37" i="46"/>
  <c r="X37" i="44"/>
  <c r="AN37" i="46"/>
  <c r="AN37" i="44"/>
  <c r="AV37" i="46"/>
  <c r="AV37" i="44"/>
  <c r="BD37" i="46"/>
  <c r="BD37" i="44"/>
  <c r="BL37" i="46"/>
  <c r="BL37" i="44"/>
  <c r="K38" i="46"/>
  <c r="K38" i="44"/>
  <c r="AA38" i="46"/>
  <c r="AA38" i="44"/>
  <c r="AY38" i="46"/>
  <c r="AY38" i="44"/>
  <c r="I40" i="46"/>
  <c r="I40" i="44"/>
  <c r="Q40" i="46"/>
  <c r="Q40" i="44"/>
  <c r="Y40" i="46"/>
  <c r="Y40" i="44"/>
  <c r="BM40" i="46"/>
  <c r="BM40" i="44"/>
  <c r="J41" i="46"/>
  <c r="J41" i="44"/>
  <c r="AP41" i="46"/>
  <c r="AP41" i="44"/>
  <c r="AD42" i="46"/>
  <c r="AD42" i="44"/>
  <c r="AT42" i="46"/>
  <c r="AT42" i="44"/>
  <c r="D44" i="46"/>
  <c r="D44" i="44"/>
  <c r="T44" i="46"/>
  <c r="T44" i="44"/>
  <c r="BP44" i="46"/>
  <c r="BP44" i="44"/>
  <c r="W45" i="46"/>
  <c r="W45" i="44"/>
  <c r="AU45" i="46"/>
  <c r="AU45" i="44"/>
  <c r="BK45" i="46"/>
  <c r="BK45" i="44"/>
  <c r="R46" i="46"/>
  <c r="R46" i="44"/>
  <c r="AH46" i="46"/>
  <c r="AH46" i="44"/>
  <c r="BN46" i="46"/>
  <c r="BN46" i="44"/>
  <c r="V47" i="46"/>
  <c r="V47" i="44"/>
  <c r="AZ54" i="46"/>
  <c r="AZ54" i="44"/>
  <c r="D8" i="44"/>
  <c r="X17" i="44"/>
  <c r="AV17" i="44"/>
  <c r="E18" i="44"/>
  <c r="AT20" i="44"/>
  <c r="S22" i="44"/>
  <c r="Y26" i="44"/>
  <c r="X28" i="44"/>
  <c r="F30" i="44"/>
  <c r="AD30" i="44"/>
  <c r="E36" i="44"/>
  <c r="M36" i="44"/>
  <c r="U36" i="44"/>
  <c r="AC36" i="44"/>
  <c r="AK36" i="44"/>
  <c r="AS36" i="44"/>
  <c r="BA36" i="44"/>
  <c r="BI36" i="44"/>
  <c r="BQ36" i="44"/>
  <c r="AZ44" i="44"/>
  <c r="BA57" i="44"/>
  <c r="AZ8" i="46"/>
  <c r="AZ8" i="44"/>
  <c r="H17" i="46"/>
  <c r="H17" i="44"/>
  <c r="AN17" i="46"/>
  <c r="AN17" i="44"/>
  <c r="BL17" i="46"/>
  <c r="BL17" i="44"/>
  <c r="G21" i="46"/>
  <c r="G21" i="44"/>
  <c r="W21" i="46"/>
  <c r="W21" i="44"/>
  <c r="AY22" i="46"/>
  <c r="AY22" i="44"/>
  <c r="BO22" i="46"/>
  <c r="BO22" i="44"/>
  <c r="G23" i="46"/>
  <c r="G23" i="44"/>
  <c r="O23" i="46"/>
  <c r="O23" i="44"/>
  <c r="BC23" i="46"/>
  <c r="BC23" i="44"/>
  <c r="S24" i="46"/>
  <c r="S24" i="44"/>
  <c r="AI24" i="46"/>
  <c r="AI24" i="44"/>
  <c r="AY24" i="46"/>
  <c r="AY24" i="44"/>
  <c r="AC25" i="46"/>
  <c r="AC25" i="44"/>
  <c r="AK25" i="46"/>
  <c r="AK25" i="44"/>
  <c r="Q26" i="46"/>
  <c r="Q26" i="44"/>
  <c r="BE26" i="46"/>
  <c r="BE26" i="44"/>
  <c r="T27" i="46"/>
  <c r="T27" i="44"/>
  <c r="AZ27" i="46"/>
  <c r="AZ27" i="44"/>
  <c r="H28" i="46"/>
  <c r="H28" i="44"/>
  <c r="BD28" i="46"/>
  <c r="BD28" i="44"/>
  <c r="S29" i="46"/>
  <c r="S29" i="44"/>
  <c r="AA29" i="46"/>
  <c r="AA29" i="44"/>
  <c r="BB30" i="46"/>
  <c r="BB30" i="44"/>
  <c r="I31" i="46"/>
  <c r="I31" i="44"/>
  <c r="Y31" i="46"/>
  <c r="Y31" i="44"/>
  <c r="AW31" i="46"/>
  <c r="AW31" i="44"/>
  <c r="BE31" i="46"/>
  <c r="BE31" i="44"/>
  <c r="E32" i="46"/>
  <c r="E32" i="44"/>
  <c r="AK32" i="46"/>
  <c r="AK32" i="44"/>
  <c r="AS32" i="46"/>
  <c r="AS32" i="44"/>
  <c r="BA32" i="46"/>
  <c r="BA32" i="44"/>
  <c r="E34" i="46"/>
  <c r="E34" i="44"/>
  <c r="U34" i="46"/>
  <c r="U34" i="44"/>
  <c r="AS34" i="46"/>
  <c r="AS34" i="44"/>
  <c r="BI34" i="46"/>
  <c r="BI34" i="44"/>
  <c r="I35" i="46"/>
  <c r="I35" i="44"/>
  <c r="Y35" i="46"/>
  <c r="Y35" i="44"/>
  <c r="AO35" i="46"/>
  <c r="AO35" i="44"/>
  <c r="P37" i="46"/>
  <c r="P37" i="44"/>
  <c r="AF37" i="46"/>
  <c r="AF37" i="44"/>
  <c r="S38" i="46"/>
  <c r="S38" i="44"/>
  <c r="AQ38" i="46"/>
  <c r="AQ38" i="44"/>
  <c r="BG38" i="46"/>
  <c r="BG38" i="44"/>
  <c r="R41" i="46"/>
  <c r="R41" i="44"/>
  <c r="AH41" i="46"/>
  <c r="AH41" i="44"/>
  <c r="AX41" i="46"/>
  <c r="AX41" i="44"/>
  <c r="BF41" i="46"/>
  <c r="BF41" i="44"/>
  <c r="BB42" i="46"/>
  <c r="BB42" i="44"/>
  <c r="BJ42" i="46"/>
  <c r="BJ42" i="44"/>
  <c r="A41" i="27"/>
  <c r="C43" i="46"/>
  <c r="C43" i="44" s="1"/>
  <c r="L44" i="46"/>
  <c r="L44" i="44"/>
  <c r="G45" i="46"/>
  <c r="G45" i="44"/>
  <c r="O45" i="46"/>
  <c r="O45" i="44"/>
  <c r="AM45" i="46"/>
  <c r="AM45" i="44"/>
  <c r="BC45" i="46"/>
  <c r="BC45" i="44"/>
  <c r="J46" i="46"/>
  <c r="J46" i="44"/>
  <c r="Z46" i="46"/>
  <c r="Z46" i="44"/>
  <c r="AX46" i="46"/>
  <c r="AX46" i="44"/>
  <c r="BF46" i="46"/>
  <c r="BF46" i="44"/>
  <c r="F47" i="46"/>
  <c r="F47" i="44"/>
  <c r="AD47" i="46"/>
  <c r="AD47" i="44"/>
  <c r="AL47" i="46"/>
  <c r="AL47" i="44"/>
  <c r="BB47" i="46"/>
  <c r="BB47" i="44"/>
  <c r="BJ47" i="46"/>
  <c r="BJ47" i="44"/>
  <c r="C31" i="46"/>
  <c r="C31" i="44" s="1"/>
  <c r="C48" i="46"/>
  <c r="C48" i="44" s="1"/>
  <c r="A43" i="44"/>
  <c r="AT16" i="44"/>
  <c r="AH19" i="44"/>
  <c r="V20" i="44"/>
  <c r="AE21" i="44"/>
  <c r="AI22" i="44"/>
  <c r="BG22" i="44"/>
  <c r="AU23" i="44"/>
  <c r="L27" i="44"/>
  <c r="P28" i="44"/>
  <c r="BQ32" i="44"/>
  <c r="AR44" i="44"/>
  <c r="M57" i="44"/>
  <c r="AW58" i="44"/>
  <c r="BQ12" i="44"/>
  <c r="AB14" i="44"/>
  <c r="AC18" i="44"/>
  <c r="R19" i="44"/>
  <c r="AU21" i="44"/>
  <c r="AS25" i="44"/>
  <c r="P52" i="44"/>
  <c r="BQ57" i="44"/>
  <c r="AG58" i="44"/>
  <c r="BD62" i="44"/>
  <c r="AY67" i="44"/>
  <c r="T8" i="44"/>
  <c r="S10" i="44"/>
  <c r="M12" i="44"/>
  <c r="I15" i="44"/>
  <c r="J19" i="44"/>
  <c r="BB20" i="44"/>
  <c r="AE23" i="44"/>
  <c r="E25" i="44"/>
  <c r="AO26" i="44"/>
  <c r="AN28" i="44"/>
  <c r="AO40" i="44"/>
  <c r="BP54" i="44"/>
  <c r="Y58" i="44"/>
  <c r="P62" i="44"/>
  <c r="AV62" i="44"/>
  <c r="BP8" i="44"/>
  <c r="AK12" i="44"/>
  <c r="BC21" i="44"/>
  <c r="AJ8" i="44"/>
  <c r="V9" i="44"/>
  <c r="AL9" i="44"/>
  <c r="D14" i="44"/>
  <c r="AD16" i="44"/>
  <c r="AF17" i="44"/>
  <c r="BD17" i="44"/>
  <c r="U18" i="44"/>
  <c r="AD20" i="44"/>
  <c r="O21" i="44"/>
  <c r="AQ22" i="44"/>
  <c r="W23" i="44"/>
  <c r="BP27" i="44"/>
  <c r="N30" i="44"/>
  <c r="AL30" i="44"/>
  <c r="M32" i="44"/>
  <c r="E39" i="44"/>
  <c r="M39" i="44"/>
  <c r="U39" i="44"/>
  <c r="AC39" i="44"/>
  <c r="AK39" i="44"/>
  <c r="AS39" i="44"/>
  <c r="BA39" i="44"/>
  <c r="BI39" i="44"/>
  <c r="BQ39" i="44"/>
  <c r="AG40" i="44"/>
  <c r="AL42" i="44"/>
  <c r="BH54" i="44"/>
  <c r="AK18" i="46"/>
  <c r="AK18" i="44"/>
  <c r="BI18" i="46"/>
  <c r="BI18" i="44"/>
  <c r="BQ18" i="46"/>
  <c r="BQ18" i="44"/>
  <c r="N20" i="46"/>
  <c r="N20" i="44"/>
  <c r="AL20" i="46"/>
  <c r="AL20" i="44"/>
  <c r="AM21" i="46"/>
  <c r="AM21" i="44"/>
  <c r="I26" i="46"/>
  <c r="I26" i="44"/>
  <c r="AG26" i="46"/>
  <c r="AG26" i="44"/>
  <c r="AB27" i="46"/>
  <c r="AB27" i="44"/>
  <c r="AV28" i="46"/>
  <c r="AV28" i="44"/>
  <c r="BL28" i="46"/>
  <c r="BL28" i="44"/>
  <c r="AT30" i="46"/>
  <c r="AT30" i="44"/>
  <c r="AG31" i="46"/>
  <c r="AG31" i="44"/>
  <c r="BM31" i="46"/>
  <c r="BM31" i="44"/>
  <c r="AC34" i="46"/>
  <c r="AC34" i="44"/>
  <c r="AI38" i="46"/>
  <c r="AI38" i="44"/>
  <c r="AW40" i="46"/>
  <c r="AW40" i="44"/>
  <c r="Z41" i="46"/>
  <c r="Z41" i="44"/>
  <c r="F42" i="46"/>
  <c r="F42" i="44"/>
  <c r="N42" i="46"/>
  <c r="N42" i="44"/>
  <c r="AB44" i="46"/>
  <c r="AB44" i="44"/>
  <c r="AJ44" i="46"/>
  <c r="AJ44" i="44"/>
  <c r="AE45" i="46"/>
  <c r="AE45" i="44"/>
  <c r="AP46" i="46"/>
  <c r="AP46" i="44"/>
  <c r="N47" i="46"/>
  <c r="N47" i="44"/>
  <c r="AT47" i="46"/>
  <c r="AT47" i="44"/>
  <c r="H52" i="46"/>
  <c r="H52" i="44"/>
  <c r="X52" i="46"/>
  <c r="X52" i="44"/>
  <c r="AF52" i="46"/>
  <c r="AF52" i="44"/>
  <c r="AN52" i="46"/>
  <c r="AN52" i="44"/>
  <c r="AV52" i="46"/>
  <c r="AV52" i="44"/>
  <c r="H53" i="46"/>
  <c r="H53" i="44"/>
  <c r="P53" i="46"/>
  <c r="P53" i="44"/>
  <c r="X53" i="46"/>
  <c r="X53" i="44"/>
  <c r="AF53" i="46"/>
  <c r="AF53" i="44"/>
  <c r="AN53" i="46"/>
  <c r="AN53" i="44"/>
  <c r="AV53" i="46"/>
  <c r="AV53" i="44"/>
  <c r="BD53" i="46"/>
  <c r="BD53" i="44"/>
  <c r="L54" i="46"/>
  <c r="L54" i="44"/>
  <c r="AB54" i="46"/>
  <c r="AB54" i="44"/>
  <c r="AJ54" i="46"/>
  <c r="AJ54" i="44"/>
  <c r="AR54" i="46"/>
  <c r="AR54" i="44"/>
  <c r="D56" i="46"/>
  <c r="D56" i="44"/>
  <c r="L56" i="46"/>
  <c r="L56" i="44"/>
  <c r="T56" i="46"/>
  <c r="T56" i="44"/>
  <c r="AB56" i="46"/>
  <c r="AB56" i="44"/>
  <c r="AJ56" i="46"/>
  <c r="AJ56" i="44"/>
  <c r="AR56" i="46"/>
  <c r="AR56" i="44"/>
  <c r="AZ56" i="46"/>
  <c r="AZ56" i="44"/>
  <c r="BH56" i="46"/>
  <c r="BH56" i="44"/>
  <c r="BP56" i="46"/>
  <c r="BP56" i="44"/>
  <c r="E57" i="46"/>
  <c r="E57" i="44"/>
  <c r="U57" i="46"/>
  <c r="U57" i="44"/>
  <c r="AC57" i="46"/>
  <c r="AC57" i="44"/>
  <c r="AK57" i="46"/>
  <c r="AK57" i="44"/>
  <c r="AS57" i="46"/>
  <c r="AS57" i="44"/>
  <c r="BI57" i="46"/>
  <c r="BI57" i="44"/>
  <c r="I58" i="46"/>
  <c r="I58" i="44"/>
  <c r="Q58" i="46"/>
  <c r="Q58" i="44"/>
  <c r="AO58" i="46"/>
  <c r="AO58" i="44"/>
  <c r="BE58" i="46"/>
  <c r="BE58" i="44"/>
  <c r="BM58" i="46"/>
  <c r="BM58" i="44"/>
  <c r="H60" i="46"/>
  <c r="H60" i="44"/>
  <c r="P60" i="46"/>
  <c r="P60" i="44"/>
  <c r="X60" i="46"/>
  <c r="X60" i="44"/>
  <c r="AF60" i="46"/>
  <c r="AF60" i="44"/>
  <c r="AN60" i="46"/>
  <c r="AN60" i="44"/>
  <c r="AV60" i="46"/>
  <c r="AV60" i="44"/>
  <c r="BD60" i="46"/>
  <c r="BD60" i="44"/>
  <c r="BL60" i="46"/>
  <c r="BL60" i="44"/>
  <c r="D61" i="46"/>
  <c r="D61" i="44"/>
  <c r="L61" i="46"/>
  <c r="L61" i="44"/>
  <c r="T61" i="46"/>
  <c r="T61" i="44"/>
  <c r="AB61" i="46"/>
  <c r="AB61" i="44"/>
  <c r="AJ61" i="46"/>
  <c r="AJ61" i="44"/>
  <c r="AR61" i="46"/>
  <c r="AR61" i="44"/>
  <c r="AZ61" i="46"/>
  <c r="AZ61" i="44"/>
  <c r="BH61" i="46"/>
  <c r="BH61" i="44"/>
  <c r="BP61" i="46"/>
  <c r="BP61" i="44"/>
  <c r="H62" i="46"/>
  <c r="H62" i="44"/>
  <c r="X62" i="46"/>
  <c r="X62" i="44"/>
  <c r="AF62" i="46"/>
  <c r="AF62" i="44"/>
  <c r="AN62" i="46"/>
  <c r="AN62" i="44"/>
  <c r="BL62" i="46"/>
  <c r="BL62" i="44"/>
  <c r="K63" i="46"/>
  <c r="K63" i="44"/>
  <c r="S63" i="46"/>
  <c r="S63" i="44"/>
  <c r="AA63" i="46"/>
  <c r="AA63" i="44"/>
  <c r="AI63" i="46"/>
  <c r="AI63" i="44"/>
  <c r="AQ63" i="46"/>
  <c r="AQ63" i="44"/>
  <c r="BG63" i="46"/>
  <c r="BG63" i="44"/>
  <c r="BO63" i="46"/>
  <c r="BO63" i="44"/>
  <c r="G64" i="46"/>
  <c r="G64" i="44"/>
  <c r="O64" i="46"/>
  <c r="O64" i="44"/>
  <c r="W64" i="46"/>
  <c r="W64" i="44"/>
  <c r="AE64" i="46"/>
  <c r="AE64" i="44"/>
  <c r="AM64" i="46"/>
  <c r="AM64" i="44"/>
  <c r="AU64" i="46"/>
  <c r="AU64" i="44"/>
  <c r="BC64" i="46"/>
  <c r="BC64" i="44"/>
  <c r="BK64" i="46"/>
  <c r="BK64" i="44"/>
  <c r="K65" i="46"/>
  <c r="K65" i="44"/>
  <c r="S65" i="46"/>
  <c r="S65" i="44"/>
  <c r="AA65" i="46"/>
  <c r="AA65" i="44"/>
  <c r="AI65" i="46"/>
  <c r="AI65" i="44"/>
  <c r="AQ65" i="46"/>
  <c r="AQ65" i="44"/>
  <c r="AY65" i="46"/>
  <c r="AY65" i="44"/>
  <c r="BG65" i="46"/>
  <c r="BG65" i="44"/>
  <c r="BO65" i="46"/>
  <c r="BO65" i="44"/>
  <c r="G66" i="46"/>
  <c r="G66" i="44"/>
  <c r="O66" i="46"/>
  <c r="O66" i="44"/>
  <c r="W66" i="46"/>
  <c r="W66" i="44"/>
  <c r="AE66" i="46"/>
  <c r="AE66" i="44"/>
  <c r="AM66" i="46"/>
  <c r="AM66" i="44"/>
  <c r="AU66" i="46"/>
  <c r="AU66" i="44"/>
  <c r="BC66" i="46"/>
  <c r="BC66" i="44"/>
  <c r="BK66" i="46"/>
  <c r="BK66" i="44"/>
  <c r="K67" i="46"/>
  <c r="K67" i="44"/>
  <c r="S67" i="46"/>
  <c r="S67" i="44"/>
  <c r="AA67" i="46"/>
  <c r="AA67" i="44"/>
  <c r="AI67" i="46"/>
  <c r="AI67" i="44"/>
  <c r="AQ67" i="46"/>
  <c r="AQ67" i="44"/>
  <c r="BO67" i="46"/>
  <c r="BO67" i="44"/>
  <c r="G68" i="46"/>
  <c r="G68" i="44"/>
  <c r="O68" i="46"/>
  <c r="O68" i="44"/>
  <c r="W68" i="46"/>
  <c r="W68" i="44"/>
  <c r="AE68" i="46"/>
  <c r="AE68" i="44"/>
  <c r="AM68" i="46"/>
  <c r="AM68" i="44"/>
  <c r="AU68" i="46"/>
  <c r="AU68" i="44"/>
  <c r="BC68" i="46"/>
  <c r="BC68" i="44"/>
  <c r="BK68" i="46"/>
  <c r="BK68" i="44"/>
  <c r="H69" i="46"/>
  <c r="H69" i="44"/>
  <c r="P69" i="46"/>
  <c r="P69" i="44"/>
  <c r="X69" i="46"/>
  <c r="X69" i="44"/>
  <c r="AF69" i="46"/>
  <c r="AF69" i="44"/>
  <c r="AN69" i="46"/>
  <c r="AN69" i="44"/>
  <c r="AV69" i="46"/>
  <c r="AV69" i="44"/>
  <c r="BD69" i="46"/>
  <c r="BD69" i="44"/>
  <c r="BL69" i="46"/>
  <c r="BL69" i="44"/>
  <c r="D70" i="46"/>
  <c r="D70" i="44"/>
  <c r="L70" i="46"/>
  <c r="L70" i="44"/>
  <c r="T70" i="46"/>
  <c r="T70" i="44"/>
  <c r="AB70" i="46"/>
  <c r="AB70" i="44"/>
  <c r="AJ70" i="46"/>
  <c r="AJ70" i="44"/>
  <c r="AR70" i="46"/>
  <c r="AR70" i="44"/>
  <c r="AZ70" i="46"/>
  <c r="AZ70" i="44"/>
  <c r="BH70" i="46"/>
  <c r="BH70" i="44"/>
  <c r="BP70" i="46"/>
  <c r="BP70" i="44"/>
  <c r="H71" i="46"/>
  <c r="H71" i="44"/>
  <c r="X71" i="46"/>
  <c r="X71" i="44"/>
  <c r="AF71" i="46"/>
  <c r="AF71" i="44"/>
  <c r="AN71" i="46"/>
  <c r="AN71" i="44"/>
  <c r="AV71" i="46"/>
  <c r="AV71" i="44"/>
  <c r="BD71" i="46"/>
  <c r="BD71" i="44"/>
  <c r="G73" i="46"/>
  <c r="G73" i="44"/>
  <c r="O73" i="46"/>
  <c r="O73" i="44"/>
  <c r="AE73" i="46"/>
  <c r="AE73" i="44"/>
  <c r="AM73" i="46"/>
  <c r="AM73" i="44"/>
  <c r="AU73" i="46"/>
  <c r="AU73" i="44"/>
  <c r="BC73" i="46"/>
  <c r="BC73" i="44"/>
  <c r="BK73" i="46"/>
  <c r="BK73" i="44"/>
  <c r="K74" i="46"/>
  <c r="K74" i="44"/>
  <c r="S74" i="46"/>
  <c r="S74" i="44"/>
  <c r="AA74" i="46"/>
  <c r="AA74" i="44"/>
  <c r="AI74" i="46"/>
  <c r="AI74" i="44"/>
  <c r="AQ74" i="46"/>
  <c r="AQ74" i="44"/>
  <c r="BG74" i="46"/>
  <c r="BG74" i="44"/>
  <c r="BO74" i="46"/>
  <c r="BO74" i="44"/>
  <c r="G75" i="46"/>
  <c r="G75" i="44"/>
  <c r="O75" i="46"/>
  <c r="O75" i="44"/>
  <c r="W75" i="46"/>
  <c r="W75" i="44"/>
  <c r="AE75" i="46"/>
  <c r="AE75" i="44"/>
  <c r="AM75" i="46"/>
  <c r="AM75" i="44"/>
  <c r="AU75" i="46"/>
  <c r="AU75" i="44"/>
  <c r="BC75" i="46"/>
  <c r="BC75" i="44"/>
  <c r="BK75" i="46"/>
  <c r="BK75" i="44"/>
  <c r="K76" i="46"/>
  <c r="K76" i="44"/>
  <c r="S76" i="46"/>
  <c r="S76" i="44"/>
  <c r="AA76" i="46"/>
  <c r="AA76" i="44"/>
  <c r="AI76" i="46"/>
  <c r="AI76" i="44"/>
  <c r="AY76" i="46"/>
  <c r="AY76" i="44"/>
  <c r="BG76" i="46"/>
  <c r="BG76" i="44"/>
  <c r="BO76" i="46"/>
  <c r="BO76" i="44"/>
  <c r="AW78" i="44"/>
  <c r="AI81" i="44"/>
  <c r="BB85" i="44"/>
  <c r="M87" i="44"/>
  <c r="AB89" i="44"/>
  <c r="G92" i="44"/>
  <c r="AQ93" i="44"/>
  <c r="J95" i="44"/>
  <c r="BE99" i="44"/>
  <c r="AD105" i="44"/>
  <c r="U77" i="44"/>
  <c r="AO78" i="44"/>
  <c r="BQ77" i="44"/>
  <c r="AU80" i="44"/>
  <c r="AE82" i="44"/>
  <c r="BE83" i="44"/>
  <c r="L84" i="44"/>
  <c r="W82" i="44"/>
  <c r="AW83" i="44"/>
  <c r="BQ87" i="44"/>
  <c r="P90" i="44"/>
  <c r="BK92" i="44"/>
  <c r="BN95" i="44"/>
  <c r="AB100" i="44"/>
  <c r="AF110" i="44"/>
  <c r="BI77" i="44"/>
  <c r="O82" i="44"/>
  <c r="AO83" i="44"/>
  <c r="W94" i="44"/>
  <c r="BI96" i="44"/>
  <c r="BJ105" i="44"/>
  <c r="X110" i="44"/>
  <c r="AI115" i="44"/>
  <c r="BH89" i="44"/>
  <c r="BG93" i="44"/>
  <c r="O94" i="44"/>
  <c r="BA96" i="44"/>
  <c r="T100" i="44"/>
  <c r="J104" i="44"/>
  <c r="R104" i="44"/>
  <c r="Z104" i="44"/>
  <c r="AC107" i="44"/>
  <c r="BI107" i="44"/>
  <c r="BP109" i="44"/>
  <c r="BP111" i="44"/>
  <c r="AA115" i="44"/>
  <c r="E77" i="46"/>
  <c r="E77" i="44"/>
  <c r="M77" i="46"/>
  <c r="M77" i="44"/>
  <c r="AK77" i="46"/>
  <c r="AK77" i="44"/>
  <c r="AS77" i="46"/>
  <c r="AS77" i="44"/>
  <c r="BA77" i="46"/>
  <c r="BA77" i="44"/>
  <c r="I78" i="46"/>
  <c r="I78" i="44"/>
  <c r="Q78" i="46"/>
  <c r="Q78" i="44"/>
  <c r="Y78" i="46"/>
  <c r="Y78" i="44"/>
  <c r="BE78" i="46"/>
  <c r="BE78" i="44"/>
  <c r="BM78" i="46"/>
  <c r="BM78" i="44"/>
  <c r="G80" i="46"/>
  <c r="G80" i="44"/>
  <c r="O80" i="46"/>
  <c r="O80" i="44"/>
  <c r="W80" i="46"/>
  <c r="W80" i="44"/>
  <c r="AE80" i="46"/>
  <c r="AE80" i="44"/>
  <c r="AM80" i="46"/>
  <c r="AM80" i="44"/>
  <c r="K81" i="46"/>
  <c r="K81" i="44"/>
  <c r="S81" i="46"/>
  <c r="S81" i="44"/>
  <c r="AY81" i="46"/>
  <c r="AY81" i="44"/>
  <c r="BG81" i="46"/>
  <c r="BG81" i="44"/>
  <c r="BO81" i="46"/>
  <c r="BO81" i="44"/>
  <c r="G82" i="46"/>
  <c r="G82" i="44"/>
  <c r="AM82" i="46"/>
  <c r="AM82" i="44"/>
  <c r="AU82" i="46"/>
  <c r="AU82" i="44"/>
  <c r="BC82" i="46"/>
  <c r="BC82" i="44"/>
  <c r="BK82" i="46"/>
  <c r="BK82" i="44"/>
  <c r="I83" i="46"/>
  <c r="I83" i="44"/>
  <c r="Q83" i="46"/>
  <c r="Q83" i="44"/>
  <c r="Y83" i="46"/>
  <c r="Y83" i="44"/>
  <c r="AG83" i="46"/>
  <c r="AG83" i="44"/>
  <c r="BM83" i="46"/>
  <c r="BM83" i="44"/>
  <c r="D84" i="46"/>
  <c r="D84" i="44"/>
  <c r="AJ84" i="46"/>
  <c r="AJ84" i="44"/>
  <c r="AR84" i="46"/>
  <c r="AR84" i="44"/>
  <c r="AZ84" i="46"/>
  <c r="AZ84" i="44"/>
  <c r="BH84" i="46"/>
  <c r="BH84" i="44"/>
  <c r="BP84" i="46"/>
  <c r="BP84" i="44"/>
  <c r="F85" i="46"/>
  <c r="F85" i="44"/>
  <c r="N85" i="46"/>
  <c r="N85" i="44"/>
  <c r="V85" i="46"/>
  <c r="V85" i="44"/>
  <c r="AD85" i="46"/>
  <c r="AD85" i="44"/>
  <c r="AL85" i="46"/>
  <c r="AL85" i="44"/>
  <c r="J86" i="46"/>
  <c r="J86" i="44"/>
  <c r="R86" i="46"/>
  <c r="R86" i="44"/>
  <c r="Z86" i="46"/>
  <c r="Z86" i="44"/>
  <c r="AH86" i="46"/>
  <c r="AH86" i="44"/>
  <c r="AP86" i="46"/>
  <c r="AP86" i="44"/>
  <c r="AX86" i="46"/>
  <c r="AX86" i="44"/>
  <c r="BF86" i="46"/>
  <c r="BF86" i="44"/>
  <c r="BN86" i="46"/>
  <c r="BN86" i="44"/>
  <c r="AC87" i="46"/>
  <c r="AC87" i="44"/>
  <c r="AK87" i="46"/>
  <c r="AK87" i="44"/>
  <c r="AS87" i="46"/>
  <c r="AS87" i="44"/>
  <c r="BA87" i="46"/>
  <c r="BA87" i="44"/>
  <c r="BI87" i="46"/>
  <c r="BI87" i="44"/>
  <c r="D89" i="46"/>
  <c r="D89" i="44"/>
  <c r="L89" i="46"/>
  <c r="L89" i="44"/>
  <c r="AJ89" i="46"/>
  <c r="AJ89" i="44"/>
  <c r="AR89" i="46"/>
  <c r="AR89" i="44"/>
  <c r="AZ89" i="46"/>
  <c r="AZ89" i="44"/>
  <c r="BP89" i="46"/>
  <c r="BP89" i="44"/>
  <c r="H90" i="46"/>
  <c r="H90" i="44"/>
  <c r="X90" i="46"/>
  <c r="X90" i="44"/>
  <c r="AF90" i="46"/>
  <c r="AF90" i="44"/>
  <c r="AN90" i="46"/>
  <c r="AN90" i="44"/>
  <c r="BL90" i="46"/>
  <c r="BL90" i="44"/>
  <c r="K91" i="46"/>
  <c r="K91" i="44"/>
  <c r="AA91" i="46"/>
  <c r="AA91" i="44"/>
  <c r="AI91" i="46"/>
  <c r="AI91" i="44"/>
  <c r="AQ91" i="46"/>
  <c r="AQ91" i="44"/>
  <c r="AY91" i="46"/>
  <c r="AY91" i="44"/>
  <c r="BG91" i="46"/>
  <c r="BG91" i="44"/>
  <c r="BO91" i="46"/>
  <c r="BO91" i="44"/>
  <c r="W92" i="46"/>
  <c r="W92" i="44"/>
  <c r="AE92" i="46"/>
  <c r="AE92" i="44"/>
  <c r="AM92" i="46"/>
  <c r="AM92" i="44"/>
  <c r="AU92" i="46"/>
  <c r="AU92" i="44"/>
  <c r="BC92" i="46"/>
  <c r="BC92" i="44"/>
  <c r="K93" i="46"/>
  <c r="K93" i="44"/>
  <c r="S93" i="46"/>
  <c r="S93" i="44"/>
  <c r="AA93" i="46"/>
  <c r="AA93" i="44"/>
  <c r="AI93" i="46"/>
  <c r="AI93" i="44"/>
  <c r="BO93" i="46"/>
  <c r="BO93" i="44"/>
  <c r="G94" i="46"/>
  <c r="G94" i="44"/>
  <c r="AE94" i="46"/>
  <c r="AE94" i="44"/>
  <c r="AM94" i="46"/>
  <c r="AM94" i="44"/>
  <c r="AU94" i="46"/>
  <c r="AU94" i="44"/>
  <c r="BC94" i="46"/>
  <c r="BC94" i="44"/>
  <c r="BK94" i="46"/>
  <c r="BK94" i="44"/>
  <c r="Z95" i="46"/>
  <c r="Z95" i="44"/>
  <c r="AH95" i="46"/>
  <c r="AH95" i="44"/>
  <c r="AP95" i="46"/>
  <c r="AP95" i="44"/>
  <c r="AX95" i="46"/>
  <c r="AX95" i="44"/>
  <c r="BF95" i="46"/>
  <c r="BF95" i="44"/>
  <c r="E96" i="46"/>
  <c r="E96" i="44"/>
  <c r="M96" i="46"/>
  <c r="M96" i="44"/>
  <c r="U96" i="46"/>
  <c r="U96" i="44"/>
  <c r="AC96" i="46"/>
  <c r="AC96" i="44"/>
  <c r="AK96" i="46"/>
  <c r="AK96" i="44"/>
  <c r="BQ96" i="46"/>
  <c r="BQ96" i="44"/>
  <c r="I97" i="46"/>
  <c r="I97" i="44"/>
  <c r="Q97" i="46"/>
  <c r="Q97" i="44"/>
  <c r="Y97" i="46"/>
  <c r="Y97" i="44"/>
  <c r="AG97" i="46"/>
  <c r="AG97" i="44"/>
  <c r="AO97" i="46"/>
  <c r="AO97" i="44"/>
  <c r="AW97" i="46"/>
  <c r="AW97" i="44"/>
  <c r="BE97" i="46"/>
  <c r="BE97" i="44"/>
  <c r="BM97" i="46"/>
  <c r="BM97" i="44"/>
  <c r="E98" i="46"/>
  <c r="E98" i="44"/>
  <c r="M98" i="46"/>
  <c r="M98" i="44"/>
  <c r="U98" i="46"/>
  <c r="U98" i="44"/>
  <c r="AC98" i="46"/>
  <c r="AC98" i="44"/>
  <c r="AK98" i="46"/>
  <c r="AK98" i="44"/>
  <c r="AS98" i="46"/>
  <c r="AS98" i="44"/>
  <c r="BA98" i="46"/>
  <c r="BA98" i="44"/>
  <c r="BI98" i="46"/>
  <c r="BI98" i="44"/>
  <c r="BQ98" i="46"/>
  <c r="BQ98" i="44"/>
  <c r="Q99" i="46"/>
  <c r="Q99" i="44"/>
  <c r="Y99" i="46"/>
  <c r="Y99" i="44"/>
  <c r="AG99" i="46"/>
  <c r="AG99" i="44"/>
  <c r="AO99" i="46"/>
  <c r="AO99" i="44"/>
  <c r="AW99" i="46"/>
  <c r="AW99" i="44"/>
  <c r="D100" i="46"/>
  <c r="D100" i="44"/>
  <c r="L100" i="46"/>
  <c r="L100" i="44"/>
  <c r="AJ100" i="46"/>
  <c r="AJ100" i="44"/>
  <c r="AR100" i="46"/>
  <c r="AR100" i="44"/>
  <c r="AZ100" i="46"/>
  <c r="AZ100" i="44"/>
  <c r="G101" i="46"/>
  <c r="G101" i="44"/>
  <c r="O101" i="46"/>
  <c r="O101" i="44"/>
  <c r="W101" i="46"/>
  <c r="W101" i="44"/>
  <c r="AE101" i="46"/>
  <c r="AE101" i="44"/>
  <c r="AM101" i="46"/>
  <c r="AM101" i="44"/>
  <c r="AU101" i="46"/>
  <c r="AU101" i="44"/>
  <c r="BC101" i="46"/>
  <c r="BC101" i="44"/>
  <c r="BK101" i="46"/>
  <c r="BK101" i="44"/>
  <c r="AI102" i="46"/>
  <c r="AI102" i="44"/>
  <c r="AQ102" i="46"/>
  <c r="AQ102" i="44"/>
  <c r="AY102" i="46"/>
  <c r="AY102" i="44"/>
  <c r="BG102" i="46"/>
  <c r="BG102" i="44"/>
  <c r="BO102" i="46"/>
  <c r="BO102" i="44"/>
  <c r="F103" i="46"/>
  <c r="F103" i="44"/>
  <c r="N103" i="46"/>
  <c r="N103" i="44"/>
  <c r="V103" i="46"/>
  <c r="V103" i="44"/>
  <c r="AD103" i="46"/>
  <c r="AD103" i="44"/>
  <c r="AT103" i="46"/>
  <c r="AT103" i="44"/>
  <c r="BB103" i="46"/>
  <c r="BB103" i="44"/>
  <c r="BJ103" i="46"/>
  <c r="BJ103" i="44"/>
  <c r="AH104" i="46"/>
  <c r="AH104" i="44"/>
  <c r="AP104" i="46"/>
  <c r="AP104" i="44"/>
  <c r="AX104" i="46"/>
  <c r="AX104" i="44"/>
  <c r="BF104" i="46"/>
  <c r="BF104" i="44"/>
  <c r="F105" i="46"/>
  <c r="F105" i="44"/>
  <c r="N105" i="46"/>
  <c r="N105" i="44"/>
  <c r="AL105" i="46"/>
  <c r="AL105" i="44"/>
  <c r="AT105" i="46"/>
  <c r="AT105" i="44"/>
  <c r="BB105" i="46"/>
  <c r="BB105" i="44"/>
  <c r="J106" i="46"/>
  <c r="J106" i="44"/>
  <c r="R106" i="46"/>
  <c r="R106" i="44"/>
  <c r="Z106" i="46"/>
  <c r="Z106" i="44"/>
  <c r="AH106" i="46"/>
  <c r="AH106" i="44"/>
  <c r="AP106" i="46"/>
  <c r="AP106" i="44"/>
  <c r="AX106" i="46"/>
  <c r="AX106" i="44"/>
  <c r="BF106" i="46"/>
  <c r="BF106" i="44"/>
  <c r="BN106" i="46"/>
  <c r="BN106" i="44"/>
  <c r="E107" i="46"/>
  <c r="E107" i="44"/>
  <c r="M107" i="46"/>
  <c r="M107" i="44"/>
  <c r="AK107" i="46"/>
  <c r="AK107" i="44"/>
  <c r="AS107" i="46"/>
  <c r="AS107" i="44"/>
  <c r="BA107" i="46"/>
  <c r="BA107" i="44"/>
  <c r="BQ107" i="46"/>
  <c r="BQ107" i="44"/>
  <c r="H108" i="46"/>
  <c r="H108" i="44"/>
  <c r="P108" i="46"/>
  <c r="P108" i="44"/>
  <c r="X108" i="46"/>
  <c r="X108" i="44"/>
  <c r="AF108" i="46"/>
  <c r="AF108" i="44"/>
  <c r="AV108" i="46"/>
  <c r="AV108" i="44"/>
  <c r="BD108" i="46"/>
  <c r="BD108" i="44"/>
  <c r="BL108" i="46"/>
  <c r="BL108" i="44"/>
  <c r="L109" i="46"/>
  <c r="L109" i="44"/>
  <c r="AB109" i="46"/>
  <c r="AB109" i="44"/>
  <c r="AR109" i="46"/>
  <c r="AR109" i="44"/>
  <c r="AZ109" i="46"/>
  <c r="AZ109" i="44"/>
  <c r="BH109" i="46"/>
  <c r="BH109" i="44"/>
  <c r="P110" i="46"/>
  <c r="P110" i="44"/>
  <c r="AN110" i="46"/>
  <c r="AN110" i="44"/>
  <c r="AV110" i="46"/>
  <c r="AV110" i="44"/>
  <c r="BD110" i="46"/>
  <c r="BD110" i="44"/>
  <c r="D111" i="46"/>
  <c r="D111" i="44"/>
  <c r="L111" i="46"/>
  <c r="L111" i="44"/>
  <c r="T111" i="46"/>
  <c r="T111" i="44"/>
  <c r="AJ111" i="46"/>
  <c r="AJ111" i="44"/>
  <c r="AR111" i="46"/>
  <c r="AR111" i="44"/>
  <c r="AZ111" i="46"/>
  <c r="AZ111" i="44"/>
  <c r="BH111" i="46"/>
  <c r="BH111" i="44"/>
  <c r="H112" i="46"/>
  <c r="H112" i="44"/>
  <c r="P112" i="46"/>
  <c r="P112" i="44"/>
  <c r="X112" i="46"/>
  <c r="X112" i="44"/>
  <c r="AF112" i="46"/>
  <c r="AF112" i="44"/>
  <c r="AN112" i="46"/>
  <c r="AN112" i="44"/>
  <c r="BL112" i="46"/>
  <c r="BL112" i="44"/>
  <c r="D113" i="46"/>
  <c r="D113" i="44"/>
  <c r="L113" i="46"/>
  <c r="L113" i="44"/>
  <c r="T113" i="46"/>
  <c r="T113" i="44"/>
  <c r="AB113" i="46"/>
  <c r="AB113" i="44"/>
  <c r="AJ113" i="46"/>
  <c r="AJ113" i="44"/>
  <c r="AR113" i="46"/>
  <c r="AR113" i="44"/>
  <c r="AZ113" i="46"/>
  <c r="AZ113" i="44"/>
  <c r="BH113" i="46"/>
  <c r="BH113" i="44"/>
  <c r="BP113" i="46"/>
  <c r="BP113" i="44"/>
  <c r="P114" i="46"/>
  <c r="P114" i="44"/>
  <c r="X114" i="46"/>
  <c r="X114" i="44"/>
  <c r="AV114" i="46"/>
  <c r="AV114" i="44"/>
  <c r="BD114" i="46"/>
  <c r="BD114" i="44"/>
  <c r="K115" i="46"/>
  <c r="K115" i="44"/>
  <c r="AQ115" i="46"/>
  <c r="AQ115" i="44"/>
  <c r="AY115" i="46"/>
  <c r="AY115" i="44"/>
  <c r="BG115" i="46"/>
  <c r="BG115" i="44"/>
  <c r="W116" i="46"/>
  <c r="W116" i="44"/>
  <c r="AE116" i="46"/>
  <c r="AE116" i="44"/>
  <c r="AM116" i="46"/>
  <c r="AM116" i="44"/>
  <c r="AU116" i="46"/>
  <c r="AU116" i="44"/>
  <c r="BK116" i="46"/>
  <c r="BK116" i="44"/>
  <c r="I117" i="46"/>
  <c r="I117" i="44"/>
  <c r="Q117" i="46"/>
  <c r="Q117" i="44"/>
  <c r="Y117" i="46"/>
  <c r="Y117" i="44"/>
  <c r="AG117" i="46"/>
  <c r="AG117" i="44"/>
  <c r="AO117" i="46"/>
  <c r="AO117" i="44"/>
  <c r="AW117" i="46"/>
  <c r="AW117" i="44"/>
  <c r="BE117" i="46"/>
  <c r="BE117" i="44"/>
  <c r="BM117" i="46"/>
  <c r="BM117" i="44"/>
  <c r="D118" i="46"/>
  <c r="D118" i="44"/>
  <c r="L118" i="46"/>
  <c r="L118" i="44"/>
  <c r="T118" i="46"/>
  <c r="T118" i="44"/>
  <c r="AB118" i="46"/>
  <c r="AB118" i="44"/>
  <c r="AJ118" i="46"/>
  <c r="AJ118" i="44"/>
  <c r="AR118" i="46"/>
  <c r="AR118" i="44"/>
  <c r="AZ118" i="46"/>
  <c r="AZ118" i="44"/>
  <c r="BH118" i="46"/>
  <c r="BH118" i="44"/>
  <c r="BP118" i="46"/>
  <c r="BP118" i="44"/>
  <c r="H119" i="46"/>
  <c r="H119" i="44"/>
  <c r="X119" i="46"/>
  <c r="X119" i="44"/>
  <c r="AF119" i="46"/>
  <c r="AF119" i="44"/>
  <c r="BD119" i="46"/>
  <c r="BD119" i="44"/>
  <c r="BL119" i="46"/>
  <c r="BL119" i="44"/>
  <c r="K120" i="46"/>
  <c r="K120" i="44"/>
  <c r="S120" i="46"/>
  <c r="S120" i="44"/>
  <c r="AQ120" i="46"/>
  <c r="AQ120" i="44"/>
  <c r="AY120" i="46"/>
  <c r="AY120" i="44"/>
  <c r="G121" i="46"/>
  <c r="G121" i="44"/>
  <c r="O121" i="46"/>
  <c r="O121" i="44"/>
  <c r="AU121" i="46"/>
  <c r="AU121" i="44"/>
  <c r="AA122" i="46"/>
  <c r="AA122" i="44"/>
  <c r="AI122" i="46"/>
  <c r="AI122" i="44"/>
  <c r="AQ122" i="46"/>
  <c r="AQ122" i="44"/>
  <c r="BG122" i="46"/>
  <c r="BG122" i="44"/>
  <c r="BO122" i="46"/>
  <c r="BO122" i="44"/>
  <c r="S126" i="44"/>
  <c r="AY126" i="44"/>
  <c r="BB127" i="44"/>
  <c r="Z128" i="44"/>
  <c r="F129" i="44"/>
  <c r="P130" i="44"/>
  <c r="T131" i="44"/>
  <c r="AR131" i="44"/>
  <c r="AA133" i="44"/>
  <c r="K135" i="44"/>
  <c r="Z124" i="44"/>
  <c r="BB125" i="44"/>
  <c r="AT127" i="44"/>
  <c r="R128" i="44"/>
  <c r="BB129" i="44"/>
  <c r="H130" i="44"/>
  <c r="BP131" i="44"/>
  <c r="S133" i="44"/>
  <c r="AE134" i="44"/>
  <c r="AI135" i="44"/>
  <c r="AM136" i="44"/>
  <c r="AM123" i="44"/>
  <c r="AT125" i="44"/>
  <c r="AL127" i="44"/>
  <c r="BN128" i="44"/>
  <c r="AT129" i="44"/>
  <c r="BD130" i="44"/>
  <c r="L131" i="44"/>
  <c r="AJ131" i="44"/>
  <c r="K133" i="44"/>
  <c r="AE136" i="44"/>
  <c r="N138" i="44"/>
  <c r="P139" i="44"/>
  <c r="BD139" i="44"/>
  <c r="AE123" i="44"/>
  <c r="N125" i="44"/>
  <c r="BF128" i="44"/>
  <c r="AV130" i="44"/>
  <c r="BG133" i="44"/>
  <c r="AA135" i="44"/>
  <c r="BG135" i="44"/>
  <c r="W136" i="44"/>
  <c r="W123" i="44"/>
  <c r="AX124" i="44"/>
  <c r="AL125" i="44"/>
  <c r="AI126" i="44"/>
  <c r="AN130" i="44"/>
  <c r="AY133" i="44"/>
  <c r="BK134" i="44"/>
  <c r="AY135" i="44"/>
  <c r="AH137" i="44"/>
  <c r="AT138" i="44"/>
  <c r="O123" i="46"/>
  <c r="O123" i="44"/>
  <c r="AU123" i="46"/>
  <c r="AU123" i="44"/>
  <c r="BK123" i="46"/>
  <c r="BK123" i="44"/>
  <c r="R124" i="46"/>
  <c r="R124" i="44"/>
  <c r="BF124" i="46"/>
  <c r="BF124" i="44"/>
  <c r="V125" i="46"/>
  <c r="V125" i="44"/>
  <c r="K126" i="46"/>
  <c r="K126" i="44"/>
  <c r="AQ126" i="46"/>
  <c r="AQ126" i="44"/>
  <c r="BG126" i="46"/>
  <c r="BG126" i="44"/>
  <c r="F127" i="46"/>
  <c r="F127" i="44"/>
  <c r="AD127" i="46"/>
  <c r="AD127" i="44"/>
  <c r="J128" i="46"/>
  <c r="J128" i="44"/>
  <c r="AX128" i="46"/>
  <c r="AX128" i="44"/>
  <c r="AL129" i="46"/>
  <c r="AL129" i="44"/>
  <c r="BJ129" i="46"/>
  <c r="BJ129" i="44"/>
  <c r="X130" i="46"/>
  <c r="X130" i="44"/>
  <c r="BL130" i="46"/>
  <c r="BL130" i="44"/>
  <c r="D131" i="46"/>
  <c r="D131" i="44"/>
  <c r="BH131" i="46"/>
  <c r="BH131" i="44"/>
  <c r="AQ133" i="46"/>
  <c r="AQ133" i="44"/>
  <c r="BO133" i="46"/>
  <c r="BO133" i="44"/>
  <c r="W134" i="46"/>
  <c r="W134" i="44"/>
  <c r="AM134" i="46"/>
  <c r="AM134" i="44"/>
  <c r="AQ135" i="46"/>
  <c r="AQ135" i="44"/>
  <c r="BO135" i="46"/>
  <c r="BO135" i="44"/>
  <c r="O136" i="46"/>
  <c r="O136" i="44"/>
  <c r="BC136" i="46"/>
  <c r="BC136" i="44"/>
  <c r="Z137" i="46"/>
  <c r="Z137" i="44"/>
  <c r="AX137" i="46"/>
  <c r="AX137" i="44"/>
  <c r="F138" i="46"/>
  <c r="F138" i="44"/>
  <c r="V138" i="46"/>
  <c r="V138" i="44"/>
  <c r="AD138" i="46"/>
  <c r="AD138" i="44"/>
  <c r="BJ138" i="46"/>
  <c r="BJ138" i="44"/>
  <c r="X139" i="46"/>
  <c r="X139" i="44"/>
  <c r="AF139" i="46"/>
  <c r="AF139" i="44"/>
  <c r="AN139" i="46"/>
  <c r="AN139" i="44"/>
  <c r="H141" i="46"/>
  <c r="H141" i="44"/>
  <c r="P141" i="46"/>
  <c r="P141" i="44"/>
  <c r="X141" i="46"/>
  <c r="X141" i="44"/>
  <c r="BL141" i="46"/>
  <c r="BL141" i="44"/>
  <c r="AZ142" i="46"/>
  <c r="AZ142" i="44"/>
  <c r="BP142" i="46"/>
  <c r="BP142" i="44"/>
  <c r="I144" i="46"/>
  <c r="I144" i="44"/>
  <c r="Y144" i="46"/>
  <c r="Y144" i="44"/>
  <c r="BM144" i="46"/>
  <c r="BM144" i="44"/>
  <c r="AI145" i="46"/>
  <c r="AI145" i="44"/>
  <c r="BG145" i="46"/>
  <c r="BG145" i="44"/>
  <c r="G146" i="46"/>
  <c r="G146" i="44"/>
  <c r="AM146" i="46"/>
  <c r="AM146" i="44"/>
  <c r="AU146" i="46"/>
  <c r="AU146" i="44"/>
  <c r="J147" i="46"/>
  <c r="J147" i="44"/>
  <c r="R147" i="46"/>
  <c r="R147" i="44"/>
  <c r="Z147" i="46"/>
  <c r="Z147" i="44"/>
  <c r="AH147" i="46"/>
  <c r="AH147" i="44"/>
  <c r="AP147" i="46"/>
  <c r="AP147" i="44"/>
  <c r="AX147" i="46"/>
  <c r="AX147" i="44"/>
  <c r="BF147" i="46"/>
  <c r="BF147" i="44"/>
  <c r="BN147" i="46"/>
  <c r="BN147" i="44"/>
  <c r="V148" i="46"/>
  <c r="V148" i="44"/>
  <c r="AL148" i="46"/>
  <c r="AL148" i="44"/>
  <c r="AT148" i="46"/>
  <c r="AT148" i="44"/>
  <c r="BB148" i="46"/>
  <c r="BB148" i="44"/>
  <c r="F150" i="46"/>
  <c r="F150" i="44"/>
  <c r="N150" i="46"/>
  <c r="N150" i="44"/>
  <c r="V150" i="46"/>
  <c r="V150" i="44"/>
  <c r="AD150" i="46"/>
  <c r="AD150" i="44"/>
  <c r="AL150" i="46"/>
  <c r="AL150" i="44"/>
  <c r="AT150" i="46"/>
  <c r="AT150" i="44"/>
  <c r="BB150" i="46"/>
  <c r="BB150" i="44"/>
  <c r="BJ150" i="46"/>
  <c r="BJ150" i="44"/>
  <c r="H151" i="46"/>
  <c r="H151" i="44"/>
  <c r="X151" i="46"/>
  <c r="X151" i="44"/>
  <c r="AN151" i="46"/>
  <c r="AN151" i="44"/>
  <c r="AV151" i="46"/>
  <c r="AV151" i="44"/>
  <c r="D152" i="46"/>
  <c r="D152" i="44"/>
  <c r="T152" i="46"/>
  <c r="T152" i="44"/>
  <c r="AB152" i="46"/>
  <c r="AB152" i="44"/>
  <c r="AZ152" i="46"/>
  <c r="AZ152" i="44"/>
  <c r="BH152" i="46"/>
  <c r="BH152" i="44"/>
  <c r="H153" i="44"/>
  <c r="P153" i="44"/>
  <c r="X153" i="44"/>
  <c r="AF153" i="44"/>
  <c r="AN153" i="44"/>
  <c r="AV153" i="44"/>
  <c r="BD153" i="44"/>
  <c r="BL153" i="44"/>
  <c r="AJ154" i="44"/>
  <c r="I156" i="44"/>
  <c r="AW156" i="44"/>
  <c r="AO159" i="44"/>
  <c r="AZ160" i="44"/>
  <c r="K162" i="44"/>
  <c r="BO162" i="44"/>
  <c r="AE163" i="44"/>
  <c r="BA165" i="44"/>
  <c r="I166" i="44"/>
  <c r="Q166" i="44"/>
  <c r="Y166" i="44"/>
  <c r="AG166" i="44"/>
  <c r="AO166" i="44"/>
  <c r="AW166" i="44"/>
  <c r="BE166" i="44"/>
  <c r="BI184" i="44"/>
  <c r="Y185" i="44"/>
  <c r="D186" i="44"/>
  <c r="BH186" i="44"/>
  <c r="P187" i="44"/>
  <c r="BL187" i="44"/>
  <c r="BC190" i="44"/>
  <c r="Q191" i="44"/>
  <c r="U192" i="44"/>
  <c r="BC193" i="44"/>
  <c r="AB154" i="44"/>
  <c r="BA184" i="44"/>
  <c r="AW185" i="44"/>
  <c r="AZ186" i="44"/>
  <c r="AJ207" i="46"/>
  <c r="AJ207" i="44"/>
  <c r="AG156" i="44"/>
  <c r="BM156" i="44"/>
  <c r="AA157" i="44"/>
  <c r="G158" i="44"/>
  <c r="Y159" i="44"/>
  <c r="BM159" i="44"/>
  <c r="L160" i="44"/>
  <c r="G161" i="44"/>
  <c r="O161" i="44"/>
  <c r="W161" i="44"/>
  <c r="AE161" i="44"/>
  <c r="AM161" i="44"/>
  <c r="AU161" i="44"/>
  <c r="BC161" i="44"/>
  <c r="BK161" i="44"/>
  <c r="K164" i="44"/>
  <c r="AQ164" i="44"/>
  <c r="T167" i="44"/>
  <c r="I183" i="44"/>
  <c r="BM183" i="44"/>
  <c r="AK184" i="44"/>
  <c r="I185" i="44"/>
  <c r="AO185" i="44"/>
  <c r="BD187" i="44"/>
  <c r="L188" i="44"/>
  <c r="BP188" i="44"/>
  <c r="L189" i="44"/>
  <c r="BP189" i="44"/>
  <c r="AE190" i="44"/>
  <c r="AO191" i="44"/>
  <c r="AH194" i="44"/>
  <c r="AJ195" i="44"/>
  <c r="BP195" i="44"/>
  <c r="Y183" i="46"/>
  <c r="Y183" i="44"/>
  <c r="E184" i="46"/>
  <c r="E184" i="44"/>
  <c r="BQ184" i="46"/>
  <c r="BQ184" i="44"/>
  <c r="AG185" i="46"/>
  <c r="AG185" i="44"/>
  <c r="BM185" i="46"/>
  <c r="BM185" i="44"/>
  <c r="AJ186" i="46"/>
  <c r="AJ186" i="44"/>
  <c r="H187" i="46"/>
  <c r="H187" i="44"/>
  <c r="AF187" i="46"/>
  <c r="AF187" i="44"/>
  <c r="AB188" i="46"/>
  <c r="AB188" i="44"/>
  <c r="AJ189" i="46"/>
  <c r="AJ189" i="44"/>
  <c r="G190" i="46"/>
  <c r="G190" i="44"/>
  <c r="Y191" i="46"/>
  <c r="Y191" i="44"/>
  <c r="AK192" i="46"/>
  <c r="AK192" i="44"/>
  <c r="BI192" i="46"/>
  <c r="BI192" i="44"/>
  <c r="AU193" i="46"/>
  <c r="AU193" i="44"/>
  <c r="BN194" i="46"/>
  <c r="BN194" i="44"/>
  <c r="AR195" i="46"/>
  <c r="AR195" i="44"/>
  <c r="AN196" i="46"/>
  <c r="AN196" i="44"/>
  <c r="R197" i="46"/>
  <c r="R197" i="44"/>
  <c r="AD198" i="46"/>
  <c r="AD198" i="44"/>
  <c r="BM201" i="46"/>
  <c r="BM201" i="44"/>
  <c r="AA202" i="46"/>
  <c r="AA202" i="44"/>
  <c r="G203" i="46"/>
  <c r="G203" i="44"/>
  <c r="O203" i="46"/>
  <c r="O203" i="44"/>
  <c r="W203" i="46"/>
  <c r="W203" i="44"/>
  <c r="AE203" i="46"/>
  <c r="AE203" i="44"/>
  <c r="AM203" i="46"/>
  <c r="AM203" i="44"/>
  <c r="AU203" i="46"/>
  <c r="AU203" i="44"/>
  <c r="BC203" i="46"/>
  <c r="BC203" i="44"/>
  <c r="BK203" i="46"/>
  <c r="BK203" i="44"/>
  <c r="E204" i="46"/>
  <c r="E204" i="44"/>
  <c r="M204" i="46"/>
  <c r="M204" i="44"/>
  <c r="U204" i="46"/>
  <c r="U204" i="44"/>
  <c r="AC204" i="46"/>
  <c r="AC204" i="44"/>
  <c r="AK204" i="46"/>
  <c r="AK204" i="44"/>
  <c r="AS204" i="46"/>
  <c r="AS204" i="44"/>
  <c r="BA204" i="46"/>
  <c r="BA204" i="44"/>
  <c r="BI204" i="46"/>
  <c r="BI204" i="44"/>
  <c r="BQ204" i="46"/>
  <c r="BQ204" i="44"/>
  <c r="BE205" i="46"/>
  <c r="BE205" i="44"/>
  <c r="L154" i="46"/>
  <c r="L154" i="44"/>
  <c r="BP154" i="46"/>
  <c r="BP154" i="44"/>
  <c r="AO156" i="46"/>
  <c r="AO156" i="44"/>
  <c r="AQ157" i="46"/>
  <c r="AQ157" i="44"/>
  <c r="BC158" i="46"/>
  <c r="BC158" i="44"/>
  <c r="I159" i="46"/>
  <c r="I159" i="44"/>
  <c r="D160" i="46"/>
  <c r="D160" i="44"/>
  <c r="AJ160" i="46"/>
  <c r="AJ160" i="44"/>
  <c r="AQ162" i="46"/>
  <c r="AQ162" i="44"/>
  <c r="BC163" i="46"/>
  <c r="BC163" i="44"/>
  <c r="S164" i="46"/>
  <c r="S164" i="44"/>
  <c r="AY164" i="46"/>
  <c r="AY164" i="44"/>
  <c r="E165" i="46"/>
  <c r="E165" i="44"/>
  <c r="AC165" i="46"/>
  <c r="AC165" i="44"/>
  <c r="BH167" i="46"/>
  <c r="BH167" i="44"/>
  <c r="P170" i="46"/>
  <c r="P170" i="44"/>
  <c r="V171" i="46"/>
  <c r="V171" i="44"/>
  <c r="AA177" i="46"/>
  <c r="AA177" i="44"/>
  <c r="K181" i="46"/>
  <c r="K181" i="44"/>
  <c r="S181" i="46"/>
  <c r="S181" i="44"/>
  <c r="AA181" i="46"/>
  <c r="AA181" i="44"/>
  <c r="AI181" i="46"/>
  <c r="AI181" i="44"/>
  <c r="AQ181" i="46"/>
  <c r="AQ181" i="44"/>
  <c r="AY181" i="46"/>
  <c r="AY181" i="44"/>
  <c r="BG181" i="46"/>
  <c r="BG181" i="44"/>
  <c r="BO181" i="46"/>
  <c r="BO181" i="44"/>
  <c r="AT15" i="44"/>
  <c r="AY16" i="44"/>
  <c r="Z18" i="44"/>
  <c r="BP21" i="44"/>
  <c r="X22" i="44"/>
  <c r="P74" i="44"/>
  <c r="AM76" i="44"/>
  <c r="BM77" i="44"/>
  <c r="K80" i="44"/>
  <c r="S80" i="44"/>
  <c r="AA80" i="44"/>
  <c r="AI80" i="44"/>
  <c r="AQ80" i="44"/>
  <c r="AY80" i="44"/>
  <c r="BG80" i="44"/>
  <c r="BO80" i="44"/>
  <c r="E83" i="44"/>
  <c r="M83" i="44"/>
  <c r="U83" i="44"/>
  <c r="AC83" i="44"/>
  <c r="AK83" i="44"/>
  <c r="AS83" i="44"/>
  <c r="BA83" i="44"/>
  <c r="BI83" i="44"/>
  <c r="BQ83" i="44"/>
  <c r="BL89" i="44"/>
  <c r="AR90" i="44"/>
  <c r="K92" i="44"/>
  <c r="S92" i="44"/>
  <c r="AA92" i="44"/>
  <c r="AI92" i="44"/>
  <c r="AQ92" i="44"/>
  <c r="AY92" i="44"/>
  <c r="BG92" i="44"/>
  <c r="BO92" i="44"/>
  <c r="AI94" i="44"/>
  <c r="H100" i="44"/>
  <c r="BN103" i="44"/>
  <c r="BJ104" i="44"/>
  <c r="AP105" i="44"/>
  <c r="AW107" i="44"/>
  <c r="H109" i="44"/>
  <c r="BD109" i="44"/>
  <c r="T110" i="44"/>
  <c r="BP110" i="44"/>
  <c r="G115" i="44"/>
  <c r="O115" i="44"/>
  <c r="W115" i="44"/>
  <c r="AE115" i="44"/>
  <c r="AM115" i="44"/>
  <c r="AU115" i="44"/>
  <c r="BC115" i="44"/>
  <c r="BK115" i="44"/>
  <c r="BP119" i="44"/>
  <c r="BC122" i="44"/>
  <c r="X131" i="44"/>
  <c r="K136" i="44"/>
  <c r="S136" i="44"/>
  <c r="AA136" i="44"/>
  <c r="AI136" i="44"/>
  <c r="AQ136" i="44"/>
  <c r="AY136" i="44"/>
  <c r="BG136" i="44"/>
  <c r="BO136" i="44"/>
  <c r="BD140" i="44"/>
  <c r="E186" i="44"/>
  <c r="M186" i="44"/>
  <c r="U186" i="44"/>
  <c r="AC186" i="44"/>
  <c r="AK186" i="44"/>
  <c r="AS186" i="44"/>
  <c r="BA186" i="44"/>
  <c r="BI186" i="44"/>
  <c r="BQ186" i="44"/>
  <c r="Y187" i="44"/>
  <c r="AK195" i="44"/>
  <c r="H10" i="44"/>
  <c r="AS11" i="44"/>
  <c r="AO14" i="44"/>
  <c r="S16" i="44"/>
  <c r="E71" i="44"/>
  <c r="M71" i="44"/>
  <c r="U71" i="44"/>
  <c r="AC71" i="44"/>
  <c r="AK71" i="44"/>
  <c r="AS71" i="44"/>
  <c r="BA71" i="44"/>
  <c r="BI71" i="44"/>
  <c r="BQ71" i="44"/>
  <c r="H74" i="44"/>
  <c r="AE76" i="44"/>
  <c r="BE77" i="44"/>
  <c r="J85" i="44"/>
  <c r="R85" i="44"/>
  <c r="Z85" i="44"/>
  <c r="AH85" i="44"/>
  <c r="AP85" i="44"/>
  <c r="AX85" i="44"/>
  <c r="BF85" i="44"/>
  <c r="BD89" i="44"/>
  <c r="AJ90" i="44"/>
  <c r="AA94" i="44"/>
  <c r="I96" i="44"/>
  <c r="Q96" i="44"/>
  <c r="Y96" i="44"/>
  <c r="AG96" i="44"/>
  <c r="AO96" i="44"/>
  <c r="AW96" i="44"/>
  <c r="BE96" i="44"/>
  <c r="BM96" i="44"/>
  <c r="BL100" i="44"/>
  <c r="J183" i="46"/>
  <c r="J183" i="44"/>
  <c r="R183" i="46"/>
  <c r="R183" i="44"/>
  <c r="Z183" i="46"/>
  <c r="Z183" i="44"/>
  <c r="AH183" i="46"/>
  <c r="AH183" i="44"/>
  <c r="AP183" i="46"/>
  <c r="AP183" i="44"/>
  <c r="AX183" i="46"/>
  <c r="AX183" i="44"/>
  <c r="BF183" i="46"/>
  <c r="BF183" i="44"/>
  <c r="BN183" i="44"/>
  <c r="BN183" i="46"/>
  <c r="F184" i="46"/>
  <c r="F184" i="44"/>
  <c r="N184" i="46"/>
  <c r="N184" i="44"/>
  <c r="V184" i="46"/>
  <c r="V184" i="44"/>
  <c r="AD184" i="46"/>
  <c r="AD184" i="44"/>
  <c r="AL184" i="46"/>
  <c r="AL184" i="44"/>
  <c r="AT184" i="46"/>
  <c r="AT184" i="44"/>
  <c r="BB184" i="46"/>
  <c r="BB184" i="44"/>
  <c r="BJ184" i="46"/>
  <c r="BJ184" i="44"/>
  <c r="Z185" i="46"/>
  <c r="Z185" i="44"/>
  <c r="AH185" i="46"/>
  <c r="AH185" i="44"/>
  <c r="AP185" i="46"/>
  <c r="AP185" i="44"/>
  <c r="AX185" i="46"/>
  <c r="AX185" i="44"/>
  <c r="BF185" i="46"/>
  <c r="BF185" i="44"/>
  <c r="I187" i="46"/>
  <c r="I187" i="44"/>
  <c r="Q187" i="46"/>
  <c r="Q187" i="44"/>
  <c r="AW187" i="46"/>
  <c r="AW187" i="44"/>
  <c r="BE187" i="46"/>
  <c r="BE187" i="44"/>
  <c r="E188" i="46"/>
  <c r="E188" i="44"/>
  <c r="M188" i="46"/>
  <c r="M188" i="44"/>
  <c r="U188" i="46"/>
  <c r="U188" i="44"/>
  <c r="AC188" i="46"/>
  <c r="AC188" i="44"/>
  <c r="AK188" i="46"/>
  <c r="AK188" i="44"/>
  <c r="AS188" i="46"/>
  <c r="AS188" i="44"/>
  <c r="BA188" i="46"/>
  <c r="BA188" i="44"/>
  <c r="BI188" i="46"/>
  <c r="BI188" i="44"/>
  <c r="BQ188" i="46"/>
  <c r="BQ188" i="44"/>
  <c r="H190" i="46"/>
  <c r="H190" i="44"/>
  <c r="P190" i="46"/>
  <c r="P190" i="44"/>
  <c r="X190" i="46"/>
  <c r="X190" i="44"/>
  <c r="AF190" i="46"/>
  <c r="AF190" i="44"/>
  <c r="AN190" i="46"/>
  <c r="AN190" i="44"/>
  <c r="AV190" i="46"/>
  <c r="AV190" i="44"/>
  <c r="BD190" i="46"/>
  <c r="BD190" i="44"/>
  <c r="BL190" i="46"/>
  <c r="BL190" i="44"/>
  <c r="F192" i="46"/>
  <c r="F192" i="44"/>
  <c r="AD192" i="46"/>
  <c r="AD192" i="44"/>
  <c r="AT192" i="46"/>
  <c r="AT192" i="44"/>
  <c r="BB192" i="46"/>
  <c r="BB192" i="44"/>
  <c r="H193" i="46"/>
  <c r="H193" i="44"/>
  <c r="X193" i="46"/>
  <c r="X193" i="44"/>
  <c r="AV193" i="46"/>
  <c r="AV193" i="44"/>
  <c r="BD193" i="46"/>
  <c r="BD193" i="44"/>
  <c r="K194" i="46"/>
  <c r="K194" i="44"/>
  <c r="AI194" i="46"/>
  <c r="AI194" i="44"/>
  <c r="AY194" i="46"/>
  <c r="AY194" i="44"/>
  <c r="BG194" i="46"/>
  <c r="BG194" i="44"/>
  <c r="M195" i="46"/>
  <c r="M195" i="44"/>
  <c r="AC195" i="46"/>
  <c r="AC195" i="44"/>
  <c r="BA195" i="46"/>
  <c r="BA195" i="44"/>
  <c r="BI195" i="46"/>
  <c r="BI195" i="44"/>
  <c r="BQ195" i="46"/>
  <c r="BQ195" i="44"/>
  <c r="Y196" i="46"/>
  <c r="Y196" i="44"/>
  <c r="AG196" i="46"/>
  <c r="AG196" i="44"/>
  <c r="AO196" i="46"/>
  <c r="AO196" i="44"/>
  <c r="AW196" i="46"/>
  <c r="AW196" i="44"/>
  <c r="BM196" i="46"/>
  <c r="BM196" i="44"/>
  <c r="S197" i="46"/>
  <c r="S197" i="44"/>
  <c r="AA197" i="46"/>
  <c r="AA197" i="44"/>
  <c r="AI197" i="46"/>
  <c r="AI197" i="44"/>
  <c r="AY197" i="46"/>
  <c r="AY197" i="44"/>
  <c r="G198" i="46"/>
  <c r="G198" i="44"/>
  <c r="O198" i="46"/>
  <c r="O198" i="44"/>
  <c r="W198" i="46"/>
  <c r="W198" i="44"/>
  <c r="AE198" i="46"/>
  <c r="AE198" i="44"/>
  <c r="AM198" i="46"/>
  <c r="AM198" i="44"/>
  <c r="AU198" i="46"/>
  <c r="AU198" i="44"/>
  <c r="BC198" i="46"/>
  <c r="BC198" i="44"/>
  <c r="BK198" i="46"/>
  <c r="BK198" i="44"/>
  <c r="J201" i="46"/>
  <c r="J201" i="44"/>
  <c r="R201" i="46"/>
  <c r="R201" i="44"/>
  <c r="AP201" i="46"/>
  <c r="AP201" i="44"/>
  <c r="BF201" i="46"/>
  <c r="BF201" i="44"/>
  <c r="BN201" i="46"/>
  <c r="BN201" i="44"/>
  <c r="D202" i="46"/>
  <c r="D202" i="44"/>
  <c r="L202" i="46"/>
  <c r="L202" i="44"/>
  <c r="T202" i="46"/>
  <c r="T202" i="44"/>
  <c r="AB202" i="46"/>
  <c r="AB202" i="44"/>
  <c r="AJ202" i="46"/>
  <c r="AJ202" i="44"/>
  <c r="AR202" i="46"/>
  <c r="AR202" i="44"/>
  <c r="AZ202" i="46"/>
  <c r="AZ202" i="44"/>
  <c r="BH202" i="46"/>
  <c r="BH202" i="44"/>
  <c r="BP202" i="46"/>
  <c r="BP202" i="44"/>
  <c r="J205" i="46"/>
  <c r="J205" i="44"/>
  <c r="R205" i="46"/>
  <c r="R205" i="44"/>
  <c r="Z205" i="46"/>
  <c r="Z205" i="44"/>
  <c r="AH205" i="46"/>
  <c r="AH205" i="44"/>
  <c r="AP205" i="46"/>
  <c r="AP205" i="44"/>
  <c r="AX205" i="46"/>
  <c r="AX205" i="44"/>
  <c r="BF205" i="46"/>
  <c r="BF205" i="44"/>
  <c r="BN205" i="46"/>
  <c r="BN205" i="44"/>
  <c r="T108" i="46"/>
  <c r="T108" i="44"/>
  <c r="AB108" i="46"/>
  <c r="AB108" i="44"/>
  <c r="AJ108" i="46"/>
  <c r="AJ108" i="44"/>
  <c r="AR108" i="46"/>
  <c r="AR108" i="44"/>
  <c r="AZ108" i="46"/>
  <c r="AZ108" i="44"/>
  <c r="BH108" i="46"/>
  <c r="BH108" i="44"/>
  <c r="BP108" i="46"/>
  <c r="BP108" i="44"/>
  <c r="AN109" i="46"/>
  <c r="AN109" i="44"/>
  <c r="L110" i="46"/>
  <c r="L110" i="44"/>
  <c r="AJ110" i="46"/>
  <c r="AJ110" i="44"/>
  <c r="D114" i="46"/>
  <c r="D114" i="44"/>
  <c r="T114" i="46"/>
  <c r="T114" i="44"/>
  <c r="AR114" i="46"/>
  <c r="AR114" i="44"/>
  <c r="AZ114" i="46"/>
  <c r="AZ114" i="44"/>
  <c r="K116" i="46"/>
  <c r="K116" i="44"/>
  <c r="S116" i="46"/>
  <c r="S116" i="44"/>
  <c r="AA116" i="46"/>
  <c r="AA116" i="44"/>
  <c r="AI116" i="46"/>
  <c r="AI116" i="44"/>
  <c r="AQ116" i="46"/>
  <c r="AQ116" i="44"/>
  <c r="AY116" i="46"/>
  <c r="AY116" i="44"/>
  <c r="BG116" i="46"/>
  <c r="BG116" i="44"/>
  <c r="BO116" i="46"/>
  <c r="BO116" i="44"/>
  <c r="D119" i="46"/>
  <c r="D119" i="44"/>
  <c r="AB119" i="46"/>
  <c r="AB119" i="44"/>
  <c r="AR119" i="46"/>
  <c r="AR119" i="44"/>
  <c r="AZ119" i="46"/>
  <c r="AZ119" i="44"/>
  <c r="G120" i="46"/>
  <c r="G120" i="44"/>
  <c r="O120" i="46"/>
  <c r="O120" i="44"/>
  <c r="W120" i="46"/>
  <c r="W120" i="44"/>
  <c r="BK120" i="46"/>
  <c r="BK120" i="44"/>
  <c r="AQ121" i="46"/>
  <c r="AQ121" i="44"/>
  <c r="O122" i="46"/>
  <c r="O122" i="44"/>
  <c r="AU122" i="46"/>
  <c r="AU122" i="44"/>
  <c r="BO123" i="46"/>
  <c r="BO123" i="44"/>
  <c r="F124" i="46"/>
  <c r="F124" i="44"/>
  <c r="BB124" i="46"/>
  <c r="BB124" i="44"/>
  <c r="BJ124" i="46"/>
  <c r="BJ124" i="44"/>
  <c r="J125" i="46"/>
  <c r="J125" i="44"/>
  <c r="Z125" i="46"/>
  <c r="Z125" i="44"/>
  <c r="AH125" i="46"/>
  <c r="AH125" i="44"/>
  <c r="AP125" i="46"/>
  <c r="AP125" i="44"/>
  <c r="BF125" i="46"/>
  <c r="BF125" i="44"/>
  <c r="G126" i="46"/>
  <c r="G126" i="44"/>
  <c r="O126" i="46"/>
  <c r="O126" i="44"/>
  <c r="AE126" i="46"/>
  <c r="AE126" i="44"/>
  <c r="AM126" i="46"/>
  <c r="AM126" i="44"/>
  <c r="J127" i="46"/>
  <c r="J127" i="44"/>
  <c r="R127" i="46"/>
  <c r="R127" i="44"/>
  <c r="Z127" i="46"/>
  <c r="Z127" i="44"/>
  <c r="AH127" i="46"/>
  <c r="AH127" i="44"/>
  <c r="AP127" i="46"/>
  <c r="AP127" i="44"/>
  <c r="AX127" i="46"/>
  <c r="AX127" i="44"/>
  <c r="BF127" i="46"/>
  <c r="BF127" i="44"/>
  <c r="BN127" i="46"/>
  <c r="BN127" i="44"/>
  <c r="J129" i="46"/>
  <c r="J129" i="44"/>
  <c r="R129" i="46"/>
  <c r="R129" i="44"/>
  <c r="Z129" i="46"/>
  <c r="Z129" i="44"/>
  <c r="AH129" i="46"/>
  <c r="AH129" i="44"/>
  <c r="AP129" i="46"/>
  <c r="AP129" i="44"/>
  <c r="AX129" i="46"/>
  <c r="AX129" i="44"/>
  <c r="BF129" i="46"/>
  <c r="BF129" i="44"/>
  <c r="BN129" i="46"/>
  <c r="BN129" i="44"/>
  <c r="D130" i="46"/>
  <c r="D130" i="44"/>
  <c r="L130" i="46"/>
  <c r="L130" i="44"/>
  <c r="T130" i="46"/>
  <c r="T130" i="44"/>
  <c r="AB130" i="46"/>
  <c r="AB130" i="44"/>
  <c r="AJ130" i="46"/>
  <c r="AJ130" i="44"/>
  <c r="AR130" i="46"/>
  <c r="AR130" i="44"/>
  <c r="AZ130" i="46"/>
  <c r="AZ130" i="44"/>
  <c r="BH130" i="46"/>
  <c r="BH130" i="44"/>
  <c r="BP130" i="46"/>
  <c r="BP130" i="44"/>
  <c r="H131" i="46"/>
  <c r="H131" i="44"/>
  <c r="P131" i="46"/>
  <c r="P131" i="44"/>
  <c r="AV131" i="46"/>
  <c r="AV131" i="44"/>
  <c r="BD131" i="46"/>
  <c r="BD131" i="44"/>
  <c r="BL131" i="46"/>
  <c r="BL131" i="44"/>
  <c r="G133" i="46"/>
  <c r="G133" i="44"/>
  <c r="O133" i="46"/>
  <c r="O133" i="44"/>
  <c r="W133" i="46"/>
  <c r="W133" i="44"/>
  <c r="AE133" i="46"/>
  <c r="AE133" i="44"/>
  <c r="AM133" i="46"/>
  <c r="AM133" i="44"/>
  <c r="AU133" i="46"/>
  <c r="AU133" i="44"/>
  <c r="BC133" i="46"/>
  <c r="BC133" i="44"/>
  <c r="BK133" i="46"/>
  <c r="BK133" i="44"/>
  <c r="O135" i="46"/>
  <c r="O135" i="44"/>
  <c r="W135" i="46"/>
  <c r="W135" i="44"/>
  <c r="AE135" i="46"/>
  <c r="AE135" i="44"/>
  <c r="AU135" i="46"/>
  <c r="AU135" i="44"/>
  <c r="BK135" i="46"/>
  <c r="BK135" i="44"/>
  <c r="J138" i="46"/>
  <c r="J138" i="44"/>
  <c r="R138" i="46"/>
  <c r="R138" i="44"/>
  <c r="Z138" i="46"/>
  <c r="Z138" i="44"/>
  <c r="AH138" i="46"/>
  <c r="AH138" i="44"/>
  <c r="AP138" i="46"/>
  <c r="AP138" i="44"/>
  <c r="AX138" i="46"/>
  <c r="AX138" i="44"/>
  <c r="BF138" i="46"/>
  <c r="BF138" i="44"/>
  <c r="BN138" i="46"/>
  <c r="BN138" i="44"/>
  <c r="D139" i="46"/>
  <c r="D139" i="44"/>
  <c r="L139" i="46"/>
  <c r="L139" i="44"/>
  <c r="T139" i="46"/>
  <c r="T139" i="44"/>
  <c r="AB139" i="46"/>
  <c r="AB139" i="44"/>
  <c r="AJ139" i="46"/>
  <c r="AJ139" i="44"/>
  <c r="AR139" i="46"/>
  <c r="AR139" i="44"/>
  <c r="AZ139" i="46"/>
  <c r="AZ139" i="44"/>
  <c r="BH139" i="46"/>
  <c r="BH139" i="44"/>
  <c r="BP139" i="46"/>
  <c r="BP139" i="44"/>
  <c r="H140" i="46"/>
  <c r="H140" i="44"/>
  <c r="X140" i="46"/>
  <c r="X140" i="44"/>
  <c r="AV140" i="46"/>
  <c r="AV140" i="44"/>
  <c r="BL140" i="46"/>
  <c r="BL140" i="44"/>
  <c r="E144" i="46"/>
  <c r="E144" i="44"/>
  <c r="M144" i="46"/>
  <c r="M144" i="44"/>
  <c r="U144" i="46"/>
  <c r="U144" i="44"/>
  <c r="AC144" i="46"/>
  <c r="AC144" i="44"/>
  <c r="AK144" i="46"/>
  <c r="AK144" i="44"/>
  <c r="AS144" i="46"/>
  <c r="AS144" i="44"/>
  <c r="BA144" i="46"/>
  <c r="BA144" i="44"/>
  <c r="BI144" i="46"/>
  <c r="BI144" i="44"/>
  <c r="BQ144" i="46"/>
  <c r="BQ144" i="44"/>
  <c r="W145" i="46"/>
  <c r="W145" i="44"/>
  <c r="AM145" i="46"/>
  <c r="AM145" i="44"/>
  <c r="AU145" i="46"/>
  <c r="AU145" i="44"/>
  <c r="BC145" i="46"/>
  <c r="BC145" i="44"/>
  <c r="S146" i="46"/>
  <c r="S146" i="44"/>
  <c r="AA146" i="46"/>
  <c r="AA146" i="44"/>
  <c r="AY146" i="46"/>
  <c r="AY146" i="44"/>
  <c r="BO146" i="46"/>
  <c r="BO146" i="44"/>
  <c r="J148" i="46"/>
  <c r="J148" i="44"/>
  <c r="R148" i="46"/>
  <c r="R148" i="44"/>
  <c r="Z148" i="46"/>
  <c r="Z148" i="44"/>
  <c r="AH148" i="46"/>
  <c r="AH148" i="44"/>
  <c r="AP148" i="46"/>
  <c r="AP148" i="44"/>
  <c r="AX148" i="46"/>
  <c r="AX148" i="44"/>
  <c r="BF148" i="46"/>
  <c r="BF148" i="44"/>
  <c r="BN148" i="46"/>
  <c r="BN148" i="44"/>
  <c r="N149" i="46"/>
  <c r="N149" i="44"/>
  <c r="V149" i="46"/>
  <c r="V149" i="44"/>
  <c r="AT149" i="46"/>
  <c r="AT149" i="44"/>
  <c r="D151" i="46"/>
  <c r="D151" i="44"/>
  <c r="L151" i="46"/>
  <c r="L151" i="44"/>
  <c r="T151" i="46"/>
  <c r="T151" i="44"/>
  <c r="AB151" i="46"/>
  <c r="AB151" i="44"/>
  <c r="AJ151" i="46"/>
  <c r="AJ151" i="44"/>
  <c r="AR151" i="46"/>
  <c r="AR151" i="44"/>
  <c r="AZ151" i="46"/>
  <c r="AZ151" i="44"/>
  <c r="BH151" i="46"/>
  <c r="BH151" i="44"/>
  <c r="BP151" i="46"/>
  <c r="BP151" i="44"/>
  <c r="H152" i="46"/>
  <c r="H152" i="44"/>
  <c r="P152" i="46"/>
  <c r="P152" i="44"/>
  <c r="X152" i="46"/>
  <c r="X152" i="44"/>
  <c r="AF152" i="46"/>
  <c r="AF152" i="44"/>
  <c r="AN152" i="46"/>
  <c r="AN152" i="44"/>
  <c r="AV152" i="46"/>
  <c r="AV152" i="44"/>
  <c r="BD152" i="46"/>
  <c r="BD152" i="44"/>
  <c r="BL152" i="46"/>
  <c r="BL152" i="44"/>
  <c r="M156" i="46"/>
  <c r="M156" i="44"/>
  <c r="AC156" i="46"/>
  <c r="AC156" i="44"/>
  <c r="BA156" i="46"/>
  <c r="BA156" i="44"/>
  <c r="BI156" i="46"/>
  <c r="BI156" i="44"/>
  <c r="G157" i="46"/>
  <c r="G157" i="44"/>
  <c r="O157" i="46"/>
  <c r="O157" i="44"/>
  <c r="W157" i="46"/>
  <c r="W157" i="44"/>
  <c r="AE157" i="46"/>
  <c r="AE157" i="44"/>
  <c r="AM157" i="46"/>
  <c r="AM157" i="44"/>
  <c r="AU157" i="46"/>
  <c r="AU157" i="44"/>
  <c r="BC157" i="46"/>
  <c r="BC157" i="44"/>
  <c r="BK157" i="46"/>
  <c r="BK157" i="44"/>
  <c r="K158" i="46"/>
  <c r="K158" i="44"/>
  <c r="AN10" i="44"/>
  <c r="AJ13" i="44"/>
  <c r="F15" i="44"/>
  <c r="BG20" i="44"/>
  <c r="D21" i="44"/>
  <c r="AR21" i="44"/>
  <c r="BD74" i="44"/>
  <c r="O76" i="44"/>
  <c r="AO77" i="44"/>
  <c r="AN89" i="44"/>
  <c r="T90" i="44"/>
  <c r="K94" i="44"/>
  <c r="E99" i="44"/>
  <c r="M99" i="44"/>
  <c r="U99" i="44"/>
  <c r="AC99" i="44"/>
  <c r="AK99" i="44"/>
  <c r="AS99" i="44"/>
  <c r="BA99" i="44"/>
  <c r="BI99" i="44"/>
  <c r="BQ99" i="44"/>
  <c r="AV100" i="44"/>
  <c r="G102" i="44"/>
  <c r="O102" i="44"/>
  <c r="W102" i="44"/>
  <c r="AE102" i="44"/>
  <c r="AM102" i="44"/>
  <c r="AU102" i="44"/>
  <c r="BC102" i="44"/>
  <c r="BK102" i="44"/>
  <c r="AP103" i="44"/>
  <c r="AL104" i="44"/>
  <c r="R105" i="44"/>
  <c r="BN105" i="44"/>
  <c r="Y107" i="44"/>
  <c r="AZ110" i="44"/>
  <c r="BP114" i="44"/>
  <c r="L119" i="44"/>
  <c r="AA121" i="44"/>
  <c r="AM122" i="44"/>
  <c r="AY123" i="44"/>
  <c r="N124" i="44"/>
  <c r="BN185" i="44"/>
  <c r="AQ194" i="44"/>
  <c r="A87" i="44"/>
  <c r="AK17" i="44"/>
  <c r="AA20" i="44"/>
  <c r="AJ21" i="44"/>
  <c r="AN24" i="44"/>
  <c r="D73" i="44"/>
  <c r="L73" i="44"/>
  <c r="T73" i="44"/>
  <c r="AB73" i="44"/>
  <c r="AJ73" i="44"/>
  <c r="AR73" i="44"/>
  <c r="AZ73" i="44"/>
  <c r="BH73" i="44"/>
  <c r="BP73" i="44"/>
  <c r="AV74" i="44"/>
  <c r="G76" i="44"/>
  <c r="AG77" i="44"/>
  <c r="K82" i="44"/>
  <c r="S82" i="44"/>
  <c r="AA82" i="44"/>
  <c r="AI82" i="44"/>
  <c r="AQ82" i="44"/>
  <c r="AY82" i="44"/>
  <c r="BG82" i="44"/>
  <c r="BO82" i="44"/>
  <c r="I87" i="44"/>
  <c r="Q87" i="44"/>
  <c r="Y87" i="44"/>
  <c r="AG87" i="44"/>
  <c r="AO87" i="44"/>
  <c r="AW87" i="44"/>
  <c r="BE87" i="44"/>
  <c r="BM87" i="44"/>
  <c r="AF89" i="44"/>
  <c r="L90" i="44"/>
  <c r="F95" i="44"/>
  <c r="N95" i="44"/>
  <c r="V95" i="44"/>
  <c r="AD95" i="44"/>
  <c r="AL95" i="44"/>
  <c r="AT95" i="44"/>
  <c r="BB95" i="44"/>
  <c r="BJ95" i="44"/>
  <c r="AN100" i="44"/>
  <c r="AH103" i="44"/>
  <c r="AD104" i="44"/>
  <c r="J105" i="44"/>
  <c r="BF105" i="44"/>
  <c r="Q107" i="44"/>
  <c r="AF109" i="44"/>
  <c r="AR110" i="44"/>
  <c r="D112" i="44"/>
  <c r="L112" i="44"/>
  <c r="T112" i="44"/>
  <c r="AB112" i="44"/>
  <c r="AJ112" i="44"/>
  <c r="AR112" i="44"/>
  <c r="AZ112" i="44"/>
  <c r="BH112" i="44"/>
  <c r="BP112" i="44"/>
  <c r="BH114" i="44"/>
  <c r="BC120" i="44"/>
  <c r="S121" i="44"/>
  <c r="BO121" i="44"/>
  <c r="AE122" i="44"/>
  <c r="K123" i="44"/>
  <c r="S123" i="44"/>
  <c r="AA123" i="44"/>
  <c r="AI123" i="44"/>
  <c r="AQ123" i="44"/>
  <c r="W126" i="44"/>
  <c r="E189" i="44"/>
  <c r="M189" i="44"/>
  <c r="U189" i="44"/>
  <c r="AC189" i="44"/>
  <c r="AK189" i="44"/>
  <c r="AS189" i="44"/>
  <c r="BA189" i="44"/>
  <c r="BI189" i="44"/>
  <c r="BQ189" i="44"/>
  <c r="U195" i="44"/>
  <c r="AC17" i="44"/>
  <c r="AY20" i="44"/>
  <c r="AN74" i="44"/>
  <c r="BK76" i="44"/>
  <c r="H84" i="44"/>
  <c r="X84" i="44"/>
  <c r="AN84" i="44"/>
  <c r="BD84" i="44"/>
  <c r="D90" i="44"/>
  <c r="AP18" i="44"/>
  <c r="Y77" i="44"/>
  <c r="P84" i="44"/>
  <c r="AF84" i="44"/>
  <c r="AV84" i="44"/>
  <c r="BL84" i="44"/>
  <c r="X89" i="44"/>
  <c r="BP90" i="44"/>
  <c r="C96" i="46"/>
  <c r="C96" i="44" s="1"/>
  <c r="BO16" i="44"/>
  <c r="U17" i="44"/>
  <c r="S20" i="44"/>
  <c r="AF22" i="44"/>
  <c r="BL22" i="44"/>
  <c r="AF24" i="44"/>
  <c r="AF74" i="44"/>
  <c r="BC76" i="44"/>
  <c r="Q77" i="44"/>
  <c r="E78" i="44"/>
  <c r="M78" i="44"/>
  <c r="U78" i="44"/>
  <c r="AC78" i="44"/>
  <c r="AK78" i="44"/>
  <c r="AS78" i="44"/>
  <c r="BA78" i="44"/>
  <c r="BI78" i="44"/>
  <c r="BQ78" i="44"/>
  <c r="G81" i="44"/>
  <c r="O81" i="44"/>
  <c r="W81" i="44"/>
  <c r="AE81" i="44"/>
  <c r="AM81" i="44"/>
  <c r="AU81" i="44"/>
  <c r="BC81" i="44"/>
  <c r="BK81" i="44"/>
  <c r="P89" i="44"/>
  <c r="BH90" i="44"/>
  <c r="G93" i="44"/>
  <c r="O93" i="44"/>
  <c r="W93" i="44"/>
  <c r="AE93" i="44"/>
  <c r="AM93" i="44"/>
  <c r="AU93" i="44"/>
  <c r="BC93" i="44"/>
  <c r="BK93" i="44"/>
  <c r="X100" i="44"/>
  <c r="R103" i="44"/>
  <c r="BM107" i="44"/>
  <c r="H111" i="44"/>
  <c r="P111" i="44"/>
  <c r="X111" i="44"/>
  <c r="AF111" i="44"/>
  <c r="AN111" i="44"/>
  <c r="AV111" i="44"/>
  <c r="BD111" i="44"/>
  <c r="BL111" i="44"/>
  <c r="AJ119" i="44"/>
  <c r="AM120" i="44"/>
  <c r="AY121" i="44"/>
  <c r="AT124" i="44"/>
  <c r="BC126" i="44"/>
  <c r="F128" i="44"/>
  <c r="N128" i="44"/>
  <c r="V128" i="44"/>
  <c r="AD128" i="44"/>
  <c r="AL128" i="44"/>
  <c r="AT128" i="44"/>
  <c r="BB128" i="44"/>
  <c r="BJ128" i="44"/>
  <c r="AF131" i="44"/>
  <c r="P140" i="44"/>
  <c r="R185" i="44"/>
  <c r="AG187" i="44"/>
  <c r="BM187" i="44"/>
  <c r="N192" i="44"/>
  <c r="AF193" i="44"/>
  <c r="I196" i="44"/>
  <c r="AQ158" i="44"/>
  <c r="AN160" i="44"/>
  <c r="G162" i="44"/>
  <c r="O162" i="44"/>
  <c r="W162" i="44"/>
  <c r="AE162" i="44"/>
  <c r="AM162" i="44"/>
  <c r="AU162" i="44"/>
  <c r="BC162" i="44"/>
  <c r="BK162" i="44"/>
  <c r="Y165" i="44"/>
  <c r="H167" i="44"/>
  <c r="P167" i="44"/>
  <c r="X167" i="44"/>
  <c r="AF167" i="44"/>
  <c r="AN167" i="44"/>
  <c r="AV167" i="44"/>
  <c r="BD167" i="44"/>
  <c r="BL167" i="44"/>
  <c r="BP170" i="44"/>
  <c r="AI158" i="44"/>
  <c r="AK159" i="44"/>
  <c r="BE165" i="44"/>
  <c r="T170" i="44"/>
  <c r="BH170" i="44"/>
  <c r="J207" i="46"/>
  <c r="J207" i="44"/>
  <c r="BN207" i="46"/>
  <c r="BN207" i="44"/>
  <c r="BG158" i="46"/>
  <c r="BG158" i="44"/>
  <c r="X160" i="46"/>
  <c r="X160" i="44"/>
  <c r="Q165" i="46"/>
  <c r="Q165" i="44"/>
  <c r="AJ168" i="46"/>
  <c r="AJ168" i="44"/>
  <c r="AV169" i="46"/>
  <c r="AV169" i="44"/>
  <c r="AB170" i="46"/>
  <c r="AB170" i="44"/>
  <c r="J171" i="46"/>
  <c r="J171" i="44"/>
  <c r="BF171" i="46"/>
  <c r="BF171" i="44"/>
  <c r="BK177" i="46"/>
  <c r="BK177" i="44"/>
  <c r="O179" i="46"/>
  <c r="O179" i="44"/>
  <c r="S163" i="44"/>
  <c r="BO163" i="44"/>
  <c r="AO165" i="44"/>
  <c r="AS159" i="44"/>
  <c r="H160" i="44"/>
  <c r="AV160" i="44"/>
  <c r="AQ163" i="44"/>
  <c r="AE7" i="44"/>
  <c r="BK7" i="44"/>
  <c r="F9" i="44"/>
  <c r="K10" i="44"/>
  <c r="E12" i="44"/>
  <c r="AC12" i="44"/>
  <c r="AR14" i="44"/>
  <c r="AO15" i="44"/>
  <c r="W7" i="44"/>
  <c r="BC7" i="44"/>
  <c r="BB9" i="44"/>
  <c r="AA10" i="44"/>
  <c r="U12" i="44"/>
  <c r="AS12" i="44"/>
  <c r="AJ14" i="44"/>
  <c r="BH14" i="44"/>
  <c r="Q15" i="44"/>
  <c r="L8" i="44"/>
  <c r="AR8" i="44"/>
  <c r="L14" i="44"/>
  <c r="AG15" i="44"/>
  <c r="BE15" i="44"/>
  <c r="V16" i="44"/>
  <c r="O7" i="44"/>
  <c r="AU7" i="44"/>
  <c r="BO10" i="44"/>
  <c r="BL11" i="44"/>
  <c r="BI12" i="44"/>
  <c r="N16" i="44"/>
  <c r="AM7" i="44"/>
  <c r="AT9" i="44"/>
  <c r="BJ9" i="44"/>
  <c r="BG10" i="44"/>
  <c r="Y15" i="44"/>
  <c r="AW15" i="44"/>
  <c r="F16" i="44"/>
  <c r="G7" i="44"/>
  <c r="AB8" i="44"/>
  <c r="BH8" i="44"/>
  <c r="AI10" i="44"/>
  <c r="BA12" i="44"/>
  <c r="O13" i="44"/>
  <c r="T14" i="44"/>
  <c r="BP14" i="44"/>
  <c r="AL16"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D77" i="44"/>
  <c r="BJ77" i="44"/>
  <c r="F185" i="46"/>
  <c r="F185" i="44"/>
  <c r="N185" i="46"/>
  <c r="N185" i="44"/>
  <c r="V185" i="46"/>
  <c r="V185" i="44"/>
  <c r="AD185" i="46"/>
  <c r="AD185" i="44"/>
  <c r="AL185" i="46"/>
  <c r="AL185" i="44"/>
  <c r="AT185" i="46"/>
  <c r="AT185" i="44"/>
  <c r="BB185" i="46"/>
  <c r="BB185" i="44"/>
  <c r="BJ185" i="46"/>
  <c r="BJ185" i="44"/>
  <c r="BI187" i="46"/>
  <c r="BI187" i="44"/>
  <c r="F191" i="46"/>
  <c r="F191" i="44"/>
  <c r="BJ191" i="46"/>
  <c r="BJ191" i="44"/>
  <c r="AP192" i="46"/>
  <c r="AP192" i="44"/>
  <c r="AR193" i="46"/>
  <c r="AR193" i="44"/>
  <c r="O194" i="46"/>
  <c r="O194" i="44"/>
  <c r="Y195" i="46"/>
  <c r="Y195" i="44"/>
  <c r="F201" i="46"/>
  <c r="F201" i="44"/>
  <c r="N201" i="46"/>
  <c r="N201" i="44"/>
  <c r="V201" i="46"/>
  <c r="V201" i="44"/>
  <c r="AD201" i="46"/>
  <c r="AD201" i="44"/>
  <c r="AL201" i="46"/>
  <c r="AL201" i="44"/>
  <c r="AT201" i="46"/>
  <c r="AT201" i="44"/>
  <c r="BB201" i="46"/>
  <c r="BB201" i="44"/>
  <c r="BJ201" i="46"/>
  <c r="BJ201" i="44"/>
  <c r="F77" i="44"/>
  <c r="AL77" i="44"/>
  <c r="AY158" i="46"/>
  <c r="AY158" i="44"/>
  <c r="M159" i="46"/>
  <c r="M159" i="44"/>
  <c r="BQ159" i="46"/>
  <c r="BQ159" i="44"/>
  <c r="AF160" i="46"/>
  <c r="AF160" i="44"/>
  <c r="AI163" i="46"/>
  <c r="AI163" i="44"/>
  <c r="P169" i="46"/>
  <c r="P169" i="44"/>
  <c r="U174" i="46"/>
  <c r="U174" i="44"/>
  <c r="BC177" i="46"/>
  <c r="BC177" i="44"/>
  <c r="G179" i="46"/>
  <c r="G179" i="44"/>
  <c r="AU179" i="46"/>
  <c r="AU179" i="44"/>
  <c r="N77" i="44"/>
  <c r="AT77" i="44"/>
  <c r="F94" i="44"/>
  <c r="N94" i="44"/>
  <c r="V94" i="44"/>
  <c r="AD94" i="44"/>
  <c r="AL94" i="44"/>
  <c r="BM154" i="46"/>
  <c r="BM154" i="44"/>
  <c r="BJ156" i="46"/>
  <c r="BJ156" i="44"/>
  <c r="V77" i="44"/>
  <c r="BB77" i="44"/>
  <c r="C78" i="46"/>
  <c r="C78" i="44" s="1"/>
  <c r="L25" i="44"/>
  <c r="BP25" i="44"/>
  <c r="AV26" i="44"/>
  <c r="S27" i="44"/>
  <c r="G28" i="44"/>
  <c r="AH29" i="44"/>
  <c r="AC30" i="44"/>
  <c r="T32" i="44"/>
  <c r="G90" i="44"/>
  <c r="O90" i="44"/>
  <c r="W90" i="44"/>
  <c r="AE90" i="44"/>
  <c r="AM90" i="44"/>
  <c r="AU90" i="44"/>
  <c r="BC90" i="44"/>
  <c r="BK90" i="44"/>
  <c r="K100" i="44"/>
  <c r="S100" i="44"/>
  <c r="AA100" i="44"/>
  <c r="AI100" i="44"/>
  <c r="AQ100" i="44"/>
  <c r="BG100" i="44"/>
  <c r="BO100" i="44"/>
  <c r="E103" i="44"/>
  <c r="M103" i="44"/>
  <c r="U103" i="44"/>
  <c r="AC103" i="44"/>
  <c r="AK103" i="44"/>
  <c r="AS103" i="44"/>
  <c r="BA103" i="44"/>
  <c r="BI103" i="44"/>
  <c r="BQ103" i="44"/>
  <c r="BA105" i="44"/>
  <c r="D107" i="44"/>
  <c r="L107" i="44"/>
  <c r="T107" i="44"/>
  <c r="AB107" i="44"/>
  <c r="AJ107" i="44"/>
  <c r="AR107" i="44"/>
  <c r="AZ107" i="44"/>
  <c r="BH107" i="44"/>
  <c r="BP107" i="44"/>
  <c r="G110" i="44"/>
  <c r="BK110" i="44"/>
  <c r="F141" i="46"/>
  <c r="F141" i="44"/>
  <c r="BJ141" i="46"/>
  <c r="BJ141" i="44"/>
  <c r="Z142" i="46"/>
  <c r="Z142" i="44"/>
  <c r="I145" i="46"/>
  <c r="I145" i="44"/>
  <c r="Q145" i="46"/>
  <c r="Q145" i="44"/>
  <c r="Y145" i="46"/>
  <c r="Y145" i="44"/>
  <c r="AG145" i="46"/>
  <c r="AG145" i="44"/>
  <c r="AO145" i="46"/>
  <c r="AO145" i="44"/>
  <c r="AW145" i="46"/>
  <c r="AW145" i="44"/>
  <c r="BE145" i="46"/>
  <c r="BE145" i="44"/>
  <c r="BM145" i="46"/>
  <c r="BM145" i="44"/>
  <c r="BA146" i="46"/>
  <c r="BA146" i="44"/>
  <c r="BL149" i="46"/>
  <c r="BL149" i="44"/>
  <c r="D76" i="44"/>
  <c r="T76" i="44"/>
  <c r="AJ76" i="44"/>
  <c r="BH76" i="44"/>
  <c r="AT123" i="46"/>
  <c r="AT123" i="44"/>
  <c r="BB123" i="46"/>
  <c r="BB123" i="44"/>
  <c r="BJ123" i="46"/>
  <c r="BJ123" i="44"/>
  <c r="J126" i="46"/>
  <c r="J126" i="44"/>
  <c r="R126" i="46"/>
  <c r="R126" i="44"/>
  <c r="Z126" i="46"/>
  <c r="Z126" i="44"/>
  <c r="AH126" i="46"/>
  <c r="AH126" i="44"/>
  <c r="AP126" i="46"/>
  <c r="AP126" i="44"/>
  <c r="AX126" i="46"/>
  <c r="AX126" i="44"/>
  <c r="BF126" i="46"/>
  <c r="BF126" i="44"/>
  <c r="AA131" i="46"/>
  <c r="AA131" i="44"/>
  <c r="N134" i="46"/>
  <c r="N134" i="44"/>
  <c r="AP135" i="46"/>
  <c r="AP135" i="44"/>
  <c r="BM137" i="46"/>
  <c r="BM137" i="44"/>
  <c r="BG140" i="46"/>
  <c r="BG140" i="44"/>
  <c r="AV207" i="46"/>
  <c r="AV207" i="44"/>
  <c r="L76" i="44"/>
  <c r="AB76" i="44"/>
  <c r="AR76" i="44"/>
  <c r="AZ76" i="44"/>
  <c r="BP76" i="44"/>
  <c r="A78" i="44"/>
  <c r="K89" i="44"/>
  <c r="S89" i="44"/>
  <c r="AA89" i="44"/>
  <c r="AI89" i="44"/>
  <c r="AQ89" i="44"/>
  <c r="AY89" i="44"/>
  <c r="BO89"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J122" i="46"/>
  <c r="J122" i="44"/>
  <c r="AG124" i="46"/>
  <c r="AG124" i="44"/>
  <c r="U125" i="46"/>
  <c r="U125" i="44"/>
  <c r="AI131" i="46"/>
  <c r="AI131" i="44"/>
  <c r="AD134" i="46"/>
  <c r="AD134" i="44"/>
  <c r="Z12" i="44"/>
  <c r="T109" i="46"/>
  <c r="T109" i="44"/>
  <c r="H110" i="46"/>
  <c r="H110" i="44"/>
  <c r="H114" i="46"/>
  <c r="H114" i="44"/>
  <c r="P119" i="46"/>
  <c r="P119" i="44"/>
  <c r="BG120" i="46"/>
  <c r="BG120" i="44"/>
  <c r="AM121" i="46"/>
  <c r="AM121" i="44"/>
  <c r="E156" i="46"/>
  <c r="E156" i="44"/>
  <c r="AA9" i="44"/>
  <c r="AD15" i="44"/>
  <c r="AF10" i="44"/>
  <c r="AG14" i="44"/>
  <c r="BJ15" i="44"/>
  <c r="BQ17" i="44"/>
  <c r="BF18" i="44"/>
  <c r="AB104" i="46"/>
  <c r="AB104" i="44"/>
  <c r="AJ104" i="46"/>
  <c r="AJ104" i="44"/>
  <c r="AR104" i="46"/>
  <c r="AR104" i="44"/>
  <c r="AZ104" i="46"/>
  <c r="AZ104" i="44"/>
  <c r="BH104" i="46"/>
  <c r="BH104" i="44"/>
  <c r="BP104" i="46"/>
  <c r="BP104" i="44"/>
  <c r="BD105" i="46"/>
  <c r="BD105" i="44"/>
  <c r="I154" i="46"/>
  <c r="I154" i="44"/>
  <c r="AY9" i="44"/>
  <c r="U11" i="44"/>
  <c r="BI11" i="44"/>
  <c r="BL10" i="44"/>
  <c r="BD10" i="44"/>
  <c r="AK11" i="44"/>
  <c r="AB13" i="44"/>
  <c r="BB15" i="44"/>
  <c r="AI16" i="44"/>
  <c r="E17" i="44"/>
  <c r="BI17" i="44"/>
  <c r="K20" i="44"/>
  <c r="AQ20" i="44"/>
  <c r="AB21" i="44"/>
  <c r="H22" i="44"/>
  <c r="AN22" i="44"/>
  <c r="BM149" i="46"/>
  <c r="BM149" i="44"/>
  <c r="R12" i="44"/>
  <c r="D13" i="44"/>
  <c r="AZ13" i="44"/>
  <c r="BM14" i="44"/>
  <c r="AQ16" i="44"/>
  <c r="M17" i="44"/>
  <c r="A16" i="44"/>
  <c r="AX12" i="44"/>
  <c r="S9" i="44"/>
  <c r="AQ9" i="44"/>
  <c r="X10" i="44"/>
  <c r="M11" i="44"/>
  <c r="BA11" i="44"/>
  <c r="J12" i="44"/>
  <c r="BP13" i="44"/>
  <c r="Y14" i="44"/>
  <c r="BE14" i="44"/>
  <c r="V15" i="44"/>
  <c r="AA16" i="44"/>
  <c r="BA17" i="44"/>
  <c r="AX18" i="44"/>
  <c r="T21" i="44"/>
  <c r="H24" i="44"/>
  <c r="AG25" i="44"/>
  <c r="U26" i="44"/>
  <c r="J141" i="46"/>
  <c r="J141" i="44"/>
  <c r="AD142" i="46"/>
  <c r="AD142" i="44"/>
  <c r="BJ142" i="46"/>
  <c r="BJ142" i="44"/>
  <c r="H146" i="46"/>
  <c r="H146" i="44"/>
  <c r="P146" i="46"/>
  <c r="P146" i="44"/>
  <c r="X146" i="46"/>
  <c r="X146" i="44"/>
  <c r="AF146" i="46"/>
  <c r="AF146" i="44"/>
  <c r="AN146" i="46"/>
  <c r="AN146" i="44"/>
  <c r="AV146" i="46"/>
  <c r="AV146" i="44"/>
  <c r="BD146" i="46"/>
  <c r="BD146" i="44"/>
  <c r="BL146" i="46"/>
  <c r="BL146" i="44"/>
  <c r="BM8" i="44"/>
  <c r="F137" i="46"/>
  <c r="F137" i="44"/>
  <c r="N137" i="46"/>
  <c r="N137" i="44"/>
  <c r="V137" i="46"/>
  <c r="V137" i="44"/>
  <c r="AD137" i="46"/>
  <c r="AD137" i="44"/>
  <c r="AL137" i="46"/>
  <c r="AL137" i="44"/>
  <c r="AT137" i="46"/>
  <c r="AT137" i="44"/>
  <c r="BB137" i="46"/>
  <c r="BB137" i="44"/>
  <c r="BJ137" i="46"/>
  <c r="BJ137" i="44"/>
  <c r="AF140" i="46"/>
  <c r="AF140" i="44"/>
  <c r="V191" i="46"/>
  <c r="V191" i="44"/>
  <c r="BF192" i="46"/>
  <c r="BF192" i="44"/>
  <c r="T193" i="46"/>
  <c r="T193" i="44"/>
  <c r="Q195" i="46"/>
  <c r="Q195" i="44"/>
  <c r="BA196" i="46"/>
  <c r="BA196" i="44"/>
  <c r="G197" i="46"/>
  <c r="G197" i="44"/>
  <c r="O197" i="46"/>
  <c r="O197" i="44"/>
  <c r="W197" i="46"/>
  <c r="W197" i="44"/>
  <c r="AE197" i="46"/>
  <c r="AE197" i="44"/>
  <c r="AM197" i="46"/>
  <c r="AM197" i="44"/>
  <c r="AU197" i="46"/>
  <c r="AU197" i="44"/>
  <c r="BC197" i="46"/>
  <c r="BC197" i="44"/>
  <c r="BK197" i="46"/>
  <c r="BK197" i="44"/>
  <c r="AP12" i="44"/>
  <c r="T13" i="44"/>
  <c r="AR13" i="44"/>
  <c r="Q14" i="44"/>
  <c r="C16" i="46"/>
  <c r="C16" i="44" s="1"/>
  <c r="AI9" i="44"/>
  <c r="BG9" i="44"/>
  <c r="P10" i="44"/>
  <c r="AV10" i="44"/>
  <c r="AC11" i="44"/>
  <c r="BN12" i="44"/>
  <c r="AW14" i="44"/>
  <c r="N15" i="44"/>
  <c r="K16" i="44"/>
  <c r="AS17" i="44"/>
  <c r="AH18" i="44"/>
  <c r="AD187" i="46"/>
  <c r="AD187" i="44"/>
  <c r="K9" i="44"/>
  <c r="E11" i="44"/>
  <c r="BQ11" i="44"/>
  <c r="AH12" i="44"/>
  <c r="L13" i="44"/>
  <c r="BH13" i="44"/>
  <c r="AL15" i="44"/>
  <c r="W163" i="46"/>
  <c r="W163" i="44"/>
  <c r="BI165" i="46"/>
  <c r="BI165" i="44"/>
  <c r="BN169" i="46"/>
  <c r="BN169" i="44"/>
  <c r="O174" i="46"/>
  <c r="O174" i="44"/>
  <c r="I177" i="46"/>
  <c r="I177" i="44"/>
  <c r="BE177" i="46"/>
  <c r="BE177" i="44"/>
  <c r="Y179" i="46"/>
  <c r="Y179" i="44"/>
  <c r="A108" i="27"/>
  <c r="AS121" i="46"/>
  <c r="AS121" i="44"/>
  <c r="W124" i="46"/>
  <c r="W124" i="44"/>
  <c r="R48" i="44"/>
  <c r="AH48" i="44"/>
  <c r="AX48" i="44"/>
  <c r="BN48" i="44"/>
  <c r="T51" i="44"/>
  <c r="AJ51" i="44"/>
  <c r="AZ51" i="44"/>
  <c r="BP51" i="44"/>
  <c r="E121" i="44"/>
  <c r="U121" i="44"/>
  <c r="AK121" i="44"/>
  <c r="I164" i="44"/>
  <c r="BM164" i="44"/>
  <c r="AI165" i="44"/>
  <c r="H154" i="46"/>
  <c r="H154" i="44"/>
  <c r="P154" i="46"/>
  <c r="P154" i="44"/>
  <c r="X154" i="46"/>
  <c r="X154" i="44"/>
  <c r="AF154" i="46"/>
  <c r="AF154" i="44"/>
  <c r="AN154" i="46"/>
  <c r="AN154" i="44"/>
  <c r="AV154" i="46"/>
  <c r="AV154" i="44"/>
  <c r="BD154" i="46"/>
  <c r="BD154" i="44"/>
  <c r="BL154" i="46"/>
  <c r="BL154" i="44"/>
  <c r="D156" i="46"/>
  <c r="D156" i="44"/>
  <c r="BP156" i="46"/>
  <c r="BP156" i="44"/>
  <c r="Q158" i="46"/>
  <c r="Q158" i="44"/>
  <c r="AQ159" i="46"/>
  <c r="AQ159" i="44"/>
  <c r="N160" i="46"/>
  <c r="N160" i="44"/>
  <c r="J48" i="44"/>
  <c r="Z48" i="44"/>
  <c r="AP48" i="44"/>
  <c r="BF48" i="44"/>
  <c r="D51" i="44"/>
  <c r="L51" i="44"/>
  <c r="AB51" i="44"/>
  <c r="AR51" i="44"/>
  <c r="BH51" i="44"/>
  <c r="M121" i="44"/>
  <c r="AC121" i="44"/>
  <c r="C50" i="46"/>
  <c r="C50" i="44" s="1"/>
  <c r="C120" i="46"/>
  <c r="C120" i="44" s="1"/>
  <c r="H122" i="44"/>
  <c r="P122" i="44"/>
  <c r="X122" i="44"/>
  <c r="AF122" i="44"/>
  <c r="AN122" i="44"/>
  <c r="AV122" i="44"/>
  <c r="BD122" i="44"/>
  <c r="BL122" i="44"/>
  <c r="BE164" i="44"/>
  <c r="AA165" i="44"/>
  <c r="AF50" i="44"/>
  <c r="AG120" i="44"/>
  <c r="BE120" i="44"/>
  <c r="K125" i="44"/>
  <c r="AI125" i="44"/>
  <c r="BG125" i="44"/>
  <c r="AW164" i="44"/>
  <c r="J149" i="46"/>
  <c r="J149" i="44"/>
  <c r="R149" i="46"/>
  <c r="R149" i="44"/>
  <c r="Z149" i="46"/>
  <c r="Z149" i="44"/>
  <c r="AH149" i="46"/>
  <c r="AH149" i="44"/>
  <c r="AP149" i="46"/>
  <c r="AP149" i="44"/>
  <c r="AX149" i="46"/>
  <c r="AX149" i="44"/>
  <c r="BF149" i="46"/>
  <c r="BF149" i="44"/>
  <c r="BN149" i="46"/>
  <c r="BN149" i="44"/>
  <c r="BA121" i="46"/>
  <c r="BA121" i="44"/>
  <c r="AE124" i="46"/>
  <c r="AE124" i="44"/>
  <c r="P50" i="44"/>
  <c r="BD50" i="44"/>
  <c r="Q120" i="44"/>
  <c r="AO120" i="44"/>
  <c r="BM120" i="44"/>
  <c r="S125" i="44"/>
  <c r="AQ125" i="44"/>
  <c r="AY125" i="44"/>
  <c r="S165" i="44"/>
  <c r="E163" i="44"/>
  <c r="M163" i="44"/>
  <c r="U163" i="44"/>
  <c r="AC163" i="44"/>
  <c r="AK163" i="44"/>
  <c r="AS163" i="44"/>
  <c r="BA163" i="44"/>
  <c r="BI163" i="44"/>
  <c r="BQ163" i="44"/>
  <c r="AO164" i="44"/>
  <c r="K165" i="44"/>
  <c r="AH140" i="46"/>
  <c r="AH140" i="44"/>
  <c r="BN140" i="46"/>
  <c r="BN140" i="44"/>
  <c r="BI121" i="46"/>
  <c r="BI121" i="44"/>
  <c r="BQ121" i="46"/>
  <c r="BQ121" i="44"/>
  <c r="G124" i="46"/>
  <c r="G124" i="44"/>
  <c r="AM124" i="46"/>
  <c r="AM124" i="44"/>
  <c r="H50" i="44"/>
  <c r="AN50" i="44"/>
  <c r="BL50" i="44"/>
  <c r="I120" i="44"/>
  <c r="Y120" i="44"/>
  <c r="AW120" i="44"/>
  <c r="AA125" i="44"/>
  <c r="BO125" i="44"/>
  <c r="N7" i="44"/>
  <c r="G74" i="44"/>
  <c r="O74" i="44"/>
  <c r="W74" i="44"/>
  <c r="AE74" i="44"/>
  <c r="AM74" i="44"/>
  <c r="AU74" i="44"/>
  <c r="BC74" i="44"/>
  <c r="BK74" i="44"/>
  <c r="O124" i="46"/>
  <c r="O124" i="44"/>
  <c r="AU124" i="46"/>
  <c r="AU124" i="44"/>
  <c r="A50" i="44"/>
  <c r="AV50" i="44"/>
  <c r="G52" i="44"/>
  <c r="O52" i="44"/>
  <c r="W52" i="44"/>
  <c r="AE52" i="44"/>
  <c r="AM52" i="44"/>
  <c r="AU52" i="44"/>
  <c r="BC52" i="44"/>
  <c r="BK52" i="44"/>
  <c r="K54" i="44"/>
  <c r="S54" i="44"/>
  <c r="AA54" i="44"/>
  <c r="AI54" i="44"/>
  <c r="AQ54" i="44"/>
  <c r="AY54" i="44"/>
  <c r="BG54" i="44"/>
  <c r="BO54" i="44"/>
  <c r="F119" i="44"/>
  <c r="N119" i="44"/>
  <c r="V119" i="44"/>
  <c r="AD119" i="44"/>
  <c r="AL119" i="44"/>
  <c r="AT119" i="44"/>
  <c r="BB119" i="44"/>
  <c r="BJ119" i="44"/>
  <c r="BG165" i="44"/>
  <c r="C9" i="46"/>
  <c r="C9" i="44" s="1"/>
  <c r="A7" i="27"/>
  <c r="M135" i="46"/>
  <c r="M135" i="44"/>
  <c r="AP168" i="46"/>
  <c r="AP168" i="44"/>
  <c r="AX170" i="46"/>
  <c r="AX170" i="44"/>
  <c r="AN171" i="46"/>
  <c r="AN171" i="44"/>
  <c r="AC177" i="46"/>
  <c r="AC177" i="44"/>
  <c r="AS179" i="46"/>
  <c r="AS179" i="44"/>
  <c r="R187" i="46"/>
  <c r="R187" i="44"/>
  <c r="AG164" i="46"/>
  <c r="AG164" i="44"/>
  <c r="X50" i="44"/>
  <c r="A120" i="44"/>
  <c r="F49" i="44"/>
  <c r="N49" i="44"/>
  <c r="V49" i="44"/>
  <c r="AD49" i="44"/>
  <c r="AL49" i="44"/>
  <c r="AT49" i="44"/>
  <c r="BB49" i="44"/>
  <c r="BJ49" i="44"/>
  <c r="Y164" i="44"/>
  <c r="AY165" i="44"/>
  <c r="AN131" i="46"/>
  <c r="AN131" i="44"/>
  <c r="A30" i="27"/>
  <c r="A15" i="27"/>
  <c r="A23" i="27"/>
  <c r="A24" i="27"/>
  <c r="J191" i="44"/>
  <c r="R191" i="44"/>
  <c r="Z191" i="44"/>
  <c r="AH191" i="44"/>
  <c r="AP191" i="44"/>
  <c r="AX191" i="44"/>
  <c r="BF191" i="44"/>
  <c r="AS192" i="44"/>
  <c r="O193" i="44"/>
  <c r="AX194" i="44"/>
  <c r="T195" i="44"/>
  <c r="H196" i="44"/>
  <c r="BL196" i="44"/>
  <c r="A9" i="27"/>
  <c r="A74" i="27"/>
  <c r="A139" i="27"/>
  <c r="AV142" i="46"/>
  <c r="AV142" i="44"/>
  <c r="AU160" i="46"/>
  <c r="AU160" i="44"/>
  <c r="N169" i="46"/>
  <c r="N169" i="44"/>
  <c r="V169" i="44"/>
  <c r="V169" i="46"/>
  <c r="AT169" i="46"/>
  <c r="AT169" i="44"/>
  <c r="BJ169" i="44"/>
  <c r="BJ169" i="46"/>
  <c r="BE8" i="44"/>
  <c r="AO9" i="44"/>
  <c r="I114" i="44"/>
  <c r="Q114" i="44"/>
  <c r="Y114" i="44"/>
  <c r="AG114" i="44"/>
  <c r="AO114" i="44"/>
  <c r="AW114" i="44"/>
  <c r="BE114" i="44"/>
  <c r="BM114" i="44"/>
  <c r="AN142" i="44"/>
  <c r="BN11" i="46"/>
  <c r="AR140" i="46"/>
  <c r="AR140" i="44"/>
  <c r="O160" i="46"/>
  <c r="O160" i="44"/>
  <c r="AE160" i="46"/>
  <c r="AE160" i="44"/>
  <c r="BK160" i="46"/>
  <c r="BK160" i="44"/>
  <c r="AL169" i="46"/>
  <c r="AL169" i="44"/>
  <c r="C110" i="46"/>
  <c r="C110" i="44" s="1"/>
  <c r="BB10" i="44"/>
  <c r="O12" i="44"/>
  <c r="AW13" i="44"/>
  <c r="AX15" i="44"/>
  <c r="AW8" i="44"/>
  <c r="AG9" i="44"/>
  <c r="AP11" i="44"/>
  <c r="G12" i="44"/>
  <c r="BK12" i="44"/>
  <c r="Q13" i="44"/>
  <c r="N14" i="44"/>
  <c r="AP15" i="44"/>
  <c r="J110" i="44"/>
  <c r="R110" i="44"/>
  <c r="Z110" i="44"/>
  <c r="AH110" i="44"/>
  <c r="AP110" i="44"/>
  <c r="AX110" i="44"/>
  <c r="BF110" i="44"/>
  <c r="BN110" i="44"/>
  <c r="AJ140" i="44"/>
  <c r="AF142" i="44"/>
  <c r="D159" i="44"/>
  <c r="L159" i="44"/>
  <c r="T159" i="44"/>
  <c r="AB159" i="44"/>
  <c r="AJ159" i="44"/>
  <c r="AR159" i="44"/>
  <c r="AZ159" i="44"/>
  <c r="BH159" i="44"/>
  <c r="BP159" i="44"/>
  <c r="K193" i="44"/>
  <c r="S193" i="44"/>
  <c r="AA193" i="44"/>
  <c r="AI193" i="44"/>
  <c r="AQ193" i="44"/>
  <c r="AY193" i="44"/>
  <c r="BG193" i="44"/>
  <c r="BC124" i="46"/>
  <c r="BC124" i="44"/>
  <c r="BK124" i="46"/>
  <c r="BK124" i="44"/>
  <c r="G156" i="46"/>
  <c r="G156" i="44"/>
  <c r="O156" i="46"/>
  <c r="O156" i="44"/>
  <c r="W156" i="46"/>
  <c r="W156" i="44"/>
  <c r="AE156" i="46"/>
  <c r="AE156" i="44"/>
  <c r="AM156" i="46"/>
  <c r="AM156" i="44"/>
  <c r="AU156" i="46"/>
  <c r="AU156" i="44"/>
  <c r="BC156" i="46"/>
  <c r="BC156" i="44"/>
  <c r="BK156" i="46"/>
  <c r="BK156" i="44"/>
  <c r="AR168" i="46"/>
  <c r="AR168" i="44"/>
  <c r="G160" i="46"/>
  <c r="G160" i="44"/>
  <c r="W160" i="46"/>
  <c r="W160" i="44"/>
  <c r="AM160" i="46"/>
  <c r="AM160" i="44"/>
  <c r="BC160" i="46"/>
  <c r="BC160" i="44"/>
  <c r="F169" i="46"/>
  <c r="F169" i="44"/>
  <c r="AD169" i="46"/>
  <c r="AD169" i="44"/>
  <c r="BB169" i="46"/>
  <c r="BB169" i="44"/>
  <c r="AO8" i="44"/>
  <c r="AT10" i="44"/>
  <c r="J11" i="44"/>
  <c r="I13" i="44"/>
  <c r="F14" i="44"/>
  <c r="BJ14" i="44"/>
  <c r="AH15" i="44"/>
  <c r="AE42" i="44"/>
  <c r="AM42" i="44"/>
  <c r="AU42" i="44"/>
  <c r="BC42" i="44"/>
  <c r="BK42" i="44"/>
  <c r="AB140" i="44"/>
  <c r="X142" i="44"/>
  <c r="H195" i="44"/>
  <c r="P195" i="44"/>
  <c r="X195" i="44"/>
  <c r="AF195" i="44"/>
  <c r="AN195" i="44"/>
  <c r="AV195" i="44"/>
  <c r="BD195" i="44"/>
  <c r="BL195" i="44"/>
  <c r="AO187" i="46"/>
  <c r="AO187" i="44"/>
  <c r="A76" i="44"/>
  <c r="W42" i="44"/>
  <c r="F109" i="44"/>
  <c r="N109" i="44"/>
  <c r="V109" i="44"/>
  <c r="AD109" i="44"/>
  <c r="AL109" i="44"/>
  <c r="AT109" i="44"/>
  <c r="BB109" i="44"/>
  <c r="BJ109" i="44"/>
  <c r="T140" i="44"/>
  <c r="P142" i="44"/>
  <c r="AE179" i="46"/>
  <c r="AE179" i="44"/>
  <c r="A170" i="44"/>
  <c r="AL10" i="44"/>
  <c r="AH11" i="44"/>
  <c r="BC12" i="44"/>
  <c r="Z15" i="44"/>
  <c r="C195" i="46"/>
  <c r="C195" i="44" s="1"/>
  <c r="G16" i="44"/>
  <c r="AE16" i="44"/>
  <c r="BC16" i="44"/>
  <c r="R40" i="44"/>
  <c r="AH40" i="44"/>
  <c r="BF40" i="44"/>
  <c r="E131" i="44"/>
  <c r="M131" i="44"/>
  <c r="U131" i="44"/>
  <c r="AC131" i="44"/>
  <c r="AK131" i="44"/>
  <c r="AS131" i="44"/>
  <c r="BA131" i="44"/>
  <c r="BI131" i="44"/>
  <c r="BQ131" i="44"/>
  <c r="L140" i="44"/>
  <c r="BP140" i="44"/>
  <c r="H142" i="44"/>
  <c r="BL142" i="44"/>
  <c r="K134" i="46"/>
  <c r="K134" i="44"/>
  <c r="S134" i="46"/>
  <c r="S134" i="44"/>
  <c r="AA134" i="46"/>
  <c r="AA134" i="44"/>
  <c r="AI134" i="46"/>
  <c r="AI134" i="44"/>
  <c r="AQ134" i="46"/>
  <c r="AQ134" i="44"/>
  <c r="AY134" i="46"/>
  <c r="AY134" i="44"/>
  <c r="BG134" i="46"/>
  <c r="BG134" i="44"/>
  <c r="BO134" i="46"/>
  <c r="BO134" i="44"/>
  <c r="I135" i="46"/>
  <c r="I135" i="44"/>
  <c r="Q135" i="46"/>
  <c r="Q135" i="44"/>
  <c r="Y135" i="46"/>
  <c r="Y135" i="44"/>
  <c r="AG135" i="46"/>
  <c r="AG135" i="44"/>
  <c r="AO135" i="46"/>
  <c r="AO135" i="44"/>
  <c r="AW135" i="46"/>
  <c r="AW135" i="44"/>
  <c r="BE135" i="46"/>
  <c r="BE135" i="44"/>
  <c r="BM135" i="46"/>
  <c r="BM135" i="44"/>
  <c r="G164" i="46"/>
  <c r="G164" i="44"/>
  <c r="O164" i="46"/>
  <c r="O164" i="44"/>
  <c r="W164" i="46"/>
  <c r="W164" i="44"/>
  <c r="AE164" i="46"/>
  <c r="AE164" i="44"/>
  <c r="AM164" i="46"/>
  <c r="AM164" i="44"/>
  <c r="AU164" i="46"/>
  <c r="AU164" i="44"/>
  <c r="BC164" i="46"/>
  <c r="BC164" i="44"/>
  <c r="BK164" i="46"/>
  <c r="BK164" i="44"/>
  <c r="Y9" i="44"/>
  <c r="BB14" i="44"/>
  <c r="BE9" i="44"/>
  <c r="AT14" i="44"/>
  <c r="W16" i="44"/>
  <c r="AU16" i="44"/>
  <c r="J40" i="44"/>
  <c r="Z40" i="44"/>
  <c r="AP40" i="44"/>
  <c r="BN40" i="44"/>
  <c r="O42" i="44"/>
  <c r="BA7" i="44"/>
  <c r="Q8" i="44"/>
  <c r="Q9" i="44"/>
  <c r="V10" i="44"/>
  <c r="Z11" i="44"/>
  <c r="AM12" i="44"/>
  <c r="AG13" i="44"/>
  <c r="AL14" i="44"/>
  <c r="R15" i="44"/>
  <c r="G42" i="44"/>
  <c r="D140" i="44"/>
  <c r="BH140" i="44"/>
  <c r="BD142" i="44"/>
  <c r="J158" i="44"/>
  <c r="R158" i="44"/>
  <c r="Z158" i="44"/>
  <c r="AH158" i="44"/>
  <c r="AP158" i="44"/>
  <c r="AX158" i="44"/>
  <c r="BF158" i="44"/>
  <c r="BN158" i="44"/>
  <c r="I192" i="44"/>
  <c r="Q192" i="44"/>
  <c r="Y192" i="44"/>
  <c r="AG192" i="44"/>
  <c r="AO192" i="44"/>
  <c r="AW192" i="44"/>
  <c r="BE192" i="44"/>
  <c r="BM192" i="44"/>
  <c r="Z177" i="46"/>
  <c r="Z177" i="44"/>
  <c r="BE196" i="46"/>
  <c r="BE196" i="44"/>
  <c r="AG8" i="44"/>
  <c r="Y8" i="44"/>
  <c r="AD10" i="44"/>
  <c r="BF11" i="44"/>
  <c r="AU12" i="44"/>
  <c r="O16" i="44"/>
  <c r="AM16" i="44"/>
  <c r="BK16" i="44"/>
  <c r="AX40" i="44"/>
  <c r="I8" i="44"/>
  <c r="AW9" i="44"/>
  <c r="N10" i="44"/>
  <c r="AX11" i="44"/>
  <c r="AE12" i="44"/>
  <c r="BE13" i="44"/>
  <c r="AD14" i="44"/>
  <c r="J15" i="44"/>
  <c r="BN15" i="44"/>
  <c r="AZ140" i="44"/>
  <c r="D141" i="44"/>
  <c r="L141" i="44"/>
  <c r="T141" i="44"/>
  <c r="AB141" i="44"/>
  <c r="AJ141" i="44"/>
  <c r="AR141" i="44"/>
  <c r="AZ141" i="44"/>
  <c r="BH141" i="44"/>
  <c r="BP141" i="44"/>
  <c r="F194" i="44"/>
  <c r="N194" i="44"/>
  <c r="V194" i="44"/>
  <c r="AD194" i="44"/>
  <c r="AL194" i="44"/>
  <c r="AT194" i="44"/>
  <c r="BB194" i="44"/>
  <c r="BJ194" i="44"/>
  <c r="AO170" i="46"/>
  <c r="AO170" i="44"/>
  <c r="AM171" i="46"/>
  <c r="AM171" i="44"/>
  <c r="AP174" i="46"/>
  <c r="AP174" i="44"/>
  <c r="J196" i="46"/>
  <c r="J196" i="44"/>
  <c r="R196" i="46"/>
  <c r="R196" i="44"/>
  <c r="Z196" i="46"/>
  <c r="Z196" i="44"/>
  <c r="AH196" i="46"/>
  <c r="AH196" i="44"/>
  <c r="AP196" i="46"/>
  <c r="AP196" i="44"/>
  <c r="AX196" i="46"/>
  <c r="AX196" i="44"/>
  <c r="BF196" i="46"/>
  <c r="BF196" i="44"/>
  <c r="BN196" i="44"/>
  <c r="BN196" i="46"/>
  <c r="D187" i="46"/>
  <c r="D187" i="44"/>
  <c r="L187" i="46"/>
  <c r="L187" i="44"/>
  <c r="T187" i="46"/>
  <c r="T187" i="44"/>
  <c r="AB187" i="46"/>
  <c r="AB187" i="44"/>
  <c r="AJ187" i="46"/>
  <c r="AJ187" i="44"/>
  <c r="AR187" i="46"/>
  <c r="AR187" i="44"/>
  <c r="AZ187" i="46"/>
  <c r="AZ187" i="44"/>
  <c r="BH187" i="46"/>
  <c r="BH187" i="44"/>
  <c r="BP187" i="46"/>
  <c r="BP187" i="44"/>
  <c r="F174" i="46"/>
  <c r="F174" i="44"/>
  <c r="N174" i="46"/>
  <c r="N174" i="44"/>
  <c r="V174" i="46"/>
  <c r="V174" i="44"/>
  <c r="AD174" i="46"/>
  <c r="AD174" i="44"/>
  <c r="AL174" i="46"/>
  <c r="AL174" i="44"/>
  <c r="AT174" i="46"/>
  <c r="AT174" i="44"/>
  <c r="BB174" i="46"/>
  <c r="BB174" i="44"/>
  <c r="BJ174" i="46"/>
  <c r="BJ174" i="44"/>
  <c r="BE168" i="46"/>
  <c r="BE168" i="44"/>
  <c r="F170" i="46"/>
  <c r="F170" i="44"/>
  <c r="N170" i="46"/>
  <c r="N170" i="44"/>
  <c r="V170" i="46"/>
  <c r="V170" i="44"/>
  <c r="AD170" i="46"/>
  <c r="AD170" i="44"/>
  <c r="AL170" i="46"/>
  <c r="AL170" i="44"/>
  <c r="AT170" i="46"/>
  <c r="AT170" i="44"/>
  <c r="BB170" i="46"/>
  <c r="BB170" i="44"/>
  <c r="BJ170" i="46"/>
  <c r="BJ170" i="44"/>
  <c r="D171" i="46"/>
  <c r="D171" i="44"/>
  <c r="L171" i="46"/>
  <c r="L171" i="44"/>
  <c r="T171" i="46"/>
  <c r="T171" i="44"/>
  <c r="AB171" i="46"/>
  <c r="AB171" i="44"/>
  <c r="AJ171" i="46"/>
  <c r="AJ171" i="44"/>
  <c r="AR171" i="46"/>
  <c r="AR171" i="44"/>
  <c r="AZ171" i="46"/>
  <c r="AZ171" i="44"/>
  <c r="BH171" i="46"/>
  <c r="BH171" i="44"/>
  <c r="BP171" i="46"/>
  <c r="BP171" i="44"/>
  <c r="D179" i="46"/>
  <c r="D179" i="44"/>
  <c r="L179" i="46"/>
  <c r="L179" i="44"/>
  <c r="T179" i="46"/>
  <c r="T179" i="44"/>
  <c r="AB179" i="46"/>
  <c r="AB179" i="44"/>
  <c r="AJ179" i="46"/>
  <c r="AJ179" i="44"/>
  <c r="AR179" i="46"/>
  <c r="AR179" i="44"/>
  <c r="AZ179" i="46"/>
  <c r="AZ179" i="44"/>
  <c r="BH179" i="46"/>
  <c r="BH179" i="44"/>
  <c r="BP179" i="46"/>
  <c r="BP179" i="44"/>
  <c r="H177" i="46"/>
  <c r="H177" i="44"/>
  <c r="P177" i="46"/>
  <c r="P177" i="44"/>
  <c r="X177" i="46"/>
  <c r="X177" i="44"/>
  <c r="AF177" i="46"/>
  <c r="AF177" i="44"/>
  <c r="AN177" i="46"/>
  <c r="AN177" i="44"/>
  <c r="AV177" i="46"/>
  <c r="AV177" i="44"/>
  <c r="BD177" i="46"/>
  <c r="BD177" i="44"/>
  <c r="BL177" i="46"/>
  <c r="BL177" i="44"/>
  <c r="H165" i="46"/>
  <c r="H165" i="44"/>
  <c r="P165" i="46"/>
  <c r="P165" i="44"/>
  <c r="X165" i="46"/>
  <c r="X165" i="44"/>
  <c r="AF165" i="46"/>
  <c r="AF165" i="44"/>
  <c r="AN165" i="46"/>
  <c r="AN165" i="44"/>
  <c r="AV165" i="46"/>
  <c r="AV165" i="44"/>
  <c r="BD165" i="46"/>
  <c r="BD165" i="44"/>
  <c r="BL165" i="46"/>
  <c r="BL165" i="44"/>
  <c r="BD12" i="46"/>
  <c r="BD12" i="44"/>
  <c r="BH44" i="46"/>
  <c r="BH44" i="44"/>
  <c r="O14" i="46"/>
  <c r="O14" i="44"/>
  <c r="F27" i="46"/>
  <c r="F27" i="44"/>
  <c r="N27" i="46"/>
  <c r="N27" i="44"/>
  <c r="V27" i="46"/>
  <c r="V27" i="44"/>
  <c r="AD27" i="46"/>
  <c r="AD27" i="44"/>
  <c r="AL27" i="46"/>
  <c r="AL27" i="44"/>
  <c r="AT27" i="46"/>
  <c r="AT27" i="44"/>
  <c r="BB27" i="46"/>
  <c r="BB27" i="44"/>
  <c r="BJ27" i="46"/>
  <c r="BJ27" i="44"/>
  <c r="AE32" i="46"/>
  <c r="AE32" i="44"/>
  <c r="Z59" i="46"/>
  <c r="Z59" i="44"/>
  <c r="AO13" i="46"/>
  <c r="AO13" i="44"/>
  <c r="AT17" i="46"/>
  <c r="AT17" i="44"/>
  <c r="AC62" i="46"/>
  <c r="AC62" i="44"/>
  <c r="O11" i="46"/>
  <c r="O11" i="44"/>
  <c r="AU11" i="46"/>
  <c r="AU11" i="44"/>
  <c r="J21" i="46"/>
  <c r="J21" i="44"/>
  <c r="BD58" i="46"/>
  <c r="BD58" i="44"/>
  <c r="V30" i="46"/>
  <c r="V30" i="44"/>
  <c r="BJ30" i="46"/>
  <c r="BJ30" i="44"/>
  <c r="BF57" i="46"/>
  <c r="BF57" i="44"/>
  <c r="BE24" i="46"/>
  <c r="BE24" i="44"/>
  <c r="AD29" i="46"/>
  <c r="AD29" i="44"/>
  <c r="AY10" i="46"/>
  <c r="AY10" i="44"/>
  <c r="X19" i="46"/>
  <c r="X19" i="44"/>
  <c r="H67" i="46"/>
  <c r="H67" i="44"/>
  <c r="P67" i="46"/>
  <c r="P67" i="44"/>
  <c r="X67" i="46"/>
  <c r="X67" i="44"/>
  <c r="AF67" i="46"/>
  <c r="AF67" i="44"/>
  <c r="AN67" i="46"/>
  <c r="AN67" i="44"/>
  <c r="AV67" i="46"/>
  <c r="AV67" i="44"/>
  <c r="BD67" i="46"/>
  <c r="BD67" i="44"/>
  <c r="BL67" i="46"/>
  <c r="BL67" i="44"/>
  <c r="W15" i="46"/>
  <c r="W15" i="44"/>
  <c r="BA18" i="46"/>
  <c r="BA18" i="44"/>
  <c r="AP23" i="46"/>
  <c r="AP23" i="44"/>
  <c r="AO17" i="46"/>
  <c r="F8" i="44"/>
  <c r="AD8" i="44"/>
  <c r="AT8" i="44"/>
  <c r="BJ8" i="44"/>
  <c r="AF9" i="44"/>
  <c r="BD11" i="44"/>
  <c r="BN20" i="44"/>
  <c r="AK7" i="46"/>
  <c r="M10" i="46"/>
  <c r="AS7" i="44"/>
  <c r="N8" i="44"/>
  <c r="V8" i="44"/>
  <c r="AL8" i="44"/>
  <c r="BB8" i="44"/>
  <c r="G13" i="44"/>
  <c r="BA22" i="44"/>
  <c r="W24" i="44"/>
  <c r="X9" i="44"/>
  <c r="AV11" i="44"/>
  <c r="I12" i="44"/>
  <c r="Q12" i="44"/>
  <c r="Y12" i="44"/>
  <c r="AG12" i="44"/>
  <c r="AO12" i="44"/>
  <c r="AW12" i="44"/>
  <c r="BE12" i="44"/>
  <c r="BM12" i="44"/>
  <c r="BK13" i="44"/>
  <c r="BF20" i="44"/>
  <c r="AS22" i="44"/>
  <c r="O24" i="44"/>
  <c r="BA10" i="46"/>
  <c r="AC7" i="44"/>
  <c r="P9" i="44"/>
  <c r="E10" i="44"/>
  <c r="U10" i="44"/>
  <c r="AC10" i="44"/>
  <c r="AK10" i="44"/>
  <c r="AS10" i="44"/>
  <c r="BI10" i="44"/>
  <c r="BQ10" i="44"/>
  <c r="AN11" i="44"/>
  <c r="BC13" i="44"/>
  <c r="AX20" i="44"/>
  <c r="AK22" i="44"/>
  <c r="G24" i="44"/>
  <c r="H9" i="44"/>
  <c r="AF11" i="44"/>
  <c r="AU13" i="44"/>
  <c r="P14" i="44"/>
  <c r="X14" i="44"/>
  <c r="AF14" i="44"/>
  <c r="AN14" i="44"/>
  <c r="AV14" i="44"/>
  <c r="BD14" i="44"/>
  <c r="BL14" i="44"/>
  <c r="AP20" i="44"/>
  <c r="AC22" i="44"/>
  <c r="BK24" i="44"/>
  <c r="E7" i="46"/>
  <c r="U7" i="44"/>
  <c r="H14" i="44"/>
  <c r="M7" i="44"/>
  <c r="BL9" i="44"/>
  <c r="X11" i="44"/>
  <c r="AM13" i="44"/>
  <c r="AH20" i="44"/>
  <c r="U22" i="44"/>
  <c r="BC24" i="44"/>
  <c r="A9" i="44"/>
  <c r="BQ7" i="44"/>
  <c r="BD9" i="44"/>
  <c r="P11" i="44"/>
  <c r="AE13" i="44"/>
  <c r="Z20" i="44"/>
  <c r="M22" i="44"/>
  <c r="AU24" i="44"/>
  <c r="BI7" i="44"/>
  <c r="AV9" i="44"/>
  <c r="H11" i="44"/>
  <c r="W13" i="44"/>
  <c r="R20" i="44"/>
  <c r="E22" i="44"/>
  <c r="BQ22" i="44"/>
  <c r="AM24" i="44"/>
  <c r="G19" i="44"/>
  <c r="O19" i="44"/>
  <c r="W19" i="44"/>
  <c r="AE19" i="44"/>
  <c r="AM19" i="44"/>
  <c r="AU19" i="44"/>
  <c r="BC19" i="44"/>
  <c r="BK19" i="44"/>
  <c r="E20" i="44"/>
  <c r="M20" i="44"/>
  <c r="U20" i="44"/>
  <c r="AC20" i="44"/>
  <c r="AK20" i="44"/>
  <c r="AS20" i="44"/>
  <c r="BA20" i="44"/>
  <c r="BI20" i="44"/>
  <c r="BQ20" i="44"/>
  <c r="E24" i="44"/>
  <c r="M24" i="44"/>
  <c r="U24" i="44"/>
  <c r="AC24" i="44"/>
  <c r="AK24" i="44"/>
  <c r="AS24" i="44"/>
  <c r="BA24" i="44"/>
  <c r="BI24" i="44"/>
  <c r="BQ24" i="44"/>
  <c r="J42" i="44"/>
  <c r="R42" i="44"/>
  <c r="Z42" i="44"/>
  <c r="F207" i="44"/>
  <c r="N207" i="44"/>
  <c r="V207" i="44"/>
  <c r="AD207" i="44"/>
  <c r="AL207" i="44"/>
  <c r="AT207" i="44"/>
  <c r="BB207" i="44"/>
  <c r="S18" i="46"/>
  <c r="AW17" i="46"/>
  <c r="AY18" i="46"/>
  <c r="BB58" i="46"/>
  <c r="BB62" i="46"/>
  <c r="M9" i="44"/>
  <c r="AC9" i="44"/>
  <c r="BA9" i="44"/>
  <c r="BQ9" i="44"/>
  <c r="U13" i="44"/>
  <c r="AK13" i="44"/>
  <c r="BA13" i="44"/>
  <c r="BQ13" i="44"/>
  <c r="K18" i="44"/>
  <c r="AA18" i="44"/>
  <c r="AQ18" i="44"/>
  <c r="BG18" i="44"/>
  <c r="K26" i="44"/>
  <c r="AA26" i="44"/>
  <c r="AQ26" i="44"/>
  <c r="BG26" i="44"/>
  <c r="M29" i="44"/>
  <c r="AC29" i="44"/>
  <c r="AS29" i="44"/>
  <c r="BI29" i="44"/>
  <c r="AE30" i="44"/>
  <c r="I17" i="46"/>
  <c r="AM30" i="44"/>
  <c r="A26" i="44"/>
  <c r="E9" i="44"/>
  <c r="U9" i="44"/>
  <c r="AK9" i="44"/>
  <c r="AS9" i="44"/>
  <c r="BI9" i="44"/>
  <c r="E13" i="44"/>
  <c r="M13" i="44"/>
  <c r="AC13" i="44"/>
  <c r="AS13" i="44"/>
  <c r="BI13" i="44"/>
  <c r="AI18" i="44"/>
  <c r="BO18" i="44"/>
  <c r="S26" i="44"/>
  <c r="AI26" i="44"/>
  <c r="AY26" i="44"/>
  <c r="BO26" i="44"/>
  <c r="E29" i="44"/>
  <c r="U29" i="44"/>
  <c r="AK29" i="44"/>
  <c r="BA29" i="44"/>
  <c r="BQ29" i="44"/>
  <c r="F25" i="44"/>
  <c r="N25" i="44"/>
  <c r="V25" i="44"/>
  <c r="AD25" i="44"/>
  <c r="AL25" i="44"/>
  <c r="AT25" i="44"/>
  <c r="BB25" i="44"/>
  <c r="BJ25" i="44"/>
  <c r="W30" i="44"/>
  <c r="AG17" i="46"/>
  <c r="O30" i="44"/>
  <c r="D7" i="44"/>
  <c r="L7" i="44"/>
  <c r="T7" i="44"/>
  <c r="AB7" i="44"/>
  <c r="AJ7" i="44"/>
  <c r="AR7" i="44"/>
  <c r="AZ7" i="44"/>
  <c r="BH7" i="44"/>
  <c r="BP7" i="44"/>
  <c r="D11" i="44"/>
  <c r="L11" i="44"/>
  <c r="T11" i="44"/>
  <c r="AB11" i="44"/>
  <c r="AJ11" i="44"/>
  <c r="AR11" i="44"/>
  <c r="AZ11" i="44"/>
  <c r="BH11" i="44"/>
  <c r="BP11" i="44"/>
  <c r="D15" i="44"/>
  <c r="L15" i="44"/>
  <c r="T15" i="44"/>
  <c r="AB15" i="44"/>
  <c r="AJ15" i="44"/>
  <c r="AR15" i="44"/>
  <c r="AZ15" i="44"/>
  <c r="BH15" i="44"/>
  <c r="BP15" i="44"/>
  <c r="D23" i="44"/>
  <c r="L23" i="44"/>
  <c r="T23" i="44"/>
  <c r="AB23" i="44"/>
  <c r="AJ23" i="44"/>
  <c r="AR23" i="44"/>
  <c r="AZ23" i="44"/>
  <c r="BH23" i="44"/>
  <c r="BP23" i="44"/>
  <c r="G30" i="44"/>
  <c r="Q17" i="46"/>
  <c r="BE17" i="46"/>
  <c r="Y17" i="44"/>
  <c r="K28" i="44"/>
  <c r="S28" i="44"/>
  <c r="AA28" i="44"/>
  <c r="AI28" i="44"/>
  <c r="AQ28" i="44"/>
  <c r="AY28" i="44"/>
  <c r="BG28" i="44"/>
  <c r="BO28" i="44"/>
  <c r="BK30" i="44"/>
  <c r="F58" i="44"/>
  <c r="N58" i="44"/>
  <c r="V58" i="44"/>
  <c r="AD58" i="44"/>
  <c r="AL58" i="44"/>
  <c r="AT58" i="44"/>
  <c r="BJ58" i="44"/>
  <c r="D59" i="44"/>
  <c r="L59" i="44"/>
  <c r="T59" i="44"/>
  <c r="AB59" i="44"/>
  <c r="AJ59" i="44"/>
  <c r="AR59" i="44"/>
  <c r="AZ59" i="44"/>
  <c r="BH59" i="44"/>
  <c r="BP59" i="44"/>
  <c r="F62" i="44"/>
  <c r="N62" i="44"/>
  <c r="V62" i="44"/>
  <c r="AD62" i="44"/>
  <c r="AL62" i="44"/>
  <c r="AT62" i="44"/>
  <c r="BJ62" i="44"/>
  <c r="BJ140" i="44"/>
  <c r="BJ140" i="46"/>
  <c r="D30" i="46"/>
  <c r="D30" i="44"/>
  <c r="BP30" i="46"/>
  <c r="BP30" i="44"/>
  <c r="I105" i="46"/>
  <c r="I105" i="44"/>
  <c r="Q105" i="46"/>
  <c r="Q105" i="44"/>
  <c r="Y105" i="46"/>
  <c r="Y105" i="44"/>
  <c r="AG105" i="46"/>
  <c r="AG105" i="44"/>
  <c r="AO105" i="46"/>
  <c r="AO105" i="44"/>
  <c r="BE105" i="46"/>
  <c r="BE105" i="44"/>
  <c r="BM105" i="46"/>
  <c r="BM105" i="44"/>
  <c r="F140" i="46"/>
  <c r="F140" i="44"/>
  <c r="N140" i="46"/>
  <c r="N140" i="44"/>
  <c r="V140" i="46"/>
  <c r="V140" i="44"/>
  <c r="AD140" i="46"/>
  <c r="AD140" i="44"/>
  <c r="AL140" i="46"/>
  <c r="AL140" i="44"/>
  <c r="AT140" i="46"/>
  <c r="AT140" i="44"/>
  <c r="BB140" i="46"/>
  <c r="BB140" i="44"/>
  <c r="K142" i="46"/>
  <c r="K142" i="44"/>
  <c r="S142" i="46"/>
  <c r="S142" i="44"/>
  <c r="AA142" i="46"/>
  <c r="AA142" i="44"/>
  <c r="AI142" i="46"/>
  <c r="AI142" i="44"/>
  <c r="AQ142" i="46"/>
  <c r="AQ142" i="44"/>
  <c r="AY142" i="46"/>
  <c r="AY142" i="44"/>
  <c r="BG142" i="46"/>
  <c r="BG142" i="44"/>
  <c r="BO142" i="46"/>
  <c r="BO142" i="44"/>
  <c r="F168" i="46"/>
  <c r="F168" i="44"/>
  <c r="N168" i="46"/>
  <c r="N168" i="44"/>
  <c r="V168" i="46"/>
  <c r="V168" i="44"/>
  <c r="AD168" i="46"/>
  <c r="AD168" i="44"/>
  <c r="AL168" i="46"/>
  <c r="AL168" i="44"/>
  <c r="AT168" i="46"/>
  <c r="AT168" i="44"/>
  <c r="BB168" i="46"/>
  <c r="BB168" i="44"/>
  <c r="BJ168" i="46"/>
  <c r="BJ168" i="44"/>
  <c r="A141" i="44"/>
  <c r="AA44" i="46"/>
  <c r="AA44" i="44"/>
  <c r="AI44" i="46"/>
  <c r="AI44" i="44"/>
  <c r="AQ44" i="46"/>
  <c r="AQ44" i="44"/>
  <c r="AY44" i="46"/>
  <c r="AY44" i="44"/>
  <c r="BG44" i="46"/>
  <c r="BG44" i="44"/>
  <c r="BO44" i="46"/>
  <c r="BO44" i="44"/>
  <c r="I57" i="46"/>
  <c r="I57" i="44"/>
  <c r="Q57" i="46"/>
  <c r="Q57" i="44"/>
  <c r="Y57" i="46"/>
  <c r="Y57" i="44"/>
  <c r="AG57" i="46"/>
  <c r="AG57" i="44"/>
  <c r="AO57" i="46"/>
  <c r="AO57" i="44"/>
  <c r="AW57" i="46"/>
  <c r="AW57" i="44"/>
  <c r="BE57" i="44"/>
  <c r="BE57" i="46"/>
  <c r="AJ30" i="44"/>
  <c r="AJ30" i="46"/>
  <c r="AW105" i="46"/>
  <c r="AW105" i="44"/>
  <c r="X21" i="44"/>
  <c r="BD32" i="46"/>
  <c r="T30" i="46"/>
  <c r="T30" i="44"/>
  <c r="H21" i="44"/>
  <c r="AF21" i="44"/>
  <c r="AV21" i="44"/>
  <c r="BD21" i="44"/>
  <c r="BL21" i="44"/>
  <c r="L30" i="46"/>
  <c r="L30" i="44"/>
  <c r="AB30" i="46"/>
  <c r="AB30" i="44"/>
  <c r="AR30" i="44"/>
  <c r="AR30" i="46"/>
  <c r="BH30" i="46"/>
  <c r="BH30" i="44"/>
  <c r="P21" i="44"/>
  <c r="AN21" i="44"/>
  <c r="H32" i="46"/>
  <c r="H32" i="44"/>
  <c r="P32" i="46"/>
  <c r="P32" i="44"/>
  <c r="X32" i="46"/>
  <c r="X32" i="44"/>
  <c r="AF32" i="46"/>
  <c r="AF32" i="44"/>
  <c r="AN32" i="44"/>
  <c r="AN32" i="46"/>
  <c r="AV32" i="44"/>
  <c r="AV32" i="46"/>
  <c r="BL32" i="46"/>
  <c r="BL32" i="44"/>
  <c r="J22" i="44"/>
  <c r="Z22" i="44"/>
  <c r="AP22" i="44"/>
  <c r="BN22" i="44"/>
  <c r="R22" i="44"/>
  <c r="AH22" i="44"/>
  <c r="AX22" i="44"/>
  <c r="BF22" i="44"/>
  <c r="AZ30" i="46"/>
  <c r="C65" i="46"/>
  <c r="C65" i="44" s="1"/>
  <c r="A65" i="44"/>
  <c r="A55" i="44"/>
  <c r="C73" i="46"/>
  <c r="C73" i="44" s="1"/>
  <c r="A73" i="44"/>
  <c r="A12" i="44"/>
  <c r="A36" i="44"/>
  <c r="A18" i="44"/>
  <c r="C10" i="46"/>
  <c r="C10" i="44" s="1"/>
  <c r="A10" i="44"/>
  <c r="C67" i="46"/>
  <c r="C67" i="44" s="1"/>
  <c r="A67" i="44"/>
  <c r="A96" i="44"/>
  <c r="A11" i="44"/>
  <c r="A21" i="44"/>
  <c r="C17" i="46"/>
  <c r="C17" i="44" s="1"/>
  <c r="A15" i="44"/>
  <c r="H29" i="42"/>
  <c r="G29" i="42"/>
  <c r="N29" i="42"/>
  <c r="O29" i="42"/>
  <c r="U29" i="42"/>
  <c r="V29" i="42"/>
  <c r="C7" i="46"/>
  <c r="C7" i="44" s="1"/>
  <c r="C13" i="46"/>
  <c r="C13" i="44" s="1"/>
  <c r="A150" i="29"/>
  <c r="A150" i="28"/>
  <c r="A150" i="27"/>
  <c r="A149" i="27"/>
  <c r="A149" i="29"/>
  <c r="A149" i="28"/>
  <c r="A148" i="27"/>
  <c r="A148" i="29"/>
  <c r="A148" i="28"/>
  <c r="A151" i="29"/>
  <c r="A151" i="28"/>
  <c r="A151" i="27"/>
  <c r="D4" i="28"/>
  <c r="D5" i="28"/>
  <c r="D5" i="27"/>
  <c r="G4" i="41" l="1"/>
  <c r="B39" i="30" l="1"/>
  <c r="C4" i="30"/>
  <c r="B38" i="30"/>
  <c r="B4" i="30"/>
  <c r="B37" i="30"/>
  <c r="B3" i="30"/>
  <c r="B36" i="30"/>
  <c r="G4" i="30"/>
  <c r="D4" i="30"/>
  <c r="F4" i="30"/>
  <c r="E4" i="30"/>
  <c r="EC15" i="29"/>
  <c r="BA15" i="29"/>
  <c r="DI14" i="29"/>
  <c r="AG14" i="29"/>
  <c r="CO13" i="29"/>
  <c r="M13" i="29"/>
  <c r="BU12" i="29"/>
  <c r="EC11" i="29"/>
  <c r="BA11" i="29"/>
  <c r="DH10" i="29"/>
  <c r="AF10" i="29"/>
  <c r="CO9" i="29"/>
  <c r="M9" i="29"/>
  <c r="BU8" i="29"/>
  <c r="EC7" i="29"/>
  <c r="BA7" i="29"/>
  <c r="DI6" i="29"/>
  <c r="AG6" i="29"/>
  <c r="CO5" i="29"/>
  <c r="M5" i="29"/>
  <c r="BU4" i="29"/>
  <c r="EI3" i="29"/>
  <c r="DY3" i="29"/>
  <c r="DO3" i="29"/>
  <c r="DE3" i="29"/>
  <c r="CU3" i="29"/>
  <c r="CK3" i="29"/>
  <c r="CA3" i="29"/>
  <c r="BQ3" i="29"/>
  <c r="BG3" i="29"/>
  <c r="AW3" i="29"/>
  <c r="AM3" i="29"/>
  <c r="AC3" i="29"/>
  <c r="S3" i="29"/>
  <c r="I3" i="29"/>
  <c r="EB1" i="29"/>
  <c r="AZ1" i="29"/>
  <c r="DS15" i="29"/>
  <c r="AQ15" i="29"/>
  <c r="CY14" i="29"/>
  <c r="W14" i="29"/>
  <c r="CE13" i="29"/>
  <c r="C13" i="29"/>
  <c r="BK12" i="29"/>
  <c r="DS11" i="29"/>
  <c r="AQ11" i="29"/>
  <c r="CX10" i="29"/>
  <c r="V10" i="29"/>
  <c r="CE9" i="29"/>
  <c r="C9" i="29"/>
  <c r="BK8" i="29"/>
  <c r="DS7" i="29"/>
  <c r="AQ7" i="29"/>
  <c r="CY6" i="29"/>
  <c r="W6" i="29"/>
  <c r="CE5" i="29"/>
  <c r="C5" i="29"/>
  <c r="BK4" i="29"/>
  <c r="EH3" i="29"/>
  <c r="DX3" i="29"/>
  <c r="DN3" i="29"/>
  <c r="DD3" i="29"/>
  <c r="CT3" i="29"/>
  <c r="CJ3" i="29"/>
  <c r="BZ3" i="29"/>
  <c r="BP3" i="29"/>
  <c r="BF3" i="29"/>
  <c r="AV3" i="29"/>
  <c r="AL3" i="29"/>
  <c r="AB3" i="29"/>
  <c r="R3" i="29"/>
  <c r="H3" i="29"/>
  <c r="DR1" i="29"/>
  <c r="AP1" i="29"/>
  <c r="DI15" i="29"/>
  <c r="AG15" i="29"/>
  <c r="CO14" i="29"/>
  <c r="M14" i="29"/>
  <c r="BU13" i="29"/>
  <c r="EC12" i="29"/>
  <c r="BA12" i="29"/>
  <c r="DI11" i="29"/>
  <c r="AG11" i="29"/>
  <c r="CN10" i="29"/>
  <c r="L10" i="29"/>
  <c r="BU9" i="29"/>
  <c r="EC8" i="29"/>
  <c r="BA8" i="29"/>
  <c r="DI7" i="29"/>
  <c r="AG7" i="29"/>
  <c r="CO6" i="29"/>
  <c r="M6" i="29"/>
  <c r="BU5" i="29"/>
  <c r="EC4" i="29"/>
  <c r="BA4" i="29"/>
  <c r="EG3" i="29"/>
  <c r="DW3" i="29"/>
  <c r="DM3" i="29"/>
  <c r="DC3" i="29"/>
  <c r="CS3" i="29"/>
  <c r="CI3" i="29"/>
  <c r="BY3" i="29"/>
  <c r="BO3" i="29"/>
  <c r="BE3" i="29"/>
  <c r="AU3" i="29"/>
  <c r="AK3" i="29"/>
  <c r="AA3" i="29"/>
  <c r="Q3" i="29"/>
  <c r="G3" i="29"/>
  <c r="DH1" i="29"/>
  <c r="AF1" i="29"/>
  <c r="CY15" i="29"/>
  <c r="W15" i="29"/>
  <c r="CE14" i="29"/>
  <c r="C14" i="29"/>
  <c r="BK13" i="29"/>
  <c r="DS12" i="29"/>
  <c r="AQ12" i="29"/>
  <c r="CY11" i="29"/>
  <c r="W11" i="29"/>
  <c r="CD10" i="29"/>
  <c r="B10" i="29"/>
  <c r="BK9" i="29"/>
  <c r="DS8" i="29"/>
  <c r="AQ8" i="29"/>
  <c r="CY7" i="29"/>
  <c r="W7" i="29"/>
  <c r="CE6" i="29"/>
  <c r="C6" i="29"/>
  <c r="BK5" i="29"/>
  <c r="DS4" i="29"/>
  <c r="AQ4" i="29"/>
  <c r="EF3" i="29"/>
  <c r="DV3" i="29"/>
  <c r="DL3" i="29"/>
  <c r="DB3" i="29"/>
  <c r="CR3" i="29"/>
  <c r="CH3" i="29"/>
  <c r="BX3" i="29"/>
  <c r="BN3" i="29"/>
  <c r="BD3" i="29"/>
  <c r="AT3" i="29"/>
  <c r="AJ3" i="29"/>
  <c r="Z3" i="29"/>
  <c r="P3" i="29"/>
  <c r="F3" i="29"/>
  <c r="CX1" i="29"/>
  <c r="V1" i="29"/>
  <c r="CO15" i="29"/>
  <c r="M15" i="29"/>
  <c r="BU14" i="29"/>
  <c r="EC13" i="29"/>
  <c r="BA13" i="29"/>
  <c r="DI12" i="29"/>
  <c r="AG12" i="29"/>
  <c r="CO11" i="29"/>
  <c r="M11" i="29"/>
  <c r="BT10" i="29"/>
  <c r="EC9" i="29"/>
  <c r="BA9" i="29"/>
  <c r="DI8" i="29"/>
  <c r="AG8" i="29"/>
  <c r="CO7" i="29"/>
  <c r="M7" i="29"/>
  <c r="BU6" i="29"/>
  <c r="EC5" i="29"/>
  <c r="BA5" i="29"/>
  <c r="DI4" i="29"/>
  <c r="AG4" i="29"/>
  <c r="EE3" i="29"/>
  <c r="DU3" i="29"/>
  <c r="DK3" i="29"/>
  <c r="DA3" i="29"/>
  <c r="CQ3" i="29"/>
  <c r="CG3" i="29"/>
  <c r="BW3" i="29"/>
  <c r="BM3" i="29"/>
  <c r="BC3" i="29"/>
  <c r="AS3" i="29"/>
  <c r="AI3" i="29"/>
  <c r="Y3" i="29"/>
  <c r="O3" i="29"/>
  <c r="E3" i="29"/>
  <c r="CN1" i="29"/>
  <c r="L1" i="29"/>
  <c r="CE15" i="29"/>
  <c r="C15" i="29"/>
  <c r="BK14" i="29"/>
  <c r="DS13" i="29"/>
  <c r="AQ13" i="29"/>
  <c r="CY12" i="29"/>
  <c r="W12" i="29"/>
  <c r="CE11" i="29"/>
  <c r="C11" i="29"/>
  <c r="BJ10" i="29"/>
  <c r="DS9" i="29"/>
  <c r="AQ9" i="29"/>
  <c r="CY8" i="29"/>
  <c r="W8" i="29"/>
  <c r="CE7" i="29"/>
  <c r="C7" i="29"/>
  <c r="BK6" i="29"/>
  <c r="DS5" i="29"/>
  <c r="AQ5" i="29"/>
  <c r="CY4" i="29"/>
  <c r="W4" i="29"/>
  <c r="ED3" i="29"/>
  <c r="DT3" i="29"/>
  <c r="DJ3" i="29"/>
  <c r="CZ3" i="29"/>
  <c r="CP3" i="29"/>
  <c r="CF3" i="29"/>
  <c r="BV3" i="29"/>
  <c r="BL3" i="29"/>
  <c r="BB3" i="29"/>
  <c r="AR3" i="29"/>
  <c r="AH3" i="29"/>
  <c r="X3" i="29"/>
  <c r="N3" i="29"/>
  <c r="D3" i="29"/>
  <c r="CD1" i="29"/>
  <c r="B1" i="29"/>
  <c r="BU15" i="29"/>
  <c r="EC14" i="29"/>
  <c r="BA14" i="29"/>
  <c r="DI13" i="29"/>
  <c r="AG13" i="29"/>
  <c r="CO12" i="29"/>
  <c r="M12" i="29"/>
  <c r="BU11" i="29"/>
  <c r="EB10" i="29"/>
  <c r="AZ10" i="29"/>
  <c r="DI9" i="29"/>
  <c r="AG9" i="29"/>
  <c r="CO8" i="29"/>
  <c r="M8" i="29"/>
  <c r="BU7" i="29"/>
  <c r="EC6" i="29"/>
  <c r="BA6" i="29"/>
  <c r="DI5" i="29"/>
  <c r="AG5" i="29"/>
  <c r="CO4" i="29"/>
  <c r="M4" i="29"/>
  <c r="EC3" i="29"/>
  <c r="DS3" i="29"/>
  <c r="DI3" i="29"/>
  <c r="CY3" i="29"/>
  <c r="CO3" i="29"/>
  <c r="CE3" i="29"/>
  <c r="BU3" i="29"/>
  <c r="BK3" i="29"/>
  <c r="BA3" i="29"/>
  <c r="AQ3" i="29"/>
  <c r="AG3" i="29"/>
  <c r="W3" i="29"/>
  <c r="M3" i="29"/>
  <c r="C3" i="29"/>
  <c r="BT1" i="29"/>
  <c r="BK15" i="29"/>
  <c r="DS14" i="29"/>
  <c r="AQ14" i="29"/>
  <c r="CY13" i="29"/>
  <c r="W13" i="29"/>
  <c r="CE12" i="29"/>
  <c r="C12" i="29"/>
  <c r="BK11" i="29"/>
  <c r="DR10" i="29"/>
  <c r="AP10" i="29"/>
  <c r="CY9" i="29"/>
  <c r="W9" i="29"/>
  <c r="CE8" i="29"/>
  <c r="C8" i="29"/>
  <c r="BK7" i="29"/>
  <c r="DS6" i="29"/>
  <c r="AQ6" i="29"/>
  <c r="CY5" i="29"/>
  <c r="W5" i="29"/>
  <c r="CE4" i="29"/>
  <c r="C4" i="29"/>
  <c r="EB3" i="29"/>
  <c r="DR3" i="29"/>
  <c r="DH3" i="29"/>
  <c r="CX3" i="29"/>
  <c r="CN3" i="29"/>
  <c r="CD3" i="29"/>
  <c r="BT3" i="29"/>
  <c r="BJ3" i="29"/>
  <c r="AZ3" i="29"/>
  <c r="AP3" i="29"/>
  <c r="AF3" i="29"/>
  <c r="V3" i="29"/>
  <c r="L3" i="29"/>
  <c r="B3" i="29"/>
  <c r="BJ1" i="29"/>
  <c r="EC34" i="28"/>
  <c r="BA34" i="28"/>
  <c r="DI33" i="28"/>
  <c r="AG33" i="28"/>
  <c r="CO32" i="28"/>
  <c r="M32" i="28"/>
  <c r="BU31" i="28"/>
  <c r="EC30" i="28"/>
  <c r="BA30" i="28"/>
  <c r="DI29" i="28"/>
  <c r="AG29" i="28"/>
  <c r="CO28" i="28"/>
  <c r="M28" i="28"/>
  <c r="BT27" i="28"/>
  <c r="EC13" i="28"/>
  <c r="CO13" i="28"/>
  <c r="BA13" i="28"/>
  <c r="M13" i="28"/>
  <c r="CO12" i="28"/>
  <c r="M12" i="28"/>
  <c r="BU11" i="28"/>
  <c r="EC10" i="28"/>
  <c r="BA10" i="28"/>
  <c r="DI9" i="28"/>
  <c r="AG9" i="28"/>
  <c r="CO8" i="28"/>
  <c r="M8" i="28"/>
  <c r="BU7" i="28"/>
  <c r="EC6" i="28"/>
  <c r="BA6" i="28"/>
  <c r="DI5" i="28"/>
  <c r="AG5" i="28"/>
  <c r="CO4" i="28"/>
  <c r="M4" i="28"/>
  <c r="EC3" i="28"/>
  <c r="DS3" i="28"/>
  <c r="DI3" i="28"/>
  <c r="CY3" i="28"/>
  <c r="CO3" i="28"/>
  <c r="CE3" i="28"/>
  <c r="BU3" i="28"/>
  <c r="BK3" i="28"/>
  <c r="BA3" i="28"/>
  <c r="AQ3" i="28"/>
  <c r="AG3" i="28"/>
  <c r="W3" i="28"/>
  <c r="M3" i="28"/>
  <c r="C3" i="28"/>
  <c r="BT1" i="28"/>
  <c r="DS34" i="28"/>
  <c r="AQ34" i="28"/>
  <c r="CY33" i="28"/>
  <c r="W33" i="28"/>
  <c r="CE32" i="28"/>
  <c r="C32" i="28"/>
  <c r="BK31" i="28"/>
  <c r="DS30" i="28"/>
  <c r="AQ30" i="28"/>
  <c r="CY29" i="28"/>
  <c r="W29" i="28"/>
  <c r="CE28" i="28"/>
  <c r="C28" i="28"/>
  <c r="BJ27" i="28"/>
  <c r="EB13" i="28"/>
  <c r="CN13" i="28"/>
  <c r="AZ13" i="28"/>
  <c r="L13" i="28"/>
  <c r="CE12" i="28"/>
  <c r="C12" i="28"/>
  <c r="BK11" i="28"/>
  <c r="DS10" i="28"/>
  <c r="AQ10" i="28"/>
  <c r="CY9" i="28"/>
  <c r="W9" i="28"/>
  <c r="CE8" i="28"/>
  <c r="C8" i="28"/>
  <c r="BK7" i="28"/>
  <c r="DS6" i="28"/>
  <c r="AQ6" i="28"/>
  <c r="CY5" i="28"/>
  <c r="W5" i="28"/>
  <c r="CE4" i="28"/>
  <c r="C4" i="28"/>
  <c r="EB3" i="28"/>
  <c r="DR3" i="28"/>
  <c r="DH3" i="28"/>
  <c r="CX3" i="28"/>
  <c r="CN3" i="28"/>
  <c r="CD3" i="28"/>
  <c r="BT3" i="28"/>
  <c r="BJ3" i="28"/>
  <c r="AZ3" i="28"/>
  <c r="AP3" i="28"/>
  <c r="AF3" i="28"/>
  <c r="V3" i="28"/>
  <c r="L3" i="28"/>
  <c r="B3" i="28"/>
  <c r="BJ1" i="28"/>
  <c r="DI34" i="28"/>
  <c r="AG34" i="28"/>
  <c r="CO33" i="28"/>
  <c r="M33" i="28"/>
  <c r="BU32" i="28"/>
  <c r="EC31" i="28"/>
  <c r="BA31" i="28"/>
  <c r="DI30" i="28"/>
  <c r="AG30" i="28"/>
  <c r="CO29" i="28"/>
  <c r="M29" i="28"/>
  <c r="BU28" i="28"/>
  <c r="EB27" i="28"/>
  <c r="AZ27" i="28"/>
  <c r="DS13" i="28"/>
  <c r="CE13" i="28"/>
  <c r="AQ13" i="28"/>
  <c r="C13" i="28"/>
  <c r="BU12" i="28"/>
  <c r="EC11" i="28"/>
  <c r="BA11" i="28"/>
  <c r="DI10" i="28"/>
  <c r="AG10" i="28"/>
  <c r="CO9" i="28"/>
  <c r="M9" i="28"/>
  <c r="BU8" i="28"/>
  <c r="EC7" i="28"/>
  <c r="BA7" i="28"/>
  <c r="DI6" i="28"/>
  <c r="AG6" i="28"/>
  <c r="CO5" i="28"/>
  <c r="M5" i="28"/>
  <c r="BU4" i="28"/>
  <c r="EI3" i="28"/>
  <c r="DY3" i="28"/>
  <c r="DO3" i="28"/>
  <c r="DE3" i="28"/>
  <c r="CU3" i="28"/>
  <c r="CK3" i="28"/>
  <c r="CA3" i="28"/>
  <c r="BQ3" i="28"/>
  <c r="BG3" i="28"/>
  <c r="AW3" i="28"/>
  <c r="AM3" i="28"/>
  <c r="AC3" i="28"/>
  <c r="S3" i="28"/>
  <c r="I3" i="28"/>
  <c r="EB1" i="28"/>
  <c r="AZ1" i="28"/>
  <c r="CY34" i="28"/>
  <c r="W34" i="28"/>
  <c r="CE33" i="28"/>
  <c r="C33" i="28"/>
  <c r="BK32" i="28"/>
  <c r="DS31" i="28"/>
  <c r="AQ31" i="28"/>
  <c r="CY30" i="28"/>
  <c r="W30" i="28"/>
  <c r="CE29" i="28"/>
  <c r="C29" i="28"/>
  <c r="BK28" i="28"/>
  <c r="DR27" i="28"/>
  <c r="AP27" i="28"/>
  <c r="DR13" i="28"/>
  <c r="CD13" i="28"/>
  <c r="AP13" i="28"/>
  <c r="B13" i="28"/>
  <c r="BK12" i="28"/>
  <c r="DS11" i="28"/>
  <c r="AQ11" i="28"/>
  <c r="CY10" i="28"/>
  <c r="W10" i="28"/>
  <c r="CE9" i="28"/>
  <c r="C9" i="28"/>
  <c r="BK8" i="28"/>
  <c r="DS7" i="28"/>
  <c r="AQ7" i="28"/>
  <c r="CY6" i="28"/>
  <c r="W6" i="28"/>
  <c r="CE5" i="28"/>
  <c r="C5" i="28"/>
  <c r="BK4" i="28"/>
  <c r="EH3" i="28"/>
  <c r="DX3" i="28"/>
  <c r="DN3" i="28"/>
  <c r="DD3" i="28"/>
  <c r="CT3" i="28"/>
  <c r="CJ3" i="28"/>
  <c r="BZ3" i="28"/>
  <c r="BP3" i="28"/>
  <c r="BF3" i="28"/>
  <c r="AV3" i="28"/>
  <c r="AL3" i="28"/>
  <c r="AB3" i="28"/>
  <c r="R3" i="28"/>
  <c r="H3" i="28"/>
  <c r="DR1" i="28"/>
  <c r="AP1" i="28"/>
  <c r="CO34" i="28"/>
  <c r="M34" i="28"/>
  <c r="BU33" i="28"/>
  <c r="EC32" i="28"/>
  <c r="BA32" i="28"/>
  <c r="DI31" i="28"/>
  <c r="AG31" i="28"/>
  <c r="CO30" i="28"/>
  <c r="M30" i="28"/>
  <c r="BU29" i="28"/>
  <c r="EC28" i="28"/>
  <c r="BA28" i="28"/>
  <c r="DH27" i="28"/>
  <c r="AF27" i="28"/>
  <c r="DI13" i="28"/>
  <c r="BU13" i="28"/>
  <c r="AG13" i="28"/>
  <c r="EC12" i="28"/>
  <c r="BA12" i="28"/>
  <c r="DI11" i="28"/>
  <c r="AG11" i="28"/>
  <c r="CO10" i="28"/>
  <c r="M10" i="28"/>
  <c r="BU9" i="28"/>
  <c r="EC8" i="28"/>
  <c r="BA8" i="28"/>
  <c r="DI7" i="28"/>
  <c r="AG7" i="28"/>
  <c r="CO6" i="28"/>
  <c r="M6" i="28"/>
  <c r="BU5" i="28"/>
  <c r="EC4" i="28"/>
  <c r="BA4" i="28"/>
  <c r="EG3" i="28"/>
  <c r="DW3" i="28"/>
  <c r="DM3" i="28"/>
  <c r="DC3" i="28"/>
  <c r="CS3" i="28"/>
  <c r="CI3" i="28"/>
  <c r="BY3" i="28"/>
  <c r="BO3" i="28"/>
  <c r="BE3" i="28"/>
  <c r="AU3" i="28"/>
  <c r="AK3" i="28"/>
  <c r="AA3" i="28"/>
  <c r="Q3" i="28"/>
  <c r="G3" i="28"/>
  <c r="DH1" i="28"/>
  <c r="AF1" i="28"/>
  <c r="CE34" i="28"/>
  <c r="C34" i="28"/>
  <c r="BK33" i="28"/>
  <c r="DS32" i="28"/>
  <c r="AQ32" i="28"/>
  <c r="CY31" i="28"/>
  <c r="W31" i="28"/>
  <c r="CE30" i="28"/>
  <c r="C30" i="28"/>
  <c r="BK29" i="28"/>
  <c r="DS28" i="28"/>
  <c r="AQ28" i="28"/>
  <c r="CX27" i="28"/>
  <c r="V27" i="28"/>
  <c r="DH13" i="28"/>
  <c r="BT13" i="28"/>
  <c r="AF13" i="28"/>
  <c r="DS12" i="28"/>
  <c r="AQ12" i="28"/>
  <c r="CY11" i="28"/>
  <c r="W11" i="28"/>
  <c r="CE10" i="28"/>
  <c r="C10" i="28"/>
  <c r="BK9" i="28"/>
  <c r="DS8" i="28"/>
  <c r="AQ8" i="28"/>
  <c r="CY7" i="28"/>
  <c r="W7" i="28"/>
  <c r="CE6" i="28"/>
  <c r="C6" i="28"/>
  <c r="BK5" i="28"/>
  <c r="DS4" i="28"/>
  <c r="AQ4" i="28"/>
  <c r="EF3" i="28"/>
  <c r="DV3" i="28"/>
  <c r="DL3" i="28"/>
  <c r="DB3" i="28"/>
  <c r="CR3" i="28"/>
  <c r="CH3" i="28"/>
  <c r="BX3" i="28"/>
  <c r="BN3" i="28"/>
  <c r="BD3" i="28"/>
  <c r="AT3" i="28"/>
  <c r="AJ3" i="28"/>
  <c r="Z3" i="28"/>
  <c r="P3" i="28"/>
  <c r="F3" i="28"/>
  <c r="CX1" i="28"/>
  <c r="V1" i="28"/>
  <c r="BU34" i="28"/>
  <c r="EC33" i="28"/>
  <c r="BA33" i="28"/>
  <c r="DI32" i="28"/>
  <c r="AG32" i="28"/>
  <c r="CO31" i="28"/>
  <c r="M31" i="28"/>
  <c r="BU30" i="28"/>
  <c r="EC29" i="28"/>
  <c r="BA29" i="28"/>
  <c r="DI28" i="28"/>
  <c r="AG28" i="28"/>
  <c r="CN27" i="28"/>
  <c r="L27" i="28"/>
  <c r="CY13" i="28"/>
  <c r="BK13" i="28"/>
  <c r="W13" i="28"/>
  <c r="DI12" i="28"/>
  <c r="AG12" i="28"/>
  <c r="CO11" i="28"/>
  <c r="M11" i="28"/>
  <c r="BU10" i="28"/>
  <c r="EC9" i="28"/>
  <c r="BA9" i="28"/>
  <c r="DI8" i="28"/>
  <c r="AG8" i="28"/>
  <c r="CO7" i="28"/>
  <c r="M7" i="28"/>
  <c r="BU6" i="28"/>
  <c r="EC5" i="28"/>
  <c r="BA5" i="28"/>
  <c r="DI4" i="28"/>
  <c r="AG4" i="28"/>
  <c r="EE3" i="28"/>
  <c r="DU3" i="28"/>
  <c r="DK3" i="28"/>
  <c r="DA3" i="28"/>
  <c r="CQ3" i="28"/>
  <c r="CG3" i="28"/>
  <c r="BW3" i="28"/>
  <c r="BM3" i="28"/>
  <c r="BC3" i="28"/>
  <c r="AS3" i="28"/>
  <c r="AI3" i="28"/>
  <c r="Y3" i="28"/>
  <c r="O3" i="28"/>
  <c r="E3" i="28"/>
  <c r="CN1" i="28"/>
  <c r="L1" i="28"/>
  <c r="BK34" i="28"/>
  <c r="DS33" i="28"/>
  <c r="AQ33" i="28"/>
  <c r="CY32" i="28"/>
  <c r="W32" i="28"/>
  <c r="CE31" i="28"/>
  <c r="C31" i="28"/>
  <c r="BK30" i="28"/>
  <c r="DS29" i="28"/>
  <c r="AQ29" i="28"/>
  <c r="CY28" i="28"/>
  <c r="W28" i="28"/>
  <c r="CD27" i="28"/>
  <c r="B27" i="28"/>
  <c r="CX13" i="28"/>
  <c r="BJ13" i="28"/>
  <c r="V13" i="28"/>
  <c r="CY12" i="28"/>
  <c r="W12" i="28"/>
  <c r="CE11" i="28"/>
  <c r="C11" i="28"/>
  <c r="BK10" i="28"/>
  <c r="DS9" i="28"/>
  <c r="AQ9" i="28"/>
  <c r="CY8" i="28"/>
  <c r="W8" i="28"/>
  <c r="CE7" i="28"/>
  <c r="C7" i="28"/>
  <c r="BK6" i="28"/>
  <c r="DS5" i="28"/>
  <c r="AQ5" i="28"/>
  <c r="CY4" i="28"/>
  <c r="W4" i="28"/>
  <c r="ED3" i="28"/>
  <c r="DT3" i="28"/>
  <c r="DJ3" i="28"/>
  <c r="CZ3" i="28"/>
  <c r="CP3" i="28"/>
  <c r="CF3" i="28"/>
  <c r="BV3" i="28"/>
  <c r="BL3" i="28"/>
  <c r="BB3" i="28"/>
  <c r="AR3" i="28"/>
  <c r="AH3" i="28"/>
  <c r="X3" i="28"/>
  <c r="N3" i="28"/>
  <c r="D3" i="28"/>
  <c r="CD1" i="28"/>
  <c r="B1" i="28"/>
  <c r="EC31" i="27"/>
  <c r="BA31" i="27"/>
  <c r="DI30" i="27"/>
  <c r="AG30" i="27"/>
  <c r="CO29" i="27"/>
  <c r="M29" i="27"/>
  <c r="BU28" i="27"/>
  <c r="EC27" i="27"/>
  <c r="BA27" i="27"/>
  <c r="DH26" i="27"/>
  <c r="AF26" i="27"/>
  <c r="DI12" i="27"/>
  <c r="BU12" i="27"/>
  <c r="AG12" i="27"/>
  <c r="EC11" i="27"/>
  <c r="BA11" i="27"/>
  <c r="DI10" i="27"/>
  <c r="AG10" i="27"/>
  <c r="CO9" i="27"/>
  <c r="M9" i="27"/>
  <c r="BU8" i="27"/>
  <c r="EC7" i="27"/>
  <c r="BA7" i="27"/>
  <c r="DI6" i="27"/>
  <c r="AG6" i="27"/>
  <c r="CO5" i="27"/>
  <c r="M5" i="27"/>
  <c r="BU4" i="27"/>
  <c r="EI3" i="27"/>
  <c r="DY3" i="27"/>
  <c r="DO3" i="27"/>
  <c r="DE3" i="27"/>
  <c r="CU3" i="27"/>
  <c r="CK3" i="27"/>
  <c r="CA3" i="27"/>
  <c r="BQ3" i="27"/>
  <c r="BG3" i="27"/>
  <c r="AW3" i="27"/>
  <c r="AM3" i="27"/>
  <c r="AC3" i="27"/>
  <c r="S3" i="27"/>
  <c r="I3" i="27"/>
  <c r="EB1" i="27"/>
  <c r="AZ1" i="27"/>
  <c r="DS31" i="27"/>
  <c r="AQ31" i="27"/>
  <c r="CY30" i="27"/>
  <c r="W30" i="27"/>
  <c r="CE29" i="27"/>
  <c r="C29" i="27"/>
  <c r="BK28" i="27"/>
  <c r="DS27" i="27"/>
  <c r="AQ27" i="27"/>
  <c r="CX26" i="27"/>
  <c r="V26" i="27"/>
  <c r="DH12" i="27"/>
  <c r="BT12" i="27"/>
  <c r="AF12" i="27"/>
  <c r="DS11" i="27"/>
  <c r="AQ11" i="27"/>
  <c r="CY10" i="27"/>
  <c r="W10" i="27"/>
  <c r="CE9" i="27"/>
  <c r="C9" i="27"/>
  <c r="BK8" i="27"/>
  <c r="DS7" i="27"/>
  <c r="AQ7" i="27"/>
  <c r="CY6" i="27"/>
  <c r="W6" i="27"/>
  <c r="CE5" i="27"/>
  <c r="C5" i="27"/>
  <c r="BK4" i="27"/>
  <c r="EH3" i="27"/>
  <c r="DX3" i="27"/>
  <c r="DN3" i="27"/>
  <c r="DD3" i="27"/>
  <c r="CT3" i="27"/>
  <c r="CJ3" i="27"/>
  <c r="BZ3" i="27"/>
  <c r="BP3" i="27"/>
  <c r="BF3" i="27"/>
  <c r="AV3" i="27"/>
  <c r="AL3" i="27"/>
  <c r="AB3" i="27"/>
  <c r="R3" i="27"/>
  <c r="H3" i="27"/>
  <c r="DR1" i="27"/>
  <c r="AP1" i="27"/>
  <c r="DI31" i="27"/>
  <c r="AG31" i="27"/>
  <c r="CO30" i="27"/>
  <c r="M30" i="27"/>
  <c r="BU29" i="27"/>
  <c r="EC28" i="27"/>
  <c r="BA28" i="27"/>
  <c r="DI27" i="27"/>
  <c r="AG27" i="27"/>
  <c r="CN26" i="27"/>
  <c r="L26" i="27"/>
  <c r="CY12" i="27"/>
  <c r="BK12" i="27"/>
  <c r="W12" i="27"/>
  <c r="DI11" i="27"/>
  <c r="AG11" i="27"/>
  <c r="CO10" i="27"/>
  <c r="M10" i="27"/>
  <c r="BU9" i="27"/>
  <c r="EC8" i="27"/>
  <c r="BA8" i="27"/>
  <c r="DI7" i="27"/>
  <c r="AG7" i="27"/>
  <c r="CO6" i="27"/>
  <c r="M6" i="27"/>
  <c r="BU5" i="27"/>
  <c r="EC4" i="27"/>
  <c r="BA4" i="27"/>
  <c r="EG3" i="27"/>
  <c r="DW3" i="27"/>
  <c r="DM3" i="27"/>
  <c r="DC3" i="27"/>
  <c r="CS3" i="27"/>
  <c r="CI3" i="27"/>
  <c r="BY3" i="27"/>
  <c r="BO3" i="27"/>
  <c r="BE3" i="27"/>
  <c r="AU3" i="27"/>
  <c r="AK3" i="27"/>
  <c r="AA3" i="27"/>
  <c r="Q3" i="27"/>
  <c r="G3" i="27"/>
  <c r="DH1" i="27"/>
  <c r="AF1" i="27"/>
  <c r="CY31" i="27"/>
  <c r="W31" i="27"/>
  <c r="CE30" i="27"/>
  <c r="C30" i="27"/>
  <c r="BK29" i="27"/>
  <c r="DS28" i="27"/>
  <c r="AQ28" i="27"/>
  <c r="CY27" i="27"/>
  <c r="W27" i="27"/>
  <c r="CD26" i="27"/>
  <c r="B26" i="27"/>
  <c r="CX12" i="27"/>
  <c r="BJ12" i="27"/>
  <c r="V12" i="27"/>
  <c r="CY11" i="27"/>
  <c r="W11" i="27"/>
  <c r="CE10" i="27"/>
  <c r="C10" i="27"/>
  <c r="BK9" i="27"/>
  <c r="DS8" i="27"/>
  <c r="AQ8" i="27"/>
  <c r="CY7" i="27"/>
  <c r="W7" i="27"/>
  <c r="CE6" i="27"/>
  <c r="C6" i="27"/>
  <c r="BK5" i="27"/>
  <c r="DS4" i="27"/>
  <c r="AQ4" i="27"/>
  <c r="EF3" i="27"/>
  <c r="DV3" i="27"/>
  <c r="DL3" i="27"/>
  <c r="DB3" i="27"/>
  <c r="CR3" i="27"/>
  <c r="CH3" i="27"/>
  <c r="BX3" i="27"/>
  <c r="BN3" i="27"/>
  <c r="BD3" i="27"/>
  <c r="AT3" i="27"/>
  <c r="AJ3" i="27"/>
  <c r="Z3" i="27"/>
  <c r="P3" i="27"/>
  <c r="F3" i="27"/>
  <c r="CX1" i="27"/>
  <c r="V1" i="27"/>
  <c r="CO31" i="27"/>
  <c r="M31" i="27"/>
  <c r="BU30" i="27"/>
  <c r="EC29" i="27"/>
  <c r="BA29" i="27"/>
  <c r="DI28" i="27"/>
  <c r="AG28" i="27"/>
  <c r="CO27" i="27"/>
  <c r="M27" i="27"/>
  <c r="BT26" i="27"/>
  <c r="EC12" i="27"/>
  <c r="CO12" i="27"/>
  <c r="BA12" i="27"/>
  <c r="M12" i="27"/>
  <c r="CO11" i="27"/>
  <c r="M11" i="27"/>
  <c r="BU10" i="27"/>
  <c r="EC9" i="27"/>
  <c r="BA9" i="27"/>
  <c r="DI8" i="27"/>
  <c r="AG8" i="27"/>
  <c r="CO7" i="27"/>
  <c r="M7" i="27"/>
  <c r="BU6" i="27"/>
  <c r="EC5" i="27"/>
  <c r="BA5" i="27"/>
  <c r="DI4" i="27"/>
  <c r="AG4" i="27"/>
  <c r="EE3" i="27"/>
  <c r="DU3" i="27"/>
  <c r="DK3" i="27"/>
  <c r="DA3" i="27"/>
  <c r="CQ3" i="27"/>
  <c r="CG3" i="27"/>
  <c r="BW3" i="27"/>
  <c r="BM3" i="27"/>
  <c r="BC3" i="27"/>
  <c r="AS3" i="27"/>
  <c r="AI3" i="27"/>
  <c r="Y3" i="27"/>
  <c r="O3" i="27"/>
  <c r="E3" i="27"/>
  <c r="CN1" i="27"/>
  <c r="L1" i="27"/>
  <c r="CE31" i="27"/>
  <c r="C31" i="27"/>
  <c r="BK30" i="27"/>
  <c r="DS29" i="27"/>
  <c r="AQ29" i="27"/>
  <c r="CY28" i="27"/>
  <c r="W28" i="27"/>
  <c r="CE27" i="27"/>
  <c r="C27" i="27"/>
  <c r="BJ26" i="27"/>
  <c r="EB12" i="27"/>
  <c r="CN12" i="27"/>
  <c r="AZ12" i="27"/>
  <c r="L12" i="27"/>
  <c r="CE11" i="27"/>
  <c r="C11" i="27"/>
  <c r="BK10" i="27"/>
  <c r="DS9" i="27"/>
  <c r="AQ9" i="27"/>
  <c r="CY8" i="27"/>
  <c r="W8" i="27"/>
  <c r="CE7" i="27"/>
  <c r="C7" i="27"/>
  <c r="BK6" i="27"/>
  <c r="DS5" i="27"/>
  <c r="AQ5" i="27"/>
  <c r="CY4" i="27"/>
  <c r="W4" i="27"/>
  <c r="ED3" i="27"/>
  <c r="DT3" i="27"/>
  <c r="DJ3" i="27"/>
  <c r="CZ3" i="27"/>
  <c r="CP3" i="27"/>
  <c r="CF3" i="27"/>
  <c r="BV3" i="27"/>
  <c r="BL3" i="27"/>
  <c r="BB3" i="27"/>
  <c r="AR3" i="27"/>
  <c r="AH3" i="27"/>
  <c r="X3" i="27"/>
  <c r="N3" i="27"/>
  <c r="D3" i="27"/>
  <c r="CD1" i="27"/>
  <c r="B1" i="27"/>
  <c r="BU31" i="27"/>
  <c r="EC30" i="27"/>
  <c r="BA30" i="27"/>
  <c r="DI29" i="27"/>
  <c r="AG29" i="27"/>
  <c r="CO28" i="27"/>
  <c r="M28" i="27"/>
  <c r="BU27" i="27"/>
  <c r="EB26" i="27"/>
  <c r="AZ26" i="27"/>
  <c r="DS12" i="27"/>
  <c r="CE12" i="27"/>
  <c r="AQ12" i="27"/>
  <c r="C12" i="27"/>
  <c r="BU11" i="27"/>
  <c r="EC10" i="27"/>
  <c r="BA10" i="27"/>
  <c r="DI9" i="27"/>
  <c r="AG9" i="27"/>
  <c r="CO8" i="27"/>
  <c r="M8" i="27"/>
  <c r="BU7" i="27"/>
  <c r="EC6" i="27"/>
  <c r="BA6" i="27"/>
  <c r="DI5" i="27"/>
  <c r="AG5" i="27"/>
  <c r="CO4" i="27"/>
  <c r="M4" i="27"/>
  <c r="EC3" i="27"/>
  <c r="DS3" i="27"/>
  <c r="DI3" i="27"/>
  <c r="CY3" i="27"/>
  <c r="CO3" i="27"/>
  <c r="CE3" i="27"/>
  <c r="BU3" i="27"/>
  <c r="BK3" i="27"/>
  <c r="BA3" i="27"/>
  <c r="AQ3" i="27"/>
  <c r="AG3" i="27"/>
  <c r="W3" i="27"/>
  <c r="M3" i="27"/>
  <c r="C3" i="27"/>
  <c r="BT1" i="27"/>
  <c r="BK31" i="27"/>
  <c r="DS30" i="27"/>
  <c r="AQ30" i="27"/>
  <c r="CY29" i="27"/>
  <c r="W29" i="27"/>
  <c r="CE28" i="27"/>
  <c r="C28" i="27"/>
  <c r="BK27" i="27"/>
  <c r="DR26" i="27"/>
  <c r="AP26" i="27"/>
  <c r="DR12" i="27"/>
  <c r="CD12" i="27"/>
  <c r="AP12" i="27"/>
  <c r="B12" i="27"/>
  <c r="BK11" i="27"/>
  <c r="DS10" i="27"/>
  <c r="AQ10" i="27"/>
  <c r="CY9" i="27"/>
  <c r="W9" i="27"/>
  <c r="CE8" i="27"/>
  <c r="C8" i="27"/>
  <c r="BK7" i="27"/>
  <c r="DS6" i="27"/>
  <c r="AQ6" i="27"/>
  <c r="CY5" i="27"/>
  <c r="W5" i="27"/>
  <c r="CE4" i="27"/>
  <c r="C4" i="27"/>
  <c r="EB3" i="27"/>
  <c r="DR3" i="27"/>
  <c r="DH3" i="27"/>
  <c r="CX3" i="27"/>
  <c r="CN3" i="27"/>
  <c r="CD3" i="27"/>
  <c r="BT3" i="27"/>
  <c r="BJ3" i="27"/>
  <c r="AZ3" i="27"/>
  <c r="AP3" i="27"/>
  <c r="AF3" i="27"/>
  <c r="V3" i="27"/>
  <c r="L3" i="27"/>
  <c r="B3" i="27"/>
  <c r="BJ1" i="27"/>
  <c r="C7" i="41"/>
  <c r="ED1" i="29" s="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CU4" i="46"/>
  <c r="AH4" i="46"/>
  <c r="C188" i="45"/>
  <c r="C156" i="45"/>
  <c r="C124" i="45"/>
  <c r="C92" i="45"/>
  <c r="C60" i="45"/>
  <c r="C28" i="45"/>
  <c r="N3" i="45"/>
  <c r="B4" i="44"/>
  <c r="A23" i="43"/>
  <c r="C37" i="42"/>
  <c r="B4" i="42"/>
  <c r="A2" i="43"/>
  <c r="A1" i="42"/>
  <c r="I4" i="42"/>
  <c r="CM4" i="46"/>
  <c r="Z4" i="46"/>
  <c r="F3" i="45"/>
  <c r="J38" i="42"/>
  <c r="Q39" i="42"/>
  <c r="B34" i="42"/>
  <c r="CE4" i="46"/>
  <c r="R4" i="46"/>
  <c r="C180" i="45"/>
  <c r="C148" i="45"/>
  <c r="C116" i="45"/>
  <c r="C84" i="45"/>
  <c r="C52" i="45"/>
  <c r="C20" i="45"/>
  <c r="E1" i="45"/>
  <c r="Q36" i="42"/>
  <c r="A44" i="43"/>
  <c r="J27" i="42"/>
  <c r="BW4" i="46"/>
  <c r="J4" i="46"/>
  <c r="AZ2" i="44"/>
  <c r="C38" i="42"/>
  <c r="V2" i="44"/>
  <c r="DC4" i="46"/>
  <c r="EA4" i="46"/>
  <c r="BN4" i="46"/>
  <c r="B4" i="46"/>
  <c r="C172" i="45"/>
  <c r="C140" i="45"/>
  <c r="C108" i="45"/>
  <c r="C76" i="45"/>
  <c r="C44" i="45"/>
  <c r="C12" i="45"/>
  <c r="J39" i="42"/>
  <c r="DS4" i="46"/>
  <c r="BF4" i="46"/>
  <c r="D2" i="44"/>
  <c r="C36" i="42"/>
  <c r="AP4" i="46"/>
  <c r="Q38" i="42"/>
  <c r="DK4" i="46"/>
  <c r="AX4" i="46"/>
  <c r="AZ2" i="46"/>
  <c r="C164" i="45"/>
  <c r="C132" i="45"/>
  <c r="C100" i="45"/>
  <c r="C68" i="45"/>
  <c r="C36" i="45"/>
  <c r="C4" i="45"/>
  <c r="A1" i="44"/>
  <c r="J37" i="42"/>
  <c r="Q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J1" i="29" l="1"/>
  <c r="DT1" i="29"/>
  <c r="CP1" i="29"/>
  <c r="CZ1" i="29"/>
  <c r="BV1" i="29"/>
  <c r="CF1" i="29"/>
  <c r="BB1" i="29"/>
  <c r="BL1" i="29"/>
  <c r="AH1" i="29"/>
  <c r="AR1" i="29"/>
  <c r="N1" i="29"/>
  <c r="X1" i="29"/>
  <c r="ED1" i="28"/>
  <c r="D1" i="29"/>
  <c r="DJ1" i="28"/>
  <c r="DT1" i="28"/>
  <c r="CP1" i="28"/>
  <c r="CZ1" i="28"/>
  <c r="BV1" i="28"/>
  <c r="CF1" i="28"/>
  <c r="BB1" i="28"/>
  <c r="BL1" i="28"/>
  <c r="AH1" i="28"/>
  <c r="AR1" i="28"/>
  <c r="N1" i="28"/>
  <c r="X1" i="28"/>
  <c r="ED1" i="27"/>
  <c r="D1" i="28"/>
  <c r="A5" i="40"/>
  <c r="B5" i="40" s="1"/>
  <c r="DT1" i="27"/>
  <c r="CZ1" i="27"/>
  <c r="DJ1" i="27"/>
  <c r="CF1" i="27"/>
  <c r="CP1" i="27"/>
  <c r="BL1" i="27"/>
  <c r="BV1" i="27"/>
  <c r="AR1" i="27"/>
  <c r="BB1" i="27"/>
  <c r="X1" i="27"/>
  <c r="AH1" i="27"/>
  <c r="D1" i="27"/>
  <c r="N1" i="27"/>
  <c r="A30" i="42"/>
  <c r="P36" i="42"/>
  <c r="I36" i="42"/>
  <c r="B36" i="42"/>
  <c r="A31" i="42"/>
  <c r="B37" i="42"/>
  <c r="P37" i="42"/>
  <c r="I37" i="42"/>
  <c r="P38" i="42"/>
  <c r="I38" i="42"/>
  <c r="B38" i="42"/>
  <c r="A32" i="42"/>
  <c r="CU3" i="46"/>
  <c r="J3" i="46"/>
  <c r="AF3" i="46"/>
  <c r="DU3" i="46"/>
  <c r="BF3" i="46"/>
  <c r="BY3" i="46"/>
  <c r="S28" i="42"/>
  <c r="L28" i="42"/>
  <c r="E28" i="42"/>
  <c r="BV3" i="46"/>
  <c r="CP3" i="46"/>
  <c r="G3" i="46"/>
  <c r="AA3" i="46"/>
  <c r="DR3" i="46"/>
  <c r="BC3" i="46"/>
  <c r="K28" i="42"/>
  <c r="D28" i="42"/>
  <c r="R28" i="42"/>
  <c r="A33" i="42"/>
  <c r="P39" i="42"/>
  <c r="I39" i="42"/>
  <c r="B39" i="42"/>
  <c r="CZ3" i="46"/>
  <c r="M3" i="46"/>
  <c r="AK3" i="46"/>
  <c r="DX3" i="46"/>
  <c r="BI3" i="46"/>
  <c r="CB3" i="46"/>
  <c r="F28" i="42"/>
  <c r="T28" i="42"/>
  <c r="M28" i="42"/>
  <c r="AP3" i="46"/>
  <c r="EA3" i="46"/>
  <c r="BL3" i="46"/>
  <c r="CE3" i="46"/>
  <c r="G28" i="42"/>
  <c r="P3" i="46"/>
  <c r="U28" i="42"/>
  <c r="DE3" i="46"/>
  <c r="N28" i="42"/>
  <c r="AU3" i="46"/>
  <c r="ED3" i="46"/>
  <c r="BO3" i="46"/>
  <c r="CH3" i="46"/>
  <c r="S3" i="46"/>
  <c r="O28" i="42"/>
  <c r="V28" i="42"/>
  <c r="H28" i="42"/>
  <c r="B14" i="46"/>
  <c r="B6" i="46"/>
  <c r="B9" i="46"/>
  <c r="B11" i="46"/>
  <c r="B13" i="46"/>
  <c r="B18" i="46"/>
  <c r="B10" i="46"/>
  <c r="B19" i="46"/>
  <c r="B15" i="46"/>
  <c r="B7" i="46"/>
  <c r="B16" i="46"/>
  <c r="B12" i="46"/>
  <c r="B8" i="46"/>
  <c r="B17"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70" i="45"/>
  <c r="A138" i="45"/>
  <c r="A106" i="45"/>
  <c r="A74" i="45"/>
  <c r="A42" i="45"/>
  <c r="A10" i="45"/>
  <c r="B27" i="42"/>
  <c r="A162" i="45"/>
  <c r="A130" i="45"/>
  <c r="A98" i="45"/>
  <c r="A66" i="45"/>
  <c r="A34" i="45"/>
  <c r="A186" i="45"/>
  <c r="A154" i="45"/>
  <c r="A122" i="45"/>
  <c r="A90" i="45"/>
  <c r="A58" i="45"/>
  <c r="A26" i="45"/>
  <c r="A178" i="45"/>
  <c r="A146" i="45"/>
  <c r="A114" i="45"/>
  <c r="A82" i="45"/>
  <c r="A50" i="45"/>
  <c r="A18" i="45"/>
  <c r="G3" i="30" l="1"/>
  <c r="F3" i="30"/>
  <c r="E3" i="30"/>
  <c r="D3" i="30"/>
  <c r="C3" i="30"/>
  <c r="C5" i="40"/>
  <c r="D5" i="40"/>
  <c r="E5" i="40"/>
  <c r="O2" i="42" s="1"/>
  <c r="F5" i="40"/>
  <c r="Q25" i="42"/>
  <c r="Q26" i="42"/>
  <c r="C26" i="42"/>
  <c r="C25" i="42"/>
  <c r="J26" i="42"/>
  <c r="J25" i="42"/>
  <c r="C15" i="47"/>
  <c r="C2" i="47"/>
  <c r="D1" i="45"/>
  <c r="H27" i="42"/>
  <c r="O27" i="42"/>
  <c r="F27" i="42"/>
  <c r="R27" i="42"/>
  <c r="C1" i="45"/>
  <c r="G27" i="42"/>
  <c r="V27" i="42"/>
  <c r="B1" i="45"/>
  <c r="N27" i="42"/>
  <c r="D2" i="45"/>
  <c r="U27" i="42"/>
  <c r="M27" i="42"/>
  <c r="E27" i="42"/>
  <c r="S27" i="42"/>
  <c r="C2" i="45"/>
  <c r="T27" i="42"/>
  <c r="L27" i="42"/>
  <c r="D27" i="42"/>
  <c r="K27" i="42"/>
  <c r="A2" i="45"/>
  <c r="B2" i="45"/>
  <c r="H1" i="42" l="1"/>
  <c r="P1" i="42"/>
  <c r="G1" i="42"/>
  <c r="S2" i="42"/>
  <c r="B1" i="42"/>
  <c r="F1" i="42"/>
  <c r="S1" i="42"/>
  <c r="V2" i="42"/>
  <c r="N1" i="42"/>
  <c r="B2" i="42"/>
  <c r="A2" i="42"/>
  <c r="D2" i="42"/>
  <c r="H2" i="42"/>
  <c r="M2" i="42"/>
  <c r="N2" i="42"/>
  <c r="P2" i="42"/>
  <c r="J2" i="42"/>
  <c r="Q2" i="42"/>
  <c r="E1" i="42"/>
  <c r="K2" i="42"/>
  <c r="R2" i="42"/>
  <c r="K1" i="42"/>
  <c r="J1" i="42"/>
  <c r="D1" i="42"/>
  <c r="M1" i="42"/>
  <c r="V1" i="42"/>
  <c r="O1" i="42"/>
  <c r="I1" i="42"/>
  <c r="E2" i="42"/>
  <c r="L2" i="42"/>
  <c r="L1" i="42"/>
  <c r="U1" i="42"/>
  <c r="C1" i="42"/>
  <c r="I2" i="42"/>
  <c r="Q1" i="42"/>
  <c r="R1" i="42"/>
  <c r="U2" i="42"/>
  <c r="T2" i="42"/>
  <c r="T1" i="42"/>
  <c r="G2" i="42"/>
  <c r="C2" i="42"/>
  <c r="F2" i="42"/>
  <c r="B27" i="44"/>
  <c r="B21" i="44"/>
  <c r="B23" i="44"/>
  <c r="B26" i="44"/>
  <c r="B19" i="44"/>
  <c r="B13" i="44"/>
  <c r="B7" i="44"/>
  <c r="B10" i="44"/>
  <c r="B8" i="44"/>
  <c r="B17" i="44"/>
  <c r="B11" i="44"/>
  <c r="B20" i="44"/>
  <c r="B9" i="44"/>
  <c r="B12" i="44"/>
  <c r="B6" i="44"/>
  <c r="B28" i="44"/>
  <c r="B16" i="44"/>
  <c r="B25" i="44"/>
  <c r="B18" i="44"/>
  <c r="B22"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<sst xmlns="http://schemas.openxmlformats.org/spreadsheetml/2006/main" count="3953" uniqueCount="2280">
  <si>
    <t>Unimproved</t>
  </si>
  <si>
    <t>Urban</t>
  </si>
  <si>
    <t>Rural</t>
  </si>
  <si>
    <t>No facility</t>
  </si>
  <si>
    <t>Year</t>
  </si>
  <si>
    <t>Source</t>
  </si>
  <si>
    <t>Type</t>
  </si>
  <si>
    <t>National</t>
  </si>
  <si>
    <t>Setting</t>
  </si>
  <si>
    <t>Improved water</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</si>
  <si>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</si>
  <si>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</si>
  <si>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</si>
  <si>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</si>
  <si>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</si>
  <si>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</si>
  <si>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</si>
  <si>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</si>
  <si>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</si>
  <si>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</si>
  <si>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</si>
  <si>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</si>
  <si>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</si>
  <si>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</si>
  <si>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</si>
  <si>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</si>
  <si>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</si>
  <si>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</si>
  <si>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</si>
  <si>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</si>
  <si>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</si>
  <si>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</si>
  <si>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</si>
  <si>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</si>
  <si>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</si>
  <si>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</si>
  <si>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</si>
  <si>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</si>
  <si>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</si>
  <si>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</si>
  <si>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</si>
  <si>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</si>
  <si>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</si>
  <si>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</si>
  <si>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</si>
  <si>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</si>
  <si>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</si>
  <si>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</si>
  <si>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</si>
  <si>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</si>
  <si>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</si>
  <si>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</si>
  <si>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</si>
  <si>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</si>
  <si>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</si>
  <si>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</si>
  <si>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</si>
  <si>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</si>
  <si>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</si>
  <si>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</si>
  <si>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</si>
  <si>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</si>
  <si>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</si>
  <si>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</si>
  <si>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</si>
  <si>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</si>
  <si>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</si>
  <si>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</si>
  <si>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</si>
  <si>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</si>
  <si>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</si>
  <si>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</si>
  <si>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</si>
  <si>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</si>
  <si>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</si>
  <si>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</si>
  <si>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</si>
  <si>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</si>
  <si>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</si>
  <si>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</si>
  <si>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</si>
  <si>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</si>
  <si>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</si>
  <si>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</si>
  <si>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</si>
  <si>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</si>
  <si>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</si>
  <si>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</si>
  <si>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</si>
  <si>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</si>
  <si>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</si>
  <si>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</si>
  <si>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</si>
  <si>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</si>
  <si>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</si>
  <si>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</si>
  <si>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</si>
  <si>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</si>
  <si>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</si>
  <si>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</si>
  <si>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</si>
  <si>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</si>
  <si>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</si>
  <si>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</si>
  <si>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</si>
  <si>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</si>
  <si>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</si>
  <si>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</si>
  <si>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</si>
  <si>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</si>
  <si>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</si>
  <si>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</si>
  <si>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</si>
  <si>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</si>
  <si>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</si>
  <si>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</si>
  <si>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</si>
  <si>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</si>
  <si>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</si>
  <si>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</si>
  <si>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</si>
  <si>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</si>
  <si>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</si>
  <si>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</si>
  <si>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</si>
  <si>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</si>
  <si>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</si>
  <si>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</si>
  <si>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</si>
  <si>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</si>
  <si>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</si>
  <si>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</si>
  <si>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</si>
  <si>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</si>
  <si>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</si>
  <si>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</si>
  <si>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</si>
  <si>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</si>
  <si>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</si>
  <si>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</si>
  <si>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</si>
  <si>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</si>
  <si>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</si>
  <si>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</si>
  <si>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Tunisia</t>
  </si>
  <si>
    <t>UNESCO UIS (http://data.uis.unesco.org/)</t>
  </si>
  <si>
    <t>Potable water</t>
  </si>
  <si>
    <t>Yes</t>
  </si>
  <si>
    <t xml:space="preserve">No handwashing data. </t>
  </si>
  <si>
    <t>wat_fac_</t>
  </si>
  <si>
    <t>san_fac_</t>
  </si>
  <si>
    <t>Definition</t>
  </si>
  <si>
    <t>Basic (improved &amp; available)</t>
  </si>
  <si>
    <t>Limited</t>
  </si>
  <si>
    <t>Other</t>
  </si>
  <si>
    <t>Basic drinking water</t>
  </si>
  <si>
    <t xml:space="preserve">The national estimate is based on coverage in primary schools in the absence of additional information. </t>
  </si>
  <si>
    <t>Basic handwashing facilities</t>
  </si>
  <si>
    <t>EMIS</t>
  </si>
  <si>
    <t>Eau - association</t>
  </si>
  <si>
    <t>Eau - SONEDE</t>
  </si>
  <si>
    <t xml:space="preserve">No data on handwashing facilities in report. </t>
  </si>
  <si>
    <t>EMIS covers primary public schools only. The national estimate is based on coverage in primary schools in the absence of additional information. Number of secondary schools obtained from "L’Éducation en chiffres, 2016-2017"</t>
  </si>
  <si>
    <t>POPULATION OF SCHOOL AGE CHILDREN</t>
  </si>
  <si>
    <t>Eau potable</t>
  </si>
  <si>
    <t>Annuaire statistique, 2012-2013</t>
  </si>
  <si>
    <t>Annuaire statistique, 2014-2015</t>
  </si>
  <si>
    <t xml:space="preserve">Eau potable is recorded as SONEDE (66.7%) and Assocation (22.2%) for primary.  National estimate based on weighted average of primary and secondary school data. </t>
  </si>
  <si>
    <t xml:space="preserve">Missing data for primary schools (5.4%) are excluded from the analysis. The national estimate is based on coverage in primary schools in the absence of additional information. </t>
  </si>
  <si>
    <t xml:space="preserve">Blocs sanitaire eleves (99.5% primary, 100% secondary). National estimate based on weighted average of primary and secondary school data. </t>
  </si>
  <si>
    <t>Blocs sanitaire elevees (99.3%). National estimate based on primary schools in the absence of other information.</t>
  </si>
  <si>
    <t>Missing data for secondary schools (10.4%) are excluded from the analysis. National estimate is calculated based on the number of public primary and secondary schools based on EMIS13. These estimates are not used since the primary data source (EMIS13) is available.</t>
  </si>
  <si>
    <t>No</t>
  </si>
  <si>
    <t>Missing data from secondary schools (10.4%) are excluded from the analysis. National estimate is calculated based on the number of public primary and secondary schools based on EMIS13. These estimates are not used since the primary data source (EMIS13) is available.</t>
  </si>
  <si>
    <t>The national estimate is based on coverage in primary schools in the absence of additional information. The estimate is assumed to refer to handwashing facilities only based on basic water coverage and the questionnaire.</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</si>
  <si>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</si>
  <si>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</si>
  <si>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</si>
  <si>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</si>
  <si>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</si>
  <si>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</si>
  <si>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</si>
  <si>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</si>
  <si>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</si>
  <si>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</si>
  <si>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</si>
  <si>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</si>
  <si>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</si>
  <si>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</si>
  <si>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</si>
  <si>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</si>
  <si>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</si>
  <si>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</si>
  <si>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</si>
  <si>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</si>
  <si>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</si>
  <si>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</si>
  <si>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</si>
  <si>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</si>
  <si>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Evaluation de l’état d’hygiène et de l’environnement des écoles primaires en Tunisie (MoH)</t>
  </si>
  <si>
    <t>Survey</t>
  </si>
  <si>
    <t>Réseau</t>
  </si>
  <si>
    <t>Citerne fixe</t>
  </si>
  <si>
    <t>Citerne tractée</t>
  </si>
  <si>
    <t>Puits public</t>
  </si>
  <si>
    <t>Puits privé</t>
  </si>
  <si>
    <t>Fontaine publique</t>
  </si>
  <si>
    <t xml:space="preserve">Includes public primary schools only. Nationally-representative. National estimates are based on primary schools in the absence of additional data. </t>
  </si>
  <si>
    <t>raccordées au réseau public ONAS</t>
  </si>
  <si>
    <t>fosse septique</t>
  </si>
  <si>
    <t>puits perdu</t>
  </si>
  <si>
    <t>autre</t>
  </si>
  <si>
    <t>Séparés</t>
  </si>
  <si>
    <t>Conforme</t>
  </si>
  <si>
    <t>Estimated from improved, conforme, separes</t>
  </si>
  <si>
    <t xml:space="preserve">Includes public primary schools only. Nationally-representative. National estimates are based on primary schools in the absence of additional data. A definition of 'conforme' is not included in the report; it is categorized as 'usable' above. The minimum of improved, conforme and separes is used to estimate basic. </t>
  </si>
  <si>
    <t>No l’absence du savon</t>
  </si>
  <si>
    <t xml:space="preserve">Includes public primary schools only. Nationally-representative. National estimates are based on primary schools in the absence of additional data. Data on soap presence is used to estimate basic. </t>
  </si>
  <si>
    <t>Estimated from presence of soap</t>
  </si>
  <si>
    <t>National estimate is calculated based on the number of public primary and secondary schools based on EMIS13. The estimates are not used since primary data (EMIS) are available.</t>
  </si>
  <si>
    <t>2017 EMIS</t>
  </si>
  <si>
    <t>National estimate is calculated based on the number of public primary and secondary schools based on EMIS13. These estimates are not used since primary data are available.</t>
  </si>
  <si>
    <t>Missing data from primary schools (5.4%) are excluded from the analysis. National estimate is calculated based on the number of public primary and secondary schools based on EMIS17. These estimates are not used since primary data are available.</t>
  </si>
  <si>
    <t>Basic water</t>
  </si>
  <si>
    <t>Single-sex basic sanitation</t>
  </si>
  <si>
    <t>National estimate is a weighted average based on the number of primary and secondary schools reported in the 2017 EMIS. Estimates are not used based on comparison with primary data (SUR15).</t>
  </si>
  <si>
    <t>No sanitation data</t>
  </si>
  <si>
    <t>Values in grey text are imputed based on linear regression</t>
  </si>
  <si>
    <t>TUN_2013_EMIS</t>
  </si>
  <si>
    <t>TUN_2013_UIS</t>
  </si>
  <si>
    <t>TUN_2014_UIS</t>
  </si>
  <si>
    <t>TUN_2015_EMIS</t>
  </si>
  <si>
    <t>TUN_2015_UIS</t>
  </si>
  <si>
    <t>TUN_2015_SUR</t>
  </si>
  <si>
    <t>TUN_2016_UIS</t>
  </si>
  <si>
    <t>TUN_2017_EMIS</t>
  </si>
  <si>
    <t>TUN_2017_UIS</t>
  </si>
  <si>
    <t>TUN_2018_UIS</t>
  </si>
  <si>
    <t>2013</t>
  </si>
  <si>
    <t>2014</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</si>
  <si>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</si>
  <si>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</si>
  <si>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</si>
  <si>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</si>
  <si>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</si>
  <si>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</si>
  <si>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</si>
  <si>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</si>
  <si>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</si>
  <si>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</si>
  <si>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</si>
  <si>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</si>
  <si>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</si>
  <si>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</si>
  <si>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</si>
  <si>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</si>
  <si>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</si>
  <si>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</si>
  <si>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TUN_2016_SUR</t>
  </si>
  <si>
    <t>Evaluation de l’état d’hygiène et de l’environnement des établissements d’accueil collectif des enfants en Tunisie : crèches, jardins d’enfants et garderies scolaires</t>
  </si>
  <si>
    <t/>
  </si>
  <si>
    <t>[Definition]</t>
  </si>
  <si>
    <t>We are assuming that all schools have handwashing facilies, since it is not part of the anomalies. Based on this we consider that all handwashing facilities do have water.</t>
  </si>
  <si>
    <t>Water network (Sonede)</t>
  </si>
  <si>
    <t>Includes Creches, Jardins D'enfants, garderies scolaires. There is an error in the region Kebili showing that 101% of the water is supplied by Sonede, therefore we have adjusted to correct this error. There is no other information about the type of source, the 0.3 Uninproved can be overestimated.</t>
  </si>
  <si>
    <t>Sewage network</t>
  </si>
  <si>
    <t>Other systems</t>
  </si>
  <si>
    <t>No facility is the weighted average of creche and pre-primary. Sewage networks and other systems include all three categories.
We assume that systems connected to sewage networks are improved. Given we know how many schools do not have facilities and how many are connected to a sewage network, other systems is the diference between No facilities and sewage network.</t>
  </si>
  <si>
    <t>TUN_2020_UIS</t>
  </si>
  <si>
    <t>The secondary school estimate is based on coverage in lower and upper secondary schools and the school age population for each level. The national estimate is based on coverage in secondary schools.</t>
  </si>
  <si>
    <t xml:space="preserve">The secondary school estimate is based on coverage in lower and upper secondary schools and the school age population for each level. The national estimate is based on coverage in primary and secondary schools. </t>
  </si>
  <si>
    <t>The JMP releases updated estimates every 2 years following consultations with national authorities: https://washdata.org/how-we-work/jmp-country-consultation</t>
  </si>
  <si>
    <t>Links to sources within this tab</t>
  </si>
  <si>
    <t>TUN_2021_UIS</t>
  </si>
  <si>
    <t>National estimate is calculated based on the number of public primary and secondary schools from EMIS17. The estimates are not used since primary data (EMIS) are available.</t>
  </si>
  <si>
    <t>National estimate is a weighted average based on the number of primary and secondary schools reported in the 2017 EMIS. Estimates are not used based on comparison with primary data (EMIS17). Comparing with EMIS data it seems to be improved facilities</t>
  </si>
  <si>
    <t>The secondary school estimate is based on coverage in lower and upper secondary schools and the school age population for each level. The national estimate is based on coverage in secondary schools. Comparing with EMIS data it seems to be improved facilities</t>
  </si>
  <si>
    <t>The national estimate is based on coverage in primary schools in the absence of additional information. The estimate is not used based on comparison with primary data sources (SUR15 and EMIS15). Comparing with other primary sources it seems to be improved facilities</t>
  </si>
  <si>
    <t>National estimate is a weighted average based on the number of primary and secondary schools reported in the 2017 EMIS.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</si>
  <si>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</si>
  <si>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</si>
  <si>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</si>
  <si>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</si>
  <si>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</si>
  <si>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</si>
  <si>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</si>
  <si>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</si>
  <si>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</si>
  <si>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</si>
  <si>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</si>
  <si>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</si>
  <si>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TUN_2023_UIS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</si>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</sst>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2"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2" fillId="0" borderId="248" applyNumberFormat="0" applyFill="0" applyBorder="0" applyAlignment="0" applyProtection="0"/>
  </cellStyleXfs>
  <cellXfs count="63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3" fillId="0" borderId="10" xfId="0" applyFont="1" applyBorder="1" applyAlignment="1">
      <alignment horizontal="left" vertical="center" wrapText="1"/>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1" fillId="0" borderId="62" xfId="0" applyNumberFormat="1" applyFont="1" applyBorder="1" applyAlignment="1">
      <alignment horizontal="center"/>
    </xf>
    <xf numFmtId="1" fontId="62" fillId="15" borderId="63" xfId="0" applyNumberFormat="1" applyFont="1" applyFill="1" applyBorder="1" applyAlignment="1">
      <alignment horizontal="center" vertical="center"/>
    </xf>
    <xf numFmtId="1" fontId="63" fillId="16" borderId="64" xfId="0" applyNumberFormat="1" applyFont="1" applyFill="1" applyBorder="1" applyAlignment="1">
      <alignment horizontal="center" vertical="center"/>
    </xf>
    <xf numFmtId="164" fontId="69" fillId="22" borderId="65" xfId="0" applyNumberFormat="1" applyFont="1" applyFill="1" applyBorder="1" applyAlignment="1">
      <alignment horizontal="center" vertical="center"/>
    </xf>
    <xf numFmtId="0" fontId="70" fillId="23" borderId="66" xfId="0" applyFont="1" applyFill="1" applyBorder="1" applyAlignment="1">
      <alignment horizontal="center" vertical="center"/>
    </xf>
    <xf numFmtId="0" fontId="71" fillId="24" borderId="67" xfId="0" applyFont="1" applyFill="1" applyBorder="1" applyAlignment="1">
      <alignment horizontal="center" vertical="center"/>
    </xf>
    <xf numFmtId="0" fontId="72" fillId="25" borderId="68" xfId="0" applyFont="1" applyFill="1" applyBorder="1" applyAlignment="1">
      <alignment horizontal="center" vertical="center"/>
    </xf>
    <xf numFmtId="0" fontId="73"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28" borderId="15" xfId="0" applyFont="1" applyFill="1" applyBorder="1" applyAlignment="1">
      <alignment vertical="center"/>
    </xf>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76" fillId="13" borderId="15"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13" borderId="19" xfId="0" applyFont="1" applyFill="1" applyBorder="1" applyAlignment="1">
      <alignment vertical="center"/>
    </xf>
    <xf numFmtId="0" fontId="76" fillId="27" borderId="14" xfId="0" applyFont="1" applyFill="1" applyBorder="1" applyAlignment="1">
      <alignment vertical="center"/>
    </xf>
    <xf numFmtId="0" fontId="76" fillId="27" borderId="15"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64" fillId="17" borderId="69" xfId="0" applyFont="1" applyFill="1" applyBorder="1" applyAlignment="1">
      <alignment horizontal="center" vertical="center"/>
    </xf>
    <xf numFmtId="164" fontId="65" fillId="18" borderId="69" xfId="0" applyNumberFormat="1" applyFont="1" applyFill="1" applyBorder="1" applyAlignment="1">
      <alignment horizontal="center" vertical="center"/>
    </xf>
    <xf numFmtId="0" fontId="66" fillId="19" borderId="69" xfId="0" applyFont="1" applyFill="1" applyBorder="1" applyAlignment="1">
      <alignment horizontal="center" vertical="center"/>
    </xf>
    <xf numFmtId="0" fontId="67" fillId="20" borderId="69" xfId="0" applyFont="1" applyFill="1" applyBorder="1" applyAlignment="1">
      <alignment horizontal="center" vertical="center"/>
    </xf>
    <xf numFmtId="0" fontId="68"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9"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5" fillId="36" borderId="92" xfId="0" applyNumberFormat="1" applyFont="1" applyFill="1" applyBorder="1" applyAlignment="1">
      <alignment horizontal="center" vertical="center"/>
    </xf>
    <xf numFmtId="1" fontId="96" fillId="37" borderId="93" xfId="0" applyNumberFormat="1" applyFont="1" applyFill="1" applyBorder="1" applyAlignment="1">
      <alignment horizontal="center" vertical="center"/>
    </xf>
    <xf numFmtId="1" fontId="97" fillId="38" borderId="94" xfId="0" applyNumberFormat="1" applyFont="1" applyFill="1" applyBorder="1" applyAlignment="1">
      <alignment horizontal="center" vertical="center"/>
    </xf>
    <xf numFmtId="1" fontId="98" fillId="39" borderId="95" xfId="0" applyNumberFormat="1" applyFont="1" applyFill="1" applyBorder="1" applyAlignment="1">
      <alignment horizontal="center" vertical="center"/>
    </xf>
    <xf numFmtId="1" fontId="99" fillId="40" borderId="96" xfId="0" applyNumberFormat="1" applyFont="1" applyFill="1" applyBorder="1" applyAlignment="1">
      <alignment horizontal="center" vertical="center"/>
    </xf>
    <xf numFmtId="1" fontId="100" fillId="41" borderId="97" xfId="0" applyNumberFormat="1" applyFont="1" applyFill="1" applyBorder="1" applyAlignment="1">
      <alignment horizontal="center" vertical="center"/>
    </xf>
    <xf numFmtId="1" fontId="101" fillId="42" borderId="98" xfId="0" applyNumberFormat="1" applyFont="1" applyFill="1" applyBorder="1" applyAlignment="1">
      <alignment horizontal="center" vertical="center"/>
    </xf>
    <xf numFmtId="1" fontId="102" fillId="43" borderId="99" xfId="0" applyNumberFormat="1" applyFont="1" applyFill="1" applyBorder="1" applyAlignment="1">
      <alignment horizontal="center" vertical="center"/>
    </xf>
    <xf numFmtId="1" fontId="103" fillId="44" borderId="100" xfId="0" applyNumberFormat="1" applyFont="1" applyFill="1" applyBorder="1" applyAlignment="1">
      <alignment horizontal="center" vertical="center"/>
    </xf>
    <xf numFmtId="1" fontId="104" fillId="45" borderId="101" xfId="0" applyNumberFormat="1" applyFont="1" applyFill="1" applyBorder="1" applyAlignment="1">
      <alignment horizontal="center" vertical="center"/>
    </xf>
    <xf numFmtId="1" fontId="105" fillId="46" borderId="102" xfId="0" applyNumberFormat="1" applyFont="1" applyFill="1" applyBorder="1" applyAlignment="1">
      <alignment horizontal="center" vertical="center"/>
    </xf>
    <xf numFmtId="1" fontId="106" fillId="47" borderId="103" xfId="0" applyNumberFormat="1" applyFont="1" applyFill="1" applyBorder="1" applyAlignment="1">
      <alignment horizontal="center" vertical="center"/>
    </xf>
    <xf numFmtId="1" fontId="107" fillId="48" borderId="104" xfId="0" applyNumberFormat="1" applyFont="1" applyFill="1" applyBorder="1" applyAlignment="1">
      <alignment horizontal="center" vertical="center"/>
    </xf>
    <xf numFmtId="1" fontId="108" fillId="49" borderId="105" xfId="0" applyNumberFormat="1" applyFont="1" applyFill="1" applyBorder="1" applyAlignment="1">
      <alignment horizontal="center" vertical="center"/>
    </xf>
    <xf numFmtId="1" fontId="109" fillId="50" borderId="106" xfId="0" applyNumberFormat="1" applyFont="1" applyFill="1" applyBorder="1" applyAlignment="1">
      <alignment horizontal="center" vertical="center"/>
    </xf>
    <xf numFmtId="1" fontId="110" fillId="51" borderId="107" xfId="0" applyNumberFormat="1" applyFont="1" applyFill="1" applyBorder="1" applyAlignment="1">
      <alignment horizontal="center" vertical="center"/>
    </xf>
    <xf numFmtId="1" fontId="111" fillId="52" borderId="108" xfId="0" applyNumberFormat="1" applyFont="1" applyFill="1" applyBorder="1" applyAlignment="1">
      <alignment horizontal="center" vertical="center"/>
    </xf>
    <xf numFmtId="1" fontId="112" fillId="53" borderId="109" xfId="0" applyNumberFormat="1" applyFont="1" applyFill="1" applyBorder="1" applyAlignment="1">
      <alignment horizontal="center" vertical="center"/>
    </xf>
    <xf numFmtId="1" fontId="113" fillId="54" borderId="110" xfId="0" applyNumberFormat="1" applyFont="1" applyFill="1" applyBorder="1" applyAlignment="1">
      <alignment horizontal="center" vertical="center"/>
    </xf>
    <xf numFmtId="1" fontId="114" fillId="55" borderId="111" xfId="0" applyNumberFormat="1" applyFont="1" applyFill="1" applyBorder="1" applyAlignment="1">
      <alignment horizontal="center" vertical="center"/>
    </xf>
    <xf numFmtId="1" fontId="115" fillId="56" borderId="112" xfId="0" applyNumberFormat="1" applyFont="1" applyFill="1" applyBorder="1" applyAlignment="1">
      <alignment horizontal="center" vertical="center"/>
    </xf>
    <xf numFmtId="1" fontId="116" fillId="57" borderId="113" xfId="0" applyNumberFormat="1" applyFont="1" applyFill="1" applyBorder="1" applyAlignment="1">
      <alignment horizontal="center" vertical="center"/>
    </xf>
    <xf numFmtId="1" fontId="117" fillId="58" borderId="114" xfId="0" applyNumberFormat="1" applyFont="1" applyFill="1" applyBorder="1" applyAlignment="1">
      <alignment horizontal="center" vertical="center"/>
    </xf>
    <xf numFmtId="1" fontId="118" fillId="59" borderId="115" xfId="0" applyNumberFormat="1" applyFont="1" applyFill="1" applyBorder="1" applyAlignment="1">
      <alignment horizontal="center" vertical="center"/>
    </xf>
    <xf numFmtId="1" fontId="119" fillId="60" borderId="116" xfId="0" applyNumberFormat="1" applyFont="1" applyFill="1" applyBorder="1" applyAlignment="1">
      <alignment horizontal="center" vertical="center"/>
    </xf>
    <xf numFmtId="1" fontId="120" fillId="61" borderId="117" xfId="0" applyNumberFormat="1" applyFont="1" applyFill="1" applyBorder="1" applyAlignment="1">
      <alignment horizontal="center" vertical="center"/>
    </xf>
    <xf numFmtId="0" fontId="121" fillId="62" borderId="118" xfId="0" applyFont="1" applyFill="1" applyBorder="1" applyAlignment="1">
      <alignment horizontal="center" vertical="center"/>
    </xf>
    <xf numFmtId="164" fontId="122" fillId="63" borderId="119" xfId="0" applyNumberFormat="1" applyFont="1" applyFill="1" applyBorder="1" applyAlignment="1">
      <alignment horizontal="center" vertical="center"/>
    </xf>
    <xf numFmtId="0" fontId="123" fillId="64" borderId="120" xfId="0" applyFont="1" applyFill="1" applyBorder="1" applyAlignment="1">
      <alignment horizontal="center" vertical="center"/>
    </xf>
    <xf numFmtId="0" fontId="124" fillId="65" borderId="121" xfId="0" applyFont="1" applyFill="1" applyBorder="1" applyAlignment="1">
      <alignment horizontal="center" vertical="center"/>
    </xf>
    <xf numFmtId="0" fontId="125" fillId="66" borderId="122" xfId="0" applyFont="1" applyFill="1" applyBorder="1" applyAlignment="1">
      <alignment horizontal="center" vertical="center"/>
    </xf>
    <xf numFmtId="0" fontId="126" fillId="67" borderId="123" xfId="0" applyFont="1" applyFill="1" applyBorder="1" applyAlignment="1">
      <alignment horizontal="center" vertical="center"/>
    </xf>
    <xf numFmtId="164" fontId="127" fillId="68" borderId="124" xfId="0" applyNumberFormat="1" applyFont="1" applyFill="1" applyBorder="1" applyAlignment="1">
      <alignment horizontal="center" vertical="center"/>
    </xf>
    <xf numFmtId="0" fontId="128" fillId="69" borderId="125" xfId="0" applyFont="1" applyFill="1" applyBorder="1" applyAlignment="1">
      <alignment horizontal="center" vertical="center"/>
    </xf>
    <xf numFmtId="0" fontId="129" fillId="70" borderId="126" xfId="0" applyFont="1" applyFill="1" applyBorder="1" applyAlignment="1">
      <alignment horizontal="center" vertical="center"/>
    </xf>
    <xf numFmtId="0" fontId="130" fillId="71" borderId="127" xfId="0" applyFont="1" applyFill="1" applyBorder="1" applyAlignment="1">
      <alignment horizontal="center" vertical="center"/>
    </xf>
    <xf numFmtId="0" fontId="131" fillId="72" borderId="128" xfId="0" applyFont="1" applyFill="1" applyBorder="1" applyAlignment="1">
      <alignment horizontal="center" vertical="center"/>
    </xf>
    <xf numFmtId="164" fontId="132" fillId="73" borderId="129" xfId="0" applyNumberFormat="1" applyFont="1" applyFill="1" applyBorder="1" applyAlignment="1">
      <alignment horizontal="center" vertical="center"/>
    </xf>
    <xf numFmtId="0" fontId="133" fillId="74" borderId="130" xfId="0" applyFont="1" applyFill="1" applyBorder="1" applyAlignment="1">
      <alignment horizontal="center" vertical="center"/>
    </xf>
    <xf numFmtId="0" fontId="134" fillId="75" borderId="131" xfId="0" applyFont="1" applyFill="1" applyBorder="1" applyAlignment="1">
      <alignment horizontal="center" vertical="center"/>
    </xf>
    <xf numFmtId="0" fontId="135" fillId="76" borderId="132" xfId="0" applyFont="1" applyFill="1" applyBorder="1" applyAlignment="1">
      <alignment horizontal="center" vertical="center"/>
    </xf>
    <xf numFmtId="0" fontId="136" fillId="77" borderId="133" xfId="0" applyFont="1" applyFill="1" applyBorder="1" applyAlignment="1">
      <alignment horizontal="center" vertical="center"/>
    </xf>
    <xf numFmtId="164" fontId="137" fillId="78" borderId="134" xfId="0" applyNumberFormat="1" applyFont="1" applyFill="1" applyBorder="1" applyAlignment="1">
      <alignment horizontal="center" vertical="center"/>
    </xf>
    <xf numFmtId="0" fontId="138" fillId="79" borderId="135" xfId="0" applyFont="1" applyFill="1" applyBorder="1" applyAlignment="1">
      <alignment horizontal="center" vertical="center"/>
    </xf>
    <xf numFmtId="0" fontId="139" fillId="80" borderId="136" xfId="0" applyFont="1" applyFill="1" applyBorder="1" applyAlignment="1">
      <alignment horizontal="center" vertical="center"/>
    </xf>
    <xf numFmtId="0" fontId="140" fillId="81" borderId="137" xfId="0" applyFont="1" applyFill="1" applyBorder="1" applyAlignment="1">
      <alignment horizontal="center" vertical="center"/>
    </xf>
    <xf numFmtId="0" fontId="141" fillId="82" borderId="138" xfId="0" applyFont="1" applyFill="1" applyBorder="1" applyAlignment="1">
      <alignment horizontal="center" vertical="center"/>
    </xf>
    <xf numFmtId="164" fontId="142" fillId="83" borderId="139" xfId="0" applyNumberFormat="1" applyFont="1" applyFill="1" applyBorder="1" applyAlignment="1">
      <alignment horizontal="center" vertical="center"/>
    </xf>
    <xf numFmtId="0" fontId="143" fillId="84" borderId="140" xfId="0" applyFont="1" applyFill="1" applyBorder="1" applyAlignment="1">
      <alignment horizontal="center" vertical="center"/>
    </xf>
    <xf numFmtId="0" fontId="144" fillId="85" borderId="141" xfId="0" applyFont="1" applyFill="1" applyBorder="1" applyAlignment="1">
      <alignment horizontal="center" vertical="center"/>
    </xf>
    <xf numFmtId="0" fontId="145" fillId="86" borderId="142" xfId="0" applyFont="1" applyFill="1" applyBorder="1" applyAlignment="1">
      <alignment horizontal="center" vertical="center"/>
    </xf>
    <xf numFmtId="0" fontId="146" fillId="87" borderId="143" xfId="0" applyFont="1" applyFill="1" applyBorder="1" applyAlignment="1">
      <alignment horizontal="center" vertical="center"/>
    </xf>
    <xf numFmtId="164" fontId="147" fillId="88" borderId="144" xfId="0" applyNumberFormat="1" applyFont="1" applyFill="1" applyBorder="1" applyAlignment="1">
      <alignment horizontal="center" vertical="center"/>
    </xf>
    <xf numFmtId="0" fontId="148" fillId="89" borderId="145" xfId="0" applyFont="1" applyFill="1" applyBorder="1" applyAlignment="1">
      <alignment horizontal="center" vertical="center"/>
    </xf>
    <xf numFmtId="0" fontId="149" fillId="90" borderId="146" xfId="0" applyFont="1" applyFill="1" applyBorder="1" applyAlignment="1">
      <alignment horizontal="center" vertical="center"/>
    </xf>
    <xf numFmtId="0" fontId="150" fillId="91" borderId="147" xfId="0" applyFont="1" applyFill="1" applyBorder="1" applyAlignment="1">
      <alignment horizontal="center" vertical="center"/>
    </xf>
    <xf numFmtId="0" fontId="151" fillId="92" borderId="148" xfId="0" applyFont="1" applyFill="1" applyBorder="1" applyAlignment="1">
      <alignment horizontal="center" vertical="center"/>
    </xf>
    <xf numFmtId="164" fontId="152" fillId="93" borderId="149" xfId="0" applyNumberFormat="1" applyFont="1" applyFill="1" applyBorder="1" applyAlignment="1">
      <alignment horizontal="center" vertical="center"/>
    </xf>
    <xf numFmtId="0" fontId="153" fillId="94" borderId="150" xfId="0" applyFont="1" applyFill="1" applyBorder="1" applyAlignment="1">
      <alignment horizontal="center" vertical="center"/>
    </xf>
    <xf numFmtId="0" fontId="154" fillId="95" borderId="151" xfId="0" applyFont="1" applyFill="1" applyBorder="1" applyAlignment="1">
      <alignment horizontal="center" vertical="center"/>
    </xf>
    <xf numFmtId="0" fontId="155" fillId="96" borderId="152" xfId="0" applyFont="1" applyFill="1" applyBorder="1" applyAlignment="1">
      <alignment horizontal="center" vertical="center"/>
    </xf>
    <xf numFmtId="0" fontId="156" fillId="97" borderId="153" xfId="0" applyFont="1" applyFill="1" applyBorder="1" applyAlignment="1">
      <alignment horizontal="center" vertical="center"/>
    </xf>
    <xf numFmtId="164" fontId="157" fillId="98" borderId="154" xfId="0" applyNumberFormat="1" applyFont="1" applyFill="1" applyBorder="1" applyAlignment="1">
      <alignment horizontal="center" vertical="center"/>
    </xf>
    <xf numFmtId="0" fontId="158" fillId="99" borderId="155" xfId="0" applyFont="1" applyFill="1" applyBorder="1" applyAlignment="1">
      <alignment horizontal="center" vertical="center"/>
    </xf>
    <xf numFmtId="0" fontId="159" fillId="100" borderId="156" xfId="0" applyFont="1" applyFill="1" applyBorder="1" applyAlignment="1">
      <alignment horizontal="center" vertical="center"/>
    </xf>
    <xf numFmtId="0" fontId="160" fillId="101" borderId="157" xfId="0" applyFont="1" applyFill="1" applyBorder="1" applyAlignment="1">
      <alignment horizontal="center" vertical="center"/>
    </xf>
    <xf numFmtId="0" fontId="161" fillId="102" borderId="158" xfId="0" applyFont="1" applyFill="1" applyBorder="1" applyAlignment="1">
      <alignment horizontal="center" vertical="center"/>
    </xf>
    <xf numFmtId="164" fontId="162" fillId="103" borderId="159" xfId="0" applyNumberFormat="1" applyFont="1" applyFill="1" applyBorder="1" applyAlignment="1">
      <alignment horizontal="center" vertical="center"/>
    </xf>
    <xf numFmtId="0" fontId="163" fillId="104" borderId="160" xfId="0" applyFont="1" applyFill="1" applyBorder="1" applyAlignment="1">
      <alignment horizontal="center" vertical="center"/>
    </xf>
    <xf numFmtId="0" fontId="164" fillId="105" borderId="161" xfId="0" applyFont="1" applyFill="1" applyBorder="1" applyAlignment="1">
      <alignment horizontal="center" vertical="center"/>
    </xf>
    <xf numFmtId="0" fontId="165" fillId="106" borderId="162" xfId="0" applyFont="1" applyFill="1" applyBorder="1" applyAlignment="1">
      <alignment horizontal="center" vertical="center"/>
    </xf>
    <xf numFmtId="0" fontId="166" fillId="107" borderId="163" xfId="0" applyFont="1" applyFill="1" applyBorder="1" applyAlignment="1">
      <alignment horizontal="center" vertical="center"/>
    </xf>
    <xf numFmtId="164" fontId="167" fillId="108" borderId="164" xfId="0" applyNumberFormat="1" applyFont="1" applyFill="1" applyBorder="1" applyAlignment="1">
      <alignment horizontal="center" vertical="center"/>
    </xf>
    <xf numFmtId="0" fontId="168" fillId="109" borderId="165" xfId="0" applyFont="1" applyFill="1" applyBorder="1" applyAlignment="1">
      <alignment horizontal="center" vertical="center"/>
    </xf>
    <xf numFmtId="0" fontId="169" fillId="110" borderId="166" xfId="0" applyFont="1" applyFill="1" applyBorder="1" applyAlignment="1">
      <alignment horizontal="center" vertical="center"/>
    </xf>
    <xf numFmtId="0" fontId="170" fillId="111" borderId="167" xfId="0" applyFont="1" applyFill="1" applyBorder="1" applyAlignment="1">
      <alignment horizontal="center" vertical="center"/>
    </xf>
    <xf numFmtId="0" fontId="171" fillId="112" borderId="168" xfId="0" applyFont="1" applyFill="1" applyBorder="1" applyAlignment="1">
      <alignment horizontal="center" vertical="center"/>
    </xf>
    <xf numFmtId="164" fontId="172" fillId="113" borderId="169" xfId="0" applyNumberFormat="1" applyFont="1" applyFill="1" applyBorder="1" applyAlignment="1">
      <alignment horizontal="center" vertical="center"/>
    </xf>
    <xf numFmtId="0" fontId="173" fillId="114" borderId="170" xfId="0" applyFont="1" applyFill="1" applyBorder="1" applyAlignment="1">
      <alignment horizontal="center" vertical="center"/>
    </xf>
    <xf numFmtId="0" fontId="174" fillId="115" borderId="171" xfId="0" applyFont="1" applyFill="1" applyBorder="1" applyAlignment="1">
      <alignment horizontal="center" vertical="center"/>
    </xf>
    <xf numFmtId="0" fontId="175" fillId="116" borderId="172" xfId="0" applyFont="1" applyFill="1" applyBorder="1" applyAlignment="1">
      <alignment horizontal="center" vertical="center"/>
    </xf>
    <xf numFmtId="0" fontId="176" fillId="117" borderId="173" xfId="0" applyFont="1" applyFill="1" applyBorder="1" applyAlignment="1">
      <alignment horizontal="center" vertical="center"/>
    </xf>
    <xf numFmtId="164" fontId="177" fillId="118" borderId="174" xfId="0" applyNumberFormat="1" applyFont="1" applyFill="1" applyBorder="1" applyAlignment="1">
      <alignment horizontal="center" vertical="center"/>
    </xf>
    <xf numFmtId="0" fontId="178" fillId="119" borderId="175" xfId="0" applyFont="1" applyFill="1" applyBorder="1" applyAlignment="1">
      <alignment horizontal="center" vertical="center"/>
    </xf>
    <xf numFmtId="0" fontId="179" fillId="120" borderId="176" xfId="0" applyFont="1" applyFill="1" applyBorder="1" applyAlignment="1">
      <alignment horizontal="center" vertical="center"/>
    </xf>
    <xf numFmtId="0" fontId="180" fillId="121" borderId="177" xfId="0" applyFont="1" applyFill="1" applyBorder="1" applyAlignment="1">
      <alignment horizontal="center" vertical="center"/>
    </xf>
    <xf numFmtId="0" fontId="181" fillId="122" borderId="178" xfId="0" applyFont="1" applyFill="1" applyBorder="1" applyAlignment="1">
      <alignment horizontal="center" vertical="center"/>
    </xf>
    <xf numFmtId="164" fontId="182" fillId="123" borderId="179" xfId="0" applyNumberFormat="1" applyFont="1" applyFill="1" applyBorder="1" applyAlignment="1">
      <alignment horizontal="center" vertical="center"/>
    </xf>
    <xf numFmtId="0" fontId="183" fillId="124" borderId="180" xfId="0" applyFont="1" applyFill="1" applyBorder="1" applyAlignment="1">
      <alignment horizontal="center" vertical="center"/>
    </xf>
    <xf numFmtId="0" fontId="184" fillId="125" borderId="181" xfId="0" applyFont="1" applyFill="1" applyBorder="1" applyAlignment="1">
      <alignment horizontal="center" vertical="center"/>
    </xf>
    <xf numFmtId="0" fontId="185" fillId="126" borderId="182" xfId="0" applyFont="1" applyFill="1" applyBorder="1" applyAlignment="1">
      <alignment horizontal="center" vertical="center"/>
    </xf>
    <xf numFmtId="0" fontId="186" fillId="127" borderId="183" xfId="0" applyFont="1" applyFill="1" applyBorder="1" applyAlignment="1">
      <alignment horizontal="center" vertical="center"/>
    </xf>
    <xf numFmtId="164" fontId="187" fillId="128" borderId="184" xfId="0" applyNumberFormat="1" applyFont="1" applyFill="1" applyBorder="1" applyAlignment="1">
      <alignment horizontal="center" vertical="center"/>
    </xf>
    <xf numFmtId="0" fontId="188" fillId="129" borderId="185" xfId="0" applyFont="1" applyFill="1" applyBorder="1" applyAlignment="1">
      <alignment horizontal="center" vertical="center"/>
    </xf>
    <xf numFmtId="0" fontId="189" fillId="130" borderId="186" xfId="0" applyFont="1" applyFill="1" applyBorder="1" applyAlignment="1">
      <alignment horizontal="center" vertical="center"/>
    </xf>
    <xf numFmtId="0" fontId="190" fillId="131" borderId="187" xfId="0" applyFont="1" applyFill="1" applyBorder="1" applyAlignment="1">
      <alignment horizontal="center" vertical="center"/>
    </xf>
    <xf numFmtId="0" fontId="191" fillId="132" borderId="188" xfId="0" applyFont="1" applyFill="1" applyBorder="1" applyAlignment="1">
      <alignment horizontal="center" vertical="center"/>
    </xf>
    <xf numFmtId="164" fontId="192" fillId="133" borderId="189" xfId="0" applyNumberFormat="1" applyFont="1" applyFill="1" applyBorder="1" applyAlignment="1">
      <alignment horizontal="center" vertical="center"/>
    </xf>
    <xf numFmtId="0" fontId="193" fillId="134" borderId="190" xfId="0" applyFont="1" applyFill="1" applyBorder="1" applyAlignment="1">
      <alignment horizontal="center" vertical="center"/>
    </xf>
    <xf numFmtId="0" fontId="194" fillId="135" borderId="191" xfId="0" applyFont="1" applyFill="1" applyBorder="1" applyAlignment="1">
      <alignment horizontal="center" vertical="center"/>
    </xf>
    <xf numFmtId="0" fontId="195" fillId="136" borderId="192" xfId="0" applyFont="1" applyFill="1" applyBorder="1" applyAlignment="1">
      <alignment horizontal="center" vertical="center"/>
    </xf>
    <xf numFmtId="0" fontId="196" fillId="137" borderId="193" xfId="0" applyFont="1" applyFill="1" applyBorder="1" applyAlignment="1">
      <alignment horizontal="center" vertical="center"/>
    </xf>
    <xf numFmtId="164" fontId="197" fillId="138" borderId="194" xfId="0" applyNumberFormat="1" applyFont="1" applyFill="1" applyBorder="1" applyAlignment="1">
      <alignment horizontal="center" vertical="center"/>
    </xf>
    <xf numFmtId="0" fontId="198" fillId="139" borderId="195" xfId="0" applyFont="1" applyFill="1" applyBorder="1" applyAlignment="1">
      <alignment horizontal="center" vertical="center"/>
    </xf>
    <xf numFmtId="0" fontId="199" fillId="140" borderId="196" xfId="0" applyFont="1" applyFill="1" applyBorder="1" applyAlignment="1">
      <alignment horizontal="center" vertical="center"/>
    </xf>
    <xf numFmtId="0" fontId="200" fillId="141" borderId="197" xfId="0" applyFont="1" applyFill="1" applyBorder="1" applyAlignment="1">
      <alignment horizontal="center" vertical="center"/>
    </xf>
    <xf numFmtId="0" fontId="201" fillId="142" borderId="198" xfId="0" applyFont="1" applyFill="1" applyBorder="1" applyAlignment="1">
      <alignment horizontal="center" vertical="center"/>
    </xf>
    <xf numFmtId="164" fontId="202" fillId="143" borderId="199" xfId="0" applyNumberFormat="1" applyFont="1" applyFill="1" applyBorder="1" applyAlignment="1">
      <alignment horizontal="center" vertical="center"/>
    </xf>
    <xf numFmtId="0" fontId="203" fillId="144" borderId="200" xfId="0" applyFont="1" applyFill="1" applyBorder="1" applyAlignment="1">
      <alignment horizontal="center" vertical="center"/>
    </xf>
    <xf numFmtId="0" fontId="204" fillId="145" borderId="201" xfId="0" applyFont="1" applyFill="1" applyBorder="1" applyAlignment="1">
      <alignment horizontal="center" vertical="center"/>
    </xf>
    <xf numFmtId="0" fontId="205" fillId="146" borderId="202" xfId="0" applyFont="1" applyFill="1" applyBorder="1" applyAlignment="1">
      <alignment horizontal="center" vertical="center"/>
    </xf>
    <xf numFmtId="0" fontId="206" fillId="147" borderId="203" xfId="0" applyFont="1" applyFill="1" applyBorder="1" applyAlignment="1">
      <alignment horizontal="center" vertical="center"/>
    </xf>
    <xf numFmtId="164" fontId="207" fillId="148" borderId="204" xfId="0" applyNumberFormat="1" applyFont="1" applyFill="1" applyBorder="1" applyAlignment="1">
      <alignment horizontal="center" vertical="center"/>
    </xf>
    <xf numFmtId="0" fontId="208" fillId="149" borderId="205" xfId="0" applyFont="1" applyFill="1" applyBorder="1" applyAlignment="1">
      <alignment horizontal="center" vertical="center"/>
    </xf>
    <xf numFmtId="0" fontId="209" fillId="150" borderId="206" xfId="0" applyFont="1" applyFill="1" applyBorder="1" applyAlignment="1">
      <alignment horizontal="center" vertical="center"/>
    </xf>
    <xf numFmtId="0" fontId="210" fillId="151" borderId="207" xfId="0" applyFont="1" applyFill="1" applyBorder="1" applyAlignment="1">
      <alignment horizontal="center" vertical="center"/>
    </xf>
    <xf numFmtId="0" fontId="211" fillId="152" borderId="208" xfId="0" applyFont="1" applyFill="1" applyBorder="1" applyAlignment="1">
      <alignment horizontal="center" vertical="center"/>
    </xf>
    <xf numFmtId="164" fontId="212" fillId="153" borderId="209" xfId="0" applyNumberFormat="1" applyFont="1" applyFill="1" applyBorder="1" applyAlignment="1">
      <alignment horizontal="center" vertical="center"/>
    </xf>
    <xf numFmtId="0" fontId="213" fillId="154" borderId="210" xfId="0" applyFont="1" applyFill="1" applyBorder="1" applyAlignment="1">
      <alignment horizontal="center" vertical="center"/>
    </xf>
    <xf numFmtId="0" fontId="214" fillId="155" borderId="211" xfId="0" applyFont="1" applyFill="1" applyBorder="1" applyAlignment="1">
      <alignment horizontal="center" vertical="center"/>
    </xf>
    <xf numFmtId="0" fontId="215" fillId="156" borderId="212" xfId="0" applyFont="1" applyFill="1" applyBorder="1" applyAlignment="1">
      <alignment horizontal="center" vertical="center"/>
    </xf>
    <xf numFmtId="0" fontId="216" fillId="157" borderId="213" xfId="0" applyFont="1" applyFill="1" applyBorder="1" applyAlignment="1">
      <alignment horizontal="center" vertical="center"/>
    </xf>
    <xf numFmtId="164" fontId="217" fillId="158" borderId="214" xfId="0" applyNumberFormat="1" applyFont="1" applyFill="1" applyBorder="1" applyAlignment="1">
      <alignment horizontal="center" vertical="center"/>
    </xf>
    <xf numFmtId="0" fontId="218" fillId="159" borderId="215" xfId="0" applyFont="1" applyFill="1" applyBorder="1" applyAlignment="1">
      <alignment horizontal="center" vertical="center"/>
    </xf>
    <xf numFmtId="0" fontId="219" fillId="160" borderId="216" xfId="0" applyFont="1" applyFill="1" applyBorder="1" applyAlignment="1">
      <alignment horizontal="center" vertical="center"/>
    </xf>
    <xf numFmtId="0" fontId="220" fillId="161" borderId="217" xfId="0" applyFont="1" applyFill="1" applyBorder="1" applyAlignment="1">
      <alignment horizontal="center" vertical="center"/>
    </xf>
    <xf numFmtId="0" fontId="221" fillId="162" borderId="218" xfId="0" applyFont="1" applyFill="1" applyBorder="1" applyAlignment="1">
      <alignment horizontal="center" vertical="center"/>
    </xf>
    <xf numFmtId="164" fontId="222" fillId="163" borderId="219" xfId="0" applyNumberFormat="1" applyFont="1" applyFill="1" applyBorder="1" applyAlignment="1">
      <alignment horizontal="center" vertical="center"/>
    </xf>
    <xf numFmtId="0" fontId="223" fillId="164" borderId="220" xfId="0" applyFont="1" applyFill="1" applyBorder="1" applyAlignment="1">
      <alignment horizontal="center" vertical="center"/>
    </xf>
    <xf numFmtId="0" fontId="224" fillId="165" borderId="221" xfId="0" applyFont="1" applyFill="1" applyBorder="1" applyAlignment="1">
      <alignment horizontal="center" vertical="center"/>
    </xf>
    <xf numFmtId="0" fontId="225" fillId="166" borderId="222" xfId="0" applyFont="1" applyFill="1" applyBorder="1" applyAlignment="1">
      <alignment horizontal="center" vertical="center"/>
    </xf>
    <xf numFmtId="0" fontId="226" fillId="167" borderId="223" xfId="0" applyFont="1" applyFill="1" applyBorder="1" applyAlignment="1">
      <alignment horizontal="center" vertical="center"/>
    </xf>
    <xf numFmtId="164" fontId="227" fillId="168" borderId="224" xfId="0" applyNumberFormat="1" applyFont="1" applyFill="1" applyBorder="1" applyAlignment="1">
      <alignment horizontal="center" vertical="center"/>
    </xf>
    <xf numFmtId="0" fontId="228" fillId="169" borderId="225" xfId="0" applyFont="1" applyFill="1" applyBorder="1" applyAlignment="1">
      <alignment horizontal="center" vertical="center"/>
    </xf>
    <xf numFmtId="0" fontId="229" fillId="170" borderId="226" xfId="0" applyFont="1" applyFill="1" applyBorder="1" applyAlignment="1">
      <alignment horizontal="center" vertical="center"/>
    </xf>
    <xf numFmtId="0" fontId="230" fillId="171" borderId="227" xfId="0" applyFont="1" applyFill="1" applyBorder="1" applyAlignment="1">
      <alignment horizontal="center" vertical="center"/>
    </xf>
    <xf numFmtId="0" fontId="231" fillId="172" borderId="228" xfId="0" applyFont="1" applyFill="1" applyBorder="1" applyAlignment="1">
      <alignment horizontal="center" vertical="center"/>
    </xf>
    <xf numFmtId="164" fontId="232" fillId="173" borderId="229" xfId="0" applyNumberFormat="1" applyFont="1" applyFill="1" applyBorder="1" applyAlignment="1">
      <alignment horizontal="center" vertical="center"/>
    </xf>
    <xf numFmtId="0" fontId="233" fillId="174" borderId="230" xfId="0" applyFont="1" applyFill="1" applyBorder="1" applyAlignment="1">
      <alignment horizontal="center" vertical="center"/>
    </xf>
    <xf numFmtId="0" fontId="234" fillId="175" borderId="231" xfId="0" applyFont="1" applyFill="1" applyBorder="1" applyAlignment="1">
      <alignment horizontal="center" vertical="center"/>
    </xf>
    <xf numFmtId="0" fontId="235" fillId="176" borderId="232" xfId="0" applyFont="1" applyFill="1" applyBorder="1" applyAlignment="1">
      <alignment horizontal="center" vertical="center"/>
    </xf>
    <xf numFmtId="0" fontId="236" fillId="177" borderId="233" xfId="0" applyFont="1" applyFill="1" applyBorder="1" applyAlignment="1">
      <alignment horizontal="center" vertical="center"/>
    </xf>
    <xf numFmtId="164" fontId="237" fillId="178" borderId="234" xfId="0" applyNumberFormat="1" applyFont="1" applyFill="1" applyBorder="1" applyAlignment="1">
      <alignment horizontal="center" vertical="center"/>
    </xf>
    <xf numFmtId="0" fontId="238" fillId="179" borderId="235" xfId="0" applyFont="1" applyFill="1" applyBorder="1" applyAlignment="1">
      <alignment horizontal="center" vertical="center"/>
    </xf>
    <xf numFmtId="0" fontId="239" fillId="180" borderId="236" xfId="0" applyFont="1" applyFill="1" applyBorder="1" applyAlignment="1">
      <alignment horizontal="center" vertical="center"/>
    </xf>
    <xf numFmtId="0" fontId="240" fillId="181" borderId="237" xfId="0" applyFont="1" applyFill="1" applyBorder="1" applyAlignment="1">
      <alignment horizontal="center" vertical="center"/>
    </xf>
    <xf numFmtId="164" fontId="241" fillId="182" borderId="238" xfId="0" applyNumberFormat="1" applyFont="1" applyFill="1" applyBorder="1" applyAlignment="1">
      <alignment horizontal="center" vertical="center"/>
    </xf>
    <xf numFmtId="164" fontId="242" fillId="183" borderId="239" xfId="0" applyNumberFormat="1" applyFont="1" applyFill="1" applyBorder="1" applyAlignment="1">
      <alignment horizontal="center" vertical="center"/>
    </xf>
    <xf numFmtId="0" fontId="243" fillId="184" borderId="240" xfId="0" applyFont="1" applyFill="1" applyBorder="1" applyAlignment="1">
      <alignment horizontal="center" vertical="center"/>
    </xf>
    <xf numFmtId="0" fontId="244" fillId="185" borderId="241" xfId="0" applyFont="1" applyFill="1" applyBorder="1" applyAlignment="1">
      <alignment horizontal="center" vertical="center"/>
    </xf>
    <xf numFmtId="0" fontId="245" fillId="186" borderId="242" xfId="0" applyFont="1" applyFill="1" applyBorder="1" applyAlignment="1">
      <alignment horizontal="center" vertical="center"/>
    </xf>
    <xf numFmtId="0" fontId="246" fillId="187" borderId="243" xfId="0" applyFont="1" applyFill="1" applyBorder="1" applyAlignment="1">
      <alignment horizontal="center" vertical="center"/>
    </xf>
    <xf numFmtId="0" fontId="247" fillId="188" borderId="244" xfId="0" applyFont="1" applyFill="1" applyBorder="1" applyAlignment="1">
      <alignment horizontal="center" vertical="center"/>
    </xf>
    <xf numFmtId="0" fontId="248" fillId="189" borderId="245" xfId="0" applyFont="1" applyFill="1" applyBorder="1" applyAlignment="1">
      <alignment horizontal="center" vertical="center"/>
    </xf>
    <xf numFmtId="0" fontId="249" fillId="190" borderId="246" xfId="0" applyFont="1" applyFill="1" applyBorder="1" applyAlignment="1">
      <alignment horizontal="center" vertical="center"/>
    </xf>
    <xf numFmtId="0" fontId="250" fillId="191" borderId="247" xfId="0" applyFont="1" applyFill="1" applyBorder="1" applyAlignment="1">
      <alignment horizontal="center" vertical="center"/>
    </xf>
    <xf numFmtId="0" fontId="7" fillId="5" borderId="54" xfId="11" applyFont="1" applyFill="1" applyAlignment="1">
      <alignment horizontal="center"/>
    </xf>
    <xf numFmtId="0" fontId="3" fillId="0" borderId="88" xfId="0" applyFont="1" applyBorder="1" applyAlignment="1">
      <alignment horizontal="left" vertical="center" wrapText="1"/>
    </xf>
    <xf numFmtId="0" fontId="3" fillId="0" borderId="23"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2"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253"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4" fillId="2" borderId="248" xfId="23" applyFont="1" applyFill="1" applyAlignment="1">
      <alignment horizontal="center"/>
    </xf>
    <xf numFmtId="0" fontId="24" fillId="2" borderId="248" xfId="26" applyFont="1" applyFill="1" applyAlignment="1">
      <alignment horizontal="center"/>
    </xf>
    <xf numFmtId="0" fontId="61" fillId="191" borderId="248" xfId="28" applyFont="1" applyFill="1" applyAlignment="1">
      <alignment horizontal="center"/>
    </xf>
    <xf numFmtId="0" fontId="21" fillId="2" borderId="248" xfId="25" applyFont="1" applyFill="1" applyAlignment="1">
      <alignment horizontal="center"/>
    </xf>
    <xf numFmtId="0" fontId="78"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9" fillId="2" borderId="248" xfId="29" applyFont="1" applyFill="1" applyBorder="1" applyAlignment="1">
      <alignment horizontal="center"/>
    </xf>
    <xf numFmtId="0" fontId="50" fillId="2" borderId="248" xfId="25" applyFont="1" applyFill="1"/>
    <xf numFmtId="0" fontId="80" fillId="2" borderId="248" xfId="29" applyFont="1" applyFill="1" applyBorder="1" applyAlignment="1">
      <alignment horizontal="center"/>
    </xf>
    <xf numFmtId="0" fontId="51" fillId="2" borderId="248" xfId="25" applyFont="1" applyFill="1"/>
    <xf numFmtId="0" fontId="81"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4" fillId="2" borderId="248" xfId="32" applyFont="1" applyFill="1"/>
    <xf numFmtId="0" fontId="26" fillId="2" borderId="248" xfId="32" applyFont="1" applyFill="1"/>
    <xf numFmtId="0" fontId="75" fillId="2" borderId="248" xfId="32" applyFont="1" applyFill="1"/>
    <xf numFmtId="0" fontId="60"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8" xfId="32" applyFont="1" applyFill="1" applyBorder="1"/>
    <xf numFmtId="0" fontId="16" fillId="2" borderId="79" xfId="32" applyFont="1" applyFill="1" applyBorder="1" applyAlignment="1">
      <alignment horizontal="left"/>
    </xf>
    <xf numFmtId="0" fontId="16" fillId="2" borderId="58"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4" fillId="27" borderId="248" xfId="33" applyFont="1" applyFill="1" applyAlignment="1">
      <alignment horizontal="left" vertical="center" wrapText="1"/>
    </xf>
    <xf numFmtId="0" fontId="94" fillId="28" borderId="91" xfId="33" applyFont="1" applyFill="1" applyBorder="1" applyAlignment="1">
      <alignment horizontal="left" vertical="center" wrapText="1"/>
    </xf>
    <xf numFmtId="0" fontId="94" fillId="28" borderId="248" xfId="33" applyFont="1" applyFill="1" applyAlignment="1">
      <alignment horizontal="left" vertical="center" wrapText="1"/>
    </xf>
    <xf numFmtId="0" fontId="94"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4" fillId="2" borderId="248" xfId="34" applyFont="1" applyFill="1"/>
    <xf numFmtId="0" fontId="36" fillId="2" borderId="248" xfId="34" applyFont="1" applyFill="1"/>
    <xf numFmtId="0" fontId="18" fillId="2" borderId="248" xfId="34" applyFont="1" applyFill="1"/>
    <xf numFmtId="0" fontId="75" fillId="2" borderId="248" xfId="34" applyFont="1" applyFill="1"/>
    <xf numFmtId="0" fontId="35" fillId="2" borderId="248" xfId="34" applyFont="1" applyFill="1"/>
    <xf numFmtId="0" fontId="60"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5"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3" fillId="0" borderId="248" xfId="34" applyFont="1"/>
    <xf numFmtId="0" fontId="84" fillId="0" borderId="248" xfId="34" applyFont="1" applyAlignment="1">
      <alignment vertical="top" wrapText="1"/>
    </xf>
    <xf numFmtId="0" fontId="85" fillId="0" borderId="248" xfId="34" applyFont="1"/>
    <xf numFmtId="0" fontId="86"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8" fillId="0" borderId="248" xfId="35" applyFont="1" applyAlignment="1">
      <alignment vertical="center"/>
    </xf>
    <xf numFmtId="0" fontId="90" fillId="0" borderId="248" xfId="35" applyFont="1" applyAlignment="1">
      <alignment vertical="center"/>
    </xf>
    <xf numFmtId="0" fontId="92" fillId="0" borderId="248"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164" fontId="3" fillId="2" borderId="10"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92" fillId="0" borderId="248" xfId="19" applyFont="1" applyBorder="1" applyAlignment="1">
      <alignment vertical="center"/>
    </xf>
    <xf numFmtId="0" fontId="92" fillId="0" borderId="248" xfId="19" applyFont="1" applyBorder="1" applyAlignment="1">
      <alignment vertical="center" wrapText="1"/>
    </xf>
    <xf numFmtId="0" fontId="39" fillId="0" borderId="0" xfId="8" applyFont="1" applyAlignment="1">
      <alignment horizontal="left"/>
    </xf>
    <xf numFmtId="0" fontId="251"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2A7EDF1-5D0A-435A-8CF6-1706C9DD99EA}"/>
    <cellStyle name="Hyperlink" xfId="19" builtinId="8"/>
    <cellStyle name="Hyperlink 2" xfId="6" xr:uid="{00000000-0005-0000-0000-000003000000}"/>
    <cellStyle name="Hyperlink 2 2" xfId="16" xr:uid="{00000000-0005-0000-0000-000004000000}"/>
    <cellStyle name="Hyperlink 2 2 2" xfId="29" xr:uid="{8E68DB11-07AA-4C97-B863-5843E5DC1E83}"/>
    <cellStyle name="Hyperlink 3" xfId="17" xr:uid="{00000000-0005-0000-0000-000005000000}"/>
    <cellStyle name="Hyperlink 3 2" xfId="30" xr:uid="{E898D62C-4737-4F93-994E-CCFD5F77819F}"/>
    <cellStyle name="Hyperlink 4" xfId="35" xr:uid="{C6721E56-83E4-4713-B0F5-F1643AA47BE7}"/>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3FA3E9D-41E1-4A17-84D0-331F11390920}"/>
    <cellStyle name="Normal 2 2 3" xfId="34" xr:uid="{07E69309-52F1-40B6-AFD3-938297EC5872}"/>
    <cellStyle name="Normal 2 3" xfId="9" xr:uid="{00000000-0005-0000-0000-00000B000000}"/>
    <cellStyle name="Normal 2 3 2" xfId="12" xr:uid="{00000000-0005-0000-0000-00000C000000}"/>
    <cellStyle name="Normal 2 3 2 2" xfId="22" xr:uid="{00000000-0005-0000-0000-00000D000000}"/>
    <cellStyle name="Normal 2 3 2 2 2" xfId="33" xr:uid="{E19EE5EE-D181-494B-A248-326B5D4FABE2}"/>
    <cellStyle name="Normal 2 3 3" xfId="20" xr:uid="{00000000-0005-0000-0000-00000E000000}"/>
    <cellStyle name="Normal 2 3 4" xfId="32" xr:uid="{6C4FFFED-B60D-4F94-B37F-51C1D0C31A82}"/>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57B21CF4-3975-47FB-9CAE-7C2DD36128FE}"/>
    <cellStyle name="Normal 4 3" xfId="21" xr:uid="{00000000-0005-0000-0000-000013000000}"/>
    <cellStyle name="Normal 5" xfId="23" xr:uid="{EFF07458-C55F-4BCC-A4A4-C3AB60698EAE}"/>
    <cellStyle name="Normal 6" xfId="1" xr:uid="{00000000-0005-0000-0000-000014000000}"/>
    <cellStyle name="Normal 6 2" xfId="11" xr:uid="{00000000-0005-0000-0000-000015000000}"/>
    <cellStyle name="Normal 6 2 2" xfId="14" xr:uid="{00000000-0005-0000-0000-000016000000}"/>
    <cellStyle name="Normal 6 2 2 2" xfId="25" xr:uid="{82B9C0E9-4D84-4FB1-92E1-32423A0E43D5}"/>
    <cellStyle name="Normal 6 2 3" xfId="24" xr:uid="{4436DA4C-CDC5-4E40-81E2-C5986D738B7A}"/>
    <cellStyle name="Normal 6 3" xfId="27" xr:uid="{2A4E871E-DCBB-4469-AD99-DF158B65185C}"/>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1E-10</c:v>
                </c:pt>
                <c:pt idx="1">
                  <c:v>1E-10</c:v>
                </c:pt>
                <c:pt idx="2">
                  <c:v>1E-10</c:v>
                </c:pt>
                <c:pt idx="3">
                  <c:v>1E-10</c:v>
                </c:pt>
                <c:pt idx="4">
                  <c:v>1E-10</c:v>
                </c:pt>
                <c:pt idx="5">
                  <c:v>100</c:v>
                </c:pt>
              </c:numCache>
            </c:numRef>
          </c:val>
          <c:extLst>
            <c:ext xmlns:c16="http://schemas.microsoft.com/office/drawing/2014/chart" uri="{C3380CC4-5D6E-409C-BE32-E72D297353CC}">
              <c16:uniqueId val="{00000000-B8A3-4301-992E-360882D645B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A3-4301-992E-360882D645B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A3-4301-992E-360882D645B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A3-4301-992E-360882D645B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8A3-4301-992E-360882D645B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8A3-4301-992E-360882D645B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8A3-4301-992E-360882D645B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7-B8A3-4301-992E-360882D645B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99.63815726</c:v>
                </c:pt>
                <c:pt idx="1">
                  <c:v>100</c:v>
                </c:pt>
                <c:pt idx="2">
                  <c:v>100</c:v>
                </c:pt>
                <c:pt idx="3">
                  <c:v>100</c:v>
                </c:pt>
                <c:pt idx="4">
                  <c:v>95.959167190000002</c:v>
                </c:pt>
                <c:pt idx="5">
                  <c:v>0</c:v>
                </c:pt>
              </c:numCache>
            </c:numRef>
          </c:val>
          <c:extLst>
            <c:ext xmlns:c16="http://schemas.microsoft.com/office/drawing/2014/chart" uri="{C3380CC4-5D6E-409C-BE32-E72D297353CC}">
              <c16:uniqueId val="{00000008-B8A3-4301-992E-360882D645B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0.36184274399999999</c:v>
                </c:pt>
                <c:pt idx="1">
                  <c:v>1E-10</c:v>
                </c:pt>
                <c:pt idx="2">
                  <c:v>1E-10</c:v>
                </c:pt>
                <c:pt idx="3">
                  <c:v>0</c:v>
                </c:pt>
                <c:pt idx="4">
                  <c:v>4.0408328129999997</c:v>
                </c:pt>
                <c:pt idx="5">
                  <c:v>0</c:v>
                </c:pt>
              </c:numCache>
            </c:numRef>
          </c:val>
          <c:extLst>
            <c:ext xmlns:c16="http://schemas.microsoft.com/office/drawing/2014/chart" uri="{C3380CC4-5D6E-409C-BE32-E72D297353CC}">
              <c16:uniqueId val="{00000009-B8A3-4301-992E-360882D645B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AA9-409B-82AB-1AB3D8C047C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1E-10</c:v>
                </c:pt>
                <c:pt idx="1">
                  <c:v>1E-10</c:v>
                </c:pt>
                <c:pt idx="2">
                  <c:v>1E-10</c:v>
                </c:pt>
                <c:pt idx="3">
                  <c:v>1E-10</c:v>
                </c:pt>
                <c:pt idx="4">
                  <c:v>1E-10</c:v>
                </c:pt>
                <c:pt idx="5">
                  <c:v>99.713676269999993</c:v>
                </c:pt>
              </c:numCache>
            </c:numRef>
          </c:val>
          <c:extLst>
            <c:ext xmlns:c16="http://schemas.microsoft.com/office/drawing/2014/chart" uri="{C3380CC4-5D6E-409C-BE32-E72D297353CC}">
              <c16:uniqueId val="{00000002-5AA9-409B-82AB-1AB3D8C047C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3-5AA9-409B-82AB-1AB3D8C047C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95.746064059999995</c:v>
                </c:pt>
                <c:pt idx="1">
                  <c:v>100</c:v>
                </c:pt>
                <c:pt idx="2">
                  <c:v>100</c:v>
                </c:pt>
                <c:pt idx="3">
                  <c:v>100</c:v>
                </c:pt>
                <c:pt idx="4">
                  <c:v>89.964115250000006</c:v>
                </c:pt>
                <c:pt idx="5">
                  <c:v>0</c:v>
                </c:pt>
              </c:numCache>
            </c:numRef>
          </c:val>
          <c:extLst>
            <c:ext xmlns:c16="http://schemas.microsoft.com/office/drawing/2014/chart" uri="{C3380CC4-5D6E-409C-BE32-E72D297353CC}">
              <c16:uniqueId val="{00000004-5AA9-409B-82AB-1AB3D8C047C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4.2539359409999999</c:v>
                </c:pt>
                <c:pt idx="1">
                  <c:v>1E-10</c:v>
                </c:pt>
                <c:pt idx="2">
                  <c:v>1E-10</c:v>
                </c:pt>
                <c:pt idx="3">
                  <c:v>1E-10</c:v>
                </c:pt>
                <c:pt idx="4">
                  <c:v>10.035884749999999</c:v>
                </c:pt>
                <c:pt idx="5">
                  <c:v>0.28632373150000001</c:v>
                </c:pt>
              </c:numCache>
            </c:numRef>
          </c:val>
          <c:extLst>
            <c:ext xmlns:c16="http://schemas.microsoft.com/office/drawing/2014/chart" uri="{C3380CC4-5D6E-409C-BE32-E72D297353CC}">
              <c16:uniqueId val="{00000005-5AA9-409B-82AB-1AB3D8C047C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1E-10</c:v>
                </c:pt>
                <c:pt idx="1">
                  <c:v>1E-10</c:v>
                </c:pt>
                <c:pt idx="2">
                  <c:v>1E-10</c:v>
                </c:pt>
                <c:pt idx="3">
                  <c:v>1E-10</c:v>
                </c:pt>
                <c:pt idx="4">
                  <c:v>1E-10</c:v>
                </c:pt>
                <c:pt idx="5">
                  <c:v>100</c:v>
                </c:pt>
              </c:numCache>
            </c:numRef>
          </c:val>
          <c:extLst>
            <c:ext xmlns:c16="http://schemas.microsoft.com/office/drawing/2014/chart" uri="{C3380CC4-5D6E-409C-BE32-E72D297353CC}">
              <c16:uniqueId val="{00000000-AE8F-490A-8723-C62CDE9DAD66}"/>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1-AE8F-490A-8723-C62CDE9DAD66}"/>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100</c:v>
                </c:pt>
                <c:pt idx="1">
                  <c:v>100</c:v>
                </c:pt>
                <c:pt idx="2">
                  <c:v>100</c:v>
                </c:pt>
                <c:pt idx="3">
                  <c:v>100</c:v>
                </c:pt>
                <c:pt idx="4">
                  <c:v>100</c:v>
                </c:pt>
                <c:pt idx="5">
                  <c:v>0</c:v>
                </c:pt>
              </c:numCache>
            </c:numRef>
          </c:val>
          <c:extLst>
            <c:ext xmlns:c16="http://schemas.microsoft.com/office/drawing/2014/chart" uri="{C3380CC4-5D6E-409C-BE32-E72D297353CC}">
              <c16:uniqueId val="{00000002-AE8F-490A-8723-C62CDE9DAD66}"/>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AE8F-490A-8723-C62CDE9DAD66}"/>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90.7</c:v>
                </c:pt>
                <c:pt idx="12">
                  <c:v>90.7</c:v>
                </c:pt>
                <c:pt idx="13">
                  <c:v>90.7</c:v>
                </c:pt>
                <c:pt idx="14">
                  <c:v>90.7</c:v>
                </c:pt>
                <c:pt idx="15">
                  <c:v>90.7</c:v>
                </c:pt>
                <c:pt idx="16">
                  <c:v>90.7</c:v>
                </c:pt>
                <c:pt idx="17">
                  <c:v>90.7</c:v>
                </c:pt>
                <c:pt idx="18">
                  <c:v>91.2</c:v>
                </c:pt>
                <c:pt idx="19">
                  <c:v>91.9</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062-4EED-BA67-31F0170087FB}"/>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62-4EED-BA67-31F0170087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62-4EED-BA67-31F0170087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62-4EED-BA67-31F0170087F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62-4EED-BA67-31F0170087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62-4EED-BA67-31F0170087F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62-4EED-BA67-31F0170087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62-4EED-BA67-31F0170087F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62-4EED-BA67-31F0170087F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62-4EED-BA67-31F0170087F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62-4EED-BA67-31F0170087F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62-4EED-BA67-31F0170087F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62-4EED-BA67-31F0170087F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62-4EED-BA67-31F0170087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62-4EED-BA67-31F0170087F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62-4EED-BA67-31F0170087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62-4EED-BA67-31F0170087F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62-4EED-BA67-31F0170087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62-4EED-BA67-31F0170087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62-4EED-BA67-31F0170087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62-4EED-BA67-31F0170087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62-4EED-BA67-31F0170087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62-4EED-BA67-31F0170087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62-4EED-BA67-31F0170087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062-4EED-BA67-31F0170087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62-4EED-BA67-31F0170087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62-4EED-BA67-31F0170087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62-4EED-BA67-31F0170087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62-4EED-BA67-31F0170087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62-4EED-BA67-31F0170087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62-4EED-BA67-31F0170087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62-4EED-BA67-31F0170087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62-4EED-BA67-31F0170087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62-4EED-BA67-31F0170087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62-4EED-BA67-31F0170087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62-4EED-BA67-31F0170087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62-4EED-BA67-31F0170087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62-4EED-BA67-31F0170087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62-4EED-BA67-31F0170087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62-4EED-BA67-31F0170087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62-4EED-BA67-31F0170087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62-4EED-BA67-31F0170087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62-4EED-BA67-31F0170087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62-4EED-BA67-31F0170087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62-4EED-BA67-31F0170087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62-4EED-BA67-31F0170087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62-4EED-BA67-31F0170087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62-4EED-BA67-31F0170087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62-4EED-BA67-31F0170087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62-4EED-BA67-31F0170087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62-4EED-BA67-31F0170087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62-4EED-BA67-31F0170087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62-4EED-BA67-31F0170087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62-4EED-BA67-31F0170087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62-4EED-BA67-31F0170087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62-4EED-BA67-31F0170087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62-4EED-BA67-31F0170087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62-4EED-BA67-31F0170087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62-4EED-BA67-31F0170087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62-4EED-BA67-31F0170087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62-4EED-BA67-31F0170087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62-4EED-BA67-31F0170087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62-4EED-BA67-31F0170087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62-4EED-BA67-31F0170087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62-4EED-BA67-31F0170087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62-4EED-BA67-31F0170087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62-4EED-BA67-31F0170087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62-4EED-BA67-31F0170087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62-4EED-BA67-31F0170087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62-4EED-BA67-31F0170087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62-4EED-BA67-31F0170087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62-4EED-BA67-31F0170087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62-4EED-BA67-31F0170087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62-4EED-BA67-31F0170087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62-4EED-BA67-31F0170087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62-4EED-BA67-31F0170087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62-4EED-BA67-31F0170087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62-4EED-BA67-31F0170087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62-4EED-BA67-31F0170087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62-4EED-BA67-31F0170087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62-4EED-BA67-31F0170087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62-4EED-BA67-31F0170087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62-4EED-BA67-31F0170087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62-4EED-BA67-31F0170087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62-4EED-BA67-31F0170087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62-4EED-BA67-31F0170087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62-4EED-BA67-31F0170087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62-4EED-BA67-31F0170087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62-4EED-BA67-31F0170087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62-4EED-BA67-31F0170087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62-4EED-BA67-31F0170087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62-4EED-BA67-31F0170087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62-4EED-BA67-31F0170087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62-4EED-BA67-31F0170087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62-4EED-BA67-31F0170087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062-4EED-BA67-31F0170087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90.7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062-4EED-BA67-31F0170087FB}"/>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86.7</c:v>
                </c:pt>
                <c:pt idx="8">
                  <c:v>86.7</c:v>
                </c:pt>
                <c:pt idx="9">
                  <c:v>86.7</c:v>
                </c:pt>
                <c:pt idx="10">
                  <c:v>86.7</c:v>
                </c:pt>
                <c:pt idx="11">
                  <c:v>86.7</c:v>
                </c:pt>
                <c:pt idx="12">
                  <c:v>87.3</c:v>
                </c:pt>
                <c:pt idx="13">
                  <c:v>88</c:v>
                </c:pt>
                <c:pt idx="14">
                  <c:v>88.6</c:v>
                </c:pt>
                <c:pt idx="15">
                  <c:v>89.3</c:v>
                </c:pt>
                <c:pt idx="16">
                  <c:v>89.9</c:v>
                </c:pt>
                <c:pt idx="17">
                  <c:v>90.6</c:v>
                </c:pt>
                <c:pt idx="18">
                  <c:v>91.2</c:v>
                </c:pt>
                <c:pt idx="19">
                  <c:v>91.9</c:v>
                </c:pt>
                <c:pt idx="20">
                  <c:v>92.5</c:v>
                </c:pt>
                <c:pt idx="21">
                  <c:v>93.2</c:v>
                </c:pt>
                <c:pt idx="22">
                  <c:v>93.8</c:v>
                </c:pt>
                <c:pt idx="23">
                  <c:v>94.5</c:v>
                </c:pt>
                <c:pt idx="24">
                  <c:v>95.1</c:v>
                </c:pt>
                <c:pt idx="25">
                  <c:v>95.7</c:v>
                </c:pt>
              </c:numCache>
            </c:numRef>
          </c:yVal>
          <c:smooth val="0"/>
          <c:extLst>
            <c:ext xmlns:c16="http://schemas.microsoft.com/office/drawing/2014/chart" uri="{C3380CC4-5D6E-409C-BE32-E72D297353CC}">
              <c16:uniqueId val="{00000061-7062-4EED-BA67-31F0170087FB}"/>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062-4EED-BA67-31F0170087F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062-4EED-BA67-31F0170087F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062-4EED-BA67-31F0170087F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062-4EED-BA67-31F0170087F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062-4EED-BA67-31F0170087F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062-4EED-BA67-31F0170087F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062-4EED-BA67-31F0170087F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062-4EED-BA67-31F0170087F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062-4EED-BA67-31F0170087F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062-4EED-BA67-31F0170087F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062-4EED-BA67-31F0170087F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062-4EED-BA67-31F0170087F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062-4EED-BA67-31F0170087F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062-4EED-BA67-31F0170087FB}"/>
                </c:ext>
              </c:extLst>
            </c:dLbl>
            <c:dLbl>
              <c:idx val="1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7062-4EED-BA67-31F0170087F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062-4EED-BA67-31F0170087F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062-4EED-BA67-31F0170087F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062-4EED-BA67-31F0170087F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062-4EED-BA67-31F0170087F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062-4EED-BA67-31F0170087F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062-4EED-BA67-31F0170087F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062-4EED-BA67-31F0170087F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062-4EED-BA67-31F0170087F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062-4EED-BA67-31F0170087F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91.503587747503801</c:v>
                </c:pt>
                <c:pt idx="1">
                  <c:v>#N/A</c:v>
                </c:pt>
                <c:pt idx="2">
                  <c:v>#N/A</c:v>
                </c:pt>
                <c:pt idx="3">
                  <c:v>87.535596933187293</c:v>
                </c:pt>
                <c:pt idx="4">
                  <c:v>#N/A</c:v>
                </c:pt>
                <c:pt idx="5">
                  <c:v>88.532270000000011</c:v>
                </c:pt>
                <c:pt idx="6">
                  <c:v>#N/A</c:v>
                </c:pt>
                <c:pt idx="7">
                  <c:v>#N/A</c:v>
                </c:pt>
                <c:pt idx="8">
                  <c:v>87.54378283712785</c:v>
                </c:pt>
                <c:pt idx="9">
                  <c:v>#N/A</c:v>
                </c:pt>
                <c:pt idx="10">
                  <c:v>#N/A</c:v>
                </c:pt>
                <c:pt idx="11">
                  <c:v>#N/A</c:v>
                </c:pt>
                <c:pt idx="12">
                  <c:v>94.667418927039691</c:v>
                </c:pt>
                <c:pt idx="13">
                  <c:v>94.959405918553742</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062-4EED-BA67-31F0170087FB}"/>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69.5</c:v>
                </c:pt>
                <c:pt idx="13">
                  <c:v>69.5</c:v>
                </c:pt>
                <c:pt idx="14">
                  <c:v>69.5</c:v>
                </c:pt>
                <c:pt idx="15">
                  <c:v>69.5</c:v>
                </c:pt>
                <c:pt idx="16">
                  <c:v>69.5</c:v>
                </c:pt>
                <c:pt idx="17">
                  <c:v>69.5</c:v>
                </c:pt>
                <c:pt idx="18">
                  <c:v>69.5</c:v>
                </c:pt>
                <c:pt idx="19">
                  <c:v>69.5</c:v>
                </c:pt>
                <c:pt idx="20">
                  <c:v>69.5</c:v>
                </c:pt>
                <c:pt idx="21">
                  <c:v>#N/A</c:v>
                </c:pt>
                <c:pt idx="22">
                  <c:v>#N/A</c:v>
                </c:pt>
                <c:pt idx="23">
                  <c:v>#N/A</c:v>
                </c:pt>
                <c:pt idx="24">
                  <c:v>#N/A</c:v>
                </c:pt>
                <c:pt idx="25">
                  <c:v>#N/A</c:v>
                </c:pt>
              </c:numCache>
            </c:numRef>
          </c:yVal>
          <c:smooth val="0"/>
          <c:extLst>
            <c:ext xmlns:c16="http://schemas.microsoft.com/office/drawing/2014/chart" uri="{C3380CC4-5D6E-409C-BE32-E72D297353CC}">
              <c16:uniqueId val="{0000007B-7062-4EED-BA67-31F0170087FB}"/>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062-4EED-BA67-31F0170087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062-4EED-BA67-31F0170087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062-4EED-BA67-31F0170087F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062-4EED-BA67-31F0170087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062-4EED-BA67-31F0170087F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062-4EED-BA67-31F0170087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062-4EED-BA67-31F0170087F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062-4EED-BA67-31F0170087F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062-4EED-BA67-31F0170087F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062-4EED-BA67-31F0170087F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062-4EED-BA67-31F0170087F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062-4EED-BA67-31F0170087F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062-4EED-BA67-31F0170087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062-4EED-BA67-31F0170087F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062-4EED-BA67-31F0170087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062-4EED-BA67-31F0170087F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062-4EED-BA67-31F0170087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062-4EED-BA67-31F0170087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062-4EED-BA67-31F0170087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062-4EED-BA67-31F0170087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062-4EED-BA67-31F0170087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062-4EED-BA67-31F0170087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062-4EED-BA67-31F0170087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062-4EED-BA67-31F0170087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62-4EED-BA67-31F0170087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62-4EED-BA67-31F0170087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62-4EED-BA67-31F0170087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62-4EED-BA67-31F0170087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62-4EED-BA67-31F0170087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62-4EED-BA67-31F0170087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62-4EED-BA67-31F0170087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62-4EED-BA67-31F0170087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62-4EED-BA67-31F0170087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62-4EED-BA67-31F0170087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62-4EED-BA67-31F0170087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62-4EED-BA67-31F0170087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62-4EED-BA67-31F0170087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62-4EED-BA67-31F0170087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62-4EED-BA67-31F0170087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62-4EED-BA67-31F0170087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62-4EED-BA67-31F0170087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62-4EED-BA67-31F0170087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62-4EED-BA67-31F0170087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62-4EED-BA67-31F0170087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62-4EED-BA67-31F0170087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62-4EED-BA67-31F0170087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62-4EED-BA67-31F0170087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62-4EED-BA67-31F0170087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62-4EED-BA67-31F0170087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62-4EED-BA67-31F0170087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62-4EED-BA67-31F0170087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62-4EED-BA67-31F0170087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62-4EED-BA67-31F0170087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62-4EED-BA67-31F0170087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62-4EED-BA67-31F0170087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62-4EED-BA67-31F0170087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62-4EED-BA67-31F0170087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62-4EED-BA67-31F0170087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62-4EED-BA67-31F0170087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62-4EED-BA67-31F0170087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62-4EED-BA67-31F0170087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62-4EED-BA67-31F0170087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62-4EED-BA67-31F0170087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62-4EED-BA67-31F0170087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62-4EED-BA67-31F0170087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62-4EED-BA67-31F0170087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62-4EED-BA67-31F0170087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62-4EED-BA67-31F0170087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62-4EED-BA67-31F0170087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062-4EED-BA67-31F0170087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062-4EED-BA67-31F0170087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062-4EED-BA67-31F0170087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062-4EED-BA67-31F0170087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062-4EED-BA67-31F0170087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062-4EED-BA67-31F0170087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062-4EED-BA67-31F0170087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062-4EED-BA67-31F0170087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062-4EED-BA67-31F0170087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062-4EED-BA67-31F0170087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062-4EED-BA67-31F0170087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062-4EED-BA67-31F0170087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062-4EED-BA67-31F0170087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062-4EED-BA67-31F0170087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062-4EED-BA67-31F0170087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062-4EED-BA67-31F0170087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062-4EED-BA67-31F0170087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062-4EED-BA67-31F0170087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062-4EED-BA67-31F0170087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062-4EED-BA67-31F0170087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062-4EED-BA67-31F0170087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062-4EED-BA67-31F0170087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062-4EED-BA67-31F0170087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062-4EED-BA67-31F0170087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062-4EED-BA67-31F0170087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062-4EED-BA67-31F0170087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69.5</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062-4EED-BA67-31F0170087FB}"/>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5A0-4DC1-B05F-976B1B66C389}"/>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5A0-4DC1-B05F-976B1B66C3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5A0-4DC1-B05F-976B1B66C3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5A0-4DC1-B05F-976B1B66C38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5A0-4DC1-B05F-976B1B66C3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5A0-4DC1-B05F-976B1B66C38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5A0-4DC1-B05F-976B1B66C3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5A0-4DC1-B05F-976B1B66C38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5A0-4DC1-B05F-976B1B66C38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5A0-4DC1-B05F-976B1B66C38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5A0-4DC1-B05F-976B1B66C38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5A0-4DC1-B05F-976B1B66C38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5A0-4DC1-B05F-976B1B66C38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5A0-4DC1-B05F-976B1B66C3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5A0-4DC1-B05F-976B1B66C38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5A0-4DC1-B05F-976B1B66C3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5A0-4DC1-B05F-976B1B66C3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5A0-4DC1-B05F-976B1B66C3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5A0-4DC1-B05F-976B1B66C3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5A0-4DC1-B05F-976B1B66C3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5A0-4DC1-B05F-976B1B66C3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5A0-4DC1-B05F-976B1B66C3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5A0-4DC1-B05F-976B1B66C3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5A0-4DC1-B05F-976B1B66C3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5A0-4DC1-B05F-976B1B66C3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5A0-4DC1-B05F-976B1B66C3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5A0-4DC1-B05F-976B1B66C3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5A0-4DC1-B05F-976B1B66C3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5A0-4DC1-B05F-976B1B66C3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5A0-4DC1-B05F-976B1B66C3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5A0-4DC1-B05F-976B1B66C3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5A0-4DC1-B05F-976B1B66C3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5A0-4DC1-B05F-976B1B66C3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5A0-4DC1-B05F-976B1B66C3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5A0-4DC1-B05F-976B1B66C3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5A0-4DC1-B05F-976B1B66C3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5A0-4DC1-B05F-976B1B66C3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5A0-4DC1-B05F-976B1B66C3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5A0-4DC1-B05F-976B1B66C3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5A0-4DC1-B05F-976B1B66C3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5A0-4DC1-B05F-976B1B66C3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5A0-4DC1-B05F-976B1B66C3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5A0-4DC1-B05F-976B1B66C3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5A0-4DC1-B05F-976B1B66C3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5A0-4DC1-B05F-976B1B66C3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5A0-4DC1-B05F-976B1B66C3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5A0-4DC1-B05F-976B1B66C3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5A0-4DC1-B05F-976B1B66C3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5A0-4DC1-B05F-976B1B66C3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5A0-4DC1-B05F-976B1B66C3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5A0-4DC1-B05F-976B1B66C3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5A0-4DC1-B05F-976B1B66C3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5A0-4DC1-B05F-976B1B66C3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5A0-4DC1-B05F-976B1B66C3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5A0-4DC1-B05F-976B1B66C3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5A0-4DC1-B05F-976B1B66C3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5A0-4DC1-B05F-976B1B66C3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5A0-4DC1-B05F-976B1B66C3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5A0-4DC1-B05F-976B1B66C3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5A0-4DC1-B05F-976B1B66C3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5A0-4DC1-B05F-976B1B66C3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5A0-4DC1-B05F-976B1B66C3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5A0-4DC1-B05F-976B1B66C3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5A0-4DC1-B05F-976B1B66C3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5A0-4DC1-B05F-976B1B66C3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5A0-4DC1-B05F-976B1B66C3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5A0-4DC1-B05F-976B1B66C3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5A0-4DC1-B05F-976B1B66C3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5A0-4DC1-B05F-976B1B66C3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5A0-4DC1-B05F-976B1B66C3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5A0-4DC1-B05F-976B1B66C3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5A0-4DC1-B05F-976B1B66C3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5A0-4DC1-B05F-976B1B66C3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5A0-4DC1-B05F-976B1B66C3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5A0-4DC1-B05F-976B1B66C3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5A0-4DC1-B05F-976B1B66C3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5A0-4DC1-B05F-976B1B66C3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5A0-4DC1-B05F-976B1B66C3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5A0-4DC1-B05F-976B1B66C3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5A0-4DC1-B05F-976B1B66C3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5A0-4DC1-B05F-976B1B66C3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5A0-4DC1-B05F-976B1B66C3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5A0-4DC1-B05F-976B1B66C3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5A0-4DC1-B05F-976B1B66C3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5A0-4DC1-B05F-976B1B66C3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5A0-4DC1-B05F-976B1B66C3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5A0-4DC1-B05F-976B1B66C3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5A0-4DC1-B05F-976B1B66C3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5A0-4DC1-B05F-976B1B66C3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5A0-4DC1-B05F-976B1B66C3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5A0-4DC1-B05F-976B1B66C3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5A0-4DC1-B05F-976B1B66C3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5A0-4DC1-B05F-976B1B66C3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5A0-4DC1-B05F-976B1B66C3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5A0-4DC1-B05F-976B1B66C3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5A0-4DC1-B05F-976B1B66C3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5A0-4DC1-B05F-976B1B66C389}"/>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5A0-4DC1-B05F-976B1B66C389}"/>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5A0-4DC1-B05F-976B1B66C3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5A0-4DC1-B05F-976B1B66C3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5A0-4DC1-B05F-976B1B66C38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5A0-4DC1-B05F-976B1B66C3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5A0-4DC1-B05F-976B1B66C38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5A0-4DC1-B05F-976B1B66C3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5A0-4DC1-B05F-976B1B66C38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5A0-4DC1-B05F-976B1B66C38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5A0-4DC1-B05F-976B1B66C38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5A0-4DC1-B05F-976B1B66C38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5A0-4DC1-B05F-976B1B66C38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5A0-4DC1-B05F-976B1B66C38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5A0-4DC1-B05F-976B1B66C3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5A0-4DC1-B05F-976B1B66C38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5A0-4DC1-B05F-976B1B66C3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5A0-4DC1-B05F-976B1B66C3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5A0-4DC1-B05F-976B1B66C3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5A0-4DC1-B05F-976B1B66C3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5A0-4DC1-B05F-976B1B66C3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5A0-4DC1-B05F-976B1B66C3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5A0-4DC1-B05F-976B1B66C3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5A0-4DC1-B05F-976B1B66C3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5A0-4DC1-B05F-976B1B66C3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5A0-4DC1-B05F-976B1B66C3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5A0-4DC1-B05F-976B1B66C3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5A0-4DC1-B05F-976B1B66C3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5A0-4DC1-B05F-976B1B66C3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5A0-4DC1-B05F-976B1B66C3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5A0-4DC1-B05F-976B1B66C3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5A0-4DC1-B05F-976B1B66C3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5A0-4DC1-B05F-976B1B66C3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5A0-4DC1-B05F-976B1B66C3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5A0-4DC1-B05F-976B1B66C3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5A0-4DC1-B05F-976B1B66C3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5A0-4DC1-B05F-976B1B66C3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5A0-4DC1-B05F-976B1B66C3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5A0-4DC1-B05F-976B1B66C3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5A0-4DC1-B05F-976B1B66C3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5A0-4DC1-B05F-976B1B66C3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5A0-4DC1-B05F-976B1B66C3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5A0-4DC1-B05F-976B1B66C3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5A0-4DC1-B05F-976B1B66C3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5A0-4DC1-B05F-976B1B66C3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5A0-4DC1-B05F-976B1B66C3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5A0-4DC1-B05F-976B1B66C3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5A0-4DC1-B05F-976B1B66C3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5A0-4DC1-B05F-976B1B66C3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5A0-4DC1-B05F-976B1B66C3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5A0-4DC1-B05F-976B1B66C3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5A0-4DC1-B05F-976B1B66C3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5A0-4DC1-B05F-976B1B66C3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5A0-4DC1-B05F-976B1B66C3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5A0-4DC1-B05F-976B1B66C3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5A0-4DC1-B05F-976B1B66C3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5A0-4DC1-B05F-976B1B66C3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5A0-4DC1-B05F-976B1B66C3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5A0-4DC1-B05F-976B1B66C3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5A0-4DC1-B05F-976B1B66C3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5A0-4DC1-B05F-976B1B66C3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5A0-4DC1-B05F-976B1B66C3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5A0-4DC1-B05F-976B1B66C3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5A0-4DC1-B05F-976B1B66C3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5A0-4DC1-B05F-976B1B66C3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5A0-4DC1-B05F-976B1B66C3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5A0-4DC1-B05F-976B1B66C3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5A0-4DC1-B05F-976B1B66C3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5A0-4DC1-B05F-976B1B66C3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5A0-4DC1-B05F-976B1B66C3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5A0-4DC1-B05F-976B1B66C3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5A0-4DC1-B05F-976B1B66C3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5A0-4DC1-B05F-976B1B66C3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5A0-4DC1-B05F-976B1B66C3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5A0-4DC1-B05F-976B1B66C3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5A0-4DC1-B05F-976B1B66C3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5A0-4DC1-B05F-976B1B66C3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5A0-4DC1-B05F-976B1B66C3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5A0-4DC1-B05F-976B1B66C3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5A0-4DC1-B05F-976B1B66C3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5A0-4DC1-B05F-976B1B66C3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5A0-4DC1-B05F-976B1B66C3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5A0-4DC1-B05F-976B1B66C3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5A0-4DC1-B05F-976B1B66C3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5A0-4DC1-B05F-976B1B66C3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5A0-4DC1-B05F-976B1B66C3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5A0-4DC1-B05F-976B1B66C3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5A0-4DC1-B05F-976B1B66C3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5A0-4DC1-B05F-976B1B66C3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5A0-4DC1-B05F-976B1B66C3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5A0-4DC1-B05F-976B1B66C3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5A0-4DC1-B05F-976B1B66C3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5A0-4DC1-B05F-976B1B66C3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5A0-4DC1-B05F-976B1B66C3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5A0-4DC1-B05F-976B1B66C3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5A0-4DC1-B05F-976B1B66C3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5A0-4DC1-B05F-976B1B66C3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5A0-4DC1-B05F-976B1B66C38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5A0-4DC1-B05F-976B1B66C389}"/>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5A0-4DC1-B05F-976B1B66C3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5A0-4DC1-B05F-976B1B66C3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5A0-4DC1-B05F-976B1B66C38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5A0-4DC1-B05F-976B1B66C3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5A0-4DC1-B05F-976B1B66C38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5A0-4DC1-B05F-976B1B66C3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5A0-4DC1-B05F-976B1B66C38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5A0-4DC1-B05F-976B1B66C38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5A0-4DC1-B05F-976B1B66C38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5A0-4DC1-B05F-976B1B66C38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5A0-4DC1-B05F-976B1B66C38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5A0-4DC1-B05F-976B1B66C38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5A0-4DC1-B05F-976B1B66C3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5A0-4DC1-B05F-976B1B66C38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5A0-4DC1-B05F-976B1B66C3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5A0-4DC1-B05F-976B1B66C3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5A0-4DC1-B05F-976B1B66C3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5A0-4DC1-B05F-976B1B66C3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5A0-4DC1-B05F-976B1B66C3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5A0-4DC1-B05F-976B1B66C3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5A0-4DC1-B05F-976B1B66C3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5A0-4DC1-B05F-976B1B66C3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5A0-4DC1-B05F-976B1B66C3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5A0-4DC1-B05F-976B1B66C3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5A0-4DC1-B05F-976B1B66C3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5A0-4DC1-B05F-976B1B66C3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5A0-4DC1-B05F-976B1B66C3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5A0-4DC1-B05F-976B1B66C3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5A0-4DC1-B05F-976B1B66C3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5A0-4DC1-B05F-976B1B66C3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5A0-4DC1-B05F-976B1B66C3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5A0-4DC1-B05F-976B1B66C3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5A0-4DC1-B05F-976B1B66C3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5A0-4DC1-B05F-976B1B66C3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5A0-4DC1-B05F-976B1B66C3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5A0-4DC1-B05F-976B1B66C3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5A0-4DC1-B05F-976B1B66C3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5A0-4DC1-B05F-976B1B66C3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5A0-4DC1-B05F-976B1B66C3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5A0-4DC1-B05F-976B1B66C3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5A0-4DC1-B05F-976B1B66C3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5A0-4DC1-B05F-976B1B66C3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5A0-4DC1-B05F-976B1B66C3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5A0-4DC1-B05F-976B1B66C3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5A0-4DC1-B05F-976B1B66C3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5A0-4DC1-B05F-976B1B66C3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5A0-4DC1-B05F-976B1B66C3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5A0-4DC1-B05F-976B1B66C3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5A0-4DC1-B05F-976B1B66C3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5A0-4DC1-B05F-976B1B66C3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5A0-4DC1-B05F-976B1B66C3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5A0-4DC1-B05F-976B1B66C3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5A0-4DC1-B05F-976B1B66C3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5A0-4DC1-B05F-976B1B66C3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5A0-4DC1-B05F-976B1B66C3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5A0-4DC1-B05F-976B1B66C3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5A0-4DC1-B05F-976B1B66C3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5A0-4DC1-B05F-976B1B66C3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5A0-4DC1-B05F-976B1B66C3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5A0-4DC1-B05F-976B1B66C3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5A0-4DC1-B05F-976B1B66C3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5A0-4DC1-B05F-976B1B66C3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5A0-4DC1-B05F-976B1B66C3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5A0-4DC1-B05F-976B1B66C3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5A0-4DC1-B05F-976B1B66C3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5A0-4DC1-B05F-976B1B66C3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5A0-4DC1-B05F-976B1B66C3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5A0-4DC1-B05F-976B1B66C3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5A0-4DC1-B05F-976B1B66C3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5A0-4DC1-B05F-976B1B66C3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5A0-4DC1-B05F-976B1B66C3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5A0-4DC1-B05F-976B1B66C3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5A0-4DC1-B05F-976B1B66C3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5A0-4DC1-B05F-976B1B66C3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5A0-4DC1-B05F-976B1B66C3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5A0-4DC1-B05F-976B1B66C3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5A0-4DC1-B05F-976B1B66C3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5A0-4DC1-B05F-976B1B66C3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5A0-4DC1-B05F-976B1B66C3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5A0-4DC1-B05F-976B1B66C3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5A0-4DC1-B05F-976B1B66C3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5A0-4DC1-B05F-976B1B66C3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5A0-4DC1-B05F-976B1B66C3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5A0-4DC1-B05F-976B1B66C3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5A0-4DC1-B05F-976B1B66C3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5A0-4DC1-B05F-976B1B66C3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5A0-4DC1-B05F-976B1B66C3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5A0-4DC1-B05F-976B1B66C3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5A0-4DC1-B05F-976B1B66C3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5A0-4DC1-B05F-976B1B66C3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5A0-4DC1-B05F-976B1B66C3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5A0-4DC1-B05F-976B1B66C3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5A0-4DC1-B05F-976B1B66C3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5A0-4DC1-B05F-976B1B66C3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5A0-4DC1-B05F-976B1B66C3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5A0-4DC1-B05F-976B1B66C389}"/>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083-47AC-BBE0-839BDF9A0AA2}"/>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83-47AC-BBE0-839BDF9A0A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83-47AC-BBE0-839BDF9A0A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83-47AC-BBE0-839BDF9A0AA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83-47AC-BBE0-839BDF9A0A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83-47AC-BBE0-839BDF9A0AA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83-47AC-BBE0-839BDF9A0A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83-47AC-BBE0-839BDF9A0AA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83-47AC-BBE0-839BDF9A0AA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83-47AC-BBE0-839BDF9A0A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83-47AC-BBE0-839BDF9A0AA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83-47AC-BBE0-839BDF9A0AA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83-47AC-BBE0-839BDF9A0A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83-47AC-BBE0-839BDF9A0A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83-47AC-BBE0-839BDF9A0A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83-47AC-BBE0-839BDF9A0A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83-47AC-BBE0-839BDF9A0A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83-47AC-BBE0-839BDF9A0A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83-47AC-BBE0-839BDF9A0A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83-47AC-BBE0-839BDF9A0A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83-47AC-BBE0-839BDF9A0A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83-47AC-BBE0-839BDF9A0A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83-47AC-BBE0-839BDF9A0A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83-47AC-BBE0-839BDF9A0A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83-47AC-BBE0-839BDF9A0A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83-47AC-BBE0-839BDF9A0A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83-47AC-BBE0-839BDF9A0A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83-47AC-BBE0-839BDF9A0A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83-47AC-BBE0-839BDF9A0A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83-47AC-BBE0-839BDF9A0A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83-47AC-BBE0-839BDF9A0A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83-47AC-BBE0-839BDF9A0A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83-47AC-BBE0-839BDF9A0A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83-47AC-BBE0-839BDF9A0A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83-47AC-BBE0-839BDF9A0A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83-47AC-BBE0-839BDF9A0A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83-47AC-BBE0-839BDF9A0A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83-47AC-BBE0-839BDF9A0A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83-47AC-BBE0-839BDF9A0A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83-47AC-BBE0-839BDF9A0A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83-47AC-BBE0-839BDF9A0A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83-47AC-BBE0-839BDF9A0A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83-47AC-BBE0-839BDF9A0A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83-47AC-BBE0-839BDF9A0A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83-47AC-BBE0-839BDF9A0A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83-47AC-BBE0-839BDF9A0A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83-47AC-BBE0-839BDF9A0A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83-47AC-BBE0-839BDF9A0A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83-47AC-BBE0-839BDF9A0A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83-47AC-BBE0-839BDF9A0A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83-47AC-BBE0-839BDF9A0A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83-47AC-BBE0-839BDF9A0A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83-47AC-BBE0-839BDF9A0A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83-47AC-BBE0-839BDF9A0A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83-47AC-BBE0-839BDF9A0A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83-47AC-BBE0-839BDF9A0A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83-47AC-BBE0-839BDF9A0A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83-47AC-BBE0-839BDF9A0A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83-47AC-BBE0-839BDF9A0A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83-47AC-BBE0-839BDF9A0A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83-47AC-BBE0-839BDF9A0A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83-47AC-BBE0-839BDF9A0A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83-47AC-BBE0-839BDF9A0A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83-47AC-BBE0-839BDF9A0A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83-47AC-BBE0-839BDF9A0A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83-47AC-BBE0-839BDF9A0A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83-47AC-BBE0-839BDF9A0A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83-47AC-BBE0-839BDF9A0A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83-47AC-BBE0-839BDF9A0A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83-47AC-BBE0-839BDF9A0A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83-47AC-BBE0-839BDF9A0A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83-47AC-BBE0-839BDF9A0A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83-47AC-BBE0-839BDF9A0A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83-47AC-BBE0-839BDF9A0A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83-47AC-BBE0-839BDF9A0A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83-47AC-BBE0-839BDF9A0A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83-47AC-BBE0-839BDF9A0A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83-47AC-BBE0-839BDF9A0A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83-47AC-BBE0-839BDF9A0A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83-47AC-BBE0-839BDF9A0A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83-47AC-BBE0-839BDF9A0A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83-47AC-BBE0-839BDF9A0A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83-47AC-BBE0-839BDF9A0A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83-47AC-BBE0-839BDF9A0A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83-47AC-BBE0-839BDF9A0A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83-47AC-BBE0-839BDF9A0A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83-47AC-BBE0-839BDF9A0A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83-47AC-BBE0-839BDF9A0A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83-47AC-BBE0-839BDF9A0A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83-47AC-BBE0-839BDF9A0A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83-47AC-BBE0-839BDF9A0A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83-47AC-BBE0-839BDF9A0A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83-47AC-BBE0-839BDF9A0A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83-47AC-BBE0-839BDF9A0A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83-47AC-BBE0-839BDF9A0A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83-47AC-BBE0-839BDF9A0A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083-47AC-BBE0-839BDF9A0AA2}"/>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083-47AC-BBE0-839BDF9A0AA2}"/>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83-47AC-BBE0-839BDF9A0A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83-47AC-BBE0-839BDF9A0A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83-47AC-BBE0-839BDF9A0AA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83-47AC-BBE0-839BDF9A0A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83-47AC-BBE0-839BDF9A0AA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83-47AC-BBE0-839BDF9A0A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83-47AC-BBE0-839BDF9A0AA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83-47AC-BBE0-839BDF9A0AA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83-47AC-BBE0-839BDF9A0A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83-47AC-BBE0-839BDF9A0AA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83-47AC-BBE0-839BDF9A0AA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83-47AC-BBE0-839BDF9A0A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83-47AC-BBE0-839BDF9A0A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83-47AC-BBE0-839BDF9A0A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83-47AC-BBE0-839BDF9A0A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83-47AC-BBE0-839BDF9A0A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83-47AC-BBE0-839BDF9A0A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83-47AC-BBE0-839BDF9A0A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83-47AC-BBE0-839BDF9A0A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83-47AC-BBE0-839BDF9A0A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83-47AC-BBE0-839BDF9A0A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83-47AC-BBE0-839BDF9A0A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83-47AC-BBE0-839BDF9A0A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83-47AC-BBE0-839BDF9A0A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83-47AC-BBE0-839BDF9A0A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83-47AC-BBE0-839BDF9A0A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83-47AC-BBE0-839BDF9A0A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83-47AC-BBE0-839BDF9A0A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83-47AC-BBE0-839BDF9A0A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83-47AC-BBE0-839BDF9A0A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83-47AC-BBE0-839BDF9A0A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83-47AC-BBE0-839BDF9A0A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83-47AC-BBE0-839BDF9A0A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83-47AC-BBE0-839BDF9A0A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83-47AC-BBE0-839BDF9A0A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83-47AC-BBE0-839BDF9A0A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83-47AC-BBE0-839BDF9A0A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83-47AC-BBE0-839BDF9A0A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83-47AC-BBE0-839BDF9A0A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83-47AC-BBE0-839BDF9A0A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83-47AC-BBE0-839BDF9A0A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83-47AC-BBE0-839BDF9A0A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83-47AC-BBE0-839BDF9A0A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83-47AC-BBE0-839BDF9A0A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83-47AC-BBE0-839BDF9A0A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83-47AC-BBE0-839BDF9A0A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83-47AC-BBE0-839BDF9A0A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83-47AC-BBE0-839BDF9A0A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83-47AC-BBE0-839BDF9A0A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83-47AC-BBE0-839BDF9A0A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83-47AC-BBE0-839BDF9A0A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83-47AC-BBE0-839BDF9A0A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83-47AC-BBE0-839BDF9A0A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83-47AC-BBE0-839BDF9A0A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83-47AC-BBE0-839BDF9A0A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83-47AC-BBE0-839BDF9A0A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83-47AC-BBE0-839BDF9A0A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83-47AC-BBE0-839BDF9A0A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83-47AC-BBE0-839BDF9A0A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83-47AC-BBE0-839BDF9A0A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83-47AC-BBE0-839BDF9A0A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83-47AC-BBE0-839BDF9A0A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83-47AC-BBE0-839BDF9A0A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83-47AC-BBE0-839BDF9A0A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83-47AC-BBE0-839BDF9A0A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83-47AC-BBE0-839BDF9A0A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83-47AC-BBE0-839BDF9A0A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83-47AC-BBE0-839BDF9A0A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83-47AC-BBE0-839BDF9A0A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83-47AC-BBE0-839BDF9A0A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83-47AC-BBE0-839BDF9A0A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83-47AC-BBE0-839BDF9A0A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83-47AC-BBE0-839BDF9A0A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83-47AC-BBE0-839BDF9A0A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83-47AC-BBE0-839BDF9A0A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83-47AC-BBE0-839BDF9A0A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83-47AC-BBE0-839BDF9A0A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83-47AC-BBE0-839BDF9A0A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83-47AC-BBE0-839BDF9A0A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83-47AC-BBE0-839BDF9A0A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83-47AC-BBE0-839BDF9A0A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83-47AC-BBE0-839BDF9A0A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83-47AC-BBE0-839BDF9A0A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83-47AC-BBE0-839BDF9A0A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83-47AC-BBE0-839BDF9A0A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83-47AC-BBE0-839BDF9A0A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83-47AC-BBE0-839BDF9A0A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83-47AC-BBE0-839BDF9A0A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83-47AC-BBE0-839BDF9A0A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83-47AC-BBE0-839BDF9A0A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83-47AC-BBE0-839BDF9A0A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83-47AC-BBE0-839BDF9A0A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83-47AC-BBE0-839BDF9A0A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83-47AC-BBE0-839BDF9A0A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83-47AC-BBE0-839BDF9A0A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83-47AC-BBE0-839BDF9A0AA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083-47AC-BBE0-839BDF9A0AA2}"/>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083-47AC-BBE0-839BDF9A0A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83-47AC-BBE0-839BDF9A0A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83-47AC-BBE0-839BDF9A0AA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83-47AC-BBE0-839BDF9A0A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83-47AC-BBE0-839BDF9A0AA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83-47AC-BBE0-839BDF9A0A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83-47AC-BBE0-839BDF9A0AA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83-47AC-BBE0-839BDF9A0AA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83-47AC-BBE0-839BDF9A0A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83-47AC-BBE0-839BDF9A0AA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83-47AC-BBE0-839BDF9A0AA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83-47AC-BBE0-839BDF9A0A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83-47AC-BBE0-839BDF9A0A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83-47AC-BBE0-839BDF9A0A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83-47AC-BBE0-839BDF9A0A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83-47AC-BBE0-839BDF9A0A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83-47AC-BBE0-839BDF9A0A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83-47AC-BBE0-839BDF9A0A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83-47AC-BBE0-839BDF9A0A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83-47AC-BBE0-839BDF9A0A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83-47AC-BBE0-839BDF9A0A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83-47AC-BBE0-839BDF9A0A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83-47AC-BBE0-839BDF9A0A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83-47AC-BBE0-839BDF9A0A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083-47AC-BBE0-839BDF9A0A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83-47AC-BBE0-839BDF9A0A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83-47AC-BBE0-839BDF9A0A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83-47AC-BBE0-839BDF9A0A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83-47AC-BBE0-839BDF9A0A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83-47AC-BBE0-839BDF9A0A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83-47AC-BBE0-839BDF9A0A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83-47AC-BBE0-839BDF9A0A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83-47AC-BBE0-839BDF9A0A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83-47AC-BBE0-839BDF9A0A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83-47AC-BBE0-839BDF9A0A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83-47AC-BBE0-839BDF9A0A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83-47AC-BBE0-839BDF9A0A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83-47AC-BBE0-839BDF9A0A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83-47AC-BBE0-839BDF9A0A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83-47AC-BBE0-839BDF9A0A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83-47AC-BBE0-839BDF9A0A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83-47AC-BBE0-839BDF9A0A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83-47AC-BBE0-839BDF9A0A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83-47AC-BBE0-839BDF9A0A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83-47AC-BBE0-839BDF9A0A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83-47AC-BBE0-839BDF9A0A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83-47AC-BBE0-839BDF9A0A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83-47AC-BBE0-839BDF9A0A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83-47AC-BBE0-839BDF9A0A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83-47AC-BBE0-839BDF9A0A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83-47AC-BBE0-839BDF9A0A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83-47AC-BBE0-839BDF9A0A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83-47AC-BBE0-839BDF9A0A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83-47AC-BBE0-839BDF9A0A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83-47AC-BBE0-839BDF9A0A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83-47AC-BBE0-839BDF9A0A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83-47AC-BBE0-839BDF9A0A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83-47AC-BBE0-839BDF9A0A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83-47AC-BBE0-839BDF9A0A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83-47AC-BBE0-839BDF9A0A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83-47AC-BBE0-839BDF9A0A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83-47AC-BBE0-839BDF9A0A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83-47AC-BBE0-839BDF9A0A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83-47AC-BBE0-839BDF9A0A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83-47AC-BBE0-839BDF9A0A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83-47AC-BBE0-839BDF9A0A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83-47AC-BBE0-839BDF9A0A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83-47AC-BBE0-839BDF9A0A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83-47AC-BBE0-839BDF9A0A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83-47AC-BBE0-839BDF9A0A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83-47AC-BBE0-839BDF9A0A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83-47AC-BBE0-839BDF9A0A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83-47AC-BBE0-839BDF9A0A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83-47AC-BBE0-839BDF9A0A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83-47AC-BBE0-839BDF9A0A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83-47AC-BBE0-839BDF9A0A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83-47AC-BBE0-839BDF9A0A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83-47AC-BBE0-839BDF9A0A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83-47AC-BBE0-839BDF9A0A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83-47AC-BBE0-839BDF9A0A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83-47AC-BBE0-839BDF9A0A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83-47AC-BBE0-839BDF9A0A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83-47AC-BBE0-839BDF9A0A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83-47AC-BBE0-839BDF9A0A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83-47AC-BBE0-839BDF9A0A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83-47AC-BBE0-839BDF9A0A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83-47AC-BBE0-839BDF9A0A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83-47AC-BBE0-839BDF9A0A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83-47AC-BBE0-839BDF9A0A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83-47AC-BBE0-839BDF9A0A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83-47AC-BBE0-839BDF9A0A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83-47AC-BBE0-839BDF9A0A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83-47AC-BBE0-839BDF9A0A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83-47AC-BBE0-839BDF9A0A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83-47AC-BBE0-839BDF9A0A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083-47AC-BBE0-839BDF9A0AA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99.6</c:v>
                </c:pt>
                <c:pt idx="1">
                  <c:v>99.6</c:v>
                </c:pt>
                <c:pt idx="2">
                  <c:v>99.6</c:v>
                </c:pt>
                <c:pt idx="3">
                  <c:v>99.6</c:v>
                </c:pt>
                <c:pt idx="4">
                  <c:v>99.6</c:v>
                </c:pt>
                <c:pt idx="5">
                  <c:v>99.6</c:v>
                </c:pt>
                <c:pt idx="6">
                  <c:v>99.6</c:v>
                </c:pt>
                <c:pt idx="7">
                  <c:v>99.6</c:v>
                </c:pt>
                <c:pt idx="8">
                  <c:v>99.6</c:v>
                </c:pt>
                <c:pt idx="9">
                  <c:v>99.6</c:v>
                </c:pt>
                <c:pt idx="10">
                  <c:v>99.6</c:v>
                </c:pt>
                <c:pt idx="11">
                  <c:v>99.6</c:v>
                </c:pt>
                <c:pt idx="12">
                  <c:v>99.6</c:v>
                </c:pt>
                <c:pt idx="13">
                  <c:v>99.6</c:v>
                </c:pt>
                <c:pt idx="14">
                  <c:v>99.6</c:v>
                </c:pt>
                <c:pt idx="15">
                  <c:v>99.6</c:v>
                </c:pt>
                <c:pt idx="16">
                  <c:v>99.6</c:v>
                </c:pt>
                <c:pt idx="17">
                  <c:v>99.6</c:v>
                </c:pt>
                <c:pt idx="18">
                  <c:v>99.6</c:v>
                </c:pt>
                <c:pt idx="19">
                  <c:v>99.6</c:v>
                </c:pt>
                <c:pt idx="20">
                  <c:v>99.6</c:v>
                </c:pt>
                <c:pt idx="21">
                  <c:v>99.6</c:v>
                </c:pt>
                <c:pt idx="22">
                  <c:v>100</c:v>
                </c:pt>
                <c:pt idx="23">
                  <c:v>100</c:v>
                </c:pt>
                <c:pt idx="24">
                  <c:v>100</c:v>
                </c:pt>
                <c:pt idx="25">
                  <c:v>100</c:v>
                </c:pt>
              </c:numCache>
            </c:numRef>
          </c:yVal>
          <c:smooth val="0"/>
          <c:extLst>
            <c:ext xmlns:c16="http://schemas.microsoft.com/office/drawing/2014/chart" uri="{C3380CC4-5D6E-409C-BE32-E72D297353CC}">
              <c16:uniqueId val="{00000000-4E24-4D39-A549-CDAB136ED7D3}"/>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24-4D39-A549-CDAB136ED7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24-4D39-A549-CDAB136ED7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24-4D39-A549-CDAB136ED7D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24-4D39-A549-CDAB136ED7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24-4D39-A549-CDAB136ED7D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24-4D39-A549-CDAB136ED7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24-4D39-A549-CDAB136ED7D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24-4D39-A549-CDAB136ED7D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24-4D39-A549-CDAB136ED7D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24-4D39-A549-CDAB136ED7D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24-4D39-A549-CDAB136ED7D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24-4D39-A549-CDAB136ED7D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24-4D39-A549-CDAB136ED7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24-4D39-A549-CDAB136ED7D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24-4D39-A549-CDAB136ED7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24-4D39-A549-CDAB136ED7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24-4D39-A549-CDAB136ED7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24-4D39-A549-CDAB136ED7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24-4D39-A549-CDAB136ED7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24-4D39-A549-CDAB136ED7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24-4D39-A549-CDAB136ED7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24-4D39-A549-CDAB136ED7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24-4D39-A549-CDAB136ED7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24-4D39-A549-CDAB136ED7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24-4D39-A549-CDAB136ED7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24-4D39-A549-CDAB136ED7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24-4D39-A549-CDAB136ED7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24-4D39-A549-CDAB136ED7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24-4D39-A549-CDAB136ED7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24-4D39-A549-CDAB136ED7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24-4D39-A549-CDAB136ED7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24-4D39-A549-CDAB136ED7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24-4D39-A549-CDAB136ED7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24-4D39-A549-CDAB136ED7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24-4D39-A549-CDAB136ED7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24-4D39-A549-CDAB136ED7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24-4D39-A549-CDAB136ED7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24-4D39-A549-CDAB136ED7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24-4D39-A549-CDAB136ED7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24-4D39-A549-CDAB136ED7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24-4D39-A549-CDAB136ED7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24-4D39-A549-CDAB136ED7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24-4D39-A549-CDAB136ED7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24-4D39-A549-CDAB136ED7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24-4D39-A549-CDAB136ED7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24-4D39-A549-CDAB136ED7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24-4D39-A549-CDAB136ED7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24-4D39-A549-CDAB136ED7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24-4D39-A549-CDAB136ED7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24-4D39-A549-CDAB136ED7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24-4D39-A549-CDAB136ED7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24-4D39-A549-CDAB136ED7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24-4D39-A549-CDAB136ED7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24-4D39-A549-CDAB136ED7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24-4D39-A549-CDAB136ED7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24-4D39-A549-CDAB136ED7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24-4D39-A549-CDAB136ED7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24-4D39-A549-CDAB136ED7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24-4D39-A549-CDAB136ED7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24-4D39-A549-CDAB136ED7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24-4D39-A549-CDAB136ED7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24-4D39-A549-CDAB136ED7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24-4D39-A549-CDAB136ED7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24-4D39-A549-CDAB136ED7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24-4D39-A549-CDAB136ED7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24-4D39-A549-CDAB136ED7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24-4D39-A549-CDAB136ED7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24-4D39-A549-CDAB136ED7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24-4D39-A549-CDAB136ED7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24-4D39-A549-CDAB136ED7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24-4D39-A549-CDAB136ED7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24-4D39-A549-CDAB136ED7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24-4D39-A549-CDAB136ED7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24-4D39-A549-CDAB136ED7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24-4D39-A549-CDAB136ED7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24-4D39-A549-CDAB136ED7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24-4D39-A549-CDAB136ED7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24-4D39-A549-CDAB136ED7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24-4D39-A549-CDAB136ED7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24-4D39-A549-CDAB136ED7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24-4D39-A549-CDAB136ED7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24-4D39-A549-CDAB136ED7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24-4D39-A549-CDAB136ED7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24-4D39-A549-CDAB136ED7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24-4D39-A549-CDAB136ED7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24-4D39-A549-CDAB136ED7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24-4D39-A549-CDAB136ED7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24-4D39-A549-CDAB136ED7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24-4D39-A549-CDAB136ED7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24-4D39-A549-CDAB136ED7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24-4D39-A549-CDAB136ED7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24-4D39-A549-CDAB136ED7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24-4D39-A549-CDAB136ED7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24-4D39-A549-CDAB136ED7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24-4D39-A549-CDAB136ED7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99.617278727365033</c:v>
                </c:pt>
                <c:pt idx="1">
                  <c:v>#N/A</c:v>
                </c:pt>
                <c:pt idx="2">
                  <c:v>#N/A</c:v>
                </c:pt>
                <c:pt idx="3">
                  <c:v>99.26</c:v>
                </c:pt>
                <c:pt idx="4">
                  <c:v>#N/A</c:v>
                </c:pt>
                <c:pt idx="5">
                  <c:v>99.925224327018938</c:v>
                </c:pt>
                <c:pt idx="6">
                  <c:v>#N/A</c:v>
                </c:pt>
                <c:pt idx="7">
                  <c:v>#N/A</c:v>
                </c:pt>
                <c:pt idx="8">
                  <c:v>99.6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E24-4D39-A549-CDAB136ED7D3}"/>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87.9</c:v>
                </c:pt>
                <c:pt idx="10">
                  <c:v>87.9</c:v>
                </c:pt>
                <c:pt idx="11">
                  <c:v>87.9</c:v>
                </c:pt>
                <c:pt idx="12">
                  <c:v>87.9</c:v>
                </c:pt>
                <c:pt idx="13">
                  <c:v>87.9</c:v>
                </c:pt>
                <c:pt idx="14">
                  <c:v>89.3</c:v>
                </c:pt>
                <c:pt idx="15">
                  <c:v>90.7</c:v>
                </c:pt>
                <c:pt idx="16">
                  <c:v>92.1</c:v>
                </c:pt>
                <c:pt idx="17">
                  <c:v>93.4</c:v>
                </c:pt>
                <c:pt idx="18">
                  <c:v>94.8</c:v>
                </c:pt>
                <c:pt idx="19">
                  <c:v>96.2</c:v>
                </c:pt>
                <c:pt idx="20">
                  <c:v>97.6</c:v>
                </c:pt>
                <c:pt idx="21">
                  <c:v>99</c:v>
                </c:pt>
                <c:pt idx="22">
                  <c:v>100</c:v>
                </c:pt>
                <c:pt idx="23">
                  <c:v>100</c:v>
                </c:pt>
                <c:pt idx="24">
                  <c:v>100</c:v>
                </c:pt>
                <c:pt idx="25">
                  <c:v>100</c:v>
                </c:pt>
              </c:numCache>
            </c:numRef>
          </c:yVal>
          <c:smooth val="0"/>
          <c:extLst>
            <c:ext xmlns:c16="http://schemas.microsoft.com/office/drawing/2014/chart" uri="{C3380CC4-5D6E-409C-BE32-E72D297353CC}">
              <c16:uniqueId val="{00000061-4E24-4D39-A549-CDAB136ED7D3}"/>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24-4D39-A549-CDAB136ED7D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24-4D39-A549-CDAB136ED7D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24-4D39-A549-CDAB136ED7D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24-4D39-A549-CDAB136ED7D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24-4D39-A549-CDAB136ED7D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24-4D39-A549-CDAB136ED7D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24-4D39-A549-CDAB136ED7D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24-4D39-A549-CDAB136ED7D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24-4D39-A549-CDAB136ED7D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24-4D39-A549-CDAB136ED7D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24-4D39-A549-CDAB136ED7D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24-4D39-A549-CDAB136ED7D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24-4D39-A549-CDAB136ED7D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24-4D39-A549-CDAB136ED7D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24-4D39-A549-CDAB136ED7D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24-4D39-A549-CDAB136ED7D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24-4D39-A549-CDAB136ED7D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24-4D39-A549-CDAB136ED7D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24-4D39-A549-CDAB136ED7D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24-4D39-A549-CDAB136ED7D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24-4D39-A549-CDAB136ED7D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24-4D39-A549-CDAB136ED7D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24-4D39-A549-CDAB136ED7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24-4D39-A549-CDAB136ED7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24-4D39-A549-CDAB136ED7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24-4D39-A549-CDAB136ED7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24-4D39-A549-CDAB136ED7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24-4D39-A549-CDAB136ED7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24-4D39-A549-CDAB136ED7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24-4D39-A549-CDAB136ED7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24-4D39-A549-CDAB136ED7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24-4D39-A549-CDAB136ED7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24-4D39-A549-CDAB136ED7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24-4D39-A549-CDAB136ED7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24-4D39-A549-CDAB136ED7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24-4D39-A549-CDAB136ED7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24-4D39-A549-CDAB136ED7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24-4D39-A549-CDAB136ED7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24-4D39-A549-CDAB136ED7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24-4D39-A549-CDAB136ED7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24-4D39-A549-CDAB136ED7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24-4D39-A549-CDAB136ED7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24-4D39-A549-CDAB136ED7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24-4D39-A549-CDAB136ED7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24-4D39-A549-CDAB136ED7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24-4D39-A549-CDAB136ED7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24-4D39-A549-CDAB136ED7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24-4D39-A549-CDAB136ED7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24-4D39-A549-CDAB136ED7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24-4D39-A549-CDAB136ED7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24-4D39-A549-CDAB136ED7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24-4D39-A549-CDAB136ED7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24-4D39-A549-CDAB136ED7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24-4D39-A549-CDAB136ED7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24-4D39-A549-CDAB136ED7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24-4D39-A549-CDAB136ED7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24-4D39-A549-CDAB136ED7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24-4D39-A549-CDAB136ED7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24-4D39-A549-CDAB136ED7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24-4D39-A549-CDAB136ED7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24-4D39-A549-CDAB136ED7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24-4D39-A549-CDAB136ED7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24-4D39-A549-CDAB136ED7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24-4D39-A549-CDAB136ED7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24-4D39-A549-CDAB136ED7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24-4D39-A549-CDAB136ED7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24-4D39-A549-CDAB136ED7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24-4D39-A549-CDAB136ED7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24-4D39-A549-CDAB136ED7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24-4D39-A549-CDAB136ED7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24-4D39-A549-CDAB136ED7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24-4D39-A549-CDAB136ED7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24-4D39-A549-CDAB136ED7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24-4D39-A549-CDAB136ED7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24-4D39-A549-CDAB136ED7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24-4D39-A549-CDAB136ED7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24-4D39-A549-CDAB136ED7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24-4D39-A549-CDAB136ED7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24-4D39-A549-CDAB136ED7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24-4D39-A549-CDAB136ED7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24-4D39-A549-CDAB136ED7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24-4D39-A549-CDAB136ED7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24-4D39-A549-CDAB136ED7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24-4D39-A549-CDAB136ED7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24-4D39-A549-CDAB136ED7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24-4D39-A549-CDAB136ED7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24-4D39-A549-CDAB136ED7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24-4D39-A549-CDAB136ED7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24-4D39-A549-CDAB136ED7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24-4D39-A549-CDAB136ED7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24-4D39-A549-CDAB136ED7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24-4D39-A549-CDAB136ED7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24-4D39-A549-CDAB136ED7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24-4D39-A549-CDAB136ED7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24-4D39-A549-CDAB136ED7D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85.476436590229326</c:v>
                </c:pt>
                <c:pt idx="6">
                  <c:v>#N/A</c:v>
                </c:pt>
                <c:pt idx="7">
                  <c:v>#N/A</c:v>
                </c:pt>
                <c:pt idx="8">
                  <c:v>#N/A</c:v>
                </c:pt>
                <c:pt idx="9">
                  <c:v>99.305698707523717</c:v>
                </c:pt>
                <c:pt idx="10">
                  <c:v>#N/A</c:v>
                </c:pt>
                <c:pt idx="11">
                  <c:v>99.442701710989468</c:v>
                </c:pt>
                <c:pt idx="12">
                  <c:v>99.411742482699523</c:v>
                </c:pt>
                <c:pt idx="13">
                  <c:v>98.775716328358016</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24-4D39-A549-CDAB136ED7D3}"/>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62.7</c:v>
                </c:pt>
                <c:pt idx="12">
                  <c:v>62.7</c:v>
                </c:pt>
                <c:pt idx="13">
                  <c:v>62.7</c:v>
                </c:pt>
                <c:pt idx="14">
                  <c:v>62.7</c:v>
                </c:pt>
                <c:pt idx="15">
                  <c:v>62.7</c:v>
                </c:pt>
                <c:pt idx="16">
                  <c:v>62.7</c:v>
                </c:pt>
                <c:pt idx="17">
                  <c:v>62.7</c:v>
                </c:pt>
                <c:pt idx="18">
                  <c:v>62.7</c:v>
                </c:pt>
                <c:pt idx="19">
                  <c:v>62.7</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E24-4D39-A549-CDAB136ED7D3}"/>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24-4D39-A549-CDAB136ED7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24-4D39-A549-CDAB136ED7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24-4D39-A549-CDAB136ED7D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24-4D39-A549-CDAB136ED7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24-4D39-A549-CDAB136ED7D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24-4D39-A549-CDAB136ED7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24-4D39-A549-CDAB136ED7D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24-4D39-A549-CDAB136ED7D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24-4D39-A549-CDAB136ED7D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24-4D39-A549-CDAB136ED7D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24-4D39-A549-CDAB136ED7D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24-4D39-A549-CDAB136ED7D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24-4D39-A549-CDAB136ED7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24-4D39-A549-CDAB136ED7D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24-4D39-A549-CDAB136ED7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24-4D39-A549-CDAB136ED7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24-4D39-A549-CDAB136ED7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24-4D39-A549-CDAB136ED7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24-4D39-A549-CDAB136ED7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24-4D39-A549-CDAB136ED7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24-4D39-A549-CDAB136ED7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24-4D39-A549-CDAB136ED7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24-4D39-A549-CDAB136ED7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24-4D39-A549-CDAB136ED7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24-4D39-A549-CDAB136ED7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24-4D39-A549-CDAB136ED7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24-4D39-A549-CDAB136ED7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24-4D39-A549-CDAB136ED7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24-4D39-A549-CDAB136ED7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24-4D39-A549-CDAB136ED7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24-4D39-A549-CDAB136ED7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24-4D39-A549-CDAB136ED7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24-4D39-A549-CDAB136ED7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24-4D39-A549-CDAB136ED7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24-4D39-A549-CDAB136ED7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24-4D39-A549-CDAB136ED7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24-4D39-A549-CDAB136ED7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24-4D39-A549-CDAB136ED7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24-4D39-A549-CDAB136ED7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24-4D39-A549-CDAB136ED7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24-4D39-A549-CDAB136ED7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24-4D39-A549-CDAB136ED7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24-4D39-A549-CDAB136ED7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24-4D39-A549-CDAB136ED7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24-4D39-A549-CDAB136ED7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24-4D39-A549-CDAB136ED7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24-4D39-A549-CDAB136ED7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24-4D39-A549-CDAB136ED7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24-4D39-A549-CDAB136ED7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24-4D39-A549-CDAB136ED7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24-4D39-A549-CDAB136ED7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24-4D39-A549-CDAB136ED7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24-4D39-A549-CDAB136ED7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24-4D39-A549-CDAB136ED7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24-4D39-A549-CDAB136ED7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24-4D39-A549-CDAB136ED7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24-4D39-A549-CDAB136ED7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24-4D39-A549-CDAB136ED7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24-4D39-A549-CDAB136ED7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24-4D39-A549-CDAB136ED7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24-4D39-A549-CDAB136ED7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24-4D39-A549-CDAB136ED7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24-4D39-A549-CDAB136ED7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24-4D39-A549-CDAB136ED7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24-4D39-A549-CDAB136ED7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24-4D39-A549-CDAB136ED7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24-4D39-A549-CDAB136ED7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24-4D39-A549-CDAB136ED7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24-4D39-A549-CDAB136ED7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24-4D39-A549-CDAB136ED7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24-4D39-A549-CDAB136ED7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24-4D39-A549-CDAB136ED7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24-4D39-A549-CDAB136ED7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24-4D39-A549-CDAB136ED7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24-4D39-A549-CDAB136ED7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24-4D39-A549-CDAB136ED7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24-4D39-A549-CDAB136ED7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24-4D39-A549-CDAB136ED7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24-4D39-A549-CDAB136ED7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24-4D39-A549-CDAB136ED7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24-4D39-A549-CDAB136ED7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24-4D39-A549-CDAB136ED7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24-4D39-A549-CDAB136ED7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24-4D39-A549-CDAB136ED7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24-4D39-A549-CDAB136ED7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24-4D39-A549-CDAB136ED7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24-4D39-A549-CDAB136ED7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24-4D39-A549-CDAB136ED7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24-4D39-A549-CDAB136ED7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24-4D39-A549-CDAB136ED7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24-4D39-A549-CDAB136ED7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24-4D39-A549-CDAB136ED7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24-4D39-A549-CDAB136ED7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24-4D39-A549-CDAB136ED7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24-4D39-A549-CDAB136ED7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62.7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24-4D39-A549-CDAB136ED7D3}"/>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A27-460E-9B2A-E6CF5C3A9F52}"/>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27-460E-9B2A-E6CF5C3A9F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27-460E-9B2A-E6CF5C3A9F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27-460E-9B2A-E6CF5C3A9F5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27-460E-9B2A-E6CF5C3A9F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27-460E-9B2A-E6CF5C3A9F5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27-460E-9B2A-E6CF5C3A9F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27-460E-9B2A-E6CF5C3A9F5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27-460E-9B2A-E6CF5C3A9F5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27-460E-9B2A-E6CF5C3A9F5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27-460E-9B2A-E6CF5C3A9F5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27-460E-9B2A-E6CF5C3A9F5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27-460E-9B2A-E6CF5C3A9F5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27-460E-9B2A-E6CF5C3A9F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27-460E-9B2A-E6CF5C3A9F5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27-460E-9B2A-E6CF5C3A9F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27-460E-9B2A-E6CF5C3A9F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27-460E-9B2A-E6CF5C3A9F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27-460E-9B2A-E6CF5C3A9F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27-460E-9B2A-E6CF5C3A9F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27-460E-9B2A-E6CF5C3A9F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27-460E-9B2A-E6CF5C3A9F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27-460E-9B2A-E6CF5C3A9F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27-460E-9B2A-E6CF5C3A9F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27-460E-9B2A-E6CF5C3A9F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27-460E-9B2A-E6CF5C3A9F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27-460E-9B2A-E6CF5C3A9F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27-460E-9B2A-E6CF5C3A9F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27-460E-9B2A-E6CF5C3A9F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27-460E-9B2A-E6CF5C3A9F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27-460E-9B2A-E6CF5C3A9F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27-460E-9B2A-E6CF5C3A9F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27-460E-9B2A-E6CF5C3A9F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27-460E-9B2A-E6CF5C3A9F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27-460E-9B2A-E6CF5C3A9F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27-460E-9B2A-E6CF5C3A9F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27-460E-9B2A-E6CF5C3A9F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27-460E-9B2A-E6CF5C3A9F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27-460E-9B2A-E6CF5C3A9F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27-460E-9B2A-E6CF5C3A9F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27-460E-9B2A-E6CF5C3A9F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27-460E-9B2A-E6CF5C3A9F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27-460E-9B2A-E6CF5C3A9F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27-460E-9B2A-E6CF5C3A9F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27-460E-9B2A-E6CF5C3A9F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27-460E-9B2A-E6CF5C3A9F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27-460E-9B2A-E6CF5C3A9F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27-460E-9B2A-E6CF5C3A9F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27-460E-9B2A-E6CF5C3A9F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27-460E-9B2A-E6CF5C3A9F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27-460E-9B2A-E6CF5C3A9F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27-460E-9B2A-E6CF5C3A9F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27-460E-9B2A-E6CF5C3A9F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27-460E-9B2A-E6CF5C3A9F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27-460E-9B2A-E6CF5C3A9F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27-460E-9B2A-E6CF5C3A9F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27-460E-9B2A-E6CF5C3A9F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27-460E-9B2A-E6CF5C3A9F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27-460E-9B2A-E6CF5C3A9F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27-460E-9B2A-E6CF5C3A9F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27-460E-9B2A-E6CF5C3A9F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27-460E-9B2A-E6CF5C3A9F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27-460E-9B2A-E6CF5C3A9F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27-460E-9B2A-E6CF5C3A9F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27-460E-9B2A-E6CF5C3A9F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27-460E-9B2A-E6CF5C3A9F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27-460E-9B2A-E6CF5C3A9F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27-460E-9B2A-E6CF5C3A9F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27-460E-9B2A-E6CF5C3A9F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27-460E-9B2A-E6CF5C3A9F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27-460E-9B2A-E6CF5C3A9F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27-460E-9B2A-E6CF5C3A9F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27-460E-9B2A-E6CF5C3A9F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27-460E-9B2A-E6CF5C3A9F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27-460E-9B2A-E6CF5C3A9F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27-460E-9B2A-E6CF5C3A9F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27-460E-9B2A-E6CF5C3A9F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27-460E-9B2A-E6CF5C3A9F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27-460E-9B2A-E6CF5C3A9F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27-460E-9B2A-E6CF5C3A9F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27-460E-9B2A-E6CF5C3A9F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27-460E-9B2A-E6CF5C3A9F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27-460E-9B2A-E6CF5C3A9F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27-460E-9B2A-E6CF5C3A9F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27-460E-9B2A-E6CF5C3A9F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27-460E-9B2A-E6CF5C3A9F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27-460E-9B2A-E6CF5C3A9F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27-460E-9B2A-E6CF5C3A9F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27-460E-9B2A-E6CF5C3A9F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27-460E-9B2A-E6CF5C3A9F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27-460E-9B2A-E6CF5C3A9F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27-460E-9B2A-E6CF5C3A9F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27-460E-9B2A-E6CF5C3A9F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27-460E-9B2A-E6CF5C3A9F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27-460E-9B2A-E6CF5C3A9F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27-460E-9B2A-E6CF5C3A9F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A27-460E-9B2A-E6CF5C3A9F52}"/>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A27-460E-9B2A-E6CF5C3A9F52}"/>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A27-460E-9B2A-E6CF5C3A9F52}"/>
              </c:ext>
            </c:extLst>
          </c:dPt>
          <c:dPt>
            <c:idx val="2"/>
            <c:bubble3D val="0"/>
            <c:extLst>
              <c:ext xmlns:c16="http://schemas.microsoft.com/office/drawing/2014/chart" uri="{C3380CC4-5D6E-409C-BE32-E72D297353CC}">
                <c16:uniqueId val="{00000063-8A27-460E-9B2A-E6CF5C3A9F52}"/>
              </c:ext>
            </c:extLst>
          </c:dPt>
          <c:dPt>
            <c:idx val="3"/>
            <c:bubble3D val="0"/>
            <c:extLst>
              <c:ext xmlns:c16="http://schemas.microsoft.com/office/drawing/2014/chart" uri="{C3380CC4-5D6E-409C-BE32-E72D297353CC}">
                <c16:uniqueId val="{00000064-8A27-460E-9B2A-E6CF5C3A9F5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27-460E-9B2A-E6CF5C3A9F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27-460E-9B2A-E6CF5C3A9F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27-460E-9B2A-E6CF5C3A9F5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27-460E-9B2A-E6CF5C3A9F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27-460E-9B2A-E6CF5C3A9F5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27-460E-9B2A-E6CF5C3A9F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27-460E-9B2A-E6CF5C3A9F5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27-460E-9B2A-E6CF5C3A9F5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27-460E-9B2A-E6CF5C3A9F5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27-460E-9B2A-E6CF5C3A9F5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27-460E-9B2A-E6CF5C3A9F5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27-460E-9B2A-E6CF5C3A9F5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27-460E-9B2A-E6CF5C3A9F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27-460E-9B2A-E6CF5C3A9F5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27-460E-9B2A-E6CF5C3A9F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27-460E-9B2A-E6CF5C3A9F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27-460E-9B2A-E6CF5C3A9F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27-460E-9B2A-E6CF5C3A9F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27-460E-9B2A-E6CF5C3A9F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27-460E-9B2A-E6CF5C3A9F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27-460E-9B2A-E6CF5C3A9F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27-460E-9B2A-E6CF5C3A9F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27-460E-9B2A-E6CF5C3A9F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27-460E-9B2A-E6CF5C3A9F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27-460E-9B2A-E6CF5C3A9F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27-460E-9B2A-E6CF5C3A9F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27-460E-9B2A-E6CF5C3A9F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27-460E-9B2A-E6CF5C3A9F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27-460E-9B2A-E6CF5C3A9F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27-460E-9B2A-E6CF5C3A9F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27-460E-9B2A-E6CF5C3A9F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27-460E-9B2A-E6CF5C3A9F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27-460E-9B2A-E6CF5C3A9F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27-460E-9B2A-E6CF5C3A9F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27-460E-9B2A-E6CF5C3A9F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27-460E-9B2A-E6CF5C3A9F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27-460E-9B2A-E6CF5C3A9F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27-460E-9B2A-E6CF5C3A9F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27-460E-9B2A-E6CF5C3A9F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27-460E-9B2A-E6CF5C3A9F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27-460E-9B2A-E6CF5C3A9F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27-460E-9B2A-E6CF5C3A9F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27-460E-9B2A-E6CF5C3A9F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27-460E-9B2A-E6CF5C3A9F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27-460E-9B2A-E6CF5C3A9F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27-460E-9B2A-E6CF5C3A9F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27-460E-9B2A-E6CF5C3A9F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27-460E-9B2A-E6CF5C3A9F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27-460E-9B2A-E6CF5C3A9F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27-460E-9B2A-E6CF5C3A9F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27-460E-9B2A-E6CF5C3A9F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27-460E-9B2A-E6CF5C3A9F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27-460E-9B2A-E6CF5C3A9F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27-460E-9B2A-E6CF5C3A9F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27-460E-9B2A-E6CF5C3A9F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27-460E-9B2A-E6CF5C3A9F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27-460E-9B2A-E6CF5C3A9F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27-460E-9B2A-E6CF5C3A9F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27-460E-9B2A-E6CF5C3A9F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27-460E-9B2A-E6CF5C3A9F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27-460E-9B2A-E6CF5C3A9F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27-460E-9B2A-E6CF5C3A9F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27-460E-9B2A-E6CF5C3A9F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27-460E-9B2A-E6CF5C3A9F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27-460E-9B2A-E6CF5C3A9F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27-460E-9B2A-E6CF5C3A9F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27-460E-9B2A-E6CF5C3A9F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27-460E-9B2A-E6CF5C3A9F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27-460E-9B2A-E6CF5C3A9F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27-460E-9B2A-E6CF5C3A9F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27-460E-9B2A-E6CF5C3A9F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27-460E-9B2A-E6CF5C3A9F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27-460E-9B2A-E6CF5C3A9F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27-460E-9B2A-E6CF5C3A9F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27-460E-9B2A-E6CF5C3A9F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27-460E-9B2A-E6CF5C3A9F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27-460E-9B2A-E6CF5C3A9F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27-460E-9B2A-E6CF5C3A9F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27-460E-9B2A-E6CF5C3A9F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27-460E-9B2A-E6CF5C3A9F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27-460E-9B2A-E6CF5C3A9F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27-460E-9B2A-E6CF5C3A9F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27-460E-9B2A-E6CF5C3A9F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27-460E-9B2A-E6CF5C3A9F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27-460E-9B2A-E6CF5C3A9F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27-460E-9B2A-E6CF5C3A9F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27-460E-9B2A-E6CF5C3A9F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27-460E-9B2A-E6CF5C3A9F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27-460E-9B2A-E6CF5C3A9F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27-460E-9B2A-E6CF5C3A9F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27-460E-9B2A-E6CF5C3A9F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27-460E-9B2A-E6CF5C3A9F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27-460E-9B2A-E6CF5C3A9F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27-460E-9B2A-E6CF5C3A9F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27-460E-9B2A-E6CF5C3A9F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27-460E-9B2A-E6CF5C3A9F5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A27-460E-9B2A-E6CF5C3A9F52}"/>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27-460E-9B2A-E6CF5C3A9F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27-460E-9B2A-E6CF5C3A9F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27-460E-9B2A-E6CF5C3A9F5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27-460E-9B2A-E6CF5C3A9F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27-460E-9B2A-E6CF5C3A9F5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27-460E-9B2A-E6CF5C3A9F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27-460E-9B2A-E6CF5C3A9F5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27-460E-9B2A-E6CF5C3A9F5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27-460E-9B2A-E6CF5C3A9F5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27-460E-9B2A-E6CF5C3A9F5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27-460E-9B2A-E6CF5C3A9F5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27-460E-9B2A-E6CF5C3A9F5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27-460E-9B2A-E6CF5C3A9F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27-460E-9B2A-E6CF5C3A9F5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27-460E-9B2A-E6CF5C3A9F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27-460E-9B2A-E6CF5C3A9F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27-460E-9B2A-E6CF5C3A9F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27-460E-9B2A-E6CF5C3A9F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27-460E-9B2A-E6CF5C3A9F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27-460E-9B2A-E6CF5C3A9F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27-460E-9B2A-E6CF5C3A9F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27-460E-9B2A-E6CF5C3A9F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27-460E-9B2A-E6CF5C3A9F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27-460E-9B2A-E6CF5C3A9F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27-460E-9B2A-E6CF5C3A9F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27-460E-9B2A-E6CF5C3A9F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27-460E-9B2A-E6CF5C3A9F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27-460E-9B2A-E6CF5C3A9F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27-460E-9B2A-E6CF5C3A9F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27-460E-9B2A-E6CF5C3A9F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27-460E-9B2A-E6CF5C3A9F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27-460E-9B2A-E6CF5C3A9F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27-460E-9B2A-E6CF5C3A9F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27-460E-9B2A-E6CF5C3A9F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27-460E-9B2A-E6CF5C3A9F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27-460E-9B2A-E6CF5C3A9F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27-460E-9B2A-E6CF5C3A9F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27-460E-9B2A-E6CF5C3A9F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27-460E-9B2A-E6CF5C3A9F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27-460E-9B2A-E6CF5C3A9F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27-460E-9B2A-E6CF5C3A9F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27-460E-9B2A-E6CF5C3A9F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27-460E-9B2A-E6CF5C3A9F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27-460E-9B2A-E6CF5C3A9F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27-460E-9B2A-E6CF5C3A9F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27-460E-9B2A-E6CF5C3A9F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27-460E-9B2A-E6CF5C3A9F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27-460E-9B2A-E6CF5C3A9F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27-460E-9B2A-E6CF5C3A9F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27-460E-9B2A-E6CF5C3A9F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27-460E-9B2A-E6CF5C3A9F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27-460E-9B2A-E6CF5C3A9F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27-460E-9B2A-E6CF5C3A9F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27-460E-9B2A-E6CF5C3A9F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27-460E-9B2A-E6CF5C3A9F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27-460E-9B2A-E6CF5C3A9F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27-460E-9B2A-E6CF5C3A9F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27-460E-9B2A-E6CF5C3A9F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27-460E-9B2A-E6CF5C3A9F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27-460E-9B2A-E6CF5C3A9F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27-460E-9B2A-E6CF5C3A9F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27-460E-9B2A-E6CF5C3A9F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27-460E-9B2A-E6CF5C3A9F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27-460E-9B2A-E6CF5C3A9F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27-460E-9B2A-E6CF5C3A9F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27-460E-9B2A-E6CF5C3A9F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27-460E-9B2A-E6CF5C3A9F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27-460E-9B2A-E6CF5C3A9F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27-460E-9B2A-E6CF5C3A9F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27-460E-9B2A-E6CF5C3A9F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27-460E-9B2A-E6CF5C3A9F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27-460E-9B2A-E6CF5C3A9F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27-460E-9B2A-E6CF5C3A9F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27-460E-9B2A-E6CF5C3A9F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27-460E-9B2A-E6CF5C3A9F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27-460E-9B2A-E6CF5C3A9F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27-460E-9B2A-E6CF5C3A9F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27-460E-9B2A-E6CF5C3A9F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27-460E-9B2A-E6CF5C3A9F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27-460E-9B2A-E6CF5C3A9F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27-460E-9B2A-E6CF5C3A9F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27-460E-9B2A-E6CF5C3A9F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27-460E-9B2A-E6CF5C3A9F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27-460E-9B2A-E6CF5C3A9F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27-460E-9B2A-E6CF5C3A9F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27-460E-9B2A-E6CF5C3A9F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27-460E-9B2A-E6CF5C3A9F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27-460E-9B2A-E6CF5C3A9F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27-460E-9B2A-E6CF5C3A9F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27-460E-9B2A-E6CF5C3A9F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27-460E-9B2A-E6CF5C3A9F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27-460E-9B2A-E6CF5C3A9F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27-460E-9B2A-E6CF5C3A9F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27-460E-9B2A-E6CF5C3A9F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27-460E-9B2A-E6CF5C3A9F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27-460E-9B2A-E6CF5C3A9F52}"/>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302-4935-A1B8-A91BB2D4B829}"/>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302-4935-A1B8-A91BB2D4B8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302-4935-A1B8-A91BB2D4B8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302-4935-A1B8-A91BB2D4B82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302-4935-A1B8-A91BB2D4B8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302-4935-A1B8-A91BB2D4B82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302-4935-A1B8-A91BB2D4B8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302-4935-A1B8-A91BB2D4B82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302-4935-A1B8-A91BB2D4B8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302-4935-A1B8-A91BB2D4B82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302-4935-A1B8-A91BB2D4B82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302-4935-A1B8-A91BB2D4B82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302-4935-A1B8-A91BB2D4B82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302-4935-A1B8-A91BB2D4B8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302-4935-A1B8-A91BB2D4B82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302-4935-A1B8-A91BB2D4B8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302-4935-A1B8-A91BB2D4B8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302-4935-A1B8-A91BB2D4B8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302-4935-A1B8-A91BB2D4B8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302-4935-A1B8-A91BB2D4B8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302-4935-A1B8-A91BB2D4B8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302-4935-A1B8-A91BB2D4B8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302-4935-A1B8-A91BB2D4B8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302-4935-A1B8-A91BB2D4B8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302-4935-A1B8-A91BB2D4B8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302-4935-A1B8-A91BB2D4B8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302-4935-A1B8-A91BB2D4B8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302-4935-A1B8-A91BB2D4B8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302-4935-A1B8-A91BB2D4B8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302-4935-A1B8-A91BB2D4B8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302-4935-A1B8-A91BB2D4B8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302-4935-A1B8-A91BB2D4B8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302-4935-A1B8-A91BB2D4B8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302-4935-A1B8-A91BB2D4B8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302-4935-A1B8-A91BB2D4B8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302-4935-A1B8-A91BB2D4B8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302-4935-A1B8-A91BB2D4B8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302-4935-A1B8-A91BB2D4B8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302-4935-A1B8-A91BB2D4B8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302-4935-A1B8-A91BB2D4B8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302-4935-A1B8-A91BB2D4B8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302-4935-A1B8-A91BB2D4B8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302-4935-A1B8-A91BB2D4B8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302-4935-A1B8-A91BB2D4B8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302-4935-A1B8-A91BB2D4B8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302-4935-A1B8-A91BB2D4B8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302-4935-A1B8-A91BB2D4B8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302-4935-A1B8-A91BB2D4B8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302-4935-A1B8-A91BB2D4B8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302-4935-A1B8-A91BB2D4B8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302-4935-A1B8-A91BB2D4B8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302-4935-A1B8-A91BB2D4B8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302-4935-A1B8-A91BB2D4B8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302-4935-A1B8-A91BB2D4B8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302-4935-A1B8-A91BB2D4B8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302-4935-A1B8-A91BB2D4B8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302-4935-A1B8-A91BB2D4B8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302-4935-A1B8-A91BB2D4B8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302-4935-A1B8-A91BB2D4B8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302-4935-A1B8-A91BB2D4B8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302-4935-A1B8-A91BB2D4B8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302-4935-A1B8-A91BB2D4B8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302-4935-A1B8-A91BB2D4B8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302-4935-A1B8-A91BB2D4B8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302-4935-A1B8-A91BB2D4B8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302-4935-A1B8-A91BB2D4B8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302-4935-A1B8-A91BB2D4B8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302-4935-A1B8-A91BB2D4B8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302-4935-A1B8-A91BB2D4B8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302-4935-A1B8-A91BB2D4B8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302-4935-A1B8-A91BB2D4B8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302-4935-A1B8-A91BB2D4B8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302-4935-A1B8-A91BB2D4B8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302-4935-A1B8-A91BB2D4B8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302-4935-A1B8-A91BB2D4B8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302-4935-A1B8-A91BB2D4B8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302-4935-A1B8-A91BB2D4B8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302-4935-A1B8-A91BB2D4B8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302-4935-A1B8-A91BB2D4B8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302-4935-A1B8-A91BB2D4B8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302-4935-A1B8-A91BB2D4B8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302-4935-A1B8-A91BB2D4B8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302-4935-A1B8-A91BB2D4B8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302-4935-A1B8-A91BB2D4B8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302-4935-A1B8-A91BB2D4B8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302-4935-A1B8-A91BB2D4B8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302-4935-A1B8-A91BB2D4B8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302-4935-A1B8-A91BB2D4B8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302-4935-A1B8-A91BB2D4B8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302-4935-A1B8-A91BB2D4B8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302-4935-A1B8-A91BB2D4B8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302-4935-A1B8-A91BB2D4B8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302-4935-A1B8-A91BB2D4B8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302-4935-A1B8-A91BB2D4B8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302-4935-A1B8-A91BB2D4B8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302-4935-A1B8-A91BB2D4B8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302-4935-A1B8-A91BB2D4B82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302-4935-A1B8-A91BB2D4B829}"/>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302-4935-A1B8-A91BB2D4B829}"/>
              </c:ext>
            </c:extLst>
          </c:dPt>
          <c:dPt>
            <c:idx val="2"/>
            <c:bubble3D val="0"/>
            <c:extLst>
              <c:ext xmlns:c16="http://schemas.microsoft.com/office/drawing/2014/chart" uri="{C3380CC4-5D6E-409C-BE32-E72D297353CC}">
                <c16:uniqueId val="{00000063-B302-4935-A1B8-A91BB2D4B829}"/>
              </c:ext>
            </c:extLst>
          </c:dPt>
          <c:dPt>
            <c:idx val="3"/>
            <c:bubble3D val="0"/>
            <c:extLst>
              <c:ext xmlns:c16="http://schemas.microsoft.com/office/drawing/2014/chart" uri="{C3380CC4-5D6E-409C-BE32-E72D297353CC}">
                <c16:uniqueId val="{00000064-B302-4935-A1B8-A91BB2D4B82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302-4935-A1B8-A91BB2D4B8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302-4935-A1B8-A91BB2D4B8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302-4935-A1B8-A91BB2D4B82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302-4935-A1B8-A91BB2D4B8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302-4935-A1B8-A91BB2D4B82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302-4935-A1B8-A91BB2D4B8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302-4935-A1B8-A91BB2D4B82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302-4935-A1B8-A91BB2D4B8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302-4935-A1B8-A91BB2D4B82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302-4935-A1B8-A91BB2D4B82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302-4935-A1B8-A91BB2D4B82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302-4935-A1B8-A91BB2D4B82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302-4935-A1B8-A91BB2D4B8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302-4935-A1B8-A91BB2D4B82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302-4935-A1B8-A91BB2D4B8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302-4935-A1B8-A91BB2D4B8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302-4935-A1B8-A91BB2D4B8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302-4935-A1B8-A91BB2D4B8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302-4935-A1B8-A91BB2D4B8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302-4935-A1B8-A91BB2D4B8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302-4935-A1B8-A91BB2D4B8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302-4935-A1B8-A91BB2D4B8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302-4935-A1B8-A91BB2D4B8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302-4935-A1B8-A91BB2D4B8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302-4935-A1B8-A91BB2D4B8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302-4935-A1B8-A91BB2D4B8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302-4935-A1B8-A91BB2D4B8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302-4935-A1B8-A91BB2D4B8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302-4935-A1B8-A91BB2D4B8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302-4935-A1B8-A91BB2D4B8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302-4935-A1B8-A91BB2D4B8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302-4935-A1B8-A91BB2D4B8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302-4935-A1B8-A91BB2D4B8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302-4935-A1B8-A91BB2D4B8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302-4935-A1B8-A91BB2D4B8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302-4935-A1B8-A91BB2D4B8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302-4935-A1B8-A91BB2D4B8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302-4935-A1B8-A91BB2D4B8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302-4935-A1B8-A91BB2D4B8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302-4935-A1B8-A91BB2D4B8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302-4935-A1B8-A91BB2D4B8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302-4935-A1B8-A91BB2D4B8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302-4935-A1B8-A91BB2D4B8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302-4935-A1B8-A91BB2D4B8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302-4935-A1B8-A91BB2D4B8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302-4935-A1B8-A91BB2D4B8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302-4935-A1B8-A91BB2D4B8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302-4935-A1B8-A91BB2D4B8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302-4935-A1B8-A91BB2D4B8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302-4935-A1B8-A91BB2D4B8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302-4935-A1B8-A91BB2D4B8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302-4935-A1B8-A91BB2D4B8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302-4935-A1B8-A91BB2D4B8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302-4935-A1B8-A91BB2D4B8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302-4935-A1B8-A91BB2D4B8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302-4935-A1B8-A91BB2D4B8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302-4935-A1B8-A91BB2D4B8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302-4935-A1B8-A91BB2D4B8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302-4935-A1B8-A91BB2D4B8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302-4935-A1B8-A91BB2D4B8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302-4935-A1B8-A91BB2D4B8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302-4935-A1B8-A91BB2D4B8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302-4935-A1B8-A91BB2D4B8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302-4935-A1B8-A91BB2D4B8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302-4935-A1B8-A91BB2D4B8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302-4935-A1B8-A91BB2D4B8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302-4935-A1B8-A91BB2D4B8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302-4935-A1B8-A91BB2D4B8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302-4935-A1B8-A91BB2D4B8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302-4935-A1B8-A91BB2D4B8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302-4935-A1B8-A91BB2D4B8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302-4935-A1B8-A91BB2D4B8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302-4935-A1B8-A91BB2D4B8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302-4935-A1B8-A91BB2D4B8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302-4935-A1B8-A91BB2D4B8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302-4935-A1B8-A91BB2D4B8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302-4935-A1B8-A91BB2D4B8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302-4935-A1B8-A91BB2D4B8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302-4935-A1B8-A91BB2D4B8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302-4935-A1B8-A91BB2D4B8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302-4935-A1B8-A91BB2D4B8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302-4935-A1B8-A91BB2D4B8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302-4935-A1B8-A91BB2D4B8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302-4935-A1B8-A91BB2D4B8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302-4935-A1B8-A91BB2D4B8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302-4935-A1B8-A91BB2D4B8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302-4935-A1B8-A91BB2D4B8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302-4935-A1B8-A91BB2D4B8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302-4935-A1B8-A91BB2D4B8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302-4935-A1B8-A91BB2D4B8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302-4935-A1B8-A91BB2D4B8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302-4935-A1B8-A91BB2D4B8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302-4935-A1B8-A91BB2D4B8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302-4935-A1B8-A91BB2D4B8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302-4935-A1B8-A91BB2D4B8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302-4935-A1B8-A91BB2D4B82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302-4935-A1B8-A91BB2D4B829}"/>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302-4935-A1B8-A91BB2D4B8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302-4935-A1B8-A91BB2D4B8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302-4935-A1B8-A91BB2D4B82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302-4935-A1B8-A91BB2D4B8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302-4935-A1B8-A91BB2D4B82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302-4935-A1B8-A91BB2D4B8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302-4935-A1B8-A91BB2D4B82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302-4935-A1B8-A91BB2D4B8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302-4935-A1B8-A91BB2D4B82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302-4935-A1B8-A91BB2D4B82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302-4935-A1B8-A91BB2D4B82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302-4935-A1B8-A91BB2D4B82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302-4935-A1B8-A91BB2D4B8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302-4935-A1B8-A91BB2D4B82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302-4935-A1B8-A91BB2D4B8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302-4935-A1B8-A91BB2D4B8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302-4935-A1B8-A91BB2D4B8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302-4935-A1B8-A91BB2D4B8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302-4935-A1B8-A91BB2D4B8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302-4935-A1B8-A91BB2D4B8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302-4935-A1B8-A91BB2D4B8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302-4935-A1B8-A91BB2D4B8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302-4935-A1B8-A91BB2D4B8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302-4935-A1B8-A91BB2D4B8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302-4935-A1B8-A91BB2D4B8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302-4935-A1B8-A91BB2D4B8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302-4935-A1B8-A91BB2D4B8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302-4935-A1B8-A91BB2D4B8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302-4935-A1B8-A91BB2D4B8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302-4935-A1B8-A91BB2D4B8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302-4935-A1B8-A91BB2D4B8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302-4935-A1B8-A91BB2D4B8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302-4935-A1B8-A91BB2D4B8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302-4935-A1B8-A91BB2D4B8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302-4935-A1B8-A91BB2D4B8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302-4935-A1B8-A91BB2D4B8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302-4935-A1B8-A91BB2D4B8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302-4935-A1B8-A91BB2D4B8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302-4935-A1B8-A91BB2D4B8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302-4935-A1B8-A91BB2D4B8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302-4935-A1B8-A91BB2D4B8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302-4935-A1B8-A91BB2D4B8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302-4935-A1B8-A91BB2D4B8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302-4935-A1B8-A91BB2D4B8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302-4935-A1B8-A91BB2D4B8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302-4935-A1B8-A91BB2D4B8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302-4935-A1B8-A91BB2D4B8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302-4935-A1B8-A91BB2D4B8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302-4935-A1B8-A91BB2D4B8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302-4935-A1B8-A91BB2D4B8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302-4935-A1B8-A91BB2D4B8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302-4935-A1B8-A91BB2D4B8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302-4935-A1B8-A91BB2D4B8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302-4935-A1B8-A91BB2D4B8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302-4935-A1B8-A91BB2D4B8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302-4935-A1B8-A91BB2D4B8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302-4935-A1B8-A91BB2D4B8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302-4935-A1B8-A91BB2D4B8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302-4935-A1B8-A91BB2D4B8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302-4935-A1B8-A91BB2D4B8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302-4935-A1B8-A91BB2D4B8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302-4935-A1B8-A91BB2D4B8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302-4935-A1B8-A91BB2D4B8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302-4935-A1B8-A91BB2D4B8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302-4935-A1B8-A91BB2D4B8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302-4935-A1B8-A91BB2D4B8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302-4935-A1B8-A91BB2D4B8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302-4935-A1B8-A91BB2D4B8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302-4935-A1B8-A91BB2D4B8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302-4935-A1B8-A91BB2D4B8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302-4935-A1B8-A91BB2D4B8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302-4935-A1B8-A91BB2D4B8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302-4935-A1B8-A91BB2D4B8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302-4935-A1B8-A91BB2D4B8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302-4935-A1B8-A91BB2D4B8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302-4935-A1B8-A91BB2D4B8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302-4935-A1B8-A91BB2D4B8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302-4935-A1B8-A91BB2D4B8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302-4935-A1B8-A91BB2D4B8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302-4935-A1B8-A91BB2D4B8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302-4935-A1B8-A91BB2D4B8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302-4935-A1B8-A91BB2D4B8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302-4935-A1B8-A91BB2D4B8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302-4935-A1B8-A91BB2D4B8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302-4935-A1B8-A91BB2D4B8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302-4935-A1B8-A91BB2D4B8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302-4935-A1B8-A91BB2D4B8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302-4935-A1B8-A91BB2D4B8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302-4935-A1B8-A91BB2D4B8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302-4935-A1B8-A91BB2D4B8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302-4935-A1B8-A91BB2D4B8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302-4935-A1B8-A91BB2D4B8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302-4935-A1B8-A91BB2D4B8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302-4935-A1B8-A91BB2D4B8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302-4935-A1B8-A91BB2D4B8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302-4935-A1B8-A91BB2D4B82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512-4C9C-96DC-0BF0F74F13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12-4C9C-96DC-0BF0F74F13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12-4C9C-96DC-0BF0F74F13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12-4C9C-96DC-0BF0F74F13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12-4C9C-96DC-0BF0F74F13D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12-4C9C-96DC-0BF0F74F13D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12-4C9C-96DC-0BF0F74F13D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12-4C9C-96DC-0BF0F74F13D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12-4C9C-96DC-0BF0F74F13D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12-4C9C-96DC-0BF0F74F13D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12-4C9C-96DC-0BF0F74F13D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12-4C9C-96DC-0BF0F74F13D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12-4C9C-96DC-0BF0F74F13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12-4C9C-96DC-0BF0F74F13D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12-4C9C-96DC-0BF0F74F13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12-4C9C-96DC-0BF0F74F13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12-4C9C-96DC-0BF0F74F13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12-4C9C-96DC-0BF0F74F13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12-4C9C-96DC-0BF0F74F13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12-4C9C-96DC-0BF0F74F13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12-4C9C-96DC-0BF0F74F13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12-4C9C-96DC-0BF0F74F13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12-4C9C-96DC-0BF0F74F13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12-4C9C-96DC-0BF0F74F13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12-4C9C-96DC-0BF0F74F13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12-4C9C-96DC-0BF0F74F13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12-4C9C-96DC-0BF0F74F13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12-4C9C-96DC-0BF0F74F13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12-4C9C-96DC-0BF0F74F13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12-4C9C-96DC-0BF0F74F13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12-4C9C-96DC-0BF0F74F13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12-4C9C-96DC-0BF0F74F13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12-4C9C-96DC-0BF0F74F13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12-4C9C-96DC-0BF0F74F13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12-4C9C-96DC-0BF0F74F13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12-4C9C-96DC-0BF0F74F13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12-4C9C-96DC-0BF0F74F13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12-4C9C-96DC-0BF0F74F13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12-4C9C-96DC-0BF0F74F13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12-4C9C-96DC-0BF0F74F13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12-4C9C-96DC-0BF0F74F13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12-4C9C-96DC-0BF0F74F13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12-4C9C-96DC-0BF0F74F13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12-4C9C-96DC-0BF0F74F13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12-4C9C-96DC-0BF0F74F13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12-4C9C-96DC-0BF0F74F13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12-4C9C-96DC-0BF0F74F13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12-4C9C-96DC-0BF0F74F13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12-4C9C-96DC-0BF0F74F13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12-4C9C-96DC-0BF0F74F13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12-4C9C-96DC-0BF0F74F13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12-4C9C-96DC-0BF0F74F13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12-4C9C-96DC-0BF0F74F13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12-4C9C-96DC-0BF0F74F13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12-4C9C-96DC-0BF0F74F13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12-4C9C-96DC-0BF0F74F13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12-4C9C-96DC-0BF0F74F13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12-4C9C-96DC-0BF0F74F13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12-4C9C-96DC-0BF0F74F13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12-4C9C-96DC-0BF0F74F13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12-4C9C-96DC-0BF0F74F13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12-4C9C-96DC-0BF0F74F13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12-4C9C-96DC-0BF0F74F13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12-4C9C-96DC-0BF0F74F13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12-4C9C-96DC-0BF0F74F13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12-4C9C-96DC-0BF0F74F13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12-4C9C-96DC-0BF0F74F13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12-4C9C-96DC-0BF0F74F13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12-4C9C-96DC-0BF0F74F13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12-4C9C-96DC-0BF0F74F13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12-4C9C-96DC-0BF0F74F13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12-4C9C-96DC-0BF0F74F13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12-4C9C-96DC-0BF0F74F13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12-4C9C-96DC-0BF0F74F13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12-4C9C-96DC-0BF0F74F13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12-4C9C-96DC-0BF0F74F13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12-4C9C-96DC-0BF0F74F13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12-4C9C-96DC-0BF0F74F13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12-4C9C-96DC-0BF0F74F13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12-4C9C-96DC-0BF0F74F13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12-4C9C-96DC-0BF0F74F13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12-4C9C-96DC-0BF0F74F13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12-4C9C-96DC-0BF0F74F13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12-4C9C-96DC-0BF0F74F13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12-4C9C-96DC-0BF0F74F13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12-4C9C-96DC-0BF0F74F13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12-4C9C-96DC-0BF0F74F13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12-4C9C-96DC-0BF0F74F13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12-4C9C-96DC-0BF0F74F13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12-4C9C-96DC-0BF0F74F13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12-4C9C-96DC-0BF0F74F13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12-4C9C-96DC-0BF0F74F13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12-4C9C-96DC-0BF0F74F13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12-4C9C-96DC-0BF0F74F13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12-4C9C-96DC-0BF0F74F13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#N/A</c:v>
                </c:pt>
                <c:pt idx="2">
                  <c:v>100</c:v>
                </c:pt>
                <c:pt idx="3">
                  <c:v>#N/A</c:v>
                </c:pt>
                <c:pt idx="4">
                  <c:v>100</c:v>
                </c:pt>
                <c:pt idx="5">
                  <c:v>#N/A</c:v>
                </c:pt>
                <c:pt idx="6">
                  <c:v>#N/A</c:v>
                </c:pt>
                <c:pt idx="7">
                  <c:v>#N/A</c:v>
                </c:pt>
                <c:pt idx="8">
                  <c:v>#N/A</c:v>
                </c:pt>
                <c:pt idx="9">
                  <c:v>99.651648407765791</c:v>
                </c:pt>
                <c:pt idx="10">
                  <c:v>99.729239843470168</c:v>
                </c:pt>
                <c:pt idx="11">
                  <c:v>99.325719145597063</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512-4C9C-96DC-0BF0F74F13DB}"/>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99.9</c:v>
                </c:pt>
                <c:pt idx="13">
                  <c:v>99.9</c:v>
                </c:pt>
                <c:pt idx="14">
                  <c:v>99.9</c:v>
                </c:pt>
                <c:pt idx="15">
                  <c:v>99.9</c:v>
                </c:pt>
                <c:pt idx="16">
                  <c:v>99.9</c:v>
                </c:pt>
                <c:pt idx="17">
                  <c:v>99.8</c:v>
                </c:pt>
                <c:pt idx="18">
                  <c:v>99.8</c:v>
                </c:pt>
                <c:pt idx="19">
                  <c:v>99.8</c:v>
                </c:pt>
                <c:pt idx="20">
                  <c:v>99.8</c:v>
                </c:pt>
                <c:pt idx="21">
                  <c:v>99.8</c:v>
                </c:pt>
                <c:pt idx="22">
                  <c:v>99.8</c:v>
                </c:pt>
                <c:pt idx="23">
                  <c:v>99.7</c:v>
                </c:pt>
                <c:pt idx="24">
                  <c:v>99.7</c:v>
                </c:pt>
                <c:pt idx="25">
                  <c:v>99.7</c:v>
                </c:pt>
              </c:numCache>
            </c:numRef>
          </c:yVal>
          <c:smooth val="0"/>
          <c:extLst>
            <c:ext xmlns:c16="http://schemas.microsoft.com/office/drawing/2014/chart" uri="{C3380CC4-5D6E-409C-BE32-E72D297353CC}">
              <c16:uniqueId val="{00000060-F512-4C9C-96DC-0BF0F74F13DB}"/>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99.9</c:v>
                </c:pt>
                <c:pt idx="13">
                  <c:v>99.9</c:v>
                </c:pt>
                <c:pt idx="14">
                  <c:v>99.9</c:v>
                </c:pt>
                <c:pt idx="15">
                  <c:v>99.9</c:v>
                </c:pt>
                <c:pt idx="16">
                  <c:v>99.9</c:v>
                </c:pt>
                <c:pt idx="17">
                  <c:v>99.8</c:v>
                </c:pt>
                <c:pt idx="18">
                  <c:v>99.8</c:v>
                </c:pt>
                <c:pt idx="19">
                  <c:v>99.8</c:v>
                </c:pt>
                <c:pt idx="20">
                  <c:v>99.8</c:v>
                </c:pt>
                <c:pt idx="21">
                  <c:v>99.8</c:v>
                </c:pt>
                <c:pt idx="22">
                  <c:v>99.8</c:v>
                </c:pt>
                <c:pt idx="23">
                  <c:v>99.7</c:v>
                </c:pt>
                <c:pt idx="24">
                  <c:v>99.7</c:v>
                </c:pt>
                <c:pt idx="25">
                  <c:v>99.7</c:v>
                </c:pt>
              </c:numCache>
            </c:numRef>
          </c:yVal>
          <c:smooth val="0"/>
          <c:extLst>
            <c:ext xmlns:c16="http://schemas.microsoft.com/office/drawing/2014/chart" uri="{C3380CC4-5D6E-409C-BE32-E72D297353CC}">
              <c16:uniqueId val="{00000061-F512-4C9C-96DC-0BF0F74F13DB}"/>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512-4C9C-96DC-0BF0F74F13D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512-4C9C-96DC-0BF0F74F13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512-4C9C-96DC-0BF0F74F13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512-4C9C-96DC-0BF0F74F13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512-4C9C-96DC-0BF0F74F13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512-4C9C-96DC-0BF0F74F13D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512-4C9C-96DC-0BF0F74F13DB}"/>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512-4C9C-96DC-0BF0F74F13DB}"/>
                </c:ext>
              </c:extLst>
            </c:dLbl>
            <c:dLbl>
              <c:idx val="7"/>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512-4C9C-96DC-0BF0F74F13DB}"/>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512-4C9C-96DC-0BF0F74F13D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512-4C9C-96DC-0BF0F74F13D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512-4C9C-96DC-0BF0F74F13D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512-4C9C-96DC-0BF0F74F13D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512-4C9C-96DC-0BF0F74F13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512-4C9C-96DC-0BF0F74F13D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512-4C9C-96DC-0BF0F74F13D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512-4C9C-96DC-0BF0F74F13D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512-4C9C-96DC-0BF0F74F13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512-4C9C-96DC-0BF0F74F13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512-4C9C-96DC-0BF0F74F13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512-4C9C-96DC-0BF0F74F13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512-4C9C-96DC-0BF0F74F13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512-4C9C-96DC-0BF0F74F13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512-4C9C-96DC-0BF0F74F13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512-4C9C-96DC-0BF0F74F13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512-4C9C-96DC-0BF0F74F13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512-4C9C-96DC-0BF0F74F13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512-4C9C-96DC-0BF0F74F13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512-4C9C-96DC-0BF0F74F13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512-4C9C-96DC-0BF0F74F13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512-4C9C-96DC-0BF0F74F13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512-4C9C-96DC-0BF0F74F13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512-4C9C-96DC-0BF0F74F13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512-4C9C-96DC-0BF0F74F13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512-4C9C-96DC-0BF0F74F13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512-4C9C-96DC-0BF0F74F13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512-4C9C-96DC-0BF0F74F13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512-4C9C-96DC-0BF0F74F13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512-4C9C-96DC-0BF0F74F13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512-4C9C-96DC-0BF0F74F13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512-4C9C-96DC-0BF0F74F13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512-4C9C-96DC-0BF0F74F13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512-4C9C-96DC-0BF0F74F13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512-4C9C-96DC-0BF0F74F13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512-4C9C-96DC-0BF0F74F13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512-4C9C-96DC-0BF0F74F13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512-4C9C-96DC-0BF0F74F13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512-4C9C-96DC-0BF0F74F13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512-4C9C-96DC-0BF0F74F13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512-4C9C-96DC-0BF0F74F13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512-4C9C-96DC-0BF0F74F13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12-4C9C-96DC-0BF0F74F13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12-4C9C-96DC-0BF0F74F13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12-4C9C-96DC-0BF0F74F13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12-4C9C-96DC-0BF0F74F13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12-4C9C-96DC-0BF0F74F13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12-4C9C-96DC-0BF0F74F13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12-4C9C-96DC-0BF0F74F13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12-4C9C-96DC-0BF0F74F13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12-4C9C-96DC-0BF0F74F13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12-4C9C-96DC-0BF0F74F13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12-4C9C-96DC-0BF0F74F13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12-4C9C-96DC-0BF0F74F13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12-4C9C-96DC-0BF0F74F13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12-4C9C-96DC-0BF0F74F13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12-4C9C-96DC-0BF0F74F13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12-4C9C-96DC-0BF0F74F13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12-4C9C-96DC-0BF0F74F13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12-4C9C-96DC-0BF0F74F13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12-4C9C-96DC-0BF0F74F13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12-4C9C-96DC-0BF0F74F13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12-4C9C-96DC-0BF0F74F13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12-4C9C-96DC-0BF0F74F13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12-4C9C-96DC-0BF0F74F13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12-4C9C-96DC-0BF0F74F13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12-4C9C-96DC-0BF0F74F13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12-4C9C-96DC-0BF0F74F13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12-4C9C-96DC-0BF0F74F13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12-4C9C-96DC-0BF0F74F13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12-4C9C-96DC-0BF0F74F13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12-4C9C-96DC-0BF0F74F13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12-4C9C-96DC-0BF0F74F13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12-4C9C-96DC-0BF0F74F13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12-4C9C-96DC-0BF0F74F13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12-4C9C-96DC-0BF0F74F13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12-4C9C-96DC-0BF0F74F13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12-4C9C-96DC-0BF0F74F13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12-4C9C-96DC-0BF0F74F13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12-4C9C-96DC-0BF0F74F13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12-4C9C-96DC-0BF0F74F13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12-4C9C-96DC-0BF0F74F13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12-4C9C-96DC-0BF0F74F13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12-4C9C-96DC-0BF0F74F13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12-4C9C-96DC-0BF0F74F13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12-4C9C-96DC-0BF0F74F13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12-4C9C-96DC-0BF0F74F13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100</c:v>
                </c:pt>
                <c:pt idx="2">
                  <c:v>100</c:v>
                </c:pt>
                <c:pt idx="3">
                  <c:v>#N/A</c:v>
                </c:pt>
                <c:pt idx="4">
                  <c:v>100</c:v>
                </c:pt>
                <c:pt idx="5">
                  <c:v>#N/A</c:v>
                </c:pt>
                <c:pt idx="6">
                  <c:v>#N/A</c:v>
                </c:pt>
                <c:pt idx="7">
                  <c:v>#N/A</c:v>
                </c:pt>
                <c:pt idx="8">
                  <c:v>#N/A</c:v>
                </c:pt>
                <c:pt idx="9">
                  <c:v>#N/A</c:v>
                </c:pt>
                <c:pt idx="10">
                  <c:v>#N/A</c:v>
                </c:pt>
                <c:pt idx="11">
                  <c:v>#N/A</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512-4C9C-96DC-0BF0F74F13D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512-4C9C-96DC-0BF0F74F13D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512-4C9C-96DC-0BF0F74F13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512-4C9C-96DC-0BF0F74F13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512-4C9C-96DC-0BF0F74F13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512-4C9C-96DC-0BF0F74F13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512-4C9C-96DC-0BF0F74F13D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512-4C9C-96DC-0BF0F74F13D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512-4C9C-96DC-0BF0F74F13D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512-4C9C-96DC-0BF0F74F13D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512-4C9C-96DC-0BF0F74F13D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512-4C9C-96DC-0BF0F74F13D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512-4C9C-96DC-0BF0F74F13D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512-4C9C-96DC-0BF0F74F13D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512-4C9C-96DC-0BF0F74F13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512-4C9C-96DC-0BF0F74F13D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512-4C9C-96DC-0BF0F74F13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512-4C9C-96DC-0BF0F74F13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512-4C9C-96DC-0BF0F74F13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512-4C9C-96DC-0BF0F74F13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512-4C9C-96DC-0BF0F74F13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512-4C9C-96DC-0BF0F74F13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512-4C9C-96DC-0BF0F74F13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512-4C9C-96DC-0BF0F74F13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512-4C9C-96DC-0BF0F74F13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512-4C9C-96DC-0BF0F74F13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512-4C9C-96DC-0BF0F74F13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512-4C9C-96DC-0BF0F74F13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512-4C9C-96DC-0BF0F74F13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512-4C9C-96DC-0BF0F74F13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512-4C9C-96DC-0BF0F74F13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512-4C9C-96DC-0BF0F74F13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512-4C9C-96DC-0BF0F74F13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512-4C9C-96DC-0BF0F74F13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512-4C9C-96DC-0BF0F74F13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512-4C9C-96DC-0BF0F74F13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512-4C9C-96DC-0BF0F74F13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512-4C9C-96DC-0BF0F74F13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512-4C9C-96DC-0BF0F74F13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512-4C9C-96DC-0BF0F74F13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512-4C9C-96DC-0BF0F74F13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512-4C9C-96DC-0BF0F74F13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512-4C9C-96DC-0BF0F74F13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512-4C9C-96DC-0BF0F74F13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512-4C9C-96DC-0BF0F74F13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512-4C9C-96DC-0BF0F74F13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512-4C9C-96DC-0BF0F74F13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512-4C9C-96DC-0BF0F74F13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512-4C9C-96DC-0BF0F74F13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512-4C9C-96DC-0BF0F74F13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512-4C9C-96DC-0BF0F74F13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512-4C9C-96DC-0BF0F74F13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512-4C9C-96DC-0BF0F74F13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512-4C9C-96DC-0BF0F74F13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512-4C9C-96DC-0BF0F74F13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512-4C9C-96DC-0BF0F74F13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512-4C9C-96DC-0BF0F74F13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512-4C9C-96DC-0BF0F74F13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512-4C9C-96DC-0BF0F74F13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512-4C9C-96DC-0BF0F74F13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512-4C9C-96DC-0BF0F74F13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512-4C9C-96DC-0BF0F74F13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512-4C9C-96DC-0BF0F74F13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512-4C9C-96DC-0BF0F74F13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512-4C9C-96DC-0BF0F74F13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512-4C9C-96DC-0BF0F74F13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512-4C9C-96DC-0BF0F74F13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512-4C9C-96DC-0BF0F74F13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512-4C9C-96DC-0BF0F74F13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512-4C9C-96DC-0BF0F74F13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512-4C9C-96DC-0BF0F74F13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512-4C9C-96DC-0BF0F74F13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512-4C9C-96DC-0BF0F74F13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512-4C9C-96DC-0BF0F74F13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512-4C9C-96DC-0BF0F74F13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512-4C9C-96DC-0BF0F74F13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512-4C9C-96DC-0BF0F74F13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512-4C9C-96DC-0BF0F74F13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512-4C9C-96DC-0BF0F74F13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512-4C9C-96DC-0BF0F74F13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512-4C9C-96DC-0BF0F74F13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512-4C9C-96DC-0BF0F74F13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512-4C9C-96DC-0BF0F74F13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512-4C9C-96DC-0BF0F74F13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512-4C9C-96DC-0BF0F74F13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512-4C9C-96DC-0BF0F74F13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512-4C9C-96DC-0BF0F74F13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512-4C9C-96DC-0BF0F74F13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512-4C9C-96DC-0BF0F74F13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512-4C9C-96DC-0BF0F74F13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512-4C9C-96DC-0BF0F74F13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512-4C9C-96DC-0BF0F74F13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512-4C9C-96DC-0BF0F74F13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512-4C9C-96DC-0BF0F74F13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512-4C9C-96DC-0BF0F74F13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512-4C9C-96DC-0BF0F74F13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512-4C9C-96DC-0BF0F74F13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100</c:v>
                </c:pt>
                <c:pt idx="2">
                  <c:v>100</c:v>
                </c:pt>
                <c:pt idx="3">
                  <c:v>#N/A</c:v>
                </c:pt>
                <c:pt idx="4">
                  <c:v>100</c:v>
                </c:pt>
                <c:pt idx="5">
                  <c:v>#N/A</c:v>
                </c:pt>
                <c:pt idx="6">
                  <c:v>#N/A</c:v>
                </c:pt>
                <c:pt idx="7">
                  <c:v>#N/A</c:v>
                </c:pt>
                <c:pt idx="8">
                  <c:v>#N/A</c:v>
                </c:pt>
                <c:pt idx="9">
                  <c:v>#N/A</c:v>
                </c:pt>
                <c:pt idx="10">
                  <c:v>#N/A</c:v>
                </c:pt>
                <c:pt idx="11">
                  <c:v>#N/A</c:v>
                </c:pt>
                <c:pt idx="12">
                  <c:v>100</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512-4C9C-96DC-0BF0F74F13D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06B-4BFE-B08E-426E1B05E6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6B-4BFE-B08E-426E1B05E6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6B-4BFE-B08E-426E1B05E61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6B-4BFE-B08E-426E1B05E6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6B-4BFE-B08E-426E1B05E61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6B-4BFE-B08E-426E1B05E6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6B-4BFE-B08E-426E1B05E61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6B-4BFE-B08E-426E1B05E61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6B-4BFE-B08E-426E1B05E6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6B-4BFE-B08E-426E1B05E61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6B-4BFE-B08E-426E1B05E61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6B-4BFE-B08E-426E1B05E61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6B-4BFE-B08E-426E1B05E6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6B-4BFE-B08E-426E1B05E61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6B-4BFE-B08E-426E1B05E6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6B-4BFE-B08E-426E1B05E6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6B-4BFE-B08E-426E1B05E6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6B-4BFE-B08E-426E1B05E6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6B-4BFE-B08E-426E1B05E6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6B-4BFE-B08E-426E1B05E6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6B-4BFE-B08E-426E1B05E6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6B-4BFE-B08E-426E1B05E6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6B-4BFE-B08E-426E1B05E6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6B-4BFE-B08E-426E1B05E6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06B-4BFE-B08E-426E1B05E6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06B-4BFE-B08E-426E1B05E6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6B-4BFE-B08E-426E1B05E6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6B-4BFE-B08E-426E1B05E6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6B-4BFE-B08E-426E1B05E6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6B-4BFE-B08E-426E1B05E6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6B-4BFE-B08E-426E1B05E6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6B-4BFE-B08E-426E1B05E6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6B-4BFE-B08E-426E1B05E6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6B-4BFE-B08E-426E1B05E6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6B-4BFE-B08E-426E1B05E6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6B-4BFE-B08E-426E1B05E6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6B-4BFE-B08E-426E1B05E6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6B-4BFE-B08E-426E1B05E6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6B-4BFE-B08E-426E1B05E6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6B-4BFE-B08E-426E1B05E6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6B-4BFE-B08E-426E1B05E6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6B-4BFE-B08E-426E1B05E6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6B-4BFE-B08E-426E1B05E6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6B-4BFE-B08E-426E1B05E6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6B-4BFE-B08E-426E1B05E6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6B-4BFE-B08E-426E1B05E6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6B-4BFE-B08E-426E1B05E6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6B-4BFE-B08E-426E1B05E6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6B-4BFE-B08E-426E1B05E6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6B-4BFE-B08E-426E1B05E6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6B-4BFE-B08E-426E1B05E6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6B-4BFE-B08E-426E1B05E6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6B-4BFE-B08E-426E1B05E6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6B-4BFE-B08E-426E1B05E6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6B-4BFE-B08E-426E1B05E6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6B-4BFE-B08E-426E1B05E6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6B-4BFE-B08E-426E1B05E6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6B-4BFE-B08E-426E1B05E6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6B-4BFE-B08E-426E1B05E6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6B-4BFE-B08E-426E1B05E6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6B-4BFE-B08E-426E1B05E6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6B-4BFE-B08E-426E1B05E6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6B-4BFE-B08E-426E1B05E6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6B-4BFE-B08E-426E1B05E6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6B-4BFE-B08E-426E1B05E6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6B-4BFE-B08E-426E1B05E6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6B-4BFE-B08E-426E1B05E6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6B-4BFE-B08E-426E1B05E6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6B-4BFE-B08E-426E1B05E6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6B-4BFE-B08E-426E1B05E6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6B-4BFE-B08E-426E1B05E6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6B-4BFE-B08E-426E1B05E6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6B-4BFE-B08E-426E1B05E6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6B-4BFE-B08E-426E1B05E6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6B-4BFE-B08E-426E1B05E6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6B-4BFE-B08E-426E1B05E6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6B-4BFE-B08E-426E1B05E6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6B-4BFE-B08E-426E1B05E6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6B-4BFE-B08E-426E1B05E6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6B-4BFE-B08E-426E1B05E6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6B-4BFE-B08E-426E1B05E6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6B-4BFE-B08E-426E1B05E6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6B-4BFE-B08E-426E1B05E6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6B-4BFE-B08E-426E1B05E6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6B-4BFE-B08E-426E1B05E6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6B-4BFE-B08E-426E1B05E6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6B-4BFE-B08E-426E1B05E6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6B-4BFE-B08E-426E1B05E6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6B-4BFE-B08E-426E1B05E6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6B-4BFE-B08E-426E1B05E6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6B-4BFE-B08E-426E1B05E6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6B-4BFE-B08E-426E1B05E6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6B-4BFE-B08E-426E1B05E6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6B-4BFE-B08E-426E1B05E6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6B-4BFE-B08E-426E1B05E6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97.7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06B-4BFE-B08E-426E1B05E61F}"/>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97.7</c:v>
                </c:pt>
                <c:pt idx="13">
                  <c:v>97.7</c:v>
                </c:pt>
                <c:pt idx="14">
                  <c:v>97.7</c:v>
                </c:pt>
                <c:pt idx="15">
                  <c:v>97.7</c:v>
                </c:pt>
                <c:pt idx="16">
                  <c:v>97.7</c:v>
                </c:pt>
                <c:pt idx="17">
                  <c:v>97.7</c:v>
                </c:pt>
                <c:pt idx="18">
                  <c:v>97.7</c:v>
                </c:pt>
                <c:pt idx="19">
                  <c:v>97.7</c:v>
                </c:pt>
                <c:pt idx="20">
                  <c:v>97.7</c:v>
                </c:pt>
                <c:pt idx="21">
                  <c:v>#N/A</c:v>
                </c:pt>
                <c:pt idx="22">
                  <c:v>#N/A</c:v>
                </c:pt>
                <c:pt idx="23">
                  <c:v>#N/A</c:v>
                </c:pt>
                <c:pt idx="24">
                  <c:v>#N/A</c:v>
                </c:pt>
                <c:pt idx="25">
                  <c:v>#N/A</c:v>
                </c:pt>
              </c:numCache>
            </c:numRef>
          </c:yVal>
          <c:smooth val="0"/>
          <c:extLst>
            <c:ext xmlns:c16="http://schemas.microsoft.com/office/drawing/2014/chart" uri="{C3380CC4-5D6E-409C-BE32-E72D297353CC}">
              <c16:uniqueId val="{00000060-906B-4BFE-B08E-426E1B05E61F}"/>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06B-4BFE-B08E-426E1B05E61F}"/>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06B-4BFE-B08E-426E1B05E61F}"/>
              </c:ext>
            </c:extLst>
          </c:dPt>
          <c:dPt>
            <c:idx val="3"/>
            <c:bubble3D val="0"/>
            <c:extLst>
              <c:ext xmlns:c16="http://schemas.microsoft.com/office/drawing/2014/chart" uri="{C3380CC4-5D6E-409C-BE32-E72D297353CC}">
                <c16:uniqueId val="{00000063-906B-4BFE-B08E-426E1B05E61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6B-4BFE-B08E-426E1B05E6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6B-4BFE-B08E-426E1B05E6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6B-4BFE-B08E-426E1B05E61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6B-4BFE-B08E-426E1B05E6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6B-4BFE-B08E-426E1B05E61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6B-4BFE-B08E-426E1B05E6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6B-4BFE-B08E-426E1B05E61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6B-4BFE-B08E-426E1B05E61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6B-4BFE-B08E-426E1B05E6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6B-4BFE-B08E-426E1B05E61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6B-4BFE-B08E-426E1B05E61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6B-4BFE-B08E-426E1B05E61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6B-4BFE-B08E-426E1B05E6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6B-4BFE-B08E-426E1B05E61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6B-4BFE-B08E-426E1B05E6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6B-4BFE-B08E-426E1B05E6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6B-4BFE-B08E-426E1B05E6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6B-4BFE-B08E-426E1B05E6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6B-4BFE-B08E-426E1B05E6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6B-4BFE-B08E-426E1B05E6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6B-4BFE-B08E-426E1B05E6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6B-4BFE-B08E-426E1B05E6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6B-4BFE-B08E-426E1B05E6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6B-4BFE-B08E-426E1B05E6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6B-4BFE-B08E-426E1B05E6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6B-4BFE-B08E-426E1B05E6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6B-4BFE-B08E-426E1B05E6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6B-4BFE-B08E-426E1B05E6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6B-4BFE-B08E-426E1B05E6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6B-4BFE-B08E-426E1B05E6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6B-4BFE-B08E-426E1B05E6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6B-4BFE-B08E-426E1B05E6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6B-4BFE-B08E-426E1B05E6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6B-4BFE-B08E-426E1B05E6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6B-4BFE-B08E-426E1B05E6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6B-4BFE-B08E-426E1B05E6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6B-4BFE-B08E-426E1B05E6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6B-4BFE-B08E-426E1B05E6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6B-4BFE-B08E-426E1B05E6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6B-4BFE-B08E-426E1B05E6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6B-4BFE-B08E-426E1B05E6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6B-4BFE-B08E-426E1B05E6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6B-4BFE-B08E-426E1B05E6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6B-4BFE-B08E-426E1B05E6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6B-4BFE-B08E-426E1B05E6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6B-4BFE-B08E-426E1B05E6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6B-4BFE-B08E-426E1B05E6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6B-4BFE-B08E-426E1B05E6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6B-4BFE-B08E-426E1B05E6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6B-4BFE-B08E-426E1B05E6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6B-4BFE-B08E-426E1B05E6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6B-4BFE-B08E-426E1B05E6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6B-4BFE-B08E-426E1B05E6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6B-4BFE-B08E-426E1B05E6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6B-4BFE-B08E-426E1B05E6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6B-4BFE-B08E-426E1B05E6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6B-4BFE-B08E-426E1B05E6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6B-4BFE-B08E-426E1B05E6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6B-4BFE-B08E-426E1B05E6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6B-4BFE-B08E-426E1B05E6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6B-4BFE-B08E-426E1B05E6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6B-4BFE-B08E-426E1B05E6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6B-4BFE-B08E-426E1B05E6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6B-4BFE-B08E-426E1B05E6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6B-4BFE-B08E-426E1B05E6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6B-4BFE-B08E-426E1B05E6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6B-4BFE-B08E-426E1B05E6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6B-4BFE-B08E-426E1B05E6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6B-4BFE-B08E-426E1B05E6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6B-4BFE-B08E-426E1B05E6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6B-4BFE-B08E-426E1B05E6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6B-4BFE-B08E-426E1B05E6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6B-4BFE-B08E-426E1B05E6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6B-4BFE-B08E-426E1B05E6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6B-4BFE-B08E-426E1B05E6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6B-4BFE-B08E-426E1B05E6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6B-4BFE-B08E-426E1B05E6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6B-4BFE-B08E-426E1B05E6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6B-4BFE-B08E-426E1B05E6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6B-4BFE-B08E-426E1B05E6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6B-4BFE-B08E-426E1B05E6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6B-4BFE-B08E-426E1B05E6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6B-4BFE-B08E-426E1B05E6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6B-4BFE-B08E-426E1B05E6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6B-4BFE-B08E-426E1B05E6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6B-4BFE-B08E-426E1B05E6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6B-4BFE-B08E-426E1B05E6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6B-4BFE-B08E-426E1B05E6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6B-4BFE-B08E-426E1B05E6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6B-4BFE-B08E-426E1B05E6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6B-4BFE-B08E-426E1B05E6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6B-4BFE-B08E-426E1B05E6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6B-4BFE-B08E-426E1B05E6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6B-4BFE-B08E-426E1B05E6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6B-4BFE-B08E-426E1B05E6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6B-4BFE-B08E-426E1B05E61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98</c:v>
                </c:pt>
                <c:pt idx="13">
                  <c:v>98</c:v>
                </c:pt>
                <c:pt idx="14">
                  <c:v>98</c:v>
                </c:pt>
                <c:pt idx="15">
                  <c:v>98</c:v>
                </c:pt>
                <c:pt idx="16">
                  <c:v>98</c:v>
                </c:pt>
                <c:pt idx="17">
                  <c:v>98</c:v>
                </c:pt>
                <c:pt idx="18">
                  <c:v>98</c:v>
                </c:pt>
                <c:pt idx="19">
                  <c:v>98</c:v>
                </c:pt>
                <c:pt idx="20">
                  <c:v>98</c:v>
                </c:pt>
                <c:pt idx="21">
                  <c:v>#N/A</c:v>
                </c:pt>
                <c:pt idx="22">
                  <c:v>#N/A</c:v>
                </c:pt>
                <c:pt idx="23">
                  <c:v>#N/A</c:v>
                </c:pt>
                <c:pt idx="24">
                  <c:v>#N/A</c:v>
                </c:pt>
                <c:pt idx="25">
                  <c:v>#N/A</c:v>
                </c:pt>
              </c:numCache>
            </c:numRef>
          </c:yVal>
          <c:smooth val="0"/>
          <c:extLst>
            <c:ext xmlns:c16="http://schemas.microsoft.com/office/drawing/2014/chart" uri="{C3380CC4-5D6E-409C-BE32-E72D297353CC}">
              <c16:uniqueId val="{000000C2-906B-4BFE-B08E-426E1B05E61F}"/>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6B-4BFE-B08E-426E1B05E6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6B-4BFE-B08E-426E1B05E6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6B-4BFE-B08E-426E1B05E61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6B-4BFE-B08E-426E1B05E6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6B-4BFE-B08E-426E1B05E61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6B-4BFE-B08E-426E1B05E6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6B-4BFE-B08E-426E1B05E61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6B-4BFE-B08E-426E1B05E61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6B-4BFE-B08E-426E1B05E6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6B-4BFE-B08E-426E1B05E61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6B-4BFE-B08E-426E1B05E61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6B-4BFE-B08E-426E1B05E61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6B-4BFE-B08E-426E1B05E6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6B-4BFE-B08E-426E1B05E61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6B-4BFE-B08E-426E1B05E6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6B-4BFE-B08E-426E1B05E6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6B-4BFE-B08E-426E1B05E6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6B-4BFE-B08E-426E1B05E6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6B-4BFE-B08E-426E1B05E6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6B-4BFE-B08E-426E1B05E6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6B-4BFE-B08E-426E1B05E6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6B-4BFE-B08E-426E1B05E6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6B-4BFE-B08E-426E1B05E6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6B-4BFE-B08E-426E1B05E6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6B-4BFE-B08E-426E1B05E6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6B-4BFE-B08E-426E1B05E6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6B-4BFE-B08E-426E1B05E6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6B-4BFE-B08E-426E1B05E6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6B-4BFE-B08E-426E1B05E6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6B-4BFE-B08E-426E1B05E6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6B-4BFE-B08E-426E1B05E6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6B-4BFE-B08E-426E1B05E6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6B-4BFE-B08E-426E1B05E6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6B-4BFE-B08E-426E1B05E6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6B-4BFE-B08E-426E1B05E6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6B-4BFE-B08E-426E1B05E6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6B-4BFE-B08E-426E1B05E6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6B-4BFE-B08E-426E1B05E6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6B-4BFE-B08E-426E1B05E6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6B-4BFE-B08E-426E1B05E6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6B-4BFE-B08E-426E1B05E6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6B-4BFE-B08E-426E1B05E6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6B-4BFE-B08E-426E1B05E6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6B-4BFE-B08E-426E1B05E6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6B-4BFE-B08E-426E1B05E6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6B-4BFE-B08E-426E1B05E6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6B-4BFE-B08E-426E1B05E6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6B-4BFE-B08E-426E1B05E6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6B-4BFE-B08E-426E1B05E6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6B-4BFE-B08E-426E1B05E6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6B-4BFE-B08E-426E1B05E6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6B-4BFE-B08E-426E1B05E6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6B-4BFE-B08E-426E1B05E6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6B-4BFE-B08E-426E1B05E6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6B-4BFE-B08E-426E1B05E6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6B-4BFE-B08E-426E1B05E6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6B-4BFE-B08E-426E1B05E6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6B-4BFE-B08E-426E1B05E6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6B-4BFE-B08E-426E1B05E6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6B-4BFE-B08E-426E1B05E6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6B-4BFE-B08E-426E1B05E6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6B-4BFE-B08E-426E1B05E6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6B-4BFE-B08E-426E1B05E6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6B-4BFE-B08E-426E1B05E6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6B-4BFE-B08E-426E1B05E6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6B-4BFE-B08E-426E1B05E6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6B-4BFE-B08E-426E1B05E6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6B-4BFE-B08E-426E1B05E6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6B-4BFE-B08E-426E1B05E6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6B-4BFE-B08E-426E1B05E6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6B-4BFE-B08E-426E1B05E6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6B-4BFE-B08E-426E1B05E6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6B-4BFE-B08E-426E1B05E6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6B-4BFE-B08E-426E1B05E6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6B-4BFE-B08E-426E1B05E6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6B-4BFE-B08E-426E1B05E6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6B-4BFE-B08E-426E1B05E6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6B-4BFE-B08E-426E1B05E6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6B-4BFE-B08E-426E1B05E6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6B-4BFE-B08E-426E1B05E6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6B-4BFE-B08E-426E1B05E6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6B-4BFE-B08E-426E1B05E6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6B-4BFE-B08E-426E1B05E6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6B-4BFE-B08E-426E1B05E6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6B-4BFE-B08E-426E1B05E6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6B-4BFE-B08E-426E1B05E6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6B-4BFE-B08E-426E1B05E6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6B-4BFE-B08E-426E1B05E6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6B-4BFE-B08E-426E1B05E6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6B-4BFE-B08E-426E1B05E6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6B-4BFE-B08E-426E1B05E6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6B-4BFE-B08E-426E1B05E6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6B-4BFE-B08E-426E1B05E6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6B-4BFE-B08E-426E1B05E6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6B-4BFE-B08E-426E1B05E6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98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6B-4BFE-B08E-426E1B05E61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2E-4C1C-B708-1E765DEB0E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2E-4C1C-B708-1E765DEB0E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2E-4C1C-B708-1E765DEB0E2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2E-4C1C-B708-1E765DEB0E2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2E-4C1C-B708-1E765DEB0E2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2E-4C1C-B708-1E765DEB0E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2E-4C1C-B708-1E765DEB0E2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2E-4C1C-B708-1E765DEB0E2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2E-4C1C-B708-1E765DEB0E2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2E-4C1C-B708-1E765DEB0E2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2E-4C1C-B708-1E765DEB0E2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2E-4C1C-B708-1E765DEB0E2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2E-4C1C-B708-1E765DEB0E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2E-4C1C-B708-1E765DEB0E2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2E-4C1C-B708-1E765DEB0E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2E-4C1C-B708-1E765DEB0E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2E-4C1C-B708-1E765DEB0E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2E-4C1C-B708-1E765DEB0E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2E-4C1C-B708-1E765DEB0E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2E-4C1C-B708-1E765DEB0E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2E-4C1C-B708-1E765DEB0E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2E-4C1C-B708-1E765DEB0E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2E-4C1C-B708-1E765DEB0E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2E-4C1C-B708-1E765DEB0E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2E-4C1C-B708-1E765DEB0E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2E-4C1C-B708-1E765DEB0E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2E-4C1C-B708-1E765DEB0E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2E-4C1C-B708-1E765DEB0E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2E-4C1C-B708-1E765DEB0E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2E-4C1C-B708-1E765DEB0E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2E-4C1C-B708-1E765DEB0E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2E-4C1C-B708-1E765DEB0E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2E-4C1C-B708-1E765DEB0E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2E-4C1C-B708-1E765DEB0E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2E-4C1C-B708-1E765DEB0E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2E-4C1C-B708-1E765DEB0E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2E-4C1C-B708-1E765DEB0E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2E-4C1C-B708-1E765DEB0E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2E-4C1C-B708-1E765DEB0E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2E-4C1C-B708-1E765DEB0E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2E-4C1C-B708-1E765DEB0E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2E-4C1C-B708-1E765DEB0E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2E-4C1C-B708-1E765DEB0E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2E-4C1C-B708-1E765DEB0E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2E-4C1C-B708-1E765DEB0E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2E-4C1C-B708-1E765DEB0E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2E-4C1C-B708-1E765DEB0E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2E-4C1C-B708-1E765DEB0E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2E-4C1C-B708-1E765DEB0E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2E-4C1C-B708-1E765DEB0E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2E-4C1C-B708-1E765DEB0E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2E-4C1C-B708-1E765DEB0E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2E-4C1C-B708-1E765DEB0E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2E-4C1C-B708-1E765DEB0E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2E-4C1C-B708-1E765DEB0E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2E-4C1C-B708-1E765DEB0E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2E-4C1C-B708-1E765DEB0E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2E-4C1C-B708-1E765DEB0E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2E-4C1C-B708-1E765DEB0E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2E-4C1C-B708-1E765DEB0E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2E-4C1C-B708-1E765DEB0E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2E-4C1C-B708-1E765DEB0E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2E-4C1C-B708-1E765DEB0E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2E-4C1C-B708-1E765DEB0E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2E-4C1C-B708-1E765DEB0E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2E-4C1C-B708-1E765DEB0E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2E-4C1C-B708-1E765DEB0E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2E-4C1C-B708-1E765DEB0E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2E-4C1C-B708-1E765DEB0E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2E-4C1C-B708-1E765DEB0E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2E-4C1C-B708-1E765DEB0E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2E-4C1C-B708-1E765DEB0E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2E-4C1C-B708-1E765DEB0E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2E-4C1C-B708-1E765DEB0E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2E-4C1C-B708-1E765DEB0E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2E-4C1C-B708-1E765DEB0E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2E-4C1C-B708-1E765DEB0E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2E-4C1C-B708-1E765DEB0E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2E-4C1C-B708-1E765DEB0E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2E-4C1C-B708-1E765DEB0E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2E-4C1C-B708-1E765DEB0E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2E-4C1C-B708-1E765DEB0E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2E-4C1C-B708-1E765DEB0E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2E-4C1C-B708-1E765DEB0E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2E-4C1C-B708-1E765DEB0E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2E-4C1C-B708-1E765DEB0E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2E-4C1C-B708-1E765DEB0E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2E-4C1C-B708-1E765DEB0E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2E-4C1C-B708-1E765DEB0E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2E-4C1C-B708-1E765DEB0E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2E-4C1C-B708-1E765DEB0E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2E-4C1C-B708-1E765DEB0E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2E-4C1C-B708-1E765DEB0E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2E-4C1C-B708-1E765DEB0E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2E-4C1C-B708-1E765DEB0E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88.9</c:v>
                </c:pt>
                <c:pt idx="1">
                  <c:v>#N/A</c:v>
                </c:pt>
                <c:pt idx="2">
                  <c:v>#N/A</c:v>
                </c:pt>
                <c:pt idx="3">
                  <c:v>87.535596933187293</c:v>
                </c:pt>
                <c:pt idx="4">
                  <c:v>#N/A</c:v>
                </c:pt>
                <c:pt idx="5">
                  <c:v>88.532270000000011</c:v>
                </c:pt>
                <c:pt idx="6">
                  <c:v>#N/A</c:v>
                </c:pt>
                <c:pt idx="7">
                  <c:v>#N/A</c:v>
                </c:pt>
                <c:pt idx="8">
                  <c:v>87.54378283712785</c:v>
                </c:pt>
                <c:pt idx="9">
                  <c:v>#N/A</c:v>
                </c:pt>
                <c:pt idx="10">
                  <c:v>#N/A</c:v>
                </c:pt>
                <c:pt idx="11">
                  <c:v>#N/A</c:v>
                </c:pt>
                <c:pt idx="12">
                  <c:v>89.51</c:v>
                </c:pt>
                <c:pt idx="13">
                  <c:v>89.965728759765625</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2E-4C1C-B708-1E765DEB0E20}"/>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22E-4C1C-B708-1E765DEB0E2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87.6</c:v>
                </c:pt>
                <c:pt idx="8">
                  <c:v>87.6</c:v>
                </c:pt>
                <c:pt idx="9">
                  <c:v>87.6</c:v>
                </c:pt>
                <c:pt idx="10">
                  <c:v>87.6</c:v>
                </c:pt>
                <c:pt idx="11">
                  <c:v>87.6</c:v>
                </c:pt>
                <c:pt idx="12">
                  <c:v>87.8</c:v>
                </c:pt>
                <c:pt idx="13">
                  <c:v>87.9</c:v>
                </c:pt>
                <c:pt idx="14">
                  <c:v>88.1</c:v>
                </c:pt>
                <c:pt idx="15">
                  <c:v>88.3</c:v>
                </c:pt>
                <c:pt idx="16">
                  <c:v>88.4</c:v>
                </c:pt>
                <c:pt idx="17">
                  <c:v>88.6</c:v>
                </c:pt>
                <c:pt idx="18">
                  <c:v>88.8</c:v>
                </c:pt>
                <c:pt idx="19">
                  <c:v>88.9</c:v>
                </c:pt>
                <c:pt idx="20">
                  <c:v>89.1</c:v>
                </c:pt>
                <c:pt idx="21">
                  <c:v>89.3</c:v>
                </c:pt>
                <c:pt idx="22">
                  <c:v>89.5</c:v>
                </c:pt>
                <c:pt idx="23">
                  <c:v>89.6</c:v>
                </c:pt>
                <c:pt idx="24">
                  <c:v>89.8</c:v>
                </c:pt>
                <c:pt idx="25">
                  <c:v>90</c:v>
                </c:pt>
              </c:numCache>
            </c:numRef>
          </c:yVal>
          <c:smooth val="0"/>
          <c:extLst>
            <c:ext xmlns:c16="http://schemas.microsoft.com/office/drawing/2014/chart" uri="{C3380CC4-5D6E-409C-BE32-E72D297353CC}">
              <c16:uniqueId val="{00000061-922E-4C1C-B708-1E765DEB0E20}"/>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69.5</c:v>
                </c:pt>
                <c:pt idx="13">
                  <c:v>69.5</c:v>
                </c:pt>
                <c:pt idx="14">
                  <c:v>69.5</c:v>
                </c:pt>
                <c:pt idx="15">
                  <c:v>69.5</c:v>
                </c:pt>
                <c:pt idx="16">
                  <c:v>69.5</c:v>
                </c:pt>
                <c:pt idx="17">
                  <c:v>69.5</c:v>
                </c:pt>
                <c:pt idx="18">
                  <c:v>69.5</c:v>
                </c:pt>
                <c:pt idx="19">
                  <c:v>69.5</c:v>
                </c:pt>
                <c:pt idx="20">
                  <c:v>69.5</c:v>
                </c:pt>
                <c:pt idx="21">
                  <c:v>#N/A</c:v>
                </c:pt>
                <c:pt idx="22">
                  <c:v>#N/A</c:v>
                </c:pt>
                <c:pt idx="23">
                  <c:v>#N/A</c:v>
                </c:pt>
                <c:pt idx="24">
                  <c:v>#N/A</c:v>
                </c:pt>
                <c:pt idx="25">
                  <c:v>#N/A</c:v>
                </c:pt>
              </c:numCache>
            </c:numRef>
          </c:yVal>
          <c:smooth val="0"/>
          <c:extLst>
            <c:ext xmlns:c16="http://schemas.microsoft.com/office/drawing/2014/chart" uri="{C3380CC4-5D6E-409C-BE32-E72D297353CC}">
              <c16:uniqueId val="{00000062-922E-4C1C-B708-1E765DEB0E20}"/>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22E-4C1C-B708-1E765DEB0E20}"/>
              </c:ext>
            </c:extLst>
          </c:dPt>
          <c:dPt>
            <c:idx val="3"/>
            <c:bubble3D val="0"/>
            <c:extLst>
              <c:ext xmlns:c16="http://schemas.microsoft.com/office/drawing/2014/chart" uri="{C3380CC4-5D6E-409C-BE32-E72D297353CC}">
                <c16:uniqueId val="{00000064-922E-4C1C-B708-1E765DEB0E2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2E-4C1C-B708-1E765DEB0E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2E-4C1C-B708-1E765DEB0E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2E-4C1C-B708-1E765DEB0E2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2E-4C1C-B708-1E765DEB0E2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2E-4C1C-B708-1E765DEB0E2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2E-4C1C-B708-1E765DEB0E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2E-4C1C-B708-1E765DEB0E2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2E-4C1C-B708-1E765DEB0E2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2E-4C1C-B708-1E765DEB0E2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2E-4C1C-B708-1E765DEB0E2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2E-4C1C-B708-1E765DEB0E2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2E-4C1C-B708-1E765DEB0E2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2E-4C1C-B708-1E765DEB0E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2E-4C1C-B708-1E765DEB0E2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2E-4C1C-B708-1E765DEB0E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2E-4C1C-B708-1E765DEB0E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2E-4C1C-B708-1E765DEB0E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2E-4C1C-B708-1E765DEB0E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2E-4C1C-B708-1E765DEB0E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2E-4C1C-B708-1E765DEB0E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2E-4C1C-B708-1E765DEB0E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2E-4C1C-B708-1E765DEB0E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2E-4C1C-B708-1E765DEB0E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22E-4C1C-B708-1E765DEB0E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2E-4C1C-B708-1E765DEB0E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2E-4C1C-B708-1E765DEB0E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2E-4C1C-B708-1E765DEB0E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2E-4C1C-B708-1E765DEB0E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2E-4C1C-B708-1E765DEB0E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2E-4C1C-B708-1E765DEB0E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2E-4C1C-B708-1E765DEB0E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2E-4C1C-B708-1E765DEB0E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2E-4C1C-B708-1E765DEB0E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2E-4C1C-B708-1E765DEB0E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2E-4C1C-B708-1E765DEB0E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2E-4C1C-B708-1E765DEB0E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2E-4C1C-B708-1E765DEB0E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2E-4C1C-B708-1E765DEB0E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2E-4C1C-B708-1E765DEB0E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2E-4C1C-B708-1E765DEB0E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2E-4C1C-B708-1E765DEB0E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2E-4C1C-B708-1E765DEB0E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2E-4C1C-B708-1E765DEB0E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2E-4C1C-B708-1E765DEB0E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2E-4C1C-B708-1E765DEB0E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2E-4C1C-B708-1E765DEB0E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2E-4C1C-B708-1E765DEB0E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2E-4C1C-B708-1E765DEB0E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2E-4C1C-B708-1E765DEB0E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2E-4C1C-B708-1E765DEB0E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2E-4C1C-B708-1E765DEB0E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2E-4C1C-B708-1E765DEB0E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2E-4C1C-B708-1E765DEB0E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2E-4C1C-B708-1E765DEB0E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2E-4C1C-B708-1E765DEB0E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2E-4C1C-B708-1E765DEB0E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2E-4C1C-B708-1E765DEB0E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2E-4C1C-B708-1E765DEB0E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2E-4C1C-B708-1E765DEB0E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2E-4C1C-B708-1E765DEB0E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2E-4C1C-B708-1E765DEB0E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2E-4C1C-B708-1E765DEB0E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2E-4C1C-B708-1E765DEB0E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2E-4C1C-B708-1E765DEB0E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2E-4C1C-B708-1E765DEB0E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2E-4C1C-B708-1E765DEB0E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2E-4C1C-B708-1E765DEB0E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2E-4C1C-B708-1E765DEB0E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2E-4C1C-B708-1E765DEB0E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2E-4C1C-B708-1E765DEB0E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2E-4C1C-B708-1E765DEB0E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2E-4C1C-B708-1E765DEB0E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2E-4C1C-B708-1E765DEB0E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2E-4C1C-B708-1E765DEB0E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2E-4C1C-B708-1E765DEB0E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2E-4C1C-B708-1E765DEB0E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2E-4C1C-B708-1E765DEB0E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2E-4C1C-B708-1E765DEB0E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2E-4C1C-B708-1E765DEB0E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2E-4C1C-B708-1E765DEB0E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2E-4C1C-B708-1E765DEB0E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2E-4C1C-B708-1E765DEB0E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2E-4C1C-B708-1E765DEB0E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2E-4C1C-B708-1E765DEB0E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2E-4C1C-B708-1E765DEB0E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2E-4C1C-B708-1E765DEB0E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2E-4C1C-B708-1E765DEB0E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2E-4C1C-B708-1E765DEB0E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2E-4C1C-B708-1E765DEB0E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2E-4C1C-B708-1E765DEB0E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2E-4C1C-B708-1E765DEB0E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2E-4C1C-B708-1E765DEB0E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2E-4C1C-B708-1E765DEB0E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2E-4C1C-B708-1E765DEB0E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22E-4C1C-B708-1E765DEB0E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69.5</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22E-4C1C-B708-1E765DEB0E20}"/>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90.7</c:v>
                </c:pt>
                <c:pt idx="12">
                  <c:v>90.7</c:v>
                </c:pt>
                <c:pt idx="13">
                  <c:v>90.7</c:v>
                </c:pt>
                <c:pt idx="14">
                  <c:v>90.7</c:v>
                </c:pt>
                <c:pt idx="15">
                  <c:v>90.7</c:v>
                </c:pt>
                <c:pt idx="16">
                  <c:v>90.7</c:v>
                </c:pt>
                <c:pt idx="17">
                  <c:v>90.7</c:v>
                </c:pt>
                <c:pt idx="18">
                  <c:v>90.7</c:v>
                </c:pt>
                <c:pt idx="19">
                  <c:v>90.7</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922E-4C1C-B708-1E765DEB0E20}"/>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2E-4C1C-B708-1E765DEB0E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2E-4C1C-B708-1E765DEB0E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2E-4C1C-B708-1E765DEB0E2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2E-4C1C-B708-1E765DEB0E2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2E-4C1C-B708-1E765DEB0E2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2E-4C1C-B708-1E765DEB0E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2E-4C1C-B708-1E765DEB0E2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2E-4C1C-B708-1E765DEB0E2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2E-4C1C-B708-1E765DEB0E2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2E-4C1C-B708-1E765DEB0E2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2E-4C1C-B708-1E765DEB0E2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2E-4C1C-B708-1E765DEB0E2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2E-4C1C-B708-1E765DEB0E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2E-4C1C-B708-1E765DEB0E2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2E-4C1C-B708-1E765DEB0E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2E-4C1C-B708-1E765DEB0E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2E-4C1C-B708-1E765DEB0E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2E-4C1C-B708-1E765DEB0E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2E-4C1C-B708-1E765DEB0E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2E-4C1C-B708-1E765DEB0E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2E-4C1C-B708-1E765DEB0E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2E-4C1C-B708-1E765DEB0E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2E-4C1C-B708-1E765DEB0E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22E-4C1C-B708-1E765DEB0E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2E-4C1C-B708-1E765DEB0E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2E-4C1C-B708-1E765DEB0E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2E-4C1C-B708-1E765DEB0E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2E-4C1C-B708-1E765DEB0E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2E-4C1C-B708-1E765DEB0E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2E-4C1C-B708-1E765DEB0E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2E-4C1C-B708-1E765DEB0E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2E-4C1C-B708-1E765DEB0E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2E-4C1C-B708-1E765DEB0E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2E-4C1C-B708-1E765DEB0E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2E-4C1C-B708-1E765DEB0E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2E-4C1C-B708-1E765DEB0E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2E-4C1C-B708-1E765DEB0E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2E-4C1C-B708-1E765DEB0E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2E-4C1C-B708-1E765DEB0E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2E-4C1C-B708-1E765DEB0E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2E-4C1C-B708-1E765DEB0E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2E-4C1C-B708-1E765DEB0E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2E-4C1C-B708-1E765DEB0E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2E-4C1C-B708-1E765DEB0E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2E-4C1C-B708-1E765DEB0E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2E-4C1C-B708-1E765DEB0E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2E-4C1C-B708-1E765DEB0E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2E-4C1C-B708-1E765DEB0E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2E-4C1C-B708-1E765DEB0E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2E-4C1C-B708-1E765DEB0E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2E-4C1C-B708-1E765DEB0E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2E-4C1C-B708-1E765DEB0E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2E-4C1C-B708-1E765DEB0E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2E-4C1C-B708-1E765DEB0E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2E-4C1C-B708-1E765DEB0E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2E-4C1C-B708-1E765DEB0E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2E-4C1C-B708-1E765DEB0E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2E-4C1C-B708-1E765DEB0E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2E-4C1C-B708-1E765DEB0E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2E-4C1C-B708-1E765DEB0E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2E-4C1C-B708-1E765DEB0E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2E-4C1C-B708-1E765DEB0E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2E-4C1C-B708-1E765DEB0E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2E-4C1C-B708-1E765DEB0E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2E-4C1C-B708-1E765DEB0E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2E-4C1C-B708-1E765DEB0E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2E-4C1C-B708-1E765DEB0E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2E-4C1C-B708-1E765DEB0E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2E-4C1C-B708-1E765DEB0E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2E-4C1C-B708-1E765DEB0E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2E-4C1C-B708-1E765DEB0E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2E-4C1C-B708-1E765DEB0E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2E-4C1C-B708-1E765DEB0E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2E-4C1C-B708-1E765DEB0E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2E-4C1C-B708-1E765DEB0E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2E-4C1C-B708-1E765DEB0E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2E-4C1C-B708-1E765DEB0E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2E-4C1C-B708-1E765DEB0E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2E-4C1C-B708-1E765DEB0E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2E-4C1C-B708-1E765DEB0E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2E-4C1C-B708-1E765DEB0E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2E-4C1C-B708-1E765DEB0E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2E-4C1C-B708-1E765DEB0E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2E-4C1C-B708-1E765DEB0E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2E-4C1C-B708-1E765DEB0E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2E-4C1C-B708-1E765DEB0E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2E-4C1C-B708-1E765DEB0E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2E-4C1C-B708-1E765DEB0E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2E-4C1C-B708-1E765DEB0E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2E-4C1C-B708-1E765DEB0E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2E-4C1C-B708-1E765DEB0E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2E-4C1C-B708-1E765DEB0E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2E-4C1C-B708-1E765DEB0E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2E-4C1C-B708-1E765DEB0E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22E-4C1C-B708-1E765DEB0E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90.7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22E-4C1C-B708-1E765DEB0E2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B62-4FFC-B9C1-6DE0EA8B1C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B62-4FFC-B9C1-6DE0EA8B1C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B62-4FFC-B9C1-6DE0EA8B1CD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B62-4FFC-B9C1-6DE0EA8B1C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B62-4FFC-B9C1-6DE0EA8B1CD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B62-4FFC-B9C1-6DE0EA8B1C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B62-4FFC-B9C1-6DE0EA8B1CD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B62-4FFC-B9C1-6DE0EA8B1CD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B62-4FFC-B9C1-6DE0EA8B1C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B62-4FFC-B9C1-6DE0EA8B1CD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B62-4FFC-B9C1-6DE0EA8B1CD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B62-4FFC-B9C1-6DE0EA8B1C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B62-4FFC-B9C1-6DE0EA8B1C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B62-4FFC-B9C1-6DE0EA8B1CD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B62-4FFC-B9C1-6DE0EA8B1C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B62-4FFC-B9C1-6DE0EA8B1C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B62-4FFC-B9C1-6DE0EA8B1C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B62-4FFC-B9C1-6DE0EA8B1C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B62-4FFC-B9C1-6DE0EA8B1C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B62-4FFC-B9C1-6DE0EA8B1C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B62-4FFC-B9C1-6DE0EA8B1C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B62-4FFC-B9C1-6DE0EA8B1C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B62-4FFC-B9C1-6DE0EA8B1C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B62-4FFC-B9C1-6DE0EA8B1C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B62-4FFC-B9C1-6DE0EA8B1C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B62-4FFC-B9C1-6DE0EA8B1C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B62-4FFC-B9C1-6DE0EA8B1C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B62-4FFC-B9C1-6DE0EA8B1C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B62-4FFC-B9C1-6DE0EA8B1C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B62-4FFC-B9C1-6DE0EA8B1C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B62-4FFC-B9C1-6DE0EA8B1C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B62-4FFC-B9C1-6DE0EA8B1C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B62-4FFC-B9C1-6DE0EA8B1C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B62-4FFC-B9C1-6DE0EA8B1C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B62-4FFC-B9C1-6DE0EA8B1C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B62-4FFC-B9C1-6DE0EA8B1C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B62-4FFC-B9C1-6DE0EA8B1C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B62-4FFC-B9C1-6DE0EA8B1C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B62-4FFC-B9C1-6DE0EA8B1C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B62-4FFC-B9C1-6DE0EA8B1C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B62-4FFC-B9C1-6DE0EA8B1C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B62-4FFC-B9C1-6DE0EA8B1C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B62-4FFC-B9C1-6DE0EA8B1C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B62-4FFC-B9C1-6DE0EA8B1C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B62-4FFC-B9C1-6DE0EA8B1C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B62-4FFC-B9C1-6DE0EA8B1C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B62-4FFC-B9C1-6DE0EA8B1C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B62-4FFC-B9C1-6DE0EA8B1C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B62-4FFC-B9C1-6DE0EA8B1C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B62-4FFC-B9C1-6DE0EA8B1C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B62-4FFC-B9C1-6DE0EA8B1C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B62-4FFC-B9C1-6DE0EA8B1C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B62-4FFC-B9C1-6DE0EA8B1C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B62-4FFC-B9C1-6DE0EA8B1C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B62-4FFC-B9C1-6DE0EA8B1C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B62-4FFC-B9C1-6DE0EA8B1C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B62-4FFC-B9C1-6DE0EA8B1C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B62-4FFC-B9C1-6DE0EA8B1C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B62-4FFC-B9C1-6DE0EA8B1C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B62-4FFC-B9C1-6DE0EA8B1C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B62-4FFC-B9C1-6DE0EA8B1C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B62-4FFC-B9C1-6DE0EA8B1C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B62-4FFC-B9C1-6DE0EA8B1C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B62-4FFC-B9C1-6DE0EA8B1C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B62-4FFC-B9C1-6DE0EA8B1C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B62-4FFC-B9C1-6DE0EA8B1C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B62-4FFC-B9C1-6DE0EA8B1C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B62-4FFC-B9C1-6DE0EA8B1C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B62-4FFC-B9C1-6DE0EA8B1C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B62-4FFC-B9C1-6DE0EA8B1C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B62-4FFC-B9C1-6DE0EA8B1C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B62-4FFC-B9C1-6DE0EA8B1C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B62-4FFC-B9C1-6DE0EA8B1C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B62-4FFC-B9C1-6DE0EA8B1C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B62-4FFC-B9C1-6DE0EA8B1C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B62-4FFC-B9C1-6DE0EA8B1C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B62-4FFC-B9C1-6DE0EA8B1C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B62-4FFC-B9C1-6DE0EA8B1C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B62-4FFC-B9C1-6DE0EA8B1C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B62-4FFC-B9C1-6DE0EA8B1C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B62-4FFC-B9C1-6DE0EA8B1C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B62-4FFC-B9C1-6DE0EA8B1C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B62-4FFC-B9C1-6DE0EA8B1C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B62-4FFC-B9C1-6DE0EA8B1C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B62-4FFC-B9C1-6DE0EA8B1C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B62-4FFC-B9C1-6DE0EA8B1C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B62-4FFC-B9C1-6DE0EA8B1C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B62-4FFC-B9C1-6DE0EA8B1C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B62-4FFC-B9C1-6DE0EA8B1C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B62-4FFC-B9C1-6DE0EA8B1C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B62-4FFC-B9C1-6DE0EA8B1C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B62-4FFC-B9C1-6DE0EA8B1C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B62-4FFC-B9C1-6DE0EA8B1C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B62-4FFC-B9C1-6DE0EA8B1C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B62-4FFC-B9C1-6DE0EA8B1C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98.302952652610543</c:v>
                </c:pt>
                <c:pt idx="10">
                  <c:v>#N/A</c:v>
                </c:pt>
                <c:pt idx="11">
                  <c:v>99.134868762223917</c:v>
                </c:pt>
                <c:pt idx="12">
                  <c:v>99.041317414845111</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B62-4FFC-B9C1-6DE0EA8B1CD2}"/>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97.7</c:v>
                </c:pt>
                <c:pt idx="12">
                  <c:v>97.7</c:v>
                </c:pt>
                <c:pt idx="13">
                  <c:v>97.7</c:v>
                </c:pt>
                <c:pt idx="14">
                  <c:v>97.7</c:v>
                </c:pt>
                <c:pt idx="15">
                  <c:v>97.7</c:v>
                </c:pt>
                <c:pt idx="16">
                  <c:v>98</c:v>
                </c:pt>
                <c:pt idx="17">
                  <c:v>98.3</c:v>
                </c:pt>
                <c:pt idx="18">
                  <c:v>98.5</c:v>
                </c:pt>
                <c:pt idx="19">
                  <c:v>98.8</c:v>
                </c:pt>
                <c:pt idx="20">
                  <c:v>99.1</c:v>
                </c:pt>
                <c:pt idx="21">
                  <c:v>99.3</c:v>
                </c:pt>
                <c:pt idx="22">
                  <c:v>99.6</c:v>
                </c:pt>
                <c:pt idx="23">
                  <c:v>99.9</c:v>
                </c:pt>
                <c:pt idx="24">
                  <c:v>100</c:v>
                </c:pt>
                <c:pt idx="25">
                  <c:v>100</c:v>
                </c:pt>
              </c:numCache>
            </c:numRef>
          </c:yVal>
          <c:smooth val="0"/>
          <c:extLst>
            <c:ext xmlns:c16="http://schemas.microsoft.com/office/drawing/2014/chart" uri="{C3380CC4-5D6E-409C-BE32-E72D297353CC}">
              <c16:uniqueId val="{00000060-7B62-4FFC-B9C1-6DE0EA8B1CD2}"/>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97.7</c:v>
                </c:pt>
                <c:pt idx="12">
                  <c:v>97.7</c:v>
                </c:pt>
                <c:pt idx="13">
                  <c:v>97.7</c:v>
                </c:pt>
                <c:pt idx="14">
                  <c:v>97.7</c:v>
                </c:pt>
                <c:pt idx="15">
                  <c:v>97.7</c:v>
                </c:pt>
                <c:pt idx="16">
                  <c:v>98</c:v>
                </c:pt>
                <c:pt idx="17">
                  <c:v>98.3</c:v>
                </c:pt>
                <c:pt idx="18">
                  <c:v>98.5</c:v>
                </c:pt>
                <c:pt idx="19">
                  <c:v>98.8</c:v>
                </c:pt>
                <c:pt idx="20">
                  <c:v>99.1</c:v>
                </c:pt>
                <c:pt idx="21">
                  <c:v>99.3</c:v>
                </c:pt>
                <c:pt idx="22">
                  <c:v>99.6</c:v>
                </c:pt>
                <c:pt idx="23">
                  <c:v>99.9</c:v>
                </c:pt>
                <c:pt idx="24">
                  <c:v>100</c:v>
                </c:pt>
                <c:pt idx="25">
                  <c:v>100</c:v>
                </c:pt>
              </c:numCache>
            </c:numRef>
          </c:yVal>
          <c:smooth val="0"/>
          <c:extLst>
            <c:ext xmlns:c16="http://schemas.microsoft.com/office/drawing/2014/chart" uri="{C3380CC4-5D6E-409C-BE32-E72D297353CC}">
              <c16:uniqueId val="{00000061-7B62-4FFC-B9C1-6DE0EA8B1CD2}"/>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7B62-4FFC-B9C1-6DE0EA8B1CD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B62-4FFC-B9C1-6DE0EA8B1C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B62-4FFC-B9C1-6DE0EA8B1C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B62-4FFC-B9C1-6DE0EA8B1CD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B62-4FFC-B9C1-6DE0EA8B1C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B62-4FFC-B9C1-6DE0EA8B1CD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B62-4FFC-B9C1-6DE0EA8B1C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B62-4FFC-B9C1-6DE0EA8B1CD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B62-4FFC-B9C1-6DE0EA8B1CD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B62-4FFC-B9C1-6DE0EA8B1C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B62-4FFC-B9C1-6DE0EA8B1CD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B62-4FFC-B9C1-6DE0EA8B1CD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B62-4FFC-B9C1-6DE0EA8B1C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B62-4FFC-B9C1-6DE0EA8B1C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B62-4FFC-B9C1-6DE0EA8B1CD2}"/>
                </c:ext>
              </c:extLst>
            </c:dLbl>
            <c:dLbl>
              <c:idx val="14"/>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7B62-4FFC-B9C1-6DE0EA8B1C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B62-4FFC-B9C1-6DE0EA8B1C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B62-4FFC-B9C1-6DE0EA8B1C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B62-4FFC-B9C1-6DE0EA8B1C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B62-4FFC-B9C1-6DE0EA8B1C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B62-4FFC-B9C1-6DE0EA8B1C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B62-4FFC-B9C1-6DE0EA8B1C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B62-4FFC-B9C1-6DE0EA8B1C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B62-4FFC-B9C1-6DE0EA8B1CD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B62-4FFC-B9C1-6DE0EA8B1CD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B62-4FFC-B9C1-6DE0EA8B1CD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7B62-4FFC-B9C1-6DE0EA8B1CD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B62-4FFC-B9C1-6DE0EA8B1C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B62-4FFC-B9C1-6DE0EA8B1C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B62-4FFC-B9C1-6DE0EA8B1CD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B62-4FFC-B9C1-6DE0EA8B1C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B62-4FFC-B9C1-6DE0EA8B1CD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B62-4FFC-B9C1-6DE0EA8B1C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B62-4FFC-B9C1-6DE0EA8B1CD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B62-4FFC-B9C1-6DE0EA8B1CD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B62-4FFC-B9C1-6DE0EA8B1C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B62-4FFC-B9C1-6DE0EA8B1CD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B62-4FFC-B9C1-6DE0EA8B1CD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B62-4FFC-B9C1-6DE0EA8B1C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B62-4FFC-B9C1-6DE0EA8B1C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B62-4FFC-B9C1-6DE0EA8B1CD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B62-4FFC-B9C1-6DE0EA8B1C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B62-4FFC-B9C1-6DE0EA8B1C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B62-4FFC-B9C1-6DE0EA8B1C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B62-4FFC-B9C1-6DE0EA8B1C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B62-4FFC-B9C1-6DE0EA8B1C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B62-4FFC-B9C1-6DE0EA8B1C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B62-4FFC-B9C1-6DE0EA8B1C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B62-4FFC-B9C1-6DE0EA8B1C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B62-4FFC-B9C1-6DE0EA8B1C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B62-4FFC-B9C1-6DE0EA8B1C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B62-4FFC-B9C1-6DE0EA8B1C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B62-4FFC-B9C1-6DE0EA8B1C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B62-4FFC-B9C1-6DE0EA8B1C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B62-4FFC-B9C1-6DE0EA8B1C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B62-4FFC-B9C1-6DE0EA8B1C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B62-4FFC-B9C1-6DE0EA8B1C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B62-4FFC-B9C1-6DE0EA8B1C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B62-4FFC-B9C1-6DE0EA8B1C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B62-4FFC-B9C1-6DE0EA8B1C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B62-4FFC-B9C1-6DE0EA8B1C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B62-4FFC-B9C1-6DE0EA8B1C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B62-4FFC-B9C1-6DE0EA8B1C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B62-4FFC-B9C1-6DE0EA8B1C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B62-4FFC-B9C1-6DE0EA8B1C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B62-4FFC-B9C1-6DE0EA8B1C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B62-4FFC-B9C1-6DE0EA8B1C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B62-4FFC-B9C1-6DE0EA8B1C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B62-4FFC-B9C1-6DE0EA8B1C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B62-4FFC-B9C1-6DE0EA8B1C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B62-4FFC-B9C1-6DE0EA8B1C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B62-4FFC-B9C1-6DE0EA8B1C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B62-4FFC-B9C1-6DE0EA8B1C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B62-4FFC-B9C1-6DE0EA8B1C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B62-4FFC-B9C1-6DE0EA8B1C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B62-4FFC-B9C1-6DE0EA8B1C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B62-4FFC-B9C1-6DE0EA8B1C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B62-4FFC-B9C1-6DE0EA8B1C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B62-4FFC-B9C1-6DE0EA8B1C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B62-4FFC-B9C1-6DE0EA8B1C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B62-4FFC-B9C1-6DE0EA8B1C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B62-4FFC-B9C1-6DE0EA8B1C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B62-4FFC-B9C1-6DE0EA8B1C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B62-4FFC-B9C1-6DE0EA8B1C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B62-4FFC-B9C1-6DE0EA8B1C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B62-4FFC-B9C1-6DE0EA8B1C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B62-4FFC-B9C1-6DE0EA8B1C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B62-4FFC-B9C1-6DE0EA8B1C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B62-4FFC-B9C1-6DE0EA8B1C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B62-4FFC-B9C1-6DE0EA8B1C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B62-4FFC-B9C1-6DE0EA8B1C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B62-4FFC-B9C1-6DE0EA8B1C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B62-4FFC-B9C1-6DE0EA8B1C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B62-4FFC-B9C1-6DE0EA8B1C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B62-4FFC-B9C1-6DE0EA8B1C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B62-4FFC-B9C1-6DE0EA8B1C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B62-4FFC-B9C1-6DE0EA8B1C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B62-4FFC-B9C1-6DE0EA8B1C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B62-4FFC-B9C1-6DE0EA8B1C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B62-4FFC-B9C1-6DE0EA8B1C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B62-4FFC-B9C1-6DE0EA8B1C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B62-4FFC-B9C1-6DE0EA8B1C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B62-4FFC-B9C1-6DE0EA8B1C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B62-4FFC-B9C1-6DE0EA8B1C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B62-4FFC-B9C1-6DE0EA8B1C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B62-4FFC-B9C1-6DE0EA8B1C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B62-4FFC-B9C1-6DE0EA8B1C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B62-4FFC-B9C1-6DE0EA8B1C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B62-4FFC-B9C1-6DE0EA8B1C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B62-4FFC-B9C1-6DE0EA8B1C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B62-4FFC-B9C1-6DE0EA8B1C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B62-4FFC-B9C1-6DE0EA8B1C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B62-4FFC-B9C1-6DE0EA8B1C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B62-4FFC-B9C1-6DE0EA8B1C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B62-4FFC-B9C1-6DE0EA8B1C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B62-4FFC-B9C1-6DE0EA8B1C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B62-4FFC-B9C1-6DE0EA8B1C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B62-4FFC-B9C1-6DE0EA8B1C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B62-4FFC-B9C1-6DE0EA8B1C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B62-4FFC-B9C1-6DE0EA8B1C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B62-4FFC-B9C1-6DE0EA8B1C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B62-4FFC-B9C1-6DE0EA8B1C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#N/A</c:v>
                </c:pt>
                <c:pt idx="3">
                  <c:v>#N/A</c:v>
                </c:pt>
                <c:pt idx="4">
                  <c:v>100</c:v>
                </c:pt>
                <c:pt idx="5">
                  <c:v>#N/A</c:v>
                </c:pt>
                <c:pt idx="6">
                  <c:v>#N/A</c:v>
                </c:pt>
                <c:pt idx="7">
                  <c:v>#N/A</c:v>
                </c:pt>
                <c:pt idx="8">
                  <c:v>#N/A</c:v>
                </c:pt>
                <c:pt idx="9">
                  <c:v>#N/A</c:v>
                </c:pt>
                <c:pt idx="10">
                  <c:v>#N/A</c:v>
                </c:pt>
                <c:pt idx="11">
                  <c:v>#N/A</c:v>
                </c:pt>
                <c:pt idx="12">
                  <c:v>#N/A</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B62-4FFC-B9C1-6DE0EA8B1CD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14C-4165-A3D1-021CDB1113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14C-4165-A3D1-021CDB1113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4C-4165-A3D1-021CDB1113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4C-4165-A3D1-021CDB1113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4C-4165-A3D1-021CDB11137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4C-4165-A3D1-021CDB1113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4C-4165-A3D1-021CDB11137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4C-4165-A3D1-021CDB11137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4C-4165-A3D1-021CDB1113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4C-4165-A3D1-021CDB1113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4C-4165-A3D1-021CDB11137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4C-4165-A3D1-021CDB11137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4C-4165-A3D1-021CDB1113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4C-4165-A3D1-021CDB11137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4C-4165-A3D1-021CDB1113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4C-4165-A3D1-021CDB1113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4C-4165-A3D1-021CDB1113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4C-4165-A3D1-021CDB1113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4C-4165-A3D1-021CDB1113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4C-4165-A3D1-021CDB1113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4C-4165-A3D1-021CDB1113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4C-4165-A3D1-021CDB1113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4C-4165-A3D1-021CDB1113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4C-4165-A3D1-021CDB1113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4C-4165-A3D1-021CDB1113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4C-4165-A3D1-021CDB1113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4C-4165-A3D1-021CDB1113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4C-4165-A3D1-021CDB1113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4C-4165-A3D1-021CDB1113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4C-4165-A3D1-021CDB1113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4C-4165-A3D1-021CDB1113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4C-4165-A3D1-021CDB1113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4C-4165-A3D1-021CDB1113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4C-4165-A3D1-021CDB1113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4C-4165-A3D1-021CDB1113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4C-4165-A3D1-021CDB1113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4C-4165-A3D1-021CDB1113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4C-4165-A3D1-021CDB1113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4C-4165-A3D1-021CDB1113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4C-4165-A3D1-021CDB1113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4C-4165-A3D1-021CDB1113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4C-4165-A3D1-021CDB1113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4C-4165-A3D1-021CDB1113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4C-4165-A3D1-021CDB1113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4C-4165-A3D1-021CDB1113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4C-4165-A3D1-021CDB1113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4C-4165-A3D1-021CDB1113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4C-4165-A3D1-021CDB1113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4C-4165-A3D1-021CDB1113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4C-4165-A3D1-021CDB1113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4C-4165-A3D1-021CDB1113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4C-4165-A3D1-021CDB1113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4C-4165-A3D1-021CDB1113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4C-4165-A3D1-021CDB1113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4C-4165-A3D1-021CDB1113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4C-4165-A3D1-021CDB1113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4C-4165-A3D1-021CDB1113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4C-4165-A3D1-021CDB1113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4C-4165-A3D1-021CDB1113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4C-4165-A3D1-021CDB1113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4C-4165-A3D1-021CDB1113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4C-4165-A3D1-021CDB1113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4C-4165-A3D1-021CDB1113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4C-4165-A3D1-021CDB1113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4C-4165-A3D1-021CDB1113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4C-4165-A3D1-021CDB1113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4C-4165-A3D1-021CDB1113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4C-4165-A3D1-021CDB1113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4C-4165-A3D1-021CDB1113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4C-4165-A3D1-021CDB1113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4C-4165-A3D1-021CDB1113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4C-4165-A3D1-021CDB1113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4C-4165-A3D1-021CDB1113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4C-4165-A3D1-021CDB1113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4C-4165-A3D1-021CDB1113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4C-4165-A3D1-021CDB1113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4C-4165-A3D1-021CDB1113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4C-4165-A3D1-021CDB1113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4C-4165-A3D1-021CDB1113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4C-4165-A3D1-021CDB1113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4C-4165-A3D1-021CDB1113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4C-4165-A3D1-021CDB1113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4C-4165-A3D1-021CDB1113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4C-4165-A3D1-021CDB1113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4C-4165-A3D1-021CDB1113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4C-4165-A3D1-021CDB1113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4C-4165-A3D1-021CDB1113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4C-4165-A3D1-021CDB1113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4C-4165-A3D1-021CDB1113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4C-4165-A3D1-021CDB1113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4C-4165-A3D1-021CDB1113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4C-4165-A3D1-021CDB1113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4C-4165-A3D1-021CDB1113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4C-4165-A3D1-021CDB1113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4C-4165-A3D1-021CDB1113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86.493471400394469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14C-4165-A3D1-021CDB111371}"/>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86.5</c:v>
                </c:pt>
                <c:pt idx="13">
                  <c:v>86.5</c:v>
                </c:pt>
                <c:pt idx="14">
                  <c:v>86.5</c:v>
                </c:pt>
                <c:pt idx="15">
                  <c:v>86.5</c:v>
                </c:pt>
                <c:pt idx="16">
                  <c:v>86.5</c:v>
                </c:pt>
                <c:pt idx="17">
                  <c:v>86.5</c:v>
                </c:pt>
                <c:pt idx="18">
                  <c:v>86.5</c:v>
                </c:pt>
                <c:pt idx="19">
                  <c:v>86.5</c:v>
                </c:pt>
                <c:pt idx="20">
                  <c:v>86.5</c:v>
                </c:pt>
                <c:pt idx="21">
                  <c:v>#N/A</c:v>
                </c:pt>
                <c:pt idx="22">
                  <c:v>#N/A</c:v>
                </c:pt>
                <c:pt idx="23">
                  <c:v>#N/A</c:v>
                </c:pt>
                <c:pt idx="24">
                  <c:v>#N/A</c:v>
                </c:pt>
                <c:pt idx="25">
                  <c:v>#N/A</c:v>
                </c:pt>
              </c:numCache>
            </c:numRef>
          </c:yVal>
          <c:smooth val="0"/>
          <c:extLst>
            <c:ext xmlns:c16="http://schemas.microsoft.com/office/drawing/2014/chart" uri="{C3380CC4-5D6E-409C-BE32-E72D297353CC}">
              <c16:uniqueId val="{00000060-714C-4165-A3D1-021CDB111371}"/>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14C-4165-A3D1-021CDB111371}"/>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14C-4165-A3D1-021CDB111371}"/>
              </c:ext>
            </c:extLst>
          </c:dPt>
          <c:dPt>
            <c:idx val="3"/>
            <c:bubble3D val="0"/>
            <c:extLst>
              <c:ext xmlns:c16="http://schemas.microsoft.com/office/drawing/2014/chart" uri="{C3380CC4-5D6E-409C-BE32-E72D297353CC}">
                <c16:uniqueId val="{00000063-714C-4165-A3D1-021CDB11137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14C-4165-A3D1-021CDB1113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14C-4165-A3D1-021CDB1113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14C-4165-A3D1-021CDB1113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14C-4165-A3D1-021CDB1113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14C-4165-A3D1-021CDB11137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14C-4165-A3D1-021CDB1113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14C-4165-A3D1-021CDB11137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14C-4165-A3D1-021CDB11137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14C-4165-A3D1-021CDB1113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14C-4165-A3D1-021CDB1113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14C-4165-A3D1-021CDB11137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14C-4165-A3D1-021CDB11137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14C-4165-A3D1-021CDB1113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14C-4165-A3D1-021CDB11137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14C-4165-A3D1-021CDB1113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14C-4165-A3D1-021CDB1113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14C-4165-A3D1-021CDB1113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14C-4165-A3D1-021CDB1113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14C-4165-A3D1-021CDB1113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14C-4165-A3D1-021CDB1113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14C-4165-A3D1-021CDB1113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14C-4165-A3D1-021CDB1113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14C-4165-A3D1-021CDB1113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14C-4165-A3D1-021CDB1113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14C-4165-A3D1-021CDB1113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14C-4165-A3D1-021CDB1113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14C-4165-A3D1-021CDB1113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14C-4165-A3D1-021CDB1113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14C-4165-A3D1-021CDB1113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14C-4165-A3D1-021CDB1113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14C-4165-A3D1-021CDB1113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14C-4165-A3D1-021CDB1113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14C-4165-A3D1-021CDB1113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14C-4165-A3D1-021CDB1113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14C-4165-A3D1-021CDB1113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14C-4165-A3D1-021CDB1113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14C-4165-A3D1-021CDB1113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14C-4165-A3D1-021CDB1113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14C-4165-A3D1-021CDB1113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14C-4165-A3D1-021CDB1113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14C-4165-A3D1-021CDB1113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14C-4165-A3D1-021CDB1113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14C-4165-A3D1-021CDB1113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14C-4165-A3D1-021CDB1113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14C-4165-A3D1-021CDB1113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14C-4165-A3D1-021CDB1113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14C-4165-A3D1-021CDB1113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14C-4165-A3D1-021CDB1113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14C-4165-A3D1-021CDB1113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14C-4165-A3D1-021CDB1113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4C-4165-A3D1-021CDB1113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4C-4165-A3D1-021CDB1113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4C-4165-A3D1-021CDB1113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4C-4165-A3D1-021CDB1113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4C-4165-A3D1-021CDB1113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4C-4165-A3D1-021CDB1113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4C-4165-A3D1-021CDB1113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4C-4165-A3D1-021CDB1113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4C-4165-A3D1-021CDB1113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4C-4165-A3D1-021CDB1113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4C-4165-A3D1-021CDB1113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4C-4165-A3D1-021CDB1113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4C-4165-A3D1-021CDB1113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4C-4165-A3D1-021CDB1113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4C-4165-A3D1-021CDB1113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4C-4165-A3D1-021CDB1113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4C-4165-A3D1-021CDB1113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4C-4165-A3D1-021CDB1113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4C-4165-A3D1-021CDB1113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4C-4165-A3D1-021CDB1113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4C-4165-A3D1-021CDB1113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4C-4165-A3D1-021CDB1113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4C-4165-A3D1-021CDB1113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4C-4165-A3D1-021CDB1113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4C-4165-A3D1-021CDB1113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4C-4165-A3D1-021CDB1113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4C-4165-A3D1-021CDB1113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4C-4165-A3D1-021CDB1113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4C-4165-A3D1-021CDB1113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4C-4165-A3D1-021CDB1113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4C-4165-A3D1-021CDB1113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4C-4165-A3D1-021CDB1113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4C-4165-A3D1-021CDB1113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4C-4165-A3D1-021CDB1113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4C-4165-A3D1-021CDB1113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4C-4165-A3D1-021CDB1113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4C-4165-A3D1-021CDB1113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4C-4165-A3D1-021CDB1113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4C-4165-A3D1-021CDB1113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4C-4165-A3D1-021CDB1113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4C-4165-A3D1-021CDB1113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4C-4165-A3D1-021CDB1113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4C-4165-A3D1-021CDB1113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4C-4165-A3D1-021CDB1113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4C-4165-A3D1-021CDB1113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14C-4165-A3D1-021CDB111371}"/>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93.5</c:v>
                </c:pt>
                <c:pt idx="13">
                  <c:v>93.5</c:v>
                </c:pt>
                <c:pt idx="14">
                  <c:v>93.5</c:v>
                </c:pt>
                <c:pt idx="15">
                  <c:v>93.5</c:v>
                </c:pt>
                <c:pt idx="16">
                  <c:v>93.5</c:v>
                </c:pt>
                <c:pt idx="17">
                  <c:v>93.5</c:v>
                </c:pt>
                <c:pt idx="18">
                  <c:v>93.5</c:v>
                </c:pt>
                <c:pt idx="19">
                  <c:v>93.5</c:v>
                </c:pt>
                <c:pt idx="20">
                  <c:v>93.5</c:v>
                </c:pt>
                <c:pt idx="21">
                  <c:v>#N/A</c:v>
                </c:pt>
                <c:pt idx="22">
                  <c:v>#N/A</c:v>
                </c:pt>
                <c:pt idx="23">
                  <c:v>#N/A</c:v>
                </c:pt>
                <c:pt idx="24">
                  <c:v>#N/A</c:v>
                </c:pt>
                <c:pt idx="25">
                  <c:v>#N/A</c:v>
                </c:pt>
              </c:numCache>
            </c:numRef>
          </c:yVal>
          <c:smooth val="0"/>
          <c:extLst>
            <c:ext xmlns:c16="http://schemas.microsoft.com/office/drawing/2014/chart" uri="{C3380CC4-5D6E-409C-BE32-E72D297353CC}">
              <c16:uniqueId val="{000000C2-714C-4165-A3D1-021CDB11137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14C-4165-A3D1-021CDB1113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14C-4165-A3D1-021CDB1113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14C-4165-A3D1-021CDB1113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14C-4165-A3D1-021CDB1113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14C-4165-A3D1-021CDB11137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14C-4165-A3D1-021CDB1113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14C-4165-A3D1-021CDB11137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14C-4165-A3D1-021CDB11137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14C-4165-A3D1-021CDB1113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14C-4165-A3D1-021CDB1113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14C-4165-A3D1-021CDB11137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14C-4165-A3D1-021CDB11137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14C-4165-A3D1-021CDB1113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14C-4165-A3D1-021CDB11137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14C-4165-A3D1-021CDB1113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14C-4165-A3D1-021CDB1113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14C-4165-A3D1-021CDB1113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14C-4165-A3D1-021CDB1113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14C-4165-A3D1-021CDB1113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14C-4165-A3D1-021CDB1113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14C-4165-A3D1-021CDB1113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14C-4165-A3D1-021CDB1113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14C-4165-A3D1-021CDB1113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14C-4165-A3D1-021CDB1113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4C-4165-A3D1-021CDB1113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4C-4165-A3D1-021CDB1113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4C-4165-A3D1-021CDB1113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4C-4165-A3D1-021CDB1113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4C-4165-A3D1-021CDB1113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4C-4165-A3D1-021CDB1113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4C-4165-A3D1-021CDB1113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4C-4165-A3D1-021CDB1113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4C-4165-A3D1-021CDB1113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4C-4165-A3D1-021CDB1113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4C-4165-A3D1-021CDB1113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4C-4165-A3D1-021CDB1113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4C-4165-A3D1-021CDB1113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4C-4165-A3D1-021CDB1113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4C-4165-A3D1-021CDB1113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4C-4165-A3D1-021CDB1113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4C-4165-A3D1-021CDB1113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4C-4165-A3D1-021CDB1113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4C-4165-A3D1-021CDB1113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4C-4165-A3D1-021CDB1113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4C-4165-A3D1-021CDB1113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4C-4165-A3D1-021CDB1113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14C-4165-A3D1-021CDB1113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14C-4165-A3D1-021CDB1113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14C-4165-A3D1-021CDB1113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14C-4165-A3D1-021CDB1113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14C-4165-A3D1-021CDB1113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14C-4165-A3D1-021CDB1113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14C-4165-A3D1-021CDB1113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14C-4165-A3D1-021CDB1113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14C-4165-A3D1-021CDB1113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14C-4165-A3D1-021CDB1113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14C-4165-A3D1-021CDB1113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14C-4165-A3D1-021CDB1113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14C-4165-A3D1-021CDB1113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14C-4165-A3D1-021CDB1113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14C-4165-A3D1-021CDB1113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14C-4165-A3D1-021CDB1113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14C-4165-A3D1-021CDB1113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14C-4165-A3D1-021CDB1113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14C-4165-A3D1-021CDB1113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14C-4165-A3D1-021CDB1113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14C-4165-A3D1-021CDB1113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14C-4165-A3D1-021CDB1113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14C-4165-A3D1-021CDB1113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14C-4165-A3D1-021CDB1113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14C-4165-A3D1-021CDB1113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14C-4165-A3D1-021CDB1113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4C-4165-A3D1-021CDB1113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4C-4165-A3D1-021CDB1113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4C-4165-A3D1-021CDB1113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4C-4165-A3D1-021CDB1113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4C-4165-A3D1-021CDB1113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4C-4165-A3D1-021CDB1113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4C-4165-A3D1-021CDB1113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4C-4165-A3D1-021CDB1113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4C-4165-A3D1-021CDB1113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4C-4165-A3D1-021CDB1113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4C-4165-A3D1-021CDB1113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4C-4165-A3D1-021CDB1113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4C-4165-A3D1-021CDB1113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4C-4165-A3D1-021CDB1113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4C-4165-A3D1-021CDB1113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4C-4165-A3D1-021CDB1113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4C-4165-A3D1-021CDB1113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4C-4165-A3D1-021CDB1113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4C-4165-A3D1-021CDB1113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4C-4165-A3D1-021CDB1113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4C-4165-A3D1-021CDB1113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4C-4165-A3D1-021CDB1113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4C-4165-A3D1-021CDB1113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93.486942800788952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14C-4165-A3D1-021CDB11137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0A4-4DE4-BF4F-89F94CE25B3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A4-4DE4-BF4F-89F94CE25B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A4-4DE4-BF4F-89F94CE25B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A4-4DE4-BF4F-89F94CE25B3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A4-4DE4-BF4F-89F94CE25B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0A4-4DE4-BF4F-89F94CE25B3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A4-4DE4-BF4F-89F94CE25B3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A4-4DE4-BF4F-89F94CE25B3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A4-4DE4-BF4F-89F94CE25B3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A4-4DE4-BF4F-89F94CE25B3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A4-4DE4-BF4F-89F94CE25B3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A4-4DE4-BF4F-89F94CE25B3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A4-4DE4-BF4F-89F94CE25B3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A4-4DE4-BF4F-89F94CE25B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A4-4DE4-BF4F-89F94CE25B3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A4-4DE4-BF4F-89F94CE25B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A4-4DE4-BF4F-89F94CE25B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A4-4DE4-BF4F-89F94CE25B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A4-4DE4-BF4F-89F94CE25B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A4-4DE4-BF4F-89F94CE25B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A4-4DE4-BF4F-89F94CE25B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A4-4DE4-BF4F-89F94CE25B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A4-4DE4-BF4F-89F94CE25B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A4-4DE4-BF4F-89F94CE25B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A4-4DE4-BF4F-89F94CE25B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0A4-4DE4-BF4F-89F94CE25B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A4-4DE4-BF4F-89F94CE25B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A4-4DE4-BF4F-89F94CE25B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A4-4DE4-BF4F-89F94CE25B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A4-4DE4-BF4F-89F94CE25B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A4-4DE4-BF4F-89F94CE25B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A4-4DE4-BF4F-89F94CE25B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A4-4DE4-BF4F-89F94CE25B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A4-4DE4-BF4F-89F94CE25B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A4-4DE4-BF4F-89F94CE25B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A4-4DE4-BF4F-89F94CE25B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A4-4DE4-BF4F-89F94CE25B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A4-4DE4-BF4F-89F94CE25B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A4-4DE4-BF4F-89F94CE25B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A4-4DE4-BF4F-89F94CE25B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A4-4DE4-BF4F-89F94CE25B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A4-4DE4-BF4F-89F94CE25B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A4-4DE4-BF4F-89F94CE25B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A4-4DE4-BF4F-89F94CE25B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A4-4DE4-BF4F-89F94CE25B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A4-4DE4-BF4F-89F94CE25B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A4-4DE4-BF4F-89F94CE25B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A4-4DE4-BF4F-89F94CE25B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A4-4DE4-BF4F-89F94CE25B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A4-4DE4-BF4F-89F94CE25B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A4-4DE4-BF4F-89F94CE25B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A4-4DE4-BF4F-89F94CE25B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A4-4DE4-BF4F-89F94CE25B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A4-4DE4-BF4F-89F94CE25B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A4-4DE4-BF4F-89F94CE25B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A4-4DE4-BF4F-89F94CE25B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A4-4DE4-BF4F-89F94CE25B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A4-4DE4-BF4F-89F94CE25B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A4-4DE4-BF4F-89F94CE25B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A4-4DE4-BF4F-89F94CE25B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A4-4DE4-BF4F-89F94CE25B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A4-4DE4-BF4F-89F94CE25B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A4-4DE4-BF4F-89F94CE25B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A4-4DE4-BF4F-89F94CE25B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A4-4DE4-BF4F-89F94CE25B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A4-4DE4-BF4F-89F94CE25B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A4-4DE4-BF4F-89F94CE25B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A4-4DE4-BF4F-89F94CE25B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A4-4DE4-BF4F-89F94CE25B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A4-4DE4-BF4F-89F94CE25B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A4-4DE4-BF4F-89F94CE25B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A4-4DE4-BF4F-89F94CE25B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A4-4DE4-BF4F-89F94CE25B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A4-4DE4-BF4F-89F94CE25B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A4-4DE4-BF4F-89F94CE25B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A4-4DE4-BF4F-89F94CE25B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A4-4DE4-BF4F-89F94CE25B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A4-4DE4-BF4F-89F94CE25B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A4-4DE4-BF4F-89F94CE25B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A4-4DE4-BF4F-89F94CE25B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A4-4DE4-BF4F-89F94CE25B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A4-4DE4-BF4F-89F94CE25B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A4-4DE4-BF4F-89F94CE25B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A4-4DE4-BF4F-89F94CE25B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A4-4DE4-BF4F-89F94CE25B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A4-4DE4-BF4F-89F94CE25B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A4-4DE4-BF4F-89F94CE25B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A4-4DE4-BF4F-89F94CE25B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A4-4DE4-BF4F-89F94CE25B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A4-4DE4-BF4F-89F94CE25B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A4-4DE4-BF4F-89F94CE25B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A4-4DE4-BF4F-89F94CE25B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A4-4DE4-BF4F-89F94CE25B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A4-4DE4-BF4F-89F94CE25B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A4-4DE4-BF4F-89F94CE25B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A4-4DE4-BF4F-89F94CE25B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85.476436590229326</c:v>
                </c:pt>
                <c:pt idx="6">
                  <c:v>#N/A</c:v>
                </c:pt>
                <c:pt idx="7">
                  <c:v>#N/A</c:v>
                </c:pt>
                <c:pt idx="8">
                  <c:v>#N/A</c:v>
                </c:pt>
                <c:pt idx="9">
                  <c:v>99.617630000000005</c:v>
                </c:pt>
                <c:pt idx="10">
                  <c:v>#N/A</c:v>
                </c:pt>
                <c:pt idx="11">
                  <c:v>99.749179999999996</c:v>
                </c:pt>
                <c:pt idx="12">
                  <c:v>99.77</c:v>
                </c:pt>
                <c:pt idx="13">
                  <c:v>97.562828063964844</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0A4-4DE4-BF4F-89F94CE25B30}"/>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88.5</c:v>
                </c:pt>
                <c:pt idx="10">
                  <c:v>88.5</c:v>
                </c:pt>
                <c:pt idx="11">
                  <c:v>88.5</c:v>
                </c:pt>
                <c:pt idx="12">
                  <c:v>88.5</c:v>
                </c:pt>
                <c:pt idx="13">
                  <c:v>88.5</c:v>
                </c:pt>
                <c:pt idx="14">
                  <c:v>89.8</c:v>
                </c:pt>
                <c:pt idx="15">
                  <c:v>91.1</c:v>
                </c:pt>
                <c:pt idx="16">
                  <c:v>92.4</c:v>
                </c:pt>
                <c:pt idx="17">
                  <c:v>93.6</c:v>
                </c:pt>
                <c:pt idx="18">
                  <c:v>94.9</c:v>
                </c:pt>
                <c:pt idx="19">
                  <c:v>96.2</c:v>
                </c:pt>
                <c:pt idx="20">
                  <c:v>97.5</c:v>
                </c:pt>
                <c:pt idx="21">
                  <c:v>98.7</c:v>
                </c:pt>
                <c:pt idx="22">
                  <c:v>100</c:v>
                </c:pt>
                <c:pt idx="23">
                  <c:v>100</c:v>
                </c:pt>
                <c:pt idx="24">
                  <c:v>100</c:v>
                </c:pt>
                <c:pt idx="25">
                  <c:v>100</c:v>
                </c:pt>
              </c:numCache>
            </c:numRef>
          </c:yVal>
          <c:smooth val="0"/>
          <c:extLst>
            <c:ext xmlns:c16="http://schemas.microsoft.com/office/drawing/2014/chart" uri="{C3380CC4-5D6E-409C-BE32-E72D297353CC}">
              <c16:uniqueId val="{00000060-20A4-4DE4-BF4F-89F94CE25B30}"/>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62.7</c:v>
                </c:pt>
                <c:pt idx="12">
                  <c:v>62.7</c:v>
                </c:pt>
                <c:pt idx="13">
                  <c:v>62.7</c:v>
                </c:pt>
                <c:pt idx="14">
                  <c:v>62.7</c:v>
                </c:pt>
                <c:pt idx="15">
                  <c:v>62.7</c:v>
                </c:pt>
                <c:pt idx="16">
                  <c:v>62.7</c:v>
                </c:pt>
                <c:pt idx="17">
                  <c:v>62.7</c:v>
                </c:pt>
                <c:pt idx="18">
                  <c:v>62.7</c:v>
                </c:pt>
                <c:pt idx="19">
                  <c:v>62.7</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0A4-4DE4-BF4F-89F94CE25B30}"/>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0A4-4DE4-BF4F-89F94CE25B30}"/>
              </c:ext>
            </c:extLst>
          </c:dPt>
          <c:dPt>
            <c:idx val="3"/>
            <c:bubble3D val="0"/>
            <c:extLst>
              <c:ext xmlns:c16="http://schemas.microsoft.com/office/drawing/2014/chart" uri="{C3380CC4-5D6E-409C-BE32-E72D297353CC}">
                <c16:uniqueId val="{00000063-20A4-4DE4-BF4F-89F94CE25B3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A4-4DE4-BF4F-89F94CE25B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A4-4DE4-BF4F-89F94CE25B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A4-4DE4-BF4F-89F94CE25B3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A4-4DE4-BF4F-89F94CE25B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A4-4DE4-BF4F-89F94CE25B3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A4-4DE4-BF4F-89F94CE25B3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A4-4DE4-BF4F-89F94CE25B3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A4-4DE4-BF4F-89F94CE25B3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A4-4DE4-BF4F-89F94CE25B3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A4-4DE4-BF4F-89F94CE25B3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A4-4DE4-BF4F-89F94CE25B3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A4-4DE4-BF4F-89F94CE25B3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A4-4DE4-BF4F-89F94CE25B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A4-4DE4-BF4F-89F94CE25B3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A4-4DE4-BF4F-89F94CE25B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A4-4DE4-BF4F-89F94CE25B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A4-4DE4-BF4F-89F94CE25B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A4-4DE4-BF4F-89F94CE25B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A4-4DE4-BF4F-89F94CE25B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A4-4DE4-BF4F-89F94CE25B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A4-4DE4-BF4F-89F94CE25B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A4-4DE4-BF4F-89F94CE25B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A4-4DE4-BF4F-89F94CE25B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A4-4DE4-BF4F-89F94CE25B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A4-4DE4-BF4F-89F94CE25B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A4-4DE4-BF4F-89F94CE25B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A4-4DE4-BF4F-89F94CE25B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A4-4DE4-BF4F-89F94CE25B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A4-4DE4-BF4F-89F94CE25B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A4-4DE4-BF4F-89F94CE25B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A4-4DE4-BF4F-89F94CE25B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A4-4DE4-BF4F-89F94CE25B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A4-4DE4-BF4F-89F94CE25B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A4-4DE4-BF4F-89F94CE25B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A4-4DE4-BF4F-89F94CE25B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A4-4DE4-BF4F-89F94CE25B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A4-4DE4-BF4F-89F94CE25B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A4-4DE4-BF4F-89F94CE25B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A4-4DE4-BF4F-89F94CE25B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A4-4DE4-BF4F-89F94CE25B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A4-4DE4-BF4F-89F94CE25B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A4-4DE4-BF4F-89F94CE25B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A4-4DE4-BF4F-89F94CE25B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A4-4DE4-BF4F-89F94CE25B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A4-4DE4-BF4F-89F94CE25B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A4-4DE4-BF4F-89F94CE25B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A4-4DE4-BF4F-89F94CE25B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A4-4DE4-BF4F-89F94CE25B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A4-4DE4-BF4F-89F94CE25B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A4-4DE4-BF4F-89F94CE25B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A4-4DE4-BF4F-89F94CE25B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A4-4DE4-BF4F-89F94CE25B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A4-4DE4-BF4F-89F94CE25B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A4-4DE4-BF4F-89F94CE25B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A4-4DE4-BF4F-89F94CE25B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A4-4DE4-BF4F-89F94CE25B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A4-4DE4-BF4F-89F94CE25B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A4-4DE4-BF4F-89F94CE25B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A4-4DE4-BF4F-89F94CE25B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A4-4DE4-BF4F-89F94CE25B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A4-4DE4-BF4F-89F94CE25B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A4-4DE4-BF4F-89F94CE25B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A4-4DE4-BF4F-89F94CE25B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A4-4DE4-BF4F-89F94CE25B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A4-4DE4-BF4F-89F94CE25B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A4-4DE4-BF4F-89F94CE25B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A4-4DE4-BF4F-89F94CE25B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A4-4DE4-BF4F-89F94CE25B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A4-4DE4-BF4F-89F94CE25B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A4-4DE4-BF4F-89F94CE25B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A4-4DE4-BF4F-89F94CE25B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A4-4DE4-BF4F-89F94CE25B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A4-4DE4-BF4F-89F94CE25B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A4-4DE4-BF4F-89F94CE25B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A4-4DE4-BF4F-89F94CE25B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A4-4DE4-BF4F-89F94CE25B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A4-4DE4-BF4F-89F94CE25B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A4-4DE4-BF4F-89F94CE25B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A4-4DE4-BF4F-89F94CE25B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A4-4DE4-BF4F-89F94CE25B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A4-4DE4-BF4F-89F94CE25B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A4-4DE4-BF4F-89F94CE25B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A4-4DE4-BF4F-89F94CE25B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A4-4DE4-BF4F-89F94CE25B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A4-4DE4-BF4F-89F94CE25B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A4-4DE4-BF4F-89F94CE25B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A4-4DE4-BF4F-89F94CE25B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A4-4DE4-BF4F-89F94CE25B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A4-4DE4-BF4F-89F94CE25B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A4-4DE4-BF4F-89F94CE25B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A4-4DE4-BF4F-89F94CE25B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A4-4DE4-BF4F-89F94CE25B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A4-4DE4-BF4F-89F94CE25B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A4-4DE4-BF4F-89F94CE25B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A4-4DE4-BF4F-89F94CE25B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62.7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A4-4DE4-BF4F-89F94CE25B30}"/>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99.5</c:v>
                </c:pt>
                <c:pt idx="8">
                  <c:v>99.5</c:v>
                </c:pt>
                <c:pt idx="9">
                  <c:v>99.5</c:v>
                </c:pt>
                <c:pt idx="10">
                  <c:v>99.5</c:v>
                </c:pt>
                <c:pt idx="11">
                  <c:v>99.5</c:v>
                </c:pt>
                <c:pt idx="12">
                  <c:v>99.5</c:v>
                </c:pt>
                <c:pt idx="13">
                  <c:v>99.5</c:v>
                </c:pt>
                <c:pt idx="14">
                  <c:v>99.5</c:v>
                </c:pt>
                <c:pt idx="15">
                  <c:v>99.6</c:v>
                </c:pt>
                <c:pt idx="16">
                  <c:v>99.6</c:v>
                </c:pt>
                <c:pt idx="17">
                  <c:v>99.6</c:v>
                </c:pt>
                <c:pt idx="18">
                  <c:v>99.6</c:v>
                </c:pt>
                <c:pt idx="19">
                  <c:v>99.7</c:v>
                </c:pt>
                <c:pt idx="20">
                  <c:v>99.7</c:v>
                </c:pt>
                <c:pt idx="21">
                  <c:v>99.7</c:v>
                </c:pt>
                <c:pt idx="22">
                  <c:v>100</c:v>
                </c:pt>
                <c:pt idx="23">
                  <c:v>100</c:v>
                </c:pt>
                <c:pt idx="24">
                  <c:v>100</c:v>
                </c:pt>
                <c:pt idx="25">
                  <c:v>100</c:v>
                </c:pt>
              </c:numCache>
            </c:numRef>
          </c:yVal>
          <c:smooth val="0"/>
          <c:extLst>
            <c:ext xmlns:c16="http://schemas.microsoft.com/office/drawing/2014/chart" uri="{C3380CC4-5D6E-409C-BE32-E72D297353CC}">
              <c16:uniqueId val="{000000C2-20A4-4DE4-BF4F-89F94CE25B30}"/>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A4-4DE4-BF4F-89F94CE25B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A4-4DE4-BF4F-89F94CE25B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A4-4DE4-BF4F-89F94CE25B3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A4-4DE4-BF4F-89F94CE25B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A4-4DE4-BF4F-89F94CE25B3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A4-4DE4-BF4F-89F94CE25B3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A4-4DE4-BF4F-89F94CE25B3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A4-4DE4-BF4F-89F94CE25B3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A4-4DE4-BF4F-89F94CE25B3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A4-4DE4-BF4F-89F94CE25B3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A4-4DE4-BF4F-89F94CE25B3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A4-4DE4-BF4F-89F94CE25B3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A4-4DE4-BF4F-89F94CE25B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A4-4DE4-BF4F-89F94CE25B3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A4-4DE4-BF4F-89F94CE25B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A4-4DE4-BF4F-89F94CE25B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A4-4DE4-BF4F-89F94CE25B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A4-4DE4-BF4F-89F94CE25B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A4-4DE4-BF4F-89F94CE25B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A4-4DE4-BF4F-89F94CE25B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A4-4DE4-BF4F-89F94CE25B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A4-4DE4-BF4F-89F94CE25B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A4-4DE4-BF4F-89F94CE25B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A4-4DE4-BF4F-89F94CE25B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A4-4DE4-BF4F-89F94CE25B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A4-4DE4-BF4F-89F94CE25B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A4-4DE4-BF4F-89F94CE25B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A4-4DE4-BF4F-89F94CE25B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A4-4DE4-BF4F-89F94CE25B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A4-4DE4-BF4F-89F94CE25B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A4-4DE4-BF4F-89F94CE25B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A4-4DE4-BF4F-89F94CE25B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A4-4DE4-BF4F-89F94CE25B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A4-4DE4-BF4F-89F94CE25B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A4-4DE4-BF4F-89F94CE25B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A4-4DE4-BF4F-89F94CE25B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A4-4DE4-BF4F-89F94CE25B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A4-4DE4-BF4F-89F94CE25B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A4-4DE4-BF4F-89F94CE25B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A4-4DE4-BF4F-89F94CE25B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A4-4DE4-BF4F-89F94CE25B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A4-4DE4-BF4F-89F94CE25B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A4-4DE4-BF4F-89F94CE25B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A4-4DE4-BF4F-89F94CE25B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A4-4DE4-BF4F-89F94CE25B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A4-4DE4-BF4F-89F94CE25B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A4-4DE4-BF4F-89F94CE25B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A4-4DE4-BF4F-89F94CE25B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A4-4DE4-BF4F-89F94CE25B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A4-4DE4-BF4F-89F94CE25B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A4-4DE4-BF4F-89F94CE25B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A4-4DE4-BF4F-89F94CE25B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A4-4DE4-BF4F-89F94CE25B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A4-4DE4-BF4F-89F94CE25B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A4-4DE4-BF4F-89F94CE25B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A4-4DE4-BF4F-89F94CE25B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A4-4DE4-BF4F-89F94CE25B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A4-4DE4-BF4F-89F94CE25B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A4-4DE4-BF4F-89F94CE25B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A4-4DE4-BF4F-89F94CE25B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A4-4DE4-BF4F-89F94CE25B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A4-4DE4-BF4F-89F94CE25B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A4-4DE4-BF4F-89F94CE25B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A4-4DE4-BF4F-89F94CE25B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A4-4DE4-BF4F-89F94CE25B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A4-4DE4-BF4F-89F94CE25B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A4-4DE4-BF4F-89F94CE25B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A4-4DE4-BF4F-89F94CE25B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A4-4DE4-BF4F-89F94CE25B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A4-4DE4-BF4F-89F94CE25B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A4-4DE4-BF4F-89F94CE25B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A4-4DE4-BF4F-89F94CE25B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A4-4DE4-BF4F-89F94CE25B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A4-4DE4-BF4F-89F94CE25B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A4-4DE4-BF4F-89F94CE25B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A4-4DE4-BF4F-89F94CE25B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A4-4DE4-BF4F-89F94CE25B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A4-4DE4-BF4F-89F94CE25B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A4-4DE4-BF4F-89F94CE25B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A4-4DE4-BF4F-89F94CE25B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A4-4DE4-BF4F-89F94CE25B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A4-4DE4-BF4F-89F94CE25B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A4-4DE4-BF4F-89F94CE25B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A4-4DE4-BF4F-89F94CE25B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A4-4DE4-BF4F-89F94CE25B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A4-4DE4-BF4F-89F94CE25B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A4-4DE4-BF4F-89F94CE25B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A4-4DE4-BF4F-89F94CE25B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A4-4DE4-BF4F-89F94CE25B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A4-4DE4-BF4F-89F94CE25B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A4-4DE4-BF4F-89F94CE25B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A4-4DE4-BF4F-89F94CE25B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A4-4DE4-BF4F-89F94CE25B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A4-4DE4-BF4F-89F94CE25B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A4-4DE4-BF4F-89F94CE25B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99.5</c:v>
                </c:pt>
                <c:pt idx="1">
                  <c:v>#N/A</c:v>
                </c:pt>
                <c:pt idx="2">
                  <c:v>#N/A</c:v>
                </c:pt>
                <c:pt idx="3">
                  <c:v>99.26</c:v>
                </c:pt>
                <c:pt idx="4">
                  <c:v>#N/A</c:v>
                </c:pt>
                <c:pt idx="5">
                  <c:v>99.925224327018938</c:v>
                </c:pt>
                <c:pt idx="6">
                  <c:v>#N/A</c:v>
                </c:pt>
                <c:pt idx="7">
                  <c:v>#N/A</c:v>
                </c:pt>
                <c:pt idx="8">
                  <c:v>99.6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A4-4DE4-BF4F-89F94CE25B3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0F89-4B4A-ADDE-8C845B7FC48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93.1</c:v>
                </c:pt>
                <c:pt idx="11">
                  <c:v>93.1</c:v>
                </c:pt>
                <c:pt idx="12">
                  <c:v>93.1</c:v>
                </c:pt>
                <c:pt idx="13">
                  <c:v>93.1</c:v>
                </c:pt>
                <c:pt idx="14">
                  <c:v>93.1</c:v>
                </c:pt>
                <c:pt idx="15">
                  <c:v>93.7</c:v>
                </c:pt>
                <c:pt idx="16">
                  <c:v>94.3</c:v>
                </c:pt>
                <c:pt idx="17">
                  <c:v>94.9</c:v>
                </c:pt>
                <c:pt idx="18">
                  <c:v>95.5</c:v>
                </c:pt>
                <c:pt idx="19">
                  <c:v>96.1</c:v>
                </c:pt>
                <c:pt idx="20">
                  <c:v>96.7</c:v>
                </c:pt>
                <c:pt idx="21">
                  <c:v>97.2</c:v>
                </c:pt>
                <c:pt idx="22">
                  <c:v>97.8</c:v>
                </c:pt>
                <c:pt idx="23">
                  <c:v>98.4</c:v>
                </c:pt>
                <c:pt idx="24">
                  <c:v>99</c:v>
                </c:pt>
                <c:pt idx="25">
                  <c:v>99.6</c:v>
                </c:pt>
              </c:numCache>
            </c:numRef>
          </c:yVal>
          <c:smooth val="0"/>
          <c:extLst>
            <c:ext xmlns:c16="http://schemas.microsoft.com/office/drawing/2014/chart" uri="{C3380CC4-5D6E-409C-BE32-E72D297353CC}">
              <c16:uniqueId val="{00000001-0F89-4B4A-ADDE-8C845B7FC48D}"/>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89-4B4A-ADDE-8C845B7FC4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89-4B4A-ADDE-8C845B7FC4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89-4B4A-ADDE-8C845B7FC48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89-4B4A-ADDE-8C845B7FC4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89-4B4A-ADDE-8C845B7FC48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89-4B4A-ADDE-8C845B7FC4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89-4B4A-ADDE-8C845B7FC48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89-4B4A-ADDE-8C845B7FC48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89-4B4A-ADDE-8C845B7FC48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89-4B4A-ADDE-8C845B7FC48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89-4B4A-ADDE-8C845B7FC48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89-4B4A-ADDE-8C845B7FC48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89-4B4A-ADDE-8C845B7FC4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89-4B4A-ADDE-8C845B7FC48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89-4B4A-ADDE-8C845B7FC4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89-4B4A-ADDE-8C845B7FC4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89-4B4A-ADDE-8C845B7FC4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89-4B4A-ADDE-8C845B7FC4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89-4B4A-ADDE-8C845B7FC4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89-4B4A-ADDE-8C845B7FC4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89-4B4A-ADDE-8C845B7FC4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89-4B4A-ADDE-8C845B7FC4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F89-4B4A-ADDE-8C845B7FC4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F89-4B4A-ADDE-8C845B7FC4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89-4B4A-ADDE-8C845B7FC4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89-4B4A-ADDE-8C845B7FC4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89-4B4A-ADDE-8C845B7FC4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89-4B4A-ADDE-8C845B7FC4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89-4B4A-ADDE-8C845B7FC4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89-4B4A-ADDE-8C845B7FC4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89-4B4A-ADDE-8C845B7FC4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89-4B4A-ADDE-8C845B7FC4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89-4B4A-ADDE-8C845B7FC4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89-4B4A-ADDE-8C845B7FC4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89-4B4A-ADDE-8C845B7FC4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89-4B4A-ADDE-8C845B7FC4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89-4B4A-ADDE-8C845B7FC4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89-4B4A-ADDE-8C845B7FC4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89-4B4A-ADDE-8C845B7FC4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89-4B4A-ADDE-8C845B7FC4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89-4B4A-ADDE-8C845B7FC4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89-4B4A-ADDE-8C845B7FC4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89-4B4A-ADDE-8C845B7FC4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89-4B4A-ADDE-8C845B7FC4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89-4B4A-ADDE-8C845B7FC4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89-4B4A-ADDE-8C845B7FC4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89-4B4A-ADDE-8C845B7FC4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89-4B4A-ADDE-8C845B7FC4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89-4B4A-ADDE-8C845B7FC4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89-4B4A-ADDE-8C845B7FC4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89-4B4A-ADDE-8C845B7FC4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89-4B4A-ADDE-8C845B7FC4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89-4B4A-ADDE-8C845B7FC4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89-4B4A-ADDE-8C845B7FC4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89-4B4A-ADDE-8C845B7FC4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89-4B4A-ADDE-8C845B7FC4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89-4B4A-ADDE-8C845B7FC4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89-4B4A-ADDE-8C845B7FC4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89-4B4A-ADDE-8C845B7FC4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89-4B4A-ADDE-8C845B7FC4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89-4B4A-ADDE-8C845B7FC4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89-4B4A-ADDE-8C845B7FC4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89-4B4A-ADDE-8C845B7FC4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89-4B4A-ADDE-8C845B7FC4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89-4B4A-ADDE-8C845B7FC4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89-4B4A-ADDE-8C845B7FC4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89-4B4A-ADDE-8C845B7FC4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89-4B4A-ADDE-8C845B7FC4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89-4B4A-ADDE-8C845B7FC4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89-4B4A-ADDE-8C845B7FC4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89-4B4A-ADDE-8C845B7FC4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89-4B4A-ADDE-8C845B7FC4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89-4B4A-ADDE-8C845B7FC4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89-4B4A-ADDE-8C845B7FC4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89-4B4A-ADDE-8C845B7FC4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89-4B4A-ADDE-8C845B7FC4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89-4B4A-ADDE-8C845B7FC4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89-4B4A-ADDE-8C845B7FC4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89-4B4A-ADDE-8C845B7FC4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89-4B4A-ADDE-8C845B7FC4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89-4B4A-ADDE-8C845B7FC4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89-4B4A-ADDE-8C845B7FC4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89-4B4A-ADDE-8C845B7FC4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89-4B4A-ADDE-8C845B7FC4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89-4B4A-ADDE-8C845B7FC4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89-4B4A-ADDE-8C845B7FC4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89-4B4A-ADDE-8C845B7FC4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89-4B4A-ADDE-8C845B7FC4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89-4B4A-ADDE-8C845B7FC4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89-4B4A-ADDE-8C845B7FC4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89-4B4A-ADDE-8C845B7FC4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89-4B4A-ADDE-8C845B7FC4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89-4B4A-ADDE-8C845B7FC4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F89-4B4A-ADDE-8C845B7FC4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F89-4B4A-ADDE-8C845B7FC4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88.1</c:v>
                </c:pt>
                <c:pt idx="7">
                  <c:v>#N/A</c:v>
                </c:pt>
                <c:pt idx="8">
                  <c:v>#N/A</c:v>
                </c:pt>
                <c:pt idx="9">
                  <c:v>99.686820175439166</c:v>
                </c:pt>
                <c:pt idx="10">
                  <c:v>99.513016371429941</c:v>
                </c:pt>
                <c:pt idx="11">
                  <c:v>#N/A</c:v>
                </c:pt>
                <c:pt idx="12">
                  <c:v>94.196081681119665</c:v>
                </c:pt>
                <c:pt idx="13">
                  <c:v>98.775716328358016</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F89-4B4A-ADDE-8C845B7FC48D}"/>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F89-4B4A-ADDE-8C845B7FC48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F89-4B4A-ADDE-8C845B7FC48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F89-4B4A-ADDE-8C845B7FC48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F89-4B4A-ADDE-8C845B7FC48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F89-4B4A-ADDE-8C845B7FC48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F89-4B4A-ADDE-8C845B7FC48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F89-4B4A-ADDE-8C845B7FC48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F89-4B4A-ADDE-8C845B7FC48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F89-4B4A-ADDE-8C845B7FC48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F89-4B4A-ADDE-8C845B7FC48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F89-4B4A-ADDE-8C845B7FC48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F89-4B4A-ADDE-8C845B7FC48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F89-4B4A-ADDE-8C845B7FC48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F89-4B4A-ADDE-8C845B7FC48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F89-4B4A-ADDE-8C845B7FC48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F89-4B4A-ADDE-8C845B7FC48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F89-4B4A-ADDE-8C845B7FC48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F89-4B4A-ADDE-8C845B7FC48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F89-4B4A-ADDE-8C845B7FC48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F89-4B4A-ADDE-8C845B7FC48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F89-4B4A-ADDE-8C845B7FC48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F89-4B4A-ADDE-8C845B7FC48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F89-4B4A-ADDE-8C845B7FC48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0F89-4B4A-ADDE-8C845B7FC48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0F89-4B4A-ADDE-8C845B7FC48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0F89-4B4A-ADDE-8C845B7FC48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0F89-4B4A-ADDE-8C845B7FC48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0F89-4B4A-ADDE-8C845B7FC48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0F89-4B4A-ADDE-8C845B7FC48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0F89-4B4A-ADDE-8C845B7FC48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0F89-4B4A-ADDE-8C845B7FC48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0F89-4B4A-ADDE-8C845B7FC48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0F89-4B4A-ADDE-8C845B7FC48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0F89-4B4A-ADDE-8C845B7FC48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0F89-4B4A-ADDE-8C845B7FC48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0F89-4B4A-ADDE-8C845B7FC48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0F89-4B4A-ADDE-8C845B7FC48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0F89-4B4A-ADDE-8C845B7FC48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0F89-4B4A-ADDE-8C845B7FC48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0F89-4B4A-ADDE-8C845B7FC48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0F89-4B4A-ADDE-8C845B7FC48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0F89-4B4A-ADDE-8C845B7FC48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0F89-4B4A-ADDE-8C845B7FC48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0F89-4B4A-ADDE-8C845B7FC48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0F89-4B4A-ADDE-8C845B7FC48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0F89-4B4A-ADDE-8C845B7FC48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0F89-4B4A-ADDE-8C845B7FC48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0F89-4B4A-ADDE-8C845B7FC48D}"/>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F89-4B4A-ADDE-8C845B7FC4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F89-4B4A-ADDE-8C845B7FC4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0F89-4B4A-ADDE-8C845B7FC48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0F89-4B4A-ADDE-8C845B7FC4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0F89-4B4A-ADDE-8C845B7FC48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0F89-4B4A-ADDE-8C845B7FC4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0F89-4B4A-ADDE-8C845B7FC48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0F89-4B4A-ADDE-8C845B7FC48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0F89-4B4A-ADDE-8C845B7FC48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0F89-4B4A-ADDE-8C845B7FC48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0F89-4B4A-ADDE-8C845B7FC48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0F89-4B4A-ADDE-8C845B7FC48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0F89-4B4A-ADDE-8C845B7FC4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0F89-4B4A-ADDE-8C845B7FC48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0F89-4B4A-ADDE-8C845B7FC4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0F89-4B4A-ADDE-8C845B7FC4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0F89-4B4A-ADDE-8C845B7FC4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0F89-4B4A-ADDE-8C845B7FC4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0F89-4B4A-ADDE-8C845B7FC4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0F89-4B4A-ADDE-8C845B7FC4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0F89-4B4A-ADDE-8C845B7FC4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0F89-4B4A-ADDE-8C845B7FC4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0F89-4B4A-ADDE-8C845B7FC4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0F89-4B4A-ADDE-8C845B7FC4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89-4B4A-ADDE-8C845B7FC4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89-4B4A-ADDE-8C845B7FC4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89-4B4A-ADDE-8C845B7FC4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89-4B4A-ADDE-8C845B7FC4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89-4B4A-ADDE-8C845B7FC4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89-4B4A-ADDE-8C845B7FC4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89-4B4A-ADDE-8C845B7FC4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89-4B4A-ADDE-8C845B7FC4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89-4B4A-ADDE-8C845B7FC4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89-4B4A-ADDE-8C845B7FC4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89-4B4A-ADDE-8C845B7FC4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89-4B4A-ADDE-8C845B7FC4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89-4B4A-ADDE-8C845B7FC4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89-4B4A-ADDE-8C845B7FC4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89-4B4A-ADDE-8C845B7FC4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89-4B4A-ADDE-8C845B7FC4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89-4B4A-ADDE-8C845B7FC4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89-4B4A-ADDE-8C845B7FC4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89-4B4A-ADDE-8C845B7FC4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89-4B4A-ADDE-8C845B7FC4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89-4B4A-ADDE-8C845B7FC4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89-4B4A-ADDE-8C845B7FC4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89-4B4A-ADDE-8C845B7FC4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F89-4B4A-ADDE-8C845B7FC4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F89-4B4A-ADDE-8C845B7FC4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F89-4B4A-ADDE-8C845B7FC4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F89-4B4A-ADDE-8C845B7FC4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F89-4B4A-ADDE-8C845B7FC4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F89-4B4A-ADDE-8C845B7FC4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F89-4B4A-ADDE-8C845B7FC4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F89-4B4A-ADDE-8C845B7FC4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F89-4B4A-ADDE-8C845B7FC4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F89-4B4A-ADDE-8C845B7FC4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F89-4B4A-ADDE-8C845B7FC4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F89-4B4A-ADDE-8C845B7FC4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F89-4B4A-ADDE-8C845B7FC4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F89-4B4A-ADDE-8C845B7FC4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F89-4B4A-ADDE-8C845B7FC4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F89-4B4A-ADDE-8C845B7FC4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F89-4B4A-ADDE-8C845B7FC4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F89-4B4A-ADDE-8C845B7FC4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F89-4B4A-ADDE-8C845B7FC4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F89-4B4A-ADDE-8C845B7FC4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F89-4B4A-ADDE-8C845B7FC4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F89-4B4A-ADDE-8C845B7FC4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F89-4B4A-ADDE-8C845B7FC4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F89-4B4A-ADDE-8C845B7FC4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F89-4B4A-ADDE-8C845B7FC4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F89-4B4A-ADDE-8C845B7FC4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F89-4B4A-ADDE-8C845B7FC4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89-4B4A-ADDE-8C845B7FC4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89-4B4A-ADDE-8C845B7FC4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89-4B4A-ADDE-8C845B7FC4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89-4B4A-ADDE-8C845B7FC4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89-4B4A-ADDE-8C845B7FC4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89-4B4A-ADDE-8C845B7FC4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89-4B4A-ADDE-8C845B7FC4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89-4B4A-ADDE-8C845B7FC4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89-4B4A-ADDE-8C845B7FC4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89-4B4A-ADDE-8C845B7FC4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89-4B4A-ADDE-8C845B7FC4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89-4B4A-ADDE-8C845B7FC4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89-4B4A-ADDE-8C845B7FC4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89-4B4A-ADDE-8C845B7FC4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89-4B4A-ADDE-8C845B7FC4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89-4B4A-ADDE-8C845B7FC4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89-4B4A-ADDE-8C845B7FC4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89-4B4A-ADDE-8C845B7FC4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89-4B4A-ADDE-8C845B7FC4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89-4B4A-ADDE-8C845B7FC4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89-4B4A-ADDE-8C845B7FC4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0F89-4B4A-ADDE-8C845B7FC48D}"/>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38.1</c:v>
                </c:pt>
                <c:pt idx="12">
                  <c:v>38.1</c:v>
                </c:pt>
                <c:pt idx="13">
                  <c:v>38.1</c:v>
                </c:pt>
                <c:pt idx="14">
                  <c:v>38.1</c:v>
                </c:pt>
                <c:pt idx="15">
                  <c:v>38.1</c:v>
                </c:pt>
                <c:pt idx="16">
                  <c:v>38.1</c:v>
                </c:pt>
                <c:pt idx="17">
                  <c:v>38.1</c:v>
                </c:pt>
                <c:pt idx="18">
                  <c:v>38.1</c:v>
                </c:pt>
                <c:pt idx="19">
                  <c:v>38.1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0F89-4B4A-ADDE-8C845B7FC48D}"/>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0F89-4B4A-ADDE-8C845B7FC4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0F89-4B4A-ADDE-8C845B7FC4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0F89-4B4A-ADDE-8C845B7FC48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0F89-4B4A-ADDE-8C845B7FC4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0F89-4B4A-ADDE-8C845B7FC48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0F89-4B4A-ADDE-8C845B7FC4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0F89-4B4A-ADDE-8C845B7FC48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0F89-4B4A-ADDE-8C845B7FC48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0F89-4B4A-ADDE-8C845B7FC48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0F89-4B4A-ADDE-8C845B7FC48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0F89-4B4A-ADDE-8C845B7FC48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0F89-4B4A-ADDE-8C845B7FC48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0F89-4B4A-ADDE-8C845B7FC4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0F89-4B4A-ADDE-8C845B7FC48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0F89-4B4A-ADDE-8C845B7FC4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0F89-4B4A-ADDE-8C845B7FC4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0F89-4B4A-ADDE-8C845B7FC4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0F89-4B4A-ADDE-8C845B7FC4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0F89-4B4A-ADDE-8C845B7FC4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0F89-4B4A-ADDE-8C845B7FC4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0F89-4B4A-ADDE-8C845B7FC4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0F89-4B4A-ADDE-8C845B7FC4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0F89-4B4A-ADDE-8C845B7FC4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0F89-4B4A-ADDE-8C845B7FC4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89-4B4A-ADDE-8C845B7FC4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89-4B4A-ADDE-8C845B7FC4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89-4B4A-ADDE-8C845B7FC4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89-4B4A-ADDE-8C845B7FC4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89-4B4A-ADDE-8C845B7FC4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89-4B4A-ADDE-8C845B7FC4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89-4B4A-ADDE-8C845B7FC4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89-4B4A-ADDE-8C845B7FC4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89-4B4A-ADDE-8C845B7FC4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89-4B4A-ADDE-8C845B7FC4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89-4B4A-ADDE-8C845B7FC4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89-4B4A-ADDE-8C845B7FC4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89-4B4A-ADDE-8C845B7FC4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89-4B4A-ADDE-8C845B7FC4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89-4B4A-ADDE-8C845B7FC4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89-4B4A-ADDE-8C845B7FC4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89-4B4A-ADDE-8C845B7FC4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89-4B4A-ADDE-8C845B7FC4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89-4B4A-ADDE-8C845B7FC4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89-4B4A-ADDE-8C845B7FC4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89-4B4A-ADDE-8C845B7FC4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89-4B4A-ADDE-8C845B7FC4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89-4B4A-ADDE-8C845B7FC4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F89-4B4A-ADDE-8C845B7FC4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0F89-4B4A-ADDE-8C845B7FC4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0F89-4B4A-ADDE-8C845B7FC4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0F89-4B4A-ADDE-8C845B7FC4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0F89-4B4A-ADDE-8C845B7FC4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0F89-4B4A-ADDE-8C845B7FC4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0F89-4B4A-ADDE-8C845B7FC4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0F89-4B4A-ADDE-8C845B7FC4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0F89-4B4A-ADDE-8C845B7FC4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0F89-4B4A-ADDE-8C845B7FC4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0F89-4B4A-ADDE-8C845B7FC4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0F89-4B4A-ADDE-8C845B7FC4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0F89-4B4A-ADDE-8C845B7FC4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0F89-4B4A-ADDE-8C845B7FC4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0F89-4B4A-ADDE-8C845B7FC4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0F89-4B4A-ADDE-8C845B7FC4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0F89-4B4A-ADDE-8C845B7FC4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0F89-4B4A-ADDE-8C845B7FC4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0F89-4B4A-ADDE-8C845B7FC4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0F89-4B4A-ADDE-8C845B7FC4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0F89-4B4A-ADDE-8C845B7FC4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0F89-4B4A-ADDE-8C845B7FC4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0F89-4B4A-ADDE-8C845B7FC4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0F89-4B4A-ADDE-8C845B7FC4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0F89-4B4A-ADDE-8C845B7FC4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0F89-4B4A-ADDE-8C845B7FC4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0F89-4B4A-ADDE-8C845B7FC4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0F89-4B4A-ADDE-8C845B7FC4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0F89-4B4A-ADDE-8C845B7FC4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0F89-4B4A-ADDE-8C845B7FC4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0F89-4B4A-ADDE-8C845B7FC4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0F89-4B4A-ADDE-8C845B7FC4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0F89-4B4A-ADDE-8C845B7FC4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0F89-4B4A-ADDE-8C845B7FC4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0F89-4B4A-ADDE-8C845B7FC4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0F89-4B4A-ADDE-8C845B7FC4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0F89-4B4A-ADDE-8C845B7FC4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0F89-4B4A-ADDE-8C845B7FC4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0F89-4B4A-ADDE-8C845B7FC4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0F89-4B4A-ADDE-8C845B7FC4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0F89-4B4A-ADDE-8C845B7FC4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0F89-4B4A-ADDE-8C845B7FC4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0F89-4B4A-ADDE-8C845B7FC4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0F89-4B4A-ADDE-8C845B7FC4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0F89-4B4A-ADDE-8C845B7FC4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0F89-4B4A-ADDE-8C845B7FC4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0F89-4B4A-ADDE-8C845B7FC4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0F89-4B4A-ADDE-8C845B7FC4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38.1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0F89-4B4A-ADDE-8C845B7FC48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700-4A1E-ABBC-8EF7AA207660}"/>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0700-4A1E-ABBC-8EF7AA207660}"/>
              </c:ext>
            </c:extLst>
          </c:dPt>
          <c:dPt>
            <c:idx val="3"/>
            <c:bubble3D val="0"/>
            <c:extLst>
              <c:ext xmlns:c16="http://schemas.microsoft.com/office/drawing/2014/chart" uri="{C3380CC4-5D6E-409C-BE32-E72D297353CC}">
                <c16:uniqueId val="{00000002-0700-4A1E-ABBC-8EF7AA20766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00-4A1E-ABBC-8EF7AA2076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00-4A1E-ABBC-8EF7AA2076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00-4A1E-ABBC-8EF7AA20766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00-4A1E-ABBC-8EF7AA2076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00-4A1E-ABBC-8EF7AA20766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00-4A1E-ABBC-8EF7AA2076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00-4A1E-ABBC-8EF7AA20766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00-4A1E-ABBC-8EF7AA20766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00-4A1E-ABBC-8EF7AA20766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00-4A1E-ABBC-8EF7AA20766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00-4A1E-ABBC-8EF7AA20766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00-4A1E-ABBC-8EF7AA20766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00-4A1E-ABBC-8EF7AA2076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00-4A1E-ABBC-8EF7AA20766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00-4A1E-ABBC-8EF7AA2076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00-4A1E-ABBC-8EF7AA2076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00-4A1E-ABBC-8EF7AA2076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00-4A1E-ABBC-8EF7AA2076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00-4A1E-ABBC-8EF7AA2076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00-4A1E-ABBC-8EF7AA2076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00-4A1E-ABBC-8EF7AA2076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00-4A1E-ABBC-8EF7AA2076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00-4A1E-ABBC-8EF7AA2076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00-4A1E-ABBC-8EF7AA2076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00-4A1E-ABBC-8EF7AA2076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00-4A1E-ABBC-8EF7AA2076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00-4A1E-ABBC-8EF7AA2076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00-4A1E-ABBC-8EF7AA2076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00-4A1E-ABBC-8EF7AA2076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00-4A1E-ABBC-8EF7AA2076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00-4A1E-ABBC-8EF7AA2076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00-4A1E-ABBC-8EF7AA2076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00-4A1E-ABBC-8EF7AA2076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00-4A1E-ABBC-8EF7AA2076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00-4A1E-ABBC-8EF7AA2076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00-4A1E-ABBC-8EF7AA2076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00-4A1E-ABBC-8EF7AA2076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00-4A1E-ABBC-8EF7AA2076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00-4A1E-ABBC-8EF7AA2076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00-4A1E-ABBC-8EF7AA2076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00-4A1E-ABBC-8EF7AA2076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00-4A1E-ABBC-8EF7AA2076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00-4A1E-ABBC-8EF7AA2076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00-4A1E-ABBC-8EF7AA2076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00-4A1E-ABBC-8EF7AA2076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00-4A1E-ABBC-8EF7AA2076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00-4A1E-ABBC-8EF7AA2076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00-4A1E-ABBC-8EF7AA2076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00-4A1E-ABBC-8EF7AA2076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00-4A1E-ABBC-8EF7AA2076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00-4A1E-ABBC-8EF7AA2076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00-4A1E-ABBC-8EF7AA2076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00-4A1E-ABBC-8EF7AA2076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00-4A1E-ABBC-8EF7AA2076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00-4A1E-ABBC-8EF7AA2076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00-4A1E-ABBC-8EF7AA2076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00-4A1E-ABBC-8EF7AA2076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00-4A1E-ABBC-8EF7AA2076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00-4A1E-ABBC-8EF7AA2076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00-4A1E-ABBC-8EF7AA2076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00-4A1E-ABBC-8EF7AA2076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00-4A1E-ABBC-8EF7AA2076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00-4A1E-ABBC-8EF7AA2076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00-4A1E-ABBC-8EF7AA2076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00-4A1E-ABBC-8EF7AA2076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00-4A1E-ABBC-8EF7AA2076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00-4A1E-ABBC-8EF7AA2076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00-4A1E-ABBC-8EF7AA2076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00-4A1E-ABBC-8EF7AA2076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00-4A1E-ABBC-8EF7AA2076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00-4A1E-ABBC-8EF7AA2076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00-4A1E-ABBC-8EF7AA2076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00-4A1E-ABBC-8EF7AA2076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00-4A1E-ABBC-8EF7AA2076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00-4A1E-ABBC-8EF7AA2076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00-4A1E-ABBC-8EF7AA2076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00-4A1E-ABBC-8EF7AA2076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00-4A1E-ABBC-8EF7AA2076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00-4A1E-ABBC-8EF7AA2076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00-4A1E-ABBC-8EF7AA2076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00-4A1E-ABBC-8EF7AA2076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00-4A1E-ABBC-8EF7AA2076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00-4A1E-ABBC-8EF7AA2076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00-4A1E-ABBC-8EF7AA2076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00-4A1E-ABBC-8EF7AA2076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00-4A1E-ABBC-8EF7AA2076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00-4A1E-ABBC-8EF7AA2076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00-4A1E-ABBC-8EF7AA2076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00-4A1E-ABBC-8EF7AA2076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00-4A1E-ABBC-8EF7AA2076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00-4A1E-ABBC-8EF7AA2076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00-4A1E-ABBC-8EF7AA2076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00-4A1E-ABBC-8EF7AA2076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00-4A1E-ABBC-8EF7AA2076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00-4A1E-ABBC-8EF7AA2076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700-4A1E-ABBC-8EF7AA207660}"/>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700-4A1E-ABBC-8EF7AA207660}"/>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700-4A1E-ABBC-8EF7AA2076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00-4A1E-ABBC-8EF7AA2076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00-4A1E-ABBC-8EF7AA20766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00-4A1E-ABBC-8EF7AA2076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00-4A1E-ABBC-8EF7AA20766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00-4A1E-ABBC-8EF7AA2076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00-4A1E-ABBC-8EF7AA20766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00-4A1E-ABBC-8EF7AA20766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00-4A1E-ABBC-8EF7AA20766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00-4A1E-ABBC-8EF7AA20766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00-4A1E-ABBC-8EF7AA20766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00-4A1E-ABBC-8EF7AA20766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00-4A1E-ABBC-8EF7AA2076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00-4A1E-ABBC-8EF7AA20766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00-4A1E-ABBC-8EF7AA2076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00-4A1E-ABBC-8EF7AA2076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00-4A1E-ABBC-8EF7AA2076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00-4A1E-ABBC-8EF7AA2076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00-4A1E-ABBC-8EF7AA2076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00-4A1E-ABBC-8EF7AA2076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00-4A1E-ABBC-8EF7AA2076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00-4A1E-ABBC-8EF7AA2076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00-4A1E-ABBC-8EF7AA2076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00-4A1E-ABBC-8EF7AA2076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700-4A1E-ABBC-8EF7AA2076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00-4A1E-ABBC-8EF7AA2076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00-4A1E-ABBC-8EF7AA2076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00-4A1E-ABBC-8EF7AA2076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00-4A1E-ABBC-8EF7AA2076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00-4A1E-ABBC-8EF7AA2076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00-4A1E-ABBC-8EF7AA2076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00-4A1E-ABBC-8EF7AA2076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00-4A1E-ABBC-8EF7AA2076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00-4A1E-ABBC-8EF7AA2076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00-4A1E-ABBC-8EF7AA2076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00-4A1E-ABBC-8EF7AA2076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00-4A1E-ABBC-8EF7AA2076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00-4A1E-ABBC-8EF7AA2076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00-4A1E-ABBC-8EF7AA2076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00-4A1E-ABBC-8EF7AA2076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00-4A1E-ABBC-8EF7AA2076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00-4A1E-ABBC-8EF7AA2076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00-4A1E-ABBC-8EF7AA2076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00-4A1E-ABBC-8EF7AA2076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00-4A1E-ABBC-8EF7AA2076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00-4A1E-ABBC-8EF7AA2076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00-4A1E-ABBC-8EF7AA2076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00-4A1E-ABBC-8EF7AA2076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00-4A1E-ABBC-8EF7AA2076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00-4A1E-ABBC-8EF7AA2076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00-4A1E-ABBC-8EF7AA2076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00-4A1E-ABBC-8EF7AA2076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00-4A1E-ABBC-8EF7AA2076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00-4A1E-ABBC-8EF7AA2076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00-4A1E-ABBC-8EF7AA2076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00-4A1E-ABBC-8EF7AA2076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00-4A1E-ABBC-8EF7AA2076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00-4A1E-ABBC-8EF7AA2076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00-4A1E-ABBC-8EF7AA2076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00-4A1E-ABBC-8EF7AA2076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00-4A1E-ABBC-8EF7AA2076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00-4A1E-ABBC-8EF7AA2076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00-4A1E-ABBC-8EF7AA2076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00-4A1E-ABBC-8EF7AA2076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00-4A1E-ABBC-8EF7AA2076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00-4A1E-ABBC-8EF7AA2076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00-4A1E-ABBC-8EF7AA2076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00-4A1E-ABBC-8EF7AA2076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00-4A1E-ABBC-8EF7AA2076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00-4A1E-ABBC-8EF7AA2076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00-4A1E-ABBC-8EF7AA2076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00-4A1E-ABBC-8EF7AA2076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00-4A1E-ABBC-8EF7AA2076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00-4A1E-ABBC-8EF7AA2076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00-4A1E-ABBC-8EF7AA2076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00-4A1E-ABBC-8EF7AA2076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00-4A1E-ABBC-8EF7AA2076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00-4A1E-ABBC-8EF7AA2076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00-4A1E-ABBC-8EF7AA2076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00-4A1E-ABBC-8EF7AA2076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00-4A1E-ABBC-8EF7AA2076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00-4A1E-ABBC-8EF7AA2076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00-4A1E-ABBC-8EF7AA2076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00-4A1E-ABBC-8EF7AA2076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00-4A1E-ABBC-8EF7AA2076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00-4A1E-ABBC-8EF7AA2076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00-4A1E-ABBC-8EF7AA2076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00-4A1E-ABBC-8EF7AA2076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00-4A1E-ABBC-8EF7AA2076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00-4A1E-ABBC-8EF7AA2076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00-4A1E-ABBC-8EF7AA2076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00-4A1E-ABBC-8EF7AA2076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00-4A1E-ABBC-8EF7AA2076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00-4A1E-ABBC-8EF7AA2076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00-4A1E-ABBC-8EF7AA2076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700-4A1E-ABBC-8EF7AA207660}"/>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700-4A1E-ABBC-8EF7AA207660}"/>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700-4A1E-ABBC-8EF7AA207660}"/>
              </c:ext>
            </c:extLst>
          </c:dPt>
          <c:dPt>
            <c:idx val="3"/>
            <c:bubble3D val="0"/>
            <c:extLst>
              <c:ext xmlns:c16="http://schemas.microsoft.com/office/drawing/2014/chart" uri="{C3380CC4-5D6E-409C-BE32-E72D297353CC}">
                <c16:uniqueId val="{000000C4-0700-4A1E-ABBC-8EF7AA20766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00-4A1E-ABBC-8EF7AA2076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700-4A1E-ABBC-8EF7AA2076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00-4A1E-ABBC-8EF7AA20766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00-4A1E-ABBC-8EF7AA2076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00-4A1E-ABBC-8EF7AA20766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00-4A1E-ABBC-8EF7AA2076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00-4A1E-ABBC-8EF7AA20766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00-4A1E-ABBC-8EF7AA20766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00-4A1E-ABBC-8EF7AA20766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00-4A1E-ABBC-8EF7AA20766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00-4A1E-ABBC-8EF7AA20766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00-4A1E-ABBC-8EF7AA20766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00-4A1E-ABBC-8EF7AA2076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00-4A1E-ABBC-8EF7AA20766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00-4A1E-ABBC-8EF7AA2076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00-4A1E-ABBC-8EF7AA2076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00-4A1E-ABBC-8EF7AA2076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00-4A1E-ABBC-8EF7AA2076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00-4A1E-ABBC-8EF7AA2076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00-4A1E-ABBC-8EF7AA2076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00-4A1E-ABBC-8EF7AA2076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00-4A1E-ABBC-8EF7AA2076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00-4A1E-ABBC-8EF7AA2076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00-4A1E-ABBC-8EF7AA2076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00-4A1E-ABBC-8EF7AA2076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00-4A1E-ABBC-8EF7AA2076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00-4A1E-ABBC-8EF7AA2076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00-4A1E-ABBC-8EF7AA2076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00-4A1E-ABBC-8EF7AA2076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00-4A1E-ABBC-8EF7AA2076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00-4A1E-ABBC-8EF7AA2076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00-4A1E-ABBC-8EF7AA2076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00-4A1E-ABBC-8EF7AA2076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00-4A1E-ABBC-8EF7AA2076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00-4A1E-ABBC-8EF7AA2076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00-4A1E-ABBC-8EF7AA2076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00-4A1E-ABBC-8EF7AA2076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00-4A1E-ABBC-8EF7AA2076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00-4A1E-ABBC-8EF7AA2076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00-4A1E-ABBC-8EF7AA2076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00-4A1E-ABBC-8EF7AA2076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00-4A1E-ABBC-8EF7AA2076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00-4A1E-ABBC-8EF7AA2076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00-4A1E-ABBC-8EF7AA2076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00-4A1E-ABBC-8EF7AA2076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00-4A1E-ABBC-8EF7AA2076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00-4A1E-ABBC-8EF7AA2076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00-4A1E-ABBC-8EF7AA2076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00-4A1E-ABBC-8EF7AA2076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00-4A1E-ABBC-8EF7AA2076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00-4A1E-ABBC-8EF7AA2076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00-4A1E-ABBC-8EF7AA2076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00-4A1E-ABBC-8EF7AA2076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00-4A1E-ABBC-8EF7AA2076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00-4A1E-ABBC-8EF7AA2076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00-4A1E-ABBC-8EF7AA2076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00-4A1E-ABBC-8EF7AA2076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00-4A1E-ABBC-8EF7AA2076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00-4A1E-ABBC-8EF7AA2076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00-4A1E-ABBC-8EF7AA2076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00-4A1E-ABBC-8EF7AA2076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00-4A1E-ABBC-8EF7AA2076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00-4A1E-ABBC-8EF7AA2076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00-4A1E-ABBC-8EF7AA2076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00-4A1E-ABBC-8EF7AA2076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00-4A1E-ABBC-8EF7AA2076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00-4A1E-ABBC-8EF7AA2076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00-4A1E-ABBC-8EF7AA2076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00-4A1E-ABBC-8EF7AA2076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00-4A1E-ABBC-8EF7AA2076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00-4A1E-ABBC-8EF7AA2076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00-4A1E-ABBC-8EF7AA2076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00-4A1E-ABBC-8EF7AA2076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00-4A1E-ABBC-8EF7AA2076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00-4A1E-ABBC-8EF7AA2076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00-4A1E-ABBC-8EF7AA2076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00-4A1E-ABBC-8EF7AA2076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00-4A1E-ABBC-8EF7AA2076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00-4A1E-ABBC-8EF7AA2076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00-4A1E-ABBC-8EF7AA2076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00-4A1E-ABBC-8EF7AA2076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00-4A1E-ABBC-8EF7AA2076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00-4A1E-ABBC-8EF7AA2076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00-4A1E-ABBC-8EF7AA2076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00-4A1E-ABBC-8EF7AA2076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00-4A1E-ABBC-8EF7AA2076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00-4A1E-ABBC-8EF7AA2076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00-4A1E-ABBC-8EF7AA2076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00-4A1E-ABBC-8EF7AA2076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00-4A1E-ABBC-8EF7AA2076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00-4A1E-ABBC-8EF7AA2076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00-4A1E-ABBC-8EF7AA2076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00-4A1E-ABBC-8EF7AA2076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00-4A1E-ABBC-8EF7AA2076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00-4A1E-ABBC-8EF7AA2076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700-4A1E-ABBC-8EF7AA207660}"/>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129-45A0-ABF2-C8319D9F940B}"/>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129-45A0-ABF2-C8319D9F940B}"/>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129-45A0-ABF2-C8319D9F940B}"/>
              </c:ext>
            </c:extLst>
          </c:dPt>
          <c:dPt>
            <c:idx val="3"/>
            <c:bubble3D val="0"/>
            <c:extLst>
              <c:ext xmlns:c16="http://schemas.microsoft.com/office/drawing/2014/chart" uri="{C3380CC4-5D6E-409C-BE32-E72D297353CC}">
                <c16:uniqueId val="{00000003-A129-45A0-ABF2-C8319D9F940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129-45A0-ABF2-C8319D9F94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129-45A0-ABF2-C8319D9F94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129-45A0-ABF2-C8319D9F940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129-45A0-ABF2-C8319D9F94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129-45A0-ABF2-C8319D9F940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129-45A0-ABF2-C8319D9F94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129-45A0-ABF2-C8319D9F940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129-45A0-ABF2-C8319D9F940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129-45A0-ABF2-C8319D9F940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129-45A0-ABF2-C8319D9F940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129-45A0-ABF2-C8319D9F940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129-45A0-ABF2-C8319D9F940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129-45A0-ABF2-C8319D9F94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129-45A0-ABF2-C8319D9F940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129-45A0-ABF2-C8319D9F94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129-45A0-ABF2-C8319D9F94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129-45A0-ABF2-C8319D9F94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129-45A0-ABF2-C8319D9F94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129-45A0-ABF2-C8319D9F94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129-45A0-ABF2-C8319D9F94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129-45A0-ABF2-C8319D9F94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129-45A0-ABF2-C8319D9F94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129-45A0-ABF2-C8319D9F94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129-45A0-ABF2-C8319D9F94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29-45A0-ABF2-C8319D9F94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29-45A0-ABF2-C8319D9F94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29-45A0-ABF2-C8319D9F94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29-45A0-ABF2-C8319D9F94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29-45A0-ABF2-C8319D9F94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29-45A0-ABF2-C8319D9F94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29-45A0-ABF2-C8319D9F94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29-45A0-ABF2-C8319D9F94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29-45A0-ABF2-C8319D9F94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29-45A0-ABF2-C8319D9F94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29-45A0-ABF2-C8319D9F94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29-45A0-ABF2-C8319D9F94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29-45A0-ABF2-C8319D9F94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29-45A0-ABF2-C8319D9F94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29-45A0-ABF2-C8319D9F94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29-45A0-ABF2-C8319D9F94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29-45A0-ABF2-C8319D9F94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29-45A0-ABF2-C8319D9F94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29-45A0-ABF2-C8319D9F94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29-45A0-ABF2-C8319D9F94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29-45A0-ABF2-C8319D9F94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29-45A0-ABF2-C8319D9F94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29-45A0-ABF2-C8319D9F94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29-45A0-ABF2-C8319D9F94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29-45A0-ABF2-C8319D9F94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29-45A0-ABF2-C8319D9F94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29-45A0-ABF2-C8319D9F94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29-45A0-ABF2-C8319D9F94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29-45A0-ABF2-C8319D9F94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29-45A0-ABF2-C8319D9F94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29-45A0-ABF2-C8319D9F94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29-45A0-ABF2-C8319D9F94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29-45A0-ABF2-C8319D9F94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29-45A0-ABF2-C8319D9F94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29-45A0-ABF2-C8319D9F94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29-45A0-ABF2-C8319D9F94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29-45A0-ABF2-C8319D9F94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29-45A0-ABF2-C8319D9F94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29-45A0-ABF2-C8319D9F94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29-45A0-ABF2-C8319D9F94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29-45A0-ABF2-C8319D9F94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29-45A0-ABF2-C8319D9F94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29-45A0-ABF2-C8319D9F94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29-45A0-ABF2-C8319D9F94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29-45A0-ABF2-C8319D9F94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129-45A0-ABF2-C8319D9F94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29-45A0-ABF2-C8319D9F94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29-45A0-ABF2-C8319D9F94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29-45A0-ABF2-C8319D9F94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29-45A0-ABF2-C8319D9F94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29-45A0-ABF2-C8319D9F94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29-45A0-ABF2-C8319D9F94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29-45A0-ABF2-C8319D9F94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29-45A0-ABF2-C8319D9F94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29-45A0-ABF2-C8319D9F94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29-45A0-ABF2-C8319D9F94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29-45A0-ABF2-C8319D9F94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29-45A0-ABF2-C8319D9F94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29-45A0-ABF2-C8319D9F94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29-45A0-ABF2-C8319D9F94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29-45A0-ABF2-C8319D9F94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29-45A0-ABF2-C8319D9F94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29-45A0-ABF2-C8319D9F94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29-45A0-ABF2-C8319D9F94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29-45A0-ABF2-C8319D9F94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29-45A0-ABF2-C8319D9F94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29-45A0-ABF2-C8319D9F94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29-45A0-ABF2-C8319D9F94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29-45A0-ABF2-C8319D9F94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29-45A0-ABF2-C8319D9F94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129-45A0-ABF2-C8319D9F94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129-45A0-ABF2-C8319D9F940B}"/>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129-45A0-ABF2-C8319D9F94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129-45A0-ABF2-C8319D9F94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129-45A0-ABF2-C8319D9F940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129-45A0-ABF2-C8319D9F94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129-45A0-ABF2-C8319D9F940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129-45A0-ABF2-C8319D9F94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129-45A0-ABF2-C8319D9F940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129-45A0-ABF2-C8319D9F940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129-45A0-ABF2-C8319D9F940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129-45A0-ABF2-C8319D9F940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129-45A0-ABF2-C8319D9F940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129-45A0-ABF2-C8319D9F940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129-45A0-ABF2-C8319D9F94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129-45A0-ABF2-C8319D9F940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129-45A0-ABF2-C8319D9F94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129-45A0-ABF2-C8319D9F94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129-45A0-ABF2-C8319D9F94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129-45A0-ABF2-C8319D9F94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129-45A0-ABF2-C8319D9F94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129-45A0-ABF2-C8319D9F94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129-45A0-ABF2-C8319D9F94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129-45A0-ABF2-C8319D9F94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129-45A0-ABF2-C8319D9F94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129-45A0-ABF2-C8319D9F94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129-45A0-ABF2-C8319D9F94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129-45A0-ABF2-C8319D9F94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129-45A0-ABF2-C8319D9F94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129-45A0-ABF2-C8319D9F94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129-45A0-ABF2-C8319D9F94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129-45A0-ABF2-C8319D9F94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129-45A0-ABF2-C8319D9F94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129-45A0-ABF2-C8319D9F94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129-45A0-ABF2-C8319D9F94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129-45A0-ABF2-C8319D9F94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129-45A0-ABF2-C8319D9F94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129-45A0-ABF2-C8319D9F94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129-45A0-ABF2-C8319D9F94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129-45A0-ABF2-C8319D9F94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129-45A0-ABF2-C8319D9F94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129-45A0-ABF2-C8319D9F94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129-45A0-ABF2-C8319D9F94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129-45A0-ABF2-C8319D9F94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129-45A0-ABF2-C8319D9F94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129-45A0-ABF2-C8319D9F94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129-45A0-ABF2-C8319D9F94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129-45A0-ABF2-C8319D9F94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129-45A0-ABF2-C8319D9F94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129-45A0-ABF2-C8319D9F94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129-45A0-ABF2-C8319D9F94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129-45A0-ABF2-C8319D9F94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129-45A0-ABF2-C8319D9F94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129-45A0-ABF2-C8319D9F94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129-45A0-ABF2-C8319D9F94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129-45A0-ABF2-C8319D9F94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129-45A0-ABF2-C8319D9F94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129-45A0-ABF2-C8319D9F94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129-45A0-ABF2-C8319D9F94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129-45A0-ABF2-C8319D9F94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129-45A0-ABF2-C8319D9F94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129-45A0-ABF2-C8319D9F94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129-45A0-ABF2-C8319D9F94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129-45A0-ABF2-C8319D9F94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129-45A0-ABF2-C8319D9F94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129-45A0-ABF2-C8319D9F94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129-45A0-ABF2-C8319D9F94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129-45A0-ABF2-C8319D9F94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129-45A0-ABF2-C8319D9F94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129-45A0-ABF2-C8319D9F94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129-45A0-ABF2-C8319D9F94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129-45A0-ABF2-C8319D9F94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129-45A0-ABF2-C8319D9F94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129-45A0-ABF2-C8319D9F94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129-45A0-ABF2-C8319D9F94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129-45A0-ABF2-C8319D9F94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129-45A0-ABF2-C8319D9F94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129-45A0-ABF2-C8319D9F94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129-45A0-ABF2-C8319D9F94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129-45A0-ABF2-C8319D9F94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129-45A0-ABF2-C8319D9F94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129-45A0-ABF2-C8319D9F94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129-45A0-ABF2-C8319D9F94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129-45A0-ABF2-C8319D9F94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129-45A0-ABF2-C8319D9F94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129-45A0-ABF2-C8319D9F94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129-45A0-ABF2-C8319D9F94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129-45A0-ABF2-C8319D9F94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129-45A0-ABF2-C8319D9F94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129-45A0-ABF2-C8319D9F94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129-45A0-ABF2-C8319D9F94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129-45A0-ABF2-C8319D9F94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129-45A0-ABF2-C8319D9F94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129-45A0-ABF2-C8319D9F94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129-45A0-ABF2-C8319D9F94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129-45A0-ABF2-C8319D9F94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129-45A0-ABF2-C8319D9F94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129-45A0-ABF2-C8319D9F940B}"/>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129-45A0-ABF2-C8319D9F940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129-45A0-ABF2-C8319D9F940B}"/>
              </c:ext>
            </c:extLst>
          </c:dPt>
          <c:dPt>
            <c:idx val="3"/>
            <c:bubble3D val="0"/>
            <c:extLst>
              <c:ext xmlns:c16="http://schemas.microsoft.com/office/drawing/2014/chart" uri="{C3380CC4-5D6E-409C-BE32-E72D297353CC}">
                <c16:uniqueId val="{000000C4-A129-45A0-ABF2-C8319D9F940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129-45A0-ABF2-C8319D9F94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129-45A0-ABF2-C8319D9F94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129-45A0-ABF2-C8319D9F940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129-45A0-ABF2-C8319D9F94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129-45A0-ABF2-C8319D9F940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129-45A0-ABF2-C8319D9F94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129-45A0-ABF2-C8319D9F940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129-45A0-ABF2-C8319D9F940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129-45A0-ABF2-C8319D9F940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129-45A0-ABF2-C8319D9F940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129-45A0-ABF2-C8319D9F940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129-45A0-ABF2-C8319D9F940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129-45A0-ABF2-C8319D9F94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129-45A0-ABF2-C8319D9F940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129-45A0-ABF2-C8319D9F94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129-45A0-ABF2-C8319D9F94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129-45A0-ABF2-C8319D9F94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129-45A0-ABF2-C8319D9F94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129-45A0-ABF2-C8319D9F94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129-45A0-ABF2-C8319D9F94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129-45A0-ABF2-C8319D9F94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129-45A0-ABF2-C8319D9F94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129-45A0-ABF2-C8319D9F94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129-45A0-ABF2-C8319D9F94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129-45A0-ABF2-C8319D9F94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129-45A0-ABF2-C8319D9F94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129-45A0-ABF2-C8319D9F94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129-45A0-ABF2-C8319D9F94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129-45A0-ABF2-C8319D9F94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129-45A0-ABF2-C8319D9F94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129-45A0-ABF2-C8319D9F94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129-45A0-ABF2-C8319D9F94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129-45A0-ABF2-C8319D9F94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129-45A0-ABF2-C8319D9F94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129-45A0-ABF2-C8319D9F94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129-45A0-ABF2-C8319D9F94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129-45A0-ABF2-C8319D9F94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129-45A0-ABF2-C8319D9F94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129-45A0-ABF2-C8319D9F94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129-45A0-ABF2-C8319D9F94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129-45A0-ABF2-C8319D9F94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129-45A0-ABF2-C8319D9F94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129-45A0-ABF2-C8319D9F94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129-45A0-ABF2-C8319D9F94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129-45A0-ABF2-C8319D9F94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129-45A0-ABF2-C8319D9F94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129-45A0-ABF2-C8319D9F94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129-45A0-ABF2-C8319D9F94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129-45A0-ABF2-C8319D9F94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129-45A0-ABF2-C8319D9F94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129-45A0-ABF2-C8319D9F94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129-45A0-ABF2-C8319D9F94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129-45A0-ABF2-C8319D9F94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129-45A0-ABF2-C8319D9F94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129-45A0-ABF2-C8319D9F94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129-45A0-ABF2-C8319D9F94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129-45A0-ABF2-C8319D9F94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129-45A0-ABF2-C8319D9F94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129-45A0-ABF2-C8319D9F94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129-45A0-ABF2-C8319D9F94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129-45A0-ABF2-C8319D9F94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129-45A0-ABF2-C8319D9F94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129-45A0-ABF2-C8319D9F94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129-45A0-ABF2-C8319D9F94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129-45A0-ABF2-C8319D9F94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129-45A0-ABF2-C8319D9F94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129-45A0-ABF2-C8319D9F94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129-45A0-ABF2-C8319D9F94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129-45A0-ABF2-C8319D9F94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129-45A0-ABF2-C8319D9F94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129-45A0-ABF2-C8319D9F94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129-45A0-ABF2-C8319D9F94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129-45A0-ABF2-C8319D9F94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129-45A0-ABF2-C8319D9F94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129-45A0-ABF2-C8319D9F94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129-45A0-ABF2-C8319D9F94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129-45A0-ABF2-C8319D9F94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129-45A0-ABF2-C8319D9F94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129-45A0-ABF2-C8319D9F94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129-45A0-ABF2-C8319D9F94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129-45A0-ABF2-C8319D9F94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129-45A0-ABF2-C8319D9F94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129-45A0-ABF2-C8319D9F94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129-45A0-ABF2-C8319D9F94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129-45A0-ABF2-C8319D9F94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129-45A0-ABF2-C8319D9F94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129-45A0-ABF2-C8319D9F94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129-45A0-ABF2-C8319D9F94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129-45A0-ABF2-C8319D9F94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129-45A0-ABF2-C8319D9F94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129-45A0-ABF2-C8319D9F94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129-45A0-ABF2-C8319D9F94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129-45A0-ABF2-C8319D9F94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129-45A0-ABF2-C8319D9F94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129-45A0-ABF2-C8319D9F94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129-45A0-ABF2-C8319D9F940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A08-45FB-9141-D63F6ABF22F6}"/>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5A08-45FB-9141-D63F6ABF22F6}"/>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5A08-45FB-9141-D63F6ABF22F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A08-45FB-9141-D63F6ABF22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A08-45FB-9141-D63F6ABF22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A08-45FB-9141-D63F6ABF22F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A08-45FB-9141-D63F6ABF22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A08-45FB-9141-D63F6ABF22F6}"/>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A08-45FB-9141-D63F6ABF22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A08-45FB-9141-D63F6ABF22F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A08-45FB-9141-D63F6ABF22F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A08-45FB-9141-D63F6ABF22F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A08-45FB-9141-D63F6ABF22F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A08-45FB-9141-D63F6ABF22F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A08-45FB-9141-D63F6ABF22F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A08-45FB-9141-D63F6ABF22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A08-45FB-9141-D63F6ABF22F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A08-45FB-9141-D63F6ABF22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A08-45FB-9141-D63F6ABF22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A08-45FB-9141-D63F6ABF22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A08-45FB-9141-D63F6ABF22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A08-45FB-9141-D63F6ABF22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A08-45FB-9141-D63F6ABF22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A08-45FB-9141-D63F6ABF22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A08-45FB-9141-D63F6ABF22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A08-45FB-9141-D63F6ABF22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A08-45FB-9141-D63F6ABF22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A08-45FB-9141-D63F6ABF22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A08-45FB-9141-D63F6ABF22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A08-45FB-9141-D63F6ABF22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A08-45FB-9141-D63F6ABF22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A08-45FB-9141-D63F6ABF22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A08-45FB-9141-D63F6ABF22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A08-45FB-9141-D63F6ABF22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A08-45FB-9141-D63F6ABF22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A08-45FB-9141-D63F6ABF22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A08-45FB-9141-D63F6ABF22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A08-45FB-9141-D63F6ABF22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A08-45FB-9141-D63F6ABF22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A08-45FB-9141-D63F6ABF22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A08-45FB-9141-D63F6ABF22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A08-45FB-9141-D63F6ABF22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A08-45FB-9141-D63F6ABF22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A08-45FB-9141-D63F6ABF22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A08-45FB-9141-D63F6ABF22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A08-45FB-9141-D63F6ABF22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A08-45FB-9141-D63F6ABF22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A08-45FB-9141-D63F6ABF22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A08-45FB-9141-D63F6ABF22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A08-45FB-9141-D63F6ABF22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A08-45FB-9141-D63F6ABF22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A08-45FB-9141-D63F6ABF22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A08-45FB-9141-D63F6ABF22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A08-45FB-9141-D63F6ABF22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A08-45FB-9141-D63F6ABF22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A08-45FB-9141-D63F6ABF22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A08-45FB-9141-D63F6ABF22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A08-45FB-9141-D63F6ABF22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A08-45FB-9141-D63F6ABF22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A08-45FB-9141-D63F6ABF22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A08-45FB-9141-D63F6ABF22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A08-45FB-9141-D63F6ABF22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A08-45FB-9141-D63F6ABF22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A08-45FB-9141-D63F6ABF22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A08-45FB-9141-D63F6ABF22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A08-45FB-9141-D63F6ABF22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A08-45FB-9141-D63F6ABF22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A08-45FB-9141-D63F6ABF22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A08-45FB-9141-D63F6ABF22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A08-45FB-9141-D63F6ABF22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A08-45FB-9141-D63F6ABF22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A08-45FB-9141-D63F6ABF22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A08-45FB-9141-D63F6ABF22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A08-45FB-9141-D63F6ABF22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A08-45FB-9141-D63F6ABF22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A08-45FB-9141-D63F6ABF22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A08-45FB-9141-D63F6ABF22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A08-45FB-9141-D63F6ABF22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A08-45FB-9141-D63F6ABF22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A08-45FB-9141-D63F6ABF22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A08-45FB-9141-D63F6ABF22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A08-45FB-9141-D63F6ABF22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A08-45FB-9141-D63F6ABF22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A08-45FB-9141-D63F6ABF22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A08-45FB-9141-D63F6ABF22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A08-45FB-9141-D63F6ABF22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A08-45FB-9141-D63F6ABF22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A08-45FB-9141-D63F6ABF22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A08-45FB-9141-D63F6ABF22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A08-45FB-9141-D63F6ABF22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A08-45FB-9141-D63F6ABF22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A08-45FB-9141-D63F6ABF22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A08-45FB-9141-D63F6ABF22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A08-45FB-9141-D63F6ABF22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A08-45FB-9141-D63F6ABF22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A08-45FB-9141-D63F6ABF22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A08-45FB-9141-D63F6ABF22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A08-45FB-9141-D63F6ABF22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A08-45FB-9141-D63F6ABF22F6}"/>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A08-45FB-9141-D63F6ABF22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A08-45FB-9141-D63F6ABF22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A08-45FB-9141-D63F6ABF22F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A08-45FB-9141-D63F6ABF22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A08-45FB-9141-D63F6ABF22F6}"/>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A08-45FB-9141-D63F6ABF22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A08-45FB-9141-D63F6ABF22F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A08-45FB-9141-D63F6ABF22F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A08-45FB-9141-D63F6ABF22F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A08-45FB-9141-D63F6ABF22F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A08-45FB-9141-D63F6ABF22F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A08-45FB-9141-D63F6ABF22F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A08-45FB-9141-D63F6ABF22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A08-45FB-9141-D63F6ABF22F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A08-45FB-9141-D63F6ABF22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A08-45FB-9141-D63F6ABF22F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A08-45FB-9141-D63F6ABF22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A08-45FB-9141-D63F6ABF22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A08-45FB-9141-D63F6ABF22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A08-45FB-9141-D63F6ABF22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A08-45FB-9141-D63F6ABF22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A08-45FB-9141-D63F6ABF22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A08-45FB-9141-D63F6ABF22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A08-45FB-9141-D63F6ABF22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A08-45FB-9141-D63F6ABF22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A08-45FB-9141-D63F6ABF22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A08-45FB-9141-D63F6ABF22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A08-45FB-9141-D63F6ABF22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A08-45FB-9141-D63F6ABF22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A08-45FB-9141-D63F6ABF22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A08-45FB-9141-D63F6ABF22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A08-45FB-9141-D63F6ABF22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A08-45FB-9141-D63F6ABF22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A08-45FB-9141-D63F6ABF22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A08-45FB-9141-D63F6ABF22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A08-45FB-9141-D63F6ABF22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A08-45FB-9141-D63F6ABF22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A08-45FB-9141-D63F6ABF22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A08-45FB-9141-D63F6ABF22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A08-45FB-9141-D63F6ABF22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A08-45FB-9141-D63F6ABF22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A08-45FB-9141-D63F6ABF22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A08-45FB-9141-D63F6ABF22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A08-45FB-9141-D63F6ABF22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A08-45FB-9141-D63F6ABF22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A08-45FB-9141-D63F6ABF22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A08-45FB-9141-D63F6ABF22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A08-45FB-9141-D63F6ABF22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A08-45FB-9141-D63F6ABF22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A08-45FB-9141-D63F6ABF22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A08-45FB-9141-D63F6ABF22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A08-45FB-9141-D63F6ABF22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A08-45FB-9141-D63F6ABF22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A08-45FB-9141-D63F6ABF22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A08-45FB-9141-D63F6ABF22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A08-45FB-9141-D63F6ABF22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A08-45FB-9141-D63F6ABF22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A08-45FB-9141-D63F6ABF22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A08-45FB-9141-D63F6ABF22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A08-45FB-9141-D63F6ABF22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A08-45FB-9141-D63F6ABF22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A08-45FB-9141-D63F6ABF22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A08-45FB-9141-D63F6ABF22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A08-45FB-9141-D63F6ABF22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A08-45FB-9141-D63F6ABF22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A08-45FB-9141-D63F6ABF22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A08-45FB-9141-D63F6ABF22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A08-45FB-9141-D63F6ABF22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A08-45FB-9141-D63F6ABF22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A08-45FB-9141-D63F6ABF22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A08-45FB-9141-D63F6ABF22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A08-45FB-9141-D63F6ABF22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A08-45FB-9141-D63F6ABF22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A08-45FB-9141-D63F6ABF22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A08-45FB-9141-D63F6ABF22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A08-45FB-9141-D63F6ABF22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A08-45FB-9141-D63F6ABF22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A08-45FB-9141-D63F6ABF22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A08-45FB-9141-D63F6ABF22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A08-45FB-9141-D63F6ABF22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A08-45FB-9141-D63F6ABF22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A08-45FB-9141-D63F6ABF22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A08-45FB-9141-D63F6ABF22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A08-45FB-9141-D63F6ABF22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A08-45FB-9141-D63F6ABF22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A08-45FB-9141-D63F6ABF22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A08-45FB-9141-D63F6ABF22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A08-45FB-9141-D63F6ABF22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A08-45FB-9141-D63F6ABF22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A08-45FB-9141-D63F6ABF22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A08-45FB-9141-D63F6ABF22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A08-45FB-9141-D63F6ABF22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A08-45FB-9141-D63F6ABF22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A08-45FB-9141-D63F6ABF22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A08-45FB-9141-D63F6ABF22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A08-45FB-9141-D63F6ABF22F6}"/>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A08-45FB-9141-D63F6ABF22F6}"/>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5A08-45FB-9141-D63F6ABF22F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A08-45FB-9141-D63F6ABF22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A08-45FB-9141-D63F6ABF22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A08-45FB-9141-D63F6ABF22F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A08-45FB-9141-D63F6ABF22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A08-45FB-9141-D63F6ABF22F6}"/>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A08-45FB-9141-D63F6ABF22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A08-45FB-9141-D63F6ABF22F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A08-45FB-9141-D63F6ABF22F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A08-45FB-9141-D63F6ABF22F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A08-45FB-9141-D63F6ABF22F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A08-45FB-9141-D63F6ABF22F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A08-45FB-9141-D63F6ABF22F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A08-45FB-9141-D63F6ABF22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A08-45FB-9141-D63F6ABF22F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A08-45FB-9141-D63F6ABF22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A08-45FB-9141-D63F6ABF22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A08-45FB-9141-D63F6ABF22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A08-45FB-9141-D63F6ABF22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A08-45FB-9141-D63F6ABF22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A08-45FB-9141-D63F6ABF22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A08-45FB-9141-D63F6ABF22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A08-45FB-9141-D63F6ABF22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A08-45FB-9141-D63F6ABF22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A08-45FB-9141-D63F6ABF22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A08-45FB-9141-D63F6ABF22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A08-45FB-9141-D63F6ABF22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A08-45FB-9141-D63F6ABF22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A08-45FB-9141-D63F6ABF22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A08-45FB-9141-D63F6ABF22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A08-45FB-9141-D63F6ABF22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A08-45FB-9141-D63F6ABF22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A08-45FB-9141-D63F6ABF22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A08-45FB-9141-D63F6ABF22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A08-45FB-9141-D63F6ABF22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A08-45FB-9141-D63F6ABF22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A08-45FB-9141-D63F6ABF22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A08-45FB-9141-D63F6ABF22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A08-45FB-9141-D63F6ABF22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A08-45FB-9141-D63F6ABF22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A08-45FB-9141-D63F6ABF22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A08-45FB-9141-D63F6ABF22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A08-45FB-9141-D63F6ABF22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A08-45FB-9141-D63F6ABF22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A08-45FB-9141-D63F6ABF22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A08-45FB-9141-D63F6ABF22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A08-45FB-9141-D63F6ABF22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A08-45FB-9141-D63F6ABF22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A08-45FB-9141-D63F6ABF22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A08-45FB-9141-D63F6ABF22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A08-45FB-9141-D63F6ABF22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A08-45FB-9141-D63F6ABF22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A08-45FB-9141-D63F6ABF22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A08-45FB-9141-D63F6ABF22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A08-45FB-9141-D63F6ABF22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A08-45FB-9141-D63F6ABF22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A08-45FB-9141-D63F6ABF22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A08-45FB-9141-D63F6ABF22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A08-45FB-9141-D63F6ABF22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A08-45FB-9141-D63F6ABF22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A08-45FB-9141-D63F6ABF22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A08-45FB-9141-D63F6ABF22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A08-45FB-9141-D63F6ABF22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A08-45FB-9141-D63F6ABF22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A08-45FB-9141-D63F6ABF22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A08-45FB-9141-D63F6ABF22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A08-45FB-9141-D63F6ABF22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A08-45FB-9141-D63F6ABF22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A08-45FB-9141-D63F6ABF22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A08-45FB-9141-D63F6ABF22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A08-45FB-9141-D63F6ABF22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A08-45FB-9141-D63F6ABF22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A08-45FB-9141-D63F6ABF22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A08-45FB-9141-D63F6ABF22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A08-45FB-9141-D63F6ABF22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A08-45FB-9141-D63F6ABF22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A08-45FB-9141-D63F6ABF22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A08-45FB-9141-D63F6ABF22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A08-45FB-9141-D63F6ABF22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A08-45FB-9141-D63F6ABF22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A08-45FB-9141-D63F6ABF22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A08-45FB-9141-D63F6ABF22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A08-45FB-9141-D63F6ABF22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A08-45FB-9141-D63F6ABF22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A08-45FB-9141-D63F6ABF22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A08-45FB-9141-D63F6ABF22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A08-45FB-9141-D63F6ABF22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A08-45FB-9141-D63F6ABF22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A08-45FB-9141-D63F6ABF22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A08-45FB-9141-D63F6ABF22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A08-45FB-9141-D63F6ABF22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A08-45FB-9141-D63F6ABF22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A08-45FB-9141-D63F6ABF22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A08-45FB-9141-D63F6ABF22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A08-45FB-9141-D63F6ABF22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A08-45FB-9141-D63F6ABF22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99.909241513515255</c:v>
                </c:pt>
                <c:pt idx="10">
                  <c:v>99.473464664668498</c:v>
                </c:pt>
                <c:pt idx="11">
                  <c:v>99.134868762223917</c:v>
                </c:pt>
                <c:pt idx="12">
                  <c:v>99.041317414845111</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A08-45FB-9141-D63F6ABF22F6}"/>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4DB-4B66-BA0C-650787585023}"/>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42.7</c:v>
                </c:pt>
                <c:pt idx="13">
                  <c:v>42.7</c:v>
                </c:pt>
                <c:pt idx="14">
                  <c:v>42.7</c:v>
                </c:pt>
                <c:pt idx="15">
                  <c:v>42.7</c:v>
                </c:pt>
                <c:pt idx="16">
                  <c:v>42.7</c:v>
                </c:pt>
                <c:pt idx="17">
                  <c:v>42.7</c:v>
                </c:pt>
                <c:pt idx="18">
                  <c:v>42.7</c:v>
                </c:pt>
                <c:pt idx="19">
                  <c:v>42.7</c:v>
                </c:pt>
                <c:pt idx="20">
                  <c:v>42.7</c:v>
                </c:pt>
                <c:pt idx="21">
                  <c:v>#N/A</c:v>
                </c:pt>
                <c:pt idx="22">
                  <c:v>#N/A</c:v>
                </c:pt>
                <c:pt idx="23">
                  <c:v>#N/A</c:v>
                </c:pt>
                <c:pt idx="24">
                  <c:v>#N/A</c:v>
                </c:pt>
                <c:pt idx="25">
                  <c:v>#N/A</c:v>
                </c:pt>
              </c:numCache>
            </c:numRef>
          </c:yVal>
          <c:smooth val="0"/>
          <c:extLst>
            <c:ext xmlns:c16="http://schemas.microsoft.com/office/drawing/2014/chart" uri="{C3380CC4-5D6E-409C-BE32-E72D297353CC}">
              <c16:uniqueId val="{00000001-24DB-4B66-BA0C-650787585023}"/>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4DB-4B66-BA0C-650787585023}"/>
              </c:ext>
            </c:extLst>
          </c:dPt>
          <c:dPt>
            <c:idx val="3"/>
            <c:bubble3D val="0"/>
            <c:extLst>
              <c:ext xmlns:c16="http://schemas.microsoft.com/office/drawing/2014/chart" uri="{C3380CC4-5D6E-409C-BE32-E72D297353CC}">
                <c16:uniqueId val="{00000003-24DB-4B66-BA0C-65078758502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DB-4B66-BA0C-6507875850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DB-4B66-BA0C-6507875850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DB-4B66-BA0C-65078758502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DB-4B66-BA0C-6507875850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DB-4B66-BA0C-65078758502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DB-4B66-BA0C-65078758502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DB-4B66-BA0C-65078758502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DB-4B66-BA0C-65078758502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DB-4B66-BA0C-65078758502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DB-4B66-BA0C-65078758502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DB-4B66-BA0C-65078758502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DB-4B66-BA0C-65078758502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DB-4B66-BA0C-6507875850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DB-4B66-BA0C-65078758502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DB-4B66-BA0C-6507875850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DB-4B66-BA0C-6507875850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DB-4B66-BA0C-6507875850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DB-4B66-BA0C-6507875850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DB-4B66-BA0C-6507875850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DB-4B66-BA0C-6507875850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DB-4B66-BA0C-6507875850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DB-4B66-BA0C-6507875850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DB-4B66-BA0C-6507875850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4DB-4B66-BA0C-6507875850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DB-4B66-BA0C-6507875850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DB-4B66-BA0C-6507875850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DB-4B66-BA0C-6507875850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DB-4B66-BA0C-6507875850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DB-4B66-BA0C-6507875850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DB-4B66-BA0C-6507875850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DB-4B66-BA0C-6507875850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DB-4B66-BA0C-6507875850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DB-4B66-BA0C-6507875850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DB-4B66-BA0C-6507875850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DB-4B66-BA0C-6507875850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DB-4B66-BA0C-6507875850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DB-4B66-BA0C-6507875850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DB-4B66-BA0C-6507875850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DB-4B66-BA0C-6507875850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DB-4B66-BA0C-6507875850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DB-4B66-BA0C-6507875850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DB-4B66-BA0C-6507875850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DB-4B66-BA0C-6507875850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DB-4B66-BA0C-6507875850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DB-4B66-BA0C-6507875850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DB-4B66-BA0C-6507875850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DB-4B66-BA0C-6507875850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DB-4B66-BA0C-6507875850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DB-4B66-BA0C-6507875850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DB-4B66-BA0C-6507875850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DB-4B66-BA0C-6507875850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DB-4B66-BA0C-6507875850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DB-4B66-BA0C-6507875850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DB-4B66-BA0C-6507875850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DB-4B66-BA0C-6507875850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DB-4B66-BA0C-6507875850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DB-4B66-BA0C-6507875850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DB-4B66-BA0C-6507875850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DB-4B66-BA0C-6507875850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DB-4B66-BA0C-6507875850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DB-4B66-BA0C-6507875850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DB-4B66-BA0C-6507875850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DB-4B66-BA0C-6507875850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DB-4B66-BA0C-6507875850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DB-4B66-BA0C-6507875850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DB-4B66-BA0C-6507875850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DB-4B66-BA0C-6507875850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DB-4B66-BA0C-6507875850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DB-4B66-BA0C-6507875850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DB-4B66-BA0C-6507875850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DB-4B66-BA0C-6507875850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DB-4B66-BA0C-6507875850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DB-4B66-BA0C-6507875850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DB-4B66-BA0C-6507875850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DB-4B66-BA0C-6507875850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DB-4B66-BA0C-6507875850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DB-4B66-BA0C-6507875850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DB-4B66-BA0C-6507875850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DB-4B66-BA0C-6507875850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DB-4B66-BA0C-6507875850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DB-4B66-BA0C-6507875850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DB-4B66-BA0C-6507875850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DB-4B66-BA0C-6507875850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DB-4B66-BA0C-6507875850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DB-4B66-BA0C-6507875850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DB-4B66-BA0C-6507875850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DB-4B66-BA0C-6507875850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DB-4B66-BA0C-6507875850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DB-4B66-BA0C-6507875850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DB-4B66-BA0C-6507875850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DB-4B66-BA0C-6507875850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DB-4B66-BA0C-6507875850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DB-4B66-BA0C-6507875850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DB-4B66-BA0C-6507875850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4DB-4B66-BA0C-6507875850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4DB-4B66-BA0C-650787585023}"/>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DB-4B66-BA0C-6507875850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DB-4B66-BA0C-6507875850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DB-4B66-BA0C-65078758502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DB-4B66-BA0C-6507875850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DB-4B66-BA0C-65078758502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DB-4B66-BA0C-65078758502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DB-4B66-BA0C-65078758502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DB-4B66-BA0C-65078758502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DB-4B66-BA0C-65078758502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DB-4B66-BA0C-65078758502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DB-4B66-BA0C-65078758502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DB-4B66-BA0C-65078758502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DB-4B66-BA0C-6507875850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DB-4B66-BA0C-65078758502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DB-4B66-BA0C-6507875850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DB-4B66-BA0C-6507875850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DB-4B66-BA0C-6507875850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DB-4B66-BA0C-6507875850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DB-4B66-BA0C-6507875850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DB-4B66-BA0C-6507875850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DB-4B66-BA0C-6507875850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DB-4B66-BA0C-6507875850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DB-4B66-BA0C-6507875850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DB-4B66-BA0C-6507875850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DB-4B66-BA0C-6507875850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DB-4B66-BA0C-6507875850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DB-4B66-BA0C-6507875850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DB-4B66-BA0C-6507875850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DB-4B66-BA0C-6507875850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DB-4B66-BA0C-6507875850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DB-4B66-BA0C-6507875850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DB-4B66-BA0C-6507875850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DB-4B66-BA0C-6507875850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DB-4B66-BA0C-6507875850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DB-4B66-BA0C-6507875850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DB-4B66-BA0C-6507875850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DB-4B66-BA0C-6507875850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DB-4B66-BA0C-6507875850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DB-4B66-BA0C-6507875850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DB-4B66-BA0C-6507875850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DB-4B66-BA0C-6507875850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DB-4B66-BA0C-6507875850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DB-4B66-BA0C-6507875850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DB-4B66-BA0C-6507875850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DB-4B66-BA0C-6507875850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DB-4B66-BA0C-6507875850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DB-4B66-BA0C-6507875850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DB-4B66-BA0C-6507875850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DB-4B66-BA0C-6507875850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DB-4B66-BA0C-6507875850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DB-4B66-BA0C-6507875850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DB-4B66-BA0C-6507875850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DB-4B66-BA0C-6507875850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DB-4B66-BA0C-6507875850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DB-4B66-BA0C-6507875850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DB-4B66-BA0C-6507875850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DB-4B66-BA0C-6507875850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DB-4B66-BA0C-6507875850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DB-4B66-BA0C-6507875850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DB-4B66-BA0C-6507875850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DB-4B66-BA0C-6507875850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DB-4B66-BA0C-6507875850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DB-4B66-BA0C-6507875850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DB-4B66-BA0C-6507875850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DB-4B66-BA0C-6507875850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DB-4B66-BA0C-6507875850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DB-4B66-BA0C-6507875850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DB-4B66-BA0C-6507875850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DB-4B66-BA0C-6507875850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DB-4B66-BA0C-6507875850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DB-4B66-BA0C-6507875850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DB-4B66-BA0C-6507875850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DB-4B66-BA0C-6507875850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DB-4B66-BA0C-6507875850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DB-4B66-BA0C-6507875850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DB-4B66-BA0C-6507875850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DB-4B66-BA0C-6507875850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DB-4B66-BA0C-6507875850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DB-4B66-BA0C-6507875850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DB-4B66-BA0C-6507875850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DB-4B66-BA0C-6507875850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DB-4B66-BA0C-6507875850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DB-4B66-BA0C-6507875850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DB-4B66-BA0C-6507875850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DB-4B66-BA0C-6507875850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DB-4B66-BA0C-6507875850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DB-4B66-BA0C-6507875850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DB-4B66-BA0C-6507875850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DB-4B66-BA0C-6507875850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DB-4B66-BA0C-6507875850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DB-4B66-BA0C-6507875850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DB-4B66-BA0C-6507875850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DB-4B66-BA0C-6507875850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DB-4B66-BA0C-6507875850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DB-4B66-BA0C-6507875850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42.7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DB-4B66-BA0C-650787585023}"/>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4DB-4B66-BA0C-65078758502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4DB-4B66-BA0C-650787585023}"/>
              </c:ext>
            </c:extLst>
          </c:dPt>
          <c:dPt>
            <c:idx val="3"/>
            <c:bubble3D val="0"/>
            <c:extLst>
              <c:ext xmlns:c16="http://schemas.microsoft.com/office/drawing/2014/chart" uri="{C3380CC4-5D6E-409C-BE32-E72D297353CC}">
                <c16:uniqueId val="{000000C4-24DB-4B66-BA0C-65078758502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DB-4B66-BA0C-6507875850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DB-4B66-BA0C-6507875850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DB-4B66-BA0C-65078758502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DB-4B66-BA0C-6507875850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DB-4B66-BA0C-65078758502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DB-4B66-BA0C-65078758502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DB-4B66-BA0C-65078758502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DB-4B66-BA0C-65078758502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DB-4B66-BA0C-65078758502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DB-4B66-BA0C-65078758502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DB-4B66-BA0C-65078758502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DB-4B66-BA0C-65078758502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DB-4B66-BA0C-6507875850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DB-4B66-BA0C-65078758502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DB-4B66-BA0C-6507875850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DB-4B66-BA0C-6507875850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DB-4B66-BA0C-6507875850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DB-4B66-BA0C-6507875850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DB-4B66-BA0C-6507875850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DB-4B66-BA0C-6507875850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DB-4B66-BA0C-6507875850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DB-4B66-BA0C-6507875850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DB-4B66-BA0C-6507875850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DB-4B66-BA0C-6507875850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DB-4B66-BA0C-6507875850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DB-4B66-BA0C-6507875850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DB-4B66-BA0C-6507875850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DB-4B66-BA0C-6507875850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DB-4B66-BA0C-6507875850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DB-4B66-BA0C-6507875850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DB-4B66-BA0C-6507875850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DB-4B66-BA0C-6507875850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DB-4B66-BA0C-6507875850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DB-4B66-BA0C-6507875850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DB-4B66-BA0C-6507875850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DB-4B66-BA0C-6507875850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DB-4B66-BA0C-6507875850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DB-4B66-BA0C-6507875850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DB-4B66-BA0C-6507875850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DB-4B66-BA0C-6507875850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DB-4B66-BA0C-6507875850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DB-4B66-BA0C-6507875850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DB-4B66-BA0C-6507875850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DB-4B66-BA0C-6507875850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DB-4B66-BA0C-6507875850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DB-4B66-BA0C-6507875850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DB-4B66-BA0C-6507875850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DB-4B66-BA0C-6507875850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DB-4B66-BA0C-6507875850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DB-4B66-BA0C-6507875850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DB-4B66-BA0C-6507875850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DB-4B66-BA0C-6507875850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DB-4B66-BA0C-6507875850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DB-4B66-BA0C-6507875850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DB-4B66-BA0C-6507875850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DB-4B66-BA0C-6507875850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DB-4B66-BA0C-6507875850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DB-4B66-BA0C-6507875850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DB-4B66-BA0C-6507875850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DB-4B66-BA0C-6507875850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DB-4B66-BA0C-6507875850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DB-4B66-BA0C-6507875850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DB-4B66-BA0C-6507875850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DB-4B66-BA0C-6507875850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DB-4B66-BA0C-6507875850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DB-4B66-BA0C-6507875850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DB-4B66-BA0C-6507875850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DB-4B66-BA0C-6507875850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DB-4B66-BA0C-6507875850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DB-4B66-BA0C-6507875850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DB-4B66-BA0C-6507875850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DB-4B66-BA0C-6507875850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DB-4B66-BA0C-6507875850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DB-4B66-BA0C-6507875850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DB-4B66-BA0C-6507875850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DB-4B66-BA0C-6507875850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DB-4B66-BA0C-6507875850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DB-4B66-BA0C-6507875850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DB-4B66-BA0C-6507875850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DB-4B66-BA0C-6507875850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DB-4B66-BA0C-6507875850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DB-4B66-BA0C-6507875850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DB-4B66-BA0C-6507875850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DB-4B66-BA0C-6507875850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DB-4B66-BA0C-6507875850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DB-4B66-BA0C-6507875850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DB-4B66-BA0C-6507875850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DB-4B66-BA0C-6507875850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DB-4B66-BA0C-6507875850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DB-4B66-BA0C-6507875850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DB-4B66-BA0C-6507875850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DB-4B66-BA0C-6507875850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DB-4B66-BA0C-6507875850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DB-4B66-BA0C-6507875850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DB-4B66-BA0C-6507875850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DB-4B66-BA0C-650787585023}"/>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408-4933-B330-D239805BC2C5}"/>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38.1</c:v>
                </c:pt>
                <c:pt idx="12">
                  <c:v>38.1</c:v>
                </c:pt>
                <c:pt idx="13">
                  <c:v>38.1</c:v>
                </c:pt>
                <c:pt idx="14">
                  <c:v>38.1</c:v>
                </c:pt>
                <c:pt idx="15">
                  <c:v>38.1</c:v>
                </c:pt>
                <c:pt idx="16">
                  <c:v>38.1</c:v>
                </c:pt>
                <c:pt idx="17">
                  <c:v>38.1</c:v>
                </c:pt>
                <c:pt idx="18">
                  <c:v>38.1</c:v>
                </c:pt>
                <c:pt idx="19">
                  <c:v>38.1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408-4933-B330-D239805BC2C5}"/>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408-4933-B330-D239805BC2C5}"/>
              </c:ext>
            </c:extLst>
          </c:dPt>
          <c:dPt>
            <c:idx val="3"/>
            <c:bubble3D val="0"/>
            <c:extLst>
              <c:ext xmlns:c16="http://schemas.microsoft.com/office/drawing/2014/chart" uri="{C3380CC4-5D6E-409C-BE32-E72D297353CC}">
                <c16:uniqueId val="{00000003-2408-4933-B330-D239805BC2C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08-4933-B330-D239805BC2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08-4933-B330-D239805BC2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08-4933-B330-D239805BC2C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08-4933-B330-D239805BC2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08-4933-B330-D239805BC2C5}"/>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08-4933-B330-D239805BC2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08-4933-B330-D239805BC2C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08-4933-B330-D239805BC2C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08-4933-B330-D239805BC2C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08-4933-B330-D239805BC2C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08-4933-B330-D239805BC2C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08-4933-B330-D239805BC2C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08-4933-B330-D239805BC2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08-4933-B330-D239805BC2C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08-4933-B330-D239805BC2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08-4933-B330-D239805BC2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08-4933-B330-D239805BC2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08-4933-B330-D239805BC2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08-4933-B330-D239805BC2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08-4933-B330-D239805BC2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08-4933-B330-D239805BC2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08-4933-B330-D239805BC2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08-4933-B330-D239805BC2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408-4933-B330-D239805BC2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08-4933-B330-D239805BC2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08-4933-B330-D239805BC2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08-4933-B330-D239805BC2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08-4933-B330-D239805BC2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08-4933-B330-D239805BC2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08-4933-B330-D239805BC2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08-4933-B330-D239805BC2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08-4933-B330-D239805BC2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08-4933-B330-D239805BC2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08-4933-B330-D239805BC2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08-4933-B330-D239805BC2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08-4933-B330-D239805BC2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08-4933-B330-D239805BC2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08-4933-B330-D239805BC2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08-4933-B330-D239805BC2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08-4933-B330-D239805BC2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08-4933-B330-D239805BC2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08-4933-B330-D239805BC2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08-4933-B330-D239805BC2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08-4933-B330-D239805BC2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08-4933-B330-D239805BC2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08-4933-B330-D239805BC2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08-4933-B330-D239805BC2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08-4933-B330-D239805BC2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08-4933-B330-D239805BC2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08-4933-B330-D239805BC2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08-4933-B330-D239805BC2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08-4933-B330-D239805BC2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08-4933-B330-D239805BC2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08-4933-B330-D239805BC2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08-4933-B330-D239805BC2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08-4933-B330-D239805BC2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08-4933-B330-D239805BC2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08-4933-B330-D239805BC2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08-4933-B330-D239805BC2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08-4933-B330-D239805BC2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08-4933-B330-D239805BC2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08-4933-B330-D239805BC2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08-4933-B330-D239805BC2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08-4933-B330-D239805BC2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08-4933-B330-D239805BC2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08-4933-B330-D239805BC2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08-4933-B330-D239805BC2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08-4933-B330-D239805BC2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08-4933-B330-D239805BC2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08-4933-B330-D239805BC2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08-4933-B330-D239805BC2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08-4933-B330-D239805BC2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08-4933-B330-D239805BC2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08-4933-B330-D239805BC2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08-4933-B330-D239805BC2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08-4933-B330-D239805BC2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08-4933-B330-D239805BC2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08-4933-B330-D239805BC2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08-4933-B330-D239805BC2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08-4933-B330-D239805BC2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08-4933-B330-D239805BC2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08-4933-B330-D239805BC2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08-4933-B330-D239805BC2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08-4933-B330-D239805BC2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08-4933-B330-D239805BC2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08-4933-B330-D239805BC2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08-4933-B330-D239805BC2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08-4933-B330-D239805BC2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08-4933-B330-D239805BC2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08-4933-B330-D239805BC2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08-4933-B330-D239805BC2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08-4933-B330-D239805BC2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08-4933-B330-D239805BC2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08-4933-B330-D239805BC2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408-4933-B330-D239805BC2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408-4933-B330-D239805BC2C5}"/>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08-4933-B330-D239805BC2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08-4933-B330-D239805BC2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08-4933-B330-D239805BC2C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08-4933-B330-D239805BC2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08-4933-B330-D239805BC2C5}"/>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08-4933-B330-D239805BC2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08-4933-B330-D239805BC2C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08-4933-B330-D239805BC2C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08-4933-B330-D239805BC2C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08-4933-B330-D239805BC2C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08-4933-B330-D239805BC2C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08-4933-B330-D239805BC2C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08-4933-B330-D239805BC2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08-4933-B330-D239805BC2C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08-4933-B330-D239805BC2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08-4933-B330-D239805BC2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08-4933-B330-D239805BC2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08-4933-B330-D239805BC2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08-4933-B330-D239805BC2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08-4933-B330-D239805BC2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08-4933-B330-D239805BC2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08-4933-B330-D239805BC2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08-4933-B330-D239805BC2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08-4933-B330-D239805BC2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08-4933-B330-D239805BC2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08-4933-B330-D239805BC2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08-4933-B330-D239805BC2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08-4933-B330-D239805BC2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08-4933-B330-D239805BC2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08-4933-B330-D239805BC2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08-4933-B330-D239805BC2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08-4933-B330-D239805BC2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08-4933-B330-D239805BC2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08-4933-B330-D239805BC2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08-4933-B330-D239805BC2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08-4933-B330-D239805BC2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08-4933-B330-D239805BC2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08-4933-B330-D239805BC2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08-4933-B330-D239805BC2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08-4933-B330-D239805BC2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08-4933-B330-D239805BC2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08-4933-B330-D239805BC2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08-4933-B330-D239805BC2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08-4933-B330-D239805BC2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08-4933-B330-D239805BC2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08-4933-B330-D239805BC2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08-4933-B330-D239805BC2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08-4933-B330-D239805BC2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08-4933-B330-D239805BC2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08-4933-B330-D239805BC2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08-4933-B330-D239805BC2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08-4933-B330-D239805BC2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08-4933-B330-D239805BC2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08-4933-B330-D239805BC2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08-4933-B330-D239805BC2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08-4933-B330-D239805BC2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08-4933-B330-D239805BC2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08-4933-B330-D239805BC2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08-4933-B330-D239805BC2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08-4933-B330-D239805BC2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08-4933-B330-D239805BC2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08-4933-B330-D239805BC2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08-4933-B330-D239805BC2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08-4933-B330-D239805BC2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08-4933-B330-D239805BC2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08-4933-B330-D239805BC2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08-4933-B330-D239805BC2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08-4933-B330-D239805BC2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08-4933-B330-D239805BC2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08-4933-B330-D239805BC2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08-4933-B330-D239805BC2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08-4933-B330-D239805BC2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08-4933-B330-D239805BC2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08-4933-B330-D239805BC2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08-4933-B330-D239805BC2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08-4933-B330-D239805BC2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08-4933-B330-D239805BC2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08-4933-B330-D239805BC2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08-4933-B330-D239805BC2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08-4933-B330-D239805BC2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08-4933-B330-D239805BC2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08-4933-B330-D239805BC2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08-4933-B330-D239805BC2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08-4933-B330-D239805BC2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08-4933-B330-D239805BC2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08-4933-B330-D239805BC2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08-4933-B330-D239805BC2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08-4933-B330-D239805BC2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08-4933-B330-D239805BC2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08-4933-B330-D239805BC2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08-4933-B330-D239805BC2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08-4933-B330-D239805BC2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08-4933-B330-D239805BC2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08-4933-B330-D239805BC2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08-4933-B330-D239805BC2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38.1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08-4933-B330-D239805BC2C5}"/>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408-4933-B330-D239805BC2C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93.9</c:v>
                </c:pt>
                <c:pt idx="11">
                  <c:v>93.9</c:v>
                </c:pt>
                <c:pt idx="12">
                  <c:v>93.9</c:v>
                </c:pt>
                <c:pt idx="13">
                  <c:v>93.9</c:v>
                </c:pt>
                <c:pt idx="14">
                  <c:v>93.9</c:v>
                </c:pt>
                <c:pt idx="15">
                  <c:v>94.1</c:v>
                </c:pt>
                <c:pt idx="16">
                  <c:v>94.3</c:v>
                </c:pt>
                <c:pt idx="17">
                  <c:v>94.5</c:v>
                </c:pt>
                <c:pt idx="18">
                  <c:v>94.7</c:v>
                </c:pt>
                <c:pt idx="19">
                  <c:v>94.9</c:v>
                </c:pt>
                <c:pt idx="20">
                  <c:v>95</c:v>
                </c:pt>
                <c:pt idx="21">
                  <c:v>95.2</c:v>
                </c:pt>
                <c:pt idx="22">
                  <c:v>95.4</c:v>
                </c:pt>
                <c:pt idx="23">
                  <c:v>95.6</c:v>
                </c:pt>
                <c:pt idx="24">
                  <c:v>95.8</c:v>
                </c:pt>
                <c:pt idx="25">
                  <c:v>96</c:v>
                </c:pt>
              </c:numCache>
            </c:numRef>
          </c:yVal>
          <c:smooth val="0"/>
          <c:extLst>
            <c:ext xmlns:c16="http://schemas.microsoft.com/office/drawing/2014/chart" uri="{C3380CC4-5D6E-409C-BE32-E72D297353CC}">
              <c16:uniqueId val="{000000C3-2408-4933-B330-D239805BC2C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408-4933-B330-D239805BC2C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08-4933-B330-D239805BC2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08-4933-B330-D239805BC2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08-4933-B330-D239805BC2C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08-4933-B330-D239805BC2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08-4933-B330-D239805BC2C5}"/>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08-4933-B330-D239805BC2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08-4933-B330-D239805BC2C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08-4933-B330-D239805BC2C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08-4933-B330-D239805BC2C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08-4933-B330-D239805BC2C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08-4933-B330-D239805BC2C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08-4933-B330-D239805BC2C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08-4933-B330-D239805BC2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08-4933-B330-D239805BC2C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08-4933-B330-D239805BC2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08-4933-B330-D239805BC2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08-4933-B330-D239805BC2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08-4933-B330-D239805BC2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08-4933-B330-D239805BC2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08-4933-B330-D239805BC2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08-4933-B330-D239805BC2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08-4933-B330-D239805BC2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08-4933-B330-D239805BC2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408-4933-B330-D239805BC2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08-4933-B330-D239805BC2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08-4933-B330-D239805BC2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08-4933-B330-D239805BC2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08-4933-B330-D239805BC2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08-4933-B330-D239805BC2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08-4933-B330-D239805BC2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08-4933-B330-D239805BC2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08-4933-B330-D239805BC2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08-4933-B330-D239805BC2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08-4933-B330-D239805BC2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08-4933-B330-D239805BC2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08-4933-B330-D239805BC2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08-4933-B330-D239805BC2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08-4933-B330-D239805BC2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08-4933-B330-D239805BC2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08-4933-B330-D239805BC2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08-4933-B330-D239805BC2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08-4933-B330-D239805BC2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08-4933-B330-D239805BC2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08-4933-B330-D239805BC2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08-4933-B330-D239805BC2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08-4933-B330-D239805BC2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08-4933-B330-D239805BC2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08-4933-B330-D239805BC2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08-4933-B330-D239805BC2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08-4933-B330-D239805BC2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08-4933-B330-D239805BC2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08-4933-B330-D239805BC2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08-4933-B330-D239805BC2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08-4933-B330-D239805BC2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08-4933-B330-D239805BC2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08-4933-B330-D239805BC2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08-4933-B330-D239805BC2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08-4933-B330-D239805BC2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08-4933-B330-D239805BC2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08-4933-B330-D239805BC2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08-4933-B330-D239805BC2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08-4933-B330-D239805BC2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08-4933-B330-D239805BC2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08-4933-B330-D239805BC2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08-4933-B330-D239805BC2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08-4933-B330-D239805BC2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08-4933-B330-D239805BC2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08-4933-B330-D239805BC2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08-4933-B330-D239805BC2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08-4933-B330-D239805BC2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08-4933-B330-D239805BC2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08-4933-B330-D239805BC2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08-4933-B330-D239805BC2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08-4933-B330-D239805BC2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08-4933-B330-D239805BC2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08-4933-B330-D239805BC2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08-4933-B330-D239805BC2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08-4933-B330-D239805BC2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08-4933-B330-D239805BC2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08-4933-B330-D239805BC2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08-4933-B330-D239805BC2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08-4933-B330-D239805BC2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08-4933-B330-D239805BC2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08-4933-B330-D239805BC2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08-4933-B330-D239805BC2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08-4933-B330-D239805BC2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08-4933-B330-D239805BC2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08-4933-B330-D239805BC2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08-4933-B330-D239805BC2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08-4933-B330-D239805BC2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08-4933-B330-D239805BC2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08-4933-B330-D239805BC2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08-4933-B330-D239805BC2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08-4933-B330-D239805BC2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408-4933-B330-D239805BC2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2013</c:v>
                </c:pt>
                <c:pt idx="2">
                  <c:v>2014</c:v>
                </c:pt>
                <c:pt idx="3">
                  <c:v>2015</c:v>
                </c:pt>
                <c:pt idx="4">
                  <c:v>2015</c:v>
                </c:pt>
                <c:pt idx="5">
                  <c:v>2015</c:v>
                </c:pt>
                <c:pt idx="6">
                  <c:v>2016</c:v>
                </c:pt>
                <c:pt idx="7">
                  <c:v>2016</c:v>
                </c:pt>
                <c:pt idx="8">
                  <c:v>2017</c:v>
                </c:pt>
                <c:pt idx="9">
                  <c:v>2017</c:v>
                </c:pt>
                <c:pt idx="10">
                  <c:v>2018</c:v>
                </c:pt>
                <c:pt idx="11">
                  <c:v>2020</c:v>
                </c:pt>
                <c:pt idx="12">
                  <c:v>2021</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88.1</c:v>
                </c:pt>
                <c:pt idx="7">
                  <c:v>#N/A</c:v>
                </c:pt>
                <c:pt idx="8">
                  <c:v>#N/A</c:v>
                </c:pt>
                <c:pt idx="9">
                  <c:v>99.617630000000005</c:v>
                </c:pt>
                <c:pt idx="10">
                  <c:v>99.525319999999994</c:v>
                </c:pt>
                <c:pt idx="11">
                  <c:v>#N/A</c:v>
                </c:pt>
                <c:pt idx="12">
                  <c:v>89.51</c:v>
                </c:pt>
                <c:pt idx="13">
                  <c:v>97.562828063964844</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EMIS</c:v>
                  </c:pt>
                  <c:pt idx="4">
                    <c:v>UIS</c:v>
                  </c:pt>
                  <c:pt idx="5">
                    <c:v>SUR</c:v>
                  </c:pt>
                  <c:pt idx="6">
                    <c:v>UIS</c:v>
                  </c:pt>
                  <c:pt idx="7">
                    <c:v>SUR</c:v>
                  </c:pt>
                  <c:pt idx="8">
                    <c:v>EMIS</c:v>
                  </c:pt>
                  <c:pt idx="9">
                    <c:v>UIS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408-4933-B330-D239805BC2C5}"/>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55A86316-9692-485B-8522-41F2AC6EFC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293871FE-742F-4B1C-8C66-943DFAA90A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14803E25-BD50-46C6-A2AD-3CE2C9D7602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6245561D-6527-4FD7-8158-BDC91AB13AC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231F974E-2168-4BDE-8C47-CD038C9663A0}"/>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92ED30F-4A62-4113-99D4-BF737131B95C}"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57B8442-BCE5-4923-A74A-E06CD29CDB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951962E1-16DF-4F27-9D72-BEBF9F3982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3B44EEF2-92AA-4792-B243-549498AC0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E0C10F3-914D-4F4D-90C0-36FF984A3BD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43A4A47-1118-46D9-89B2-C2056C2DF7B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EBF607E-07B6-4A15-8FEE-1E285824AE44}"/>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FF614A5-7333-451D-BEAC-31F80C055AB4}"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06B3E30-33BA-4928-91C8-B74332E9329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09289EF-1054-4DFF-B5C6-984206217ABA}"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B2C54999-89B1-4A1E-A071-5DA25623F769}"/>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D1D9D4B-2C52-4B10-AF06-A3505B88809A}"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9959B05-6A9C-48DC-9F17-2974446E6FE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B3443EA-8707-4316-BDD9-27877B7E7D27}"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F4EE05C-CF74-437D-8B7C-6A23FB68FB2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03F99A2-06FE-40E3-AB75-967D9AF64242}"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0D7B1D14-B743-40AE-B7D0-4A316B966B56}"/>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7EFC00F-4475-46ED-931A-945A67BB6BC3}"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86F0C7D-EFE6-4D69-A361-DEBB5830E014}"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1519E65-D3B1-4678-9C14-0A7926DEC6E3}"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1C5472E-A5AA-4EA9-B9D1-7772C8688AF5}"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CCA4696-7BB4-444A-AF21-61D6A181B75D}"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5F7A631-912C-4F55-986E-4AFA6DC18167}"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0E43622-1452-4FCE-8489-585799F45BFC}"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C8135A3-42B8-4E73-9E19-35887111238A}"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AA1C54-7A4D-451A-A7E5-92D2A04436A9}"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55C4B45-6F52-47E4-A49D-920C99DD856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96128F5-7026-4805-A51E-BD5DB1DD24EC}"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CABF607-DB50-4DE9-BCD0-EB461E29EB34}"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012CBE6-6322-4F83-A408-A8C139D27338}"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D7FC672-58A1-4828-850E-CA81A5FF37B3}"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BA60C72-A0A3-46EB-9352-6ABD560FD0B2}"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3DC736-C581-47F7-BDC7-408338FF8059}"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AC8E12-6325-4BB6-AB64-68E104E40924}"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6BE486B-CC6A-4634-B55A-1D416136CCA8}"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F370978-E554-4F52-9E99-C830E0DE9815}"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BCFF7E-C28B-4AC9-BA56-61A1DDD41A1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99F5C10-63BC-49B7-A2B5-4036EA8F61B6}"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63DB059-9CE1-4139-A0A0-81DD4230A831}"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72DB828-C18F-4B13-9509-FD6E1806AD4B}"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5C97A90-2E95-47F6-BAEB-627E9BEE10F6}"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076905DD-EFD4-4103-A068-023C808B45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193E988-F622-4D33-9F3A-27DDBB1D13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3661A969-0FC1-447C-BDA7-32FAF59018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A7BECA03-4752-4A38-8B9F-E31992C9DB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ADB437EE-9E29-43A8-A8F2-CD6D85E73B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5A8F214D-F992-4853-B417-7C477D8029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960C64EE-77E2-43CE-BBF3-023E23B582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93BDF515-EE16-49BA-9B67-B30B1E99AA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1E108D0A-59C5-44A1-9A38-FA33ACF9B0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BDED7944-CB71-4900-9FAB-643E132C57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FAC02E6-9E9A-4B98-A1C3-0FA9B8DA91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3408FC6-6173-4DE8-A355-CECCC49C54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594207F9-2FBC-466F-9ADD-300049FB0C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12509C19-E17B-49FC-8A3F-4CBE719090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61BF7A8-1908-453C-8B14-5B42F86C5C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D242D0B3-971C-4A8E-97A1-68CB7CCBB5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B0D804E-9EB3-4C8E-8F52-7A61B51FC8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3666B1B6-BC8A-4CB9-9179-C0D4394EAC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6FEAAE7-380E-4222-80DF-2E113644EFE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5CE86E7-2BB1-4B34-9539-8E7779DE85E8}"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1AD4CD1-CCEA-4181-A6A0-71F70BD1B3F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3791107-3BFC-454C-8125-B5FED5E801C4}"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8CEE5A4-19D7-4B48-BE66-886DCEA6F32A}"/>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DB88188-55EB-4C1D-8083-550E8F656789}"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15929B1-3226-4FE2-AB32-243CFE3044F2}"/>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BDB8DDB-52CC-49C1-8EAE-27BEAF07F736}"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EBE798B7-01C4-45FA-961A-F6C2D83926A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63573AF-AA02-4ED2-8FFD-BB1DB3644353}"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C77C1727-8F8A-423F-AD4A-29EC17FEBE32}"/>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92CC296-A025-4B76-9C4F-5EFAEAE51B58}"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ED3396CB-459C-4939-B262-37853BAD38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9886F-D535-47A2-B807-BA871545A75F}">
  <sheetPr codeName="Sheet2"/>
  <dimension ref="A1:AH251"/>
  <sheetViews>
    <sheetView workbookViewId="0">
      <selection sqref="A1:U400"/>
    </sheetView>
  </sheetViews>
  <sheetFormatPr defaultColWidth="9" defaultRowHeight="13.2" x14ac:dyDescent="0.25"/>
  <cols>
    <col min="1" max="1" width="52.69921875" style="353" bestFit="1" customWidth="1"/>
    <col min="2" max="2" width="18.3984375" style="353" customWidth="1"/>
    <col min="3" max="3" width="22.3984375" style="353" customWidth="1"/>
    <col min="4" max="4" width="23.5" style="353" customWidth="1"/>
    <col min="5" max="5" width="23.69921875" style="353" customWidth="1"/>
    <col min="6" max="6" width="23.5" style="353" customWidth="1"/>
    <col min="7" max="12" width="9" style="353"/>
    <col min="13" max="13" width="39.69921875" style="353" bestFit="1" customWidth="1"/>
    <col min="14" max="22" width="9" style="353"/>
    <col min="23" max="23" width="13.09765625" style="353" bestFit="1" customWidth="1"/>
    <col min="24" max="16384" width="9" style="353"/>
  </cols>
  <sheetData>
    <row r="1" spans="1:34" x14ac:dyDescent="0.25">
      <c r="A1" s="352" t="s">
        <v>292</v>
      </c>
      <c r="B1" s="352" t="s">
        <v>293</v>
      </c>
      <c r="C1" s="352" t="s">
        <v>294</v>
      </c>
      <c r="D1" s="352" t="s">
        <v>295</v>
      </c>
      <c r="E1" s="352" t="s">
        <v>296</v>
      </c>
      <c r="F1" s="352" t="s">
        <v>154</v>
      </c>
      <c r="G1" s="352"/>
      <c r="I1" s="354" t="s">
        <v>297</v>
      </c>
      <c r="L1" s="354" t="s">
        <v>298</v>
      </c>
      <c r="M1" s="354" t="s">
        <v>299</v>
      </c>
      <c r="N1" s="354" t="s">
        <v>300</v>
      </c>
      <c r="O1" s="354" t="s">
        <v>301</v>
      </c>
      <c r="P1" s="354" t="s">
        <v>302</v>
      </c>
      <c r="Q1" s="354" t="s">
        <v>303</v>
      </c>
      <c r="R1" s="354" t="s">
        <v>304</v>
      </c>
      <c r="S1" s="354" t="s">
        <v>305</v>
      </c>
      <c r="T1" s="354" t="s">
        <v>298</v>
      </c>
      <c r="U1" s="354" t="s">
        <v>297</v>
      </c>
    </row>
    <row r="2" spans="1:34" x14ac:dyDescent="0.25">
      <c r="A2" s="355" t="s">
        <v>306</v>
      </c>
      <c r="I2" s="356" t="s">
        <v>292</v>
      </c>
      <c r="L2" s="356" t="s">
        <v>307</v>
      </c>
      <c r="M2" s="356" t="s">
        <v>308</v>
      </c>
      <c r="N2" s="356" t="s">
        <v>308</v>
      </c>
      <c r="O2" s="356" t="s">
        <v>308</v>
      </c>
      <c r="P2" s="356" t="s">
        <v>309</v>
      </c>
      <c r="Q2" s="356" t="s">
        <v>310</v>
      </c>
      <c r="R2" s="356"/>
      <c r="S2" s="356"/>
      <c r="T2" s="356" t="s">
        <v>307</v>
      </c>
      <c r="U2" s="357" t="s">
        <v>292</v>
      </c>
    </row>
    <row r="3" spans="1:34" x14ac:dyDescent="0.25">
      <c r="A3" s="358" t="s">
        <v>131</v>
      </c>
      <c r="B3" s="358" t="s">
        <v>311</v>
      </c>
      <c r="C3" s="358" t="s">
        <v>312</v>
      </c>
      <c r="D3" s="359" t="s">
        <v>313</v>
      </c>
      <c r="E3" s="353" t="s">
        <v>314</v>
      </c>
      <c r="I3" s="356" t="s">
        <v>293</v>
      </c>
      <c r="L3" s="356" t="s">
        <v>315</v>
      </c>
      <c r="M3" s="356" t="s">
        <v>316</v>
      </c>
      <c r="N3" s="356" t="s">
        <v>316</v>
      </c>
      <c r="O3" s="356" t="s">
        <v>317</v>
      </c>
      <c r="P3" s="356" t="s">
        <v>318</v>
      </c>
      <c r="Q3" s="356" t="s">
        <v>319</v>
      </c>
      <c r="R3" s="356"/>
      <c r="S3" s="356"/>
      <c r="T3" s="356" t="s">
        <v>315</v>
      </c>
      <c r="U3" s="356" t="s">
        <v>292</v>
      </c>
      <c r="W3" s="353" t="s">
        <v>320</v>
      </c>
      <c r="X3" s="353" t="s">
        <v>321</v>
      </c>
    </row>
    <row r="4" spans="1:34" x14ac:dyDescent="0.25">
      <c r="A4" s="353" t="s">
        <v>322</v>
      </c>
      <c r="B4" s="353" t="s">
        <v>323</v>
      </c>
      <c r="C4" s="353" t="s">
        <v>324</v>
      </c>
      <c r="D4" s="359" t="s">
        <v>325</v>
      </c>
      <c r="E4" s="353" t="s">
        <v>326</v>
      </c>
      <c r="I4" s="356" t="s">
        <v>294</v>
      </c>
      <c r="L4" s="356" t="s">
        <v>327</v>
      </c>
      <c r="M4" s="356" t="s">
        <v>328</v>
      </c>
      <c r="N4" s="356" t="s">
        <v>328</v>
      </c>
      <c r="O4" s="356" t="s">
        <v>328</v>
      </c>
      <c r="P4" s="356" t="s">
        <v>329</v>
      </c>
      <c r="Q4" s="356" t="s">
        <v>330</v>
      </c>
      <c r="R4" s="356"/>
      <c r="S4" s="356"/>
      <c r="T4" s="356" t="s">
        <v>327</v>
      </c>
      <c r="U4" s="356" t="s">
        <v>294</v>
      </c>
    </row>
    <row r="5" spans="1:34" x14ac:dyDescent="0.25">
      <c r="A5" s="358" t="str">
        <f>+Introduction!C7</f>
        <v>تونس</v>
      </c>
      <c r="B5" s="360" t="e">
        <f t="shared" ref="B5" si="0">VLOOKUP($A$5,translationcountries,3,FALSE)</f>
        <v>#N/A</v>
      </c>
      <c r="C5" s="360" t="e">
        <f>VLOOKUP($A$5,translationcountries,2,FALSE)</f>
        <v>#N/A</v>
      </c>
      <c r="D5" s="360" t="e">
        <f>VLOOKUP($A$5,translationcountries,4,FALSE)</f>
        <v>#N/A</v>
      </c>
      <c r="E5" s="360" t="e">
        <f>VLOOKUP($A$5,translationcountries,5,FALSE)</f>
        <v>#N/A</v>
      </c>
      <c r="F5" s="360" t="e">
        <f>VLOOKUP($A$5,translationcountries,6,FALSE)</f>
        <v>#N/A</v>
      </c>
      <c r="G5" s="360"/>
      <c r="I5" s="356" t="s">
        <v>295</v>
      </c>
      <c r="L5" s="356" t="s">
        <v>332</v>
      </c>
      <c r="M5" s="356" t="s">
        <v>333</v>
      </c>
      <c r="N5" s="356" t="s">
        <v>333</v>
      </c>
      <c r="O5" s="356" t="s">
        <v>334</v>
      </c>
      <c r="P5" s="356" t="s">
        <v>335</v>
      </c>
      <c r="Q5" s="356" t="s">
        <v>336</v>
      </c>
      <c r="R5" s="356"/>
      <c r="S5" s="356"/>
      <c r="T5" s="356" t="s">
        <v>332</v>
      </c>
      <c r="U5" s="357" t="s">
        <v>292</v>
      </c>
    </row>
    <row r="6" spans="1:34" x14ac:dyDescent="0.25">
      <c r="A6" s="358" t="s">
        <v>337</v>
      </c>
      <c r="B6" s="353" t="s">
        <v>338</v>
      </c>
      <c r="C6" s="353" t="s">
        <v>339</v>
      </c>
      <c r="D6" s="359" t="s">
        <v>340</v>
      </c>
      <c r="E6" s="353" t="s">
        <v>341</v>
      </c>
      <c r="I6" s="356" t="s">
        <v>296</v>
      </c>
      <c r="L6" s="356" t="s">
        <v>342</v>
      </c>
      <c r="M6" s="356" t="s">
        <v>343</v>
      </c>
      <c r="N6" s="356" t="s">
        <v>344</v>
      </c>
      <c r="O6" s="356" t="s">
        <v>345</v>
      </c>
      <c r="P6" s="356" t="s">
        <v>346</v>
      </c>
      <c r="Q6" s="356" t="s">
        <v>347</v>
      </c>
      <c r="R6" s="356"/>
      <c r="S6" s="356"/>
      <c r="T6" s="356" t="s">
        <v>342</v>
      </c>
      <c r="U6" s="357" t="s">
        <v>292</v>
      </c>
    </row>
    <row r="7" spans="1:34" x14ac:dyDescent="0.25">
      <c r="A7" s="358" t="s">
        <v>32</v>
      </c>
      <c r="B7" s="353" t="s">
        <v>348</v>
      </c>
      <c r="C7" s="353" t="s">
        <v>349</v>
      </c>
      <c r="D7" s="359" t="s">
        <v>350</v>
      </c>
      <c r="E7" s="353" t="s">
        <v>351</v>
      </c>
      <c r="I7" s="356" t="s">
        <v>154</v>
      </c>
      <c r="L7" s="356" t="s">
        <v>352</v>
      </c>
      <c r="M7" s="356" t="s">
        <v>353</v>
      </c>
      <c r="N7" s="356" t="s">
        <v>354</v>
      </c>
      <c r="O7" s="356" t="s">
        <v>353</v>
      </c>
      <c r="P7" s="356" t="s">
        <v>355</v>
      </c>
      <c r="Q7" s="356" t="s">
        <v>356</v>
      </c>
      <c r="R7" s="356"/>
      <c r="S7" s="356"/>
      <c r="T7" s="356" t="s">
        <v>352</v>
      </c>
      <c r="U7" s="357" t="s">
        <v>292</v>
      </c>
      <c r="X7" s="356" t="str" cm="1">
        <f t="array" aca="1" ref="X7" ca="1">CELL("filename")</f>
        <v>C:\Users\johnstonr\WHOUNICEF Dropbox\WHOUNICEF Team Folder\Schools\2026 Report\Country files\Country files multilingual\Country files v09\[JMP_2026_WinS_TUN_Tunisia.xlsx]Introduction</v>
      </c>
    </row>
    <row r="8" spans="1:34" x14ac:dyDescent="0.25">
      <c r="A8" s="353" t="s">
        <v>132</v>
      </c>
      <c r="B8" s="353" t="s">
        <v>357</v>
      </c>
      <c r="C8" s="353" t="s">
        <v>358</v>
      </c>
      <c r="D8" s="359" t="s">
        <v>359</v>
      </c>
      <c r="E8" s="353" t="s">
        <v>360</v>
      </c>
      <c r="I8" s="356"/>
      <c r="L8" s="356" t="s">
        <v>361</v>
      </c>
      <c r="M8" s="356" t="s">
        <v>362</v>
      </c>
      <c r="N8" s="356" t="s">
        <v>363</v>
      </c>
      <c r="O8" s="356" t="s">
        <v>362</v>
      </c>
      <c r="P8" s="356" t="s">
        <v>364</v>
      </c>
      <c r="Q8" s="356" t="s">
        <v>365</v>
      </c>
      <c r="R8" s="356"/>
      <c r="S8" s="356"/>
      <c r="T8" s="356" t="s">
        <v>361</v>
      </c>
      <c r="U8" s="357" t="s">
        <v>294</v>
      </c>
      <c r="X8" s="356" t="str">
        <f ca="1">IFERROR(MID(X7,FIND(CHAR(1),SUBSTITUTE(X7,"\",CHAR(1),LEN(X7)-LEN(SUBSTITUTE(X7,"\",""))))+1,FIND(CHAR(1),SUBSTITUTE(X7,".",CHAR(1),LEN(X7)-LEN(SUBSTITUTE(X7,".",""))))-FIND(CHAR(1),SUBSTITUTE(X7,"\",CHAR(1),LEN(X7)-LEN(SUBSTITUTE(X7,"\",""))))-1),"")</f>
        <v>[JMP_2026_WinS_TUN_Tunisia</v>
      </c>
    </row>
    <row r="9" spans="1:34" x14ac:dyDescent="0.25">
      <c r="A9" s="358" t="s">
        <v>366</v>
      </c>
      <c r="B9" s="353" t="s">
        <v>367</v>
      </c>
      <c r="C9" s="353" t="s">
        <v>368</v>
      </c>
      <c r="D9" s="359" t="s">
        <v>369</v>
      </c>
      <c r="E9" s="353" t="s">
        <v>370</v>
      </c>
      <c r="L9" s="356" t="s">
        <v>371</v>
      </c>
      <c r="M9" s="356" t="s">
        <v>372</v>
      </c>
      <c r="N9" s="356" t="s">
        <v>373</v>
      </c>
      <c r="O9" s="356" t="s">
        <v>374</v>
      </c>
      <c r="P9" s="356" t="s">
        <v>375</v>
      </c>
      <c r="Q9" s="356" t="s">
        <v>376</v>
      </c>
      <c r="R9" s="356"/>
      <c r="S9" s="356"/>
      <c r="T9" s="356" t="s">
        <v>371</v>
      </c>
      <c r="U9" s="357" t="s">
        <v>296</v>
      </c>
      <c r="X9" s="356" t="s">
        <v>331</v>
      </c>
    </row>
    <row r="10" spans="1:34" x14ac:dyDescent="0.25">
      <c r="A10" s="358" t="s">
        <v>377</v>
      </c>
      <c r="B10" s="353" t="s">
        <v>378</v>
      </c>
      <c r="C10" s="353" t="s">
        <v>379</v>
      </c>
      <c r="D10" s="359" t="s">
        <v>380</v>
      </c>
      <c r="E10" s="353" t="s">
        <v>381</v>
      </c>
      <c r="I10" s="361" t="s">
        <v>382</v>
      </c>
      <c r="L10" s="356" t="s">
        <v>383</v>
      </c>
      <c r="M10" s="356" t="s">
        <v>384</v>
      </c>
      <c r="N10" s="356" t="s">
        <v>385</v>
      </c>
      <c r="O10" s="356" t="s">
        <v>384</v>
      </c>
      <c r="P10" s="356" t="s">
        <v>386</v>
      </c>
      <c r="Q10" s="356" t="s">
        <v>387</v>
      </c>
      <c r="R10" s="356"/>
      <c r="S10" s="356"/>
      <c r="T10" s="356" t="s">
        <v>383</v>
      </c>
      <c r="U10" s="357" t="s">
        <v>293</v>
      </c>
      <c r="W10" s="358" t="s">
        <v>388</v>
      </c>
      <c r="X10" s="358" t="s">
        <v>389</v>
      </c>
    </row>
    <row r="11" spans="1:34" x14ac:dyDescent="0.25">
      <c r="A11" s="358" t="s">
        <v>289</v>
      </c>
      <c r="B11" s="353" t="s">
        <v>390</v>
      </c>
      <c r="C11" s="353" t="s">
        <v>391</v>
      </c>
      <c r="D11" s="359" t="s">
        <v>392</v>
      </c>
      <c r="E11" s="353" t="s">
        <v>393</v>
      </c>
      <c r="I11" s="356" t="str">
        <f>HLOOKUP(Introduction!$G$4,nametranslations,18,FALSE)</f>
        <v>ملاحظات حول كيفية قراءة ملف الدولة</v>
      </c>
      <c r="L11" s="356" t="s">
        <v>394</v>
      </c>
      <c r="M11" s="356" t="s">
        <v>395</v>
      </c>
      <c r="N11" s="356" t="s">
        <v>396</v>
      </c>
      <c r="O11" s="356" t="s">
        <v>395</v>
      </c>
      <c r="P11" s="356" t="s">
        <v>397</v>
      </c>
      <c r="Q11" s="356" t="s">
        <v>398</v>
      </c>
      <c r="R11" s="356"/>
      <c r="S11" s="356"/>
      <c r="T11" s="356" t="s">
        <v>394</v>
      </c>
      <c r="U11" s="357" t="s">
        <v>292</v>
      </c>
    </row>
    <row r="12" spans="1:34" x14ac:dyDescent="0.25">
      <c r="A12" s="358" t="s">
        <v>33</v>
      </c>
      <c r="B12" s="358" t="s">
        <v>399</v>
      </c>
      <c r="C12" s="358" t="s">
        <v>400</v>
      </c>
      <c r="D12" s="359" t="s">
        <v>401</v>
      </c>
      <c r="E12" s="358" t="s">
        <v>402</v>
      </c>
      <c r="I12" s="356" t="str">
        <f>HLOOKUP(Introduction!$G$4,nametranslations,24,FALSE)</f>
        <v>المجموع</v>
      </c>
      <c r="L12" s="356" t="s">
        <v>403</v>
      </c>
      <c r="M12" s="356" t="s">
        <v>404</v>
      </c>
      <c r="N12" s="356" t="s">
        <v>405</v>
      </c>
      <c r="O12" s="356" t="s">
        <v>406</v>
      </c>
      <c r="P12" s="356" t="s">
        <v>407</v>
      </c>
      <c r="Q12" s="356" t="s">
        <v>408</v>
      </c>
      <c r="R12" s="356"/>
      <c r="S12" s="356"/>
      <c r="T12" s="356" t="s">
        <v>403</v>
      </c>
      <c r="U12" s="357" t="s">
        <v>292</v>
      </c>
      <c r="W12" s="353" t="s">
        <v>409</v>
      </c>
      <c r="X12" s="353" t="s">
        <v>410</v>
      </c>
      <c r="Z12" s="353" t="s">
        <v>411</v>
      </c>
      <c r="AC12" s="353" t="s">
        <v>412</v>
      </c>
      <c r="AH12" s="362" t="str" cm="1">
        <f t="array" aca="1" ref="AH12" ca="1">MID(CELL("filename"),FIND("~",SUBSTITUTE(CELL("filename"),"_","~",3))+1,3)</f>
        <v>TUN</v>
      </c>
    </row>
    <row r="13" spans="1:34" x14ac:dyDescent="0.25">
      <c r="A13" s="358" t="s">
        <v>413</v>
      </c>
      <c r="B13" s="358" t="s">
        <v>414</v>
      </c>
      <c r="C13" s="358" t="s">
        <v>415</v>
      </c>
      <c r="D13" s="359" t="s">
        <v>416</v>
      </c>
      <c r="E13" s="358" t="s">
        <v>417</v>
      </c>
      <c r="I13" s="356" t="str">
        <f>HLOOKUP(Introduction!$G$4,nametranslations,25,FALSE)</f>
        <v>ريفي</v>
      </c>
      <c r="L13" s="356" t="s">
        <v>418</v>
      </c>
      <c r="M13" s="356" t="s">
        <v>419</v>
      </c>
      <c r="N13" s="356" t="s">
        <v>420</v>
      </c>
      <c r="O13" s="356" t="s">
        <v>421</v>
      </c>
      <c r="P13" s="356" t="s">
        <v>422</v>
      </c>
      <c r="Q13" s="356" t="s">
        <v>423</v>
      </c>
      <c r="R13" s="356"/>
      <c r="S13" s="356"/>
      <c r="T13" s="356" t="s">
        <v>418</v>
      </c>
      <c r="U13" s="357" t="s">
        <v>294</v>
      </c>
    </row>
    <row r="14" spans="1:34" x14ac:dyDescent="0.25">
      <c r="A14" s="353" t="s">
        <v>134</v>
      </c>
      <c r="B14" s="353" t="s">
        <v>424</v>
      </c>
      <c r="C14" s="353" t="s">
        <v>425</v>
      </c>
      <c r="D14" s="359" t="s">
        <v>426</v>
      </c>
      <c r="E14" s="353" t="s">
        <v>427</v>
      </c>
      <c r="I14" s="356" t="str">
        <f>HLOOKUP(Introduction!$G$4,nametranslations,26,FALSE)</f>
        <v>الحضاري</v>
      </c>
      <c r="L14" s="356" t="s">
        <v>428</v>
      </c>
      <c r="M14" s="356" t="s">
        <v>429</v>
      </c>
      <c r="N14" s="356" t="s">
        <v>430</v>
      </c>
      <c r="O14" s="356" t="s">
        <v>431</v>
      </c>
      <c r="P14" s="356" t="s">
        <v>432</v>
      </c>
      <c r="Q14" s="356" t="s">
        <v>433</v>
      </c>
      <c r="R14" s="356"/>
      <c r="S14" s="356"/>
      <c r="T14" s="356" t="s">
        <v>428</v>
      </c>
      <c r="U14" s="357" t="s">
        <v>292</v>
      </c>
    </row>
    <row r="15" spans="1:34" x14ac:dyDescent="0.25">
      <c r="A15" s="353" t="s">
        <v>135</v>
      </c>
      <c r="B15" s="353" t="s">
        <v>434</v>
      </c>
      <c r="C15" s="358" t="s">
        <v>435</v>
      </c>
      <c r="D15" s="359" t="s">
        <v>436</v>
      </c>
      <c r="E15" s="358" t="s">
        <v>437</v>
      </c>
      <c r="I15" s="356" t="str">
        <f>HLOOKUP(Introduction!$G$4,nametranslations,27,FALSE)</f>
        <v>المرحلة الابتدائية</v>
      </c>
      <c r="L15" s="356" t="s">
        <v>438</v>
      </c>
      <c r="M15" s="356" t="s">
        <v>439</v>
      </c>
      <c r="N15" s="356" t="s">
        <v>440</v>
      </c>
      <c r="O15" s="356" t="s">
        <v>439</v>
      </c>
      <c r="P15" s="356" t="s">
        <v>441</v>
      </c>
      <c r="Q15" s="356" t="s">
        <v>442</v>
      </c>
      <c r="R15" s="356"/>
      <c r="S15" s="356"/>
      <c r="T15" s="356" t="s">
        <v>438</v>
      </c>
      <c r="U15" s="357" t="s">
        <v>292</v>
      </c>
    </row>
    <row r="16" spans="1:34" x14ac:dyDescent="0.25">
      <c r="A16" s="353" t="s">
        <v>136</v>
      </c>
      <c r="B16" s="358" t="s">
        <v>443</v>
      </c>
      <c r="C16" s="358" t="s">
        <v>444</v>
      </c>
      <c r="D16" s="359" t="s">
        <v>445</v>
      </c>
      <c r="E16" s="358" t="s">
        <v>446</v>
      </c>
      <c r="I16" s="356" t="str">
        <f>HLOOKUP(Introduction!$G$4,nametranslations,28,FALSE)</f>
        <v>خبرات</v>
      </c>
      <c r="L16" s="356" t="s">
        <v>447</v>
      </c>
      <c r="M16" s="356" t="s">
        <v>448</v>
      </c>
      <c r="N16" s="356" t="s">
        <v>449</v>
      </c>
      <c r="O16" s="356" t="s">
        <v>448</v>
      </c>
      <c r="P16" s="356" t="s">
        <v>450</v>
      </c>
      <c r="Q16" s="356" t="s">
        <v>451</v>
      </c>
      <c r="R16" s="356"/>
      <c r="S16" s="356"/>
      <c r="T16" s="356" t="s">
        <v>447</v>
      </c>
      <c r="U16" s="357" t="s">
        <v>292</v>
      </c>
    </row>
    <row r="17" spans="1:21" x14ac:dyDescent="0.25">
      <c r="A17" s="353" t="s">
        <v>452</v>
      </c>
      <c r="B17" s="358" t="s">
        <v>453</v>
      </c>
      <c r="C17" s="358" t="s">
        <v>454</v>
      </c>
      <c r="D17" s="359" t="s">
        <v>455</v>
      </c>
      <c r="E17" s="358" t="s">
        <v>456</v>
      </c>
      <c r="I17" s="356" t="str">
        <f>HLOOKUP(Introduction!$G$4,nametranslations,29,FALSE)</f>
        <v>ثانوي</v>
      </c>
      <c r="L17" s="356" t="s">
        <v>457</v>
      </c>
      <c r="M17" s="356" t="s">
        <v>458</v>
      </c>
      <c r="N17" s="356" t="s">
        <v>459</v>
      </c>
      <c r="O17" s="356" t="s">
        <v>460</v>
      </c>
      <c r="P17" s="356" t="s">
        <v>461</v>
      </c>
      <c r="Q17" s="356" t="s">
        <v>462</v>
      </c>
      <c r="R17" s="356"/>
      <c r="S17" s="356"/>
      <c r="T17" s="356" t="s">
        <v>457</v>
      </c>
      <c r="U17" s="357" t="s">
        <v>292</v>
      </c>
    </row>
    <row r="18" spans="1:21" x14ac:dyDescent="0.25">
      <c r="A18" s="353" t="s">
        <v>463</v>
      </c>
      <c r="B18" s="358" t="s">
        <v>464</v>
      </c>
      <c r="C18" s="358" t="s">
        <v>465</v>
      </c>
      <c r="D18" s="359" t="s">
        <v>466</v>
      </c>
      <c r="E18" s="358" t="s">
        <v>467</v>
      </c>
      <c r="I18" s="356"/>
      <c r="L18" s="356" t="s">
        <v>468</v>
      </c>
      <c r="M18" s="356" t="s">
        <v>469</v>
      </c>
      <c r="N18" s="356" t="s">
        <v>469</v>
      </c>
      <c r="O18" s="356" t="s">
        <v>469</v>
      </c>
      <c r="P18" s="356" t="s">
        <v>470</v>
      </c>
      <c r="Q18" s="356" t="s">
        <v>471</v>
      </c>
      <c r="R18" s="356"/>
      <c r="S18" s="356"/>
      <c r="T18" s="356" t="s">
        <v>468</v>
      </c>
      <c r="U18" s="357" t="s">
        <v>294</v>
      </c>
    </row>
    <row r="19" spans="1:21" x14ac:dyDescent="0.25">
      <c r="A19" s="355" t="s">
        <v>472</v>
      </c>
      <c r="I19" s="356"/>
      <c r="L19" s="356" t="s">
        <v>473</v>
      </c>
      <c r="M19" s="356" t="s">
        <v>474</v>
      </c>
      <c r="N19" s="356" t="s">
        <v>475</v>
      </c>
      <c r="O19" s="356" t="s">
        <v>476</v>
      </c>
      <c r="P19" s="356" t="s">
        <v>477</v>
      </c>
      <c r="Q19" s="356" t="s">
        <v>478</v>
      </c>
      <c r="R19" s="356"/>
      <c r="S19" s="356"/>
      <c r="T19" s="356" t="s">
        <v>473</v>
      </c>
      <c r="U19" s="357" t="s">
        <v>294</v>
      </c>
    </row>
    <row r="20" spans="1:21" x14ac:dyDescent="0.25">
      <c r="A20" s="353" t="s">
        <v>138</v>
      </c>
      <c r="B20" s="358" t="s">
        <v>479</v>
      </c>
      <c r="C20" s="358" t="s">
        <v>480</v>
      </c>
      <c r="D20" s="359" t="s">
        <v>481</v>
      </c>
      <c r="E20" s="358" t="s">
        <v>482</v>
      </c>
      <c r="I20" s="356"/>
      <c r="L20" s="356" t="s">
        <v>483</v>
      </c>
      <c r="M20" s="356" t="s">
        <v>484</v>
      </c>
      <c r="N20" s="356" t="s">
        <v>485</v>
      </c>
      <c r="O20" s="356" t="s">
        <v>484</v>
      </c>
      <c r="P20" s="356" t="s">
        <v>486</v>
      </c>
      <c r="Q20" s="356" t="s">
        <v>487</v>
      </c>
      <c r="R20" s="356"/>
      <c r="S20" s="356"/>
      <c r="T20" s="356" t="s">
        <v>483</v>
      </c>
      <c r="U20" s="357" t="s">
        <v>294</v>
      </c>
    </row>
    <row r="21" spans="1:21" x14ac:dyDescent="0.25">
      <c r="A21" s="353" t="s">
        <v>193</v>
      </c>
      <c r="B21" s="358" t="s">
        <v>488</v>
      </c>
      <c r="C21" s="358" t="s">
        <v>489</v>
      </c>
      <c r="D21" s="359" t="s">
        <v>490</v>
      </c>
      <c r="E21" s="358" t="s">
        <v>491</v>
      </c>
      <c r="I21" s="356"/>
      <c r="L21" s="356" t="s">
        <v>492</v>
      </c>
      <c r="M21" s="356" t="s">
        <v>493</v>
      </c>
      <c r="N21" s="356" t="s">
        <v>494</v>
      </c>
      <c r="O21" s="356" t="s">
        <v>495</v>
      </c>
      <c r="P21" s="356" t="s">
        <v>496</v>
      </c>
      <c r="Q21" s="356" t="s">
        <v>497</v>
      </c>
      <c r="R21" s="356"/>
      <c r="S21" s="356"/>
      <c r="T21" s="356" t="s">
        <v>492</v>
      </c>
      <c r="U21" s="357" t="s">
        <v>292</v>
      </c>
    </row>
    <row r="22" spans="1:21" x14ac:dyDescent="0.25">
      <c r="A22" s="353" t="s">
        <v>15</v>
      </c>
      <c r="B22" s="358" t="s">
        <v>498</v>
      </c>
      <c r="C22" s="358" t="s">
        <v>499</v>
      </c>
      <c r="D22" s="359" t="s">
        <v>500</v>
      </c>
      <c r="E22" s="358" t="s">
        <v>501</v>
      </c>
      <c r="I22" s="356"/>
      <c r="L22" s="356" t="s">
        <v>502</v>
      </c>
      <c r="M22" s="356" t="s">
        <v>503</v>
      </c>
      <c r="N22" s="356" t="s">
        <v>503</v>
      </c>
      <c r="O22" s="356" t="s">
        <v>503</v>
      </c>
      <c r="P22" s="356" t="s">
        <v>504</v>
      </c>
      <c r="Q22" s="356" t="s">
        <v>505</v>
      </c>
      <c r="R22" s="356"/>
      <c r="S22" s="356"/>
      <c r="T22" s="356" t="s">
        <v>502</v>
      </c>
      <c r="U22" s="357" t="s">
        <v>294</v>
      </c>
    </row>
    <row r="23" spans="1:21" x14ac:dyDescent="0.25">
      <c r="A23" s="353" t="s">
        <v>16</v>
      </c>
      <c r="B23" s="358" t="s">
        <v>506</v>
      </c>
      <c r="C23" s="358" t="s">
        <v>507</v>
      </c>
      <c r="D23" s="359" t="s">
        <v>508</v>
      </c>
      <c r="E23" s="358" t="s">
        <v>509</v>
      </c>
      <c r="I23" s="356"/>
      <c r="L23" s="356" t="s">
        <v>510</v>
      </c>
      <c r="M23" s="356" t="s">
        <v>511</v>
      </c>
      <c r="N23" s="356" t="s">
        <v>511</v>
      </c>
      <c r="O23" s="356" t="s">
        <v>511</v>
      </c>
      <c r="P23" s="356" t="s">
        <v>512</v>
      </c>
      <c r="Q23" s="356" t="s">
        <v>513</v>
      </c>
      <c r="R23" s="356"/>
      <c r="S23" s="356"/>
      <c r="T23" s="356" t="s">
        <v>510</v>
      </c>
      <c r="U23" s="357" t="s">
        <v>292</v>
      </c>
    </row>
    <row r="24" spans="1:21" x14ac:dyDescent="0.25">
      <c r="A24" s="353" t="s">
        <v>514</v>
      </c>
      <c r="B24" s="358" t="s">
        <v>514</v>
      </c>
      <c r="C24" s="353" t="s">
        <v>514</v>
      </c>
      <c r="D24" s="359" t="s">
        <v>515</v>
      </c>
      <c r="E24" s="353" t="s">
        <v>516</v>
      </c>
      <c r="I24" s="361" t="s">
        <v>517</v>
      </c>
      <c r="L24" s="356" t="s">
        <v>518</v>
      </c>
      <c r="M24" s="356" t="s">
        <v>519</v>
      </c>
      <c r="N24" s="356" t="s">
        <v>520</v>
      </c>
      <c r="O24" s="356" t="s">
        <v>519</v>
      </c>
      <c r="P24" s="356" t="s">
        <v>521</v>
      </c>
      <c r="Q24" s="356" t="s">
        <v>522</v>
      </c>
      <c r="R24" s="356"/>
      <c r="S24" s="356"/>
      <c r="T24" s="356" t="s">
        <v>518</v>
      </c>
      <c r="U24" s="357" t="s">
        <v>292</v>
      </c>
    </row>
    <row r="25" spans="1:21" x14ac:dyDescent="0.25">
      <c r="A25" s="353" t="s">
        <v>2</v>
      </c>
      <c r="B25" s="358" t="s">
        <v>2</v>
      </c>
      <c r="C25" s="353" t="s">
        <v>2</v>
      </c>
      <c r="D25" s="359" t="s">
        <v>523</v>
      </c>
      <c r="E25" s="353" t="s">
        <v>524</v>
      </c>
      <c r="I25" s="356" t="str">
        <f>HLOOKUP(Introduction!$G$4,nametranslations,36,FALSE)</f>
        <v>نسبة المدارس (٪)</v>
      </c>
      <c r="L25" s="356" t="s">
        <v>525</v>
      </c>
      <c r="M25" s="356" t="s">
        <v>526</v>
      </c>
      <c r="N25" s="356" t="s">
        <v>527</v>
      </c>
      <c r="O25" s="356" t="s">
        <v>528</v>
      </c>
      <c r="P25" s="356" t="s">
        <v>529</v>
      </c>
      <c r="Q25" s="356" t="s">
        <v>530</v>
      </c>
      <c r="R25" s="356"/>
      <c r="S25" s="356"/>
      <c r="T25" s="356" t="s">
        <v>525</v>
      </c>
      <c r="U25" s="357" t="s">
        <v>296</v>
      </c>
    </row>
    <row r="26" spans="1:21" x14ac:dyDescent="0.25">
      <c r="A26" s="353" t="s">
        <v>1</v>
      </c>
      <c r="B26" s="358" t="s">
        <v>531</v>
      </c>
      <c r="C26" s="353" t="s">
        <v>532</v>
      </c>
      <c r="D26" s="359" t="s">
        <v>533</v>
      </c>
      <c r="E26" s="353" t="s">
        <v>534</v>
      </c>
      <c r="I26" s="356" t="s">
        <v>514</v>
      </c>
      <c r="L26" s="356" t="s">
        <v>535</v>
      </c>
      <c r="M26" s="356" t="s">
        <v>536</v>
      </c>
      <c r="N26" s="356" t="s">
        <v>536</v>
      </c>
      <c r="O26" s="356" t="s">
        <v>536</v>
      </c>
      <c r="P26" s="356" t="s">
        <v>537</v>
      </c>
      <c r="Q26" s="356" t="s">
        <v>538</v>
      </c>
      <c r="R26" s="356"/>
      <c r="S26" s="356"/>
      <c r="T26" s="356" t="s">
        <v>535</v>
      </c>
      <c r="U26" s="357" t="s">
        <v>292</v>
      </c>
    </row>
    <row r="27" spans="1:21" x14ac:dyDescent="0.25">
      <c r="A27" s="353" t="s">
        <v>17</v>
      </c>
      <c r="B27" s="358" t="s">
        <v>539</v>
      </c>
      <c r="C27" s="353" t="s">
        <v>540</v>
      </c>
      <c r="D27" s="359" t="s">
        <v>541</v>
      </c>
      <c r="E27" s="353" t="s">
        <v>542</v>
      </c>
      <c r="I27" s="356" t="str">
        <f>HLOOKUP(Introduction!$G$4,nametranslations,25,FALSE)</f>
        <v>ريفي</v>
      </c>
      <c r="L27" s="356" t="s">
        <v>543</v>
      </c>
      <c r="M27" s="356" t="s">
        <v>544</v>
      </c>
      <c r="N27" s="356" t="s">
        <v>545</v>
      </c>
      <c r="O27" s="356" t="s">
        <v>546</v>
      </c>
      <c r="P27" s="356" t="s">
        <v>547</v>
      </c>
      <c r="Q27" s="356" t="s">
        <v>548</v>
      </c>
      <c r="R27" s="356"/>
      <c r="S27" s="356"/>
      <c r="T27" s="356" t="s">
        <v>543</v>
      </c>
      <c r="U27" s="357" t="s">
        <v>292</v>
      </c>
    </row>
    <row r="28" spans="1:21" x14ac:dyDescent="0.25">
      <c r="A28" s="353" t="s">
        <v>18</v>
      </c>
      <c r="B28" s="363" t="s">
        <v>549</v>
      </c>
      <c r="C28" s="353" t="s">
        <v>550</v>
      </c>
      <c r="D28" s="359" t="s">
        <v>551</v>
      </c>
      <c r="E28" s="353" t="s">
        <v>552</v>
      </c>
      <c r="I28" s="356" t="str">
        <f>HLOOKUP(Introduction!$G$4,nametranslations,26,FALSE)</f>
        <v>الحضاري</v>
      </c>
      <c r="L28" s="356" t="s">
        <v>553</v>
      </c>
      <c r="M28" s="356" t="s">
        <v>554</v>
      </c>
      <c r="N28" s="356" t="s">
        <v>555</v>
      </c>
      <c r="O28" s="356" t="s">
        <v>556</v>
      </c>
      <c r="P28" s="356" t="s">
        <v>557</v>
      </c>
      <c r="Q28" s="356" t="s">
        <v>558</v>
      </c>
      <c r="R28" s="356"/>
      <c r="S28" s="356"/>
      <c r="T28" s="356" t="s">
        <v>553</v>
      </c>
      <c r="U28" s="357" t="s">
        <v>294</v>
      </c>
    </row>
    <row r="29" spans="1:21" x14ac:dyDescent="0.25">
      <c r="A29" s="353" t="s">
        <v>19</v>
      </c>
      <c r="B29" s="363" t="s">
        <v>559</v>
      </c>
      <c r="C29" s="353" t="s">
        <v>560</v>
      </c>
      <c r="D29" s="359" t="s">
        <v>561</v>
      </c>
      <c r="E29" s="353" t="s">
        <v>562</v>
      </c>
      <c r="I29" s="356" t="str">
        <f>HLOOKUP(Introduction!$G$4,nametranslations,27,FALSE)</f>
        <v>المرحلة الابتدائية</v>
      </c>
      <c r="L29" s="356" t="s">
        <v>563</v>
      </c>
      <c r="M29" s="356" t="s">
        <v>564</v>
      </c>
      <c r="N29" s="356" t="s">
        <v>565</v>
      </c>
      <c r="O29" s="356" t="s">
        <v>566</v>
      </c>
      <c r="P29" s="356" t="s">
        <v>567</v>
      </c>
      <c r="Q29" s="356" t="s">
        <v>568</v>
      </c>
      <c r="R29" s="356"/>
      <c r="S29" s="356"/>
      <c r="T29" s="356" t="s">
        <v>563</v>
      </c>
      <c r="U29" s="357" t="s">
        <v>292</v>
      </c>
    </row>
    <row r="30" spans="1:21" x14ac:dyDescent="0.25">
      <c r="A30" s="353" t="s">
        <v>34</v>
      </c>
      <c r="B30" s="358" t="s">
        <v>569</v>
      </c>
      <c r="C30" s="358" t="s">
        <v>570</v>
      </c>
      <c r="D30" s="359" t="s">
        <v>571</v>
      </c>
      <c r="E30" s="358" t="s">
        <v>572</v>
      </c>
      <c r="I30" s="356" t="str">
        <f>HLOOKUP(Introduction!$G$4,nametranslations,28,FALSE)</f>
        <v>خبرات</v>
      </c>
      <c r="L30" s="356" t="s">
        <v>573</v>
      </c>
      <c r="M30" s="356" t="s">
        <v>574</v>
      </c>
      <c r="N30" s="356" t="s">
        <v>574</v>
      </c>
      <c r="O30" s="356" t="s">
        <v>575</v>
      </c>
      <c r="P30" s="356" t="s">
        <v>576</v>
      </c>
      <c r="Q30" s="356" t="s">
        <v>577</v>
      </c>
      <c r="R30" s="356"/>
      <c r="S30" s="356"/>
      <c r="T30" s="356" t="s">
        <v>573</v>
      </c>
      <c r="U30" s="357" t="s">
        <v>292</v>
      </c>
    </row>
    <row r="31" spans="1:21" x14ac:dyDescent="0.25">
      <c r="A31" s="353" t="s">
        <v>35</v>
      </c>
      <c r="B31" s="358" t="s">
        <v>578</v>
      </c>
      <c r="C31" s="353" t="s">
        <v>579</v>
      </c>
      <c r="D31" s="359" t="s">
        <v>580</v>
      </c>
      <c r="E31" s="353" t="s">
        <v>581</v>
      </c>
      <c r="I31" s="356" t="str">
        <f>HLOOKUP(Introduction!$G$4,nametranslations,29,FALSE)</f>
        <v>ثانوي</v>
      </c>
      <c r="L31" s="356" t="s">
        <v>582</v>
      </c>
      <c r="M31" s="356" t="s">
        <v>583</v>
      </c>
      <c r="N31" s="356" t="s">
        <v>584</v>
      </c>
      <c r="O31" s="356" t="s">
        <v>583</v>
      </c>
      <c r="P31" s="356" t="s">
        <v>585</v>
      </c>
      <c r="Q31" s="356" t="s">
        <v>586</v>
      </c>
      <c r="R31" s="356"/>
      <c r="S31" s="356"/>
      <c r="T31" s="356" t="s">
        <v>582</v>
      </c>
      <c r="U31" s="357" t="s">
        <v>292</v>
      </c>
    </row>
    <row r="32" spans="1:21" x14ac:dyDescent="0.25">
      <c r="A32" s="353" t="s">
        <v>36</v>
      </c>
      <c r="B32" s="358" t="s">
        <v>587</v>
      </c>
      <c r="C32" s="353" t="s">
        <v>588</v>
      </c>
      <c r="D32" s="359" t="s">
        <v>589</v>
      </c>
      <c r="E32" s="353" t="s">
        <v>590</v>
      </c>
      <c r="I32" s="356"/>
      <c r="L32" s="356" t="s">
        <v>591</v>
      </c>
      <c r="M32" s="356" t="s">
        <v>592</v>
      </c>
      <c r="N32" s="356" t="s">
        <v>593</v>
      </c>
      <c r="O32" s="356" t="s">
        <v>594</v>
      </c>
      <c r="P32" s="356" t="s">
        <v>595</v>
      </c>
      <c r="Q32" s="356" t="s">
        <v>596</v>
      </c>
      <c r="R32" s="356"/>
      <c r="S32" s="356"/>
      <c r="T32" s="356" t="s">
        <v>591</v>
      </c>
      <c r="U32" s="357" t="s">
        <v>293</v>
      </c>
    </row>
    <row r="33" spans="1:21" x14ac:dyDescent="0.25">
      <c r="A33" s="353" t="s">
        <v>198</v>
      </c>
      <c r="B33" s="358" t="s">
        <v>597</v>
      </c>
      <c r="C33" s="353" t="s">
        <v>598</v>
      </c>
      <c r="D33" s="359" t="s">
        <v>599</v>
      </c>
      <c r="E33" s="353" t="s">
        <v>600</v>
      </c>
      <c r="L33" s="356" t="s">
        <v>601</v>
      </c>
      <c r="M33" s="356" t="s">
        <v>602</v>
      </c>
      <c r="N33" s="356" t="s">
        <v>603</v>
      </c>
      <c r="O33" s="356" t="s">
        <v>604</v>
      </c>
      <c r="P33" s="356" t="s">
        <v>605</v>
      </c>
      <c r="Q33" s="356" t="s">
        <v>606</v>
      </c>
      <c r="R33" s="356"/>
      <c r="S33" s="356"/>
      <c r="T33" s="356" t="s">
        <v>601</v>
      </c>
      <c r="U33" s="357" t="s">
        <v>292</v>
      </c>
    </row>
    <row r="34" spans="1:21" x14ac:dyDescent="0.25">
      <c r="A34" s="353" t="s">
        <v>290</v>
      </c>
      <c r="B34" s="358" t="s">
        <v>607</v>
      </c>
      <c r="C34" s="353" t="s">
        <v>608</v>
      </c>
      <c r="D34" s="359" t="s">
        <v>609</v>
      </c>
      <c r="E34" s="358" t="s">
        <v>610</v>
      </c>
      <c r="L34" s="356" t="s">
        <v>611</v>
      </c>
      <c r="M34" s="356" t="s">
        <v>612</v>
      </c>
      <c r="N34" s="356" t="s">
        <v>613</v>
      </c>
      <c r="O34" s="356" t="s">
        <v>612</v>
      </c>
      <c r="P34" s="356" t="s">
        <v>614</v>
      </c>
      <c r="Q34" s="356" t="s">
        <v>615</v>
      </c>
      <c r="R34" s="356"/>
      <c r="S34" s="356"/>
      <c r="T34" s="356" t="s">
        <v>611</v>
      </c>
      <c r="U34" s="357" t="s">
        <v>292</v>
      </c>
    </row>
    <row r="35" spans="1:21" x14ac:dyDescent="0.25">
      <c r="A35" s="353" t="s">
        <v>616</v>
      </c>
      <c r="B35" s="358" t="s">
        <v>617</v>
      </c>
      <c r="C35" s="353" t="s">
        <v>618</v>
      </c>
      <c r="D35" s="359" t="s">
        <v>619</v>
      </c>
      <c r="E35" s="353" t="s">
        <v>620</v>
      </c>
      <c r="L35" s="356" t="s">
        <v>621</v>
      </c>
      <c r="M35" s="356" t="s">
        <v>622</v>
      </c>
      <c r="N35" s="356" t="s">
        <v>623</v>
      </c>
      <c r="O35" s="356" t="s">
        <v>622</v>
      </c>
      <c r="P35" s="356" t="s">
        <v>624</v>
      </c>
      <c r="Q35" s="356" t="s">
        <v>625</v>
      </c>
      <c r="R35" s="356"/>
      <c r="S35" s="356"/>
      <c r="T35" s="356" t="s">
        <v>621</v>
      </c>
      <c r="U35" s="357" t="s">
        <v>292</v>
      </c>
    </row>
    <row r="36" spans="1:21" x14ac:dyDescent="0.25">
      <c r="A36" s="353" t="s">
        <v>626</v>
      </c>
      <c r="B36" s="358" t="s">
        <v>627</v>
      </c>
      <c r="C36" s="353" t="s">
        <v>628</v>
      </c>
      <c r="D36" s="359" t="s">
        <v>629</v>
      </c>
      <c r="E36" s="353" t="s">
        <v>630</v>
      </c>
      <c r="L36" s="356" t="s">
        <v>631</v>
      </c>
      <c r="M36" s="356" t="s">
        <v>632</v>
      </c>
      <c r="N36" s="356" t="s">
        <v>633</v>
      </c>
      <c r="O36" s="356" t="s">
        <v>634</v>
      </c>
      <c r="P36" s="356" t="s">
        <v>635</v>
      </c>
      <c r="Q36" s="356" t="s">
        <v>636</v>
      </c>
      <c r="R36" s="356"/>
      <c r="S36" s="356"/>
      <c r="T36" s="356" t="s">
        <v>631</v>
      </c>
      <c r="U36" s="357" t="s">
        <v>292</v>
      </c>
    </row>
    <row r="37" spans="1:21" x14ac:dyDescent="0.25">
      <c r="A37" s="355" t="s">
        <v>637</v>
      </c>
      <c r="L37" s="356" t="s">
        <v>638</v>
      </c>
      <c r="M37" s="356" t="s">
        <v>639</v>
      </c>
      <c r="N37" s="356" t="s">
        <v>639</v>
      </c>
      <c r="O37" s="356" t="s">
        <v>639</v>
      </c>
      <c r="P37" s="356" t="s">
        <v>640</v>
      </c>
      <c r="Q37" s="356" t="s">
        <v>641</v>
      </c>
      <c r="R37" s="356"/>
      <c r="S37" s="356"/>
      <c r="T37" s="356" t="s">
        <v>638</v>
      </c>
      <c r="U37" s="357" t="s">
        <v>292</v>
      </c>
    </row>
    <row r="38" spans="1:21" x14ac:dyDescent="0.25">
      <c r="A38" s="353" t="s">
        <v>142</v>
      </c>
      <c r="B38" s="358" t="s">
        <v>642</v>
      </c>
      <c r="C38" s="353" t="s">
        <v>643</v>
      </c>
      <c r="D38" s="359" t="s">
        <v>644</v>
      </c>
      <c r="E38" s="353" t="s">
        <v>645</v>
      </c>
      <c r="L38" s="356" t="s">
        <v>646</v>
      </c>
      <c r="M38" s="356" t="s">
        <v>647</v>
      </c>
      <c r="N38" s="356" t="s">
        <v>648</v>
      </c>
      <c r="O38" s="356" t="s">
        <v>649</v>
      </c>
      <c r="P38" s="356" t="s">
        <v>650</v>
      </c>
      <c r="Q38" s="356" t="s">
        <v>651</v>
      </c>
      <c r="R38" s="356"/>
      <c r="S38" s="356"/>
      <c r="T38" s="356" t="s">
        <v>646</v>
      </c>
      <c r="U38" s="357" t="s">
        <v>294</v>
      </c>
    </row>
    <row r="39" spans="1:21" x14ac:dyDescent="0.25">
      <c r="A39" s="353" t="s">
        <v>652</v>
      </c>
      <c r="B39" s="358" t="s">
        <v>653</v>
      </c>
      <c r="C39" s="353" t="s">
        <v>654</v>
      </c>
      <c r="D39" s="359" t="s">
        <v>655</v>
      </c>
      <c r="E39" s="353" t="s">
        <v>656</v>
      </c>
      <c r="L39" s="356" t="s">
        <v>657</v>
      </c>
      <c r="M39" s="356" t="s">
        <v>658</v>
      </c>
      <c r="N39" s="356" t="s">
        <v>658</v>
      </c>
      <c r="O39" s="356" t="s">
        <v>659</v>
      </c>
      <c r="P39" s="356" t="s">
        <v>660</v>
      </c>
      <c r="Q39" s="356" t="s">
        <v>661</v>
      </c>
      <c r="R39" s="356"/>
      <c r="S39" s="356"/>
      <c r="T39" s="356" t="s">
        <v>657</v>
      </c>
      <c r="U39" s="357" t="s">
        <v>292</v>
      </c>
    </row>
    <row r="40" spans="1:21" x14ac:dyDescent="0.25">
      <c r="A40" s="353" t="s">
        <v>662</v>
      </c>
      <c r="B40" s="358" t="s">
        <v>663</v>
      </c>
      <c r="C40" s="353" t="s">
        <v>664</v>
      </c>
      <c r="D40" s="359" t="s">
        <v>665</v>
      </c>
      <c r="E40" s="353" t="s">
        <v>666</v>
      </c>
      <c r="L40" s="356" t="s">
        <v>667</v>
      </c>
      <c r="M40" s="356" t="s">
        <v>668</v>
      </c>
      <c r="N40" s="356" t="s">
        <v>669</v>
      </c>
      <c r="O40" s="356" t="s">
        <v>670</v>
      </c>
      <c r="P40" s="356" t="s">
        <v>671</v>
      </c>
      <c r="Q40" s="356" t="s">
        <v>672</v>
      </c>
      <c r="R40" s="356"/>
      <c r="S40" s="356"/>
      <c r="T40" s="356" t="s">
        <v>667</v>
      </c>
      <c r="U40" s="357" t="s">
        <v>292</v>
      </c>
    </row>
    <row r="41" spans="1:21" x14ac:dyDescent="0.25">
      <c r="A41" s="353" t="s">
        <v>673</v>
      </c>
      <c r="B41" s="358" t="s">
        <v>674</v>
      </c>
      <c r="C41" s="353" t="s">
        <v>675</v>
      </c>
      <c r="D41" s="359" t="s">
        <v>676</v>
      </c>
      <c r="E41" s="353" t="s">
        <v>677</v>
      </c>
      <c r="L41" s="356" t="s">
        <v>678</v>
      </c>
      <c r="M41" s="356" t="s">
        <v>679</v>
      </c>
      <c r="N41" s="356" t="s">
        <v>680</v>
      </c>
      <c r="O41" s="356" t="s">
        <v>681</v>
      </c>
      <c r="P41" s="356" t="s">
        <v>682</v>
      </c>
      <c r="Q41" s="356" t="s">
        <v>683</v>
      </c>
      <c r="R41" s="356"/>
      <c r="S41" s="356"/>
      <c r="T41" s="356" t="s">
        <v>678</v>
      </c>
      <c r="U41" s="357" t="s">
        <v>294</v>
      </c>
    </row>
    <row r="42" spans="1:21" x14ac:dyDescent="0.25">
      <c r="A42" s="353" t="s">
        <v>684</v>
      </c>
      <c r="B42" s="358" t="s">
        <v>685</v>
      </c>
      <c r="C42" s="353" t="s">
        <v>686</v>
      </c>
      <c r="D42" s="359" t="s">
        <v>687</v>
      </c>
      <c r="E42" s="353" t="s">
        <v>688</v>
      </c>
      <c r="L42" s="356" t="s">
        <v>689</v>
      </c>
      <c r="M42" s="356" t="s">
        <v>690</v>
      </c>
      <c r="N42" s="357" t="s">
        <v>691</v>
      </c>
      <c r="O42" s="357" t="s">
        <v>692</v>
      </c>
      <c r="P42" s="357" t="s">
        <v>693</v>
      </c>
      <c r="Q42" s="357" t="s">
        <v>694</v>
      </c>
      <c r="R42" s="357"/>
      <c r="S42" s="357"/>
      <c r="T42" s="356" t="s">
        <v>689</v>
      </c>
      <c r="U42" s="357" t="s">
        <v>292</v>
      </c>
    </row>
    <row r="43" spans="1:21" x14ac:dyDescent="0.25">
      <c r="A43" s="353" t="s">
        <v>695</v>
      </c>
      <c r="B43" s="358" t="s">
        <v>696</v>
      </c>
      <c r="C43" s="353" t="s">
        <v>697</v>
      </c>
      <c r="D43" s="359" t="s">
        <v>698</v>
      </c>
      <c r="E43" s="353" t="s">
        <v>699</v>
      </c>
      <c r="L43" s="356" t="s">
        <v>700</v>
      </c>
      <c r="M43" s="356" t="s">
        <v>701</v>
      </c>
      <c r="N43" s="356" t="s">
        <v>702</v>
      </c>
      <c r="O43" s="356" t="s">
        <v>701</v>
      </c>
      <c r="P43" s="356" t="s">
        <v>703</v>
      </c>
      <c r="Q43" s="356" t="s">
        <v>704</v>
      </c>
      <c r="R43" s="356"/>
      <c r="S43" s="356"/>
      <c r="T43" s="356" t="s">
        <v>700</v>
      </c>
      <c r="U43" s="357" t="s">
        <v>293</v>
      </c>
    </row>
    <row r="44" spans="1:21" x14ac:dyDescent="0.25">
      <c r="A44" s="353" t="s">
        <v>705</v>
      </c>
      <c r="B44" s="358" t="s">
        <v>706</v>
      </c>
      <c r="C44" s="353" t="s">
        <v>707</v>
      </c>
      <c r="D44" s="359" t="s">
        <v>708</v>
      </c>
      <c r="E44" s="353" t="s">
        <v>709</v>
      </c>
      <c r="L44" s="356" t="s">
        <v>710</v>
      </c>
      <c r="M44" s="356" t="s">
        <v>711</v>
      </c>
      <c r="N44" s="356" t="s">
        <v>712</v>
      </c>
      <c r="O44" s="356" t="s">
        <v>711</v>
      </c>
      <c r="P44" s="356" t="s">
        <v>713</v>
      </c>
      <c r="Q44" s="356" t="s">
        <v>714</v>
      </c>
      <c r="R44" s="356"/>
      <c r="S44" s="356"/>
      <c r="T44" s="356" t="s">
        <v>710</v>
      </c>
      <c r="U44" s="357" t="s">
        <v>292</v>
      </c>
    </row>
    <row r="45" spans="1:21" x14ac:dyDescent="0.25">
      <c r="A45" s="353" t="s">
        <v>715</v>
      </c>
      <c r="B45" s="358" t="s">
        <v>716</v>
      </c>
      <c r="C45" s="353" t="s">
        <v>717</v>
      </c>
      <c r="D45" s="359" t="s">
        <v>718</v>
      </c>
      <c r="E45" s="353" t="s">
        <v>719</v>
      </c>
      <c r="I45" s="361" t="s">
        <v>720</v>
      </c>
      <c r="L45" s="356" t="s">
        <v>721</v>
      </c>
      <c r="M45" s="356" t="s">
        <v>722</v>
      </c>
      <c r="N45" s="356" t="s">
        <v>722</v>
      </c>
      <c r="O45" s="356" t="s">
        <v>722</v>
      </c>
      <c r="P45" s="356" t="s">
        <v>723</v>
      </c>
      <c r="Q45" s="356" t="s">
        <v>724</v>
      </c>
      <c r="R45" s="356"/>
      <c r="S45" s="356"/>
      <c r="T45" s="356" t="s">
        <v>721</v>
      </c>
      <c r="U45" s="357" t="s">
        <v>294</v>
      </c>
    </row>
    <row r="46" spans="1:21" x14ac:dyDescent="0.25">
      <c r="A46" s="353" t="s">
        <v>725</v>
      </c>
      <c r="B46" s="358" t="s">
        <v>726</v>
      </c>
      <c r="C46" s="353" t="s">
        <v>727</v>
      </c>
      <c r="D46" s="359" t="s">
        <v>728</v>
      </c>
      <c r="E46" s="353" t="s">
        <v>729</v>
      </c>
      <c r="I46" s="356" t="str">
        <f>HLOOKUP(Introduction!$G$4,nametranslations,30,FALSE)</f>
        <v>الخدمة الأساسية</v>
      </c>
      <c r="L46" s="356" t="s">
        <v>730</v>
      </c>
      <c r="M46" s="356" t="s">
        <v>731</v>
      </c>
      <c r="N46" s="356" t="s">
        <v>732</v>
      </c>
      <c r="O46" s="356" t="s">
        <v>733</v>
      </c>
      <c r="P46" s="356" t="s">
        <v>734</v>
      </c>
      <c r="Q46" s="356" t="s">
        <v>735</v>
      </c>
      <c r="R46" s="356"/>
      <c r="S46" s="356"/>
      <c r="T46" s="356" t="s">
        <v>730</v>
      </c>
      <c r="U46" s="357" t="s">
        <v>294</v>
      </c>
    </row>
    <row r="47" spans="1:21" x14ac:dyDescent="0.25">
      <c r="A47" s="353" t="s">
        <v>736</v>
      </c>
      <c r="B47" s="358" t="s">
        <v>737</v>
      </c>
      <c r="C47" s="353" t="s">
        <v>738</v>
      </c>
      <c r="D47" s="359" t="s">
        <v>739</v>
      </c>
      <c r="E47" s="353" t="s">
        <v>740</v>
      </c>
      <c r="I47" s="356" t="str">
        <f>HLOOKUP(Introduction!$G$4,nametranslations,31,FALSE)</f>
        <v>خدمة محدودة</v>
      </c>
      <c r="L47" s="356" t="s">
        <v>741</v>
      </c>
      <c r="M47" s="356" t="s">
        <v>742</v>
      </c>
      <c r="N47" s="356" t="s">
        <v>743</v>
      </c>
      <c r="O47" s="356" t="s">
        <v>744</v>
      </c>
      <c r="P47" s="356" t="s">
        <v>745</v>
      </c>
      <c r="Q47" s="356" t="s">
        <v>746</v>
      </c>
      <c r="R47" s="356"/>
      <c r="S47" s="356"/>
      <c r="T47" s="356" t="s">
        <v>741</v>
      </c>
      <c r="U47" s="357" t="s">
        <v>294</v>
      </c>
    </row>
    <row r="48" spans="1:21" x14ac:dyDescent="0.25">
      <c r="A48" s="353" t="s">
        <v>747</v>
      </c>
      <c r="B48" s="358" t="s">
        <v>748</v>
      </c>
      <c r="C48" s="353" t="s">
        <v>749</v>
      </c>
      <c r="D48" s="359" t="s">
        <v>750</v>
      </c>
      <c r="E48" s="353" t="s">
        <v>751</v>
      </c>
      <c r="I48" s="356" t="str">
        <f>HLOOKUP(Introduction!$G$4,nametranslations,32,FALSE)</f>
        <v>لاتوجد خدمة</v>
      </c>
      <c r="L48" s="356" t="s">
        <v>752</v>
      </c>
      <c r="M48" s="356" t="s">
        <v>753</v>
      </c>
      <c r="N48" s="356" t="s">
        <v>753</v>
      </c>
      <c r="O48" s="356" t="s">
        <v>753</v>
      </c>
      <c r="P48" s="356" t="s">
        <v>754</v>
      </c>
      <c r="Q48" s="356" t="s">
        <v>755</v>
      </c>
      <c r="R48" s="356"/>
      <c r="S48" s="356"/>
      <c r="T48" s="356" t="s">
        <v>752</v>
      </c>
      <c r="U48" s="357" t="s">
        <v>294</v>
      </c>
    </row>
    <row r="49" spans="1:21" x14ac:dyDescent="0.25">
      <c r="A49" s="353" t="s">
        <v>756</v>
      </c>
      <c r="B49" s="358" t="s">
        <v>757</v>
      </c>
      <c r="C49" s="353" t="s">
        <v>758</v>
      </c>
      <c r="D49" s="359" t="s">
        <v>759</v>
      </c>
      <c r="E49" s="353" t="s">
        <v>760</v>
      </c>
      <c r="I49" s="356" t="str">
        <f>HLOOKUP(Introduction!$G$4,nametranslations,33,FALSE)</f>
        <v>البيانات غير كافية</v>
      </c>
      <c r="L49" s="356" t="s">
        <v>761</v>
      </c>
      <c r="M49" s="356" t="s">
        <v>762</v>
      </c>
      <c r="N49" s="356" t="s">
        <v>763</v>
      </c>
      <c r="O49" s="356" t="s">
        <v>764</v>
      </c>
      <c r="P49" s="356" t="s">
        <v>765</v>
      </c>
      <c r="Q49" s="356" t="s">
        <v>766</v>
      </c>
      <c r="R49" s="356"/>
      <c r="S49" s="356"/>
      <c r="T49" s="356" t="s">
        <v>761</v>
      </c>
      <c r="U49" s="356" t="s">
        <v>292</v>
      </c>
    </row>
    <row r="50" spans="1:21" x14ac:dyDescent="0.25">
      <c r="A50" s="353" t="s">
        <v>767</v>
      </c>
      <c r="B50" s="358" t="s">
        <v>768</v>
      </c>
      <c r="C50" s="353" t="s">
        <v>769</v>
      </c>
      <c r="D50" s="359" t="s">
        <v>770</v>
      </c>
      <c r="E50" s="353" t="s">
        <v>771</v>
      </c>
      <c r="I50" s="356" t="str">
        <f>HLOOKUP(Introduction!$G$4,nametranslations,59,FALSE)</f>
        <v>تقديرات محسنة</v>
      </c>
      <c r="L50" s="356" t="s">
        <v>772</v>
      </c>
      <c r="M50" s="356" t="s">
        <v>773</v>
      </c>
      <c r="N50" s="356" t="s">
        <v>774</v>
      </c>
      <c r="O50" s="356" t="s">
        <v>773</v>
      </c>
      <c r="P50" s="356" t="s">
        <v>775</v>
      </c>
      <c r="Q50" s="356" t="s">
        <v>776</v>
      </c>
      <c r="R50" s="356"/>
      <c r="S50" s="356"/>
      <c r="T50" s="356" t="s">
        <v>772</v>
      </c>
      <c r="U50" s="357" t="s">
        <v>293</v>
      </c>
    </row>
    <row r="51" spans="1:21" x14ac:dyDescent="0.25">
      <c r="A51" s="353" t="s">
        <v>777</v>
      </c>
      <c r="B51" s="358" t="s">
        <v>778</v>
      </c>
      <c r="C51" s="353" t="s">
        <v>779</v>
      </c>
      <c r="D51" s="359" t="s">
        <v>780</v>
      </c>
      <c r="E51" s="353" t="s">
        <v>781</v>
      </c>
      <c r="I51" s="356" t="str">
        <f>HLOOKUP(Introduction!$G$4,nametranslations,60,FALSE)</f>
        <v>تحسين نقاط البيانات</v>
      </c>
      <c r="L51" s="356" t="s">
        <v>782</v>
      </c>
      <c r="M51" s="356" t="s">
        <v>783</v>
      </c>
      <c r="N51" s="356" t="s">
        <v>784</v>
      </c>
      <c r="O51" s="356" t="s">
        <v>785</v>
      </c>
      <c r="P51" s="356" t="s">
        <v>786</v>
      </c>
      <c r="Q51" s="356" t="s">
        <v>787</v>
      </c>
      <c r="R51" s="356"/>
      <c r="S51" s="356"/>
      <c r="T51" s="356" t="s">
        <v>782</v>
      </c>
      <c r="U51" s="357" t="s">
        <v>294</v>
      </c>
    </row>
    <row r="52" spans="1:21" x14ac:dyDescent="0.25">
      <c r="A52" s="353" t="s">
        <v>788</v>
      </c>
      <c r="B52" s="358" t="s">
        <v>789</v>
      </c>
      <c r="C52" s="353" t="s">
        <v>790</v>
      </c>
      <c r="D52" s="359" t="s">
        <v>791</v>
      </c>
      <c r="E52" s="353" t="s">
        <v>792</v>
      </c>
      <c r="I52" s="356" t="str">
        <f>HLOOKUP(Introduction!$G$4,nametranslations,61,FALSE)</f>
        <v>التقديرات الأساسية</v>
      </c>
      <c r="L52" s="356" t="s">
        <v>793</v>
      </c>
      <c r="M52" s="356" t="s">
        <v>794</v>
      </c>
      <c r="N52" s="356" t="s">
        <v>794</v>
      </c>
      <c r="O52" s="356" t="s">
        <v>794</v>
      </c>
      <c r="P52" s="356" t="s">
        <v>795</v>
      </c>
      <c r="Q52" s="356" t="s">
        <v>796</v>
      </c>
      <c r="R52" s="356"/>
      <c r="S52" s="356"/>
      <c r="T52" s="356" t="s">
        <v>793</v>
      </c>
      <c r="U52" s="356" t="s">
        <v>294</v>
      </c>
    </row>
    <row r="53" spans="1:21" x14ac:dyDescent="0.25">
      <c r="A53" s="353" t="s">
        <v>797</v>
      </c>
      <c r="B53" s="358" t="s">
        <v>798</v>
      </c>
      <c r="C53" s="353" t="s">
        <v>799</v>
      </c>
      <c r="D53" s="359" t="s">
        <v>800</v>
      </c>
      <c r="E53" s="353" t="s">
        <v>801</v>
      </c>
      <c r="I53" s="356" t="str">
        <f>HLOOKUP(Introduction!$G$4,nametranslations,62,FALSE)</f>
        <v>نقاط البيانات الأساسية</v>
      </c>
      <c r="L53" s="356" t="s">
        <v>802</v>
      </c>
      <c r="M53" s="356" t="s">
        <v>803</v>
      </c>
      <c r="N53" s="356" t="s">
        <v>803</v>
      </c>
      <c r="O53" s="356" t="s">
        <v>803</v>
      </c>
      <c r="P53" s="356" t="s">
        <v>804</v>
      </c>
      <c r="Q53" s="356" t="s">
        <v>805</v>
      </c>
      <c r="R53" s="356"/>
      <c r="S53" s="356"/>
      <c r="T53" s="356" t="s">
        <v>802</v>
      </c>
      <c r="U53" s="357" t="s">
        <v>293</v>
      </c>
    </row>
    <row r="54" spans="1:21" x14ac:dyDescent="0.25">
      <c r="A54" s="353" t="s">
        <v>806</v>
      </c>
      <c r="B54" s="358" t="s">
        <v>807</v>
      </c>
      <c r="C54" s="353" t="s">
        <v>808</v>
      </c>
      <c r="D54" s="359" t="s">
        <v>809</v>
      </c>
      <c r="E54" s="353" t="s">
        <v>810</v>
      </c>
      <c r="I54" s="356" t="str">
        <f>HLOOKUP(Introduction!$G$4,nametranslations,63,FALSE)</f>
        <v>مع تقديرات المياه</v>
      </c>
      <c r="L54" s="356" t="s">
        <v>811</v>
      </c>
      <c r="M54" s="356" t="s">
        <v>812</v>
      </c>
      <c r="N54" s="356" t="s">
        <v>812</v>
      </c>
      <c r="O54" s="356" t="s">
        <v>812</v>
      </c>
      <c r="P54" s="356" t="s">
        <v>813</v>
      </c>
      <c r="Q54" s="356" t="s">
        <v>814</v>
      </c>
      <c r="R54" s="356"/>
      <c r="S54" s="356"/>
      <c r="T54" s="356" t="s">
        <v>811</v>
      </c>
      <c r="U54" s="357" t="s">
        <v>293</v>
      </c>
    </row>
    <row r="55" spans="1:21" x14ac:dyDescent="0.25">
      <c r="A55" s="353" t="s">
        <v>815</v>
      </c>
      <c r="B55" s="358" t="s">
        <v>816</v>
      </c>
      <c r="C55" s="353" t="s">
        <v>817</v>
      </c>
      <c r="D55" s="359" t="s">
        <v>818</v>
      </c>
      <c r="E55" s="353" t="s">
        <v>819</v>
      </c>
      <c r="I55" s="356" t="str">
        <f>HLOOKUP(Introduction!$G$4,nametranslations,64,FALSE)</f>
        <v>مع نقاط بيانات المياه</v>
      </c>
      <c r="L55" s="356" t="s">
        <v>820</v>
      </c>
      <c r="M55" s="356" t="s">
        <v>821</v>
      </c>
      <c r="N55" s="356" t="s">
        <v>821</v>
      </c>
      <c r="O55" s="356" t="s">
        <v>822</v>
      </c>
      <c r="P55" s="356" t="s">
        <v>823</v>
      </c>
      <c r="Q55" s="356" t="s">
        <v>824</v>
      </c>
      <c r="R55" s="356"/>
      <c r="S55" s="356"/>
      <c r="T55" s="356" t="s">
        <v>820</v>
      </c>
      <c r="U55" s="356" t="s">
        <v>292</v>
      </c>
    </row>
    <row r="56" spans="1:21" x14ac:dyDescent="0.25">
      <c r="A56" s="353" t="s">
        <v>825</v>
      </c>
      <c r="B56" s="358" t="s">
        <v>826</v>
      </c>
      <c r="C56" s="353" t="s">
        <v>827</v>
      </c>
      <c r="D56" s="359" t="s">
        <v>828</v>
      </c>
      <c r="E56" s="353" t="s">
        <v>829</v>
      </c>
      <c r="I56" s="356" t="str">
        <f>HLOOKUP(Introduction!$G$4,nametranslations,57,FALSE)</f>
        <v>تقديرات المنشأة</v>
      </c>
      <c r="L56" s="356" t="s">
        <v>830</v>
      </c>
      <c r="M56" s="356" t="s">
        <v>831</v>
      </c>
      <c r="N56" s="356" t="s">
        <v>832</v>
      </c>
      <c r="O56" s="356" t="s">
        <v>833</v>
      </c>
      <c r="P56" s="356" t="s">
        <v>834</v>
      </c>
      <c r="Q56" s="356" t="s">
        <v>835</v>
      </c>
      <c r="R56" s="356"/>
      <c r="S56" s="356"/>
      <c r="T56" s="356" t="s">
        <v>830</v>
      </c>
      <c r="U56" s="356" t="s">
        <v>292</v>
      </c>
    </row>
    <row r="57" spans="1:21" x14ac:dyDescent="0.25">
      <c r="A57" s="353" t="s">
        <v>836</v>
      </c>
      <c r="B57" s="358" t="s">
        <v>837</v>
      </c>
      <c r="C57" s="353" t="s">
        <v>838</v>
      </c>
      <c r="D57" s="359" t="s">
        <v>839</v>
      </c>
      <c r="E57" s="353" t="s">
        <v>840</v>
      </c>
      <c r="I57" s="356" t="str">
        <f>HLOOKUP(Introduction!$G$4,nametranslations,58,FALSE)</f>
        <v>نقاط بيانات المنشأة</v>
      </c>
      <c r="L57" s="356" t="s">
        <v>841</v>
      </c>
      <c r="M57" s="356" t="s">
        <v>842</v>
      </c>
      <c r="N57" s="356" t="s">
        <v>843</v>
      </c>
      <c r="O57" s="356" t="s">
        <v>844</v>
      </c>
      <c r="P57" s="356" t="s">
        <v>845</v>
      </c>
      <c r="Q57" s="356" t="s">
        <v>846</v>
      </c>
      <c r="R57" s="356"/>
      <c r="S57" s="356"/>
      <c r="T57" s="356" t="s">
        <v>841</v>
      </c>
      <c r="U57" s="356" t="s">
        <v>292</v>
      </c>
    </row>
    <row r="58" spans="1:21" x14ac:dyDescent="0.25">
      <c r="A58" s="353" t="s">
        <v>847</v>
      </c>
      <c r="B58" s="358" t="s">
        <v>848</v>
      </c>
      <c r="C58" s="353" t="s">
        <v>849</v>
      </c>
      <c r="D58" s="359" t="s">
        <v>850</v>
      </c>
      <c r="E58" s="353" t="s">
        <v>851</v>
      </c>
      <c r="I58" s="356" t="str">
        <f>HLOOKUP(Introduction!$G$4,nametranslations,59,FALSE)</f>
        <v>تقديرات محسنة</v>
      </c>
      <c r="L58" s="356" t="s">
        <v>852</v>
      </c>
      <c r="M58" s="356" t="s">
        <v>853</v>
      </c>
      <c r="N58" s="356" t="s">
        <v>854</v>
      </c>
      <c r="O58" s="356" t="s">
        <v>855</v>
      </c>
      <c r="P58" s="356" t="s">
        <v>856</v>
      </c>
      <c r="Q58" s="356" t="s">
        <v>857</v>
      </c>
      <c r="R58" s="356"/>
      <c r="S58" s="356"/>
      <c r="T58" s="356" t="s">
        <v>852</v>
      </c>
      <c r="U58" s="356" t="s">
        <v>292</v>
      </c>
    </row>
    <row r="59" spans="1:21" x14ac:dyDescent="0.25">
      <c r="A59" s="358" t="s">
        <v>858</v>
      </c>
      <c r="B59" s="353" t="s">
        <v>859</v>
      </c>
      <c r="C59" s="353" t="s">
        <v>860</v>
      </c>
      <c r="D59" s="359" t="s">
        <v>861</v>
      </c>
      <c r="E59" s="353" t="s">
        <v>862</v>
      </c>
      <c r="I59" s="356" t="str">
        <f>HLOOKUP(Introduction!$G$4,nametranslations,60,FALSE)</f>
        <v>تحسين نقاط البيانات</v>
      </c>
      <c r="L59" s="356" t="s">
        <v>863</v>
      </c>
      <c r="M59" s="356" t="s">
        <v>864</v>
      </c>
      <c r="N59" s="356" t="s">
        <v>864</v>
      </c>
      <c r="O59" s="356" t="s">
        <v>864</v>
      </c>
      <c r="P59" s="356" t="s">
        <v>865</v>
      </c>
      <c r="Q59" s="356" t="s">
        <v>866</v>
      </c>
      <c r="R59" s="356"/>
      <c r="S59" s="356"/>
      <c r="T59" s="356" t="s">
        <v>863</v>
      </c>
      <c r="U59" s="356" t="s">
        <v>296</v>
      </c>
    </row>
    <row r="60" spans="1:21" x14ac:dyDescent="0.25">
      <c r="A60" s="358" t="s">
        <v>867</v>
      </c>
      <c r="B60" s="353" t="s">
        <v>868</v>
      </c>
      <c r="C60" s="353" t="s">
        <v>869</v>
      </c>
      <c r="D60" s="359" t="s">
        <v>870</v>
      </c>
      <c r="E60" s="353" t="s">
        <v>871</v>
      </c>
      <c r="I60" s="356" t="str">
        <f>HLOOKUP(Introduction!$G$4,nametranslations,61,FALSE)</f>
        <v>التقديرات الأساسية</v>
      </c>
      <c r="L60" s="356" t="s">
        <v>872</v>
      </c>
      <c r="M60" s="356" t="s">
        <v>873</v>
      </c>
      <c r="N60" s="356" t="s">
        <v>874</v>
      </c>
      <c r="O60" s="356" t="s">
        <v>873</v>
      </c>
      <c r="P60" s="356" t="s">
        <v>875</v>
      </c>
      <c r="Q60" s="356" t="s">
        <v>876</v>
      </c>
      <c r="R60" s="356"/>
      <c r="S60" s="356"/>
      <c r="T60" s="356" t="s">
        <v>872</v>
      </c>
      <c r="U60" s="356" t="s">
        <v>292</v>
      </c>
    </row>
    <row r="61" spans="1:21" x14ac:dyDescent="0.25">
      <c r="A61" s="358" t="s">
        <v>877</v>
      </c>
      <c r="B61" s="353" t="s">
        <v>878</v>
      </c>
      <c r="C61" s="353" t="s">
        <v>879</v>
      </c>
      <c r="D61" s="359" t="s">
        <v>880</v>
      </c>
      <c r="E61" s="353" t="s">
        <v>881</v>
      </c>
      <c r="I61" s="356" t="str">
        <f>HLOOKUP(Introduction!$G$4,nametranslations,62,FALSE)</f>
        <v>نقاط البيانات الأساسية</v>
      </c>
      <c r="L61" s="356" t="s">
        <v>882</v>
      </c>
      <c r="M61" s="356" t="s">
        <v>883</v>
      </c>
      <c r="N61" s="356" t="s">
        <v>884</v>
      </c>
      <c r="O61" s="356" t="s">
        <v>885</v>
      </c>
      <c r="P61" s="356" t="s">
        <v>886</v>
      </c>
      <c r="Q61" s="356" t="s">
        <v>887</v>
      </c>
      <c r="R61" s="356"/>
      <c r="S61" s="356"/>
      <c r="T61" s="356" t="s">
        <v>882</v>
      </c>
      <c r="U61" s="356" t="s">
        <v>292</v>
      </c>
    </row>
    <row r="62" spans="1:21" x14ac:dyDescent="0.25">
      <c r="A62" s="358" t="s">
        <v>888</v>
      </c>
      <c r="B62" s="353" t="s">
        <v>889</v>
      </c>
      <c r="C62" s="353" t="s">
        <v>890</v>
      </c>
      <c r="D62" s="359" t="s">
        <v>891</v>
      </c>
      <c r="E62" s="353" t="s">
        <v>892</v>
      </c>
      <c r="I62" s="356"/>
      <c r="L62" s="356" t="s">
        <v>893</v>
      </c>
      <c r="M62" s="356" t="s">
        <v>894</v>
      </c>
      <c r="N62" s="356" t="s">
        <v>895</v>
      </c>
      <c r="O62" s="356" t="s">
        <v>896</v>
      </c>
      <c r="P62" s="356" t="s">
        <v>897</v>
      </c>
      <c r="Q62" s="356" t="s">
        <v>898</v>
      </c>
      <c r="R62" s="356"/>
      <c r="S62" s="356"/>
      <c r="T62" s="356" t="s">
        <v>893</v>
      </c>
      <c r="U62" s="357" t="s">
        <v>293</v>
      </c>
    </row>
    <row r="63" spans="1:21" x14ac:dyDescent="0.25">
      <c r="A63" s="358" t="s">
        <v>899</v>
      </c>
      <c r="B63" s="353" t="s">
        <v>900</v>
      </c>
      <c r="C63" s="353" t="s">
        <v>901</v>
      </c>
      <c r="D63" s="359" t="s">
        <v>902</v>
      </c>
      <c r="E63" s="353" t="s">
        <v>903</v>
      </c>
      <c r="I63" s="356"/>
      <c r="L63" s="356" t="s">
        <v>904</v>
      </c>
      <c r="M63" s="356" t="s">
        <v>905</v>
      </c>
      <c r="N63" s="356" t="s">
        <v>906</v>
      </c>
      <c r="O63" s="356" t="s">
        <v>907</v>
      </c>
      <c r="P63" s="356" t="s">
        <v>908</v>
      </c>
      <c r="Q63" s="356" t="s">
        <v>909</v>
      </c>
      <c r="R63" s="356"/>
      <c r="S63" s="356"/>
      <c r="T63" s="356" t="s">
        <v>904</v>
      </c>
      <c r="U63" s="357" t="s">
        <v>296</v>
      </c>
    </row>
    <row r="64" spans="1:21" x14ac:dyDescent="0.25">
      <c r="A64" s="358" t="s">
        <v>910</v>
      </c>
      <c r="B64" s="353" t="s">
        <v>911</v>
      </c>
      <c r="C64" s="353" t="s">
        <v>912</v>
      </c>
      <c r="D64" s="359" t="s">
        <v>913</v>
      </c>
      <c r="E64" s="353" t="s">
        <v>914</v>
      </c>
      <c r="I64" s="356"/>
      <c r="L64" s="356" t="s">
        <v>915</v>
      </c>
      <c r="M64" s="356" t="s">
        <v>916</v>
      </c>
      <c r="N64" s="356" t="s">
        <v>917</v>
      </c>
      <c r="O64" s="356" t="s">
        <v>916</v>
      </c>
      <c r="P64" s="356" t="s">
        <v>918</v>
      </c>
      <c r="Q64" s="356" t="s">
        <v>919</v>
      </c>
      <c r="R64" s="356"/>
      <c r="S64" s="356"/>
      <c r="T64" s="356" t="s">
        <v>915</v>
      </c>
      <c r="U64" s="357" t="s">
        <v>293</v>
      </c>
    </row>
    <row r="65" spans="1:21" x14ac:dyDescent="0.25">
      <c r="A65" s="355" t="s">
        <v>920</v>
      </c>
      <c r="I65" s="356"/>
      <c r="L65" s="356" t="s">
        <v>921</v>
      </c>
      <c r="M65" s="356" t="s">
        <v>922</v>
      </c>
      <c r="N65" s="356" t="s">
        <v>923</v>
      </c>
      <c r="O65" s="356" t="s">
        <v>924</v>
      </c>
      <c r="P65" s="356" t="s">
        <v>925</v>
      </c>
      <c r="Q65" s="356" t="s">
        <v>926</v>
      </c>
      <c r="R65" s="356"/>
      <c r="S65" s="356"/>
      <c r="T65" s="356" t="s">
        <v>921</v>
      </c>
      <c r="U65" s="357" t="s">
        <v>296</v>
      </c>
    </row>
    <row r="66" spans="1:21" x14ac:dyDescent="0.25">
      <c r="A66" s="358" t="s">
        <v>250</v>
      </c>
      <c r="B66" s="353" t="s">
        <v>927</v>
      </c>
      <c r="C66" s="353" t="s">
        <v>928</v>
      </c>
      <c r="D66" s="359" t="s">
        <v>929</v>
      </c>
      <c r="E66" s="353" t="s">
        <v>930</v>
      </c>
      <c r="I66" s="356"/>
      <c r="L66" s="356" t="s">
        <v>931</v>
      </c>
      <c r="M66" s="356" t="s">
        <v>932</v>
      </c>
      <c r="N66" s="356" t="s">
        <v>933</v>
      </c>
      <c r="O66" s="356" t="s">
        <v>932</v>
      </c>
      <c r="P66" s="356" t="s">
        <v>934</v>
      </c>
      <c r="Q66" s="356" t="s">
        <v>935</v>
      </c>
      <c r="R66" s="356"/>
      <c r="S66" s="356"/>
      <c r="T66" s="356" t="s">
        <v>931</v>
      </c>
      <c r="U66" s="356" t="s">
        <v>292</v>
      </c>
    </row>
    <row r="67" spans="1:21" ht="15.75" customHeight="1" x14ac:dyDescent="0.25">
      <c r="A67" s="363" t="s">
        <v>936</v>
      </c>
      <c r="B67" s="363" t="s">
        <v>937</v>
      </c>
      <c r="C67" s="363" t="s">
        <v>938</v>
      </c>
      <c r="D67" s="364" t="s">
        <v>939</v>
      </c>
      <c r="E67" s="363" t="s">
        <v>940</v>
      </c>
      <c r="I67" s="356"/>
      <c r="L67" s="356" t="s">
        <v>941</v>
      </c>
      <c r="M67" s="356" t="s">
        <v>942</v>
      </c>
      <c r="N67" s="356" t="s">
        <v>943</v>
      </c>
      <c r="O67" s="356" t="s">
        <v>944</v>
      </c>
      <c r="P67" s="356" t="s">
        <v>945</v>
      </c>
      <c r="Q67" s="356" t="s">
        <v>946</v>
      </c>
      <c r="R67" s="356"/>
      <c r="S67" s="356"/>
      <c r="T67" s="356" t="s">
        <v>941</v>
      </c>
      <c r="U67" s="357" t="s">
        <v>292</v>
      </c>
    </row>
    <row r="68" spans="1:21" x14ac:dyDescent="0.25">
      <c r="A68" s="358" t="s">
        <v>52</v>
      </c>
      <c r="B68" s="353" t="s">
        <v>947</v>
      </c>
      <c r="C68" s="353" t="s">
        <v>948</v>
      </c>
      <c r="D68" s="359" t="s">
        <v>949</v>
      </c>
      <c r="E68" s="353" t="s">
        <v>950</v>
      </c>
      <c r="I68" s="356"/>
      <c r="L68" s="356" t="s">
        <v>951</v>
      </c>
      <c r="M68" s="356" t="s">
        <v>952</v>
      </c>
      <c r="N68" s="356" t="s">
        <v>953</v>
      </c>
      <c r="O68" s="356" t="s">
        <v>954</v>
      </c>
      <c r="P68" s="356" t="s">
        <v>955</v>
      </c>
      <c r="Q68" s="356" t="s">
        <v>956</v>
      </c>
      <c r="R68" s="356"/>
      <c r="S68" s="356"/>
      <c r="T68" s="356" t="s">
        <v>951</v>
      </c>
      <c r="U68" s="357" t="s">
        <v>293</v>
      </c>
    </row>
    <row r="69" spans="1:21" x14ac:dyDescent="0.25">
      <c r="A69" s="358" t="s">
        <v>11</v>
      </c>
      <c r="B69" s="353" t="s">
        <v>957</v>
      </c>
      <c r="C69" s="353" t="s">
        <v>958</v>
      </c>
      <c r="D69" s="359" t="s">
        <v>959</v>
      </c>
      <c r="E69" s="353" t="s">
        <v>960</v>
      </c>
      <c r="I69" s="356"/>
      <c r="L69" s="356" t="s">
        <v>961</v>
      </c>
      <c r="M69" s="356" t="s">
        <v>962</v>
      </c>
      <c r="N69" s="356" t="s">
        <v>963</v>
      </c>
      <c r="O69" s="356" t="s">
        <v>962</v>
      </c>
      <c r="P69" s="356" t="s">
        <v>964</v>
      </c>
      <c r="Q69" s="356" t="s">
        <v>965</v>
      </c>
      <c r="R69" s="356"/>
      <c r="S69" s="356"/>
      <c r="T69" s="356" t="s">
        <v>961</v>
      </c>
      <c r="U69" s="356" t="s">
        <v>292</v>
      </c>
    </row>
    <row r="70" spans="1:21" x14ac:dyDescent="0.25">
      <c r="A70" s="358" t="s">
        <v>12</v>
      </c>
      <c r="B70" s="353" t="s">
        <v>966</v>
      </c>
      <c r="C70" s="353" t="s">
        <v>967</v>
      </c>
      <c r="D70" s="359" t="s">
        <v>968</v>
      </c>
      <c r="E70" s="353" t="s">
        <v>969</v>
      </c>
      <c r="L70" s="356" t="s">
        <v>970</v>
      </c>
      <c r="M70" s="356" t="s">
        <v>971</v>
      </c>
      <c r="N70" s="356" t="s">
        <v>972</v>
      </c>
      <c r="O70" s="356" t="s">
        <v>973</v>
      </c>
      <c r="P70" s="356" t="s">
        <v>974</v>
      </c>
      <c r="Q70" s="356" t="s">
        <v>975</v>
      </c>
      <c r="R70" s="356"/>
      <c r="S70" s="356"/>
      <c r="T70" s="356" t="s">
        <v>970</v>
      </c>
      <c r="U70" s="356" t="s">
        <v>292</v>
      </c>
    </row>
    <row r="71" spans="1:21" x14ac:dyDescent="0.25">
      <c r="A71" s="353" t="s">
        <v>10</v>
      </c>
      <c r="B71" s="353" t="s">
        <v>976</v>
      </c>
      <c r="C71" s="353" t="s">
        <v>977</v>
      </c>
      <c r="D71" s="359" t="s">
        <v>978</v>
      </c>
      <c r="E71" s="353" t="s">
        <v>979</v>
      </c>
      <c r="I71" s="361" t="s">
        <v>517</v>
      </c>
      <c r="L71" s="356" t="s">
        <v>980</v>
      </c>
      <c r="M71" s="356" t="s">
        <v>981</v>
      </c>
      <c r="N71" s="356" t="s">
        <v>982</v>
      </c>
      <c r="O71" s="356" t="s">
        <v>983</v>
      </c>
      <c r="P71" s="356" t="s">
        <v>984</v>
      </c>
      <c r="Q71" s="356" t="s">
        <v>985</v>
      </c>
      <c r="R71" s="356"/>
      <c r="S71" s="356"/>
      <c r="T71" s="356" t="s">
        <v>980</v>
      </c>
      <c r="U71" s="356" t="s">
        <v>292</v>
      </c>
    </row>
    <row r="72" spans="1:21" x14ac:dyDescent="0.25">
      <c r="A72" s="353" t="s">
        <v>4</v>
      </c>
      <c r="B72" s="353" t="s">
        <v>986</v>
      </c>
      <c r="C72" s="353" t="s">
        <v>987</v>
      </c>
      <c r="D72" s="359" t="s">
        <v>988</v>
      </c>
      <c r="E72" s="353" t="s">
        <v>989</v>
      </c>
      <c r="H72" s="356">
        <v>39</v>
      </c>
      <c r="I72" s="356" t="str">
        <f>HLOOKUP(Introduction!$G$4,nametranslations,H72,FALSE)</f>
        <v>الماء: المجموع</v>
      </c>
      <c r="L72" s="356" t="s">
        <v>990</v>
      </c>
      <c r="M72" s="356" t="s">
        <v>991</v>
      </c>
      <c r="N72" s="356" t="s">
        <v>992</v>
      </c>
      <c r="O72" s="356" t="s">
        <v>991</v>
      </c>
      <c r="P72" s="356" t="s">
        <v>993</v>
      </c>
      <c r="Q72" s="356" t="s">
        <v>994</v>
      </c>
      <c r="R72" s="356"/>
      <c r="S72" s="356"/>
      <c r="T72" s="356" t="s">
        <v>990</v>
      </c>
      <c r="U72" s="356" t="s">
        <v>292</v>
      </c>
    </row>
    <row r="73" spans="1:21" x14ac:dyDescent="0.25">
      <c r="A73" s="353" t="s">
        <v>8</v>
      </c>
      <c r="B73" s="353" t="s">
        <v>995</v>
      </c>
      <c r="C73" s="353" t="s">
        <v>996</v>
      </c>
      <c r="D73" s="359" t="s">
        <v>997</v>
      </c>
      <c r="E73" s="353" t="s">
        <v>998</v>
      </c>
      <c r="H73" s="356">
        <v>40</v>
      </c>
      <c r="I73" s="356" t="str">
        <f>HLOOKUP(Introduction!$G$4,nametranslations,H73,FALSE)</f>
        <v>المياه: حضرية</v>
      </c>
      <c r="L73" s="356" t="s">
        <v>999</v>
      </c>
      <c r="M73" s="356" t="s">
        <v>1000</v>
      </c>
      <c r="N73" s="356" t="s">
        <v>1001</v>
      </c>
      <c r="O73" s="356" t="s">
        <v>1002</v>
      </c>
      <c r="P73" s="356" t="s">
        <v>1003</v>
      </c>
      <c r="Q73" s="356" t="s">
        <v>1004</v>
      </c>
      <c r="R73" s="356"/>
      <c r="S73" s="356"/>
      <c r="T73" s="356" t="s">
        <v>999</v>
      </c>
      <c r="U73" s="356" t="s">
        <v>292</v>
      </c>
    </row>
    <row r="74" spans="1:21" x14ac:dyDescent="0.25">
      <c r="A74" s="358" t="s">
        <v>26</v>
      </c>
      <c r="B74" s="358" t="s">
        <v>1005</v>
      </c>
      <c r="C74" s="358" t="s">
        <v>1006</v>
      </c>
      <c r="D74" s="359" t="s">
        <v>1007</v>
      </c>
      <c r="E74" s="358" t="s">
        <v>1008</v>
      </c>
      <c r="H74" s="356">
        <v>41</v>
      </c>
      <c r="I74" s="356" t="str">
        <f>HLOOKUP(Introduction!$G$4,nametranslations,H74,FALSE)</f>
        <v>المياه: ريفية</v>
      </c>
      <c r="L74" s="356" t="s">
        <v>1009</v>
      </c>
      <c r="M74" s="356" t="s">
        <v>1010</v>
      </c>
      <c r="N74" s="356" t="s">
        <v>1010</v>
      </c>
      <c r="O74" s="356" t="s">
        <v>1011</v>
      </c>
      <c r="P74" s="356" t="s">
        <v>1012</v>
      </c>
      <c r="Q74" s="356" t="s">
        <v>1013</v>
      </c>
      <c r="R74" s="356"/>
      <c r="S74" s="356"/>
      <c r="T74" s="356" t="s">
        <v>1009</v>
      </c>
      <c r="U74" s="357" t="s">
        <v>294</v>
      </c>
    </row>
    <row r="75" spans="1:21" x14ac:dyDescent="0.25">
      <c r="A75" s="353" t="s">
        <v>20</v>
      </c>
      <c r="B75" s="353" t="s">
        <v>1014</v>
      </c>
      <c r="C75" s="353" t="s">
        <v>1015</v>
      </c>
      <c r="D75" s="359" t="s">
        <v>1016</v>
      </c>
      <c r="E75" s="353" t="s">
        <v>1017</v>
      </c>
      <c r="H75" s="356">
        <v>42</v>
      </c>
      <c r="I75" s="356" t="str">
        <f>HLOOKUP(Introduction!$G$4,nametranslations,H75,FALSE)</f>
        <v>الماء: المرحلة الابتدائية</v>
      </c>
      <c r="L75" s="356" t="s">
        <v>1018</v>
      </c>
      <c r="M75" s="356" t="s">
        <v>1019</v>
      </c>
      <c r="N75" s="356" t="s">
        <v>1020</v>
      </c>
      <c r="O75" s="356" t="s">
        <v>1021</v>
      </c>
      <c r="P75" s="356" t="s">
        <v>1022</v>
      </c>
      <c r="Q75" s="356" t="s">
        <v>1023</v>
      </c>
      <c r="R75" s="356"/>
      <c r="S75" s="356"/>
      <c r="T75" s="356" t="s">
        <v>1018</v>
      </c>
      <c r="U75" s="356" t="s">
        <v>292</v>
      </c>
    </row>
    <row r="76" spans="1:21" x14ac:dyDescent="0.25">
      <c r="A76" s="353" t="s">
        <v>152</v>
      </c>
      <c r="B76" s="353" t="s">
        <v>1024</v>
      </c>
      <c r="C76" s="353" t="s">
        <v>1025</v>
      </c>
      <c r="D76" s="359" t="s">
        <v>1026</v>
      </c>
      <c r="E76" s="353" t="s">
        <v>1027</v>
      </c>
      <c r="H76" s="356">
        <v>43</v>
      </c>
      <c r="I76" s="356" t="str">
        <f>HLOOKUP(Introduction!$G$4,nametranslations,H76,FALSE)</f>
        <v>الماء: أساسي</v>
      </c>
      <c r="L76" s="356" t="s">
        <v>1028</v>
      </c>
      <c r="M76" s="356" t="s">
        <v>1029</v>
      </c>
      <c r="N76" s="356" t="s">
        <v>1030</v>
      </c>
      <c r="O76" s="356" t="s">
        <v>1031</v>
      </c>
      <c r="P76" s="356" t="s">
        <v>1032</v>
      </c>
      <c r="Q76" s="356" t="s">
        <v>1033</v>
      </c>
      <c r="R76" s="356"/>
      <c r="S76" s="356"/>
      <c r="T76" s="356" t="s">
        <v>1028</v>
      </c>
      <c r="U76" s="356" t="s">
        <v>292</v>
      </c>
    </row>
    <row r="77" spans="1:21" x14ac:dyDescent="0.25">
      <c r="A77" s="353" t="s">
        <v>153</v>
      </c>
      <c r="B77" s="363" t="s">
        <v>1034</v>
      </c>
      <c r="C77" s="353" t="s">
        <v>1035</v>
      </c>
      <c r="D77" s="359" t="s">
        <v>580</v>
      </c>
      <c r="E77" s="353" t="s">
        <v>1036</v>
      </c>
      <c r="H77" s="356">
        <v>44</v>
      </c>
      <c r="I77" s="356" t="str">
        <f>HLOOKUP(Introduction!$G$4,nametranslations,H77,FALSE)</f>
        <v>الماء: ثانوي</v>
      </c>
      <c r="L77" s="356" t="s">
        <v>1037</v>
      </c>
      <c r="M77" s="356" t="s">
        <v>1038</v>
      </c>
      <c r="N77" s="356" t="s">
        <v>1038</v>
      </c>
      <c r="O77" s="356" t="s">
        <v>1039</v>
      </c>
      <c r="P77" s="356" t="s">
        <v>1040</v>
      </c>
      <c r="Q77" s="356" t="s">
        <v>1041</v>
      </c>
      <c r="R77" s="356"/>
      <c r="S77" s="356"/>
      <c r="T77" s="356" t="s">
        <v>1037</v>
      </c>
      <c r="U77" s="357" t="s">
        <v>294</v>
      </c>
    </row>
    <row r="78" spans="1:21" x14ac:dyDescent="0.25">
      <c r="A78" s="353" t="s">
        <v>36</v>
      </c>
      <c r="B78" s="358" t="s">
        <v>587</v>
      </c>
      <c r="C78" s="353" t="s">
        <v>588</v>
      </c>
      <c r="D78" s="359" t="s">
        <v>589</v>
      </c>
      <c r="E78" s="353" t="s">
        <v>590</v>
      </c>
      <c r="H78" s="356">
        <v>45</v>
      </c>
      <c r="I78" s="356" t="str">
        <f>HLOOKUP(Introduction!$G$4,nametranslations,H78,FALSE)</f>
        <v>الصرف الصحي: الإجمالي</v>
      </c>
      <c r="L78" s="356" t="s">
        <v>1042</v>
      </c>
      <c r="M78" s="356" t="s">
        <v>1043</v>
      </c>
      <c r="N78" s="356" t="s">
        <v>1044</v>
      </c>
      <c r="O78" s="356" t="s">
        <v>1045</v>
      </c>
      <c r="P78" s="356" t="s">
        <v>1046</v>
      </c>
      <c r="Q78" s="356" t="s">
        <v>1047</v>
      </c>
      <c r="R78" s="356"/>
      <c r="S78" s="356"/>
      <c r="T78" s="356" t="s">
        <v>1042</v>
      </c>
      <c r="U78" s="356" t="s">
        <v>292</v>
      </c>
    </row>
    <row r="79" spans="1:21" ht="39.6" x14ac:dyDescent="0.25">
      <c r="A79" s="363" t="s">
        <v>1048</v>
      </c>
      <c r="B79" s="363" t="s">
        <v>1049</v>
      </c>
      <c r="C79" s="363" t="s">
        <v>1050</v>
      </c>
      <c r="D79" s="359" t="s">
        <v>1051</v>
      </c>
      <c r="E79" s="363" t="s">
        <v>1052</v>
      </c>
      <c r="H79" s="356">
        <v>46</v>
      </c>
      <c r="I79" s="356" t="str">
        <f>HLOOKUP(Introduction!$G$4,nametranslations,H79,FALSE)</f>
        <v>الصرف الصحي: حضري</v>
      </c>
      <c r="L79" s="356" t="s">
        <v>1053</v>
      </c>
      <c r="M79" s="356" t="s">
        <v>1054</v>
      </c>
      <c r="N79" s="356" t="s">
        <v>1055</v>
      </c>
      <c r="O79" s="356" t="s">
        <v>1054</v>
      </c>
      <c r="P79" s="356" t="s">
        <v>1056</v>
      </c>
      <c r="Q79" s="356" t="s">
        <v>1057</v>
      </c>
      <c r="R79" s="356"/>
      <c r="S79" s="356"/>
      <c r="T79" s="356" t="s">
        <v>1053</v>
      </c>
      <c r="U79" s="356" t="s">
        <v>292</v>
      </c>
    </row>
    <row r="80" spans="1:21" x14ac:dyDescent="0.25">
      <c r="A80" s="353" t="s">
        <v>128</v>
      </c>
      <c r="B80" s="358" t="s">
        <v>1058</v>
      </c>
      <c r="C80" s="353" t="s">
        <v>1059</v>
      </c>
      <c r="D80" s="359" t="s">
        <v>1060</v>
      </c>
      <c r="E80" s="353" t="s">
        <v>1061</v>
      </c>
      <c r="H80" s="356">
        <v>47</v>
      </c>
      <c r="I80" s="356" t="str">
        <f>HLOOKUP(Introduction!$G$4,nametranslations,H80,FALSE)</f>
        <v>الصرف الصحي: ريفي</v>
      </c>
      <c r="L80" s="356" t="s">
        <v>1062</v>
      </c>
      <c r="M80" s="356" t="s">
        <v>1063</v>
      </c>
      <c r="N80" s="356" t="s">
        <v>1064</v>
      </c>
      <c r="O80" s="356" t="s">
        <v>1063</v>
      </c>
      <c r="P80" s="356" t="s">
        <v>1065</v>
      </c>
      <c r="Q80" s="356" t="s">
        <v>1066</v>
      </c>
      <c r="R80" s="356"/>
      <c r="S80" s="356"/>
      <c r="T80" s="356" t="s">
        <v>1062</v>
      </c>
      <c r="U80" s="356" t="s">
        <v>292</v>
      </c>
    </row>
    <row r="81" spans="1:21" ht="39.6" x14ac:dyDescent="0.25">
      <c r="A81" s="353" t="s">
        <v>1067</v>
      </c>
      <c r="B81" s="363" t="s">
        <v>1068</v>
      </c>
      <c r="C81" s="363" t="s">
        <v>1069</v>
      </c>
      <c r="D81" s="359" t="s">
        <v>1070</v>
      </c>
      <c r="E81" s="363" t="s">
        <v>1071</v>
      </c>
      <c r="H81" s="356">
        <v>48</v>
      </c>
      <c r="I81" s="356" t="str">
        <f>HLOOKUP(Introduction!$G$4,nametranslations,H81,FALSE)</f>
        <v>الصرف الصحي: المرحلة الابتدائية</v>
      </c>
      <c r="L81" s="356" t="s">
        <v>1072</v>
      </c>
      <c r="M81" s="356" t="s">
        <v>1073</v>
      </c>
      <c r="N81" s="356" t="s">
        <v>1073</v>
      </c>
      <c r="O81" s="356" t="s">
        <v>1073</v>
      </c>
      <c r="P81" s="356" t="s">
        <v>1074</v>
      </c>
      <c r="Q81" s="356" t="s">
        <v>1075</v>
      </c>
      <c r="R81" s="356"/>
      <c r="S81" s="356"/>
      <c r="T81" s="356" t="s">
        <v>1072</v>
      </c>
      <c r="U81" s="356" t="s">
        <v>292</v>
      </c>
    </row>
    <row r="82" spans="1:21" x14ac:dyDescent="0.25">
      <c r="A82" s="355" t="s">
        <v>1076</v>
      </c>
      <c r="H82" s="356">
        <v>49</v>
      </c>
      <c r="I82" s="356" t="str">
        <f>HLOOKUP(Introduction!$G$4,nametranslations,H82,FALSE)</f>
        <v>الصرف الصحي: أساسي</v>
      </c>
      <c r="L82" s="356" t="s">
        <v>1077</v>
      </c>
      <c r="M82" s="356" t="s">
        <v>1078</v>
      </c>
      <c r="N82" s="356" t="s">
        <v>1078</v>
      </c>
      <c r="O82" s="356" t="s">
        <v>1078</v>
      </c>
      <c r="P82" s="356" t="s">
        <v>1079</v>
      </c>
      <c r="Q82" s="356" t="s">
        <v>1080</v>
      </c>
      <c r="R82" s="356"/>
      <c r="S82" s="356"/>
      <c r="T82" s="356" t="s">
        <v>1077</v>
      </c>
      <c r="U82" s="356" t="s">
        <v>292</v>
      </c>
    </row>
    <row r="83" spans="1:21" x14ac:dyDescent="0.25">
      <c r="A83" s="353" t="s">
        <v>1081</v>
      </c>
      <c r="B83" s="358" t="s">
        <v>1082</v>
      </c>
      <c r="C83" s="358" t="s">
        <v>1083</v>
      </c>
      <c r="D83" s="358" t="s">
        <v>1084</v>
      </c>
      <c r="E83" s="358" t="s">
        <v>1085</v>
      </c>
      <c r="H83" s="356">
        <v>50</v>
      </c>
      <c r="I83" s="356" t="str">
        <f>HLOOKUP(Introduction!$G$4,nametranslations,H83,FALSE)</f>
        <v>الصرف الصحي: ثانوي</v>
      </c>
      <c r="L83" s="356" t="s">
        <v>1086</v>
      </c>
      <c r="M83" s="356" t="s">
        <v>1087</v>
      </c>
      <c r="N83" s="356" t="s">
        <v>1088</v>
      </c>
      <c r="O83" s="356" t="s">
        <v>1087</v>
      </c>
      <c r="P83" s="356" t="s">
        <v>1089</v>
      </c>
      <c r="Q83" s="356" t="s">
        <v>1090</v>
      </c>
      <c r="R83" s="356"/>
      <c r="S83" s="356"/>
      <c r="T83" s="356" t="s">
        <v>1086</v>
      </c>
      <c r="U83" s="357" t="s">
        <v>294</v>
      </c>
    </row>
    <row r="84" spans="1:21" x14ac:dyDescent="0.25">
      <c r="A84" s="353" t="s">
        <v>37</v>
      </c>
      <c r="B84" s="358" t="s">
        <v>1091</v>
      </c>
      <c r="C84" s="358" t="s">
        <v>1092</v>
      </c>
      <c r="D84" s="358" t="s">
        <v>1093</v>
      </c>
      <c r="E84" s="358" t="s">
        <v>1094</v>
      </c>
      <c r="H84" s="356">
        <v>51</v>
      </c>
      <c r="I84" s="356" t="str">
        <f>HLOOKUP(Introduction!$G$4,nametranslations,H84,FALSE)</f>
        <v>النظافة: المجموع</v>
      </c>
      <c r="L84" s="356" t="s">
        <v>1095</v>
      </c>
      <c r="M84" s="356" t="s">
        <v>1096</v>
      </c>
      <c r="N84" s="356" t="s">
        <v>1096</v>
      </c>
      <c r="O84" s="356" t="s">
        <v>1097</v>
      </c>
      <c r="P84" s="356" t="s">
        <v>1098</v>
      </c>
      <c r="Q84" s="356" t="s">
        <v>1099</v>
      </c>
      <c r="R84" s="356"/>
      <c r="S84" s="356"/>
      <c r="T84" s="356" t="s">
        <v>1095</v>
      </c>
      <c r="U84" s="357" t="s">
        <v>294</v>
      </c>
    </row>
    <row r="85" spans="1:21" x14ac:dyDescent="0.25">
      <c r="A85" s="353" t="s">
        <v>1100</v>
      </c>
      <c r="B85" s="353" t="s">
        <v>1101</v>
      </c>
      <c r="C85" s="353" t="s">
        <v>1102</v>
      </c>
      <c r="D85" s="353" t="s">
        <v>1103</v>
      </c>
      <c r="E85" s="353" t="s">
        <v>950</v>
      </c>
      <c r="H85" s="356">
        <v>52</v>
      </c>
      <c r="I85" s="356" t="str">
        <f>HLOOKUP(Introduction!$G$4,nametranslations,H85,FALSE)</f>
        <v>النظافة: حضري</v>
      </c>
      <c r="L85" s="356" t="s">
        <v>1104</v>
      </c>
      <c r="M85" s="356" t="s">
        <v>1105</v>
      </c>
      <c r="N85" s="356" t="s">
        <v>1106</v>
      </c>
      <c r="O85" s="356" t="s">
        <v>1105</v>
      </c>
      <c r="P85" s="356" t="s">
        <v>1107</v>
      </c>
      <c r="Q85" s="356" t="s">
        <v>1108</v>
      </c>
      <c r="R85" s="356"/>
      <c r="S85" s="356"/>
      <c r="T85" s="356" t="s">
        <v>1104</v>
      </c>
      <c r="U85" s="356" t="s">
        <v>292</v>
      </c>
    </row>
    <row r="86" spans="1:21" x14ac:dyDescent="0.25">
      <c r="A86" s="353" t="s">
        <v>15</v>
      </c>
      <c r="B86" s="353" t="s">
        <v>498</v>
      </c>
      <c r="C86" s="353" t="s">
        <v>499</v>
      </c>
      <c r="D86" s="353" t="s">
        <v>500</v>
      </c>
      <c r="E86" s="353" t="s">
        <v>501</v>
      </c>
      <c r="H86" s="356">
        <v>53</v>
      </c>
      <c r="I86" s="356" t="str">
        <f>HLOOKUP(Introduction!$G$4,nametranslations,H86,FALSE)</f>
        <v>النظافة: ريفية</v>
      </c>
      <c r="L86" s="356" t="s">
        <v>1109</v>
      </c>
      <c r="M86" s="356" t="s">
        <v>1110</v>
      </c>
      <c r="N86" s="356" t="s">
        <v>1111</v>
      </c>
      <c r="O86" s="356" t="s">
        <v>1110</v>
      </c>
      <c r="P86" s="356" t="s">
        <v>1112</v>
      </c>
      <c r="Q86" s="356" t="s">
        <v>1113</v>
      </c>
      <c r="R86" s="356"/>
      <c r="S86" s="356"/>
      <c r="T86" s="356" t="s">
        <v>1109</v>
      </c>
      <c r="U86" s="356" t="s">
        <v>294</v>
      </c>
    </row>
    <row r="87" spans="1:21" x14ac:dyDescent="0.25">
      <c r="A87" s="353" t="s">
        <v>16</v>
      </c>
      <c r="B87" s="353" t="s">
        <v>506</v>
      </c>
      <c r="C87" s="353" t="s">
        <v>507</v>
      </c>
      <c r="D87" s="353" t="s">
        <v>508</v>
      </c>
      <c r="E87" s="353" t="s">
        <v>1114</v>
      </c>
      <c r="H87" s="356">
        <v>54</v>
      </c>
      <c r="I87" s="356" t="str">
        <f>HLOOKUP(Introduction!$G$4,nametranslations,H87,FALSE)</f>
        <v>النظافة: ما قبل الابتدائي</v>
      </c>
      <c r="L87" s="356" t="s">
        <v>1115</v>
      </c>
      <c r="M87" s="356" t="s">
        <v>1116</v>
      </c>
      <c r="N87" s="356" t="s">
        <v>1117</v>
      </c>
      <c r="O87" s="356" t="s">
        <v>1118</v>
      </c>
      <c r="P87" s="356" t="s">
        <v>1119</v>
      </c>
      <c r="Q87" s="356" t="s">
        <v>1120</v>
      </c>
      <c r="R87" s="356"/>
      <c r="S87" s="356"/>
      <c r="T87" s="356" t="s">
        <v>1115</v>
      </c>
      <c r="U87" s="357" t="s">
        <v>294</v>
      </c>
    </row>
    <row r="88" spans="1:21" x14ac:dyDescent="0.25">
      <c r="A88" s="353" t="s">
        <v>6</v>
      </c>
      <c r="B88" s="358" t="s">
        <v>1121</v>
      </c>
      <c r="C88" s="358" t="s">
        <v>1122</v>
      </c>
      <c r="D88" s="358" t="s">
        <v>1123</v>
      </c>
      <c r="E88" s="358" t="s">
        <v>1124</v>
      </c>
      <c r="H88" s="356">
        <v>55</v>
      </c>
      <c r="I88" s="356" t="str">
        <f>HLOOKUP(Introduction!$G$4,nametranslations,H88,FALSE)</f>
        <v>النظافة: أولية</v>
      </c>
      <c r="L88" s="356" t="s">
        <v>1125</v>
      </c>
      <c r="M88" s="356" t="s">
        <v>1126</v>
      </c>
      <c r="N88" s="356" t="s">
        <v>1127</v>
      </c>
      <c r="O88" s="356" t="s">
        <v>1128</v>
      </c>
      <c r="P88" s="356" t="s">
        <v>1129</v>
      </c>
      <c r="Q88" s="356" t="s">
        <v>1130</v>
      </c>
      <c r="R88" s="356"/>
      <c r="S88" s="356"/>
      <c r="T88" s="356" t="s">
        <v>1125</v>
      </c>
      <c r="U88" s="356" t="s">
        <v>294</v>
      </c>
    </row>
    <row r="89" spans="1:21" x14ac:dyDescent="0.25">
      <c r="A89" s="353" t="s">
        <v>5</v>
      </c>
      <c r="B89" s="358" t="s">
        <v>1131</v>
      </c>
      <c r="C89" s="358" t="s">
        <v>1132</v>
      </c>
      <c r="D89" s="358" t="s">
        <v>1133</v>
      </c>
      <c r="E89" s="358" t="s">
        <v>1134</v>
      </c>
      <c r="H89" s="356">
        <v>56</v>
      </c>
      <c r="I89" s="356" t="str">
        <f>HLOOKUP(Introduction!$G$4,nametranslations,H89,FALSE)</f>
        <v>النظافة: ثانوية</v>
      </c>
      <c r="L89" s="356" t="s">
        <v>1135</v>
      </c>
      <c r="M89" s="356" t="s">
        <v>1136</v>
      </c>
      <c r="N89" s="356" t="s">
        <v>1137</v>
      </c>
      <c r="O89" s="356" t="s">
        <v>1138</v>
      </c>
      <c r="P89" s="356" t="s">
        <v>1139</v>
      </c>
      <c r="Q89" s="356" t="s">
        <v>1140</v>
      </c>
      <c r="R89" s="356"/>
      <c r="S89" s="356"/>
      <c r="T89" s="356" t="s">
        <v>1135</v>
      </c>
      <c r="U89" s="356" t="s">
        <v>292</v>
      </c>
    </row>
    <row r="90" spans="1:21" x14ac:dyDescent="0.25">
      <c r="A90" s="353" t="s">
        <v>22</v>
      </c>
      <c r="B90" s="353" t="s">
        <v>1141</v>
      </c>
      <c r="C90" s="353" t="s">
        <v>1142</v>
      </c>
      <c r="D90" s="353" t="s">
        <v>1143</v>
      </c>
      <c r="E90" s="353" t="s">
        <v>1144</v>
      </c>
      <c r="H90" s="356"/>
      <c r="I90" s="356"/>
      <c r="L90" s="356" t="s">
        <v>1145</v>
      </c>
      <c r="M90" s="356" t="s">
        <v>1146</v>
      </c>
      <c r="N90" s="356" t="s">
        <v>1147</v>
      </c>
      <c r="O90" s="356" t="s">
        <v>1148</v>
      </c>
      <c r="P90" s="356" t="s">
        <v>1149</v>
      </c>
      <c r="Q90" s="356" t="s">
        <v>1150</v>
      </c>
      <c r="R90" s="356"/>
      <c r="S90" s="356"/>
      <c r="T90" s="356" t="s">
        <v>1145</v>
      </c>
      <c r="U90" s="356" t="s">
        <v>292</v>
      </c>
    </row>
    <row r="91" spans="1:21" x14ac:dyDescent="0.25">
      <c r="A91" s="353" t="s">
        <v>29</v>
      </c>
      <c r="B91" s="353" t="s">
        <v>1151</v>
      </c>
      <c r="C91" s="353" t="s">
        <v>1152</v>
      </c>
      <c r="D91" s="353" t="s">
        <v>1153</v>
      </c>
      <c r="E91" s="353" t="s">
        <v>1154</v>
      </c>
      <c r="I91" s="356"/>
      <c r="L91" s="356" t="s">
        <v>1155</v>
      </c>
      <c r="M91" s="356" t="s">
        <v>1156</v>
      </c>
      <c r="N91" s="356" t="s">
        <v>1156</v>
      </c>
      <c r="O91" s="356" t="s">
        <v>1156</v>
      </c>
      <c r="P91" s="356" t="s">
        <v>1157</v>
      </c>
      <c r="Q91" s="356" t="s">
        <v>1158</v>
      </c>
      <c r="R91" s="356"/>
      <c r="S91" s="356"/>
      <c r="T91" s="356" t="s">
        <v>1155</v>
      </c>
      <c r="U91" s="357" t="s">
        <v>293</v>
      </c>
    </row>
    <row r="92" spans="1:21" x14ac:dyDescent="0.25">
      <c r="A92" s="353" t="s">
        <v>112</v>
      </c>
      <c r="B92" s="358" t="s">
        <v>1159</v>
      </c>
      <c r="C92" s="358" t="s">
        <v>1160</v>
      </c>
      <c r="D92" s="358" t="s">
        <v>1161</v>
      </c>
      <c r="E92" s="358" t="s">
        <v>1162</v>
      </c>
      <c r="I92" s="356"/>
      <c r="L92" s="356" t="s">
        <v>1163</v>
      </c>
      <c r="M92" s="356" t="s">
        <v>1164</v>
      </c>
      <c r="N92" s="356" t="s">
        <v>1165</v>
      </c>
      <c r="O92" s="356" t="s">
        <v>1166</v>
      </c>
      <c r="P92" s="356" t="s">
        <v>1167</v>
      </c>
      <c r="Q92" s="356" t="s">
        <v>1168</v>
      </c>
      <c r="R92" s="356"/>
      <c r="S92" s="356"/>
      <c r="T92" s="356" t="s">
        <v>1163</v>
      </c>
      <c r="U92" s="357" t="s">
        <v>294</v>
      </c>
    </row>
    <row r="93" spans="1:21" x14ac:dyDescent="0.25">
      <c r="A93" s="353" t="s">
        <v>111</v>
      </c>
      <c r="B93" s="358" t="s">
        <v>1169</v>
      </c>
      <c r="C93" s="358" t="s">
        <v>1170</v>
      </c>
      <c r="D93" s="358" t="s">
        <v>1171</v>
      </c>
      <c r="E93" s="358" t="s">
        <v>1172</v>
      </c>
      <c r="I93" s="356"/>
      <c r="L93" s="356" t="s">
        <v>1173</v>
      </c>
      <c r="M93" s="356" t="s">
        <v>1174</v>
      </c>
      <c r="N93" s="356" t="s">
        <v>1174</v>
      </c>
      <c r="O93" s="356" t="s">
        <v>1174</v>
      </c>
      <c r="P93" s="356" t="s">
        <v>1175</v>
      </c>
      <c r="Q93" s="356" t="s">
        <v>1176</v>
      </c>
      <c r="R93" s="356"/>
      <c r="S93" s="356"/>
      <c r="T93" s="356" t="s">
        <v>1173</v>
      </c>
      <c r="U93" s="356" t="s">
        <v>292</v>
      </c>
    </row>
    <row r="94" spans="1:21" x14ac:dyDescent="0.25">
      <c r="A94" s="353" t="s">
        <v>158</v>
      </c>
      <c r="B94" s="358" t="s">
        <v>158</v>
      </c>
      <c r="C94" s="358" t="s">
        <v>158</v>
      </c>
      <c r="D94" s="358" t="s">
        <v>1177</v>
      </c>
      <c r="E94" s="358" t="s">
        <v>158</v>
      </c>
      <c r="I94" s="356"/>
      <c r="L94" s="356" t="s">
        <v>1178</v>
      </c>
      <c r="M94" s="356" t="s">
        <v>1179</v>
      </c>
      <c r="N94" s="356" t="s">
        <v>1179</v>
      </c>
      <c r="O94" s="356" t="s">
        <v>1179</v>
      </c>
      <c r="P94" s="356" t="s">
        <v>1180</v>
      </c>
      <c r="Q94" s="356" t="s">
        <v>1181</v>
      </c>
      <c r="R94" s="356"/>
      <c r="S94" s="356"/>
      <c r="T94" s="356" t="s">
        <v>1178</v>
      </c>
      <c r="U94" s="356" t="s">
        <v>292</v>
      </c>
    </row>
    <row r="95" spans="1:21" x14ac:dyDescent="0.25">
      <c r="A95" s="358" t="s">
        <v>200</v>
      </c>
      <c r="B95" s="358" t="s">
        <v>1182</v>
      </c>
      <c r="C95" s="358" t="s">
        <v>1183</v>
      </c>
      <c r="D95" s="358" t="s">
        <v>1184</v>
      </c>
      <c r="E95" s="358" t="s">
        <v>1185</v>
      </c>
      <c r="I95" s="356"/>
      <c r="L95" s="356" t="s">
        <v>1186</v>
      </c>
      <c r="M95" s="356" t="s">
        <v>1187</v>
      </c>
      <c r="N95" s="356" t="s">
        <v>1188</v>
      </c>
      <c r="O95" s="356" t="s">
        <v>1189</v>
      </c>
      <c r="P95" s="356" t="s">
        <v>1190</v>
      </c>
      <c r="Q95" s="356" t="s">
        <v>1191</v>
      </c>
      <c r="R95" s="356"/>
      <c r="S95" s="356"/>
      <c r="T95" s="356" t="s">
        <v>1186</v>
      </c>
      <c r="U95" s="356" t="s">
        <v>292</v>
      </c>
    </row>
    <row r="96" spans="1:21" x14ac:dyDescent="0.25">
      <c r="A96" s="353" t="s">
        <v>1192</v>
      </c>
      <c r="B96" s="358" t="s">
        <v>1193</v>
      </c>
      <c r="C96" s="358" t="s">
        <v>1194</v>
      </c>
      <c r="D96" s="358" t="s">
        <v>1195</v>
      </c>
      <c r="E96" s="358" t="s">
        <v>1196</v>
      </c>
      <c r="I96" s="356"/>
      <c r="L96" s="356" t="s">
        <v>1197</v>
      </c>
      <c r="M96" s="356" t="s">
        <v>1198</v>
      </c>
      <c r="N96" s="356" t="s">
        <v>1199</v>
      </c>
      <c r="O96" s="356" t="s">
        <v>1200</v>
      </c>
      <c r="P96" s="356" t="s">
        <v>1201</v>
      </c>
      <c r="Q96" s="356" t="s">
        <v>1202</v>
      </c>
      <c r="R96" s="356"/>
      <c r="S96" s="356"/>
      <c r="T96" s="356" t="s">
        <v>1197</v>
      </c>
      <c r="U96" s="356" t="s">
        <v>292</v>
      </c>
    </row>
    <row r="97" spans="1:21" x14ac:dyDescent="0.25">
      <c r="A97" s="358" t="s">
        <v>154</v>
      </c>
      <c r="B97" s="358" t="s">
        <v>1203</v>
      </c>
      <c r="C97" s="358" t="s">
        <v>1204</v>
      </c>
      <c r="D97" s="358" t="s">
        <v>1205</v>
      </c>
      <c r="E97" s="358" t="s">
        <v>1206</v>
      </c>
      <c r="I97" s="356"/>
      <c r="L97" s="356" t="s">
        <v>1207</v>
      </c>
      <c r="M97" s="356" t="s">
        <v>1208</v>
      </c>
      <c r="N97" s="356" t="s">
        <v>1208</v>
      </c>
      <c r="O97" s="356" t="s">
        <v>1208</v>
      </c>
      <c r="P97" s="356" t="s">
        <v>1209</v>
      </c>
      <c r="Q97" s="356" t="s">
        <v>1210</v>
      </c>
      <c r="R97" s="356"/>
      <c r="S97" s="356"/>
      <c r="T97" s="356" t="s">
        <v>1207</v>
      </c>
      <c r="U97" s="357" t="s">
        <v>293</v>
      </c>
    </row>
    <row r="98" spans="1:21" x14ac:dyDescent="0.25">
      <c r="A98" s="353" t="s">
        <v>1211</v>
      </c>
      <c r="B98" s="358" t="s">
        <v>1212</v>
      </c>
      <c r="C98" s="358" t="s">
        <v>1213</v>
      </c>
      <c r="D98" s="358" t="s">
        <v>1214</v>
      </c>
      <c r="E98" s="358" t="s">
        <v>1215</v>
      </c>
      <c r="I98" s="356"/>
      <c r="L98" s="356" t="s">
        <v>1216</v>
      </c>
      <c r="M98" s="356" t="s">
        <v>1217</v>
      </c>
      <c r="N98" s="356" t="s">
        <v>1218</v>
      </c>
      <c r="O98" s="356" t="s">
        <v>1219</v>
      </c>
      <c r="P98" s="356" t="s">
        <v>1220</v>
      </c>
      <c r="Q98" s="356" t="s">
        <v>1221</v>
      </c>
      <c r="R98" s="356"/>
      <c r="S98" s="356"/>
      <c r="T98" s="356" t="s">
        <v>1216</v>
      </c>
      <c r="U98" s="356" t="s">
        <v>292</v>
      </c>
    </row>
    <row r="99" spans="1:21" x14ac:dyDescent="0.25">
      <c r="A99" s="358" t="s">
        <v>1222</v>
      </c>
      <c r="B99" s="358" t="s">
        <v>1222</v>
      </c>
      <c r="C99" s="358" t="s">
        <v>1222</v>
      </c>
      <c r="D99" s="358" t="s">
        <v>1223</v>
      </c>
      <c r="E99" s="358" t="s">
        <v>1224</v>
      </c>
      <c r="I99" s="356"/>
      <c r="L99" s="356" t="s">
        <v>1225</v>
      </c>
      <c r="M99" s="356" t="s">
        <v>1226</v>
      </c>
      <c r="N99" s="356" t="s">
        <v>1227</v>
      </c>
      <c r="O99" s="356" t="s">
        <v>1228</v>
      </c>
      <c r="P99" s="356" t="s">
        <v>1229</v>
      </c>
      <c r="Q99" s="356" t="s">
        <v>1230</v>
      </c>
      <c r="R99" s="356"/>
      <c r="S99" s="356"/>
      <c r="T99" s="356" t="s">
        <v>1225</v>
      </c>
      <c r="U99" s="356" t="s">
        <v>294</v>
      </c>
    </row>
    <row r="100" spans="1:21" x14ac:dyDescent="0.25">
      <c r="A100" s="355" t="s">
        <v>1231</v>
      </c>
      <c r="I100" s="356"/>
      <c r="L100" s="356" t="s">
        <v>1232</v>
      </c>
      <c r="M100" s="356" t="s">
        <v>1233</v>
      </c>
      <c r="N100" s="356" t="s">
        <v>1234</v>
      </c>
      <c r="O100" s="356" t="s">
        <v>1235</v>
      </c>
      <c r="P100" s="356" t="s">
        <v>1236</v>
      </c>
      <c r="Q100" s="356" t="s">
        <v>1237</v>
      </c>
      <c r="R100" s="356"/>
      <c r="S100" s="356"/>
      <c r="T100" s="356" t="s">
        <v>1232</v>
      </c>
      <c r="U100" s="356" t="s">
        <v>292</v>
      </c>
    </row>
    <row r="101" spans="1:21" x14ac:dyDescent="0.25">
      <c r="A101" s="353" t="s">
        <v>28</v>
      </c>
      <c r="B101" s="358" t="s">
        <v>1238</v>
      </c>
      <c r="C101" s="358" t="s">
        <v>1239</v>
      </c>
      <c r="D101" s="358" t="s">
        <v>1240</v>
      </c>
      <c r="E101" s="358" t="s">
        <v>1241</v>
      </c>
      <c r="I101" s="356"/>
      <c r="L101" s="356" t="s">
        <v>1242</v>
      </c>
      <c r="M101" s="356" t="s">
        <v>1243</v>
      </c>
      <c r="N101" s="356" t="s">
        <v>1244</v>
      </c>
      <c r="O101" s="356" t="s">
        <v>1243</v>
      </c>
      <c r="P101" s="356" t="s">
        <v>1245</v>
      </c>
      <c r="Q101" s="356" t="s">
        <v>1246</v>
      </c>
      <c r="R101" s="356"/>
      <c r="S101" s="356"/>
      <c r="T101" s="356" t="s">
        <v>1242</v>
      </c>
      <c r="U101" s="356" t="s">
        <v>292</v>
      </c>
    </row>
    <row r="102" spans="1:21" x14ac:dyDescent="0.25">
      <c r="A102" s="353" t="s">
        <v>56</v>
      </c>
      <c r="B102" s="358" t="s">
        <v>1247</v>
      </c>
      <c r="C102" s="358" t="s">
        <v>1248</v>
      </c>
      <c r="D102" s="358" t="s">
        <v>1249</v>
      </c>
      <c r="E102" s="358" t="s">
        <v>1250</v>
      </c>
      <c r="I102" s="356"/>
      <c r="L102" s="356" t="s">
        <v>1251</v>
      </c>
      <c r="M102" s="356" t="s">
        <v>1252</v>
      </c>
      <c r="N102" s="356" t="s">
        <v>1253</v>
      </c>
      <c r="O102" s="356" t="s">
        <v>1254</v>
      </c>
      <c r="P102" s="356" t="s">
        <v>1255</v>
      </c>
      <c r="Q102" s="356" t="s">
        <v>1256</v>
      </c>
      <c r="R102" s="356"/>
      <c r="S102" s="356"/>
      <c r="T102" s="356" t="s">
        <v>1251</v>
      </c>
      <c r="U102" s="356" t="s">
        <v>292</v>
      </c>
    </row>
    <row r="103" spans="1:21" x14ac:dyDescent="0.25">
      <c r="A103" s="353" t="s">
        <v>25</v>
      </c>
      <c r="B103" s="358" t="s">
        <v>1257</v>
      </c>
      <c r="C103" s="358" t="s">
        <v>1258</v>
      </c>
      <c r="D103" s="358" t="s">
        <v>1259</v>
      </c>
      <c r="E103" s="358" t="s">
        <v>1260</v>
      </c>
      <c r="I103" s="356"/>
      <c r="L103" s="356" t="s">
        <v>1261</v>
      </c>
      <c r="M103" s="356" t="s">
        <v>1262</v>
      </c>
      <c r="N103" s="356" t="s">
        <v>1263</v>
      </c>
      <c r="O103" s="356" t="s">
        <v>1262</v>
      </c>
      <c r="P103" s="356" t="s">
        <v>1264</v>
      </c>
      <c r="Q103" s="356" t="s">
        <v>1265</v>
      </c>
      <c r="R103" s="356"/>
      <c r="S103" s="356"/>
      <c r="T103" s="356" t="s">
        <v>1261</v>
      </c>
      <c r="U103" s="356" t="s">
        <v>292</v>
      </c>
    </row>
    <row r="104" spans="1:21" x14ac:dyDescent="0.25">
      <c r="A104" s="353" t="s">
        <v>0</v>
      </c>
      <c r="B104" s="358" t="s">
        <v>1266</v>
      </c>
      <c r="C104" s="358" t="s">
        <v>1267</v>
      </c>
      <c r="D104" s="358" t="s">
        <v>1268</v>
      </c>
      <c r="E104" s="358" t="s">
        <v>1269</v>
      </c>
      <c r="I104" s="356"/>
      <c r="L104" s="356" t="s">
        <v>1270</v>
      </c>
      <c r="M104" s="356" t="s">
        <v>1271</v>
      </c>
      <c r="N104" s="356" t="s">
        <v>1272</v>
      </c>
      <c r="O104" s="356" t="s">
        <v>1273</v>
      </c>
      <c r="P104" s="356" t="s">
        <v>1274</v>
      </c>
      <c r="Q104" s="356" t="s">
        <v>1275</v>
      </c>
      <c r="R104" s="356"/>
      <c r="S104" s="356"/>
      <c r="T104" s="356" t="s">
        <v>1270</v>
      </c>
      <c r="U104" s="356" t="s">
        <v>292</v>
      </c>
    </row>
    <row r="105" spans="1:21" x14ac:dyDescent="0.25">
      <c r="A105" s="353" t="s">
        <v>38</v>
      </c>
      <c r="B105" s="358" t="s">
        <v>1276</v>
      </c>
      <c r="C105" s="358" t="s">
        <v>1276</v>
      </c>
      <c r="D105" s="358" t="s">
        <v>1277</v>
      </c>
      <c r="E105" s="358" t="s">
        <v>1278</v>
      </c>
      <c r="I105" s="356"/>
      <c r="L105" s="356" t="s">
        <v>1279</v>
      </c>
      <c r="M105" s="356" t="s">
        <v>1280</v>
      </c>
      <c r="N105" s="356" t="s">
        <v>1281</v>
      </c>
      <c r="O105" s="356" t="s">
        <v>1282</v>
      </c>
      <c r="P105" s="356" t="s">
        <v>1283</v>
      </c>
      <c r="Q105" s="356" t="s">
        <v>1284</v>
      </c>
      <c r="R105" s="356"/>
      <c r="S105" s="356"/>
      <c r="T105" s="356" t="s">
        <v>1279</v>
      </c>
      <c r="U105" s="356" t="s">
        <v>292</v>
      </c>
    </row>
    <row r="106" spans="1:21" x14ac:dyDescent="0.25">
      <c r="A106" s="353" t="s">
        <v>1285</v>
      </c>
      <c r="B106" s="358" t="s">
        <v>1286</v>
      </c>
      <c r="C106" s="358" t="s">
        <v>1287</v>
      </c>
      <c r="D106" s="358" t="s">
        <v>1288</v>
      </c>
      <c r="E106" s="358" t="s">
        <v>1289</v>
      </c>
      <c r="I106" s="356"/>
      <c r="L106" s="356" t="s">
        <v>1290</v>
      </c>
      <c r="M106" s="356" t="s">
        <v>1291</v>
      </c>
      <c r="N106" s="356" t="s">
        <v>1292</v>
      </c>
      <c r="O106" s="356" t="s">
        <v>1293</v>
      </c>
      <c r="P106" s="356" t="s">
        <v>1294</v>
      </c>
      <c r="Q106" s="356" t="s">
        <v>1295</v>
      </c>
      <c r="R106" s="356"/>
      <c r="S106" s="356"/>
      <c r="T106" s="356" t="s">
        <v>1290</v>
      </c>
      <c r="U106" s="356" t="s">
        <v>292</v>
      </c>
    </row>
    <row r="107" spans="1:21" x14ac:dyDescent="0.25">
      <c r="A107" s="353" t="s">
        <v>98</v>
      </c>
      <c r="B107" s="358" t="s">
        <v>1296</v>
      </c>
      <c r="C107" s="358" t="s">
        <v>1297</v>
      </c>
      <c r="D107" s="358" t="s">
        <v>1298</v>
      </c>
      <c r="E107" s="358" t="s">
        <v>1299</v>
      </c>
      <c r="L107" s="356" t="s">
        <v>1300</v>
      </c>
      <c r="M107" s="356" t="s">
        <v>1301</v>
      </c>
      <c r="N107" s="356" t="s">
        <v>1301</v>
      </c>
      <c r="O107" s="356" t="s">
        <v>1301</v>
      </c>
      <c r="P107" s="356" t="s">
        <v>1302</v>
      </c>
      <c r="Q107" s="356" t="s">
        <v>1303</v>
      </c>
      <c r="R107" s="356"/>
      <c r="S107" s="356"/>
      <c r="T107" s="356" t="s">
        <v>1300</v>
      </c>
      <c r="U107" s="357" t="s">
        <v>296</v>
      </c>
    </row>
    <row r="108" spans="1:21" x14ac:dyDescent="0.25">
      <c r="A108" s="353" t="s">
        <v>99</v>
      </c>
      <c r="B108" s="358" t="s">
        <v>1304</v>
      </c>
      <c r="C108" s="358" t="s">
        <v>1305</v>
      </c>
      <c r="D108" s="358" t="s">
        <v>1306</v>
      </c>
      <c r="E108" s="358" t="s">
        <v>1307</v>
      </c>
      <c r="I108" s="361" t="s">
        <v>1308</v>
      </c>
      <c r="L108" s="356" t="s">
        <v>1309</v>
      </c>
      <c r="M108" s="356" t="s">
        <v>1310</v>
      </c>
      <c r="N108" s="356" t="s">
        <v>1311</v>
      </c>
      <c r="O108" s="356" t="s">
        <v>1312</v>
      </c>
      <c r="P108" s="356" t="s">
        <v>1313</v>
      </c>
      <c r="Q108" s="356" t="s">
        <v>1314</v>
      </c>
      <c r="R108" s="356"/>
      <c r="S108" s="356"/>
      <c r="T108" s="356" t="s">
        <v>1309</v>
      </c>
      <c r="U108" s="356" t="s">
        <v>292</v>
      </c>
    </row>
    <row r="109" spans="1:21" x14ac:dyDescent="0.25">
      <c r="A109" s="353" t="s">
        <v>57</v>
      </c>
      <c r="B109" s="358" t="s">
        <v>1315</v>
      </c>
      <c r="C109" s="358" t="s">
        <v>1316</v>
      </c>
      <c r="D109" s="358" t="s">
        <v>1317</v>
      </c>
      <c r="E109" s="358" t="s">
        <v>1318</v>
      </c>
      <c r="I109" s="356" t="str">
        <f>HLOOKUP(Introduction!$G$4,nametranslations,94,FALSE)</f>
        <v>EMIS</v>
      </c>
      <c r="L109" s="356" t="s">
        <v>1319</v>
      </c>
      <c r="M109" s="356" t="s">
        <v>1320</v>
      </c>
      <c r="N109" s="356" t="s">
        <v>1321</v>
      </c>
      <c r="O109" s="356" t="s">
        <v>1320</v>
      </c>
      <c r="P109" s="356" t="s">
        <v>1322</v>
      </c>
      <c r="Q109" s="356" t="s">
        <v>1323</v>
      </c>
      <c r="R109" s="356"/>
      <c r="S109" s="356"/>
      <c r="T109" s="356" t="s">
        <v>1319</v>
      </c>
      <c r="U109" s="356" t="s">
        <v>292</v>
      </c>
    </row>
    <row r="110" spans="1:21" x14ac:dyDescent="0.25">
      <c r="A110" s="353" t="s">
        <v>1324</v>
      </c>
      <c r="B110" s="358" t="s">
        <v>1325</v>
      </c>
      <c r="C110" s="358" t="s">
        <v>1326</v>
      </c>
      <c r="D110" s="358" t="s">
        <v>1327</v>
      </c>
      <c r="E110" s="358" t="s">
        <v>1328</v>
      </c>
      <c r="I110" s="356" t="str">
        <f>HLOOKUP(Introduction!$G$4,nametranslations,95,FALSE)</f>
        <v>الدراسة الاستقصائية</v>
      </c>
      <c r="L110" s="356" t="s">
        <v>1329</v>
      </c>
      <c r="M110" s="356" t="s">
        <v>1330</v>
      </c>
      <c r="N110" s="356" t="s">
        <v>1331</v>
      </c>
      <c r="O110" s="356" t="s">
        <v>1332</v>
      </c>
      <c r="P110" s="356" t="s">
        <v>1333</v>
      </c>
      <c r="Q110" s="356" t="s">
        <v>1334</v>
      </c>
      <c r="R110" s="356"/>
      <c r="S110" s="356"/>
      <c r="T110" s="356" t="s">
        <v>1329</v>
      </c>
      <c r="U110" s="356" t="s">
        <v>294</v>
      </c>
    </row>
    <row r="111" spans="1:21" x14ac:dyDescent="0.25">
      <c r="A111" s="353" t="s">
        <v>13</v>
      </c>
      <c r="B111" s="353" t="s">
        <v>1335</v>
      </c>
      <c r="C111" s="358" t="s">
        <v>1336</v>
      </c>
      <c r="D111" s="358" t="s">
        <v>1337</v>
      </c>
      <c r="E111" s="358" t="s">
        <v>1338</v>
      </c>
      <c r="I111" s="356" t="str">
        <f>HLOOKUP(Introduction!$G$4,nametranslations,96,FALSE)</f>
        <v>التعداد</v>
      </c>
      <c r="L111" s="356" t="s">
        <v>1339</v>
      </c>
      <c r="M111" s="356" t="s">
        <v>1340</v>
      </c>
      <c r="N111" s="356" t="s">
        <v>1341</v>
      </c>
      <c r="O111" s="356" t="s">
        <v>1340</v>
      </c>
      <c r="P111" s="356" t="s">
        <v>1342</v>
      </c>
      <c r="Q111" s="356" t="s">
        <v>1343</v>
      </c>
      <c r="R111" s="356"/>
      <c r="S111" s="356"/>
      <c r="T111" s="356" t="s">
        <v>1339</v>
      </c>
      <c r="U111" s="356" t="s">
        <v>292</v>
      </c>
    </row>
    <row r="112" spans="1:21" x14ac:dyDescent="0.25">
      <c r="A112" s="353" t="s">
        <v>107</v>
      </c>
      <c r="B112" s="358" t="s">
        <v>1344</v>
      </c>
      <c r="C112" s="358" t="s">
        <v>1345</v>
      </c>
      <c r="D112" s="358" t="s">
        <v>1346</v>
      </c>
      <c r="E112" s="358" t="s">
        <v>1347</v>
      </c>
      <c r="I112" s="356" t="str">
        <f>HLOOKUP(Introduction!$G$4,nametranslations,97,FALSE)</f>
        <v>آخر</v>
      </c>
      <c r="L112" s="356" t="s">
        <v>1348</v>
      </c>
      <c r="M112" s="356" t="s">
        <v>1349</v>
      </c>
      <c r="N112" s="356" t="s">
        <v>1349</v>
      </c>
      <c r="O112" s="356" t="s">
        <v>1349</v>
      </c>
      <c r="P112" s="356" t="s">
        <v>1350</v>
      </c>
      <c r="Q112" s="356" t="s">
        <v>1351</v>
      </c>
      <c r="R112" s="356"/>
      <c r="S112" s="356"/>
      <c r="T112" s="356" t="s">
        <v>1348</v>
      </c>
      <c r="U112" s="356" t="s">
        <v>292</v>
      </c>
    </row>
    <row r="113" spans="1:21" x14ac:dyDescent="0.25">
      <c r="A113" s="353" t="s">
        <v>95</v>
      </c>
      <c r="B113" s="358" t="s">
        <v>1352</v>
      </c>
      <c r="C113" s="358" t="s">
        <v>1353</v>
      </c>
      <c r="D113" s="358" t="s">
        <v>1354</v>
      </c>
      <c r="E113" s="358" t="s">
        <v>1355</v>
      </c>
      <c r="I113" s="356" t="str">
        <f>HLOOKUP(Introduction!$G$4,nametranslations,98,FALSE)</f>
        <v>المسح باستخدام البيانات الجزئية</v>
      </c>
      <c r="L113" s="356" t="s">
        <v>1356</v>
      </c>
      <c r="M113" s="356" t="s">
        <v>1357</v>
      </c>
      <c r="N113" s="356" t="s">
        <v>1358</v>
      </c>
      <c r="O113" s="356" t="s">
        <v>1359</v>
      </c>
      <c r="P113" s="356" t="s">
        <v>1360</v>
      </c>
      <c r="Q113" s="356" t="s">
        <v>1361</v>
      </c>
      <c r="R113" s="356"/>
      <c r="S113" s="356"/>
      <c r="T113" s="356" t="s">
        <v>1356</v>
      </c>
      <c r="U113" s="357" t="s">
        <v>296</v>
      </c>
    </row>
    <row r="114" spans="1:21" x14ac:dyDescent="0.25">
      <c r="A114" s="353" t="s">
        <v>96</v>
      </c>
      <c r="B114" s="358" t="s">
        <v>1362</v>
      </c>
      <c r="C114" s="358" t="s">
        <v>1363</v>
      </c>
      <c r="D114" s="358" t="s">
        <v>1364</v>
      </c>
      <c r="E114" s="358" t="s">
        <v>1365</v>
      </c>
      <c r="I114" s="356" t="str">
        <f>HLOOKUP(Introduction!$G$4,nametranslations,99,FALSE)</f>
        <v>إداري</v>
      </c>
      <c r="L114" s="356" t="s">
        <v>1366</v>
      </c>
      <c r="M114" s="356" t="s">
        <v>1367</v>
      </c>
      <c r="N114" s="356" t="s">
        <v>1368</v>
      </c>
      <c r="O114" s="356" t="s">
        <v>1369</v>
      </c>
      <c r="P114" s="356" t="s">
        <v>1370</v>
      </c>
      <c r="Q114" s="356" t="s">
        <v>1371</v>
      </c>
      <c r="R114" s="356"/>
      <c r="S114" s="356"/>
      <c r="T114" s="356" t="s">
        <v>1366</v>
      </c>
      <c r="U114" s="356" t="s">
        <v>292</v>
      </c>
    </row>
    <row r="115" spans="1:21" x14ac:dyDescent="0.25">
      <c r="A115" s="353" t="s">
        <v>24</v>
      </c>
      <c r="B115" s="358" t="s">
        <v>1372</v>
      </c>
      <c r="C115" s="358" t="s">
        <v>1373</v>
      </c>
      <c r="D115" s="358" t="s">
        <v>1374</v>
      </c>
      <c r="E115" s="358" t="s">
        <v>1375</v>
      </c>
      <c r="L115" s="356" t="s">
        <v>1376</v>
      </c>
      <c r="M115" s="356" t="s">
        <v>1377</v>
      </c>
      <c r="N115" s="356" t="s">
        <v>1377</v>
      </c>
      <c r="O115" s="356" t="s">
        <v>1378</v>
      </c>
      <c r="P115" s="356" t="s">
        <v>1379</v>
      </c>
      <c r="Q115" s="356" t="s">
        <v>1380</v>
      </c>
      <c r="R115" s="356"/>
      <c r="S115" s="356"/>
      <c r="T115" s="356" t="s">
        <v>1376</v>
      </c>
      <c r="U115" s="357" t="s">
        <v>292</v>
      </c>
    </row>
    <row r="116" spans="1:21" x14ac:dyDescent="0.25">
      <c r="A116" s="353" t="s">
        <v>21</v>
      </c>
      <c r="B116" s="358" t="s">
        <v>1381</v>
      </c>
      <c r="C116" s="358" t="s">
        <v>1382</v>
      </c>
      <c r="D116" s="358" t="s">
        <v>1383</v>
      </c>
      <c r="E116" s="358" t="s">
        <v>1384</v>
      </c>
      <c r="L116" s="356" t="s">
        <v>1385</v>
      </c>
      <c r="M116" s="356" t="s">
        <v>1386</v>
      </c>
      <c r="N116" s="356" t="s">
        <v>1386</v>
      </c>
      <c r="O116" s="356" t="s">
        <v>1386</v>
      </c>
      <c r="P116" s="356" t="s">
        <v>1387</v>
      </c>
      <c r="Q116" s="356" t="s">
        <v>1388</v>
      </c>
      <c r="R116" s="356"/>
      <c r="S116" s="356"/>
      <c r="T116" s="356" t="s">
        <v>1385</v>
      </c>
      <c r="U116" s="356" t="s">
        <v>292</v>
      </c>
    </row>
    <row r="117" spans="1:21" x14ac:dyDescent="0.25">
      <c r="A117" s="353" t="s">
        <v>23</v>
      </c>
      <c r="B117" s="358" t="s">
        <v>1389</v>
      </c>
      <c r="C117" s="358" t="s">
        <v>1390</v>
      </c>
      <c r="D117" s="358" t="s">
        <v>1391</v>
      </c>
      <c r="E117" s="358" t="s">
        <v>1392</v>
      </c>
      <c r="L117" s="356" t="s">
        <v>1393</v>
      </c>
      <c r="M117" s="356" t="s">
        <v>1394</v>
      </c>
      <c r="N117" s="356" t="s">
        <v>1395</v>
      </c>
      <c r="O117" s="356" t="s">
        <v>1396</v>
      </c>
      <c r="P117" s="356" t="s">
        <v>1397</v>
      </c>
      <c r="Q117" s="356" t="s">
        <v>1398</v>
      </c>
      <c r="R117" s="356"/>
      <c r="S117" s="356"/>
      <c r="T117" s="356" t="s">
        <v>1393</v>
      </c>
      <c r="U117" s="357" t="s">
        <v>292</v>
      </c>
    </row>
    <row r="118" spans="1:21" x14ac:dyDescent="0.25">
      <c r="A118" s="353" t="s">
        <v>3</v>
      </c>
      <c r="B118" s="358" t="s">
        <v>1399</v>
      </c>
      <c r="C118" s="358" t="s">
        <v>1400</v>
      </c>
      <c r="D118" s="358" t="s">
        <v>1401</v>
      </c>
      <c r="E118" s="358" t="s">
        <v>1402</v>
      </c>
      <c r="L118" s="356" t="s">
        <v>1403</v>
      </c>
      <c r="M118" s="356" t="s">
        <v>1404</v>
      </c>
      <c r="N118" s="356" t="s">
        <v>1405</v>
      </c>
      <c r="O118" s="356" t="s">
        <v>1406</v>
      </c>
      <c r="P118" s="356" t="s">
        <v>1407</v>
      </c>
      <c r="Q118" s="356" t="s">
        <v>1408</v>
      </c>
      <c r="R118" s="356"/>
      <c r="S118" s="356"/>
      <c r="T118" s="356" t="s">
        <v>1403</v>
      </c>
      <c r="U118" s="356" t="s">
        <v>292</v>
      </c>
    </row>
    <row r="119" spans="1:21" x14ac:dyDescent="0.25">
      <c r="A119" s="353" t="s">
        <v>53</v>
      </c>
      <c r="B119" s="358" t="s">
        <v>1409</v>
      </c>
      <c r="C119" s="358" t="s">
        <v>1410</v>
      </c>
      <c r="D119" s="358" t="s">
        <v>1411</v>
      </c>
      <c r="E119" s="358" t="s">
        <v>1412</v>
      </c>
      <c r="L119" s="356" t="s">
        <v>1413</v>
      </c>
      <c r="M119" s="356" t="s">
        <v>1414</v>
      </c>
      <c r="N119" s="356" t="s">
        <v>1414</v>
      </c>
      <c r="O119" s="356" t="s">
        <v>1414</v>
      </c>
      <c r="P119" s="356" t="s">
        <v>1415</v>
      </c>
      <c r="Q119" s="356" t="s">
        <v>1416</v>
      </c>
      <c r="R119" s="356"/>
      <c r="S119" s="356"/>
      <c r="T119" s="356" t="s">
        <v>1413</v>
      </c>
      <c r="U119" s="356" t="s">
        <v>292</v>
      </c>
    </row>
    <row r="120" spans="1:21" x14ac:dyDescent="0.25">
      <c r="A120" s="353" t="s">
        <v>58</v>
      </c>
      <c r="B120" s="358" t="s">
        <v>1417</v>
      </c>
      <c r="C120" s="358" t="s">
        <v>1418</v>
      </c>
      <c r="D120" s="358" t="s">
        <v>1419</v>
      </c>
      <c r="E120" s="358" t="s">
        <v>1420</v>
      </c>
      <c r="L120" s="356" t="s">
        <v>1421</v>
      </c>
      <c r="M120" s="356" t="s">
        <v>1422</v>
      </c>
      <c r="N120" s="356" t="s">
        <v>1423</v>
      </c>
      <c r="O120" s="356" t="s">
        <v>1424</v>
      </c>
      <c r="P120" s="356" t="s">
        <v>1425</v>
      </c>
      <c r="Q120" s="356" t="s">
        <v>1426</v>
      </c>
      <c r="R120" s="356"/>
      <c r="S120" s="356"/>
      <c r="T120" s="356" t="s">
        <v>1421</v>
      </c>
      <c r="U120" s="356" t="s">
        <v>292</v>
      </c>
    </row>
    <row r="121" spans="1:21" x14ac:dyDescent="0.25">
      <c r="A121" s="353" t="s">
        <v>100</v>
      </c>
      <c r="B121" s="358" t="s">
        <v>1427</v>
      </c>
      <c r="C121" s="358" t="s">
        <v>1428</v>
      </c>
      <c r="D121" s="358" t="s">
        <v>1429</v>
      </c>
      <c r="E121" s="358" t="s">
        <v>1430</v>
      </c>
      <c r="L121" s="356" t="s">
        <v>1431</v>
      </c>
      <c r="M121" s="356" t="s">
        <v>1432</v>
      </c>
      <c r="N121" s="356" t="s">
        <v>1433</v>
      </c>
      <c r="O121" s="356" t="s">
        <v>1434</v>
      </c>
      <c r="P121" s="356" t="s">
        <v>1435</v>
      </c>
      <c r="Q121" s="356" t="s">
        <v>1436</v>
      </c>
      <c r="R121" s="356"/>
      <c r="S121" s="356"/>
      <c r="T121" s="356" t="s">
        <v>1431</v>
      </c>
      <c r="U121" s="356" t="s">
        <v>292</v>
      </c>
    </row>
    <row r="122" spans="1:21" x14ac:dyDescent="0.25">
      <c r="A122" s="353" t="s">
        <v>114</v>
      </c>
      <c r="B122" s="358" t="s">
        <v>1437</v>
      </c>
      <c r="C122" s="358" t="s">
        <v>1438</v>
      </c>
      <c r="D122" s="358" t="s">
        <v>1439</v>
      </c>
      <c r="E122" s="358" t="s">
        <v>1440</v>
      </c>
      <c r="L122" s="356" t="s">
        <v>1441</v>
      </c>
      <c r="M122" s="356" t="s">
        <v>1442</v>
      </c>
      <c r="N122" s="356" t="s">
        <v>1443</v>
      </c>
      <c r="O122" s="356" t="s">
        <v>1442</v>
      </c>
      <c r="P122" s="356" t="s">
        <v>1444</v>
      </c>
      <c r="Q122" s="356" t="s">
        <v>1445</v>
      </c>
      <c r="R122" s="356"/>
      <c r="S122" s="356"/>
      <c r="T122" s="356" t="s">
        <v>1441</v>
      </c>
      <c r="U122" s="357" t="s">
        <v>296</v>
      </c>
    </row>
    <row r="123" spans="1:21" x14ac:dyDescent="0.25">
      <c r="A123" s="353" t="s">
        <v>115</v>
      </c>
      <c r="B123" s="358" t="s">
        <v>1446</v>
      </c>
      <c r="C123" s="358" t="s">
        <v>1447</v>
      </c>
      <c r="D123" s="358" t="s">
        <v>1448</v>
      </c>
      <c r="E123" s="358" t="s">
        <v>1449</v>
      </c>
      <c r="L123" s="356" t="s">
        <v>1450</v>
      </c>
      <c r="M123" s="356" t="s">
        <v>1451</v>
      </c>
      <c r="N123" s="356" t="s">
        <v>1452</v>
      </c>
      <c r="O123" s="356" t="s">
        <v>1453</v>
      </c>
      <c r="P123" s="356" t="s">
        <v>1454</v>
      </c>
      <c r="Q123" s="356" t="s">
        <v>1455</v>
      </c>
      <c r="R123" s="356"/>
      <c r="S123" s="356"/>
      <c r="T123" s="356" t="s">
        <v>1450</v>
      </c>
      <c r="U123" s="356" t="s">
        <v>294</v>
      </c>
    </row>
    <row r="124" spans="1:21" x14ac:dyDescent="0.25">
      <c r="A124" s="353" t="s">
        <v>31</v>
      </c>
      <c r="B124" s="358" t="s">
        <v>1456</v>
      </c>
      <c r="C124" s="358" t="s">
        <v>1457</v>
      </c>
      <c r="D124" s="358" t="s">
        <v>1458</v>
      </c>
      <c r="E124" s="358" t="s">
        <v>1459</v>
      </c>
      <c r="L124" s="356" t="s">
        <v>1460</v>
      </c>
      <c r="M124" s="356" t="s">
        <v>1461</v>
      </c>
      <c r="N124" s="356" t="s">
        <v>1462</v>
      </c>
      <c r="O124" s="356" t="s">
        <v>1463</v>
      </c>
      <c r="P124" s="356" t="s">
        <v>1464</v>
      </c>
      <c r="Q124" s="356" t="s">
        <v>1465</v>
      </c>
      <c r="R124" s="356"/>
      <c r="S124" s="356"/>
      <c r="T124" s="356" t="s">
        <v>1460</v>
      </c>
      <c r="U124" s="356" t="s">
        <v>296</v>
      </c>
    </row>
    <row r="125" spans="1:21" x14ac:dyDescent="0.25">
      <c r="A125" s="353" t="s">
        <v>27</v>
      </c>
      <c r="B125" s="358" t="s">
        <v>1466</v>
      </c>
      <c r="C125" s="358" t="s">
        <v>1467</v>
      </c>
      <c r="D125" s="358" t="s">
        <v>1468</v>
      </c>
      <c r="E125" s="358" t="s">
        <v>1469</v>
      </c>
      <c r="L125" s="356" t="s">
        <v>1470</v>
      </c>
      <c r="M125" s="356" t="s">
        <v>1471</v>
      </c>
      <c r="N125" s="356" t="s">
        <v>1472</v>
      </c>
      <c r="O125" s="356" t="s">
        <v>1471</v>
      </c>
      <c r="P125" s="356" t="s">
        <v>1473</v>
      </c>
      <c r="Q125" s="356" t="s">
        <v>1474</v>
      </c>
      <c r="R125" s="356"/>
      <c r="S125" s="356"/>
      <c r="T125" s="356" t="s">
        <v>1470</v>
      </c>
      <c r="U125" s="356" t="s">
        <v>292</v>
      </c>
    </row>
    <row r="126" spans="1:21" x14ac:dyDescent="0.25">
      <c r="A126" s="353" t="s">
        <v>128</v>
      </c>
      <c r="B126" s="358" t="s">
        <v>1475</v>
      </c>
      <c r="C126" s="358" t="s">
        <v>1059</v>
      </c>
      <c r="D126" s="358" t="s">
        <v>1060</v>
      </c>
      <c r="E126" s="358" t="s">
        <v>1061</v>
      </c>
      <c r="L126" s="356" t="s">
        <v>1476</v>
      </c>
      <c r="M126" s="356" t="s">
        <v>1477</v>
      </c>
      <c r="N126" s="356" t="s">
        <v>1478</v>
      </c>
      <c r="O126" s="356" t="s">
        <v>1479</v>
      </c>
      <c r="P126" s="356" t="s">
        <v>1480</v>
      </c>
      <c r="Q126" s="356" t="s">
        <v>1481</v>
      </c>
      <c r="R126" s="356"/>
      <c r="S126" s="356"/>
      <c r="T126" s="356" t="s">
        <v>1476</v>
      </c>
      <c r="U126" s="357" t="s">
        <v>296</v>
      </c>
    </row>
    <row r="127" spans="1:21" x14ac:dyDescent="0.25">
      <c r="A127" s="353" t="s">
        <v>129</v>
      </c>
      <c r="B127" s="358" t="s">
        <v>1482</v>
      </c>
      <c r="C127" s="358" t="s">
        <v>1483</v>
      </c>
      <c r="D127" s="358" t="s">
        <v>1484</v>
      </c>
      <c r="E127" s="358" t="s">
        <v>1485</v>
      </c>
      <c r="L127" s="356" t="s">
        <v>1486</v>
      </c>
      <c r="M127" s="356" t="s">
        <v>1487</v>
      </c>
      <c r="N127" s="356" t="s">
        <v>1488</v>
      </c>
      <c r="O127" s="356" t="s">
        <v>1489</v>
      </c>
      <c r="P127" s="356" t="s">
        <v>1490</v>
      </c>
      <c r="Q127" s="356" t="s">
        <v>1491</v>
      </c>
      <c r="R127" s="356"/>
      <c r="S127" s="356"/>
      <c r="T127" s="356" t="s">
        <v>1486</v>
      </c>
      <c r="U127" s="356" t="s">
        <v>292</v>
      </c>
    </row>
    <row r="128" spans="1:21" x14ac:dyDescent="0.25">
      <c r="A128" s="353" t="s">
        <v>113</v>
      </c>
      <c r="B128" s="358" t="s">
        <v>1492</v>
      </c>
      <c r="C128" s="358" t="s">
        <v>1493</v>
      </c>
      <c r="D128" s="358" t="s">
        <v>1494</v>
      </c>
      <c r="E128" s="358" t="s">
        <v>1495</v>
      </c>
      <c r="L128" s="356" t="s">
        <v>1496</v>
      </c>
      <c r="M128" s="356" t="s">
        <v>1497</v>
      </c>
      <c r="N128" s="356" t="s">
        <v>1497</v>
      </c>
      <c r="O128" s="356" t="s">
        <v>1497</v>
      </c>
      <c r="P128" s="356" t="s">
        <v>1498</v>
      </c>
      <c r="Q128" s="356" t="s">
        <v>1499</v>
      </c>
      <c r="R128" s="356"/>
      <c r="S128" s="356"/>
      <c r="T128" s="356" t="s">
        <v>1496</v>
      </c>
      <c r="U128" s="356" t="s">
        <v>292</v>
      </c>
    </row>
    <row r="129" spans="1:21" x14ac:dyDescent="0.25">
      <c r="A129" s="353" t="s">
        <v>163</v>
      </c>
      <c r="B129" s="358" t="s">
        <v>1500</v>
      </c>
      <c r="C129" s="358" t="s">
        <v>1501</v>
      </c>
      <c r="D129" s="358" t="s">
        <v>1502</v>
      </c>
      <c r="E129" s="358" t="s">
        <v>1503</v>
      </c>
      <c r="L129" s="356" t="s">
        <v>1504</v>
      </c>
      <c r="M129" s="356" t="s">
        <v>1505</v>
      </c>
      <c r="N129" s="356" t="s">
        <v>1505</v>
      </c>
      <c r="O129" s="356" t="s">
        <v>1505</v>
      </c>
      <c r="P129" s="356" t="s">
        <v>1506</v>
      </c>
      <c r="Q129" s="356" t="s">
        <v>1507</v>
      </c>
      <c r="R129" s="356"/>
      <c r="S129" s="356"/>
      <c r="T129" s="356" t="s">
        <v>1504</v>
      </c>
      <c r="U129" s="356" t="s">
        <v>292</v>
      </c>
    </row>
    <row r="130" spans="1:21" x14ac:dyDescent="0.25">
      <c r="A130" s="353" t="s">
        <v>1508</v>
      </c>
      <c r="B130" s="358" t="s">
        <v>1508</v>
      </c>
      <c r="C130" s="358" t="s">
        <v>1509</v>
      </c>
      <c r="D130" s="358" t="s">
        <v>1510</v>
      </c>
      <c r="E130" s="358" t="s">
        <v>1511</v>
      </c>
      <c r="L130" s="356" t="s">
        <v>1512</v>
      </c>
      <c r="M130" s="356" t="s">
        <v>1513</v>
      </c>
      <c r="N130" s="356" t="s">
        <v>1513</v>
      </c>
      <c r="O130" s="356" t="s">
        <v>1513</v>
      </c>
      <c r="P130" s="356" t="s">
        <v>1514</v>
      </c>
      <c r="Q130" s="356" t="s">
        <v>1515</v>
      </c>
      <c r="R130" s="356"/>
      <c r="S130" s="356"/>
      <c r="T130" s="356" t="s">
        <v>1512</v>
      </c>
      <c r="U130" s="356" t="s">
        <v>292</v>
      </c>
    </row>
    <row r="131" spans="1:21" x14ac:dyDescent="0.25">
      <c r="A131" s="353" t="s">
        <v>1516</v>
      </c>
      <c r="B131" s="358" t="s">
        <v>1517</v>
      </c>
      <c r="C131" s="358" t="s">
        <v>1518</v>
      </c>
      <c r="D131" s="358" t="s">
        <v>1519</v>
      </c>
      <c r="E131" s="358" t="s">
        <v>1520</v>
      </c>
      <c r="L131" s="356" t="s">
        <v>1521</v>
      </c>
      <c r="M131" s="356" t="s">
        <v>1522</v>
      </c>
      <c r="N131" s="356" t="s">
        <v>1523</v>
      </c>
      <c r="O131" s="356" t="s">
        <v>1524</v>
      </c>
      <c r="P131" s="356" t="s">
        <v>1525</v>
      </c>
      <c r="Q131" s="356" t="s">
        <v>1526</v>
      </c>
      <c r="R131" s="356"/>
      <c r="S131" s="356"/>
      <c r="T131" s="356" t="s">
        <v>1521</v>
      </c>
      <c r="U131" s="356" t="s">
        <v>292</v>
      </c>
    </row>
    <row r="132" spans="1:21" x14ac:dyDescent="0.25">
      <c r="A132" s="353" t="s">
        <v>1527</v>
      </c>
      <c r="B132" s="358" t="s">
        <v>1528</v>
      </c>
      <c r="C132" s="358" t="s">
        <v>1529</v>
      </c>
      <c r="D132" s="358" t="s">
        <v>1530</v>
      </c>
      <c r="E132" s="358" t="s">
        <v>1531</v>
      </c>
      <c r="L132" s="356" t="s">
        <v>1532</v>
      </c>
      <c r="M132" s="356" t="s">
        <v>1533</v>
      </c>
      <c r="N132" s="356" t="s">
        <v>1533</v>
      </c>
      <c r="O132" s="356" t="s">
        <v>1534</v>
      </c>
      <c r="P132" s="356" t="s">
        <v>1535</v>
      </c>
      <c r="Q132" s="356" t="s">
        <v>1536</v>
      </c>
      <c r="R132" s="356"/>
      <c r="S132" s="356"/>
      <c r="T132" s="356" t="s">
        <v>1532</v>
      </c>
      <c r="U132" s="356" t="s">
        <v>294</v>
      </c>
    </row>
    <row r="133" spans="1:21" x14ac:dyDescent="0.25">
      <c r="A133" s="353" t="s">
        <v>1537</v>
      </c>
      <c r="B133" s="358" t="s">
        <v>1538</v>
      </c>
      <c r="C133" s="358" t="s">
        <v>1539</v>
      </c>
      <c r="D133" s="358" t="s">
        <v>1540</v>
      </c>
      <c r="E133" s="358" t="s">
        <v>1541</v>
      </c>
      <c r="L133" s="356" t="s">
        <v>1542</v>
      </c>
      <c r="M133" s="356" t="s">
        <v>1543</v>
      </c>
      <c r="N133" s="356" t="s">
        <v>1544</v>
      </c>
      <c r="O133" s="356" t="s">
        <v>1545</v>
      </c>
      <c r="P133" s="356" t="s">
        <v>1546</v>
      </c>
      <c r="Q133" s="356" t="s">
        <v>1547</v>
      </c>
      <c r="R133" s="356"/>
      <c r="S133" s="356"/>
      <c r="T133" s="356" t="s">
        <v>1542</v>
      </c>
      <c r="U133" s="356" t="s">
        <v>292</v>
      </c>
    </row>
    <row r="134" spans="1:21" x14ac:dyDescent="0.25">
      <c r="A134" s="353" t="s">
        <v>1548</v>
      </c>
      <c r="B134" s="358" t="s">
        <v>1549</v>
      </c>
      <c r="C134" s="358" t="s">
        <v>1550</v>
      </c>
      <c r="D134" s="358" t="s">
        <v>1551</v>
      </c>
      <c r="E134" s="358" t="s">
        <v>1552</v>
      </c>
      <c r="L134" s="356" t="s">
        <v>1553</v>
      </c>
      <c r="M134" s="356" t="s">
        <v>1554</v>
      </c>
      <c r="N134" s="356" t="s">
        <v>1555</v>
      </c>
      <c r="O134" s="356" t="s">
        <v>1556</v>
      </c>
      <c r="P134" s="356" t="s">
        <v>1557</v>
      </c>
      <c r="Q134" s="356" t="s">
        <v>1558</v>
      </c>
      <c r="R134" s="356"/>
      <c r="S134" s="356"/>
      <c r="T134" s="356" t="s">
        <v>1553</v>
      </c>
      <c r="U134" s="356" t="s">
        <v>292</v>
      </c>
    </row>
    <row r="135" spans="1:21" x14ac:dyDescent="0.25">
      <c r="A135" s="353" t="s">
        <v>1559</v>
      </c>
      <c r="B135" s="358" t="s">
        <v>1560</v>
      </c>
      <c r="C135" s="358" t="s">
        <v>1561</v>
      </c>
      <c r="D135" s="358" t="s">
        <v>1562</v>
      </c>
      <c r="E135" s="358" t="s">
        <v>1563</v>
      </c>
      <c r="L135" s="356" t="s">
        <v>1564</v>
      </c>
      <c r="M135" s="356" t="s">
        <v>1565</v>
      </c>
      <c r="N135" s="356" t="s">
        <v>1566</v>
      </c>
      <c r="O135" s="356" t="s">
        <v>1567</v>
      </c>
      <c r="P135" s="356" t="s">
        <v>1568</v>
      </c>
      <c r="Q135" s="356" t="s">
        <v>1569</v>
      </c>
      <c r="R135" s="356"/>
      <c r="S135" s="356"/>
      <c r="T135" s="356" t="s">
        <v>1564</v>
      </c>
      <c r="U135" s="356" t="s">
        <v>294</v>
      </c>
    </row>
    <row r="136" spans="1:21" x14ac:dyDescent="0.25">
      <c r="A136" s="353" t="s">
        <v>1570</v>
      </c>
      <c r="B136" s="358" t="s">
        <v>1571</v>
      </c>
      <c r="C136" s="358" t="s">
        <v>1572</v>
      </c>
      <c r="D136" s="358" t="s">
        <v>1573</v>
      </c>
      <c r="E136" s="358" t="s">
        <v>1574</v>
      </c>
      <c r="L136" s="356" t="s">
        <v>1575</v>
      </c>
      <c r="M136" s="356" t="s">
        <v>1576</v>
      </c>
      <c r="N136" s="356" t="s">
        <v>1577</v>
      </c>
      <c r="O136" s="356" t="s">
        <v>1578</v>
      </c>
      <c r="P136" s="356" t="s">
        <v>1579</v>
      </c>
      <c r="Q136" s="356" t="s">
        <v>1580</v>
      </c>
      <c r="R136" s="356"/>
      <c r="S136" s="356"/>
      <c r="T136" s="356" t="s">
        <v>1575</v>
      </c>
      <c r="U136" s="356" t="s">
        <v>296</v>
      </c>
    </row>
    <row r="137" spans="1:21" x14ac:dyDescent="0.25">
      <c r="A137" s="353" t="s">
        <v>1581</v>
      </c>
      <c r="B137" s="358" t="s">
        <v>1582</v>
      </c>
      <c r="C137" s="358" t="s">
        <v>1583</v>
      </c>
      <c r="D137" s="358" t="s">
        <v>1584</v>
      </c>
      <c r="E137" s="358" t="s">
        <v>1585</v>
      </c>
      <c r="L137" s="356" t="s">
        <v>1586</v>
      </c>
      <c r="M137" s="356" t="s">
        <v>1587</v>
      </c>
      <c r="N137" s="356" t="s">
        <v>1587</v>
      </c>
      <c r="O137" s="356" t="s">
        <v>1588</v>
      </c>
      <c r="P137" s="356" t="s">
        <v>1589</v>
      </c>
      <c r="Q137" s="356" t="s">
        <v>1590</v>
      </c>
      <c r="R137" s="356"/>
      <c r="S137" s="356"/>
      <c r="T137" s="356" t="s">
        <v>1586</v>
      </c>
      <c r="U137" s="356" t="s">
        <v>294</v>
      </c>
    </row>
    <row r="138" spans="1:21" x14ac:dyDescent="0.25">
      <c r="A138" s="353" t="s">
        <v>227</v>
      </c>
      <c r="B138" s="358" t="s">
        <v>1591</v>
      </c>
      <c r="C138" s="358" t="s">
        <v>1592</v>
      </c>
      <c r="D138" s="358" t="s">
        <v>1593</v>
      </c>
      <c r="E138" s="358" t="s">
        <v>1594</v>
      </c>
      <c r="L138" s="356" t="s">
        <v>1595</v>
      </c>
      <c r="M138" s="356" t="s">
        <v>1596</v>
      </c>
      <c r="N138" s="356" t="s">
        <v>1597</v>
      </c>
      <c r="O138" s="356" t="s">
        <v>1598</v>
      </c>
      <c r="P138" s="356" t="s">
        <v>1599</v>
      </c>
      <c r="Q138" s="356" t="s">
        <v>1600</v>
      </c>
      <c r="R138" s="356"/>
      <c r="S138" s="356"/>
      <c r="T138" s="356" t="s">
        <v>1595</v>
      </c>
      <c r="U138" s="357" t="s">
        <v>292</v>
      </c>
    </row>
    <row r="139" spans="1:21" x14ac:dyDescent="0.25">
      <c r="A139" s="355" t="s">
        <v>1601</v>
      </c>
      <c r="L139" s="356" t="s">
        <v>1602</v>
      </c>
      <c r="M139" s="356" t="s">
        <v>1603</v>
      </c>
      <c r="N139" s="356" t="s">
        <v>1603</v>
      </c>
      <c r="O139" s="356" t="s">
        <v>1603</v>
      </c>
      <c r="P139" s="356" t="s">
        <v>1604</v>
      </c>
      <c r="Q139" s="356" t="s">
        <v>1605</v>
      </c>
      <c r="R139" s="356"/>
      <c r="S139" s="356"/>
      <c r="T139" s="356" t="s">
        <v>1602</v>
      </c>
      <c r="U139" s="356" t="s">
        <v>294</v>
      </c>
    </row>
    <row r="140" spans="1:21" x14ac:dyDescent="0.25">
      <c r="A140" s="353" t="s">
        <v>245</v>
      </c>
      <c r="B140" s="358" t="s">
        <v>1606</v>
      </c>
      <c r="C140" s="358" t="s">
        <v>1607</v>
      </c>
      <c r="D140" s="358" t="s">
        <v>1608</v>
      </c>
      <c r="E140" s="358" t="s">
        <v>1609</v>
      </c>
      <c r="L140" s="356" t="s">
        <v>1610</v>
      </c>
      <c r="M140" s="356" t="s">
        <v>1611</v>
      </c>
      <c r="N140" s="356" t="s">
        <v>1611</v>
      </c>
      <c r="O140" s="356" t="s">
        <v>1612</v>
      </c>
      <c r="P140" s="356" t="s">
        <v>1613</v>
      </c>
      <c r="Q140" s="356" t="s">
        <v>1614</v>
      </c>
      <c r="R140" s="356"/>
      <c r="S140" s="356"/>
      <c r="T140" s="356" t="s">
        <v>1610</v>
      </c>
      <c r="U140" s="356" t="s">
        <v>292</v>
      </c>
    </row>
    <row r="141" spans="1:21" x14ac:dyDescent="0.25">
      <c r="A141" s="353" t="s">
        <v>247</v>
      </c>
      <c r="B141" s="358" t="s">
        <v>1615</v>
      </c>
      <c r="C141" s="358" t="s">
        <v>1616</v>
      </c>
      <c r="D141" s="358" t="s">
        <v>1617</v>
      </c>
      <c r="E141" s="358" t="s">
        <v>1618</v>
      </c>
      <c r="L141" s="356" t="s">
        <v>1619</v>
      </c>
      <c r="M141" s="356" t="s">
        <v>1620</v>
      </c>
      <c r="N141" s="356" t="s">
        <v>1621</v>
      </c>
      <c r="O141" s="356" t="s">
        <v>1622</v>
      </c>
      <c r="P141" s="356" t="s">
        <v>1623</v>
      </c>
      <c r="Q141" s="356" t="s">
        <v>1624</v>
      </c>
      <c r="R141" s="356"/>
      <c r="S141" s="356"/>
      <c r="T141" s="356" t="s">
        <v>1619</v>
      </c>
      <c r="U141" s="357" t="s">
        <v>293</v>
      </c>
    </row>
    <row r="142" spans="1:21" x14ac:dyDescent="0.25">
      <c r="A142" s="353" t="s">
        <v>1625</v>
      </c>
      <c r="B142" s="358" t="s">
        <v>1626</v>
      </c>
      <c r="C142" s="358" t="s">
        <v>1627</v>
      </c>
      <c r="D142" s="358" t="s">
        <v>1628</v>
      </c>
      <c r="E142" s="358" t="s">
        <v>1629</v>
      </c>
      <c r="L142" s="356" t="s">
        <v>1630</v>
      </c>
      <c r="M142" s="356" t="s">
        <v>1631</v>
      </c>
      <c r="N142" s="356" t="s">
        <v>1632</v>
      </c>
      <c r="O142" s="356" t="s">
        <v>1633</v>
      </c>
      <c r="P142" s="356" t="s">
        <v>1634</v>
      </c>
      <c r="Q142" s="356" t="s">
        <v>1635</v>
      </c>
      <c r="R142" s="356"/>
      <c r="S142" s="356"/>
      <c r="T142" s="356" t="s">
        <v>1630</v>
      </c>
      <c r="U142" s="356" t="s">
        <v>292</v>
      </c>
    </row>
    <row r="143" spans="1:21" x14ac:dyDescent="0.25">
      <c r="A143" s="353" t="s">
        <v>249</v>
      </c>
      <c r="B143" s="358" t="s">
        <v>1636</v>
      </c>
      <c r="C143" s="358" t="s">
        <v>1637</v>
      </c>
      <c r="D143" s="358" t="s">
        <v>1638</v>
      </c>
      <c r="E143" s="358" t="s">
        <v>1639</v>
      </c>
      <c r="L143" s="356" t="s">
        <v>1640</v>
      </c>
      <c r="M143" s="356" t="s">
        <v>1641</v>
      </c>
      <c r="N143" s="356" t="s">
        <v>1642</v>
      </c>
      <c r="O143" s="356" t="s">
        <v>1643</v>
      </c>
      <c r="P143" s="356" t="s">
        <v>1644</v>
      </c>
      <c r="Q143" s="356" t="s">
        <v>1645</v>
      </c>
      <c r="R143" s="356"/>
      <c r="S143" s="356"/>
      <c r="T143" s="356" t="s">
        <v>1640</v>
      </c>
      <c r="U143" s="356" t="s">
        <v>292</v>
      </c>
    </row>
    <row r="144" spans="1:21" x14ac:dyDescent="0.25">
      <c r="A144" s="353" t="s">
        <v>1646</v>
      </c>
      <c r="B144" s="358" t="s">
        <v>1647</v>
      </c>
      <c r="C144" s="358" t="s">
        <v>1648</v>
      </c>
      <c r="D144" s="358" t="s">
        <v>1649</v>
      </c>
      <c r="E144" s="358" t="s">
        <v>1650</v>
      </c>
      <c r="L144" s="356" t="s">
        <v>1651</v>
      </c>
      <c r="M144" s="356" t="s">
        <v>1652</v>
      </c>
      <c r="N144" s="356" t="s">
        <v>1652</v>
      </c>
      <c r="O144" s="356" t="s">
        <v>1653</v>
      </c>
      <c r="P144" s="356" t="s">
        <v>1654</v>
      </c>
      <c r="Q144" s="356" t="s">
        <v>1655</v>
      </c>
      <c r="R144" s="356"/>
      <c r="S144" s="356"/>
      <c r="T144" s="356" t="s">
        <v>1651</v>
      </c>
      <c r="U144" s="356" t="s">
        <v>294</v>
      </c>
    </row>
    <row r="145" spans="1:21" x14ac:dyDescent="0.25">
      <c r="A145" s="353" t="s">
        <v>251</v>
      </c>
      <c r="B145" s="358" t="s">
        <v>1656</v>
      </c>
      <c r="C145" s="358" t="s">
        <v>1657</v>
      </c>
      <c r="D145" s="358" t="s">
        <v>1658</v>
      </c>
      <c r="E145" s="358" t="s">
        <v>1659</v>
      </c>
      <c r="L145" s="356" t="s">
        <v>1660</v>
      </c>
      <c r="M145" s="356" t="s">
        <v>1661</v>
      </c>
      <c r="N145" s="356" t="s">
        <v>1662</v>
      </c>
      <c r="O145" s="356" t="s">
        <v>1661</v>
      </c>
      <c r="P145" s="356" t="s">
        <v>1663</v>
      </c>
      <c r="Q145" s="356" t="s">
        <v>1664</v>
      </c>
      <c r="R145" s="356"/>
      <c r="S145" s="356"/>
      <c r="T145" s="356" t="s">
        <v>1660</v>
      </c>
      <c r="U145" s="356" t="s">
        <v>292</v>
      </c>
    </row>
    <row r="146" spans="1:21" x14ac:dyDescent="0.25">
      <c r="A146" s="353" t="s">
        <v>253</v>
      </c>
      <c r="B146" s="358" t="s">
        <v>1665</v>
      </c>
      <c r="C146" s="358" t="s">
        <v>1666</v>
      </c>
      <c r="D146" s="358" t="s">
        <v>1667</v>
      </c>
      <c r="E146" s="358" t="s">
        <v>1668</v>
      </c>
      <c r="L146" s="356" t="s">
        <v>1669</v>
      </c>
      <c r="M146" s="356" t="s">
        <v>1670</v>
      </c>
      <c r="N146" s="356" t="s">
        <v>1670</v>
      </c>
      <c r="O146" s="356" t="s">
        <v>1670</v>
      </c>
      <c r="P146" s="356" t="s">
        <v>1671</v>
      </c>
      <c r="Q146" s="356" t="s">
        <v>1672</v>
      </c>
      <c r="R146" s="356"/>
      <c r="S146" s="356"/>
      <c r="T146" s="356" t="s">
        <v>1669</v>
      </c>
      <c r="U146" s="356" t="s">
        <v>292</v>
      </c>
    </row>
    <row r="147" spans="1:21" x14ac:dyDescent="0.25">
      <c r="A147" s="353" t="s">
        <v>254</v>
      </c>
      <c r="B147" s="358" t="s">
        <v>1673</v>
      </c>
      <c r="C147" s="358" t="s">
        <v>1674</v>
      </c>
      <c r="D147" s="358" t="s">
        <v>1675</v>
      </c>
      <c r="E147" s="358" t="s">
        <v>1676</v>
      </c>
      <c r="L147" s="356" t="s">
        <v>1677</v>
      </c>
      <c r="M147" s="356" t="s">
        <v>1678</v>
      </c>
      <c r="N147" s="356" t="s">
        <v>1679</v>
      </c>
      <c r="O147" s="356" t="s">
        <v>1678</v>
      </c>
      <c r="P147" s="356" t="s">
        <v>1680</v>
      </c>
      <c r="Q147" s="356" t="s">
        <v>1681</v>
      </c>
      <c r="R147" s="356"/>
      <c r="S147" s="356"/>
      <c r="T147" s="356" t="s">
        <v>1677</v>
      </c>
      <c r="U147" s="356" t="s">
        <v>292</v>
      </c>
    </row>
    <row r="148" spans="1:21" x14ac:dyDescent="0.25">
      <c r="A148" s="353" t="s">
        <v>255</v>
      </c>
      <c r="B148" s="358" t="s">
        <v>1682</v>
      </c>
      <c r="C148" s="358" t="s">
        <v>1683</v>
      </c>
      <c r="D148" s="358" t="s">
        <v>1684</v>
      </c>
      <c r="E148" s="358" t="s">
        <v>1685</v>
      </c>
      <c r="L148" s="356" t="s">
        <v>1686</v>
      </c>
      <c r="M148" s="356" t="s">
        <v>1687</v>
      </c>
      <c r="N148" s="356" t="s">
        <v>1688</v>
      </c>
      <c r="O148" s="356" t="s">
        <v>1687</v>
      </c>
      <c r="P148" s="356" t="s">
        <v>1689</v>
      </c>
      <c r="Q148" s="356" t="s">
        <v>1690</v>
      </c>
      <c r="R148" s="356"/>
      <c r="S148" s="356"/>
      <c r="T148" s="356" t="s">
        <v>1686</v>
      </c>
      <c r="U148" s="356" t="s">
        <v>292</v>
      </c>
    </row>
    <row r="149" spans="1:21" x14ac:dyDescent="0.25">
      <c r="A149" s="353" t="s">
        <v>271</v>
      </c>
      <c r="B149" s="358" t="s">
        <v>1691</v>
      </c>
      <c r="C149" s="358" t="s">
        <v>1692</v>
      </c>
      <c r="D149" s="358" t="s">
        <v>1693</v>
      </c>
      <c r="E149" s="358" t="s">
        <v>1694</v>
      </c>
      <c r="L149" s="356" t="s">
        <v>1695</v>
      </c>
      <c r="M149" s="356" t="s">
        <v>1696</v>
      </c>
      <c r="N149" s="356" t="s">
        <v>1697</v>
      </c>
      <c r="O149" s="356" t="s">
        <v>1698</v>
      </c>
      <c r="P149" s="356" t="s">
        <v>1699</v>
      </c>
      <c r="Q149" s="356" t="s">
        <v>1700</v>
      </c>
      <c r="R149" s="356"/>
      <c r="S149" s="356"/>
      <c r="T149" s="356" t="s">
        <v>1695</v>
      </c>
      <c r="U149" s="356" t="s">
        <v>292</v>
      </c>
    </row>
    <row r="150" spans="1:21" x14ac:dyDescent="0.25">
      <c r="A150" s="353" t="s">
        <v>256</v>
      </c>
      <c r="B150" s="358" t="s">
        <v>1701</v>
      </c>
      <c r="C150" s="358" t="s">
        <v>1702</v>
      </c>
      <c r="D150" s="358" t="s">
        <v>1703</v>
      </c>
      <c r="E150" s="358" t="s">
        <v>1704</v>
      </c>
      <c r="L150" s="356" t="s">
        <v>1705</v>
      </c>
      <c r="M150" s="356" t="s">
        <v>1706</v>
      </c>
      <c r="N150" s="356" t="s">
        <v>1706</v>
      </c>
      <c r="O150" s="356" t="s">
        <v>1706</v>
      </c>
      <c r="P150" s="356" t="s">
        <v>1707</v>
      </c>
      <c r="Q150" s="356" t="s">
        <v>1708</v>
      </c>
      <c r="R150" s="356"/>
      <c r="S150" s="356"/>
      <c r="T150" s="356" t="s">
        <v>1705</v>
      </c>
      <c r="U150" s="356" t="s">
        <v>292</v>
      </c>
    </row>
    <row r="151" spans="1:21" ht="409.6" x14ac:dyDescent="0.25">
      <c r="A151" s="363" t="s">
        <v>257</v>
      </c>
      <c r="B151" s="363" t="s">
        <v>1709</v>
      </c>
      <c r="C151" s="363" t="s">
        <v>1710</v>
      </c>
      <c r="D151" s="365" t="s">
        <v>1711</v>
      </c>
      <c r="E151" s="363" t="s">
        <v>1712</v>
      </c>
      <c r="L151" s="356" t="s">
        <v>1713</v>
      </c>
      <c r="M151" s="356" t="s">
        <v>1714</v>
      </c>
      <c r="N151" s="356" t="s">
        <v>1715</v>
      </c>
      <c r="O151" s="356" t="s">
        <v>1714</v>
      </c>
      <c r="P151" s="356" t="s">
        <v>1716</v>
      </c>
      <c r="Q151" s="356" t="s">
        <v>1717</v>
      </c>
      <c r="R151" s="356"/>
      <c r="S151" s="356"/>
      <c r="T151" s="356" t="s">
        <v>1713</v>
      </c>
      <c r="U151" s="357" t="s">
        <v>296</v>
      </c>
    </row>
    <row r="152" spans="1:21" x14ac:dyDescent="0.25">
      <c r="A152" s="353" t="s">
        <v>151</v>
      </c>
      <c r="B152" s="358" t="s">
        <v>1718</v>
      </c>
      <c r="C152" s="358" t="s">
        <v>1719</v>
      </c>
      <c r="D152" s="358" t="s">
        <v>1720</v>
      </c>
      <c r="E152" s="358" t="s">
        <v>1721</v>
      </c>
      <c r="L152" s="356" t="s">
        <v>1722</v>
      </c>
      <c r="M152" s="356" t="s">
        <v>1723</v>
      </c>
      <c r="N152" s="356" t="s">
        <v>1723</v>
      </c>
      <c r="O152" s="356" t="s">
        <v>1723</v>
      </c>
      <c r="P152" s="356" t="s">
        <v>1724</v>
      </c>
      <c r="Q152" s="356" t="s">
        <v>1725</v>
      </c>
      <c r="R152" s="356"/>
      <c r="S152" s="356"/>
      <c r="T152" s="356" t="s">
        <v>1722</v>
      </c>
      <c r="U152" s="356" t="s">
        <v>292</v>
      </c>
    </row>
    <row r="153" spans="1:21" x14ac:dyDescent="0.25">
      <c r="A153" s="353" t="s">
        <v>22</v>
      </c>
      <c r="B153" s="358" t="s">
        <v>1726</v>
      </c>
      <c r="C153" s="358" t="s">
        <v>1142</v>
      </c>
      <c r="D153" s="358" t="s">
        <v>1143</v>
      </c>
      <c r="E153" s="358" t="s">
        <v>1144</v>
      </c>
      <c r="L153" s="356" t="s">
        <v>1727</v>
      </c>
      <c r="M153" s="356" t="s">
        <v>1728</v>
      </c>
      <c r="N153" s="356" t="s">
        <v>1728</v>
      </c>
      <c r="O153" s="356" t="s">
        <v>1729</v>
      </c>
      <c r="P153" s="356" t="s">
        <v>1730</v>
      </c>
      <c r="Q153" s="356" t="s">
        <v>1731</v>
      </c>
      <c r="R153" s="356"/>
      <c r="S153" s="356"/>
      <c r="T153" s="356" t="s">
        <v>1727</v>
      </c>
      <c r="U153" s="356" t="s">
        <v>294</v>
      </c>
    </row>
    <row r="154" spans="1:21" ht="26.4" x14ac:dyDescent="0.25">
      <c r="A154" s="353" t="s">
        <v>29</v>
      </c>
      <c r="B154" s="363" t="s">
        <v>1151</v>
      </c>
      <c r="C154" s="358" t="s">
        <v>1152</v>
      </c>
      <c r="D154" s="358" t="s">
        <v>1153</v>
      </c>
      <c r="E154" s="358" t="s">
        <v>1154</v>
      </c>
      <c r="L154" s="356" t="s">
        <v>1732</v>
      </c>
      <c r="M154" s="356" t="s">
        <v>1733</v>
      </c>
      <c r="N154" s="356" t="s">
        <v>1734</v>
      </c>
      <c r="O154" s="356" t="s">
        <v>1735</v>
      </c>
      <c r="P154" s="356" t="s">
        <v>1736</v>
      </c>
      <c r="Q154" s="356" t="s">
        <v>1737</v>
      </c>
      <c r="R154" s="356"/>
      <c r="S154" s="356"/>
      <c r="T154" s="356" t="s">
        <v>1732</v>
      </c>
      <c r="U154" s="356" t="s">
        <v>292</v>
      </c>
    </row>
    <row r="155" spans="1:21" x14ac:dyDescent="0.25">
      <c r="A155" s="353" t="s">
        <v>1738</v>
      </c>
      <c r="B155" s="358" t="s">
        <v>1739</v>
      </c>
      <c r="C155" s="358" t="s">
        <v>1740</v>
      </c>
      <c r="D155" s="358" t="s">
        <v>1741</v>
      </c>
      <c r="E155" s="358" t="s">
        <v>1742</v>
      </c>
      <c r="L155" s="356" t="s">
        <v>1743</v>
      </c>
      <c r="M155" s="356" t="s">
        <v>1744</v>
      </c>
      <c r="N155" s="356" t="s">
        <v>1744</v>
      </c>
      <c r="O155" s="356" t="s">
        <v>1744</v>
      </c>
      <c r="P155" s="356" t="s">
        <v>1745</v>
      </c>
      <c r="Q155" s="356" t="s">
        <v>1746</v>
      </c>
      <c r="R155" s="356"/>
      <c r="S155" s="356"/>
      <c r="T155" s="356" t="s">
        <v>1743</v>
      </c>
      <c r="U155" s="356" t="s">
        <v>294</v>
      </c>
    </row>
    <row r="156" spans="1:21" x14ac:dyDescent="0.25">
      <c r="A156" s="353" t="s">
        <v>1747</v>
      </c>
      <c r="B156" s="358" t="s">
        <v>1748</v>
      </c>
      <c r="C156" s="358" t="s">
        <v>1749</v>
      </c>
      <c r="D156" s="358" t="s">
        <v>1750</v>
      </c>
      <c r="E156" s="358" t="s">
        <v>1751</v>
      </c>
      <c r="L156" s="356" t="s">
        <v>1752</v>
      </c>
      <c r="M156" s="356" t="s">
        <v>1753</v>
      </c>
      <c r="N156" s="356" t="s">
        <v>1754</v>
      </c>
      <c r="O156" s="356" t="s">
        <v>1755</v>
      </c>
      <c r="P156" s="356" t="s">
        <v>1756</v>
      </c>
      <c r="Q156" s="356" t="s">
        <v>1757</v>
      </c>
      <c r="R156" s="356"/>
      <c r="S156" s="356"/>
      <c r="T156" s="356" t="s">
        <v>1752</v>
      </c>
      <c r="U156" s="356" t="s">
        <v>292</v>
      </c>
    </row>
    <row r="157" spans="1:21" ht="15.75" customHeight="1" x14ac:dyDescent="0.25">
      <c r="A157" s="363" t="s">
        <v>1758</v>
      </c>
      <c r="B157" s="363" t="s">
        <v>1759</v>
      </c>
      <c r="C157" s="363" t="s">
        <v>1760</v>
      </c>
      <c r="D157" s="363" t="s">
        <v>1761</v>
      </c>
      <c r="E157" s="363" t="s">
        <v>1762</v>
      </c>
      <c r="L157" s="356" t="s">
        <v>1763</v>
      </c>
      <c r="M157" s="356" t="s">
        <v>1764</v>
      </c>
      <c r="N157" s="356" t="s">
        <v>1764</v>
      </c>
      <c r="O157" s="356" t="s">
        <v>1764</v>
      </c>
      <c r="P157" s="356" t="s">
        <v>1765</v>
      </c>
      <c r="Q157" s="356" t="s">
        <v>1766</v>
      </c>
      <c r="R157" s="356"/>
      <c r="S157" s="356"/>
      <c r="T157" s="356" t="s">
        <v>1763</v>
      </c>
      <c r="U157" s="356" t="s">
        <v>294</v>
      </c>
    </row>
    <row r="158" spans="1:21" ht="15.75" customHeight="1" x14ac:dyDescent="0.25">
      <c r="A158" s="366" t="s">
        <v>279</v>
      </c>
      <c r="B158" s="366" t="s">
        <v>1767</v>
      </c>
      <c r="C158" s="366" t="s">
        <v>1768</v>
      </c>
      <c r="D158" s="366" t="s">
        <v>1769</v>
      </c>
      <c r="E158" s="353" t="s">
        <v>1770</v>
      </c>
      <c r="L158" s="356" t="s">
        <v>1771</v>
      </c>
      <c r="M158" s="356" t="s">
        <v>1772</v>
      </c>
      <c r="N158" s="356" t="s">
        <v>1773</v>
      </c>
      <c r="O158" s="356" t="s">
        <v>1772</v>
      </c>
      <c r="P158" s="356" t="s">
        <v>1774</v>
      </c>
      <c r="Q158" s="356" t="s">
        <v>1775</v>
      </c>
      <c r="R158" s="356"/>
      <c r="S158" s="356"/>
      <c r="T158" s="356" t="s">
        <v>1771</v>
      </c>
      <c r="U158" s="356" t="s">
        <v>292</v>
      </c>
    </row>
    <row r="159" spans="1:21" x14ac:dyDescent="0.25">
      <c r="A159" s="353" t="s">
        <v>282</v>
      </c>
      <c r="B159" s="353" t="s">
        <v>1776</v>
      </c>
      <c r="C159" s="353" t="s">
        <v>1777</v>
      </c>
      <c r="D159" s="353" t="s">
        <v>1778</v>
      </c>
      <c r="E159" s="353" t="s">
        <v>1779</v>
      </c>
      <c r="L159" s="356" t="s">
        <v>1780</v>
      </c>
      <c r="M159" s="356" t="s">
        <v>1781</v>
      </c>
      <c r="N159" s="356" t="s">
        <v>1782</v>
      </c>
      <c r="O159" s="356" t="s">
        <v>1783</v>
      </c>
      <c r="P159" s="356" t="s">
        <v>1784</v>
      </c>
      <c r="Q159" s="356" t="s">
        <v>1785</v>
      </c>
      <c r="R159" s="356"/>
      <c r="S159" s="356"/>
      <c r="T159" s="356" t="s">
        <v>1780</v>
      </c>
      <c r="U159" s="356" t="s">
        <v>294</v>
      </c>
    </row>
    <row r="160" spans="1:21" ht="13.5" customHeight="1" x14ac:dyDescent="0.25">
      <c r="A160" s="353" t="s">
        <v>285</v>
      </c>
      <c r="B160" s="363" t="s">
        <v>1786</v>
      </c>
      <c r="C160" s="353" t="s">
        <v>1787</v>
      </c>
      <c r="D160" s="353" t="s">
        <v>1788</v>
      </c>
      <c r="E160" s="353" t="s">
        <v>1789</v>
      </c>
      <c r="L160" s="356" t="s">
        <v>1790</v>
      </c>
      <c r="M160" s="356" t="s">
        <v>1791</v>
      </c>
      <c r="N160" s="356" t="s">
        <v>1791</v>
      </c>
      <c r="O160" s="356" t="s">
        <v>1792</v>
      </c>
      <c r="P160" s="356" t="s">
        <v>1793</v>
      </c>
      <c r="Q160" s="356" t="s">
        <v>1794</v>
      </c>
      <c r="R160" s="356"/>
      <c r="S160" s="356"/>
      <c r="T160" s="356" t="s">
        <v>1790</v>
      </c>
      <c r="U160" s="357" t="s">
        <v>294</v>
      </c>
    </row>
    <row r="161" spans="1:21" x14ac:dyDescent="0.25">
      <c r="A161" s="353" t="s">
        <v>288</v>
      </c>
      <c r="B161" s="353" t="s">
        <v>1795</v>
      </c>
      <c r="C161" s="353" t="s">
        <v>1796</v>
      </c>
      <c r="D161" s="353" t="s">
        <v>1797</v>
      </c>
      <c r="E161" s="353" t="s">
        <v>1798</v>
      </c>
      <c r="L161" s="356" t="s">
        <v>1799</v>
      </c>
      <c r="M161" s="356" t="s">
        <v>1800</v>
      </c>
      <c r="N161" s="356" t="s">
        <v>1801</v>
      </c>
      <c r="O161" s="356" t="s">
        <v>1802</v>
      </c>
      <c r="P161" s="356" t="s">
        <v>1803</v>
      </c>
      <c r="Q161" s="356" t="s">
        <v>1804</v>
      </c>
      <c r="R161" s="356"/>
      <c r="S161" s="356"/>
      <c r="T161" s="356" t="s">
        <v>1799</v>
      </c>
      <c r="U161" s="356" t="s">
        <v>292</v>
      </c>
    </row>
    <row r="162" spans="1:21" x14ac:dyDescent="0.25">
      <c r="A162" s="353" t="s">
        <v>280</v>
      </c>
      <c r="B162" s="353" t="s">
        <v>1805</v>
      </c>
      <c r="C162" s="353" t="s">
        <v>1806</v>
      </c>
      <c r="D162" s="353" t="s">
        <v>1807</v>
      </c>
      <c r="E162" s="353" t="s">
        <v>1808</v>
      </c>
      <c r="L162" s="356" t="s">
        <v>1809</v>
      </c>
      <c r="M162" s="356" t="s">
        <v>1810</v>
      </c>
      <c r="N162" s="356" t="s">
        <v>1811</v>
      </c>
      <c r="O162" s="356" t="s">
        <v>1810</v>
      </c>
      <c r="P162" s="356" t="s">
        <v>1812</v>
      </c>
      <c r="Q162" s="356" t="s">
        <v>1813</v>
      </c>
      <c r="R162" s="356"/>
      <c r="S162" s="356"/>
      <c r="T162" s="356" t="s">
        <v>1809</v>
      </c>
      <c r="U162" s="356" t="s">
        <v>292</v>
      </c>
    </row>
    <row r="163" spans="1:21" ht="14.25" customHeight="1" x14ac:dyDescent="0.25">
      <c r="A163" s="353" t="s">
        <v>283</v>
      </c>
      <c r="B163" s="353" t="s">
        <v>1814</v>
      </c>
      <c r="C163" s="353" t="s">
        <v>1815</v>
      </c>
      <c r="D163" s="353" t="s">
        <v>1816</v>
      </c>
      <c r="E163" s="353" t="s">
        <v>1817</v>
      </c>
      <c r="L163" s="356" t="s">
        <v>1818</v>
      </c>
      <c r="M163" s="356" t="s">
        <v>1819</v>
      </c>
      <c r="N163" s="356" t="s">
        <v>1819</v>
      </c>
      <c r="O163" s="356" t="s">
        <v>1819</v>
      </c>
      <c r="P163" s="356" t="s">
        <v>1820</v>
      </c>
      <c r="Q163" s="356" t="s">
        <v>1821</v>
      </c>
      <c r="R163" s="356"/>
      <c r="S163" s="356"/>
      <c r="T163" s="356" t="s">
        <v>1818</v>
      </c>
      <c r="U163" s="357" t="s">
        <v>293</v>
      </c>
    </row>
    <row r="164" spans="1:21" x14ac:dyDescent="0.25">
      <c r="A164" s="353" t="s">
        <v>286</v>
      </c>
      <c r="B164" s="353" t="s">
        <v>1822</v>
      </c>
      <c r="C164" s="353" t="s">
        <v>1823</v>
      </c>
      <c r="D164" s="353" t="s">
        <v>1824</v>
      </c>
      <c r="E164" s="353" t="s">
        <v>1825</v>
      </c>
      <c r="L164" s="356" t="s">
        <v>1826</v>
      </c>
      <c r="M164" s="356" t="s">
        <v>1827</v>
      </c>
      <c r="N164" s="356" t="s">
        <v>1828</v>
      </c>
      <c r="O164" s="356" t="s">
        <v>1827</v>
      </c>
      <c r="P164" s="356" t="s">
        <v>1829</v>
      </c>
      <c r="Q164" s="356" t="s">
        <v>1830</v>
      </c>
      <c r="R164" s="356"/>
      <c r="S164" s="356"/>
      <c r="T164" s="356" t="s">
        <v>1826</v>
      </c>
      <c r="U164" s="356" t="s">
        <v>292</v>
      </c>
    </row>
    <row r="165" spans="1:21" ht="12.75" customHeight="1" x14ac:dyDescent="0.25">
      <c r="A165" s="353" t="s">
        <v>281</v>
      </c>
      <c r="B165" s="353" t="s">
        <v>1831</v>
      </c>
      <c r="C165" s="353" t="s">
        <v>1832</v>
      </c>
      <c r="D165" s="353" t="s">
        <v>1833</v>
      </c>
      <c r="E165" s="353" t="s">
        <v>1834</v>
      </c>
      <c r="L165" s="356" t="s">
        <v>1835</v>
      </c>
      <c r="M165" s="356" t="s">
        <v>1836</v>
      </c>
      <c r="N165" s="356" t="s">
        <v>1837</v>
      </c>
      <c r="O165" s="356" t="s">
        <v>1838</v>
      </c>
      <c r="P165" s="356" t="s">
        <v>1839</v>
      </c>
      <c r="Q165" s="356" t="s">
        <v>1840</v>
      </c>
      <c r="R165" s="356"/>
      <c r="S165" s="356"/>
      <c r="T165" s="356" t="s">
        <v>1835</v>
      </c>
      <c r="U165" s="356" t="s">
        <v>292</v>
      </c>
    </row>
    <row r="166" spans="1:21" ht="12.75" customHeight="1" x14ac:dyDescent="0.25">
      <c r="A166" s="353" t="s">
        <v>284</v>
      </c>
      <c r="B166" s="353" t="s">
        <v>1841</v>
      </c>
      <c r="C166" s="353" t="s">
        <v>1842</v>
      </c>
      <c r="D166" s="353" t="s">
        <v>1843</v>
      </c>
      <c r="E166" s="353" t="s">
        <v>1844</v>
      </c>
      <c r="L166" s="356" t="s">
        <v>1845</v>
      </c>
      <c r="M166" s="356" t="s">
        <v>1846</v>
      </c>
      <c r="N166" s="356" t="s">
        <v>1847</v>
      </c>
      <c r="O166" s="356" t="s">
        <v>1848</v>
      </c>
      <c r="P166" s="356" t="s">
        <v>1849</v>
      </c>
      <c r="Q166" s="356" t="s">
        <v>1850</v>
      </c>
      <c r="R166" s="356"/>
      <c r="S166" s="356"/>
      <c r="T166" s="356" t="s">
        <v>1845</v>
      </c>
      <c r="U166" s="356" t="s">
        <v>292</v>
      </c>
    </row>
    <row r="167" spans="1:21" x14ac:dyDescent="0.25">
      <c r="A167" s="353" t="s">
        <v>287</v>
      </c>
      <c r="B167" s="353" t="s">
        <v>1851</v>
      </c>
      <c r="C167" s="353" t="s">
        <v>1852</v>
      </c>
      <c r="D167" s="353" t="s">
        <v>1853</v>
      </c>
      <c r="E167" s="353" t="s">
        <v>1854</v>
      </c>
      <c r="L167" s="356" t="s">
        <v>1855</v>
      </c>
      <c r="M167" s="356" t="s">
        <v>1856</v>
      </c>
      <c r="N167" s="356" t="s">
        <v>1857</v>
      </c>
      <c r="O167" s="356" t="s">
        <v>1856</v>
      </c>
      <c r="P167" s="356" t="s">
        <v>1858</v>
      </c>
      <c r="Q167" s="356" t="s">
        <v>1859</v>
      </c>
      <c r="R167" s="356"/>
      <c r="S167" s="356"/>
      <c r="T167" s="356" t="s">
        <v>1855</v>
      </c>
      <c r="U167" s="356" t="s">
        <v>292</v>
      </c>
    </row>
    <row r="168" spans="1:21" x14ac:dyDescent="0.25">
      <c r="L168" s="356" t="s">
        <v>1860</v>
      </c>
      <c r="M168" s="356" t="s">
        <v>1861</v>
      </c>
      <c r="N168" s="356" t="s">
        <v>1861</v>
      </c>
      <c r="O168" s="356" t="s">
        <v>1861</v>
      </c>
      <c r="P168" s="356" t="s">
        <v>1862</v>
      </c>
      <c r="Q168" s="356" t="s">
        <v>1863</v>
      </c>
      <c r="R168" s="356"/>
      <c r="S168" s="356"/>
      <c r="T168" s="356" t="s">
        <v>1860</v>
      </c>
      <c r="U168" s="356" t="s">
        <v>292</v>
      </c>
    </row>
    <row r="169" spans="1:21" x14ac:dyDescent="0.25">
      <c r="L169" s="356" t="s">
        <v>1864</v>
      </c>
      <c r="M169" s="356" t="s">
        <v>1865</v>
      </c>
      <c r="N169" s="356" t="s">
        <v>1866</v>
      </c>
      <c r="O169" s="356" t="s">
        <v>1867</v>
      </c>
      <c r="P169" s="356" t="s">
        <v>1868</v>
      </c>
      <c r="Q169" s="356" t="s">
        <v>1869</v>
      </c>
      <c r="R169" s="356"/>
      <c r="S169" s="356"/>
      <c r="T169" s="356" t="s">
        <v>1864</v>
      </c>
      <c r="U169" s="356" t="s">
        <v>292</v>
      </c>
    </row>
    <row r="170" spans="1:21" x14ac:dyDescent="0.25">
      <c r="L170" s="356" t="s">
        <v>1870</v>
      </c>
      <c r="M170" s="356" t="s">
        <v>1871</v>
      </c>
      <c r="N170" s="356" t="s">
        <v>1871</v>
      </c>
      <c r="O170" s="356" t="s">
        <v>1872</v>
      </c>
      <c r="P170" s="356" t="s">
        <v>1873</v>
      </c>
      <c r="Q170" s="356" t="s">
        <v>1874</v>
      </c>
      <c r="R170" s="356"/>
      <c r="S170" s="356"/>
      <c r="T170" s="356" t="s">
        <v>1870</v>
      </c>
      <c r="U170" s="357" t="s">
        <v>296</v>
      </c>
    </row>
    <row r="171" spans="1:21" x14ac:dyDescent="0.25">
      <c r="L171" s="356" t="s">
        <v>1875</v>
      </c>
      <c r="M171" s="356" t="s">
        <v>1876</v>
      </c>
      <c r="N171" s="356" t="s">
        <v>1876</v>
      </c>
      <c r="O171" s="356" t="s">
        <v>1877</v>
      </c>
      <c r="P171" s="356" t="s">
        <v>1878</v>
      </c>
      <c r="Q171" s="356" t="s">
        <v>1879</v>
      </c>
      <c r="R171" s="356"/>
      <c r="S171" s="356"/>
      <c r="T171" s="356" t="s">
        <v>1875</v>
      </c>
      <c r="U171" s="356" t="s">
        <v>292</v>
      </c>
    </row>
    <row r="172" spans="1:21" x14ac:dyDescent="0.25">
      <c r="L172" s="356" t="s">
        <v>1880</v>
      </c>
      <c r="M172" s="356" t="s">
        <v>1881</v>
      </c>
      <c r="N172" s="356" t="s">
        <v>1881</v>
      </c>
      <c r="O172" s="356" t="s">
        <v>1882</v>
      </c>
      <c r="P172" s="356" t="s">
        <v>1883</v>
      </c>
      <c r="Q172" s="356" t="s">
        <v>1884</v>
      </c>
      <c r="R172" s="356"/>
      <c r="S172" s="356"/>
      <c r="T172" s="356" t="s">
        <v>1880</v>
      </c>
      <c r="U172" s="357" t="s">
        <v>293</v>
      </c>
    </row>
    <row r="173" spans="1:21" x14ac:dyDescent="0.25">
      <c r="L173" s="356" t="s">
        <v>1885</v>
      </c>
      <c r="M173" s="356" t="s">
        <v>1886</v>
      </c>
      <c r="N173" s="356" t="s">
        <v>1886</v>
      </c>
      <c r="O173" s="356" t="s">
        <v>1886</v>
      </c>
      <c r="P173" s="356" t="s">
        <v>1887</v>
      </c>
      <c r="Q173" s="356" t="s">
        <v>1888</v>
      </c>
      <c r="R173" s="356"/>
      <c r="S173" s="356"/>
      <c r="T173" s="356" t="s">
        <v>1885</v>
      </c>
      <c r="U173" s="356" t="s">
        <v>292</v>
      </c>
    </row>
    <row r="174" spans="1:21" x14ac:dyDescent="0.25">
      <c r="L174" s="356" t="s">
        <v>1889</v>
      </c>
      <c r="M174" s="356" t="s">
        <v>1890</v>
      </c>
      <c r="N174" s="356" t="s">
        <v>1891</v>
      </c>
      <c r="O174" s="356" t="s">
        <v>1892</v>
      </c>
      <c r="P174" s="356" t="s">
        <v>1893</v>
      </c>
      <c r="Q174" s="356" t="s">
        <v>1894</v>
      </c>
      <c r="R174" s="356"/>
      <c r="S174" s="356"/>
      <c r="T174" s="356" t="s">
        <v>1889</v>
      </c>
      <c r="U174" s="357" t="s">
        <v>293</v>
      </c>
    </row>
    <row r="175" spans="1:21" x14ac:dyDescent="0.25">
      <c r="L175" s="356" t="s">
        <v>1895</v>
      </c>
      <c r="M175" s="356" t="s">
        <v>1896</v>
      </c>
      <c r="N175" s="356" t="s">
        <v>1896</v>
      </c>
      <c r="O175" s="356" t="s">
        <v>1897</v>
      </c>
      <c r="P175" s="356" t="s">
        <v>1898</v>
      </c>
      <c r="Q175" s="356" t="s">
        <v>1899</v>
      </c>
      <c r="R175" s="356"/>
      <c r="S175" s="356"/>
      <c r="T175" s="356" t="s">
        <v>1895</v>
      </c>
      <c r="U175" s="356" t="s">
        <v>292</v>
      </c>
    </row>
    <row r="176" spans="1:21" x14ac:dyDescent="0.25">
      <c r="L176" s="356" t="s">
        <v>1900</v>
      </c>
      <c r="M176" s="356" t="s">
        <v>1901</v>
      </c>
      <c r="N176" s="356" t="s">
        <v>1902</v>
      </c>
      <c r="O176" s="356" t="s">
        <v>1901</v>
      </c>
      <c r="P176" s="356" t="s">
        <v>1903</v>
      </c>
      <c r="Q176" s="356" t="s">
        <v>1904</v>
      </c>
      <c r="R176" s="356"/>
      <c r="S176" s="356"/>
      <c r="T176" s="356" t="s">
        <v>1900</v>
      </c>
      <c r="U176" s="356" t="s">
        <v>292</v>
      </c>
    </row>
    <row r="177" spans="12:21" x14ac:dyDescent="0.25">
      <c r="L177" s="356" t="s">
        <v>1905</v>
      </c>
      <c r="M177" s="356" t="s">
        <v>1906</v>
      </c>
      <c r="N177" s="356" t="s">
        <v>1907</v>
      </c>
      <c r="O177" s="356" t="s">
        <v>1908</v>
      </c>
      <c r="P177" s="356" t="s">
        <v>1909</v>
      </c>
      <c r="Q177" s="356" t="s">
        <v>1910</v>
      </c>
      <c r="R177" s="356"/>
      <c r="S177" s="356"/>
      <c r="T177" s="356" t="s">
        <v>1905</v>
      </c>
      <c r="U177" s="356" t="s">
        <v>292</v>
      </c>
    </row>
    <row r="178" spans="12:21" x14ac:dyDescent="0.25">
      <c r="L178" s="356" t="s">
        <v>1911</v>
      </c>
      <c r="M178" s="356" t="s">
        <v>1912</v>
      </c>
      <c r="N178" s="356" t="s">
        <v>1913</v>
      </c>
      <c r="O178" s="356" t="s">
        <v>1914</v>
      </c>
      <c r="P178" s="356" t="s">
        <v>1915</v>
      </c>
      <c r="Q178" s="356" t="s">
        <v>1916</v>
      </c>
      <c r="R178" s="356"/>
      <c r="S178" s="356"/>
      <c r="T178" s="356" t="s">
        <v>1911</v>
      </c>
      <c r="U178" s="356" t="s">
        <v>292</v>
      </c>
    </row>
    <row r="179" spans="12:21" x14ac:dyDescent="0.25">
      <c r="L179" s="356" t="s">
        <v>1917</v>
      </c>
      <c r="M179" s="356" t="s">
        <v>1918</v>
      </c>
      <c r="N179" s="356" t="s">
        <v>1919</v>
      </c>
      <c r="O179" s="356" t="s">
        <v>1918</v>
      </c>
      <c r="P179" s="356" t="s">
        <v>1920</v>
      </c>
      <c r="Q179" s="356" t="s">
        <v>1921</v>
      </c>
      <c r="R179" s="356"/>
      <c r="S179" s="356"/>
      <c r="T179" s="356" t="s">
        <v>1917</v>
      </c>
      <c r="U179" s="356" t="s">
        <v>293</v>
      </c>
    </row>
    <row r="180" spans="12:21" x14ac:dyDescent="0.25">
      <c r="L180" s="356" t="s">
        <v>1922</v>
      </c>
      <c r="M180" s="356" t="s">
        <v>1923</v>
      </c>
      <c r="N180" s="356" t="s">
        <v>1924</v>
      </c>
      <c r="O180" s="356" t="s">
        <v>1925</v>
      </c>
      <c r="P180" s="356" t="s">
        <v>1926</v>
      </c>
      <c r="Q180" s="356" t="s">
        <v>1927</v>
      </c>
      <c r="R180" s="356"/>
      <c r="S180" s="356"/>
      <c r="T180" s="356" t="s">
        <v>1922</v>
      </c>
      <c r="U180" s="356" t="s">
        <v>292</v>
      </c>
    </row>
    <row r="181" spans="12:21" x14ac:dyDescent="0.25">
      <c r="L181" s="356" t="s">
        <v>1928</v>
      </c>
      <c r="M181" s="356" t="s">
        <v>1929</v>
      </c>
      <c r="N181" s="356" t="s">
        <v>1929</v>
      </c>
      <c r="O181" s="356" t="s">
        <v>1929</v>
      </c>
      <c r="P181" s="356" t="s">
        <v>1930</v>
      </c>
      <c r="Q181" s="356" t="s">
        <v>1931</v>
      </c>
      <c r="R181" s="356"/>
      <c r="S181" s="356"/>
      <c r="T181" s="356" t="s">
        <v>1928</v>
      </c>
      <c r="U181" s="356" t="s">
        <v>294</v>
      </c>
    </row>
    <row r="182" spans="12:21" x14ac:dyDescent="0.25">
      <c r="L182" s="356" t="s">
        <v>1932</v>
      </c>
      <c r="M182" s="356" t="s">
        <v>1933</v>
      </c>
      <c r="N182" s="356" t="s">
        <v>1933</v>
      </c>
      <c r="O182" s="356" t="s">
        <v>1933</v>
      </c>
      <c r="P182" s="356" t="s">
        <v>1934</v>
      </c>
      <c r="Q182" s="356" t="s">
        <v>1935</v>
      </c>
      <c r="R182" s="356"/>
      <c r="S182" s="356"/>
      <c r="T182" s="356" t="s">
        <v>1932</v>
      </c>
      <c r="U182" s="356" t="s">
        <v>293</v>
      </c>
    </row>
    <row r="183" spans="12:21" x14ac:dyDescent="0.25">
      <c r="L183" s="357" t="s">
        <v>1936</v>
      </c>
      <c r="M183" s="356" t="s">
        <v>1937</v>
      </c>
      <c r="N183" s="356" t="s">
        <v>1938</v>
      </c>
      <c r="O183" s="356" t="s">
        <v>1939</v>
      </c>
      <c r="P183" s="356" t="s">
        <v>1940</v>
      </c>
      <c r="Q183" s="356" t="s">
        <v>1941</v>
      </c>
      <c r="R183" s="356"/>
      <c r="S183" s="356"/>
      <c r="T183" s="357" t="s">
        <v>1936</v>
      </c>
      <c r="U183" s="357" t="s">
        <v>296</v>
      </c>
    </row>
    <row r="184" spans="12:21" x14ac:dyDescent="0.25">
      <c r="L184" s="356" t="s">
        <v>1942</v>
      </c>
      <c r="M184" s="356" t="s">
        <v>1943</v>
      </c>
      <c r="N184" s="356" t="s">
        <v>1944</v>
      </c>
      <c r="O184" s="356" t="s">
        <v>1945</v>
      </c>
      <c r="P184" s="356" t="s">
        <v>1946</v>
      </c>
      <c r="Q184" s="356" t="s">
        <v>1947</v>
      </c>
      <c r="R184" s="356"/>
      <c r="S184" s="356"/>
      <c r="T184" s="356" t="s">
        <v>1942</v>
      </c>
      <c r="U184" s="357" t="s">
        <v>294</v>
      </c>
    </row>
    <row r="185" spans="12:21" x14ac:dyDescent="0.25">
      <c r="L185" s="356" t="s">
        <v>1948</v>
      </c>
      <c r="M185" s="356" t="s">
        <v>1949</v>
      </c>
      <c r="N185" s="356" t="s">
        <v>1949</v>
      </c>
      <c r="O185" s="356" t="s">
        <v>1949</v>
      </c>
      <c r="P185" s="356" t="s">
        <v>1950</v>
      </c>
      <c r="Q185" s="356" t="s">
        <v>1951</v>
      </c>
      <c r="R185" s="356"/>
      <c r="S185" s="356"/>
      <c r="T185" s="356" t="s">
        <v>1948</v>
      </c>
      <c r="U185" s="357" t="s">
        <v>296</v>
      </c>
    </row>
    <row r="186" spans="12:21" x14ac:dyDescent="0.25">
      <c r="L186" s="356" t="s">
        <v>1952</v>
      </c>
      <c r="M186" s="356" t="s">
        <v>1953</v>
      </c>
      <c r="N186" s="356" t="s">
        <v>1953</v>
      </c>
      <c r="O186" s="356" t="s">
        <v>1954</v>
      </c>
      <c r="P186" s="356" t="s">
        <v>1955</v>
      </c>
      <c r="Q186" s="356" t="s">
        <v>1956</v>
      </c>
      <c r="R186" s="356"/>
      <c r="S186" s="356"/>
      <c r="T186" s="356" t="s">
        <v>1952</v>
      </c>
      <c r="U186" s="357" t="s">
        <v>294</v>
      </c>
    </row>
    <row r="187" spans="12:21" x14ac:dyDescent="0.25">
      <c r="L187" s="356" t="s">
        <v>1957</v>
      </c>
      <c r="M187" s="356" t="s">
        <v>1958</v>
      </c>
      <c r="N187" s="356" t="s">
        <v>1959</v>
      </c>
      <c r="O187" s="356" t="s">
        <v>1960</v>
      </c>
      <c r="P187" s="356" t="s">
        <v>1961</v>
      </c>
      <c r="Q187" s="356" t="s">
        <v>1962</v>
      </c>
      <c r="R187" s="356"/>
      <c r="S187" s="356"/>
      <c r="T187" s="356" t="s">
        <v>1957</v>
      </c>
      <c r="U187" s="357" t="s">
        <v>294</v>
      </c>
    </row>
    <row r="188" spans="12:21" x14ac:dyDescent="0.25">
      <c r="L188" s="356" t="s">
        <v>1963</v>
      </c>
      <c r="M188" s="356" t="s">
        <v>1964</v>
      </c>
      <c r="N188" s="356" t="s">
        <v>1965</v>
      </c>
      <c r="O188" s="356" t="s">
        <v>1966</v>
      </c>
      <c r="P188" s="356" t="s">
        <v>1967</v>
      </c>
      <c r="Q188" s="356" t="s">
        <v>1968</v>
      </c>
      <c r="R188" s="356"/>
      <c r="S188" s="356"/>
      <c r="T188" s="356" t="s">
        <v>1963</v>
      </c>
      <c r="U188" s="357" t="s">
        <v>295</v>
      </c>
    </row>
    <row r="189" spans="12:21" x14ac:dyDescent="0.25">
      <c r="L189" s="356" t="s">
        <v>1969</v>
      </c>
      <c r="M189" s="356" t="s">
        <v>1970</v>
      </c>
      <c r="N189" s="356" t="s">
        <v>1970</v>
      </c>
      <c r="O189" s="356" t="s">
        <v>1970</v>
      </c>
      <c r="P189" s="356" t="s">
        <v>1971</v>
      </c>
      <c r="Q189" s="356" t="s">
        <v>1972</v>
      </c>
      <c r="R189" s="356"/>
      <c r="S189" s="356"/>
      <c r="T189" s="356" t="s">
        <v>1969</v>
      </c>
      <c r="U189" s="356" t="s">
        <v>292</v>
      </c>
    </row>
    <row r="190" spans="12:21" x14ac:dyDescent="0.25">
      <c r="L190" s="356" t="s">
        <v>1973</v>
      </c>
      <c r="M190" s="356" t="s">
        <v>1974</v>
      </c>
      <c r="N190" s="356" t="s">
        <v>1975</v>
      </c>
      <c r="O190" s="356" t="s">
        <v>1976</v>
      </c>
      <c r="P190" s="356" t="s">
        <v>1977</v>
      </c>
      <c r="Q190" s="356" t="s">
        <v>1978</v>
      </c>
      <c r="R190" s="356"/>
      <c r="S190" s="356"/>
      <c r="T190" s="356" t="s">
        <v>1973</v>
      </c>
      <c r="U190" s="357" t="s">
        <v>296</v>
      </c>
    </row>
    <row r="191" spans="12:21" x14ac:dyDescent="0.25">
      <c r="L191" s="356" t="s">
        <v>1979</v>
      </c>
      <c r="M191" s="356" t="s">
        <v>1980</v>
      </c>
      <c r="N191" s="356" t="s">
        <v>1981</v>
      </c>
      <c r="O191" s="356" t="s">
        <v>1982</v>
      </c>
      <c r="P191" s="356" t="s">
        <v>1983</v>
      </c>
      <c r="Q191" s="356" t="s">
        <v>1984</v>
      </c>
      <c r="R191" s="356"/>
      <c r="S191" s="356"/>
      <c r="T191" s="356" t="s">
        <v>1979</v>
      </c>
      <c r="U191" s="357" t="s">
        <v>296</v>
      </c>
    </row>
    <row r="192" spans="12:21" x14ac:dyDescent="0.25">
      <c r="L192" s="356" t="s">
        <v>1985</v>
      </c>
      <c r="M192" s="356" t="s">
        <v>1986</v>
      </c>
      <c r="N192" s="356" t="s">
        <v>1987</v>
      </c>
      <c r="O192" s="356" t="s">
        <v>1986</v>
      </c>
      <c r="P192" s="356" t="s">
        <v>1988</v>
      </c>
      <c r="Q192" s="356" t="s">
        <v>1989</v>
      </c>
      <c r="R192" s="356"/>
      <c r="S192" s="356"/>
      <c r="T192" s="356" t="s">
        <v>1985</v>
      </c>
      <c r="U192" s="357" t="s">
        <v>294</v>
      </c>
    </row>
    <row r="193" spans="12:21" x14ac:dyDescent="0.25">
      <c r="L193" s="356" t="s">
        <v>1990</v>
      </c>
      <c r="M193" s="356" t="s">
        <v>1991</v>
      </c>
      <c r="N193" s="356" t="s">
        <v>1992</v>
      </c>
      <c r="O193" s="356" t="s">
        <v>1993</v>
      </c>
      <c r="P193" s="356" t="s">
        <v>1994</v>
      </c>
      <c r="Q193" s="356" t="s">
        <v>1995</v>
      </c>
      <c r="R193" s="356"/>
      <c r="S193" s="356"/>
      <c r="T193" s="356" t="s">
        <v>1990</v>
      </c>
      <c r="U193" s="357" t="s">
        <v>292</v>
      </c>
    </row>
    <row r="194" spans="12:21" x14ac:dyDescent="0.25">
      <c r="L194" s="356" t="s">
        <v>1996</v>
      </c>
      <c r="M194" s="356" t="s">
        <v>1997</v>
      </c>
      <c r="N194" s="356" t="s">
        <v>1998</v>
      </c>
      <c r="O194" s="356" t="s">
        <v>1999</v>
      </c>
      <c r="P194" s="356" t="s">
        <v>2000</v>
      </c>
      <c r="Q194" s="356" t="s">
        <v>2001</v>
      </c>
      <c r="R194" s="356"/>
      <c r="S194" s="356"/>
      <c r="T194" s="356" t="s">
        <v>1996</v>
      </c>
      <c r="U194" s="357" t="s">
        <v>292</v>
      </c>
    </row>
    <row r="195" spans="12:21" x14ac:dyDescent="0.25">
      <c r="L195" s="356" t="s">
        <v>2002</v>
      </c>
      <c r="M195" s="356" t="s">
        <v>2003</v>
      </c>
      <c r="N195" s="356" t="s">
        <v>2004</v>
      </c>
      <c r="O195" s="356" t="s">
        <v>2005</v>
      </c>
      <c r="P195" s="356" t="s">
        <v>2006</v>
      </c>
      <c r="Q195" s="356" t="s">
        <v>2007</v>
      </c>
      <c r="R195" s="356"/>
      <c r="S195" s="356"/>
      <c r="T195" s="356" t="s">
        <v>2002</v>
      </c>
      <c r="U195" s="357" t="s">
        <v>292</v>
      </c>
    </row>
    <row r="196" spans="12:21" x14ac:dyDescent="0.25">
      <c r="L196" s="356" t="s">
        <v>2008</v>
      </c>
      <c r="M196" s="356" t="s">
        <v>2009</v>
      </c>
      <c r="N196" s="356" t="s">
        <v>2010</v>
      </c>
      <c r="O196" s="356" t="s">
        <v>2011</v>
      </c>
      <c r="P196" s="356" t="s">
        <v>2012</v>
      </c>
      <c r="Q196" s="356" t="s">
        <v>2013</v>
      </c>
      <c r="R196" s="356"/>
      <c r="S196" s="356"/>
      <c r="T196" s="356" t="s">
        <v>2008</v>
      </c>
      <c r="U196" s="357" t="s">
        <v>292</v>
      </c>
    </row>
    <row r="197" spans="12:21" x14ac:dyDescent="0.25">
      <c r="L197" s="356" t="s">
        <v>2014</v>
      </c>
      <c r="M197" s="356" t="s">
        <v>2015</v>
      </c>
      <c r="N197" s="356" t="s">
        <v>2016</v>
      </c>
      <c r="O197" s="356" t="s">
        <v>2017</v>
      </c>
      <c r="P197" s="356" t="s">
        <v>2018</v>
      </c>
      <c r="Q197" s="356" t="s">
        <v>2019</v>
      </c>
      <c r="R197" s="356"/>
      <c r="S197" s="356"/>
      <c r="T197" s="356" t="s">
        <v>2014</v>
      </c>
      <c r="U197" s="356" t="s">
        <v>292</v>
      </c>
    </row>
    <row r="198" spans="12:21" x14ac:dyDescent="0.25">
      <c r="L198" s="356" t="s">
        <v>2020</v>
      </c>
      <c r="M198" s="356" t="s">
        <v>2021</v>
      </c>
      <c r="N198" s="356" t="s">
        <v>2021</v>
      </c>
      <c r="O198" s="356" t="s">
        <v>2022</v>
      </c>
      <c r="P198" s="356" t="s">
        <v>2023</v>
      </c>
      <c r="Q198" s="356" t="s">
        <v>2024</v>
      </c>
      <c r="R198" s="356"/>
      <c r="S198" s="356"/>
      <c r="T198" s="356" t="s">
        <v>2020</v>
      </c>
      <c r="U198" s="356" t="s">
        <v>292</v>
      </c>
    </row>
    <row r="199" spans="12:21" x14ac:dyDescent="0.25">
      <c r="L199" s="356" t="s">
        <v>2025</v>
      </c>
      <c r="M199" s="356" t="s">
        <v>2026</v>
      </c>
      <c r="N199" s="356" t="s">
        <v>2026</v>
      </c>
      <c r="O199" s="356" t="s">
        <v>2026</v>
      </c>
      <c r="P199" s="356" t="s">
        <v>2027</v>
      </c>
      <c r="Q199" s="356" t="s">
        <v>2028</v>
      </c>
      <c r="R199" s="356"/>
      <c r="S199" s="356"/>
      <c r="T199" s="356" t="s">
        <v>2025</v>
      </c>
      <c r="U199" s="356" t="s">
        <v>293</v>
      </c>
    </row>
    <row r="200" spans="12:21" x14ac:dyDescent="0.25">
      <c r="L200" s="356" t="s">
        <v>2029</v>
      </c>
      <c r="M200" s="356" t="s">
        <v>2030</v>
      </c>
      <c r="N200" s="356" t="s">
        <v>2031</v>
      </c>
      <c r="O200" s="356" t="s">
        <v>2030</v>
      </c>
      <c r="P200" s="356" t="s">
        <v>2032</v>
      </c>
      <c r="Q200" s="356" t="s">
        <v>2033</v>
      </c>
      <c r="R200" s="356"/>
      <c r="S200" s="356"/>
      <c r="T200" s="356" t="s">
        <v>2029</v>
      </c>
      <c r="U200" s="356" t="s">
        <v>292</v>
      </c>
    </row>
    <row r="201" spans="12:21" x14ac:dyDescent="0.25">
      <c r="L201" s="356" t="s">
        <v>2034</v>
      </c>
      <c r="M201" s="356" t="s">
        <v>2035</v>
      </c>
      <c r="N201" s="356" t="s">
        <v>2036</v>
      </c>
      <c r="O201" s="356" t="s">
        <v>2035</v>
      </c>
      <c r="P201" s="356" t="s">
        <v>2037</v>
      </c>
      <c r="Q201" s="356" t="s">
        <v>2038</v>
      </c>
      <c r="R201" s="356"/>
      <c r="S201" s="356"/>
      <c r="T201" s="356" t="s">
        <v>2034</v>
      </c>
      <c r="U201" s="356" t="s">
        <v>296</v>
      </c>
    </row>
    <row r="202" spans="12:21" x14ac:dyDescent="0.25">
      <c r="L202" s="356" t="s">
        <v>2039</v>
      </c>
      <c r="M202" s="356" t="s">
        <v>2040</v>
      </c>
      <c r="N202" s="356" t="s">
        <v>2041</v>
      </c>
      <c r="O202" s="356" t="s">
        <v>2042</v>
      </c>
      <c r="P202" s="356" t="s">
        <v>2043</v>
      </c>
      <c r="Q202" s="356" t="s">
        <v>2044</v>
      </c>
      <c r="R202" s="356"/>
      <c r="S202" s="356"/>
      <c r="T202" s="356" t="s">
        <v>2039</v>
      </c>
      <c r="U202" s="356" t="s">
        <v>294</v>
      </c>
    </row>
    <row r="203" spans="12:21" x14ac:dyDescent="0.25">
      <c r="L203" s="356" t="s">
        <v>2045</v>
      </c>
      <c r="M203" s="356" t="s">
        <v>2046</v>
      </c>
      <c r="N203" s="356" t="s">
        <v>2047</v>
      </c>
      <c r="O203" s="356" t="s">
        <v>2046</v>
      </c>
      <c r="P203" s="356" t="s">
        <v>2048</v>
      </c>
      <c r="Q203" s="356" t="s">
        <v>2049</v>
      </c>
      <c r="R203" s="356"/>
      <c r="S203" s="356"/>
      <c r="T203" s="356" t="s">
        <v>2045</v>
      </c>
      <c r="U203" s="356" t="s">
        <v>292</v>
      </c>
    </row>
    <row r="204" spans="12:21" x14ac:dyDescent="0.25">
      <c r="L204" s="356" t="s">
        <v>2050</v>
      </c>
      <c r="M204" s="356" t="s">
        <v>2051</v>
      </c>
      <c r="N204" s="356" t="s">
        <v>2052</v>
      </c>
      <c r="O204" s="356" t="s">
        <v>2053</v>
      </c>
      <c r="P204" s="356" t="s">
        <v>2054</v>
      </c>
      <c r="Q204" s="356" t="s">
        <v>2055</v>
      </c>
      <c r="R204" s="356"/>
      <c r="S204" s="356"/>
      <c r="T204" s="356" t="s">
        <v>2050</v>
      </c>
      <c r="U204" s="356" t="s">
        <v>292</v>
      </c>
    </row>
    <row r="205" spans="12:21" x14ac:dyDescent="0.25">
      <c r="L205" s="356" t="s">
        <v>2056</v>
      </c>
      <c r="M205" s="356" t="s">
        <v>2057</v>
      </c>
      <c r="N205" s="356" t="s">
        <v>2058</v>
      </c>
      <c r="O205" s="356" t="s">
        <v>2059</v>
      </c>
      <c r="P205" s="356" t="s">
        <v>2060</v>
      </c>
      <c r="Q205" s="356" t="s">
        <v>2061</v>
      </c>
      <c r="R205" s="356"/>
      <c r="S205" s="356"/>
      <c r="T205" s="356" t="s">
        <v>2056</v>
      </c>
      <c r="U205" s="357" t="s">
        <v>294</v>
      </c>
    </row>
    <row r="206" spans="12:21" x14ac:dyDescent="0.25">
      <c r="L206" s="356" t="s">
        <v>2062</v>
      </c>
      <c r="M206" s="356" t="s">
        <v>2063</v>
      </c>
      <c r="N206" s="356" t="s">
        <v>2063</v>
      </c>
      <c r="O206" s="356" t="s">
        <v>2063</v>
      </c>
      <c r="P206" s="356" t="s">
        <v>2064</v>
      </c>
      <c r="Q206" s="356" t="s">
        <v>2065</v>
      </c>
      <c r="R206" s="356"/>
      <c r="S206" s="356"/>
      <c r="T206" s="356" t="s">
        <v>2062</v>
      </c>
      <c r="U206" s="356" t="s">
        <v>292</v>
      </c>
    </row>
    <row r="207" spans="12:21" x14ac:dyDescent="0.25">
      <c r="L207" s="356" t="s">
        <v>2066</v>
      </c>
      <c r="M207" s="356" t="s">
        <v>2067</v>
      </c>
      <c r="N207" s="356" t="s">
        <v>2068</v>
      </c>
      <c r="O207" s="356" t="s">
        <v>2069</v>
      </c>
      <c r="P207" s="356" t="s">
        <v>2070</v>
      </c>
      <c r="Q207" s="356" t="s">
        <v>2071</v>
      </c>
      <c r="R207" s="356"/>
      <c r="S207" s="356"/>
      <c r="T207" s="356" t="s">
        <v>2066</v>
      </c>
      <c r="U207" s="356" t="s">
        <v>292</v>
      </c>
    </row>
    <row r="208" spans="12:21" x14ac:dyDescent="0.25">
      <c r="L208" s="356" t="s">
        <v>2072</v>
      </c>
      <c r="M208" s="356" t="s">
        <v>2073</v>
      </c>
      <c r="N208" s="356" t="s">
        <v>2074</v>
      </c>
      <c r="O208" s="356" t="s">
        <v>2075</v>
      </c>
      <c r="P208" s="356" t="s">
        <v>2076</v>
      </c>
      <c r="Q208" s="356" t="s">
        <v>2077</v>
      </c>
      <c r="R208" s="356"/>
      <c r="S208" s="356"/>
      <c r="T208" s="356" t="s">
        <v>2072</v>
      </c>
      <c r="U208" s="356" t="s">
        <v>292</v>
      </c>
    </row>
    <row r="209" spans="12:21" x14ac:dyDescent="0.25">
      <c r="L209" s="356" t="s">
        <v>2078</v>
      </c>
      <c r="M209" s="356" t="s">
        <v>2079</v>
      </c>
      <c r="N209" s="356" t="s">
        <v>2080</v>
      </c>
      <c r="O209" s="356" t="s">
        <v>2081</v>
      </c>
      <c r="P209" s="356" t="s">
        <v>2082</v>
      </c>
      <c r="Q209" s="356" t="s">
        <v>2083</v>
      </c>
      <c r="R209" s="356"/>
      <c r="S209" s="356"/>
      <c r="T209" s="356" t="s">
        <v>2078</v>
      </c>
      <c r="U209" s="356" t="s">
        <v>292</v>
      </c>
    </row>
    <row r="210" spans="12:21" x14ac:dyDescent="0.25">
      <c r="L210" s="356" t="s">
        <v>2084</v>
      </c>
      <c r="M210" s="356" t="s">
        <v>2085</v>
      </c>
      <c r="N210" s="356" t="s">
        <v>2085</v>
      </c>
      <c r="O210" s="356" t="s">
        <v>2085</v>
      </c>
      <c r="P210" s="356" t="s">
        <v>2086</v>
      </c>
      <c r="Q210" s="356" t="s">
        <v>2087</v>
      </c>
      <c r="R210" s="356"/>
      <c r="S210" s="356"/>
      <c r="T210" s="356" t="s">
        <v>2084</v>
      </c>
      <c r="U210" s="356" t="s">
        <v>292</v>
      </c>
    </row>
    <row r="211" spans="12:21" x14ac:dyDescent="0.25">
      <c r="L211" s="356" t="s">
        <v>2088</v>
      </c>
      <c r="M211" s="356" t="s">
        <v>2089</v>
      </c>
      <c r="N211" s="356" t="s">
        <v>2090</v>
      </c>
      <c r="O211" s="356" t="s">
        <v>2091</v>
      </c>
      <c r="P211" s="356" t="s">
        <v>2092</v>
      </c>
      <c r="Q211" s="356" t="s">
        <v>2093</v>
      </c>
      <c r="R211" s="356"/>
      <c r="S211" s="356"/>
      <c r="T211" s="356" t="s">
        <v>2088</v>
      </c>
      <c r="U211" s="356" t="s">
        <v>292</v>
      </c>
    </row>
    <row r="212" spans="12:21" x14ac:dyDescent="0.25">
      <c r="L212" s="356" t="s">
        <v>2094</v>
      </c>
      <c r="M212" s="356" t="s">
        <v>2095</v>
      </c>
      <c r="N212" s="356" t="s">
        <v>2095</v>
      </c>
      <c r="O212" s="356" t="s">
        <v>2095</v>
      </c>
      <c r="P212" s="356" t="s">
        <v>2096</v>
      </c>
      <c r="Q212" s="356" t="s">
        <v>2097</v>
      </c>
      <c r="R212" s="356"/>
      <c r="S212" s="356"/>
      <c r="T212" s="356" t="s">
        <v>2094</v>
      </c>
      <c r="U212" s="356" t="s">
        <v>292</v>
      </c>
    </row>
    <row r="213" spans="12:21" x14ac:dyDescent="0.25">
      <c r="L213" s="356" t="s">
        <v>2098</v>
      </c>
      <c r="M213" s="356" t="s">
        <v>2099</v>
      </c>
      <c r="N213" s="356" t="s">
        <v>2100</v>
      </c>
      <c r="O213" s="356" t="s">
        <v>2101</v>
      </c>
      <c r="P213" s="356" t="s">
        <v>2102</v>
      </c>
      <c r="Q213" s="356" t="s">
        <v>2103</v>
      </c>
      <c r="R213" s="356"/>
      <c r="S213" s="356"/>
      <c r="T213" s="356" t="s">
        <v>2098</v>
      </c>
      <c r="U213" s="356" t="s">
        <v>296</v>
      </c>
    </row>
    <row r="214" spans="12:21" x14ac:dyDescent="0.25">
      <c r="L214" s="356" t="s">
        <v>2104</v>
      </c>
      <c r="M214" s="356" t="s">
        <v>2105</v>
      </c>
      <c r="N214" s="356" t="s">
        <v>2106</v>
      </c>
      <c r="O214" s="356" t="s">
        <v>2107</v>
      </c>
      <c r="P214" s="356" t="s">
        <v>2108</v>
      </c>
      <c r="Q214" s="356" t="s">
        <v>2109</v>
      </c>
      <c r="R214" s="356"/>
      <c r="S214" s="356"/>
      <c r="T214" s="356" t="s">
        <v>2104</v>
      </c>
      <c r="U214" s="356" t="s">
        <v>292</v>
      </c>
    </row>
    <row r="215" spans="12:21" x14ac:dyDescent="0.25">
      <c r="L215" s="356" t="s">
        <v>2110</v>
      </c>
      <c r="M215" s="356" t="s">
        <v>2111</v>
      </c>
      <c r="N215" s="356" t="s">
        <v>2112</v>
      </c>
      <c r="O215" s="356" t="s">
        <v>2111</v>
      </c>
      <c r="P215" s="356" t="s">
        <v>2113</v>
      </c>
      <c r="Q215" s="356" t="s">
        <v>2114</v>
      </c>
      <c r="R215" s="356"/>
      <c r="S215" s="356"/>
      <c r="T215" s="356" t="s">
        <v>2110</v>
      </c>
      <c r="U215" s="356" t="s">
        <v>294</v>
      </c>
    </row>
    <row r="216" spans="12:21" x14ac:dyDescent="0.25">
      <c r="L216" s="356" t="s">
        <v>2115</v>
      </c>
      <c r="M216" s="356" t="s">
        <v>2116</v>
      </c>
      <c r="N216" s="356" t="s">
        <v>2116</v>
      </c>
      <c r="O216" s="356" t="s">
        <v>2116</v>
      </c>
      <c r="P216" s="356" t="s">
        <v>2117</v>
      </c>
      <c r="Q216" s="356" t="s">
        <v>2118</v>
      </c>
      <c r="R216" s="356"/>
      <c r="S216" s="356"/>
      <c r="T216" s="356" t="s">
        <v>2115</v>
      </c>
      <c r="U216" s="356" t="s">
        <v>294</v>
      </c>
    </row>
    <row r="217" spans="12:21" x14ac:dyDescent="0.25">
      <c r="L217" s="356" t="s">
        <v>2119</v>
      </c>
      <c r="M217" s="356" t="s">
        <v>2120</v>
      </c>
      <c r="N217" s="356" t="s">
        <v>2121</v>
      </c>
      <c r="O217" s="356" t="s">
        <v>2122</v>
      </c>
      <c r="P217" s="356" t="s">
        <v>2123</v>
      </c>
      <c r="Q217" s="356" t="s">
        <v>2124</v>
      </c>
      <c r="R217" s="356"/>
      <c r="S217" s="356"/>
      <c r="T217" s="356" t="s">
        <v>2119</v>
      </c>
      <c r="U217" s="357" t="s">
        <v>292</v>
      </c>
    </row>
    <row r="218" spans="12:21" x14ac:dyDescent="0.25">
      <c r="L218" s="356" t="s">
        <v>2125</v>
      </c>
      <c r="M218" s="356" t="s">
        <v>2126</v>
      </c>
      <c r="N218" s="356" t="s">
        <v>2127</v>
      </c>
      <c r="O218" s="356" t="s">
        <v>2128</v>
      </c>
      <c r="P218" s="356" t="s">
        <v>2129</v>
      </c>
      <c r="Q218" s="356" t="s">
        <v>2130</v>
      </c>
      <c r="R218" s="356"/>
      <c r="S218" s="356"/>
      <c r="T218" s="356" t="s">
        <v>2125</v>
      </c>
      <c r="U218" s="356" t="s">
        <v>295</v>
      </c>
    </row>
    <row r="219" spans="12:21" x14ac:dyDescent="0.25">
      <c r="L219" s="356" t="s">
        <v>2131</v>
      </c>
      <c r="M219" s="356" t="s">
        <v>2132</v>
      </c>
      <c r="N219" s="356" t="s">
        <v>2133</v>
      </c>
      <c r="O219" s="356" t="s">
        <v>2132</v>
      </c>
      <c r="P219" s="356" t="s">
        <v>2134</v>
      </c>
      <c r="Q219" s="356" t="s">
        <v>2135</v>
      </c>
      <c r="R219" s="356"/>
      <c r="S219" s="356"/>
      <c r="T219" s="356" t="s">
        <v>2131</v>
      </c>
      <c r="U219" s="357" t="s">
        <v>292</v>
      </c>
    </row>
    <row r="220" spans="12:21" x14ac:dyDescent="0.25">
      <c r="L220" s="356" t="s">
        <v>2136</v>
      </c>
      <c r="M220" s="356" t="s">
        <v>2137</v>
      </c>
      <c r="N220" s="356" t="s">
        <v>2138</v>
      </c>
      <c r="O220" s="356" t="s">
        <v>2139</v>
      </c>
      <c r="P220" s="356" t="s">
        <v>2140</v>
      </c>
      <c r="Q220" s="356" t="s">
        <v>2141</v>
      </c>
      <c r="R220" s="356"/>
      <c r="S220" s="356"/>
      <c r="T220" s="356" t="s">
        <v>2136</v>
      </c>
      <c r="U220" s="357" t="s">
        <v>292</v>
      </c>
    </row>
    <row r="221" spans="12:21" x14ac:dyDescent="0.25">
      <c r="L221" s="356" t="s">
        <v>2142</v>
      </c>
      <c r="M221" s="356" t="s">
        <v>2143</v>
      </c>
      <c r="N221" s="356" t="s">
        <v>2143</v>
      </c>
      <c r="O221" s="356" t="s">
        <v>2143</v>
      </c>
      <c r="P221" s="356" t="s">
        <v>2144</v>
      </c>
      <c r="Q221" s="356" t="s">
        <v>2145</v>
      </c>
      <c r="R221" s="356"/>
      <c r="S221" s="356"/>
      <c r="T221" s="356" t="s">
        <v>2142</v>
      </c>
      <c r="U221" s="356" t="s">
        <v>292</v>
      </c>
    </row>
    <row r="222" spans="12:21" x14ac:dyDescent="0.25">
      <c r="L222" s="356" t="s">
        <v>2146</v>
      </c>
      <c r="M222" s="356" t="s">
        <v>2147</v>
      </c>
      <c r="N222" s="356" t="s">
        <v>2147</v>
      </c>
      <c r="O222" s="356" t="s">
        <v>2147</v>
      </c>
      <c r="P222" s="356" t="s">
        <v>2148</v>
      </c>
      <c r="Q222" s="356" t="s">
        <v>2149</v>
      </c>
      <c r="R222" s="356"/>
      <c r="S222" s="356"/>
      <c r="T222" s="356" t="s">
        <v>2146</v>
      </c>
      <c r="U222" s="356" t="s">
        <v>292</v>
      </c>
    </row>
    <row r="223" spans="12:21" x14ac:dyDescent="0.25">
      <c r="L223" s="356" t="s">
        <v>2150</v>
      </c>
      <c r="M223" s="356" t="s">
        <v>2151</v>
      </c>
      <c r="N223" s="356" t="s">
        <v>2152</v>
      </c>
      <c r="O223" s="356" t="s">
        <v>2153</v>
      </c>
      <c r="P223" s="356" t="s">
        <v>2154</v>
      </c>
      <c r="Q223" s="356" t="s">
        <v>2155</v>
      </c>
      <c r="R223" s="356"/>
      <c r="S223" s="356"/>
      <c r="T223" s="356" t="s">
        <v>2150</v>
      </c>
      <c r="U223" s="356" t="s">
        <v>292</v>
      </c>
    </row>
    <row r="224" spans="12:21" x14ac:dyDescent="0.25">
      <c r="L224" s="356" t="s">
        <v>2156</v>
      </c>
      <c r="M224" s="356" t="s">
        <v>144</v>
      </c>
      <c r="N224" s="356" t="s">
        <v>2157</v>
      </c>
      <c r="O224" s="356" t="s">
        <v>2158</v>
      </c>
      <c r="P224" s="356" t="s">
        <v>2159</v>
      </c>
      <c r="Q224" s="356" t="s">
        <v>2160</v>
      </c>
      <c r="R224" s="356"/>
      <c r="S224" s="356"/>
      <c r="T224" s="356" t="s">
        <v>2156</v>
      </c>
      <c r="U224" s="357" t="s">
        <v>296</v>
      </c>
    </row>
    <row r="225" spans="12:21" x14ac:dyDescent="0.25">
      <c r="L225" s="356" t="s">
        <v>2161</v>
      </c>
      <c r="M225" s="356" t="s">
        <v>2162</v>
      </c>
      <c r="N225" s="356" t="s">
        <v>2163</v>
      </c>
      <c r="O225" s="356" t="s">
        <v>2164</v>
      </c>
      <c r="P225" s="356" t="s">
        <v>2165</v>
      </c>
      <c r="Q225" s="356" t="s">
        <v>2166</v>
      </c>
      <c r="R225" s="356"/>
      <c r="S225" s="356"/>
      <c r="T225" s="356" t="s">
        <v>2161</v>
      </c>
      <c r="U225" s="356" t="s">
        <v>292</v>
      </c>
    </row>
    <row r="226" spans="12:21" x14ac:dyDescent="0.25">
      <c r="L226" s="356" t="s">
        <v>2167</v>
      </c>
      <c r="M226" s="356" t="s">
        <v>2168</v>
      </c>
      <c r="N226" s="356" t="s">
        <v>2168</v>
      </c>
      <c r="O226" s="356" t="s">
        <v>2168</v>
      </c>
      <c r="P226" s="356" t="s">
        <v>2169</v>
      </c>
      <c r="Q226" s="356" t="s">
        <v>2170</v>
      </c>
      <c r="R226" s="356"/>
      <c r="S226" s="356"/>
      <c r="T226" s="356" t="s">
        <v>2167</v>
      </c>
      <c r="U226" s="356" t="s">
        <v>292</v>
      </c>
    </row>
    <row r="227" spans="12:21" x14ac:dyDescent="0.25">
      <c r="L227" s="356" t="s">
        <v>2171</v>
      </c>
      <c r="M227" s="356" t="s">
        <v>2172</v>
      </c>
      <c r="N227" s="356" t="s">
        <v>2173</v>
      </c>
      <c r="O227" s="356" t="s">
        <v>2174</v>
      </c>
      <c r="P227" s="356" t="s">
        <v>2175</v>
      </c>
      <c r="Q227" s="356" t="s">
        <v>2176</v>
      </c>
      <c r="R227" s="356"/>
      <c r="S227" s="356"/>
      <c r="T227" s="356" t="s">
        <v>2171</v>
      </c>
      <c r="U227" s="356" t="s">
        <v>292</v>
      </c>
    </row>
    <row r="228" spans="12:21" x14ac:dyDescent="0.25">
      <c r="L228" s="356" t="s">
        <v>2177</v>
      </c>
      <c r="M228" s="356" t="s">
        <v>2178</v>
      </c>
      <c r="N228" s="356" t="s">
        <v>2179</v>
      </c>
      <c r="O228" s="356" t="s">
        <v>2178</v>
      </c>
      <c r="P228" s="356" t="s">
        <v>2180</v>
      </c>
      <c r="Q228" s="356" t="s">
        <v>2181</v>
      </c>
      <c r="R228" s="356"/>
      <c r="S228" s="356"/>
      <c r="T228" s="356" t="s">
        <v>2177</v>
      </c>
      <c r="U228" s="357" t="s">
        <v>292</v>
      </c>
    </row>
    <row r="229" spans="12:21" x14ac:dyDescent="0.25">
      <c r="L229" s="356" t="s">
        <v>2182</v>
      </c>
      <c r="M229" s="356" t="s">
        <v>2183</v>
      </c>
      <c r="N229" s="356" t="s">
        <v>2183</v>
      </c>
      <c r="O229" s="356" t="s">
        <v>2184</v>
      </c>
      <c r="P229" s="356" t="s">
        <v>2185</v>
      </c>
      <c r="Q229" s="356" t="s">
        <v>2186</v>
      </c>
      <c r="R229" s="356"/>
      <c r="S229" s="356"/>
      <c r="T229" s="356" t="s">
        <v>2182</v>
      </c>
      <c r="U229" s="356" t="s">
        <v>292</v>
      </c>
    </row>
    <row r="230" spans="12:21" x14ac:dyDescent="0.25">
      <c r="L230" s="356" t="s">
        <v>2187</v>
      </c>
      <c r="M230" s="356" t="s">
        <v>2188</v>
      </c>
      <c r="N230" s="356" t="s">
        <v>2189</v>
      </c>
      <c r="O230" s="356" t="s">
        <v>2190</v>
      </c>
      <c r="P230" s="356" t="s">
        <v>2191</v>
      </c>
      <c r="Q230" s="356" t="s">
        <v>2192</v>
      </c>
      <c r="R230" s="356"/>
      <c r="S230" s="356"/>
      <c r="T230" s="356" t="s">
        <v>2187</v>
      </c>
      <c r="U230" s="356" t="s">
        <v>292</v>
      </c>
    </row>
    <row r="231" spans="12:21" x14ac:dyDescent="0.25">
      <c r="L231" s="356" t="s">
        <v>2193</v>
      </c>
      <c r="M231" s="356" t="s">
        <v>2194</v>
      </c>
      <c r="N231" s="356" t="s">
        <v>2194</v>
      </c>
      <c r="O231" s="356" t="s">
        <v>2194</v>
      </c>
      <c r="P231" s="356" t="s">
        <v>2195</v>
      </c>
      <c r="Q231" s="356" t="s">
        <v>2196</v>
      </c>
      <c r="R231" s="356"/>
      <c r="S231" s="356"/>
      <c r="T231" s="356" t="s">
        <v>2193</v>
      </c>
      <c r="U231" s="356" t="s">
        <v>293</v>
      </c>
    </row>
    <row r="232" spans="12:21" x14ac:dyDescent="0.25">
      <c r="L232" s="356" t="s">
        <v>2197</v>
      </c>
      <c r="M232" s="356" t="s">
        <v>2198</v>
      </c>
      <c r="N232" s="356" t="s">
        <v>2199</v>
      </c>
      <c r="O232" s="356" t="s">
        <v>2200</v>
      </c>
      <c r="P232" s="356" t="s">
        <v>2201</v>
      </c>
      <c r="Q232" s="356" t="s">
        <v>2202</v>
      </c>
      <c r="R232" s="356"/>
      <c r="S232" s="356"/>
      <c r="T232" s="356" t="s">
        <v>2197</v>
      </c>
      <c r="U232" s="356" t="s">
        <v>292</v>
      </c>
    </row>
    <row r="233" spans="12:21" x14ac:dyDescent="0.25">
      <c r="L233" s="356" t="s">
        <v>2203</v>
      </c>
      <c r="M233" s="356" t="s">
        <v>2204</v>
      </c>
      <c r="N233" s="356" t="s">
        <v>2205</v>
      </c>
      <c r="O233" s="356" t="s">
        <v>2206</v>
      </c>
      <c r="P233" s="356" t="s">
        <v>2207</v>
      </c>
      <c r="Q233" s="356" t="s">
        <v>2208</v>
      </c>
      <c r="R233" s="356"/>
      <c r="S233" s="356"/>
      <c r="T233" s="356" t="s">
        <v>2203</v>
      </c>
      <c r="U233" s="357" t="s">
        <v>295</v>
      </c>
    </row>
    <row r="234" spans="12:21" x14ac:dyDescent="0.25">
      <c r="L234" s="356" t="s">
        <v>2209</v>
      </c>
      <c r="M234" s="356" t="s">
        <v>2210</v>
      </c>
      <c r="N234" s="356" t="s">
        <v>2211</v>
      </c>
      <c r="O234" s="356" t="s">
        <v>2212</v>
      </c>
      <c r="P234" s="356" t="s">
        <v>2213</v>
      </c>
      <c r="Q234" s="356" t="s">
        <v>2214</v>
      </c>
      <c r="R234" s="356"/>
      <c r="S234" s="356"/>
      <c r="T234" s="356" t="s">
        <v>2209</v>
      </c>
      <c r="U234" s="356" t="s">
        <v>292</v>
      </c>
    </row>
    <row r="235" spans="12:21" x14ac:dyDescent="0.25">
      <c r="L235" s="356" t="s">
        <v>2215</v>
      </c>
      <c r="M235" s="356" t="s">
        <v>2216</v>
      </c>
      <c r="N235" s="356" t="s">
        <v>2217</v>
      </c>
      <c r="O235" s="356" t="s">
        <v>2218</v>
      </c>
      <c r="P235" s="356" t="s">
        <v>2219</v>
      </c>
      <c r="Q235" s="356" t="s">
        <v>2220</v>
      </c>
      <c r="R235" s="356"/>
      <c r="S235" s="356"/>
      <c r="T235" s="356" t="s">
        <v>2215</v>
      </c>
      <c r="U235" s="356" t="s">
        <v>292</v>
      </c>
    </row>
    <row r="236" spans="12:21" x14ac:dyDescent="0.25">
      <c r="L236" s="356" t="s">
        <v>2221</v>
      </c>
      <c r="M236" s="356" t="s">
        <v>2222</v>
      </c>
      <c r="N236" s="356" t="s">
        <v>2223</v>
      </c>
      <c r="O236" s="356" t="s">
        <v>2224</v>
      </c>
      <c r="P236" s="356" t="s">
        <v>2225</v>
      </c>
      <c r="Q236" s="356" t="s">
        <v>2226</v>
      </c>
      <c r="R236" s="356"/>
      <c r="S236" s="356"/>
      <c r="T236" s="356" t="s">
        <v>2221</v>
      </c>
      <c r="U236" s="356" t="s">
        <v>293</v>
      </c>
    </row>
    <row r="237" spans="12:21" x14ac:dyDescent="0.25">
      <c r="L237" s="356" t="s">
        <v>2227</v>
      </c>
      <c r="M237" s="356" t="s">
        <v>2228</v>
      </c>
      <c r="N237" s="356" t="s">
        <v>2229</v>
      </c>
      <c r="O237" s="356" t="s">
        <v>2230</v>
      </c>
      <c r="P237" s="356" t="s">
        <v>2231</v>
      </c>
      <c r="Q237" s="356" t="s">
        <v>2232</v>
      </c>
      <c r="R237" s="356"/>
      <c r="S237" s="356"/>
      <c r="T237" s="356" t="s">
        <v>2227</v>
      </c>
      <c r="U237" s="357" t="s">
        <v>292</v>
      </c>
    </row>
    <row r="238" spans="12:21" x14ac:dyDescent="0.25">
      <c r="L238" s="356" t="s">
        <v>2233</v>
      </c>
      <c r="M238" s="356" t="s">
        <v>2234</v>
      </c>
      <c r="N238" s="356" t="s">
        <v>2235</v>
      </c>
      <c r="O238" s="356" t="s">
        <v>2236</v>
      </c>
      <c r="P238" s="356" t="s">
        <v>2237</v>
      </c>
      <c r="Q238" s="356" t="s">
        <v>2238</v>
      </c>
      <c r="R238" s="356"/>
      <c r="S238" s="356"/>
      <c r="T238" s="356" t="s">
        <v>2233</v>
      </c>
      <c r="U238" s="356" t="s">
        <v>293</v>
      </c>
    </row>
    <row r="239" spans="12:21" x14ac:dyDescent="0.25">
      <c r="L239" s="356" t="s">
        <v>2239</v>
      </c>
      <c r="M239" s="356" t="s">
        <v>2240</v>
      </c>
      <c r="N239" s="356" t="s">
        <v>2240</v>
      </c>
      <c r="O239" s="356" t="s">
        <v>2240</v>
      </c>
      <c r="P239" s="356" t="s">
        <v>2241</v>
      </c>
      <c r="Q239" s="356" t="s">
        <v>2242</v>
      </c>
      <c r="R239" s="356"/>
      <c r="S239" s="356"/>
      <c r="T239" s="356" t="s">
        <v>2239</v>
      </c>
      <c r="U239" s="356" t="s">
        <v>292</v>
      </c>
    </row>
    <row r="240" spans="12:21" x14ac:dyDescent="0.25">
      <c r="L240" s="356" t="s">
        <v>2243</v>
      </c>
      <c r="M240" s="356" t="s">
        <v>2244</v>
      </c>
      <c r="N240" s="356" t="s">
        <v>2244</v>
      </c>
      <c r="O240" s="356" t="s">
        <v>2244</v>
      </c>
      <c r="P240" s="356" t="s">
        <v>2245</v>
      </c>
      <c r="Q240" s="356" t="s">
        <v>2246</v>
      </c>
      <c r="R240" s="356"/>
      <c r="S240" s="356"/>
      <c r="T240" s="356" t="s">
        <v>2243</v>
      </c>
      <c r="U240" s="356" t="s">
        <v>292</v>
      </c>
    </row>
    <row r="241" spans="12:21" x14ac:dyDescent="0.25">
      <c r="L241" s="356" t="s">
        <v>2247</v>
      </c>
      <c r="M241" s="356" t="s">
        <v>2248</v>
      </c>
      <c r="N241" s="356" t="s">
        <v>2249</v>
      </c>
      <c r="O241" s="356" t="s">
        <v>2250</v>
      </c>
      <c r="P241" s="356" t="s">
        <v>2251</v>
      </c>
      <c r="Q241" s="356" t="s">
        <v>2252</v>
      </c>
      <c r="R241" s="356"/>
      <c r="S241" s="356"/>
      <c r="T241" s="356" t="s">
        <v>2247</v>
      </c>
      <c r="U241" s="356" t="s">
        <v>294</v>
      </c>
    </row>
    <row r="242" spans="12:21" x14ac:dyDescent="0.25">
      <c r="L242" s="356" t="s">
        <v>2253</v>
      </c>
      <c r="M242" s="356" t="s">
        <v>2254</v>
      </c>
      <c r="N242" s="356" t="s">
        <v>2254</v>
      </c>
      <c r="O242" s="356" t="s">
        <v>2254</v>
      </c>
      <c r="P242" s="356" t="s">
        <v>2255</v>
      </c>
      <c r="Q242" s="356" t="s">
        <v>2256</v>
      </c>
      <c r="R242" s="356"/>
      <c r="S242" s="356"/>
      <c r="T242" s="356" t="s">
        <v>2253</v>
      </c>
      <c r="U242" s="356" t="s">
        <v>292</v>
      </c>
    </row>
    <row r="243" spans="12:21" x14ac:dyDescent="0.25">
      <c r="L243" s="356" t="s">
        <v>2257</v>
      </c>
      <c r="M243" s="356" t="s">
        <v>2258</v>
      </c>
      <c r="N243" s="356" t="s">
        <v>2259</v>
      </c>
      <c r="O243" s="356" t="s">
        <v>2258</v>
      </c>
      <c r="P243" s="356" t="s">
        <v>2260</v>
      </c>
      <c r="Q243" s="356" t="s">
        <v>2261</v>
      </c>
      <c r="R243" s="356"/>
      <c r="S243" s="356"/>
      <c r="T243" s="356" t="s">
        <v>2257</v>
      </c>
      <c r="U243" s="356" t="s">
        <v>296</v>
      </c>
    </row>
    <row r="244" spans="12:21" x14ac:dyDescent="0.25">
      <c r="L244" s="356" t="s">
        <v>2262</v>
      </c>
      <c r="M244" s="356" t="s">
        <v>2263</v>
      </c>
      <c r="N244" s="356" t="s">
        <v>2264</v>
      </c>
      <c r="O244" s="356" t="s">
        <v>2265</v>
      </c>
      <c r="P244" s="356" t="s">
        <v>2266</v>
      </c>
      <c r="Q244" s="356" t="s">
        <v>2267</v>
      </c>
      <c r="R244" s="356"/>
      <c r="S244" s="356"/>
      <c r="T244" s="356" t="s">
        <v>2262</v>
      </c>
      <c r="U244" s="356" t="s">
        <v>292</v>
      </c>
    </row>
    <row r="245" spans="12:21" x14ac:dyDescent="0.25">
      <c r="L245" s="356" t="s">
        <v>2268</v>
      </c>
      <c r="M245" s="356" t="s">
        <v>2269</v>
      </c>
      <c r="N245" s="356" t="s">
        <v>2270</v>
      </c>
      <c r="O245" s="356" t="s">
        <v>2269</v>
      </c>
      <c r="P245" s="356" t="s">
        <v>2271</v>
      </c>
      <c r="Q245" s="356" t="s">
        <v>2272</v>
      </c>
      <c r="R245" s="356"/>
      <c r="S245" s="356"/>
      <c r="T245" s="356" t="s">
        <v>2268</v>
      </c>
      <c r="U245" s="356" t="s">
        <v>292</v>
      </c>
    </row>
    <row r="246" spans="12:21" x14ac:dyDescent="0.25">
      <c r="L246" s="356" t="s">
        <v>2273</v>
      </c>
      <c r="M246" s="356" t="s">
        <v>2274</v>
      </c>
      <c r="N246" s="356" t="s">
        <v>2274</v>
      </c>
      <c r="O246" s="356" t="s">
        <v>2274</v>
      </c>
      <c r="P246" s="356" t="s">
        <v>2275</v>
      </c>
      <c r="Q246" s="356" t="s">
        <v>2276</v>
      </c>
      <c r="R246" s="356"/>
      <c r="S246" s="356"/>
      <c r="T246" s="356" t="s">
        <v>2273</v>
      </c>
      <c r="U246" s="356" t="s">
        <v>292</v>
      </c>
    </row>
    <row r="247" spans="12:21" x14ac:dyDescent="0.25">
      <c r="L247" s="356" t="s">
        <v>2277</v>
      </c>
      <c r="M247" s="356" t="s">
        <v>331</v>
      </c>
      <c r="N247" s="356" t="s">
        <v>331</v>
      </c>
      <c r="O247" s="356" t="s">
        <v>331</v>
      </c>
      <c r="P247" s="356" t="s">
        <v>331</v>
      </c>
      <c r="Q247" s="356" t="s">
        <v>331</v>
      </c>
      <c r="R247" s="356" t="s">
        <v>331</v>
      </c>
      <c r="S247" s="356" t="s">
        <v>331</v>
      </c>
      <c r="T247" s="356" t="s">
        <v>2277</v>
      </c>
      <c r="U247" s="357" t="s">
        <v>292</v>
      </c>
    </row>
    <row r="248" spans="12:21" x14ac:dyDescent="0.25">
      <c r="L248" s="356"/>
      <c r="R248" s="356"/>
      <c r="S248" s="356"/>
      <c r="T248" s="356"/>
      <c r="U248" s="356"/>
    </row>
    <row r="249" spans="12:21" x14ac:dyDescent="0.25">
      <c r="L249" s="356"/>
      <c r="R249" s="356"/>
      <c r="S249" s="356"/>
      <c r="T249" s="356"/>
      <c r="U249" s="356"/>
    </row>
    <row r="250" spans="12:21" x14ac:dyDescent="0.25">
      <c r="L250" s="356"/>
      <c r="R250" s="356"/>
      <c r="S250" s="356"/>
      <c r="T250" s="356"/>
      <c r="U250" s="356"/>
    </row>
    <row r="251" spans="12:21" x14ac:dyDescent="0.25">
      <c r="L251" s="356"/>
      <c r="R251" s="356"/>
      <c r="S251" s="356"/>
      <c r="T251" s="356"/>
      <c r="U251" s="35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EE8B4-36AB-4FAE-B85D-718E998498AD}">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0" customWidth="1"/>
    <col min="2" max="2" width="2.3984375" style="370" customWidth="1"/>
    <col min="3" max="3" width="58" style="370" customWidth="1"/>
    <col min="4" max="4" width="7.69921875" style="370" customWidth="1"/>
    <col min="5" max="6" width="7.69921875" style="370"/>
    <col min="7" max="7" width="9.59765625" style="370" customWidth="1"/>
    <col min="8" max="8" width="3.69921875" style="370" customWidth="1"/>
    <col min="9" max="9" width="5.69921875" style="370" customWidth="1"/>
    <col min="10" max="16384" width="7.69921875" style="370"/>
  </cols>
  <sheetData>
    <row r="1" spans="1:18" ht="29.25" customHeight="1" x14ac:dyDescent="0.3">
      <c r="A1" s="367"/>
      <c r="B1" s="368"/>
      <c r="C1" s="368"/>
      <c r="D1" s="368"/>
      <c r="E1" s="369"/>
      <c r="F1" s="369"/>
      <c r="G1" s="369"/>
      <c r="H1" s="369"/>
      <c r="I1" s="369"/>
      <c r="J1" s="369"/>
      <c r="K1" s="369"/>
      <c r="L1" s="369"/>
      <c r="M1" s="369"/>
      <c r="N1" s="369"/>
      <c r="O1" s="369"/>
      <c r="P1" s="369"/>
      <c r="Q1" s="369"/>
      <c r="R1" s="369"/>
    </row>
    <row r="2" spans="1:18" ht="23.4" thickBot="1" x14ac:dyDescent="0.45">
      <c r="A2" s="368"/>
      <c r="B2" s="368"/>
      <c r="C2" s="371"/>
      <c r="D2" s="368"/>
      <c r="E2" s="369"/>
      <c r="F2" s="369"/>
      <c r="G2" s="368"/>
      <c r="H2" s="369"/>
      <c r="I2" s="369"/>
      <c r="J2" s="369"/>
      <c r="K2" s="369"/>
      <c r="L2" s="369"/>
      <c r="M2" s="369"/>
      <c r="N2" s="369"/>
      <c r="O2" s="369"/>
      <c r="P2" s="369"/>
      <c r="Q2" s="369"/>
      <c r="R2" s="369"/>
    </row>
    <row r="3" spans="1:18" ht="15.6" x14ac:dyDescent="0.3">
      <c r="A3" s="368"/>
      <c r="B3" s="368"/>
      <c r="C3" s="368"/>
      <c r="D3" s="368"/>
      <c r="F3" s="368"/>
      <c r="G3" s="372" t="s">
        <v>2278</v>
      </c>
      <c r="H3" s="373"/>
      <c r="I3" s="374"/>
      <c r="J3" s="369"/>
      <c r="K3" s="369"/>
      <c r="L3" s="369"/>
      <c r="M3" s="369"/>
      <c r="N3" s="369"/>
      <c r="O3" s="369"/>
      <c r="P3" s="369"/>
      <c r="Q3" s="369"/>
      <c r="R3" s="369"/>
    </row>
    <row r="4" spans="1:18" ht="63" customHeight="1" thickBot="1" x14ac:dyDescent="0.3">
      <c r="A4" s="368"/>
      <c r="B4" s="368"/>
      <c r="C4" s="375" t="str">
        <f>HLOOKUP(Introduction!$G$4,Key!A:G,3,FALSE)</f>
        <v>برنامج الرصد المشترك بين منظمة الصحة العالمية واليونيسف إلمدادات المياه والمرافق الصحي</v>
      </c>
      <c r="D4" s="368"/>
      <c r="E4" s="376"/>
      <c r="F4" s="369"/>
      <c r="G4" s="377" t="str">
        <f>+VLOOKUP(Introduction!$G$8,ISO3language,2,FALSE)</f>
        <v>Arabic</v>
      </c>
      <c r="H4" s="378"/>
      <c r="I4" s="379"/>
      <c r="J4" s="369"/>
      <c r="K4" s="369"/>
      <c r="L4" s="369"/>
      <c r="M4" s="369"/>
      <c r="N4" s="369"/>
      <c r="O4" s="369"/>
      <c r="P4" s="369"/>
      <c r="Q4" s="369"/>
      <c r="R4" s="369"/>
    </row>
    <row r="5" spans="1:18" ht="10.5" customHeight="1" x14ac:dyDescent="0.25">
      <c r="A5" s="368"/>
      <c r="B5" s="368"/>
      <c r="C5" s="380"/>
      <c r="D5" s="368"/>
      <c r="E5" s="376"/>
      <c r="F5" s="369"/>
      <c r="G5" s="368"/>
      <c r="H5" s="369"/>
      <c r="I5" s="369"/>
      <c r="J5" s="369"/>
      <c r="K5" s="369"/>
      <c r="L5" s="369"/>
      <c r="M5" s="369"/>
      <c r="N5" s="369"/>
      <c r="O5" s="369"/>
      <c r="P5" s="369"/>
      <c r="Q5" s="369"/>
      <c r="R5" s="369"/>
    </row>
    <row r="6" spans="1:18" ht="44.25" customHeight="1" x14ac:dyDescent="0.25">
      <c r="A6" s="368"/>
      <c r="B6" s="368"/>
      <c r="C6" s="381" t="str">
        <f>HLOOKUP(Introduction!$G$4,Key!A:G,4,FALSE)</f>
        <v>التقديرات لتقدم في خدمات مياه الشرب والصرف الصحي والنظافة الصحية في المدارس</v>
      </c>
      <c r="D6" s="369"/>
      <c r="E6" s="369"/>
      <c r="F6" s="369"/>
      <c r="G6" s="369"/>
      <c r="H6" s="369"/>
      <c r="I6" s="369"/>
      <c r="J6" s="369"/>
      <c r="K6" s="369"/>
      <c r="L6" s="369"/>
      <c r="M6" s="369"/>
      <c r="N6" s="369"/>
      <c r="O6" s="369"/>
      <c r="P6" s="369"/>
      <c r="Q6" s="369"/>
      <c r="R6" s="369"/>
    </row>
    <row r="7" spans="1:18" ht="52.5" customHeight="1" x14ac:dyDescent="0.4">
      <c r="A7" s="368"/>
      <c r="B7" s="368"/>
      <c r="C7" s="411" t="str">
        <f>IF($G$4="English",VLOOKUP($G$8,Key!$L$2:$S$247,2,FALSE),IF($G$4="Spanish",VLOOKUP($G$8,Key!$L$2:$S$247,4,FALSE),IF($G$4="French",VLOOKUP($G$8,Key!$L$2:$S$247,3,FALSE),IF($G$4="Russian",VLOOKUP($G$8,Key!$L$2:$S$247,5,FALSE),IF($G$4="Arabic",VLOOKUP($G$8,Key!$L$2:$S$247,6,FALSE),IF($G$4="Other",VLOOKUP($G$8,Key!$L$2:$S$247,7,FALSE)))))))</f>
        <v>تونس</v>
      </c>
      <c r="D7" s="369"/>
      <c r="E7" s="369"/>
      <c r="F7" s="369"/>
      <c r="G7" s="382" t="s">
        <v>2279</v>
      </c>
      <c r="H7" s="382"/>
      <c r="I7" s="382"/>
      <c r="J7" s="369"/>
      <c r="K7" s="369"/>
      <c r="L7" s="369"/>
      <c r="M7" s="369"/>
      <c r="N7" s="369"/>
      <c r="O7" s="369"/>
      <c r="P7" s="369"/>
      <c r="Q7" s="369"/>
      <c r="R7" s="369"/>
    </row>
    <row r="8" spans="1:18" ht="15" x14ac:dyDescent="0.25">
      <c r="A8" s="368"/>
      <c r="B8" s="368"/>
      <c r="C8" s="412"/>
      <c r="D8" s="369"/>
      <c r="E8" s="369"/>
      <c r="F8" s="369"/>
      <c r="G8" s="383" t="s">
        <v>2156</v>
      </c>
      <c r="H8" s="383"/>
      <c r="I8" s="383"/>
      <c r="J8" s="369"/>
      <c r="K8" s="369"/>
      <c r="L8" s="369"/>
      <c r="M8" s="369"/>
      <c r="N8" s="369"/>
      <c r="O8" s="369"/>
      <c r="P8" s="369"/>
      <c r="Q8" s="369"/>
      <c r="R8" s="369"/>
    </row>
    <row r="9" spans="1:18" ht="15.6" x14ac:dyDescent="0.3">
      <c r="A9" s="368"/>
      <c r="B9" s="368"/>
      <c r="C9" s="384" t="str">
        <f>HLOOKUP(Introduction!$G$4,Key!A:G,6,FALSE)</f>
        <v>تم التحديث في سبتمبر 2026</v>
      </c>
      <c r="D9" s="369"/>
      <c r="E9" s="369"/>
      <c r="F9" s="369"/>
      <c r="G9" s="369"/>
      <c r="H9" s="369"/>
      <c r="I9" s="369"/>
      <c r="J9" s="369"/>
      <c r="K9" s="369"/>
      <c r="L9" s="369"/>
      <c r="M9" s="369"/>
      <c r="N9" s="369"/>
      <c r="O9" s="369"/>
      <c r="P9" s="369"/>
      <c r="Q9" s="369"/>
      <c r="R9" s="369"/>
    </row>
    <row r="10" spans="1:18" ht="15" x14ac:dyDescent="0.25">
      <c r="A10" s="368"/>
      <c r="B10" s="368"/>
      <c r="C10" s="385"/>
      <c r="D10" s="369"/>
      <c r="E10" s="369"/>
      <c r="F10" s="369"/>
      <c r="G10" s="369"/>
      <c r="H10" s="369"/>
      <c r="I10" s="369"/>
      <c r="J10" s="369"/>
      <c r="K10" s="369"/>
      <c r="L10" s="369"/>
      <c r="M10" s="369"/>
      <c r="N10" s="369"/>
      <c r="O10" s="369"/>
      <c r="P10" s="369"/>
      <c r="Q10" s="369"/>
      <c r="R10" s="369"/>
    </row>
    <row r="11" spans="1:18" ht="15.9" customHeight="1" x14ac:dyDescent="0.25">
      <c r="A11" s="368"/>
      <c r="C11" s="386" t="str">
        <f>HLOOKUP(Introduction!$G$4,Key!A:G,7,FALSE)</f>
        <v>اتبع الروابط أدناه للعثور على المعلومات التالية:</v>
      </c>
      <c r="D11" s="369"/>
      <c r="E11" s="368"/>
      <c r="F11" s="369"/>
      <c r="G11" s="369"/>
      <c r="H11" s="369"/>
      <c r="I11" s="369"/>
      <c r="J11" s="369"/>
      <c r="K11" s="369"/>
      <c r="L11" s="369"/>
      <c r="M11" s="369"/>
      <c r="N11" s="369"/>
      <c r="O11" s="369"/>
      <c r="P11" s="369"/>
      <c r="Q11" s="369"/>
      <c r="R11" s="369"/>
    </row>
    <row r="12" spans="1:18" ht="9" customHeight="1" x14ac:dyDescent="0.25">
      <c r="A12" s="368"/>
      <c r="B12" s="369"/>
      <c r="C12" s="387"/>
      <c r="D12" s="369"/>
      <c r="E12" s="368"/>
      <c r="F12" s="369"/>
      <c r="G12" s="369"/>
      <c r="H12" s="369"/>
      <c r="I12" s="369"/>
      <c r="J12" s="369"/>
      <c r="K12" s="369"/>
      <c r="L12" s="369"/>
      <c r="M12" s="369"/>
      <c r="N12" s="369"/>
      <c r="O12" s="369"/>
      <c r="P12" s="369"/>
      <c r="Q12" s="369"/>
      <c r="R12" s="369"/>
    </row>
    <row r="13" spans="1:18" ht="24.9" customHeight="1" x14ac:dyDescent="0.3">
      <c r="A13" s="368"/>
      <c r="B13" s="369"/>
      <c r="C13" s="388" t="str">
        <f>HLOOKUP(Introduction!$G$4,Key!A:G,8,FALSE)</f>
        <v>تقديرات JMP:</v>
      </c>
      <c r="D13" s="369"/>
      <c r="E13" s="368"/>
      <c r="F13" s="369"/>
      <c r="G13" s="369"/>
      <c r="H13" s="369"/>
      <c r="I13" s="369"/>
      <c r="J13" s="369"/>
      <c r="K13" s="369"/>
      <c r="L13" s="369"/>
      <c r="M13" s="369"/>
      <c r="N13" s="369"/>
      <c r="O13" s="369"/>
      <c r="P13" s="369"/>
      <c r="Q13" s="369"/>
      <c r="R13" s="369"/>
    </row>
    <row r="14" spans="1:18" ht="21.9" customHeight="1" x14ac:dyDescent="0.25">
      <c r="A14" s="368"/>
      <c r="B14" s="389"/>
      <c r="C14" s="390" t="str">
        <f>HLOOKUP(Introduction!$G$4,Key!A:G,9,FALSE)</f>
        <v>سلالم المياه والصرف الصحي للمدارس</v>
      </c>
      <c r="D14" s="369"/>
      <c r="E14" s="368"/>
      <c r="F14" s="369"/>
      <c r="G14" s="369"/>
      <c r="H14" s="369"/>
      <c r="I14" s="369"/>
      <c r="J14" s="369"/>
      <c r="K14" s="369"/>
      <c r="L14" s="369"/>
      <c r="M14" s="369"/>
      <c r="N14" s="369"/>
      <c r="O14" s="369"/>
      <c r="P14" s="369"/>
      <c r="Q14" s="369"/>
      <c r="R14" s="369"/>
    </row>
    <row r="15" spans="1:18" ht="15" x14ac:dyDescent="0.25">
      <c r="A15" s="368"/>
      <c r="B15" s="389"/>
      <c r="C15" s="391" t="str">
        <f>HLOOKUP(Introduction!$G$4,Key!A:G,10,FALSE)</f>
        <v>الاتجاهات الأساسية في مجال المياه والصرف الصحي والنظافة الصحية في المدارس</v>
      </c>
      <c r="D15" s="369"/>
      <c r="E15" s="368"/>
      <c r="F15" s="369"/>
      <c r="G15" s="369"/>
      <c r="H15" s="369"/>
      <c r="I15" s="369"/>
      <c r="J15" s="369"/>
      <c r="K15" s="369"/>
      <c r="L15" s="369"/>
      <c r="M15" s="369"/>
      <c r="N15" s="369"/>
      <c r="O15" s="369"/>
      <c r="P15" s="369"/>
      <c r="Q15" s="369"/>
      <c r="R15" s="369"/>
    </row>
    <row r="16" spans="1:18" ht="15" x14ac:dyDescent="0.25">
      <c r="A16" s="368"/>
      <c r="B16" s="389"/>
      <c r="C16" s="390" t="str">
        <f>HLOOKUP(Introduction!$G$4,Key!A:G,11,FALSE)</f>
        <v>تقديرات (2000 - 2025) للمدارس</v>
      </c>
      <c r="D16" s="369"/>
      <c r="E16" s="368"/>
      <c r="F16" s="369"/>
      <c r="G16" s="369"/>
      <c r="H16" s="369"/>
      <c r="I16" s="369"/>
      <c r="J16" s="369"/>
      <c r="K16" s="369"/>
      <c r="L16" s="369"/>
      <c r="M16" s="369"/>
      <c r="N16" s="369"/>
      <c r="O16" s="369"/>
      <c r="P16" s="369"/>
      <c r="Q16" s="369"/>
      <c r="R16" s="369"/>
    </row>
    <row r="17" spans="1:18" ht="26.1" customHeight="1" x14ac:dyDescent="0.25">
      <c r="A17" s="368"/>
      <c r="B17" s="368"/>
      <c r="C17" s="392"/>
      <c r="D17" s="369"/>
      <c r="E17" s="389"/>
      <c r="F17" s="369"/>
      <c r="G17" s="369"/>
      <c r="H17" s="369"/>
      <c r="I17" s="369"/>
      <c r="J17" s="369"/>
      <c r="K17" s="369"/>
      <c r="L17" s="369"/>
      <c r="M17" s="369"/>
      <c r="N17" s="369"/>
      <c r="O17" s="369"/>
      <c r="P17" s="369"/>
      <c r="Q17" s="369"/>
      <c r="R17" s="369"/>
    </row>
    <row r="18" spans="1:18" ht="15.6" x14ac:dyDescent="0.3">
      <c r="A18" s="368"/>
      <c r="B18" s="368"/>
      <c r="C18" s="393" t="str">
        <f>HLOOKUP(Introduction!$G$4,Key!A:G,12,FALSE)</f>
        <v>مدخلات البيانات:</v>
      </c>
      <c r="D18" s="369"/>
      <c r="E18" s="394"/>
      <c r="F18" s="369"/>
      <c r="G18" s="369"/>
      <c r="H18" s="369"/>
      <c r="I18" s="369"/>
      <c r="J18" s="369"/>
      <c r="K18" s="369"/>
      <c r="L18" s="369"/>
      <c r="M18" s="369"/>
      <c r="N18" s="369"/>
      <c r="O18" s="369"/>
      <c r="P18" s="369"/>
      <c r="Q18" s="369"/>
      <c r="R18" s="369"/>
    </row>
    <row r="19" spans="1:18" ht="15" x14ac:dyDescent="0.25">
      <c r="A19" s="368"/>
      <c r="B19" s="368"/>
      <c r="C19" s="395" t="str">
        <f>HLOOKUP(Introduction!$G$4,Key!A:G,13,FALSE)</f>
        <v>ملخص البيانات</v>
      </c>
      <c r="D19" s="369"/>
      <c r="E19" s="396"/>
      <c r="F19" s="369"/>
      <c r="G19" s="369"/>
      <c r="H19" s="369"/>
      <c r="I19" s="369"/>
      <c r="J19" s="369"/>
      <c r="K19" s="369"/>
      <c r="L19" s="369"/>
      <c r="M19" s="369"/>
      <c r="N19" s="369"/>
      <c r="O19" s="369"/>
      <c r="P19" s="369"/>
      <c r="Q19" s="369"/>
      <c r="R19" s="369"/>
    </row>
    <row r="20" spans="1:18" ht="15" x14ac:dyDescent="0.25">
      <c r="A20" s="368"/>
      <c r="B20" s="368"/>
      <c r="C20" s="397" t="str">
        <f>HLOOKUP(Introduction!$G$4,Key!A:G,14,FALSE)</f>
        <v>بيانات المياه</v>
      </c>
      <c r="D20" s="369"/>
      <c r="E20" s="398"/>
      <c r="F20" s="369"/>
      <c r="G20" s="369"/>
      <c r="H20" s="369"/>
      <c r="I20" s="369"/>
      <c r="J20" s="369"/>
      <c r="K20" s="369"/>
      <c r="L20" s="369"/>
      <c r="M20" s="369"/>
      <c r="N20" s="369"/>
      <c r="O20" s="369"/>
      <c r="P20" s="369"/>
      <c r="Q20" s="369"/>
      <c r="R20" s="369"/>
    </row>
    <row r="21" spans="1:18" ht="15" x14ac:dyDescent="0.25">
      <c r="A21" s="368"/>
      <c r="B21" s="368"/>
      <c r="C21" s="399" t="str">
        <f>HLOOKUP(Introduction!$G$4,Key!A:G,15,FALSE)</f>
        <v>بيانات الصرف الصحي</v>
      </c>
      <c r="D21" s="369"/>
      <c r="E21" s="400"/>
      <c r="F21" s="369"/>
      <c r="G21" s="369"/>
      <c r="H21" s="369"/>
      <c r="I21" s="369"/>
      <c r="J21" s="369"/>
      <c r="K21" s="369"/>
      <c r="L21" s="369"/>
      <c r="M21" s="369"/>
      <c r="N21" s="369"/>
      <c r="O21" s="369"/>
      <c r="P21" s="369"/>
      <c r="Q21" s="369"/>
      <c r="R21" s="369"/>
    </row>
    <row r="22" spans="1:18" ht="15" x14ac:dyDescent="0.25">
      <c r="A22" s="368"/>
      <c r="B22" s="368"/>
      <c r="C22" s="401" t="str">
        <f>HLOOKUP(Introduction!$G$4,Key!A:G,16,FALSE)</f>
        <v>بيانات النظافة</v>
      </c>
      <c r="D22" s="369"/>
      <c r="E22" s="369"/>
      <c r="F22" s="369"/>
      <c r="G22" s="369"/>
      <c r="H22" s="369"/>
      <c r="I22" s="369"/>
      <c r="J22" s="369"/>
      <c r="K22" s="369"/>
      <c r="L22" s="369"/>
      <c r="M22" s="369"/>
      <c r="N22" s="369"/>
      <c r="O22" s="369"/>
      <c r="P22" s="369"/>
      <c r="Q22" s="369"/>
      <c r="R22" s="369"/>
    </row>
    <row r="23" spans="1:18" ht="15" x14ac:dyDescent="0.25">
      <c r="A23" s="368"/>
      <c r="B23" s="368"/>
      <c r="C23" s="395" t="str">
        <f>HLOOKUP(Introduction!$G$4,Key!A:G,17,FALSE)</f>
        <v>بيانات السكان</v>
      </c>
      <c r="D23" s="369"/>
      <c r="E23" s="369"/>
      <c r="F23" s="369"/>
      <c r="G23" s="369"/>
      <c r="H23" s="369"/>
      <c r="I23" s="369"/>
      <c r="J23" s="369"/>
      <c r="K23" s="369"/>
      <c r="L23" s="369"/>
      <c r="M23" s="369"/>
      <c r="N23" s="369"/>
      <c r="O23" s="369"/>
      <c r="P23" s="369"/>
      <c r="Q23" s="369"/>
      <c r="R23" s="369"/>
    </row>
    <row r="24" spans="1:18" ht="15" x14ac:dyDescent="0.25">
      <c r="A24" s="368"/>
      <c r="B24" s="368"/>
      <c r="C24" s="402"/>
      <c r="D24" s="369"/>
      <c r="E24" s="369"/>
      <c r="F24" s="369"/>
      <c r="G24" s="369"/>
      <c r="H24" s="369"/>
      <c r="I24" s="369"/>
      <c r="J24" s="369"/>
      <c r="K24" s="369"/>
      <c r="L24" s="369"/>
      <c r="M24" s="369"/>
      <c r="N24" s="369"/>
      <c r="O24" s="369"/>
      <c r="P24" s="369"/>
      <c r="Q24" s="369"/>
      <c r="R24" s="369"/>
    </row>
    <row r="25" spans="1:18" ht="15.9" customHeight="1" x14ac:dyDescent="0.25">
      <c r="A25" s="403"/>
      <c r="B25" s="403"/>
      <c r="C25" s="404"/>
      <c r="D25" s="368"/>
      <c r="E25" s="369"/>
      <c r="F25" s="369"/>
      <c r="G25" s="369"/>
      <c r="H25" s="369"/>
      <c r="I25" s="369"/>
      <c r="J25" s="369"/>
      <c r="K25" s="369"/>
      <c r="L25" s="369"/>
      <c r="M25" s="369"/>
      <c r="N25" s="369"/>
      <c r="O25" s="369"/>
      <c r="P25" s="369"/>
      <c r="Q25" s="369"/>
      <c r="R25" s="369"/>
    </row>
    <row r="26" spans="1:18" ht="22.8" x14ac:dyDescent="0.25">
      <c r="A26" s="403"/>
      <c r="B26" s="403"/>
      <c r="C26" s="403"/>
      <c r="D26" s="368"/>
      <c r="E26" s="369"/>
      <c r="F26" s="369"/>
      <c r="G26" s="369"/>
      <c r="H26" s="369"/>
      <c r="I26" s="369"/>
      <c r="J26" s="369"/>
      <c r="K26" s="369"/>
      <c r="L26" s="369"/>
      <c r="M26" s="369"/>
      <c r="N26" s="369"/>
      <c r="O26" s="369"/>
      <c r="P26" s="369"/>
      <c r="Q26" s="369"/>
      <c r="R26" s="369"/>
    </row>
    <row r="27" spans="1:18" ht="15" x14ac:dyDescent="0.25">
      <c r="A27" s="405"/>
      <c r="B27" s="406"/>
      <c r="C27" s="407"/>
      <c r="D27" s="368"/>
      <c r="E27" s="369"/>
      <c r="F27" s="369"/>
      <c r="G27" s="369"/>
      <c r="H27" s="369"/>
      <c r="I27" s="369"/>
      <c r="J27" s="369"/>
      <c r="K27" s="369"/>
      <c r="L27" s="369"/>
      <c r="M27" s="369"/>
      <c r="N27" s="369"/>
      <c r="O27" s="369"/>
      <c r="P27" s="369"/>
      <c r="Q27" s="369"/>
      <c r="R27" s="369"/>
    </row>
    <row r="28" spans="1:18" ht="15" x14ac:dyDescent="0.25">
      <c r="A28" s="405"/>
      <c r="B28" s="406"/>
      <c r="C28" s="408"/>
      <c r="D28" s="368"/>
      <c r="E28" s="369"/>
      <c r="F28" s="369"/>
      <c r="G28" s="369"/>
      <c r="H28" s="369"/>
      <c r="I28" s="369"/>
      <c r="J28" s="369"/>
      <c r="K28" s="369"/>
      <c r="L28" s="369"/>
      <c r="M28" s="369"/>
      <c r="N28" s="369"/>
      <c r="O28" s="369"/>
      <c r="P28" s="369"/>
      <c r="Q28" s="369"/>
      <c r="R28" s="369"/>
    </row>
    <row r="29" spans="1:18" ht="15" x14ac:dyDescent="0.25">
      <c r="A29" s="405"/>
      <c r="B29" s="406"/>
      <c r="C29" s="409"/>
      <c r="D29" s="368"/>
      <c r="E29" s="369"/>
      <c r="F29" s="369"/>
      <c r="G29" s="369"/>
      <c r="H29" s="369"/>
      <c r="I29" s="369"/>
      <c r="J29" s="369"/>
      <c r="K29" s="369"/>
      <c r="L29" s="369"/>
      <c r="M29" s="369"/>
      <c r="N29" s="369"/>
      <c r="O29" s="369"/>
      <c r="P29" s="369"/>
      <c r="Q29" s="369"/>
      <c r="R29" s="369"/>
    </row>
    <row r="30" spans="1:18" ht="15" x14ac:dyDescent="0.25">
      <c r="A30" s="405"/>
      <c r="B30" s="406"/>
      <c r="C30" s="409"/>
      <c r="D30" s="368"/>
      <c r="E30" s="369"/>
      <c r="F30" s="369"/>
      <c r="G30" s="369"/>
      <c r="H30" s="369"/>
      <c r="I30" s="369"/>
      <c r="J30" s="369"/>
      <c r="K30" s="369"/>
      <c r="L30" s="369"/>
      <c r="M30" s="369"/>
      <c r="N30" s="369"/>
      <c r="O30" s="369"/>
      <c r="P30" s="369"/>
      <c r="Q30" s="369"/>
      <c r="R30" s="369"/>
    </row>
    <row r="31" spans="1:18" ht="15" x14ac:dyDescent="0.25">
      <c r="A31" s="405"/>
      <c r="B31" s="406"/>
      <c r="C31" s="409"/>
      <c r="D31" s="368"/>
      <c r="E31" s="369"/>
      <c r="F31" s="369"/>
      <c r="G31" s="369"/>
      <c r="H31" s="369"/>
      <c r="I31" s="369"/>
      <c r="J31" s="369"/>
      <c r="K31" s="369"/>
      <c r="L31" s="369"/>
      <c r="M31" s="369"/>
      <c r="N31" s="369"/>
      <c r="O31" s="369"/>
      <c r="P31" s="369"/>
      <c r="Q31" s="369"/>
      <c r="R31" s="369"/>
    </row>
    <row r="32" spans="1:18" ht="15" x14ac:dyDescent="0.25">
      <c r="A32" s="405"/>
      <c r="B32" s="406"/>
      <c r="C32" s="409"/>
      <c r="D32" s="368"/>
      <c r="E32" s="369"/>
      <c r="F32" s="369"/>
      <c r="G32" s="369"/>
      <c r="H32" s="369"/>
      <c r="I32" s="369"/>
      <c r="J32" s="369"/>
      <c r="K32" s="369"/>
      <c r="L32" s="369"/>
      <c r="M32" s="369"/>
      <c r="N32" s="369"/>
      <c r="O32" s="369"/>
      <c r="P32" s="369"/>
      <c r="Q32" s="369"/>
      <c r="R32" s="369"/>
    </row>
    <row r="33" spans="1:18" ht="15" x14ac:dyDescent="0.25">
      <c r="A33" s="405"/>
      <c r="B33" s="406"/>
      <c r="C33" s="409"/>
      <c r="D33" s="368"/>
      <c r="E33" s="369"/>
      <c r="F33" s="369"/>
      <c r="G33" s="369"/>
      <c r="H33" s="369"/>
      <c r="I33" s="369"/>
      <c r="J33" s="369"/>
      <c r="K33" s="369"/>
      <c r="L33" s="369"/>
      <c r="M33" s="369"/>
      <c r="N33" s="369"/>
      <c r="O33" s="369"/>
      <c r="P33" s="369"/>
      <c r="Q33" s="369"/>
      <c r="R33" s="369"/>
    </row>
    <row r="34" spans="1:18" ht="15" x14ac:dyDescent="0.25">
      <c r="A34" s="405"/>
      <c r="B34" s="406"/>
      <c r="D34" s="368"/>
      <c r="E34" s="369"/>
      <c r="F34" s="369"/>
      <c r="G34" s="369"/>
      <c r="H34" s="369"/>
      <c r="I34" s="369"/>
      <c r="J34" s="369"/>
      <c r="K34" s="369"/>
      <c r="L34" s="369"/>
      <c r="M34" s="369"/>
      <c r="N34" s="369"/>
      <c r="O34" s="369"/>
      <c r="P34" s="369"/>
      <c r="Q34" s="369"/>
      <c r="R34" s="369"/>
    </row>
    <row r="35" spans="1:18" ht="15" x14ac:dyDescent="0.25">
      <c r="A35" s="368"/>
      <c r="B35" s="368"/>
      <c r="C35" s="368"/>
      <c r="D35" s="368"/>
      <c r="E35" s="369"/>
      <c r="F35" s="369"/>
      <c r="G35" s="369"/>
      <c r="H35" s="369"/>
      <c r="I35" s="369"/>
      <c r="J35" s="369"/>
      <c r="K35" s="369"/>
      <c r="L35" s="369"/>
      <c r="M35" s="369"/>
      <c r="N35" s="369"/>
      <c r="O35" s="369"/>
      <c r="P35" s="369"/>
      <c r="Q35" s="369"/>
      <c r="R35" s="369"/>
    </row>
    <row r="36" spans="1:18" ht="15" x14ac:dyDescent="0.25">
      <c r="A36" s="368"/>
      <c r="B36" s="368"/>
      <c r="C36" s="368"/>
      <c r="D36" s="368"/>
      <c r="E36" s="369"/>
      <c r="F36" s="369"/>
      <c r="G36" s="369"/>
      <c r="H36" s="369"/>
      <c r="I36" s="369"/>
      <c r="J36" s="369"/>
      <c r="K36" s="369"/>
      <c r="L36" s="369"/>
      <c r="M36" s="369"/>
      <c r="N36" s="369"/>
      <c r="O36" s="369"/>
      <c r="P36" s="369"/>
      <c r="Q36" s="369"/>
      <c r="R36" s="369"/>
    </row>
    <row r="37" spans="1:18" ht="15" x14ac:dyDescent="0.25">
      <c r="A37" s="368"/>
      <c r="B37" s="368"/>
      <c r="C37" s="368"/>
      <c r="D37" s="368"/>
    </row>
    <row r="38" spans="1:18" ht="15" x14ac:dyDescent="0.25">
      <c r="A38" s="368"/>
      <c r="B38" s="368"/>
      <c r="C38" s="368"/>
      <c r="D38" s="368"/>
    </row>
    <row r="39" spans="1:18" ht="15" x14ac:dyDescent="0.25">
      <c r="A39" s="368"/>
      <c r="B39" s="368"/>
      <c r="C39" s="368"/>
      <c r="D39" s="368"/>
    </row>
    <row r="40" spans="1:18" ht="15" x14ac:dyDescent="0.25">
      <c r="A40" s="368"/>
      <c r="B40" s="368"/>
      <c r="C40" s="368"/>
      <c r="D40" s="368"/>
    </row>
    <row r="46" spans="1:18" x14ac:dyDescent="0.25">
      <c r="L46" s="41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2662E42A-30D3-4F70-99C7-A287FBE0C6DB}"/>
    <hyperlink ref="C19" location="'Data Summary'!A1" display="&quot;Data Summary&quot;" xr:uid="{7D7D42AB-3C7B-4179-A09A-09392C26E212}"/>
    <hyperlink ref="C20" location="'Water Data'!A1" display="&quot;Water Data&quot;" xr:uid="{863B922B-5B70-4538-B1D1-4D0929142BC8}"/>
    <hyperlink ref="C21" location="'Sanitation Data'!A1" display="&quot;Sanitation Data&quot;" xr:uid="{FED92B4A-5030-4672-9C41-654AAD4E5F10}"/>
    <hyperlink ref="C22" location="'Hygiene Data'!A1" display="&quot;Hygiene Data&quot;" xr:uid="{27235793-7603-4819-B612-3438270E2517}"/>
    <hyperlink ref="C14" location="Ladders!A1" display="Ladders for the most recent estimates (&quot;Ladders&quot;)" xr:uid="{F31C5B08-D212-49E7-9295-646FBC389731}"/>
    <hyperlink ref="C15" location="Charts!A1" display="Trends in basic water, sanitation and hygiene in schools" xr:uid="{26394B50-A549-41C7-89A5-B0890E903A86}"/>
    <hyperlink ref="C23" location="Population!A1" display="&quot;Population&quot;" xr:uid="{15B6CE51-4592-404F-B0DE-1AD1FF7A21A5}"/>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6B11EB3-9432-4E80-A238-EC9F6CBBFDB1}">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139C7-5563-4B6D-9A5C-5B7AB61DA858}">
  <sheetPr codeName="Sheet9">
    <tabColor rgb="FFEAEAEA"/>
  </sheetPr>
  <dimension ref="A1:AI488"/>
  <sheetViews>
    <sheetView workbookViewId="0"/>
  </sheetViews>
  <sheetFormatPr defaultColWidth="9" defaultRowHeight="13.2" x14ac:dyDescent="0.25"/>
  <cols>
    <col min="1" max="1" width="13.59765625" style="86" customWidth="1"/>
    <col min="2" max="2" width="7.5" style="114" customWidth="1"/>
    <col min="3" max="8" width="8.69921875" style="86" customWidth="1"/>
    <col min="9" max="9" width="9.296875" style="86" customWidth="1"/>
    <col min="10" max="10" width="13.296875" style="86" customWidth="1"/>
    <col min="11" max="11" width="7.5" style="86" customWidth="1"/>
    <col min="12" max="17" width="8.59765625" style="86" customWidth="1"/>
    <col min="18" max="18" width="6.5" style="86" customWidth="1"/>
    <col min="19" max="19" width="13.296875" style="86" customWidth="1"/>
    <col min="20" max="20" width="7.5" style="86" customWidth="1"/>
    <col min="21" max="26" width="9.09765625" style="86" customWidth="1"/>
    <col min="27" max="16384" width="9" style="86"/>
  </cols>
  <sheetData>
    <row r="1" spans="1:35" ht="15.6" x14ac:dyDescent="0.3">
      <c r="A1" s="82" t="s">
        <v>48</v>
      </c>
      <c r="B1" s="83"/>
      <c r="C1" s="84"/>
      <c r="D1" s="84"/>
      <c r="E1" s="84"/>
      <c r="F1" s="84"/>
      <c r="G1" s="84"/>
      <c r="H1" s="344"/>
      <c r="I1" s="344"/>
      <c r="J1" s="344"/>
      <c r="K1" s="344"/>
      <c r="L1" s="344"/>
      <c r="M1" s="344"/>
      <c r="N1" s="344"/>
      <c r="O1" s="344"/>
      <c r="P1" s="344"/>
      <c r="Q1" s="84"/>
      <c r="R1" s="84"/>
      <c r="S1" s="84"/>
      <c r="T1" s="85"/>
      <c r="U1" s="85"/>
      <c r="V1" s="85"/>
      <c r="W1" s="85"/>
      <c r="X1" s="85"/>
      <c r="Y1" s="85"/>
      <c r="Z1" s="85"/>
      <c r="AA1" s="85"/>
    </row>
    <row r="2" spans="1:35" s="89" customFormat="1" ht="26.25" customHeight="1" x14ac:dyDescent="0.3">
      <c r="A2" s="87" t="s">
        <v>14</v>
      </c>
      <c r="B2" s="88"/>
      <c r="J2" s="87" t="s">
        <v>15</v>
      </c>
      <c r="R2" s="90"/>
      <c r="S2" s="91" t="s">
        <v>16</v>
      </c>
      <c r="W2" s="90"/>
      <c r="X2" s="90"/>
      <c r="Y2" s="92"/>
      <c r="Z2" s="92"/>
      <c r="AD2" s="93"/>
      <c r="AE2" s="93"/>
      <c r="AF2" s="93"/>
      <c r="AG2" s="93"/>
      <c r="AH2" s="93"/>
      <c r="AI2" s="93"/>
    </row>
    <row r="3" spans="1:35" ht="15.6" x14ac:dyDescent="0.3">
      <c r="A3" s="94"/>
      <c r="B3" s="88" t="s">
        <v>4</v>
      </c>
      <c r="C3" s="90" t="s">
        <v>7</v>
      </c>
      <c r="D3" s="90" t="s">
        <v>2</v>
      </c>
      <c r="E3" s="90" t="s">
        <v>1</v>
      </c>
      <c r="F3" s="90" t="s">
        <v>54</v>
      </c>
      <c r="G3" s="90" t="s">
        <v>18</v>
      </c>
      <c r="H3" s="90" t="s">
        <v>19</v>
      </c>
      <c r="I3" s="89"/>
      <c r="J3" s="94"/>
      <c r="K3" s="88" t="s">
        <v>4</v>
      </c>
      <c r="L3" s="90" t="s">
        <v>7</v>
      </c>
      <c r="M3" s="90" t="s">
        <v>2</v>
      </c>
      <c r="N3" s="90" t="s">
        <v>1</v>
      </c>
      <c r="O3" s="90" t="s">
        <v>54</v>
      </c>
      <c r="P3" s="90" t="s">
        <v>18</v>
      </c>
      <c r="Q3" s="90" t="s">
        <v>19</v>
      </c>
      <c r="R3" s="92"/>
      <c r="S3" s="95"/>
      <c r="T3" s="88" t="s">
        <v>4</v>
      </c>
      <c r="U3" s="90" t="s">
        <v>7</v>
      </c>
      <c r="V3" s="90" t="s">
        <v>2</v>
      </c>
      <c r="W3" s="90" t="s">
        <v>1</v>
      </c>
      <c r="X3" s="90" t="s">
        <v>54</v>
      </c>
      <c r="Y3" s="90" t="s">
        <v>18</v>
      </c>
      <c r="Z3" s="90" t="s">
        <v>19</v>
      </c>
      <c r="AB3" s="93"/>
      <c r="AC3" s="93"/>
      <c r="AD3" s="93"/>
      <c r="AE3" s="93"/>
      <c r="AF3" s="93"/>
      <c r="AG3" s="93"/>
    </row>
    <row r="4" spans="1:35" ht="15.6" x14ac:dyDescent="0.3">
      <c r="A4" s="94" t="s">
        <v>34</v>
      </c>
      <c r="B4" s="8">
        <v>2025</v>
      </c>
      <c r="C4" s="8"/>
      <c r="D4" s="8"/>
      <c r="E4" s="8"/>
      <c r="F4" s="8"/>
      <c r="G4" s="8"/>
      <c r="H4" s="8">
        <v>99.713676269999993</v>
      </c>
      <c r="I4" s="89"/>
      <c r="J4" s="94" t="s">
        <v>34</v>
      </c>
      <c r="K4" s="8">
        <v>2025</v>
      </c>
      <c r="L4" s="8"/>
      <c r="M4" s="8"/>
      <c r="N4" s="8"/>
      <c r="O4" s="8"/>
      <c r="P4" s="8"/>
      <c r="Q4" s="8">
        <v>100</v>
      </c>
      <c r="R4" s="93"/>
      <c r="S4" s="94" t="s">
        <v>34</v>
      </c>
      <c r="T4" s="8">
        <v>2025</v>
      </c>
      <c r="U4" s="8"/>
      <c r="V4" s="8"/>
      <c r="W4" s="8"/>
      <c r="X4" s="8"/>
      <c r="Y4" s="8"/>
      <c r="Z4" s="8">
        <v>100</v>
      </c>
      <c r="AA4" s="93"/>
      <c r="AB4" s="93"/>
      <c r="AC4" s="93"/>
      <c r="AD4" s="93"/>
      <c r="AE4" s="93"/>
      <c r="AF4" s="93"/>
      <c r="AG4" s="93"/>
    </row>
    <row r="5" spans="1:35" ht="15.6" x14ac:dyDescent="0.3">
      <c r="A5" s="94" t="s">
        <v>35</v>
      </c>
      <c r="B5" s="8">
        <v>2025</v>
      </c>
      <c r="C5" s="8"/>
      <c r="D5" s="8"/>
      <c r="E5" s="8"/>
      <c r="F5" s="8"/>
      <c r="G5" s="8"/>
      <c r="H5" s="8">
        <v>0</v>
      </c>
      <c r="I5" s="89"/>
      <c r="J5" s="94" t="s">
        <v>35</v>
      </c>
      <c r="K5" s="8">
        <v>2025</v>
      </c>
      <c r="L5" s="8"/>
      <c r="M5" s="8"/>
      <c r="N5" s="8"/>
      <c r="O5" s="8"/>
      <c r="P5" s="8"/>
      <c r="Q5" s="8">
        <v>0</v>
      </c>
      <c r="R5" s="93"/>
      <c r="S5" s="94" t="s">
        <v>35</v>
      </c>
      <c r="T5" s="8">
        <v>2025</v>
      </c>
      <c r="U5" s="8"/>
      <c r="V5" s="8"/>
      <c r="W5" s="8"/>
      <c r="X5" s="8"/>
      <c r="Y5" s="8"/>
      <c r="Z5" s="8">
        <v>0</v>
      </c>
      <c r="AA5" s="93"/>
      <c r="AB5" s="93"/>
      <c r="AC5" s="93"/>
      <c r="AD5" s="93"/>
      <c r="AE5" s="93"/>
      <c r="AF5" s="93"/>
      <c r="AG5" s="93"/>
    </row>
    <row r="6" spans="1:35" s="89" customFormat="1" ht="15.6" x14ac:dyDescent="0.3">
      <c r="A6" s="94" t="s">
        <v>36</v>
      </c>
      <c r="B6" s="8">
        <v>2025</v>
      </c>
      <c r="C6" s="8">
        <v>4.2539359409999999</v>
      </c>
      <c r="D6" s="8"/>
      <c r="E6" s="8"/>
      <c r="F6" s="8"/>
      <c r="G6" s="8">
        <v>10.035884749999999</v>
      </c>
      <c r="H6" s="8">
        <v>0.28632373150000001</v>
      </c>
      <c r="J6" s="94" t="s">
        <v>36</v>
      </c>
      <c r="K6" s="8">
        <v>2025</v>
      </c>
      <c r="L6" s="8">
        <v>0</v>
      </c>
      <c r="M6" s="8"/>
      <c r="N6" s="8"/>
      <c r="O6" s="8"/>
      <c r="P6" s="8">
        <v>0</v>
      </c>
      <c r="Q6" s="8">
        <v>0</v>
      </c>
      <c r="R6" s="92"/>
      <c r="S6" s="94" t="s">
        <v>36</v>
      </c>
      <c r="T6" s="8">
        <v>2025</v>
      </c>
      <c r="U6" s="8">
        <v>0.36184274399999999</v>
      </c>
      <c r="V6" s="8"/>
      <c r="W6" s="8"/>
      <c r="X6" s="8">
        <v>0</v>
      </c>
      <c r="Y6" s="8">
        <v>4.0408328129999997</v>
      </c>
      <c r="Z6" s="8">
        <v>0</v>
      </c>
      <c r="AA6" s="93"/>
      <c r="AB6" s="93"/>
      <c r="AC6" s="93"/>
      <c r="AD6" s="93"/>
      <c r="AE6" s="93"/>
      <c r="AF6" s="93"/>
      <c r="AG6" s="93"/>
    </row>
    <row r="7" spans="1:35" s="89" customFormat="1" ht="15.6" x14ac:dyDescent="0.3">
      <c r="A7" s="96" t="s">
        <v>198</v>
      </c>
      <c r="B7" s="8">
        <v>2025</v>
      </c>
      <c r="C7" s="8">
        <v>95.746064059999995</v>
      </c>
      <c r="D7" s="8">
        <v>100</v>
      </c>
      <c r="E7" s="8">
        <v>100</v>
      </c>
      <c r="F7" s="8">
        <v>100</v>
      </c>
      <c r="G7" s="8">
        <v>89.964115250000006</v>
      </c>
      <c r="H7" s="8">
        <v>0</v>
      </c>
      <c r="I7" s="93"/>
      <c r="J7" s="96" t="s">
        <v>198</v>
      </c>
      <c r="K7" s="8">
        <v>2025</v>
      </c>
      <c r="L7" s="8">
        <v>100</v>
      </c>
      <c r="M7" s="8">
        <v>100</v>
      </c>
      <c r="N7" s="8">
        <v>100</v>
      </c>
      <c r="O7" s="8">
        <v>100</v>
      </c>
      <c r="P7" s="8">
        <v>100</v>
      </c>
      <c r="Q7" s="8">
        <v>0</v>
      </c>
      <c r="R7" s="93"/>
      <c r="S7" s="96" t="s">
        <v>198</v>
      </c>
      <c r="T7" s="8">
        <v>2025</v>
      </c>
      <c r="U7" s="8">
        <v>99.63815726</v>
      </c>
      <c r="V7" s="8">
        <v>100</v>
      </c>
      <c r="W7" s="8">
        <v>100</v>
      </c>
      <c r="X7" s="8">
        <v>100</v>
      </c>
      <c r="Y7" s="8">
        <v>95.959167190000002</v>
      </c>
      <c r="Z7" s="8">
        <v>0</v>
      </c>
      <c r="AA7" s="93"/>
    </row>
    <row r="8" spans="1:35" s="89" customFormat="1" ht="15.6" x14ac:dyDescent="0.3">
      <c r="A8" s="97"/>
      <c r="B8" s="90"/>
      <c r="H8" s="93"/>
      <c r="I8" s="93"/>
      <c r="J8" s="93"/>
      <c r="K8" s="93"/>
      <c r="L8" s="93"/>
      <c r="M8" s="93"/>
      <c r="N8" s="93"/>
      <c r="O8" s="93"/>
      <c r="P8" s="93"/>
      <c r="Q8" s="93"/>
      <c r="R8" s="93"/>
      <c r="S8" s="93"/>
      <c r="T8" s="93"/>
      <c r="U8" s="93"/>
      <c r="V8" s="93"/>
      <c r="W8" s="93"/>
      <c r="X8" s="93"/>
      <c r="Y8" s="93"/>
      <c r="Z8" s="93"/>
      <c r="AA8" s="93"/>
    </row>
    <row r="9" spans="1:35" s="89" customFormat="1" ht="15.6" x14ac:dyDescent="0.3">
      <c r="A9" s="97"/>
      <c r="B9" s="90"/>
      <c r="H9" s="93"/>
      <c r="I9" s="93"/>
      <c r="J9" s="93"/>
      <c r="K9" s="93"/>
      <c r="L9" s="93"/>
      <c r="M9" s="93"/>
      <c r="N9" s="93"/>
      <c r="O9" s="93"/>
      <c r="P9" s="93"/>
      <c r="Q9" s="93"/>
      <c r="R9" s="93"/>
      <c r="S9" s="93"/>
      <c r="T9" s="93"/>
      <c r="U9" s="93"/>
      <c r="V9" s="93"/>
      <c r="W9" s="93"/>
      <c r="X9" s="93"/>
      <c r="Y9" s="93"/>
      <c r="Z9" s="93"/>
      <c r="AA9" s="93"/>
    </row>
    <row r="10" spans="1:35" s="89" customFormat="1" ht="15.6" x14ac:dyDescent="0.3">
      <c r="A10" s="98"/>
      <c r="B10" s="90"/>
      <c r="C10" s="93"/>
      <c r="D10" s="93"/>
      <c r="E10" s="93"/>
      <c r="F10" s="93"/>
      <c r="G10" s="93"/>
      <c r="H10" s="93"/>
      <c r="I10" s="93"/>
      <c r="J10" s="93"/>
      <c r="K10" s="93"/>
      <c r="L10" s="93"/>
      <c r="M10" s="93"/>
      <c r="N10" s="93"/>
      <c r="O10" s="93"/>
      <c r="P10" s="93"/>
      <c r="Q10" s="93"/>
      <c r="R10" s="93"/>
      <c r="S10" s="93"/>
      <c r="T10" s="93"/>
      <c r="U10" s="93"/>
      <c r="V10" s="93"/>
      <c r="W10" s="93"/>
      <c r="X10" s="93"/>
      <c r="Y10" s="93"/>
      <c r="Z10" s="93"/>
      <c r="AA10" s="93"/>
    </row>
    <row r="11" spans="1:35" ht="15.6" x14ac:dyDescent="0.3">
      <c r="A11" s="99"/>
      <c r="B11" s="100"/>
      <c r="C11" s="93"/>
      <c r="D11" s="93"/>
      <c r="E11" s="93"/>
      <c r="F11" s="93"/>
      <c r="G11" s="93"/>
      <c r="H11" s="93"/>
      <c r="I11" s="93"/>
      <c r="J11" s="93"/>
      <c r="K11" s="93"/>
      <c r="L11" s="93"/>
      <c r="M11" s="93"/>
      <c r="N11" s="93"/>
      <c r="O11" s="93"/>
      <c r="P11" s="93"/>
      <c r="Q11" s="93"/>
    </row>
    <row r="12" spans="1:35" ht="15.6" x14ac:dyDescent="0.3">
      <c r="A12" s="82" t="s">
        <v>49</v>
      </c>
      <c r="B12" s="101"/>
      <c r="C12" s="85"/>
      <c r="D12" s="85"/>
      <c r="E12" s="85"/>
      <c r="F12" s="85"/>
      <c r="G12" s="85"/>
      <c r="H12" s="85"/>
      <c r="I12" s="85"/>
      <c r="J12" s="85"/>
      <c r="K12" s="85"/>
      <c r="L12" s="85"/>
      <c r="M12" s="85"/>
      <c r="N12" s="85"/>
      <c r="O12" s="85"/>
      <c r="P12" s="85"/>
      <c r="Q12" s="85"/>
      <c r="R12" s="102"/>
      <c r="S12" s="102"/>
      <c r="T12" s="102"/>
      <c r="U12" s="102"/>
      <c r="V12" s="102"/>
    </row>
    <row r="13" spans="1:35" s="105" customFormat="1" x14ac:dyDescent="0.25">
      <c r="A13" s="103" t="s">
        <v>50</v>
      </c>
      <c r="B13" s="104" t="s">
        <v>41</v>
      </c>
      <c r="C13" s="103" t="s">
        <v>83</v>
      </c>
      <c r="D13" s="103" t="s">
        <v>51</v>
      </c>
      <c r="E13" s="103" t="s">
        <v>149</v>
      </c>
      <c r="F13" s="103" t="s">
        <v>84</v>
      </c>
      <c r="G13" s="103" t="s">
        <v>85</v>
      </c>
      <c r="H13" s="103" t="s">
        <v>86</v>
      </c>
      <c r="I13" s="103" t="s">
        <v>87</v>
      </c>
      <c r="J13" s="103" t="s">
        <v>195</v>
      </c>
      <c r="K13" s="103" t="s">
        <v>150</v>
      </c>
      <c r="L13" s="103" t="s">
        <v>88</v>
      </c>
      <c r="M13" s="103" t="s">
        <v>89</v>
      </c>
      <c r="N13" s="103" t="s">
        <v>90</v>
      </c>
      <c r="O13" s="105" t="s">
        <v>91</v>
      </c>
      <c r="P13" s="105" t="s">
        <v>196</v>
      </c>
      <c r="Q13" s="103" t="s">
        <v>110</v>
      </c>
      <c r="R13" s="103" t="s">
        <v>143</v>
      </c>
      <c r="S13" s="106" t="s">
        <v>92</v>
      </c>
      <c r="T13" s="107" t="s">
        <v>93</v>
      </c>
      <c r="U13" s="107" t="s">
        <v>94</v>
      </c>
      <c r="V13" s="107" t="s">
        <v>197</v>
      </c>
    </row>
    <row r="14" spans="1:35" s="108" customFormat="1" ht="11.4" x14ac:dyDescent="0.2">
      <c r="A14" s="108" t="s">
        <v>144</v>
      </c>
      <c r="B14" s="8">
        <v>2000</v>
      </c>
      <c r="C14" s="109" t="s">
        <v>7</v>
      </c>
      <c r="D14" s="8">
        <v>3312135</v>
      </c>
      <c r="E14" s="8"/>
      <c r="F14" s="8"/>
      <c r="G14" s="8"/>
      <c r="H14" s="8"/>
      <c r="I14" s="8"/>
      <c r="J14" s="8">
        <v>100</v>
      </c>
      <c r="K14" s="8">
        <v>99.617904490961024</v>
      </c>
      <c r="L14" s="8"/>
      <c r="M14" s="8"/>
      <c r="N14" s="8"/>
      <c r="O14" s="8"/>
      <c r="P14" s="8">
        <v>100</v>
      </c>
      <c r="Q14" s="8"/>
      <c r="R14" s="8"/>
      <c r="S14" s="8"/>
      <c r="T14" s="8"/>
      <c r="U14" s="8"/>
      <c r="V14" s="8">
        <v>100</v>
      </c>
    </row>
    <row r="15" spans="1:35" s="108" customFormat="1" ht="11.4" x14ac:dyDescent="0.2">
      <c r="A15" s="108" t="s">
        <v>144</v>
      </c>
      <c r="B15" s="8">
        <v>2001</v>
      </c>
      <c r="C15" s="109" t="s">
        <v>7</v>
      </c>
      <c r="D15" s="8">
        <v>3276909</v>
      </c>
      <c r="E15" s="8"/>
      <c r="F15" s="8"/>
      <c r="G15" s="8"/>
      <c r="H15" s="8"/>
      <c r="I15" s="8"/>
      <c r="J15" s="8">
        <v>100</v>
      </c>
      <c r="K15" s="8">
        <v>99.617904490961024</v>
      </c>
      <c r="L15" s="8"/>
      <c r="M15" s="8"/>
      <c r="N15" s="8"/>
      <c r="O15" s="8"/>
      <c r="P15" s="8">
        <v>100</v>
      </c>
      <c r="Q15" s="8"/>
      <c r="R15" s="8"/>
      <c r="S15" s="8"/>
      <c r="T15" s="8"/>
      <c r="U15" s="8"/>
      <c r="V15" s="8">
        <v>100</v>
      </c>
    </row>
    <row r="16" spans="1:35" s="108" customFormat="1" ht="11.4" x14ac:dyDescent="0.2">
      <c r="A16" s="108" t="s">
        <v>144</v>
      </c>
      <c r="B16" s="8">
        <v>2002</v>
      </c>
      <c r="C16" s="109" t="s">
        <v>7</v>
      </c>
      <c r="D16" s="8">
        <v>3233386</v>
      </c>
      <c r="E16" s="8"/>
      <c r="F16" s="8"/>
      <c r="G16" s="8"/>
      <c r="H16" s="8"/>
      <c r="I16" s="8"/>
      <c r="J16" s="8">
        <v>100</v>
      </c>
      <c r="K16" s="8">
        <v>99.617904490961024</v>
      </c>
      <c r="L16" s="8"/>
      <c r="M16" s="8"/>
      <c r="N16" s="8"/>
      <c r="O16" s="8"/>
      <c r="P16" s="8">
        <v>100</v>
      </c>
      <c r="Q16" s="8"/>
      <c r="R16" s="8"/>
      <c r="S16" s="8"/>
      <c r="T16" s="8"/>
      <c r="U16" s="8"/>
      <c r="V16" s="8">
        <v>100</v>
      </c>
    </row>
    <row r="17" spans="1:22" s="108" customFormat="1" ht="11.4" x14ac:dyDescent="0.2">
      <c r="A17" s="108" t="s">
        <v>144</v>
      </c>
      <c r="B17" s="8">
        <v>2003</v>
      </c>
      <c r="C17" s="109" t="s">
        <v>7</v>
      </c>
      <c r="D17" s="8">
        <v>3181567</v>
      </c>
      <c r="E17" s="8"/>
      <c r="F17" s="8"/>
      <c r="G17" s="8"/>
      <c r="H17" s="8"/>
      <c r="I17" s="8"/>
      <c r="J17" s="8">
        <v>100</v>
      </c>
      <c r="K17" s="8">
        <v>99.617904490961024</v>
      </c>
      <c r="L17" s="8"/>
      <c r="M17" s="8"/>
      <c r="N17" s="8"/>
      <c r="O17" s="8"/>
      <c r="P17" s="8">
        <v>100</v>
      </c>
      <c r="Q17" s="8"/>
      <c r="R17" s="8"/>
      <c r="S17" s="8"/>
      <c r="T17" s="8"/>
      <c r="U17" s="8"/>
      <c r="V17" s="8">
        <v>100</v>
      </c>
    </row>
    <row r="18" spans="1:22" s="108" customFormat="1" ht="11.4" x14ac:dyDescent="0.2">
      <c r="A18" s="108" t="s">
        <v>144</v>
      </c>
      <c r="B18" s="8">
        <v>2004</v>
      </c>
      <c r="C18" s="109" t="s">
        <v>7</v>
      </c>
      <c r="D18" s="8">
        <v>3123769</v>
      </c>
      <c r="E18" s="8"/>
      <c r="F18" s="8"/>
      <c r="G18" s="8"/>
      <c r="H18" s="8"/>
      <c r="I18" s="8"/>
      <c r="J18" s="8">
        <v>100</v>
      </c>
      <c r="K18" s="8">
        <v>99.617904490961024</v>
      </c>
      <c r="L18" s="8"/>
      <c r="M18" s="8"/>
      <c r="N18" s="8"/>
      <c r="O18" s="8"/>
      <c r="P18" s="8">
        <v>100</v>
      </c>
      <c r="Q18" s="8"/>
      <c r="R18" s="8"/>
      <c r="S18" s="8"/>
      <c r="T18" s="8"/>
      <c r="U18" s="8"/>
      <c r="V18" s="8">
        <v>100</v>
      </c>
    </row>
    <row r="19" spans="1:22" s="108" customFormat="1" ht="11.4" x14ac:dyDescent="0.2">
      <c r="A19" s="108" t="s">
        <v>144</v>
      </c>
      <c r="B19" s="8">
        <v>2005</v>
      </c>
      <c r="C19" s="109" t="s">
        <v>7</v>
      </c>
      <c r="D19" s="8">
        <v>3060206</v>
      </c>
      <c r="E19" s="8"/>
      <c r="F19" s="8"/>
      <c r="G19" s="8"/>
      <c r="H19" s="8"/>
      <c r="I19" s="8"/>
      <c r="J19" s="8">
        <v>100</v>
      </c>
      <c r="K19" s="8">
        <v>99.617904490961024</v>
      </c>
      <c r="L19" s="8"/>
      <c r="M19" s="8"/>
      <c r="N19" s="8"/>
      <c r="O19" s="8"/>
      <c r="P19" s="8">
        <v>100</v>
      </c>
      <c r="Q19" s="8"/>
      <c r="R19" s="8"/>
      <c r="S19" s="8"/>
      <c r="T19" s="8"/>
      <c r="U19" s="8"/>
      <c r="V19" s="8">
        <v>100</v>
      </c>
    </row>
    <row r="20" spans="1:22" s="108" customFormat="1" ht="11.4" x14ac:dyDescent="0.2">
      <c r="A20" s="108" t="s">
        <v>144</v>
      </c>
      <c r="B20" s="8">
        <v>2006</v>
      </c>
      <c r="C20" s="109" t="s">
        <v>7</v>
      </c>
      <c r="D20" s="8">
        <v>2997965</v>
      </c>
      <c r="E20" s="8"/>
      <c r="F20" s="8"/>
      <c r="G20" s="8"/>
      <c r="H20" s="8"/>
      <c r="I20" s="8"/>
      <c r="J20" s="8">
        <v>100</v>
      </c>
      <c r="K20" s="8">
        <v>99.617904490961024</v>
      </c>
      <c r="L20" s="8"/>
      <c r="M20" s="8"/>
      <c r="N20" s="8"/>
      <c r="O20" s="8"/>
      <c r="P20" s="8">
        <v>100</v>
      </c>
      <c r="Q20" s="8"/>
      <c r="R20" s="8"/>
      <c r="S20" s="8"/>
      <c r="T20" s="8"/>
      <c r="U20" s="8"/>
      <c r="V20" s="8">
        <v>100</v>
      </c>
    </row>
    <row r="21" spans="1:22" s="108" customFormat="1" ht="11.4" x14ac:dyDescent="0.2">
      <c r="A21" s="108" t="s">
        <v>144</v>
      </c>
      <c r="B21" s="8">
        <v>2007</v>
      </c>
      <c r="C21" s="109" t="s">
        <v>7</v>
      </c>
      <c r="D21" s="8">
        <v>2940684</v>
      </c>
      <c r="E21" s="8"/>
      <c r="F21" s="8">
        <v>86.69648780128955</v>
      </c>
      <c r="G21" s="8"/>
      <c r="H21" s="8"/>
      <c r="I21" s="8">
        <v>13.30351219871045</v>
      </c>
      <c r="J21" s="8">
        <v>86.69648780128955</v>
      </c>
      <c r="K21" s="8">
        <v>99.617904490961024</v>
      </c>
      <c r="L21" s="8"/>
      <c r="M21" s="8"/>
      <c r="N21" s="8"/>
      <c r="O21" s="8"/>
      <c r="P21" s="8">
        <v>100</v>
      </c>
      <c r="Q21" s="8"/>
      <c r="R21" s="8"/>
      <c r="S21" s="8"/>
      <c r="T21" s="8"/>
      <c r="U21" s="8"/>
      <c r="V21" s="8">
        <v>100</v>
      </c>
    </row>
    <row r="22" spans="1:22" s="108" customFormat="1" ht="11.4" x14ac:dyDescent="0.2">
      <c r="A22" s="108" t="s">
        <v>144</v>
      </c>
      <c r="B22" s="8">
        <v>2008</v>
      </c>
      <c r="C22" s="109" t="s">
        <v>7</v>
      </c>
      <c r="D22" s="8">
        <v>2891414</v>
      </c>
      <c r="E22" s="8"/>
      <c r="F22" s="8">
        <v>86.69648780128955</v>
      </c>
      <c r="G22" s="8"/>
      <c r="H22" s="8"/>
      <c r="I22" s="8">
        <v>13.30351219871045</v>
      </c>
      <c r="J22" s="8">
        <v>86.69648780128955</v>
      </c>
      <c r="K22" s="8">
        <v>99.617904490961024</v>
      </c>
      <c r="L22" s="8"/>
      <c r="M22" s="8"/>
      <c r="N22" s="8"/>
      <c r="O22" s="8"/>
      <c r="P22" s="8">
        <v>100</v>
      </c>
      <c r="Q22" s="8"/>
      <c r="R22" s="8"/>
      <c r="S22" s="8"/>
      <c r="T22" s="8"/>
      <c r="U22" s="8"/>
      <c r="V22" s="8">
        <v>100</v>
      </c>
    </row>
    <row r="23" spans="1:22" s="108" customFormat="1" ht="11.4" x14ac:dyDescent="0.2">
      <c r="A23" s="108" t="s">
        <v>144</v>
      </c>
      <c r="B23" s="8">
        <v>2009</v>
      </c>
      <c r="C23" s="109" t="s">
        <v>7</v>
      </c>
      <c r="D23" s="8">
        <v>2852947</v>
      </c>
      <c r="E23" s="8"/>
      <c r="F23" s="8">
        <v>86.69648780128955</v>
      </c>
      <c r="G23" s="8"/>
      <c r="H23" s="8"/>
      <c r="I23" s="8">
        <v>13.30351219871045</v>
      </c>
      <c r="J23" s="8">
        <v>86.69648780128955</v>
      </c>
      <c r="K23" s="8">
        <v>99.617904490961024</v>
      </c>
      <c r="L23" s="8">
        <v>87.916513475005104</v>
      </c>
      <c r="M23" s="8"/>
      <c r="N23" s="8"/>
      <c r="O23" s="8">
        <v>12.083486524994896</v>
      </c>
      <c r="P23" s="8">
        <v>87.916513475005104</v>
      </c>
      <c r="Q23" s="8"/>
      <c r="R23" s="8"/>
      <c r="S23" s="8"/>
      <c r="T23" s="8"/>
      <c r="U23" s="8"/>
      <c r="V23" s="8">
        <v>100</v>
      </c>
    </row>
    <row r="24" spans="1:22" s="108" customFormat="1" ht="11.4" x14ac:dyDescent="0.2">
      <c r="A24" s="108" t="s">
        <v>144</v>
      </c>
      <c r="B24" s="8">
        <v>2010</v>
      </c>
      <c r="C24" s="109" t="s">
        <v>7</v>
      </c>
      <c r="D24" s="8">
        <v>2822569</v>
      </c>
      <c r="E24" s="8"/>
      <c r="F24" s="8">
        <v>86.69648780128955</v>
      </c>
      <c r="G24" s="8"/>
      <c r="H24" s="8"/>
      <c r="I24" s="8">
        <v>13.30351219871045</v>
      </c>
      <c r="J24" s="8">
        <v>86.69648780128955</v>
      </c>
      <c r="K24" s="8">
        <v>99.617904490961024</v>
      </c>
      <c r="L24" s="8">
        <v>87.916513475005104</v>
      </c>
      <c r="M24" s="8"/>
      <c r="N24" s="8"/>
      <c r="O24" s="8">
        <v>12.083486524994896</v>
      </c>
      <c r="P24" s="8">
        <v>87.916513475005104</v>
      </c>
      <c r="Q24" s="8">
        <v>93.067801624009917</v>
      </c>
      <c r="R24" s="8"/>
      <c r="S24" s="8"/>
      <c r="T24" s="8"/>
      <c r="U24" s="8">
        <v>6.9321983759900832</v>
      </c>
      <c r="V24" s="8">
        <v>93.067801624009917</v>
      </c>
    </row>
    <row r="25" spans="1:22" s="108" customFormat="1" ht="11.4" x14ac:dyDescent="0.2">
      <c r="A25" s="108" t="s">
        <v>144</v>
      </c>
      <c r="B25" s="8">
        <v>2011</v>
      </c>
      <c r="C25" s="109" t="s">
        <v>7</v>
      </c>
      <c r="D25" s="8">
        <v>2802964</v>
      </c>
      <c r="E25" s="8">
        <v>90.7</v>
      </c>
      <c r="F25" s="8">
        <v>86.69648780128955</v>
      </c>
      <c r="G25" s="8"/>
      <c r="H25" s="8"/>
      <c r="I25" s="8">
        <v>13.30351219871045</v>
      </c>
      <c r="J25" s="8">
        <v>86.69648780128955</v>
      </c>
      <c r="K25" s="8">
        <v>99.617904490961024</v>
      </c>
      <c r="L25" s="8">
        <v>87.916513475005104</v>
      </c>
      <c r="M25" s="8">
        <v>62.7</v>
      </c>
      <c r="N25" s="8">
        <v>25.216513475005101</v>
      </c>
      <c r="O25" s="8">
        <v>12.083486524994896</v>
      </c>
      <c r="P25" s="8">
        <v>0</v>
      </c>
      <c r="Q25" s="8">
        <v>93.067801624009917</v>
      </c>
      <c r="R25" s="8"/>
      <c r="S25" s="8">
        <v>38.1</v>
      </c>
      <c r="T25" s="8">
        <v>54.967801624009915</v>
      </c>
      <c r="U25" s="8">
        <v>6.9321983759900832</v>
      </c>
      <c r="V25" s="8">
        <v>0</v>
      </c>
    </row>
    <row r="26" spans="1:22" s="108" customFormat="1" ht="11.4" x14ac:dyDescent="0.2">
      <c r="A26" s="108" t="s">
        <v>144</v>
      </c>
      <c r="B26" s="8">
        <v>2012</v>
      </c>
      <c r="C26" s="109" t="s">
        <v>7</v>
      </c>
      <c r="D26" s="8">
        <v>2792715</v>
      </c>
      <c r="E26" s="8">
        <v>90.7</v>
      </c>
      <c r="F26" s="8">
        <v>87.342886105386242</v>
      </c>
      <c r="G26" s="8">
        <v>69.5</v>
      </c>
      <c r="H26" s="8">
        <v>17.842886105386242</v>
      </c>
      <c r="I26" s="8">
        <v>12.657113894613758</v>
      </c>
      <c r="J26" s="8">
        <v>0</v>
      </c>
      <c r="K26" s="8">
        <v>99.613584809119772</v>
      </c>
      <c r="L26" s="8">
        <v>87.916513475005104</v>
      </c>
      <c r="M26" s="8">
        <v>62.7</v>
      </c>
      <c r="N26" s="8">
        <v>25.216513475005101</v>
      </c>
      <c r="O26" s="8">
        <v>12.083486524994896</v>
      </c>
      <c r="P26" s="8">
        <v>0</v>
      </c>
      <c r="Q26" s="8">
        <v>93.067801624009917</v>
      </c>
      <c r="R26" s="8"/>
      <c r="S26" s="8">
        <v>38.1</v>
      </c>
      <c r="T26" s="8">
        <v>54.967801624009915</v>
      </c>
      <c r="U26" s="8">
        <v>6.9321983759900832</v>
      </c>
      <c r="V26" s="8">
        <v>0</v>
      </c>
    </row>
    <row r="27" spans="1:22" s="108" customFormat="1" ht="11.4" x14ac:dyDescent="0.2">
      <c r="A27" s="108" t="s">
        <v>144</v>
      </c>
      <c r="B27" s="8">
        <v>2013</v>
      </c>
      <c r="C27" s="109" t="s">
        <v>7</v>
      </c>
      <c r="D27" s="8">
        <v>2794703</v>
      </c>
      <c r="E27" s="8">
        <v>90.7</v>
      </c>
      <c r="F27" s="8">
        <v>87.989284409483162</v>
      </c>
      <c r="G27" s="8">
        <v>69.5</v>
      </c>
      <c r="H27" s="8">
        <v>18.489284409483162</v>
      </c>
      <c r="I27" s="8">
        <v>12.010715590516838</v>
      </c>
      <c r="J27" s="8">
        <v>0</v>
      </c>
      <c r="K27" s="8">
        <v>99.609265127278505</v>
      </c>
      <c r="L27" s="8">
        <v>87.916513475005104</v>
      </c>
      <c r="M27" s="8">
        <v>62.7</v>
      </c>
      <c r="N27" s="8">
        <v>25.216513475005101</v>
      </c>
      <c r="O27" s="8">
        <v>12.083486524994896</v>
      </c>
      <c r="P27" s="8">
        <v>0</v>
      </c>
      <c r="Q27" s="8">
        <v>93.067801624009917</v>
      </c>
      <c r="R27" s="8"/>
      <c r="S27" s="8">
        <v>38.1</v>
      </c>
      <c r="T27" s="8">
        <v>54.967801624009915</v>
      </c>
      <c r="U27" s="8">
        <v>6.9321983759900832</v>
      </c>
      <c r="V27" s="8">
        <v>0</v>
      </c>
    </row>
    <row r="28" spans="1:22" s="108" customFormat="1" ht="11.4" x14ac:dyDescent="0.2">
      <c r="A28" s="108" t="s">
        <v>144</v>
      </c>
      <c r="B28" s="8">
        <v>2014</v>
      </c>
      <c r="C28" s="109" t="s">
        <v>7</v>
      </c>
      <c r="D28" s="8">
        <v>2807984</v>
      </c>
      <c r="E28" s="8">
        <v>90.7</v>
      </c>
      <c r="F28" s="8">
        <v>88.635682713579854</v>
      </c>
      <c r="G28" s="8">
        <v>69.5</v>
      </c>
      <c r="H28" s="8">
        <v>19.135682713579854</v>
      </c>
      <c r="I28" s="8">
        <v>11.364317286420146</v>
      </c>
      <c r="J28" s="8">
        <v>0</v>
      </c>
      <c r="K28" s="8">
        <v>99.604945445437252</v>
      </c>
      <c r="L28" s="8">
        <v>89.298117618384822</v>
      </c>
      <c r="M28" s="8">
        <v>62.7</v>
      </c>
      <c r="N28" s="8">
        <v>26.598117618384819</v>
      </c>
      <c r="O28" s="8">
        <v>10.701882381615178</v>
      </c>
      <c r="P28" s="8">
        <v>0</v>
      </c>
      <c r="Q28" s="8">
        <v>93.067801624009917</v>
      </c>
      <c r="R28" s="8"/>
      <c r="S28" s="8">
        <v>38.1</v>
      </c>
      <c r="T28" s="8">
        <v>54.967801624009915</v>
      </c>
      <c r="U28" s="8">
        <v>6.9321983759900832</v>
      </c>
      <c r="V28" s="8">
        <v>0</v>
      </c>
    </row>
    <row r="29" spans="1:22" s="108" customFormat="1" ht="11.4" x14ac:dyDescent="0.2">
      <c r="A29" s="108" t="s">
        <v>144</v>
      </c>
      <c r="B29" s="8">
        <v>2015</v>
      </c>
      <c r="C29" s="109" t="s">
        <v>7</v>
      </c>
      <c r="D29" s="8">
        <v>2823433</v>
      </c>
      <c r="E29" s="8">
        <v>90.7</v>
      </c>
      <c r="F29" s="8">
        <v>89.282081017676546</v>
      </c>
      <c r="G29" s="8">
        <v>69.5</v>
      </c>
      <c r="H29" s="8">
        <v>19.782081017676546</v>
      </c>
      <c r="I29" s="8">
        <v>10.717918982323454</v>
      </c>
      <c r="J29" s="8">
        <v>0</v>
      </c>
      <c r="K29" s="8">
        <v>99.600625763595986</v>
      </c>
      <c r="L29" s="8">
        <v>90.67972176176454</v>
      </c>
      <c r="M29" s="8">
        <v>62.7</v>
      </c>
      <c r="N29" s="8">
        <v>27.979721761764537</v>
      </c>
      <c r="O29" s="8">
        <v>9.3202782382354599</v>
      </c>
      <c r="P29" s="8">
        <v>0</v>
      </c>
      <c r="Q29" s="8">
        <v>93.665106681461793</v>
      </c>
      <c r="R29" s="8"/>
      <c r="S29" s="8">
        <v>38.1</v>
      </c>
      <c r="T29" s="8">
        <v>55.565106681461792</v>
      </c>
      <c r="U29" s="8">
        <v>6.3348933185382066</v>
      </c>
      <c r="V29" s="8">
        <v>0</v>
      </c>
    </row>
    <row r="30" spans="1:22" s="108" customFormat="1" ht="11.4" x14ac:dyDescent="0.2">
      <c r="A30" s="108" t="s">
        <v>144</v>
      </c>
      <c r="B30" s="8">
        <v>2016</v>
      </c>
      <c r="C30" s="109" t="s">
        <v>7</v>
      </c>
      <c r="D30" s="8">
        <v>2850809</v>
      </c>
      <c r="E30" s="8">
        <v>90.7</v>
      </c>
      <c r="F30" s="8">
        <v>89.928479321773239</v>
      </c>
      <c r="G30" s="8">
        <v>69.5</v>
      </c>
      <c r="H30" s="8">
        <v>20.428479321773239</v>
      </c>
      <c r="I30" s="8">
        <v>10.071520678226761</v>
      </c>
      <c r="J30" s="8">
        <v>0</v>
      </c>
      <c r="K30" s="8">
        <v>99.596306081754733</v>
      </c>
      <c r="L30" s="8">
        <v>92.061325905144258</v>
      </c>
      <c r="M30" s="8">
        <v>62.7</v>
      </c>
      <c r="N30" s="8">
        <v>29.361325905144255</v>
      </c>
      <c r="O30" s="8">
        <v>7.9386740948557417</v>
      </c>
      <c r="P30" s="8">
        <v>0</v>
      </c>
      <c r="Q30" s="8">
        <v>94.26241173891367</v>
      </c>
      <c r="R30" s="8"/>
      <c r="S30" s="8">
        <v>38.1</v>
      </c>
      <c r="T30" s="8">
        <v>56.162411738913669</v>
      </c>
      <c r="U30" s="8">
        <v>5.73758826108633</v>
      </c>
      <c r="V30" s="8">
        <v>0</v>
      </c>
    </row>
    <row r="31" spans="1:22" s="108" customFormat="1" ht="11.4" x14ac:dyDescent="0.2">
      <c r="A31" s="108" t="s">
        <v>144</v>
      </c>
      <c r="B31" s="8">
        <v>2017</v>
      </c>
      <c r="C31" s="109" t="s">
        <v>7</v>
      </c>
      <c r="D31" s="8">
        <v>2898451</v>
      </c>
      <c r="E31" s="8">
        <v>90.7</v>
      </c>
      <c r="F31" s="8">
        <v>90.574877625869931</v>
      </c>
      <c r="G31" s="8">
        <v>69.5</v>
      </c>
      <c r="H31" s="8">
        <v>21.074877625869931</v>
      </c>
      <c r="I31" s="8">
        <v>9.4251223741300691</v>
      </c>
      <c r="J31" s="8">
        <v>0</v>
      </c>
      <c r="K31" s="8">
        <v>99.591986399913466</v>
      </c>
      <c r="L31" s="8">
        <v>93.442930048523976</v>
      </c>
      <c r="M31" s="8">
        <v>62.7</v>
      </c>
      <c r="N31" s="8">
        <v>30.742930048523974</v>
      </c>
      <c r="O31" s="8">
        <v>6.5570699514760236</v>
      </c>
      <c r="P31" s="8">
        <v>0</v>
      </c>
      <c r="Q31" s="8">
        <v>94.859716796365547</v>
      </c>
      <c r="R31" s="8"/>
      <c r="S31" s="8">
        <v>38.1</v>
      </c>
      <c r="T31" s="8">
        <v>56.759716796365545</v>
      </c>
      <c r="U31" s="8">
        <v>5.1402832036344535</v>
      </c>
      <c r="V31" s="8">
        <v>0</v>
      </c>
    </row>
    <row r="32" spans="1:22" s="108" customFormat="1" ht="11.4" x14ac:dyDescent="0.2">
      <c r="A32" s="108" t="s">
        <v>144</v>
      </c>
      <c r="B32" s="8">
        <v>2018</v>
      </c>
      <c r="C32" s="109" t="s">
        <v>7</v>
      </c>
      <c r="D32" s="8">
        <v>2945809</v>
      </c>
      <c r="E32" s="8">
        <v>91.221275929966851</v>
      </c>
      <c r="F32" s="8">
        <v>91.221275929966851</v>
      </c>
      <c r="G32" s="8">
        <v>69.5</v>
      </c>
      <c r="H32" s="8">
        <v>21.721275929966851</v>
      </c>
      <c r="I32" s="8">
        <v>8.7787240700331495</v>
      </c>
      <c r="J32" s="8">
        <v>0</v>
      </c>
      <c r="K32" s="8">
        <v>99.587666718072214</v>
      </c>
      <c r="L32" s="8">
        <v>94.824534191904149</v>
      </c>
      <c r="M32" s="8">
        <v>62.7</v>
      </c>
      <c r="N32" s="8">
        <v>32.124534191904146</v>
      </c>
      <c r="O32" s="8">
        <v>5.1754658080958507</v>
      </c>
      <c r="P32" s="8">
        <v>0</v>
      </c>
      <c r="Q32" s="8">
        <v>95.457021853817423</v>
      </c>
      <c r="R32" s="8"/>
      <c r="S32" s="8">
        <v>38.1</v>
      </c>
      <c r="T32" s="8">
        <v>57.357021853817422</v>
      </c>
      <c r="U32" s="8">
        <v>4.5429781461825769</v>
      </c>
      <c r="V32" s="8">
        <v>0</v>
      </c>
    </row>
    <row r="33" spans="1:22" s="108" customFormat="1" ht="11.4" x14ac:dyDescent="0.2">
      <c r="A33" s="108" t="s">
        <v>144</v>
      </c>
      <c r="B33" s="8">
        <v>2019</v>
      </c>
      <c r="C33" s="109" t="s">
        <v>7</v>
      </c>
      <c r="D33" s="8">
        <v>2994886</v>
      </c>
      <c r="E33" s="8">
        <v>91.867674234063543</v>
      </c>
      <c r="F33" s="8">
        <v>91.867674234063543</v>
      </c>
      <c r="G33" s="8">
        <v>69.5</v>
      </c>
      <c r="H33" s="8">
        <v>22.367674234063543</v>
      </c>
      <c r="I33" s="8">
        <v>8.1323257659364572</v>
      </c>
      <c r="J33" s="8">
        <v>0</v>
      </c>
      <c r="K33" s="8">
        <v>99.583347036230947</v>
      </c>
      <c r="L33" s="8">
        <v>96.206138335283867</v>
      </c>
      <c r="M33" s="8">
        <v>62.7</v>
      </c>
      <c r="N33" s="8">
        <v>33.506138335283865</v>
      </c>
      <c r="O33" s="8">
        <v>3.7938616647161325</v>
      </c>
      <c r="P33" s="8">
        <v>0</v>
      </c>
      <c r="Q33" s="8">
        <v>96.0543269112693</v>
      </c>
      <c r="R33" s="8"/>
      <c r="S33" s="8">
        <v>38.1</v>
      </c>
      <c r="T33" s="8">
        <v>57.954326911269298</v>
      </c>
      <c r="U33" s="8">
        <v>3.9456730887307003</v>
      </c>
      <c r="V33" s="8">
        <v>0</v>
      </c>
    </row>
    <row r="34" spans="1:22" s="108" customFormat="1" ht="11.4" x14ac:dyDescent="0.2">
      <c r="A34" s="108" t="s">
        <v>144</v>
      </c>
      <c r="B34" s="8">
        <v>2020</v>
      </c>
      <c r="C34" s="109" t="s">
        <v>7</v>
      </c>
      <c r="D34" s="8">
        <v>3042335</v>
      </c>
      <c r="E34" s="8"/>
      <c r="F34" s="8">
        <v>92.514072538160235</v>
      </c>
      <c r="G34" s="8">
        <v>69.5</v>
      </c>
      <c r="H34" s="8">
        <v>23.014072538160235</v>
      </c>
      <c r="I34" s="8">
        <v>7.4859274618397649</v>
      </c>
      <c r="J34" s="8">
        <v>0</v>
      </c>
      <c r="K34" s="8">
        <v>99.583347036230947</v>
      </c>
      <c r="L34" s="8">
        <v>97.587742478663586</v>
      </c>
      <c r="M34" s="8"/>
      <c r="N34" s="8"/>
      <c r="O34" s="8">
        <v>2.4122575213364144</v>
      </c>
      <c r="P34" s="8">
        <v>97.587742478663586</v>
      </c>
      <c r="Q34" s="8">
        <v>96.651631968720949</v>
      </c>
      <c r="R34" s="8"/>
      <c r="S34" s="8"/>
      <c r="T34" s="8"/>
      <c r="U34" s="8">
        <v>3.3483680312790511</v>
      </c>
      <c r="V34" s="8">
        <v>96.651631968720949</v>
      </c>
    </row>
    <row r="35" spans="1:22" s="108" customFormat="1" ht="11.4" x14ac:dyDescent="0.2">
      <c r="A35" s="108" t="s">
        <v>144</v>
      </c>
      <c r="B35" s="8">
        <v>2021</v>
      </c>
      <c r="C35" s="109" t="s">
        <v>7</v>
      </c>
      <c r="D35" s="8">
        <v>3085284</v>
      </c>
      <c r="E35" s="8"/>
      <c r="F35" s="8">
        <v>93.160470842256927</v>
      </c>
      <c r="G35" s="8"/>
      <c r="H35" s="8"/>
      <c r="I35" s="8">
        <v>6.8395291577430726</v>
      </c>
      <c r="J35" s="8">
        <v>93.160470842256927</v>
      </c>
      <c r="K35" s="8">
        <v>99.583347036230947</v>
      </c>
      <c r="L35" s="8">
        <v>98.969346622043304</v>
      </c>
      <c r="M35" s="8"/>
      <c r="N35" s="8"/>
      <c r="O35" s="8">
        <v>1.0306533779566962</v>
      </c>
      <c r="P35" s="8">
        <v>98.969346622043304</v>
      </c>
      <c r="Q35" s="8">
        <v>97.248937026172825</v>
      </c>
      <c r="R35" s="8"/>
      <c r="S35" s="8"/>
      <c r="T35" s="8"/>
      <c r="U35" s="8">
        <v>2.7510629738271746</v>
      </c>
      <c r="V35" s="8">
        <v>97.248937026172825</v>
      </c>
    </row>
    <row r="36" spans="1:22" s="108" customFormat="1" ht="11.4" x14ac:dyDescent="0.2">
      <c r="A36" s="108" t="s">
        <v>144</v>
      </c>
      <c r="B36" s="8">
        <v>2022</v>
      </c>
      <c r="C36" s="109" t="s">
        <v>7</v>
      </c>
      <c r="D36" s="8">
        <v>3123100</v>
      </c>
      <c r="E36" s="8"/>
      <c r="F36" s="8">
        <v>93.80686914635362</v>
      </c>
      <c r="G36" s="8"/>
      <c r="H36" s="8"/>
      <c r="I36" s="8">
        <v>6.1931308536463803</v>
      </c>
      <c r="J36" s="8">
        <v>93.80686914635362</v>
      </c>
      <c r="K36" s="8">
        <v>100</v>
      </c>
      <c r="L36" s="8">
        <v>100</v>
      </c>
      <c r="M36" s="8"/>
      <c r="N36" s="8"/>
      <c r="O36" s="8">
        <v>0</v>
      </c>
      <c r="P36" s="8">
        <v>100</v>
      </c>
      <c r="Q36" s="8">
        <v>97.846242083624702</v>
      </c>
      <c r="R36" s="8"/>
      <c r="S36" s="8"/>
      <c r="T36" s="8"/>
      <c r="U36" s="8">
        <v>2.153757916375298</v>
      </c>
      <c r="V36" s="8">
        <v>97.846242083624702</v>
      </c>
    </row>
    <row r="37" spans="1:22" s="108" customFormat="1" ht="11.4" x14ac:dyDescent="0.2">
      <c r="A37" s="108" t="s">
        <v>144</v>
      </c>
      <c r="B37" s="8">
        <v>2023</v>
      </c>
      <c r="C37" s="109" t="s">
        <v>7</v>
      </c>
      <c r="D37" s="8">
        <v>3154175</v>
      </c>
      <c r="E37" s="8"/>
      <c r="F37" s="8">
        <v>94.453267450450312</v>
      </c>
      <c r="G37" s="8"/>
      <c r="H37" s="8"/>
      <c r="I37" s="8">
        <v>5.546732549549688</v>
      </c>
      <c r="J37" s="8">
        <v>94.453267450450312</v>
      </c>
      <c r="K37" s="8">
        <v>100</v>
      </c>
      <c r="L37" s="8">
        <v>100</v>
      </c>
      <c r="M37" s="8"/>
      <c r="N37" s="8"/>
      <c r="O37" s="8">
        <v>0</v>
      </c>
      <c r="P37" s="8">
        <v>100</v>
      </c>
      <c r="Q37" s="8">
        <v>98.443547141076579</v>
      </c>
      <c r="R37" s="8"/>
      <c r="S37" s="8"/>
      <c r="T37" s="8"/>
      <c r="U37" s="8">
        <v>1.5564528589234214</v>
      </c>
      <c r="V37" s="8">
        <v>98.443547141076579</v>
      </c>
    </row>
    <row r="38" spans="1:22" s="108" customFormat="1" ht="11.4" x14ac:dyDescent="0.2">
      <c r="A38" s="108" t="s">
        <v>144</v>
      </c>
      <c r="B38" s="8">
        <v>2024</v>
      </c>
      <c r="C38" s="109" t="s">
        <v>7</v>
      </c>
      <c r="D38" s="8">
        <v>2893383</v>
      </c>
      <c r="E38" s="8"/>
      <c r="F38" s="8">
        <v>95.099665754547232</v>
      </c>
      <c r="G38" s="8"/>
      <c r="H38" s="8"/>
      <c r="I38" s="8">
        <v>4.9003342454527683</v>
      </c>
      <c r="J38" s="8">
        <v>95.099665754547232</v>
      </c>
      <c r="K38" s="8">
        <v>100</v>
      </c>
      <c r="L38" s="8">
        <v>100</v>
      </c>
      <c r="M38" s="8"/>
      <c r="N38" s="8"/>
      <c r="O38" s="8">
        <v>0</v>
      </c>
      <c r="P38" s="8">
        <v>100</v>
      </c>
      <c r="Q38" s="8">
        <v>99.040852198528455</v>
      </c>
      <c r="R38" s="8"/>
      <c r="S38" s="8"/>
      <c r="T38" s="8"/>
      <c r="U38" s="8">
        <v>0.95914780147154488</v>
      </c>
      <c r="V38" s="8">
        <v>99.040852198528455</v>
      </c>
    </row>
    <row r="39" spans="1:22" s="108" customFormat="1" ht="11.4" x14ac:dyDescent="0.2">
      <c r="A39" s="108" t="s">
        <v>144</v>
      </c>
      <c r="B39" s="8">
        <v>2025</v>
      </c>
      <c r="C39" s="109" t="s">
        <v>7</v>
      </c>
      <c r="D39" s="8">
        <v>2885486</v>
      </c>
      <c r="E39" s="8"/>
      <c r="F39" s="8">
        <v>95.746064058643924</v>
      </c>
      <c r="G39" s="8"/>
      <c r="H39" s="8"/>
      <c r="I39" s="8">
        <v>4.253935941356076</v>
      </c>
      <c r="J39" s="8">
        <v>95.746064058643924</v>
      </c>
      <c r="K39" s="8">
        <v>100</v>
      </c>
      <c r="L39" s="8">
        <v>100</v>
      </c>
      <c r="M39" s="8"/>
      <c r="N39" s="8"/>
      <c r="O39" s="8">
        <v>0</v>
      </c>
      <c r="P39" s="8">
        <v>100</v>
      </c>
      <c r="Q39" s="8">
        <v>99.638157255980332</v>
      </c>
      <c r="R39" s="8"/>
      <c r="S39" s="8"/>
      <c r="T39" s="8"/>
      <c r="U39" s="8">
        <v>0.36184274401966832</v>
      </c>
      <c r="V39" s="8">
        <v>99.638157255980332</v>
      </c>
    </row>
    <row r="40" spans="1:22" s="108" customFormat="1" ht="11.4" x14ac:dyDescent="0.2">
      <c r="A40" s="108" t="s">
        <v>144</v>
      </c>
      <c r="B40" s="8">
        <v>2026</v>
      </c>
      <c r="C40" s="109" t="s">
        <v>7</v>
      </c>
      <c r="D40" s="8"/>
      <c r="E40" s="8"/>
      <c r="F40" s="8">
        <v>95.746064058643924</v>
      </c>
      <c r="G40" s="8"/>
      <c r="H40" s="8"/>
      <c r="I40" s="8">
        <v>4.253935941356076</v>
      </c>
      <c r="J40" s="8">
        <v>95.746064058643924</v>
      </c>
      <c r="K40" s="8">
        <v>100</v>
      </c>
      <c r="L40" s="8">
        <v>100</v>
      </c>
      <c r="M40" s="8"/>
      <c r="N40" s="8"/>
      <c r="O40" s="8">
        <v>0</v>
      </c>
      <c r="P40" s="8">
        <v>100</v>
      </c>
      <c r="Q40" s="8">
        <v>99.638157255980332</v>
      </c>
      <c r="R40" s="8"/>
      <c r="S40" s="8"/>
      <c r="T40" s="8"/>
      <c r="U40" s="8">
        <v>0.36184274401966832</v>
      </c>
      <c r="V40" s="8">
        <v>99.638157255980332</v>
      </c>
    </row>
    <row r="41" spans="1:22" s="108" customFormat="1" ht="11.4" x14ac:dyDescent="0.2">
      <c r="A41" s="108" t="s">
        <v>144</v>
      </c>
      <c r="B41" s="8">
        <v>2027</v>
      </c>
      <c r="C41" s="109" t="s">
        <v>7</v>
      </c>
      <c r="D41" s="8"/>
      <c r="E41" s="8"/>
      <c r="F41" s="8">
        <v>95.746064058643924</v>
      </c>
      <c r="G41" s="8"/>
      <c r="H41" s="8"/>
      <c r="I41" s="8">
        <v>4.253935941356076</v>
      </c>
      <c r="J41" s="8">
        <v>95.746064058643924</v>
      </c>
      <c r="K41" s="8">
        <v>100</v>
      </c>
      <c r="L41" s="8">
        <v>100</v>
      </c>
      <c r="M41" s="8"/>
      <c r="N41" s="8"/>
      <c r="O41" s="8">
        <v>0</v>
      </c>
      <c r="P41" s="8">
        <v>100</v>
      </c>
      <c r="Q41" s="8">
        <v>99.638157255980332</v>
      </c>
      <c r="R41" s="8"/>
      <c r="S41" s="8"/>
      <c r="T41" s="8"/>
      <c r="U41" s="8">
        <v>0.36184274401966832</v>
      </c>
      <c r="V41" s="8">
        <v>99.638157255980332</v>
      </c>
    </row>
    <row r="42" spans="1:22" s="108" customFormat="1" ht="11.4" x14ac:dyDescent="0.2">
      <c r="A42" s="108" t="s">
        <v>144</v>
      </c>
      <c r="B42" s="8">
        <v>2028</v>
      </c>
      <c r="C42" s="109" t="s">
        <v>7</v>
      </c>
      <c r="D42" s="8"/>
      <c r="E42" s="8"/>
      <c r="F42" s="8">
        <v>95.746064058643924</v>
      </c>
      <c r="G42" s="8"/>
      <c r="H42" s="8"/>
      <c r="I42" s="8">
        <v>4.253935941356076</v>
      </c>
      <c r="J42" s="8">
        <v>95.746064058643924</v>
      </c>
      <c r="K42" s="8">
        <v>100</v>
      </c>
      <c r="L42" s="8">
        <v>100</v>
      </c>
      <c r="M42" s="8"/>
      <c r="N42" s="8"/>
      <c r="O42" s="8">
        <v>0</v>
      </c>
      <c r="P42" s="8">
        <v>100</v>
      </c>
      <c r="Q42" s="8">
        <v>99.638157255980332</v>
      </c>
      <c r="R42" s="8"/>
      <c r="S42" s="8"/>
      <c r="T42" s="8"/>
      <c r="U42" s="8">
        <v>0.36184274401966832</v>
      </c>
      <c r="V42" s="8">
        <v>99.638157255980332</v>
      </c>
    </row>
    <row r="43" spans="1:22" s="108" customFormat="1" ht="11.4" x14ac:dyDescent="0.2">
      <c r="A43" s="108" t="s">
        <v>144</v>
      </c>
      <c r="B43" s="8">
        <v>2029</v>
      </c>
      <c r="C43" s="109" t="s">
        <v>7</v>
      </c>
      <c r="D43" s="8"/>
      <c r="E43" s="8"/>
      <c r="F43" s="8">
        <v>95.746064058643924</v>
      </c>
      <c r="G43" s="8"/>
      <c r="H43" s="8"/>
      <c r="I43" s="8">
        <v>4.253935941356076</v>
      </c>
      <c r="J43" s="8">
        <v>95.746064058643924</v>
      </c>
      <c r="K43" s="8">
        <v>100</v>
      </c>
      <c r="L43" s="8">
        <v>100</v>
      </c>
      <c r="M43" s="8"/>
      <c r="N43" s="8"/>
      <c r="O43" s="8">
        <v>0</v>
      </c>
      <c r="P43" s="8">
        <v>100</v>
      </c>
      <c r="Q43" s="8">
        <v>99.638157255980332</v>
      </c>
      <c r="R43" s="8"/>
      <c r="S43" s="8"/>
      <c r="T43" s="8"/>
      <c r="U43" s="8">
        <v>0.36184274401966832</v>
      </c>
      <c r="V43" s="8">
        <v>99.638157255980332</v>
      </c>
    </row>
    <row r="44" spans="1:22" s="108" customFormat="1" ht="11.4" x14ac:dyDescent="0.2">
      <c r="A44" s="108" t="s">
        <v>144</v>
      </c>
      <c r="B44" s="8">
        <v>2030</v>
      </c>
      <c r="C44" s="109" t="s">
        <v>7</v>
      </c>
      <c r="D44" s="8"/>
      <c r="E44" s="8"/>
      <c r="F44" s="8"/>
      <c r="G44" s="8"/>
      <c r="H44" s="8"/>
      <c r="I44" s="8"/>
      <c r="J44" s="8">
        <v>100</v>
      </c>
      <c r="K44" s="8">
        <v>100</v>
      </c>
      <c r="L44" s="8">
        <v>100</v>
      </c>
      <c r="M44" s="8"/>
      <c r="N44" s="8"/>
      <c r="O44" s="8">
        <v>0</v>
      </c>
      <c r="P44" s="8">
        <v>100</v>
      </c>
      <c r="Q44" s="8">
        <v>99.638157255980332</v>
      </c>
      <c r="R44" s="8"/>
      <c r="S44" s="8"/>
      <c r="T44" s="8"/>
      <c r="U44" s="8">
        <v>0.36184274401966832</v>
      </c>
      <c r="V44" s="8">
        <v>99.638157255980332</v>
      </c>
    </row>
    <row r="45" spans="1:22" s="108" customFormat="1" ht="11.4" x14ac:dyDescent="0.2">
      <c r="A45" s="108" t="s">
        <v>144</v>
      </c>
      <c r="B45" s="8">
        <v>2000</v>
      </c>
      <c r="C45" s="109" t="s">
        <v>1</v>
      </c>
      <c r="D45" s="8">
        <v>2100953.5732675553</v>
      </c>
      <c r="E45" s="8"/>
      <c r="F45" s="8"/>
      <c r="G45" s="8"/>
      <c r="H45" s="8"/>
      <c r="I45" s="8"/>
      <c r="J45" s="8">
        <v>100</v>
      </c>
      <c r="K45" s="8"/>
      <c r="L45" s="8"/>
      <c r="M45" s="8"/>
      <c r="N45" s="8"/>
      <c r="O45" s="8"/>
      <c r="P45" s="8">
        <v>100</v>
      </c>
      <c r="Q45" s="8"/>
      <c r="R45" s="8"/>
      <c r="S45" s="8"/>
      <c r="T45" s="8"/>
      <c r="U45" s="8"/>
      <c r="V45" s="8">
        <v>100</v>
      </c>
    </row>
    <row r="46" spans="1:22" s="108" customFormat="1" ht="11.4" x14ac:dyDescent="0.2">
      <c r="A46" s="108" t="s">
        <v>144</v>
      </c>
      <c r="B46" s="8">
        <v>2001</v>
      </c>
      <c r="C46" s="109" t="s">
        <v>1</v>
      </c>
      <c r="D46" s="8">
        <v>2091257.8116208648</v>
      </c>
      <c r="E46" s="8"/>
      <c r="F46" s="8"/>
      <c r="G46" s="8"/>
      <c r="H46" s="8"/>
      <c r="I46" s="8"/>
      <c r="J46" s="8">
        <v>100</v>
      </c>
      <c r="K46" s="8"/>
      <c r="L46" s="8"/>
      <c r="M46" s="8"/>
      <c r="N46" s="8"/>
      <c r="O46" s="8"/>
      <c r="P46" s="8">
        <v>100</v>
      </c>
      <c r="Q46" s="8"/>
      <c r="R46" s="8"/>
      <c r="S46" s="8"/>
      <c r="T46" s="8"/>
      <c r="U46" s="8"/>
      <c r="V46" s="8">
        <v>100</v>
      </c>
    </row>
    <row r="47" spans="1:22" s="108" customFormat="1" ht="11.4" x14ac:dyDescent="0.2">
      <c r="A47" s="108" t="s">
        <v>144</v>
      </c>
      <c r="B47" s="8">
        <v>2002</v>
      </c>
      <c r="C47" s="109" t="s">
        <v>1</v>
      </c>
      <c r="D47" s="8">
        <v>2075898.3455218505</v>
      </c>
      <c r="E47" s="8"/>
      <c r="F47" s="8"/>
      <c r="G47" s="8"/>
      <c r="H47" s="8"/>
      <c r="I47" s="8"/>
      <c r="J47" s="8">
        <v>100</v>
      </c>
      <c r="K47" s="8"/>
      <c r="L47" s="8"/>
      <c r="M47" s="8"/>
      <c r="N47" s="8"/>
      <c r="O47" s="8"/>
      <c r="P47" s="8">
        <v>100</v>
      </c>
      <c r="Q47" s="8"/>
      <c r="R47" s="8"/>
      <c r="S47" s="8"/>
      <c r="T47" s="8"/>
      <c r="U47" s="8"/>
      <c r="V47" s="8">
        <v>100</v>
      </c>
    </row>
    <row r="48" spans="1:22" s="108" customFormat="1" ht="11.4" x14ac:dyDescent="0.2">
      <c r="A48" s="108" t="s">
        <v>144</v>
      </c>
      <c r="B48" s="8">
        <v>2003</v>
      </c>
      <c r="C48" s="109" t="s">
        <v>1</v>
      </c>
      <c r="D48" s="8">
        <v>2054815.0178218842</v>
      </c>
      <c r="E48" s="8"/>
      <c r="F48" s="8"/>
      <c r="G48" s="8"/>
      <c r="H48" s="8"/>
      <c r="I48" s="8"/>
      <c r="J48" s="8">
        <v>100</v>
      </c>
      <c r="K48" s="8"/>
      <c r="L48" s="8"/>
      <c r="M48" s="8"/>
      <c r="N48" s="8"/>
      <c r="O48" s="8"/>
      <c r="P48" s="8">
        <v>100</v>
      </c>
      <c r="Q48" s="8"/>
      <c r="R48" s="8"/>
      <c r="S48" s="8"/>
      <c r="T48" s="8"/>
      <c r="U48" s="8"/>
      <c r="V48" s="8">
        <v>100</v>
      </c>
    </row>
    <row r="49" spans="1:22" s="108" customFormat="1" ht="11.4" x14ac:dyDescent="0.2">
      <c r="A49" s="108" t="s">
        <v>144</v>
      </c>
      <c r="B49" s="8">
        <v>2004</v>
      </c>
      <c r="C49" s="109" t="s">
        <v>1</v>
      </c>
      <c r="D49" s="8">
        <v>2028888.1084947968</v>
      </c>
      <c r="E49" s="8"/>
      <c r="F49" s="8"/>
      <c r="G49" s="8"/>
      <c r="H49" s="8"/>
      <c r="I49" s="8"/>
      <c r="J49" s="8">
        <v>100</v>
      </c>
      <c r="K49" s="8"/>
      <c r="L49" s="8"/>
      <c r="M49" s="8"/>
      <c r="N49" s="8"/>
      <c r="O49" s="8"/>
      <c r="P49" s="8">
        <v>100</v>
      </c>
      <c r="Q49" s="8"/>
      <c r="R49" s="8"/>
      <c r="S49" s="8"/>
      <c r="T49" s="8"/>
      <c r="U49" s="8"/>
      <c r="V49" s="8">
        <v>100</v>
      </c>
    </row>
    <row r="50" spans="1:22" s="108" customFormat="1" ht="11.4" x14ac:dyDescent="0.2">
      <c r="A50" s="108" t="s">
        <v>144</v>
      </c>
      <c r="B50" s="8">
        <v>2005</v>
      </c>
      <c r="C50" s="109" t="s">
        <v>1</v>
      </c>
      <c r="D50" s="8">
        <v>1996386.573277588</v>
      </c>
      <c r="E50" s="8"/>
      <c r="F50" s="8"/>
      <c r="G50" s="8"/>
      <c r="H50" s="8"/>
      <c r="I50" s="8"/>
      <c r="J50" s="8">
        <v>100</v>
      </c>
      <c r="K50" s="8"/>
      <c r="L50" s="8"/>
      <c r="M50" s="8"/>
      <c r="N50" s="8"/>
      <c r="O50" s="8"/>
      <c r="P50" s="8">
        <v>100</v>
      </c>
      <c r="Q50" s="8"/>
      <c r="R50" s="8"/>
      <c r="S50" s="8"/>
      <c r="T50" s="8"/>
      <c r="U50" s="8"/>
      <c r="V50" s="8">
        <v>100</v>
      </c>
    </row>
    <row r="51" spans="1:22" s="108" customFormat="1" ht="11.4" x14ac:dyDescent="0.2">
      <c r="A51" s="108" t="s">
        <v>144</v>
      </c>
      <c r="B51" s="8">
        <v>2006</v>
      </c>
      <c r="C51" s="109" t="s">
        <v>1</v>
      </c>
      <c r="D51" s="8">
        <v>1964386.6488136291</v>
      </c>
      <c r="E51" s="8"/>
      <c r="F51" s="8"/>
      <c r="G51" s="8"/>
      <c r="H51" s="8"/>
      <c r="I51" s="8"/>
      <c r="J51" s="8">
        <v>100</v>
      </c>
      <c r="K51" s="8"/>
      <c r="L51" s="8"/>
      <c r="M51" s="8"/>
      <c r="N51" s="8"/>
      <c r="O51" s="8"/>
      <c r="P51" s="8">
        <v>100</v>
      </c>
      <c r="Q51" s="8"/>
      <c r="R51" s="8"/>
      <c r="S51" s="8"/>
      <c r="T51" s="8"/>
      <c r="U51" s="8"/>
      <c r="V51" s="8">
        <v>100</v>
      </c>
    </row>
    <row r="52" spans="1:22" s="108" customFormat="1" ht="11.4" x14ac:dyDescent="0.2">
      <c r="A52" s="108" t="s">
        <v>144</v>
      </c>
      <c r="B52" s="8">
        <v>2007</v>
      </c>
      <c r="C52" s="109" t="s">
        <v>1</v>
      </c>
      <c r="D52" s="8">
        <v>1935234.6779196167</v>
      </c>
      <c r="E52" s="8"/>
      <c r="F52" s="8"/>
      <c r="G52" s="8"/>
      <c r="H52" s="8"/>
      <c r="I52" s="8"/>
      <c r="J52" s="8">
        <v>100</v>
      </c>
      <c r="K52" s="8"/>
      <c r="L52" s="8"/>
      <c r="M52" s="8"/>
      <c r="N52" s="8"/>
      <c r="O52" s="8"/>
      <c r="P52" s="8">
        <v>100</v>
      </c>
      <c r="Q52" s="8"/>
      <c r="R52" s="8"/>
      <c r="S52" s="8"/>
      <c r="T52" s="8"/>
      <c r="U52" s="8"/>
      <c r="V52" s="8">
        <v>100</v>
      </c>
    </row>
    <row r="53" spans="1:22" s="108" customFormat="1" ht="11.4" x14ac:dyDescent="0.2">
      <c r="A53" s="108" t="s">
        <v>144</v>
      </c>
      <c r="B53" s="8">
        <v>2008</v>
      </c>
      <c r="C53" s="109" t="s">
        <v>1</v>
      </c>
      <c r="D53" s="8">
        <v>1911022.1014842226</v>
      </c>
      <c r="E53" s="8"/>
      <c r="F53" s="8"/>
      <c r="G53" s="8"/>
      <c r="H53" s="8"/>
      <c r="I53" s="8"/>
      <c r="J53" s="8">
        <v>100</v>
      </c>
      <c r="K53" s="8"/>
      <c r="L53" s="8"/>
      <c r="M53" s="8"/>
      <c r="N53" s="8"/>
      <c r="O53" s="8"/>
      <c r="P53" s="8">
        <v>100</v>
      </c>
      <c r="Q53" s="8"/>
      <c r="R53" s="8"/>
      <c r="S53" s="8"/>
      <c r="T53" s="8"/>
      <c r="U53" s="8"/>
      <c r="V53" s="8">
        <v>100</v>
      </c>
    </row>
    <row r="54" spans="1:22" s="108" customFormat="1" ht="11.4" x14ac:dyDescent="0.2">
      <c r="A54" s="108" t="s">
        <v>144</v>
      </c>
      <c r="B54" s="8">
        <v>2009</v>
      </c>
      <c r="C54" s="109" t="s">
        <v>1</v>
      </c>
      <c r="D54" s="8">
        <v>1893672.0850482942</v>
      </c>
      <c r="E54" s="8"/>
      <c r="F54" s="8"/>
      <c r="G54" s="8"/>
      <c r="H54" s="8"/>
      <c r="I54" s="8"/>
      <c r="J54" s="8">
        <v>100</v>
      </c>
      <c r="K54" s="8"/>
      <c r="L54" s="8"/>
      <c r="M54" s="8"/>
      <c r="N54" s="8"/>
      <c r="O54" s="8"/>
      <c r="P54" s="8">
        <v>100</v>
      </c>
      <c r="Q54" s="8"/>
      <c r="R54" s="8"/>
      <c r="S54" s="8"/>
      <c r="T54" s="8"/>
      <c r="U54" s="8"/>
      <c r="V54" s="8">
        <v>100</v>
      </c>
    </row>
    <row r="55" spans="1:22" s="108" customFormat="1" ht="11.4" x14ac:dyDescent="0.2">
      <c r="A55" s="108" t="s">
        <v>144</v>
      </c>
      <c r="B55" s="8">
        <v>2010</v>
      </c>
      <c r="C55" s="109" t="s">
        <v>1</v>
      </c>
      <c r="D55" s="8">
        <v>1881439.7528651429</v>
      </c>
      <c r="E55" s="8"/>
      <c r="F55" s="8"/>
      <c r="G55" s="8"/>
      <c r="H55" s="8"/>
      <c r="I55" s="8"/>
      <c r="J55" s="8">
        <v>100</v>
      </c>
      <c r="K55" s="8"/>
      <c r="L55" s="8"/>
      <c r="M55" s="8"/>
      <c r="N55" s="8"/>
      <c r="O55" s="8"/>
      <c r="P55" s="8">
        <v>100</v>
      </c>
      <c r="Q55" s="8"/>
      <c r="R55" s="8"/>
      <c r="S55" s="8"/>
      <c r="T55" s="8"/>
      <c r="U55" s="8"/>
      <c r="V55" s="8">
        <v>100</v>
      </c>
    </row>
    <row r="56" spans="1:22" s="108" customFormat="1" ht="11.4" x14ac:dyDescent="0.2">
      <c r="A56" s="108" t="s">
        <v>144</v>
      </c>
      <c r="B56" s="8">
        <v>2011</v>
      </c>
      <c r="C56" s="109" t="s">
        <v>1</v>
      </c>
      <c r="D56" s="8">
        <v>1876248.1415460205</v>
      </c>
      <c r="E56" s="8"/>
      <c r="F56" s="8"/>
      <c r="G56" s="8"/>
      <c r="H56" s="8"/>
      <c r="I56" s="8"/>
      <c r="J56" s="8">
        <v>100</v>
      </c>
      <c r="K56" s="8"/>
      <c r="L56" s="8"/>
      <c r="M56" s="8"/>
      <c r="N56" s="8"/>
      <c r="O56" s="8"/>
      <c r="P56" s="8">
        <v>100</v>
      </c>
      <c r="Q56" s="8"/>
      <c r="R56" s="8"/>
      <c r="S56" s="8"/>
      <c r="T56" s="8"/>
      <c r="U56" s="8"/>
      <c r="V56" s="8">
        <v>100</v>
      </c>
    </row>
    <row r="57" spans="1:22" s="108" customFormat="1" ht="11.4" x14ac:dyDescent="0.2">
      <c r="A57" s="108" t="s">
        <v>144</v>
      </c>
      <c r="B57" s="8">
        <v>2012</v>
      </c>
      <c r="C57" s="109" t="s">
        <v>1</v>
      </c>
      <c r="D57" s="8">
        <v>1877207.2334724425</v>
      </c>
      <c r="E57" s="8"/>
      <c r="F57" s="8"/>
      <c r="G57" s="8"/>
      <c r="H57" s="8"/>
      <c r="I57" s="8"/>
      <c r="J57" s="8">
        <v>100</v>
      </c>
      <c r="K57" s="8"/>
      <c r="L57" s="8"/>
      <c r="M57" s="8"/>
      <c r="N57" s="8"/>
      <c r="O57" s="8"/>
      <c r="P57" s="8">
        <v>100</v>
      </c>
      <c r="Q57" s="8"/>
      <c r="R57" s="8"/>
      <c r="S57" s="8"/>
      <c r="T57" s="8"/>
      <c r="U57" s="8"/>
      <c r="V57" s="8">
        <v>100</v>
      </c>
    </row>
    <row r="58" spans="1:22" s="108" customFormat="1" ht="11.4" x14ac:dyDescent="0.2">
      <c r="A58" s="108" t="s">
        <v>144</v>
      </c>
      <c r="B58" s="8">
        <v>2013</v>
      </c>
      <c r="C58" s="109" t="s">
        <v>1</v>
      </c>
      <c r="D58" s="8">
        <v>1886284.8666088104</v>
      </c>
      <c r="E58" s="8"/>
      <c r="F58" s="8"/>
      <c r="G58" s="8"/>
      <c r="H58" s="8"/>
      <c r="I58" s="8"/>
      <c r="J58" s="8">
        <v>100</v>
      </c>
      <c r="K58" s="8"/>
      <c r="L58" s="8"/>
      <c r="M58" s="8"/>
      <c r="N58" s="8"/>
      <c r="O58" s="8"/>
      <c r="P58" s="8">
        <v>100</v>
      </c>
      <c r="Q58" s="8"/>
      <c r="R58" s="8"/>
      <c r="S58" s="8"/>
      <c r="T58" s="8"/>
      <c r="U58" s="8"/>
      <c r="V58" s="8">
        <v>100</v>
      </c>
    </row>
    <row r="59" spans="1:22" s="108" customFormat="1" ht="11.4" x14ac:dyDescent="0.2">
      <c r="A59" s="108" t="s">
        <v>144</v>
      </c>
      <c r="B59" s="8">
        <v>2014</v>
      </c>
      <c r="C59" s="109" t="s">
        <v>1</v>
      </c>
      <c r="D59" s="8">
        <v>1903027.0056005858</v>
      </c>
      <c r="E59" s="8"/>
      <c r="F59" s="8"/>
      <c r="G59" s="8"/>
      <c r="H59" s="8"/>
      <c r="I59" s="8"/>
      <c r="J59" s="8">
        <v>100</v>
      </c>
      <c r="K59" s="8"/>
      <c r="L59" s="8"/>
      <c r="M59" s="8"/>
      <c r="N59" s="8"/>
      <c r="O59" s="8"/>
      <c r="P59" s="8">
        <v>100</v>
      </c>
      <c r="Q59" s="8"/>
      <c r="R59" s="8"/>
      <c r="S59" s="8"/>
      <c r="T59" s="8"/>
      <c r="U59" s="8"/>
      <c r="V59" s="8">
        <v>100</v>
      </c>
    </row>
    <row r="60" spans="1:22" s="108" customFormat="1" ht="11.4" x14ac:dyDescent="0.2">
      <c r="A60" s="108" t="s">
        <v>144</v>
      </c>
      <c r="B60" s="8">
        <v>2015</v>
      </c>
      <c r="C60" s="109" t="s">
        <v>1</v>
      </c>
      <c r="D60" s="8">
        <v>1921515.5555868531</v>
      </c>
      <c r="E60" s="8"/>
      <c r="F60" s="8"/>
      <c r="G60" s="8"/>
      <c r="H60" s="8"/>
      <c r="I60" s="8"/>
      <c r="J60" s="8">
        <v>100</v>
      </c>
      <c r="K60" s="8"/>
      <c r="L60" s="8"/>
      <c r="M60" s="8"/>
      <c r="N60" s="8"/>
      <c r="O60" s="8"/>
      <c r="P60" s="8">
        <v>100</v>
      </c>
      <c r="Q60" s="8"/>
      <c r="R60" s="8"/>
      <c r="S60" s="8"/>
      <c r="T60" s="8"/>
      <c r="U60" s="8"/>
      <c r="V60" s="8">
        <v>100</v>
      </c>
    </row>
    <row r="61" spans="1:22" s="108" customFormat="1" ht="11.4" x14ac:dyDescent="0.2">
      <c r="A61" s="108" t="s">
        <v>144</v>
      </c>
      <c r="B61" s="8">
        <v>2016</v>
      </c>
      <c r="C61" s="109" t="s">
        <v>1</v>
      </c>
      <c r="D61" s="8">
        <v>1948413.9382799531</v>
      </c>
      <c r="E61" s="8"/>
      <c r="F61" s="8"/>
      <c r="G61" s="8"/>
      <c r="H61" s="8"/>
      <c r="I61" s="8"/>
      <c r="J61" s="8">
        <v>100</v>
      </c>
      <c r="K61" s="8"/>
      <c r="L61" s="8"/>
      <c r="M61" s="8"/>
      <c r="N61" s="8"/>
      <c r="O61" s="8"/>
      <c r="P61" s="8">
        <v>100</v>
      </c>
      <c r="Q61" s="8"/>
      <c r="R61" s="8"/>
      <c r="S61" s="8"/>
      <c r="T61" s="8"/>
      <c r="U61" s="8"/>
      <c r="V61" s="8">
        <v>100</v>
      </c>
    </row>
    <row r="62" spans="1:22" s="108" customFormat="1" ht="11.4" x14ac:dyDescent="0.2">
      <c r="A62" s="108" t="s">
        <v>144</v>
      </c>
      <c r="B62" s="8">
        <v>2017</v>
      </c>
      <c r="C62" s="109" t="s">
        <v>1</v>
      </c>
      <c r="D62" s="8">
        <v>1989554.9070201872</v>
      </c>
      <c r="E62" s="8"/>
      <c r="F62" s="8"/>
      <c r="G62" s="8"/>
      <c r="H62" s="8"/>
      <c r="I62" s="8"/>
      <c r="J62" s="8">
        <v>100</v>
      </c>
      <c r="K62" s="8"/>
      <c r="L62" s="8"/>
      <c r="M62" s="8"/>
      <c r="N62" s="8"/>
      <c r="O62" s="8"/>
      <c r="P62" s="8">
        <v>100</v>
      </c>
      <c r="Q62" s="8"/>
      <c r="R62" s="8"/>
      <c r="S62" s="8"/>
      <c r="T62" s="8"/>
      <c r="U62" s="8"/>
      <c r="V62" s="8">
        <v>100</v>
      </c>
    </row>
    <row r="63" spans="1:22" s="108" customFormat="1" ht="11.4" x14ac:dyDescent="0.2">
      <c r="A63" s="108" t="s">
        <v>144</v>
      </c>
      <c r="B63" s="8">
        <v>2018</v>
      </c>
      <c r="C63" s="109" t="s">
        <v>1</v>
      </c>
      <c r="D63" s="8">
        <v>2030988.0060601044</v>
      </c>
      <c r="E63" s="8"/>
      <c r="F63" s="8"/>
      <c r="G63" s="8"/>
      <c r="H63" s="8"/>
      <c r="I63" s="8"/>
      <c r="J63" s="8">
        <v>100</v>
      </c>
      <c r="K63" s="8"/>
      <c r="L63" s="8"/>
      <c r="M63" s="8"/>
      <c r="N63" s="8"/>
      <c r="O63" s="8"/>
      <c r="P63" s="8">
        <v>100</v>
      </c>
      <c r="Q63" s="8"/>
      <c r="R63" s="8"/>
      <c r="S63" s="8"/>
      <c r="T63" s="8"/>
      <c r="U63" s="8"/>
      <c r="V63" s="8">
        <v>100</v>
      </c>
    </row>
    <row r="64" spans="1:22" s="108" customFormat="1" ht="11.4" x14ac:dyDescent="0.2">
      <c r="A64" s="108" t="s">
        <v>144</v>
      </c>
      <c r="B64" s="8">
        <v>2019</v>
      </c>
      <c r="C64" s="109" t="s">
        <v>1</v>
      </c>
      <c r="D64" s="8">
        <v>2074078.2846343995</v>
      </c>
      <c r="E64" s="8"/>
      <c r="F64" s="8"/>
      <c r="G64" s="8"/>
      <c r="H64" s="8"/>
      <c r="I64" s="8"/>
      <c r="J64" s="8">
        <v>100</v>
      </c>
      <c r="K64" s="8"/>
      <c r="L64" s="8"/>
      <c r="M64" s="8"/>
      <c r="N64" s="8"/>
      <c r="O64" s="8"/>
      <c r="P64" s="8">
        <v>100</v>
      </c>
      <c r="Q64" s="8"/>
      <c r="R64" s="8"/>
      <c r="S64" s="8"/>
      <c r="T64" s="8"/>
      <c r="U64" s="8"/>
      <c r="V64" s="8">
        <v>100</v>
      </c>
    </row>
    <row r="65" spans="1:22" s="108" customFormat="1" ht="11.4" x14ac:dyDescent="0.2">
      <c r="A65" s="108" t="s">
        <v>144</v>
      </c>
      <c r="B65" s="8">
        <v>2020</v>
      </c>
      <c r="C65" s="109" t="s">
        <v>1</v>
      </c>
      <c r="D65" s="8">
        <v>2116491.6369396211</v>
      </c>
      <c r="E65" s="8"/>
      <c r="F65" s="8"/>
      <c r="G65" s="8"/>
      <c r="H65" s="8"/>
      <c r="I65" s="8"/>
      <c r="J65" s="8">
        <v>100</v>
      </c>
      <c r="K65" s="8"/>
      <c r="L65" s="8"/>
      <c r="M65" s="8"/>
      <c r="N65" s="8"/>
      <c r="O65" s="8"/>
      <c r="P65" s="8">
        <v>100</v>
      </c>
      <c r="Q65" s="8"/>
      <c r="R65" s="8"/>
      <c r="S65" s="8"/>
      <c r="T65" s="8"/>
      <c r="U65" s="8"/>
      <c r="V65" s="8">
        <v>100</v>
      </c>
    </row>
    <row r="66" spans="1:22" s="108" customFormat="1" ht="11.4" x14ac:dyDescent="0.2">
      <c r="A66" s="108" t="s">
        <v>144</v>
      </c>
      <c r="B66" s="8">
        <v>2021</v>
      </c>
      <c r="C66" s="109" t="s">
        <v>1</v>
      </c>
      <c r="D66" s="8">
        <v>2156243.2969848635</v>
      </c>
      <c r="E66" s="8"/>
      <c r="F66" s="8"/>
      <c r="G66" s="8"/>
      <c r="H66" s="8"/>
      <c r="I66" s="8"/>
      <c r="J66" s="8">
        <v>100</v>
      </c>
      <c r="K66" s="8"/>
      <c r="L66" s="8"/>
      <c r="M66" s="8"/>
      <c r="N66" s="8"/>
      <c r="O66" s="8"/>
      <c r="P66" s="8">
        <v>100</v>
      </c>
      <c r="Q66" s="8"/>
      <c r="R66" s="8"/>
      <c r="S66" s="8"/>
      <c r="T66" s="8"/>
      <c r="U66" s="8"/>
      <c r="V66" s="8">
        <v>100</v>
      </c>
    </row>
    <row r="67" spans="1:22" s="108" customFormat="1" ht="11.4" x14ac:dyDescent="0.2">
      <c r="A67" s="108" t="s">
        <v>144</v>
      </c>
      <c r="B67" s="8">
        <v>2022</v>
      </c>
      <c r="C67" s="109" t="s">
        <v>1</v>
      </c>
      <c r="D67" s="8">
        <v>2192853.3367843628</v>
      </c>
      <c r="E67" s="8"/>
      <c r="F67" s="8"/>
      <c r="G67" s="8"/>
      <c r="H67" s="8"/>
      <c r="I67" s="8"/>
      <c r="J67" s="8">
        <v>100</v>
      </c>
      <c r="K67" s="8"/>
      <c r="L67" s="8"/>
      <c r="M67" s="8"/>
      <c r="N67" s="8"/>
      <c r="O67" s="8"/>
      <c r="P67" s="8">
        <v>100</v>
      </c>
      <c r="Q67" s="8"/>
      <c r="R67" s="8"/>
      <c r="S67" s="8"/>
      <c r="T67" s="8"/>
      <c r="U67" s="8"/>
      <c r="V67" s="8">
        <v>100</v>
      </c>
    </row>
    <row r="68" spans="1:22" s="108" customFormat="1" ht="11.4" x14ac:dyDescent="0.2">
      <c r="A68" s="108" t="s">
        <v>144</v>
      </c>
      <c r="B68" s="8">
        <v>2023</v>
      </c>
      <c r="C68" s="109" t="s">
        <v>1</v>
      </c>
      <c r="D68" s="8">
        <v>2225081.1715717316</v>
      </c>
      <c r="E68" s="8"/>
      <c r="F68" s="8"/>
      <c r="G68" s="8"/>
      <c r="H68" s="8"/>
      <c r="I68" s="8"/>
      <c r="J68" s="8">
        <v>100</v>
      </c>
      <c r="K68" s="8"/>
      <c r="L68" s="8"/>
      <c r="M68" s="8"/>
      <c r="N68" s="8"/>
      <c r="O68" s="8"/>
      <c r="P68" s="8">
        <v>100</v>
      </c>
      <c r="Q68" s="8"/>
      <c r="R68" s="8"/>
      <c r="S68" s="8"/>
      <c r="T68" s="8"/>
      <c r="U68" s="8"/>
      <c r="V68" s="8">
        <v>100</v>
      </c>
    </row>
    <row r="69" spans="1:22" s="108" customFormat="1" ht="11.4" x14ac:dyDescent="0.2">
      <c r="A69" s="108" t="s">
        <v>144</v>
      </c>
      <c r="B69" s="8">
        <v>2024</v>
      </c>
      <c r="C69" s="109" t="s">
        <v>1</v>
      </c>
      <c r="D69" s="8">
        <v>2050830.0116784668</v>
      </c>
      <c r="E69" s="8"/>
      <c r="F69" s="8"/>
      <c r="G69" s="8"/>
      <c r="H69" s="8"/>
      <c r="I69" s="8"/>
      <c r="J69" s="8">
        <v>100</v>
      </c>
      <c r="K69" s="8"/>
      <c r="L69" s="8"/>
      <c r="M69" s="8"/>
      <c r="N69" s="8"/>
      <c r="O69" s="8"/>
      <c r="P69" s="8">
        <v>100</v>
      </c>
      <c r="Q69" s="8"/>
      <c r="R69" s="8"/>
      <c r="S69" s="8"/>
      <c r="T69" s="8"/>
      <c r="U69" s="8"/>
      <c r="V69" s="8">
        <v>100</v>
      </c>
    </row>
    <row r="70" spans="1:22" s="108" customFormat="1" ht="11.4" x14ac:dyDescent="0.2">
      <c r="A70" s="108" t="s">
        <v>144</v>
      </c>
      <c r="B70" s="8">
        <v>2025</v>
      </c>
      <c r="C70" s="109" t="s">
        <v>1</v>
      </c>
      <c r="D70" s="8">
        <v>2055043.1644232178</v>
      </c>
      <c r="E70" s="8"/>
      <c r="F70" s="8"/>
      <c r="G70" s="8"/>
      <c r="H70" s="8"/>
      <c r="I70" s="8"/>
      <c r="J70" s="8">
        <v>100</v>
      </c>
      <c r="K70" s="8"/>
      <c r="L70" s="8"/>
      <c r="M70" s="8"/>
      <c r="N70" s="8"/>
      <c r="O70" s="8"/>
      <c r="P70" s="8">
        <v>100</v>
      </c>
      <c r="Q70" s="8"/>
      <c r="R70" s="8"/>
      <c r="S70" s="8"/>
      <c r="T70" s="8"/>
      <c r="U70" s="8"/>
      <c r="V70" s="8">
        <v>100</v>
      </c>
    </row>
    <row r="71" spans="1:22" s="108" customFormat="1" ht="11.4" x14ac:dyDescent="0.2">
      <c r="A71" s="108" t="s">
        <v>144</v>
      </c>
      <c r="B71" s="8">
        <v>2026</v>
      </c>
      <c r="C71" s="109" t="s">
        <v>1</v>
      </c>
      <c r="D71" s="8"/>
      <c r="E71" s="8"/>
      <c r="F71" s="8"/>
      <c r="G71" s="8"/>
      <c r="H71" s="8"/>
      <c r="I71" s="8"/>
      <c r="J71" s="8">
        <v>100</v>
      </c>
      <c r="K71" s="8"/>
      <c r="L71" s="8"/>
      <c r="M71" s="8"/>
      <c r="N71" s="8"/>
      <c r="O71" s="8"/>
      <c r="P71" s="8">
        <v>100</v>
      </c>
      <c r="Q71" s="8"/>
      <c r="R71" s="8"/>
      <c r="S71" s="8"/>
      <c r="T71" s="8"/>
      <c r="U71" s="8"/>
      <c r="V71" s="8">
        <v>100</v>
      </c>
    </row>
    <row r="72" spans="1:22" s="108" customFormat="1" ht="11.4" x14ac:dyDescent="0.2">
      <c r="A72" s="108" t="s">
        <v>144</v>
      </c>
      <c r="B72" s="8">
        <v>2027</v>
      </c>
      <c r="C72" s="109" t="s">
        <v>1</v>
      </c>
      <c r="D72" s="8"/>
      <c r="E72" s="8"/>
      <c r="F72" s="8"/>
      <c r="G72" s="8"/>
      <c r="H72" s="8"/>
      <c r="I72" s="8"/>
      <c r="J72" s="8">
        <v>100</v>
      </c>
      <c r="K72" s="8"/>
      <c r="L72" s="8"/>
      <c r="M72" s="8"/>
      <c r="N72" s="8"/>
      <c r="O72" s="8"/>
      <c r="P72" s="8">
        <v>100</v>
      </c>
      <c r="Q72" s="8"/>
      <c r="R72" s="8"/>
      <c r="S72" s="8"/>
      <c r="T72" s="8"/>
      <c r="U72" s="8"/>
      <c r="V72" s="8">
        <v>100</v>
      </c>
    </row>
    <row r="73" spans="1:22" s="108" customFormat="1" ht="11.4" x14ac:dyDescent="0.2">
      <c r="A73" s="108" t="s">
        <v>144</v>
      </c>
      <c r="B73" s="8">
        <v>2028</v>
      </c>
      <c r="C73" s="109" t="s">
        <v>1</v>
      </c>
      <c r="D73" s="8"/>
      <c r="E73" s="8"/>
      <c r="F73" s="8"/>
      <c r="G73" s="8"/>
      <c r="H73" s="8"/>
      <c r="I73" s="8"/>
      <c r="J73" s="8">
        <v>100</v>
      </c>
      <c r="K73" s="8"/>
      <c r="L73" s="8"/>
      <c r="M73" s="8"/>
      <c r="N73" s="8"/>
      <c r="O73" s="8"/>
      <c r="P73" s="8">
        <v>100</v>
      </c>
      <c r="Q73" s="8"/>
      <c r="R73" s="8"/>
      <c r="S73" s="8"/>
      <c r="T73" s="8"/>
      <c r="U73" s="8"/>
      <c r="V73" s="8">
        <v>100</v>
      </c>
    </row>
    <row r="74" spans="1:22" s="108" customFormat="1" ht="11.4" x14ac:dyDescent="0.2">
      <c r="A74" s="108" t="s">
        <v>144</v>
      </c>
      <c r="B74" s="8">
        <v>2029</v>
      </c>
      <c r="C74" s="109" t="s">
        <v>1</v>
      </c>
      <c r="D74" s="8"/>
      <c r="E74" s="8"/>
      <c r="F74" s="8"/>
      <c r="G74" s="8"/>
      <c r="H74" s="8"/>
      <c r="I74" s="8"/>
      <c r="J74" s="8">
        <v>100</v>
      </c>
      <c r="K74" s="8"/>
      <c r="L74" s="8"/>
      <c r="M74" s="8"/>
      <c r="N74" s="8"/>
      <c r="O74" s="8"/>
      <c r="P74" s="8">
        <v>100</v>
      </c>
      <c r="Q74" s="8"/>
      <c r="R74" s="8"/>
      <c r="S74" s="8"/>
      <c r="T74" s="8"/>
      <c r="U74" s="8"/>
      <c r="V74" s="8">
        <v>100</v>
      </c>
    </row>
    <row r="75" spans="1:22" s="108" customFormat="1" ht="11.4" x14ac:dyDescent="0.2">
      <c r="A75" s="108" t="s">
        <v>144</v>
      </c>
      <c r="B75" s="8">
        <v>2030</v>
      </c>
      <c r="C75" s="109" t="s">
        <v>1</v>
      </c>
      <c r="D75" s="8"/>
      <c r="E75" s="8"/>
      <c r="F75" s="8"/>
      <c r="G75" s="8"/>
      <c r="H75" s="8"/>
      <c r="I75" s="8"/>
      <c r="J75" s="8">
        <v>100</v>
      </c>
      <c r="K75" s="8"/>
      <c r="L75" s="8"/>
      <c r="M75" s="8"/>
      <c r="N75" s="8"/>
      <c r="O75" s="8"/>
      <c r="P75" s="8">
        <v>100</v>
      </c>
      <c r="Q75" s="8"/>
      <c r="R75" s="8"/>
      <c r="S75" s="8"/>
      <c r="T75" s="8"/>
      <c r="U75" s="8"/>
      <c r="V75" s="8">
        <v>100</v>
      </c>
    </row>
    <row r="76" spans="1:22" s="108" customFormat="1" ht="11.4" x14ac:dyDescent="0.2">
      <c r="A76" s="108" t="s">
        <v>144</v>
      </c>
      <c r="B76" s="8">
        <v>2000</v>
      </c>
      <c r="C76" s="109" t="s">
        <v>2</v>
      </c>
      <c r="D76" s="8">
        <v>1211181.4267324447</v>
      </c>
      <c r="E76" s="8"/>
      <c r="F76" s="8"/>
      <c r="G76" s="8"/>
      <c r="H76" s="8"/>
      <c r="I76" s="8"/>
      <c r="J76" s="8">
        <v>100</v>
      </c>
      <c r="K76" s="8"/>
      <c r="L76" s="8"/>
      <c r="M76" s="8"/>
      <c r="N76" s="8"/>
      <c r="O76" s="8"/>
      <c r="P76" s="8">
        <v>100</v>
      </c>
      <c r="Q76" s="8"/>
      <c r="R76" s="8"/>
      <c r="S76" s="8"/>
      <c r="T76" s="8"/>
      <c r="U76" s="8"/>
      <c r="V76" s="8">
        <v>100</v>
      </c>
    </row>
    <row r="77" spans="1:22" s="108" customFormat="1" ht="11.4" x14ac:dyDescent="0.2">
      <c r="A77" s="108" t="s">
        <v>144</v>
      </c>
      <c r="B77" s="8">
        <v>2001</v>
      </c>
      <c r="C77" s="109" t="s">
        <v>2</v>
      </c>
      <c r="D77" s="8">
        <v>1185651.1883791352</v>
      </c>
      <c r="E77" s="8"/>
      <c r="F77" s="8"/>
      <c r="G77" s="8"/>
      <c r="H77" s="8"/>
      <c r="I77" s="8"/>
      <c r="J77" s="8">
        <v>100</v>
      </c>
      <c r="K77" s="8"/>
      <c r="L77" s="8"/>
      <c r="M77" s="8"/>
      <c r="N77" s="8"/>
      <c r="O77" s="8"/>
      <c r="P77" s="8">
        <v>100</v>
      </c>
      <c r="Q77" s="8"/>
      <c r="R77" s="8"/>
      <c r="S77" s="8"/>
      <c r="T77" s="8"/>
      <c r="U77" s="8"/>
      <c r="V77" s="8">
        <v>100</v>
      </c>
    </row>
    <row r="78" spans="1:22" s="108" customFormat="1" ht="11.4" x14ac:dyDescent="0.2">
      <c r="A78" s="108" t="s">
        <v>144</v>
      </c>
      <c r="B78" s="8">
        <v>2002</v>
      </c>
      <c r="C78" s="109" t="s">
        <v>2</v>
      </c>
      <c r="D78" s="8">
        <v>1157487.6544781495</v>
      </c>
      <c r="E78" s="8"/>
      <c r="F78" s="8"/>
      <c r="G78" s="8"/>
      <c r="H78" s="8"/>
      <c r="I78" s="8"/>
      <c r="J78" s="8">
        <v>100</v>
      </c>
      <c r="K78" s="8"/>
      <c r="L78" s="8"/>
      <c r="M78" s="8"/>
      <c r="N78" s="8"/>
      <c r="O78" s="8"/>
      <c r="P78" s="8">
        <v>100</v>
      </c>
      <c r="Q78" s="8"/>
      <c r="R78" s="8"/>
      <c r="S78" s="8"/>
      <c r="T78" s="8"/>
      <c r="U78" s="8"/>
      <c r="V78" s="8">
        <v>100</v>
      </c>
    </row>
    <row r="79" spans="1:22" s="108" customFormat="1" ht="11.4" x14ac:dyDescent="0.2">
      <c r="A79" s="108" t="s">
        <v>144</v>
      </c>
      <c r="B79" s="8">
        <v>2003</v>
      </c>
      <c r="C79" s="109" t="s">
        <v>2</v>
      </c>
      <c r="D79" s="8">
        <v>1126751.982178116</v>
      </c>
      <c r="E79" s="8"/>
      <c r="F79" s="8"/>
      <c r="G79" s="8"/>
      <c r="H79" s="8"/>
      <c r="I79" s="8"/>
      <c r="J79" s="8">
        <v>100</v>
      </c>
      <c r="K79" s="8"/>
      <c r="L79" s="8"/>
      <c r="M79" s="8"/>
      <c r="N79" s="8"/>
      <c r="O79" s="8"/>
      <c r="P79" s="8">
        <v>100</v>
      </c>
      <c r="Q79" s="8"/>
      <c r="R79" s="8"/>
      <c r="S79" s="8"/>
      <c r="T79" s="8"/>
      <c r="U79" s="8"/>
      <c r="V79" s="8">
        <v>100</v>
      </c>
    </row>
    <row r="80" spans="1:22" s="108" customFormat="1" ht="11.4" x14ac:dyDescent="0.2">
      <c r="A80" s="108" t="s">
        <v>144</v>
      </c>
      <c r="B80" s="8">
        <v>2004</v>
      </c>
      <c r="C80" s="109" t="s">
        <v>2</v>
      </c>
      <c r="D80" s="8">
        <v>1094880.8915052032</v>
      </c>
      <c r="E80" s="8"/>
      <c r="F80" s="8"/>
      <c r="G80" s="8"/>
      <c r="H80" s="8"/>
      <c r="I80" s="8"/>
      <c r="J80" s="8">
        <v>100</v>
      </c>
      <c r="K80" s="8"/>
      <c r="L80" s="8"/>
      <c r="M80" s="8"/>
      <c r="N80" s="8"/>
      <c r="O80" s="8"/>
      <c r="P80" s="8">
        <v>100</v>
      </c>
      <c r="Q80" s="8"/>
      <c r="R80" s="8"/>
      <c r="S80" s="8"/>
      <c r="T80" s="8"/>
      <c r="U80" s="8"/>
      <c r="V80" s="8">
        <v>100</v>
      </c>
    </row>
    <row r="81" spans="1:22" s="108" customFormat="1" ht="11.4" x14ac:dyDescent="0.2">
      <c r="A81" s="108" t="s">
        <v>144</v>
      </c>
      <c r="B81" s="8">
        <v>2005</v>
      </c>
      <c r="C81" s="109" t="s">
        <v>2</v>
      </c>
      <c r="D81" s="8">
        <v>1063819.426722412</v>
      </c>
      <c r="E81" s="8"/>
      <c r="F81" s="8"/>
      <c r="G81" s="8"/>
      <c r="H81" s="8"/>
      <c r="I81" s="8"/>
      <c r="J81" s="8">
        <v>100</v>
      </c>
      <c r="K81" s="8"/>
      <c r="L81" s="8"/>
      <c r="M81" s="8"/>
      <c r="N81" s="8"/>
      <c r="O81" s="8"/>
      <c r="P81" s="8">
        <v>100</v>
      </c>
      <c r="Q81" s="8"/>
      <c r="R81" s="8"/>
      <c r="S81" s="8"/>
      <c r="T81" s="8"/>
      <c r="U81" s="8"/>
      <c r="V81" s="8">
        <v>100</v>
      </c>
    </row>
    <row r="82" spans="1:22" s="108" customFormat="1" ht="11.4" x14ac:dyDescent="0.2">
      <c r="A82" s="108" t="s">
        <v>144</v>
      </c>
      <c r="B82" s="8">
        <v>2006</v>
      </c>
      <c r="C82" s="109" t="s">
        <v>2</v>
      </c>
      <c r="D82" s="8">
        <v>1033578.3511863708</v>
      </c>
      <c r="E82" s="8"/>
      <c r="F82" s="8"/>
      <c r="G82" s="8"/>
      <c r="H82" s="8"/>
      <c r="I82" s="8"/>
      <c r="J82" s="8">
        <v>100</v>
      </c>
      <c r="K82" s="8"/>
      <c r="L82" s="8"/>
      <c r="M82" s="8"/>
      <c r="N82" s="8"/>
      <c r="O82" s="8"/>
      <c r="P82" s="8">
        <v>100</v>
      </c>
      <c r="Q82" s="8"/>
      <c r="R82" s="8"/>
      <c r="S82" s="8"/>
      <c r="T82" s="8"/>
      <c r="U82" s="8"/>
      <c r="V82" s="8">
        <v>100</v>
      </c>
    </row>
    <row r="83" spans="1:22" s="108" customFormat="1" ht="11.4" x14ac:dyDescent="0.2">
      <c r="A83" s="108" t="s">
        <v>144</v>
      </c>
      <c r="B83" s="8">
        <v>2007</v>
      </c>
      <c r="C83" s="109" t="s">
        <v>2</v>
      </c>
      <c r="D83" s="8">
        <v>1005449.3220803833</v>
      </c>
      <c r="E83" s="8"/>
      <c r="F83" s="8"/>
      <c r="G83" s="8"/>
      <c r="H83" s="8"/>
      <c r="I83" s="8"/>
      <c r="J83" s="8">
        <v>100</v>
      </c>
      <c r="K83" s="8"/>
      <c r="L83" s="8"/>
      <c r="M83" s="8"/>
      <c r="N83" s="8"/>
      <c r="O83" s="8"/>
      <c r="P83" s="8">
        <v>100</v>
      </c>
      <c r="Q83" s="8"/>
      <c r="R83" s="8"/>
      <c r="S83" s="8"/>
      <c r="T83" s="8"/>
      <c r="U83" s="8"/>
      <c r="V83" s="8">
        <v>100</v>
      </c>
    </row>
    <row r="84" spans="1:22" s="108" customFormat="1" ht="11.4" x14ac:dyDescent="0.2">
      <c r="A84" s="108" t="s">
        <v>144</v>
      </c>
      <c r="B84" s="8">
        <v>2008</v>
      </c>
      <c r="C84" s="109" t="s">
        <v>2</v>
      </c>
      <c r="D84" s="8">
        <v>980391.89851577755</v>
      </c>
      <c r="E84" s="8"/>
      <c r="F84" s="8"/>
      <c r="G84" s="8"/>
      <c r="H84" s="8"/>
      <c r="I84" s="8"/>
      <c r="J84" s="8">
        <v>100</v>
      </c>
      <c r="K84" s="8"/>
      <c r="L84" s="8"/>
      <c r="M84" s="8"/>
      <c r="N84" s="8"/>
      <c r="O84" s="8"/>
      <c r="P84" s="8">
        <v>100</v>
      </c>
      <c r="Q84" s="8"/>
      <c r="R84" s="8"/>
      <c r="S84" s="8"/>
      <c r="T84" s="8"/>
      <c r="U84" s="8"/>
      <c r="V84" s="8">
        <v>100</v>
      </c>
    </row>
    <row r="85" spans="1:22" s="108" customFormat="1" ht="11.4" x14ac:dyDescent="0.2">
      <c r="A85" s="108" t="s">
        <v>144</v>
      </c>
      <c r="B85" s="8">
        <v>2009</v>
      </c>
      <c r="C85" s="109" t="s">
        <v>2</v>
      </c>
      <c r="D85" s="8">
        <v>959274.91495170596</v>
      </c>
      <c r="E85" s="8"/>
      <c r="F85" s="8"/>
      <c r="G85" s="8"/>
      <c r="H85" s="8"/>
      <c r="I85" s="8"/>
      <c r="J85" s="8">
        <v>100</v>
      </c>
      <c r="K85" s="8"/>
      <c r="L85" s="8"/>
      <c r="M85" s="8"/>
      <c r="N85" s="8"/>
      <c r="O85" s="8"/>
      <c r="P85" s="8">
        <v>100</v>
      </c>
      <c r="Q85" s="8"/>
      <c r="R85" s="8"/>
      <c r="S85" s="8"/>
      <c r="T85" s="8"/>
      <c r="U85" s="8"/>
      <c r="V85" s="8">
        <v>100</v>
      </c>
    </row>
    <row r="86" spans="1:22" s="108" customFormat="1" ht="11.4" x14ac:dyDescent="0.2">
      <c r="A86" s="108" t="s">
        <v>144</v>
      </c>
      <c r="B86" s="8">
        <v>2010</v>
      </c>
      <c r="C86" s="109" t="s">
        <v>2</v>
      </c>
      <c r="D86" s="8">
        <v>941129.24713485711</v>
      </c>
      <c r="E86" s="8"/>
      <c r="F86" s="8"/>
      <c r="G86" s="8"/>
      <c r="H86" s="8"/>
      <c r="I86" s="8"/>
      <c r="J86" s="8">
        <v>100</v>
      </c>
      <c r="K86" s="8"/>
      <c r="L86" s="8"/>
      <c r="M86" s="8"/>
      <c r="N86" s="8"/>
      <c r="O86" s="8"/>
      <c r="P86" s="8">
        <v>100</v>
      </c>
      <c r="Q86" s="8"/>
      <c r="R86" s="8"/>
      <c r="S86" s="8"/>
      <c r="T86" s="8"/>
      <c r="U86" s="8"/>
      <c r="V86" s="8">
        <v>100</v>
      </c>
    </row>
    <row r="87" spans="1:22" s="108" customFormat="1" ht="11.4" x14ac:dyDescent="0.2">
      <c r="A87" s="108" t="s">
        <v>144</v>
      </c>
      <c r="B87" s="8">
        <v>2011</v>
      </c>
      <c r="C87" s="109" t="s">
        <v>2</v>
      </c>
      <c r="D87" s="8">
        <v>926715.85845397937</v>
      </c>
      <c r="E87" s="8"/>
      <c r="F87" s="8"/>
      <c r="G87" s="8"/>
      <c r="H87" s="8"/>
      <c r="I87" s="8"/>
      <c r="J87" s="8">
        <v>100</v>
      </c>
      <c r="K87" s="8"/>
      <c r="L87" s="8"/>
      <c r="M87" s="8"/>
      <c r="N87" s="8"/>
      <c r="O87" s="8"/>
      <c r="P87" s="8">
        <v>100</v>
      </c>
      <c r="Q87" s="8"/>
      <c r="R87" s="8"/>
      <c r="S87" s="8"/>
      <c r="T87" s="8"/>
      <c r="U87" s="8"/>
      <c r="V87" s="8">
        <v>100</v>
      </c>
    </row>
    <row r="88" spans="1:22" s="108" customFormat="1" ht="11.4" x14ac:dyDescent="0.2">
      <c r="A88" s="108" t="s">
        <v>144</v>
      </c>
      <c r="B88" s="8">
        <v>2012</v>
      </c>
      <c r="C88" s="109" t="s">
        <v>2</v>
      </c>
      <c r="D88" s="8">
        <v>915507.76652755728</v>
      </c>
      <c r="E88" s="8"/>
      <c r="F88" s="8"/>
      <c r="G88" s="8"/>
      <c r="H88" s="8"/>
      <c r="I88" s="8"/>
      <c r="J88" s="8">
        <v>100</v>
      </c>
      <c r="K88" s="8"/>
      <c r="L88" s="8"/>
      <c r="M88" s="8"/>
      <c r="N88" s="8"/>
      <c r="O88" s="8"/>
      <c r="P88" s="8">
        <v>100</v>
      </c>
      <c r="Q88" s="8"/>
      <c r="R88" s="8"/>
      <c r="S88" s="8"/>
      <c r="T88" s="8"/>
      <c r="U88" s="8"/>
      <c r="V88" s="8">
        <v>100</v>
      </c>
    </row>
    <row r="89" spans="1:22" s="108" customFormat="1" ht="11.4" x14ac:dyDescent="0.2">
      <c r="A89" s="108" t="s">
        <v>144</v>
      </c>
      <c r="B89" s="8">
        <v>2013</v>
      </c>
      <c r="C89" s="109" t="s">
        <v>2</v>
      </c>
      <c r="D89" s="8">
        <v>908418.13339118951</v>
      </c>
      <c r="E89" s="8"/>
      <c r="F89" s="8"/>
      <c r="G89" s="8"/>
      <c r="H89" s="8"/>
      <c r="I89" s="8"/>
      <c r="J89" s="8">
        <v>100</v>
      </c>
      <c r="K89" s="8"/>
      <c r="L89" s="8"/>
      <c r="M89" s="8"/>
      <c r="N89" s="8"/>
      <c r="O89" s="8"/>
      <c r="P89" s="8">
        <v>100</v>
      </c>
      <c r="Q89" s="8"/>
      <c r="R89" s="8"/>
      <c r="S89" s="8"/>
      <c r="T89" s="8"/>
      <c r="U89" s="8"/>
      <c r="V89" s="8">
        <v>100</v>
      </c>
    </row>
    <row r="90" spans="1:22" s="108" customFormat="1" ht="11.4" x14ac:dyDescent="0.2">
      <c r="A90" s="108" t="s">
        <v>144</v>
      </c>
      <c r="B90" s="8">
        <v>2014</v>
      </c>
      <c r="C90" s="109" t="s">
        <v>2</v>
      </c>
      <c r="D90" s="8">
        <v>904956.99439941405</v>
      </c>
      <c r="E90" s="8"/>
      <c r="F90" s="8"/>
      <c r="G90" s="8"/>
      <c r="H90" s="8"/>
      <c r="I90" s="8"/>
      <c r="J90" s="8">
        <v>100</v>
      </c>
      <c r="K90" s="8"/>
      <c r="L90" s="8"/>
      <c r="M90" s="8"/>
      <c r="N90" s="8"/>
      <c r="O90" s="8"/>
      <c r="P90" s="8">
        <v>100</v>
      </c>
      <c r="Q90" s="8"/>
      <c r="R90" s="8"/>
      <c r="S90" s="8"/>
      <c r="T90" s="8"/>
      <c r="U90" s="8"/>
      <c r="V90" s="8">
        <v>100</v>
      </c>
    </row>
    <row r="91" spans="1:22" s="108" customFormat="1" ht="11.4" x14ac:dyDescent="0.2">
      <c r="A91" s="108" t="s">
        <v>144</v>
      </c>
      <c r="B91" s="8">
        <v>2015</v>
      </c>
      <c r="C91" s="109" t="s">
        <v>2</v>
      </c>
      <c r="D91" s="8">
        <v>901917.44441314694</v>
      </c>
      <c r="E91" s="8"/>
      <c r="F91" s="8"/>
      <c r="G91" s="8"/>
      <c r="H91" s="8"/>
      <c r="I91" s="8"/>
      <c r="J91" s="8">
        <v>100</v>
      </c>
      <c r="K91" s="8"/>
      <c r="L91" s="8"/>
      <c r="M91" s="8"/>
      <c r="N91" s="8"/>
      <c r="O91" s="8"/>
      <c r="P91" s="8">
        <v>100</v>
      </c>
      <c r="Q91" s="8"/>
      <c r="R91" s="8"/>
      <c r="S91" s="8"/>
      <c r="T91" s="8"/>
      <c r="U91" s="8"/>
      <c r="V91" s="8">
        <v>100</v>
      </c>
    </row>
    <row r="92" spans="1:22" s="108" customFormat="1" ht="11.4" x14ac:dyDescent="0.2">
      <c r="A92" s="108" t="s">
        <v>144</v>
      </c>
      <c r="B92" s="8">
        <v>2016</v>
      </c>
      <c r="C92" s="109" t="s">
        <v>2</v>
      </c>
      <c r="D92" s="8">
        <v>902395.06172004703</v>
      </c>
      <c r="E92" s="8"/>
      <c r="F92" s="8"/>
      <c r="G92" s="8"/>
      <c r="H92" s="8"/>
      <c r="I92" s="8"/>
      <c r="J92" s="8">
        <v>100</v>
      </c>
      <c r="K92" s="8"/>
      <c r="L92" s="8"/>
      <c r="M92" s="8"/>
      <c r="N92" s="8"/>
      <c r="O92" s="8"/>
      <c r="P92" s="8">
        <v>100</v>
      </c>
      <c r="Q92" s="8"/>
      <c r="R92" s="8"/>
      <c r="S92" s="8"/>
      <c r="T92" s="8"/>
      <c r="U92" s="8"/>
      <c r="V92" s="8">
        <v>100</v>
      </c>
    </row>
    <row r="93" spans="1:22" s="108" customFormat="1" ht="11.4" x14ac:dyDescent="0.2">
      <c r="A93" s="108" t="s">
        <v>144</v>
      </c>
      <c r="B93" s="8">
        <v>2017</v>
      </c>
      <c r="C93" s="109" t="s">
        <v>2</v>
      </c>
      <c r="D93" s="8">
        <v>908896.09297981265</v>
      </c>
      <c r="E93" s="8"/>
      <c r="F93" s="8"/>
      <c r="G93" s="8"/>
      <c r="H93" s="8"/>
      <c r="I93" s="8"/>
      <c r="J93" s="8">
        <v>100</v>
      </c>
      <c r="K93" s="8"/>
      <c r="L93" s="8"/>
      <c r="M93" s="8"/>
      <c r="N93" s="8"/>
      <c r="O93" s="8"/>
      <c r="P93" s="8">
        <v>100</v>
      </c>
      <c r="Q93" s="8"/>
      <c r="R93" s="8"/>
      <c r="S93" s="8"/>
      <c r="T93" s="8"/>
      <c r="U93" s="8"/>
      <c r="V93" s="8">
        <v>100</v>
      </c>
    </row>
    <row r="94" spans="1:22" s="108" customFormat="1" ht="11.4" x14ac:dyDescent="0.2">
      <c r="A94" s="108" t="s">
        <v>144</v>
      </c>
      <c r="B94" s="8">
        <v>2018</v>
      </c>
      <c r="C94" s="109" t="s">
        <v>2</v>
      </c>
      <c r="D94" s="8">
        <v>914820.99393989576</v>
      </c>
      <c r="E94" s="8"/>
      <c r="F94" s="8"/>
      <c r="G94" s="8"/>
      <c r="H94" s="8"/>
      <c r="I94" s="8"/>
      <c r="J94" s="8">
        <v>100</v>
      </c>
      <c r="K94" s="8"/>
      <c r="L94" s="8"/>
      <c r="M94" s="8"/>
      <c r="N94" s="8"/>
      <c r="O94" s="8"/>
      <c r="P94" s="8">
        <v>100</v>
      </c>
      <c r="Q94" s="8"/>
      <c r="R94" s="8"/>
      <c r="S94" s="8"/>
      <c r="T94" s="8"/>
      <c r="U94" s="8"/>
      <c r="V94" s="8">
        <v>100</v>
      </c>
    </row>
    <row r="95" spans="1:22" s="108" customFormat="1" ht="11.4" x14ac:dyDescent="0.2">
      <c r="A95" s="108" t="s">
        <v>144</v>
      </c>
      <c r="B95" s="8">
        <v>2019</v>
      </c>
      <c r="C95" s="109" t="s">
        <v>2</v>
      </c>
      <c r="D95" s="8">
        <v>920807.71536560066</v>
      </c>
      <c r="E95" s="8"/>
      <c r="F95" s="8"/>
      <c r="G95" s="8"/>
      <c r="H95" s="8"/>
      <c r="I95" s="8"/>
      <c r="J95" s="8">
        <v>100</v>
      </c>
      <c r="K95" s="8"/>
      <c r="L95" s="8"/>
      <c r="M95" s="8"/>
      <c r="N95" s="8"/>
      <c r="O95" s="8"/>
      <c r="P95" s="8">
        <v>100</v>
      </c>
      <c r="Q95" s="8"/>
      <c r="R95" s="8"/>
      <c r="S95" s="8"/>
      <c r="T95" s="8"/>
      <c r="U95" s="8"/>
      <c r="V95" s="8">
        <v>100</v>
      </c>
    </row>
    <row r="96" spans="1:22" s="108" customFormat="1" ht="11.4" x14ac:dyDescent="0.2">
      <c r="A96" s="108" t="s">
        <v>144</v>
      </c>
      <c r="B96" s="8">
        <v>2020</v>
      </c>
      <c r="C96" s="109" t="s">
        <v>2</v>
      </c>
      <c r="D96" s="8">
        <v>925843.36306037905</v>
      </c>
      <c r="E96" s="8"/>
      <c r="F96" s="8"/>
      <c r="G96" s="8"/>
      <c r="H96" s="8"/>
      <c r="I96" s="8"/>
      <c r="J96" s="8">
        <v>100</v>
      </c>
      <c r="K96" s="8"/>
      <c r="L96" s="8"/>
      <c r="M96" s="8"/>
      <c r="N96" s="8"/>
      <c r="O96" s="8"/>
      <c r="P96" s="8">
        <v>100</v>
      </c>
      <c r="Q96" s="8"/>
      <c r="R96" s="8"/>
      <c r="S96" s="8"/>
      <c r="T96" s="8"/>
      <c r="U96" s="8"/>
      <c r="V96" s="8">
        <v>100</v>
      </c>
    </row>
    <row r="97" spans="1:31" s="108" customFormat="1" ht="11.4" x14ac:dyDescent="0.2">
      <c r="A97" s="108" t="s">
        <v>144</v>
      </c>
      <c r="B97" s="8">
        <v>2021</v>
      </c>
      <c r="C97" s="109" t="s">
        <v>2</v>
      </c>
      <c r="D97" s="8">
        <v>929040.70301513677</v>
      </c>
      <c r="E97" s="8"/>
      <c r="F97" s="8"/>
      <c r="G97" s="8"/>
      <c r="H97" s="8"/>
      <c r="I97" s="8"/>
      <c r="J97" s="8">
        <v>100</v>
      </c>
      <c r="K97" s="8"/>
      <c r="L97" s="8"/>
      <c r="M97" s="8"/>
      <c r="N97" s="8"/>
      <c r="O97" s="8"/>
      <c r="P97" s="8">
        <v>100</v>
      </c>
      <c r="Q97" s="8"/>
      <c r="R97" s="8"/>
      <c r="S97" s="8"/>
      <c r="T97" s="8"/>
      <c r="U97" s="8"/>
      <c r="V97" s="8">
        <v>100</v>
      </c>
    </row>
    <row r="98" spans="1:31" s="108" customFormat="1" ht="11.4" x14ac:dyDescent="0.2">
      <c r="A98" s="108" t="s">
        <v>144</v>
      </c>
      <c r="B98" s="8">
        <v>2022</v>
      </c>
      <c r="C98" s="109" t="s">
        <v>2</v>
      </c>
      <c r="D98" s="8">
        <v>930246.66321563721</v>
      </c>
      <c r="E98" s="8"/>
      <c r="F98" s="8"/>
      <c r="G98" s="8"/>
      <c r="H98" s="8"/>
      <c r="I98" s="8"/>
      <c r="J98" s="8">
        <v>100</v>
      </c>
      <c r="K98" s="8"/>
      <c r="L98" s="8"/>
      <c r="M98" s="8"/>
      <c r="N98" s="8"/>
      <c r="O98" s="8"/>
      <c r="P98" s="8">
        <v>100</v>
      </c>
      <c r="Q98" s="8"/>
      <c r="R98" s="8"/>
      <c r="S98" s="8"/>
      <c r="T98" s="8"/>
      <c r="U98" s="8"/>
      <c r="V98" s="8">
        <v>100</v>
      </c>
    </row>
    <row r="99" spans="1:31" s="108" customFormat="1" ht="11.4" x14ac:dyDescent="0.2">
      <c r="A99" s="108" t="s">
        <v>144</v>
      </c>
      <c r="B99" s="8">
        <v>2023</v>
      </c>
      <c r="C99" s="109" t="s">
        <v>2</v>
      </c>
      <c r="D99" s="8">
        <v>929093.82842826843</v>
      </c>
      <c r="E99" s="8"/>
      <c r="F99" s="8"/>
      <c r="G99" s="8"/>
      <c r="H99" s="8"/>
      <c r="I99" s="8"/>
      <c r="J99" s="8">
        <v>100</v>
      </c>
      <c r="K99" s="8"/>
      <c r="L99" s="8"/>
      <c r="M99" s="8"/>
      <c r="N99" s="8"/>
      <c r="O99" s="8"/>
      <c r="P99" s="8">
        <v>100</v>
      </c>
      <c r="Q99" s="8"/>
      <c r="R99" s="8"/>
      <c r="S99" s="8"/>
      <c r="T99" s="8"/>
      <c r="U99" s="8"/>
      <c r="V99" s="8">
        <v>100</v>
      </c>
    </row>
    <row r="100" spans="1:31" s="108" customFormat="1" ht="11.4" x14ac:dyDescent="0.2">
      <c r="A100" s="108" t="s">
        <v>144</v>
      </c>
      <c r="B100" s="8">
        <v>2024</v>
      </c>
      <c r="C100" s="109" t="s">
        <v>2</v>
      </c>
      <c r="D100" s="8">
        <v>842552.98832153331</v>
      </c>
      <c r="E100" s="8"/>
      <c r="F100" s="8"/>
      <c r="G100" s="8"/>
      <c r="H100" s="8"/>
      <c r="I100" s="8"/>
      <c r="J100" s="8">
        <v>100</v>
      </c>
      <c r="K100" s="8"/>
      <c r="L100" s="8"/>
      <c r="M100" s="8"/>
      <c r="N100" s="8"/>
      <c r="O100" s="8"/>
      <c r="P100" s="8">
        <v>100</v>
      </c>
      <c r="Q100" s="8"/>
      <c r="R100" s="8"/>
      <c r="S100" s="8"/>
      <c r="T100" s="8"/>
      <c r="U100" s="8"/>
      <c r="V100" s="8">
        <v>100</v>
      </c>
    </row>
    <row r="101" spans="1:31" s="108" customFormat="1" ht="11.4" x14ac:dyDescent="0.2">
      <c r="A101" s="108" t="s">
        <v>144</v>
      </c>
      <c r="B101" s="8">
        <v>2025</v>
      </c>
      <c r="C101" s="109" t="s">
        <v>2</v>
      </c>
      <c r="D101" s="8">
        <v>830442.83557678212</v>
      </c>
      <c r="E101" s="8"/>
      <c r="F101" s="8"/>
      <c r="G101" s="8"/>
      <c r="H101" s="8"/>
      <c r="I101" s="8"/>
      <c r="J101" s="8">
        <v>100</v>
      </c>
      <c r="K101" s="8"/>
      <c r="L101" s="8"/>
      <c r="M101" s="8"/>
      <c r="N101" s="8"/>
      <c r="O101" s="8"/>
      <c r="P101" s="8">
        <v>100</v>
      </c>
      <c r="Q101" s="8"/>
      <c r="R101" s="8"/>
      <c r="S101" s="8"/>
      <c r="T101" s="8"/>
      <c r="U101" s="8"/>
      <c r="V101" s="8">
        <v>100</v>
      </c>
    </row>
    <row r="102" spans="1:31" s="108" customFormat="1" ht="11.4" x14ac:dyDescent="0.2">
      <c r="A102" s="108" t="s">
        <v>144</v>
      </c>
      <c r="B102" s="8">
        <v>2026</v>
      </c>
      <c r="C102" s="109" t="s">
        <v>2</v>
      </c>
      <c r="D102" s="8"/>
      <c r="E102" s="8"/>
      <c r="F102" s="8"/>
      <c r="G102" s="8"/>
      <c r="H102" s="8"/>
      <c r="I102" s="8"/>
      <c r="J102" s="8">
        <v>100</v>
      </c>
      <c r="K102" s="8"/>
      <c r="L102" s="8"/>
      <c r="M102" s="8"/>
      <c r="N102" s="8"/>
      <c r="O102" s="8"/>
      <c r="P102" s="8">
        <v>100</v>
      </c>
      <c r="Q102" s="8"/>
      <c r="R102" s="8"/>
      <c r="S102" s="8"/>
      <c r="T102" s="8"/>
      <c r="U102" s="8"/>
      <c r="V102" s="8">
        <v>100</v>
      </c>
    </row>
    <row r="103" spans="1:31" s="108" customFormat="1" ht="11.4" x14ac:dyDescent="0.2">
      <c r="A103" s="108" t="s">
        <v>144</v>
      </c>
      <c r="B103" s="8">
        <v>2027</v>
      </c>
      <c r="C103" s="109" t="s">
        <v>2</v>
      </c>
      <c r="D103" s="8"/>
      <c r="E103" s="8"/>
      <c r="F103" s="8"/>
      <c r="G103" s="8"/>
      <c r="H103" s="8"/>
      <c r="I103" s="8"/>
      <c r="J103" s="8">
        <v>100</v>
      </c>
      <c r="K103" s="8"/>
      <c r="L103" s="8"/>
      <c r="M103" s="8"/>
      <c r="N103" s="8"/>
      <c r="O103" s="8"/>
      <c r="P103" s="8">
        <v>100</v>
      </c>
      <c r="Q103" s="8"/>
      <c r="R103" s="8"/>
      <c r="S103" s="8"/>
      <c r="T103" s="8"/>
      <c r="U103" s="8"/>
      <c r="V103" s="8">
        <v>100</v>
      </c>
    </row>
    <row r="104" spans="1:31" s="108" customFormat="1" ht="11.4" x14ac:dyDescent="0.2">
      <c r="A104" s="108" t="s">
        <v>144</v>
      </c>
      <c r="B104" s="8">
        <v>2028</v>
      </c>
      <c r="C104" s="109" t="s">
        <v>2</v>
      </c>
      <c r="D104" s="8"/>
      <c r="E104" s="8"/>
      <c r="F104" s="8"/>
      <c r="G104" s="8"/>
      <c r="H104" s="8"/>
      <c r="I104" s="8"/>
      <c r="J104" s="8">
        <v>100</v>
      </c>
      <c r="K104" s="8"/>
      <c r="L104" s="8"/>
      <c r="M104" s="8"/>
      <c r="N104" s="8"/>
      <c r="O104" s="8"/>
      <c r="P104" s="8">
        <v>100</v>
      </c>
      <c r="Q104" s="8"/>
      <c r="R104" s="8"/>
      <c r="S104" s="8"/>
      <c r="T104" s="8"/>
      <c r="U104" s="8"/>
      <c r="V104" s="8">
        <v>100</v>
      </c>
    </row>
    <row r="105" spans="1:31" s="108" customFormat="1" ht="11.4" x14ac:dyDescent="0.2">
      <c r="A105" s="108" t="s">
        <v>144</v>
      </c>
      <c r="B105" s="8">
        <v>2029</v>
      </c>
      <c r="C105" s="109" t="s">
        <v>2</v>
      </c>
      <c r="D105" s="8"/>
      <c r="E105" s="8"/>
      <c r="F105" s="8"/>
      <c r="G105" s="8"/>
      <c r="H105" s="8"/>
      <c r="I105" s="8"/>
      <c r="J105" s="8">
        <v>100</v>
      </c>
      <c r="K105" s="8"/>
      <c r="L105" s="8"/>
      <c r="M105" s="8"/>
      <c r="N105" s="8"/>
      <c r="O105" s="8"/>
      <c r="P105" s="8">
        <v>100</v>
      </c>
      <c r="Q105" s="8"/>
      <c r="R105" s="8"/>
      <c r="S105" s="8"/>
      <c r="T105" s="8"/>
      <c r="U105" s="8"/>
      <c r="V105" s="8">
        <v>100</v>
      </c>
    </row>
    <row r="106" spans="1:31" s="108" customFormat="1" ht="11.4" x14ac:dyDescent="0.2">
      <c r="A106" s="108" t="s">
        <v>144</v>
      </c>
      <c r="B106" s="8">
        <v>2030</v>
      </c>
      <c r="C106" s="109" t="s">
        <v>2</v>
      </c>
      <c r="D106" s="8"/>
      <c r="E106" s="8"/>
      <c r="F106" s="8"/>
      <c r="G106" s="8"/>
      <c r="H106" s="8"/>
      <c r="I106" s="8"/>
      <c r="J106" s="8">
        <v>100</v>
      </c>
      <c r="K106" s="8"/>
      <c r="L106" s="8"/>
      <c r="M106" s="8"/>
      <c r="N106" s="8"/>
      <c r="O106" s="8"/>
      <c r="P106" s="8">
        <v>100</v>
      </c>
      <c r="Q106" s="8"/>
      <c r="R106" s="8"/>
      <c r="S106" s="8"/>
      <c r="T106" s="8"/>
      <c r="U106" s="8"/>
      <c r="V106" s="8">
        <v>100</v>
      </c>
    </row>
    <row r="107" spans="1:31" s="108" customFormat="1" ht="11.4" x14ac:dyDescent="0.2">
      <c r="A107" s="108" t="s">
        <v>144</v>
      </c>
      <c r="B107" s="8">
        <v>2000</v>
      </c>
      <c r="C107" s="109" t="s">
        <v>17</v>
      </c>
      <c r="D107" s="8">
        <v>554852</v>
      </c>
      <c r="E107" s="8"/>
      <c r="F107" s="8"/>
      <c r="G107" s="8"/>
      <c r="H107" s="8"/>
      <c r="I107" s="8"/>
      <c r="J107" s="8">
        <v>100</v>
      </c>
      <c r="K107" s="8"/>
      <c r="L107" s="8"/>
      <c r="M107" s="8"/>
      <c r="N107" s="8"/>
      <c r="O107" s="8"/>
      <c r="P107" s="8">
        <v>100</v>
      </c>
      <c r="Q107" s="8"/>
      <c r="R107" s="8">
        <v>100</v>
      </c>
      <c r="S107" s="8"/>
      <c r="T107" s="8"/>
      <c r="U107" s="8">
        <v>0</v>
      </c>
      <c r="V107" s="8">
        <v>100</v>
      </c>
    </row>
    <row r="108" spans="1:31" s="108" customFormat="1" ht="11.4" x14ac:dyDescent="0.2">
      <c r="A108" s="108" t="s">
        <v>144</v>
      </c>
      <c r="B108" s="8">
        <v>2001</v>
      </c>
      <c r="C108" s="109" t="s">
        <v>17</v>
      </c>
      <c r="D108" s="8">
        <v>538476</v>
      </c>
      <c r="E108" s="8"/>
      <c r="F108" s="8"/>
      <c r="G108" s="8"/>
      <c r="H108" s="8"/>
      <c r="I108" s="8"/>
      <c r="J108" s="8">
        <v>100</v>
      </c>
      <c r="K108" s="8"/>
      <c r="L108" s="8"/>
      <c r="M108" s="8"/>
      <c r="N108" s="8"/>
      <c r="O108" s="8"/>
      <c r="P108" s="8">
        <v>100</v>
      </c>
      <c r="Q108" s="8"/>
      <c r="R108" s="8">
        <v>100</v>
      </c>
      <c r="S108" s="8"/>
      <c r="T108" s="8"/>
      <c r="U108" s="8">
        <v>0</v>
      </c>
      <c r="V108" s="8">
        <v>100</v>
      </c>
    </row>
    <row r="109" spans="1:31" s="108" customFormat="1" ht="11.4" x14ac:dyDescent="0.2">
      <c r="A109" s="108" t="s">
        <v>144</v>
      </c>
      <c r="B109" s="8">
        <v>2002</v>
      </c>
      <c r="C109" s="109" t="s">
        <v>17</v>
      </c>
      <c r="D109" s="8">
        <v>523125</v>
      </c>
      <c r="E109" s="8"/>
      <c r="F109" s="8"/>
      <c r="G109" s="8"/>
      <c r="H109" s="8"/>
      <c r="I109" s="8"/>
      <c r="J109" s="8">
        <v>100</v>
      </c>
      <c r="K109" s="8"/>
      <c r="L109" s="8"/>
      <c r="M109" s="8"/>
      <c r="N109" s="8"/>
      <c r="O109" s="8"/>
      <c r="P109" s="8">
        <v>100</v>
      </c>
      <c r="Q109" s="8"/>
      <c r="R109" s="8">
        <v>100</v>
      </c>
      <c r="S109" s="8"/>
      <c r="T109" s="8"/>
      <c r="U109" s="8">
        <v>0</v>
      </c>
      <c r="V109" s="8">
        <v>100</v>
      </c>
    </row>
    <row r="110" spans="1:31" s="108" customFormat="1" ht="11.4" x14ac:dyDescent="0.2">
      <c r="A110" s="108" t="s">
        <v>144</v>
      </c>
      <c r="B110" s="8">
        <v>2003</v>
      </c>
      <c r="C110" s="110" t="s">
        <v>17</v>
      </c>
      <c r="D110" s="8">
        <v>510284</v>
      </c>
      <c r="E110" s="8"/>
      <c r="F110" s="8"/>
      <c r="G110" s="8"/>
      <c r="H110" s="8"/>
      <c r="I110" s="8"/>
      <c r="J110" s="8">
        <v>100</v>
      </c>
      <c r="K110" s="8"/>
      <c r="L110" s="8"/>
      <c r="M110" s="8"/>
      <c r="N110" s="8"/>
      <c r="O110" s="8"/>
      <c r="P110" s="8">
        <v>100</v>
      </c>
      <c r="Q110" s="8"/>
      <c r="R110" s="8">
        <v>100</v>
      </c>
      <c r="S110" s="8"/>
      <c r="T110" s="8"/>
      <c r="U110" s="8">
        <v>0</v>
      </c>
      <c r="V110" s="8">
        <v>100</v>
      </c>
      <c r="W110" s="109"/>
      <c r="X110" s="109"/>
      <c r="Y110" s="109"/>
      <c r="Z110" s="109"/>
      <c r="AA110" s="109"/>
      <c r="AB110" s="109"/>
      <c r="AC110" s="109"/>
      <c r="AD110" s="109"/>
      <c r="AE110" s="109"/>
    </row>
    <row r="111" spans="1:31" s="108" customFormat="1" ht="11.4" x14ac:dyDescent="0.2">
      <c r="A111" s="108" t="s">
        <v>144</v>
      </c>
      <c r="B111" s="8">
        <v>2004</v>
      </c>
      <c r="C111" s="110" t="s">
        <v>17</v>
      </c>
      <c r="D111" s="8">
        <v>500766</v>
      </c>
      <c r="E111" s="8"/>
      <c r="F111" s="8"/>
      <c r="G111" s="8"/>
      <c r="H111" s="8"/>
      <c r="I111" s="8"/>
      <c r="J111" s="8">
        <v>100</v>
      </c>
      <c r="K111" s="8"/>
      <c r="L111" s="8"/>
      <c r="M111" s="8"/>
      <c r="N111" s="8"/>
      <c r="O111" s="8"/>
      <c r="P111" s="8">
        <v>100</v>
      </c>
      <c r="Q111" s="8"/>
      <c r="R111" s="8">
        <v>100</v>
      </c>
      <c r="S111" s="8"/>
      <c r="T111" s="8"/>
      <c r="U111" s="8">
        <v>0</v>
      </c>
      <c r="V111" s="8">
        <v>100</v>
      </c>
      <c r="W111" s="109"/>
      <c r="X111" s="109"/>
      <c r="Y111" s="109"/>
      <c r="Z111" s="109"/>
      <c r="AA111" s="109"/>
      <c r="AB111" s="109"/>
      <c r="AC111" s="109"/>
      <c r="AD111" s="109"/>
      <c r="AE111" s="109"/>
    </row>
    <row r="112" spans="1:31" s="108" customFormat="1" ht="11.4" x14ac:dyDescent="0.2">
      <c r="A112" s="108" t="s">
        <v>144</v>
      </c>
      <c r="B112" s="8">
        <v>2005</v>
      </c>
      <c r="C112" s="110" t="s">
        <v>17</v>
      </c>
      <c r="D112" s="8">
        <v>496883</v>
      </c>
      <c r="E112" s="8"/>
      <c r="F112" s="8"/>
      <c r="G112" s="8"/>
      <c r="H112" s="8"/>
      <c r="I112" s="8"/>
      <c r="J112" s="8">
        <v>100</v>
      </c>
      <c r="K112" s="8"/>
      <c r="L112" s="8"/>
      <c r="M112" s="8"/>
      <c r="N112" s="8"/>
      <c r="O112" s="8"/>
      <c r="P112" s="8">
        <v>100</v>
      </c>
      <c r="Q112" s="8"/>
      <c r="R112" s="8">
        <v>100</v>
      </c>
      <c r="S112" s="8"/>
      <c r="T112" s="8"/>
      <c r="U112" s="8">
        <v>0</v>
      </c>
      <c r="V112" s="8">
        <v>100</v>
      </c>
      <c r="W112" s="109"/>
      <c r="X112" s="109"/>
      <c r="Y112" s="109"/>
      <c r="Z112" s="109"/>
      <c r="AA112" s="109"/>
      <c r="AB112" s="109"/>
      <c r="AC112" s="109"/>
      <c r="AD112" s="109"/>
      <c r="AE112" s="109"/>
    </row>
    <row r="113" spans="1:31" s="108" customFormat="1" ht="11.4" x14ac:dyDescent="0.2">
      <c r="A113" s="108" t="s">
        <v>144</v>
      </c>
      <c r="B113" s="8">
        <v>2006</v>
      </c>
      <c r="C113" s="110" t="s">
        <v>17</v>
      </c>
      <c r="D113" s="8">
        <v>496047</v>
      </c>
      <c r="E113" s="8"/>
      <c r="F113" s="8"/>
      <c r="G113" s="8"/>
      <c r="H113" s="8"/>
      <c r="I113" s="8"/>
      <c r="J113" s="8">
        <v>100</v>
      </c>
      <c r="K113" s="8"/>
      <c r="L113" s="8"/>
      <c r="M113" s="8"/>
      <c r="N113" s="8"/>
      <c r="O113" s="8"/>
      <c r="P113" s="8">
        <v>100</v>
      </c>
      <c r="Q113" s="8"/>
      <c r="R113" s="8">
        <v>100</v>
      </c>
      <c r="S113" s="8"/>
      <c r="T113" s="8"/>
      <c r="U113" s="8">
        <v>0</v>
      </c>
      <c r="V113" s="8">
        <v>100</v>
      </c>
      <c r="W113" s="109"/>
      <c r="X113" s="109"/>
      <c r="Y113" s="109"/>
      <c r="Z113" s="109"/>
      <c r="AA113" s="109"/>
      <c r="AB113" s="109"/>
      <c r="AC113" s="109"/>
      <c r="AD113" s="109"/>
      <c r="AE113" s="109"/>
    </row>
    <row r="114" spans="1:31" s="108" customFormat="1" ht="11.4" x14ac:dyDescent="0.2">
      <c r="A114" s="108" t="s">
        <v>144</v>
      </c>
      <c r="B114" s="8">
        <v>2007</v>
      </c>
      <c r="C114" s="110" t="s">
        <v>17</v>
      </c>
      <c r="D114" s="8">
        <v>496319</v>
      </c>
      <c r="E114" s="8"/>
      <c r="F114" s="8"/>
      <c r="G114" s="8"/>
      <c r="H114" s="8"/>
      <c r="I114" s="8"/>
      <c r="J114" s="8">
        <v>100</v>
      </c>
      <c r="K114" s="8"/>
      <c r="L114" s="8"/>
      <c r="M114" s="8"/>
      <c r="N114" s="8"/>
      <c r="O114" s="8"/>
      <c r="P114" s="8">
        <v>100</v>
      </c>
      <c r="Q114" s="8"/>
      <c r="R114" s="8">
        <v>100</v>
      </c>
      <c r="S114" s="8"/>
      <c r="T114" s="8"/>
      <c r="U114" s="8">
        <v>0</v>
      </c>
      <c r="V114" s="8">
        <v>100</v>
      </c>
      <c r="W114" s="109"/>
      <c r="X114" s="109"/>
      <c r="Y114" s="109"/>
      <c r="Z114" s="109"/>
      <c r="AA114" s="109"/>
      <c r="AB114" s="109"/>
      <c r="AC114" s="109"/>
      <c r="AD114" s="109"/>
      <c r="AE114" s="109"/>
    </row>
    <row r="115" spans="1:31" s="108" customFormat="1" ht="11.4" x14ac:dyDescent="0.2">
      <c r="A115" s="108" t="s">
        <v>144</v>
      </c>
      <c r="B115" s="8">
        <v>2008</v>
      </c>
      <c r="C115" s="110" t="s">
        <v>17</v>
      </c>
      <c r="D115" s="8">
        <v>496082</v>
      </c>
      <c r="E115" s="8"/>
      <c r="F115" s="8"/>
      <c r="G115" s="8"/>
      <c r="H115" s="8"/>
      <c r="I115" s="8"/>
      <c r="J115" s="8">
        <v>100</v>
      </c>
      <c r="K115" s="8"/>
      <c r="L115" s="8"/>
      <c r="M115" s="8"/>
      <c r="N115" s="8"/>
      <c r="O115" s="8"/>
      <c r="P115" s="8">
        <v>100</v>
      </c>
      <c r="Q115" s="8"/>
      <c r="R115" s="8">
        <v>100</v>
      </c>
      <c r="S115" s="8"/>
      <c r="T115" s="8"/>
      <c r="U115" s="8">
        <v>0</v>
      </c>
      <c r="V115" s="8">
        <v>100</v>
      </c>
      <c r="W115" s="109"/>
      <c r="X115" s="109"/>
      <c r="Y115" s="109"/>
      <c r="Z115" s="109"/>
      <c r="AA115" s="109"/>
      <c r="AB115" s="109"/>
      <c r="AC115" s="109"/>
      <c r="AD115" s="109"/>
      <c r="AE115" s="109"/>
    </row>
    <row r="116" spans="1:31" s="108" customFormat="1" ht="12" x14ac:dyDescent="0.25">
      <c r="A116" s="108" t="s">
        <v>144</v>
      </c>
      <c r="B116" s="8">
        <v>2009</v>
      </c>
      <c r="C116" s="111" t="s">
        <v>17</v>
      </c>
      <c r="D116" s="8">
        <v>499845</v>
      </c>
      <c r="E116" s="8"/>
      <c r="F116" s="8"/>
      <c r="G116" s="8"/>
      <c r="H116" s="8"/>
      <c r="I116" s="8"/>
      <c r="J116" s="8">
        <v>100</v>
      </c>
      <c r="K116" s="8"/>
      <c r="L116" s="8"/>
      <c r="M116" s="8"/>
      <c r="N116" s="8"/>
      <c r="O116" s="8"/>
      <c r="P116" s="8">
        <v>100</v>
      </c>
      <c r="Q116" s="8"/>
      <c r="R116" s="8">
        <v>100</v>
      </c>
      <c r="S116" s="8"/>
      <c r="T116" s="8"/>
      <c r="U116" s="8">
        <v>0</v>
      </c>
      <c r="V116" s="8">
        <v>100</v>
      </c>
      <c r="W116" s="111"/>
      <c r="X116" s="111"/>
      <c r="Y116" s="111"/>
      <c r="Z116" s="111"/>
      <c r="AA116" s="111"/>
      <c r="AB116" s="111"/>
      <c r="AC116" s="111"/>
    </row>
    <row r="117" spans="1:31" s="108" customFormat="1" ht="12" x14ac:dyDescent="0.25">
      <c r="A117" s="108" t="s">
        <v>144</v>
      </c>
      <c r="B117" s="8">
        <v>2010</v>
      </c>
      <c r="C117" s="111" t="s">
        <v>17</v>
      </c>
      <c r="D117" s="8">
        <v>507667</v>
      </c>
      <c r="E117" s="8"/>
      <c r="F117" s="8"/>
      <c r="G117" s="8"/>
      <c r="H117" s="8"/>
      <c r="I117" s="8"/>
      <c r="J117" s="8">
        <v>100</v>
      </c>
      <c r="K117" s="8"/>
      <c r="L117" s="8"/>
      <c r="M117" s="8"/>
      <c r="N117" s="8"/>
      <c r="O117" s="8"/>
      <c r="P117" s="8">
        <v>100</v>
      </c>
      <c r="Q117" s="8"/>
      <c r="R117" s="8">
        <v>100</v>
      </c>
      <c r="S117" s="8"/>
      <c r="T117" s="8"/>
      <c r="U117" s="8">
        <v>0</v>
      </c>
      <c r="V117" s="8">
        <v>100</v>
      </c>
      <c r="W117" s="111"/>
      <c r="X117" s="111"/>
      <c r="Y117" s="111"/>
      <c r="Z117" s="111"/>
      <c r="AA117" s="111"/>
      <c r="AB117" s="111"/>
      <c r="AC117" s="111"/>
    </row>
    <row r="118" spans="1:31" s="108" customFormat="1" ht="12" x14ac:dyDescent="0.25">
      <c r="A118" s="108" t="s">
        <v>144</v>
      </c>
      <c r="B118" s="8">
        <v>2011</v>
      </c>
      <c r="C118" s="111" t="s">
        <v>17</v>
      </c>
      <c r="D118" s="8">
        <v>521224</v>
      </c>
      <c r="E118" s="8"/>
      <c r="F118" s="8"/>
      <c r="G118" s="8"/>
      <c r="H118" s="8"/>
      <c r="I118" s="8"/>
      <c r="J118" s="8">
        <v>100</v>
      </c>
      <c r="K118" s="8"/>
      <c r="L118" s="8"/>
      <c r="M118" s="8"/>
      <c r="N118" s="8"/>
      <c r="O118" s="8"/>
      <c r="P118" s="8">
        <v>100</v>
      </c>
      <c r="Q118" s="8"/>
      <c r="R118" s="8">
        <v>100</v>
      </c>
      <c r="S118" s="8"/>
      <c r="T118" s="8"/>
      <c r="U118" s="8">
        <v>0</v>
      </c>
      <c r="V118" s="8">
        <v>100</v>
      </c>
      <c r="W118" s="111"/>
      <c r="X118" s="111"/>
      <c r="Y118" s="111"/>
      <c r="Z118" s="111"/>
      <c r="AA118" s="111"/>
      <c r="AB118" s="111"/>
      <c r="AC118" s="111"/>
      <c r="AD118" s="111"/>
    </row>
    <row r="119" spans="1:31" s="108" customFormat="1" ht="12" x14ac:dyDescent="0.25">
      <c r="A119" s="108" t="s">
        <v>144</v>
      </c>
      <c r="B119" s="8">
        <v>2012</v>
      </c>
      <c r="C119" s="111" t="s">
        <v>17</v>
      </c>
      <c r="D119" s="8">
        <v>539604</v>
      </c>
      <c r="E119" s="8">
        <v>98</v>
      </c>
      <c r="F119" s="8">
        <v>97.7</v>
      </c>
      <c r="G119" s="8"/>
      <c r="H119" s="8"/>
      <c r="I119" s="8">
        <v>2.2999999999999972</v>
      </c>
      <c r="J119" s="8">
        <v>97.7</v>
      </c>
      <c r="K119" s="8">
        <v>93.486942800788952</v>
      </c>
      <c r="L119" s="8">
        <v>86.493471400394469</v>
      </c>
      <c r="M119" s="8"/>
      <c r="N119" s="8"/>
      <c r="O119" s="8">
        <v>13.506528599605531</v>
      </c>
      <c r="P119" s="8">
        <v>86.493471400394469</v>
      </c>
      <c r="Q119" s="8"/>
      <c r="R119" s="8">
        <v>100</v>
      </c>
      <c r="S119" s="8">
        <v>42.7</v>
      </c>
      <c r="T119" s="8">
        <v>57.3</v>
      </c>
      <c r="U119" s="8">
        <v>0</v>
      </c>
      <c r="V119" s="8">
        <v>0</v>
      </c>
      <c r="W119" s="111"/>
      <c r="X119" s="111"/>
      <c r="Y119" s="111"/>
      <c r="Z119" s="111"/>
      <c r="AA119" s="111"/>
      <c r="AB119" s="111"/>
      <c r="AC119" s="111"/>
      <c r="AD119" s="111"/>
    </row>
    <row r="120" spans="1:31" s="108" customFormat="1" ht="12" x14ac:dyDescent="0.25">
      <c r="A120" s="108" t="s">
        <v>144</v>
      </c>
      <c r="B120" s="8">
        <v>2013</v>
      </c>
      <c r="C120" s="111" t="s">
        <v>17</v>
      </c>
      <c r="D120" s="8">
        <v>563261</v>
      </c>
      <c r="E120" s="8">
        <v>98</v>
      </c>
      <c r="F120" s="8">
        <v>97.7</v>
      </c>
      <c r="G120" s="8"/>
      <c r="H120" s="8"/>
      <c r="I120" s="8">
        <v>2.2999999999999972</v>
      </c>
      <c r="J120" s="8">
        <v>97.7</v>
      </c>
      <c r="K120" s="8">
        <v>93.486942800788952</v>
      </c>
      <c r="L120" s="8">
        <v>86.493471400394469</v>
      </c>
      <c r="M120" s="8"/>
      <c r="N120" s="8"/>
      <c r="O120" s="8">
        <v>13.506528599605531</v>
      </c>
      <c r="P120" s="8">
        <v>86.493471400394469</v>
      </c>
      <c r="Q120" s="8"/>
      <c r="R120" s="8">
        <v>100</v>
      </c>
      <c r="S120" s="8">
        <v>42.7</v>
      </c>
      <c r="T120" s="8">
        <v>57.3</v>
      </c>
      <c r="U120" s="8">
        <v>0</v>
      </c>
      <c r="V120" s="8">
        <v>0</v>
      </c>
      <c r="W120" s="111"/>
      <c r="X120" s="111"/>
      <c r="Y120" s="111"/>
      <c r="Z120" s="111"/>
      <c r="AA120" s="111"/>
      <c r="AB120" s="111"/>
      <c r="AC120" s="111"/>
      <c r="AD120" s="111"/>
    </row>
    <row r="121" spans="1:31" s="108" customFormat="1" ht="12" x14ac:dyDescent="0.25">
      <c r="A121" s="108" t="s">
        <v>144</v>
      </c>
      <c r="B121" s="8">
        <v>2014</v>
      </c>
      <c r="C121" s="111" t="s">
        <v>17</v>
      </c>
      <c r="D121" s="8">
        <v>588335</v>
      </c>
      <c r="E121" s="8">
        <v>98</v>
      </c>
      <c r="F121" s="8">
        <v>97.7</v>
      </c>
      <c r="G121" s="8"/>
      <c r="H121" s="8"/>
      <c r="I121" s="8">
        <v>2.2999999999999972</v>
      </c>
      <c r="J121" s="8">
        <v>97.7</v>
      </c>
      <c r="K121" s="8">
        <v>93.486942800788952</v>
      </c>
      <c r="L121" s="8">
        <v>86.493471400394469</v>
      </c>
      <c r="M121" s="8"/>
      <c r="N121" s="8"/>
      <c r="O121" s="8">
        <v>13.506528599605531</v>
      </c>
      <c r="P121" s="8">
        <v>86.493471400394469</v>
      </c>
      <c r="Q121" s="8"/>
      <c r="R121" s="8">
        <v>100</v>
      </c>
      <c r="S121" s="8">
        <v>42.7</v>
      </c>
      <c r="T121" s="8">
        <v>57.3</v>
      </c>
      <c r="U121" s="8">
        <v>0</v>
      </c>
      <c r="V121" s="8">
        <v>0</v>
      </c>
      <c r="W121" s="111"/>
      <c r="X121" s="111"/>
      <c r="Y121" s="111"/>
      <c r="Z121" s="111"/>
      <c r="AA121" s="111"/>
      <c r="AB121" s="111"/>
      <c r="AC121" s="111"/>
      <c r="AD121" s="111"/>
    </row>
    <row r="122" spans="1:31" s="108" customFormat="1" ht="12" x14ac:dyDescent="0.25">
      <c r="A122" s="108" t="s">
        <v>144</v>
      </c>
      <c r="B122" s="8">
        <v>2015</v>
      </c>
      <c r="C122" s="111" t="s">
        <v>17</v>
      </c>
      <c r="D122" s="8">
        <v>605016</v>
      </c>
      <c r="E122" s="8">
        <v>98</v>
      </c>
      <c r="F122" s="8">
        <v>97.7</v>
      </c>
      <c r="G122" s="8"/>
      <c r="H122" s="8"/>
      <c r="I122" s="8">
        <v>2.2999999999999972</v>
      </c>
      <c r="J122" s="8">
        <v>97.7</v>
      </c>
      <c r="K122" s="8">
        <v>93.486942800788952</v>
      </c>
      <c r="L122" s="8">
        <v>86.493471400394469</v>
      </c>
      <c r="M122" s="8"/>
      <c r="N122" s="8"/>
      <c r="O122" s="8">
        <v>13.506528599605531</v>
      </c>
      <c r="P122" s="8">
        <v>86.493471400394469</v>
      </c>
      <c r="Q122" s="8"/>
      <c r="R122" s="8">
        <v>100</v>
      </c>
      <c r="S122" s="8">
        <v>42.7</v>
      </c>
      <c r="T122" s="8">
        <v>57.3</v>
      </c>
      <c r="U122" s="8">
        <v>0</v>
      </c>
      <c r="V122" s="8">
        <v>0</v>
      </c>
      <c r="W122" s="111"/>
      <c r="X122" s="111"/>
      <c r="Y122" s="111"/>
      <c r="Z122" s="111"/>
      <c r="AA122" s="111"/>
      <c r="AB122" s="111"/>
      <c r="AC122" s="111"/>
      <c r="AD122" s="111"/>
    </row>
    <row r="123" spans="1:31" s="108" customFormat="1" ht="12" x14ac:dyDescent="0.25">
      <c r="A123" s="108" t="s">
        <v>144</v>
      </c>
      <c r="B123" s="8">
        <v>2016</v>
      </c>
      <c r="C123" s="111" t="s">
        <v>17</v>
      </c>
      <c r="D123" s="8">
        <v>617270</v>
      </c>
      <c r="E123" s="8">
        <v>98</v>
      </c>
      <c r="F123" s="8">
        <v>97.7</v>
      </c>
      <c r="G123" s="8"/>
      <c r="H123" s="8"/>
      <c r="I123" s="8">
        <v>2.2999999999999972</v>
      </c>
      <c r="J123" s="8">
        <v>97.7</v>
      </c>
      <c r="K123" s="8">
        <v>93.486942800788952</v>
      </c>
      <c r="L123" s="8">
        <v>86.493471400394469</v>
      </c>
      <c r="M123" s="8"/>
      <c r="N123" s="8"/>
      <c r="O123" s="8">
        <v>13.506528599605531</v>
      </c>
      <c r="P123" s="8">
        <v>86.493471400394469</v>
      </c>
      <c r="Q123" s="8"/>
      <c r="R123" s="8">
        <v>100</v>
      </c>
      <c r="S123" s="8">
        <v>42.7</v>
      </c>
      <c r="T123" s="8">
        <v>57.3</v>
      </c>
      <c r="U123" s="8">
        <v>0</v>
      </c>
      <c r="V123" s="8">
        <v>0</v>
      </c>
      <c r="W123" s="111"/>
      <c r="X123" s="111"/>
      <c r="Y123" s="111"/>
      <c r="Z123" s="111"/>
      <c r="AA123" s="111"/>
      <c r="AB123" s="111"/>
      <c r="AC123" s="111"/>
      <c r="AD123" s="111"/>
    </row>
    <row r="124" spans="1:31" s="108" customFormat="1" ht="12" x14ac:dyDescent="0.25">
      <c r="A124" s="108" t="s">
        <v>144</v>
      </c>
      <c r="B124" s="8">
        <v>2017</v>
      </c>
      <c r="C124" s="111" t="s">
        <v>17</v>
      </c>
      <c r="D124" s="8">
        <v>636687</v>
      </c>
      <c r="E124" s="8">
        <v>98</v>
      </c>
      <c r="F124" s="8">
        <v>97.7</v>
      </c>
      <c r="G124" s="8"/>
      <c r="H124" s="8"/>
      <c r="I124" s="8">
        <v>2.2999999999999972</v>
      </c>
      <c r="J124" s="8">
        <v>97.7</v>
      </c>
      <c r="K124" s="8">
        <v>93.486942800788952</v>
      </c>
      <c r="L124" s="8">
        <v>86.493471400394469</v>
      </c>
      <c r="M124" s="8"/>
      <c r="N124" s="8"/>
      <c r="O124" s="8">
        <v>13.506528599605531</v>
      </c>
      <c r="P124" s="8">
        <v>86.493471400394469</v>
      </c>
      <c r="Q124" s="8"/>
      <c r="R124" s="8">
        <v>100</v>
      </c>
      <c r="S124" s="8">
        <v>42.7</v>
      </c>
      <c r="T124" s="8">
        <v>57.3</v>
      </c>
      <c r="U124" s="8">
        <v>0</v>
      </c>
      <c r="V124" s="8">
        <v>0</v>
      </c>
      <c r="W124" s="111"/>
      <c r="X124" s="111"/>
      <c r="Y124" s="111"/>
      <c r="Z124" s="111"/>
      <c r="AA124" s="111"/>
      <c r="AB124" s="111"/>
      <c r="AC124" s="111"/>
      <c r="AD124" s="111"/>
    </row>
    <row r="125" spans="1:31" s="108" customFormat="1" ht="12" x14ac:dyDescent="0.25">
      <c r="A125" s="108" t="s">
        <v>144</v>
      </c>
      <c r="B125" s="8">
        <v>2018</v>
      </c>
      <c r="C125" s="111" t="s">
        <v>17</v>
      </c>
      <c r="D125" s="8">
        <v>648477</v>
      </c>
      <c r="E125" s="8">
        <v>98</v>
      </c>
      <c r="F125" s="8">
        <v>97.7</v>
      </c>
      <c r="G125" s="8"/>
      <c r="H125" s="8"/>
      <c r="I125" s="8">
        <v>2.2999999999999972</v>
      </c>
      <c r="J125" s="8">
        <v>97.7</v>
      </c>
      <c r="K125" s="8">
        <v>93.486942800788952</v>
      </c>
      <c r="L125" s="8">
        <v>86.493471400394469</v>
      </c>
      <c r="M125" s="8"/>
      <c r="N125" s="8"/>
      <c r="O125" s="8">
        <v>13.506528599605531</v>
      </c>
      <c r="P125" s="8">
        <v>86.493471400394469</v>
      </c>
      <c r="Q125" s="8"/>
      <c r="R125" s="8">
        <v>100</v>
      </c>
      <c r="S125" s="8">
        <v>42.7</v>
      </c>
      <c r="T125" s="8">
        <v>57.3</v>
      </c>
      <c r="U125" s="8">
        <v>0</v>
      </c>
      <c r="V125" s="8">
        <v>0</v>
      </c>
      <c r="W125" s="111"/>
      <c r="X125" s="111"/>
      <c r="Y125" s="111"/>
      <c r="Z125" s="111"/>
      <c r="AA125" s="111"/>
      <c r="AB125" s="111"/>
      <c r="AC125" s="111"/>
      <c r="AD125" s="111"/>
    </row>
    <row r="126" spans="1:31" s="108" customFormat="1" ht="12" x14ac:dyDescent="0.25">
      <c r="A126" s="108" t="s">
        <v>144</v>
      </c>
      <c r="B126" s="8">
        <v>2019</v>
      </c>
      <c r="C126" s="111" t="s">
        <v>17</v>
      </c>
      <c r="D126" s="8">
        <v>655973</v>
      </c>
      <c r="E126" s="8">
        <v>98</v>
      </c>
      <c r="F126" s="8">
        <v>97.7</v>
      </c>
      <c r="G126" s="8"/>
      <c r="H126" s="8"/>
      <c r="I126" s="8">
        <v>2.2999999999999972</v>
      </c>
      <c r="J126" s="8">
        <v>97.7</v>
      </c>
      <c r="K126" s="8">
        <v>93.486942800788952</v>
      </c>
      <c r="L126" s="8">
        <v>86.493471400394469</v>
      </c>
      <c r="M126" s="8"/>
      <c r="N126" s="8"/>
      <c r="O126" s="8">
        <v>13.506528599605531</v>
      </c>
      <c r="P126" s="8">
        <v>86.493471400394469</v>
      </c>
      <c r="Q126" s="8"/>
      <c r="R126" s="8">
        <v>100</v>
      </c>
      <c r="S126" s="8">
        <v>42.7</v>
      </c>
      <c r="T126" s="8">
        <v>57.3</v>
      </c>
      <c r="U126" s="8">
        <v>0</v>
      </c>
      <c r="V126" s="8">
        <v>0</v>
      </c>
      <c r="W126" s="111"/>
      <c r="X126" s="111"/>
      <c r="Y126" s="111"/>
      <c r="Z126" s="111"/>
      <c r="AA126" s="111"/>
      <c r="AB126" s="111"/>
      <c r="AC126" s="111"/>
      <c r="AD126" s="111"/>
    </row>
    <row r="127" spans="1:31" s="108" customFormat="1" ht="12" x14ac:dyDescent="0.25">
      <c r="A127" s="108" t="s">
        <v>144</v>
      </c>
      <c r="B127" s="8">
        <v>2020</v>
      </c>
      <c r="C127" s="111" t="s">
        <v>17</v>
      </c>
      <c r="D127" s="8">
        <v>647608</v>
      </c>
      <c r="E127" s="8">
        <v>98</v>
      </c>
      <c r="F127" s="8">
        <v>97.7</v>
      </c>
      <c r="G127" s="8"/>
      <c r="H127" s="8"/>
      <c r="I127" s="8">
        <v>2.2999999999999972</v>
      </c>
      <c r="J127" s="8">
        <v>97.7</v>
      </c>
      <c r="K127" s="8">
        <v>93.486942800788952</v>
      </c>
      <c r="L127" s="8">
        <v>86.493471400394469</v>
      </c>
      <c r="M127" s="8"/>
      <c r="N127" s="8"/>
      <c r="O127" s="8">
        <v>13.506528599605531</v>
      </c>
      <c r="P127" s="8">
        <v>86.493471400394469</v>
      </c>
      <c r="Q127" s="8"/>
      <c r="R127" s="8">
        <v>100</v>
      </c>
      <c r="S127" s="8">
        <v>42.7</v>
      </c>
      <c r="T127" s="8">
        <v>57.3</v>
      </c>
      <c r="U127" s="8">
        <v>0</v>
      </c>
      <c r="V127" s="8">
        <v>0</v>
      </c>
      <c r="W127" s="111"/>
      <c r="X127" s="111"/>
      <c r="Y127" s="111"/>
      <c r="Z127" s="111"/>
      <c r="AA127" s="111"/>
      <c r="AB127" s="111"/>
      <c r="AC127" s="111"/>
      <c r="AD127" s="111"/>
    </row>
    <row r="128" spans="1:31" s="108" customFormat="1" ht="12" x14ac:dyDescent="0.25">
      <c r="A128" s="111" t="s">
        <v>144</v>
      </c>
      <c r="B128" s="8">
        <v>2021</v>
      </c>
      <c r="C128" s="111" t="s">
        <v>17</v>
      </c>
      <c r="D128" s="8">
        <v>638381</v>
      </c>
      <c r="E128" s="8"/>
      <c r="F128" s="8"/>
      <c r="G128" s="8"/>
      <c r="H128" s="8"/>
      <c r="I128" s="8"/>
      <c r="J128" s="8">
        <v>100</v>
      </c>
      <c r="K128" s="8"/>
      <c r="L128" s="8"/>
      <c r="M128" s="8"/>
      <c r="N128" s="8"/>
      <c r="O128" s="8"/>
      <c r="P128" s="8">
        <v>100</v>
      </c>
      <c r="Q128" s="8"/>
      <c r="R128" s="8">
        <v>100</v>
      </c>
      <c r="S128" s="8"/>
      <c r="T128" s="8"/>
      <c r="U128" s="8">
        <v>0</v>
      </c>
      <c r="V128" s="8">
        <v>100</v>
      </c>
      <c r="W128" s="111"/>
      <c r="X128" s="111"/>
      <c r="Y128" s="111"/>
      <c r="Z128" s="111"/>
      <c r="AA128" s="111"/>
      <c r="AB128" s="111"/>
      <c r="AC128" s="111"/>
      <c r="AD128" s="111"/>
    </row>
    <row r="129" spans="1:30" s="108" customFormat="1" ht="12" x14ac:dyDescent="0.25">
      <c r="A129" s="111" t="s">
        <v>144</v>
      </c>
      <c r="B129" s="8">
        <v>2022</v>
      </c>
      <c r="C129" s="111" t="s">
        <v>17</v>
      </c>
      <c r="D129" s="8">
        <v>622133</v>
      </c>
      <c r="E129" s="8"/>
      <c r="F129" s="8"/>
      <c r="G129" s="8"/>
      <c r="H129" s="8"/>
      <c r="I129" s="8"/>
      <c r="J129" s="8">
        <v>100</v>
      </c>
      <c r="K129" s="8"/>
      <c r="L129" s="8"/>
      <c r="M129" s="8"/>
      <c r="N129" s="8"/>
      <c r="O129" s="8"/>
      <c r="P129" s="8">
        <v>100</v>
      </c>
      <c r="Q129" s="8"/>
      <c r="R129" s="8">
        <v>100</v>
      </c>
      <c r="S129" s="8"/>
      <c r="T129" s="8"/>
      <c r="U129" s="8">
        <v>0</v>
      </c>
      <c r="V129" s="8">
        <v>100</v>
      </c>
      <c r="W129" s="111"/>
      <c r="X129" s="111"/>
      <c r="Y129" s="111"/>
      <c r="Z129" s="111"/>
      <c r="AA129" s="111"/>
      <c r="AB129" s="111"/>
      <c r="AC129" s="111"/>
      <c r="AD129" s="111"/>
    </row>
    <row r="130" spans="1:30" s="108" customFormat="1" ht="12" x14ac:dyDescent="0.25">
      <c r="A130" s="111" t="s">
        <v>144</v>
      </c>
      <c r="B130" s="8">
        <v>2023</v>
      </c>
      <c r="C130" s="111" t="s">
        <v>17</v>
      </c>
      <c r="D130" s="8">
        <v>604379</v>
      </c>
      <c r="E130" s="8"/>
      <c r="F130" s="8"/>
      <c r="G130" s="8"/>
      <c r="H130" s="8"/>
      <c r="I130" s="8"/>
      <c r="J130" s="8">
        <v>100</v>
      </c>
      <c r="K130" s="8"/>
      <c r="L130" s="8"/>
      <c r="M130" s="8"/>
      <c r="N130" s="8"/>
      <c r="O130" s="8"/>
      <c r="P130" s="8">
        <v>100</v>
      </c>
      <c r="Q130" s="8"/>
      <c r="R130" s="8">
        <v>100</v>
      </c>
      <c r="S130" s="8"/>
      <c r="T130" s="8"/>
      <c r="U130" s="8">
        <v>0</v>
      </c>
      <c r="V130" s="8">
        <v>100</v>
      </c>
      <c r="W130" s="111"/>
      <c r="X130" s="111"/>
      <c r="Y130" s="111"/>
      <c r="Z130" s="111"/>
      <c r="AA130" s="111"/>
      <c r="AB130" s="111"/>
      <c r="AC130" s="111"/>
      <c r="AD130" s="111"/>
    </row>
    <row r="131" spans="1:30" s="108" customFormat="1" ht="12" x14ac:dyDescent="0.25">
      <c r="A131" s="111" t="s">
        <v>144</v>
      </c>
      <c r="B131" s="8">
        <v>2024</v>
      </c>
      <c r="C131" s="111" t="s">
        <v>17</v>
      </c>
      <c r="D131" s="8">
        <v>648432</v>
      </c>
      <c r="E131" s="8"/>
      <c r="F131" s="8"/>
      <c r="G131" s="8"/>
      <c r="H131" s="8"/>
      <c r="I131" s="8"/>
      <c r="J131" s="8">
        <v>100</v>
      </c>
      <c r="K131" s="8"/>
      <c r="L131" s="8"/>
      <c r="M131" s="8"/>
      <c r="N131" s="8"/>
      <c r="O131" s="8"/>
      <c r="P131" s="8">
        <v>100</v>
      </c>
      <c r="Q131" s="8"/>
      <c r="R131" s="8">
        <v>100</v>
      </c>
      <c r="S131" s="8"/>
      <c r="T131" s="8"/>
      <c r="U131" s="8">
        <v>0</v>
      </c>
      <c r="V131" s="8">
        <v>100</v>
      </c>
      <c r="W131" s="111"/>
      <c r="X131" s="111"/>
      <c r="Y131" s="111"/>
      <c r="Z131" s="111"/>
      <c r="AA131" s="111"/>
      <c r="AB131" s="111"/>
      <c r="AC131" s="111"/>
      <c r="AD131" s="111"/>
    </row>
    <row r="132" spans="1:30" s="108" customFormat="1" ht="12" x14ac:dyDescent="0.25">
      <c r="A132" s="111" t="s">
        <v>144</v>
      </c>
      <c r="B132" s="8">
        <v>2025</v>
      </c>
      <c r="C132" s="111" t="s">
        <v>17</v>
      </c>
      <c r="D132" s="8">
        <v>655278</v>
      </c>
      <c r="E132" s="8"/>
      <c r="F132" s="8"/>
      <c r="G132" s="8"/>
      <c r="H132" s="8"/>
      <c r="I132" s="8"/>
      <c r="J132" s="8">
        <v>100</v>
      </c>
      <c r="K132" s="8"/>
      <c r="L132" s="8"/>
      <c r="M132" s="8"/>
      <c r="N132" s="8"/>
      <c r="O132" s="8"/>
      <c r="P132" s="8">
        <v>100</v>
      </c>
      <c r="Q132" s="8"/>
      <c r="R132" s="8">
        <v>100</v>
      </c>
      <c r="S132" s="8"/>
      <c r="T132" s="8"/>
      <c r="U132" s="8">
        <v>0</v>
      </c>
      <c r="V132" s="8">
        <v>100</v>
      </c>
      <c r="W132" s="111"/>
      <c r="X132" s="111"/>
      <c r="Y132" s="111"/>
      <c r="Z132" s="111"/>
      <c r="AA132" s="111"/>
      <c r="AB132" s="111"/>
      <c r="AC132" s="111"/>
      <c r="AD132" s="111"/>
    </row>
    <row r="133" spans="1:30" s="108" customFormat="1" ht="12" x14ac:dyDescent="0.25">
      <c r="A133" s="111" t="s">
        <v>144</v>
      </c>
      <c r="B133" s="8">
        <v>2026</v>
      </c>
      <c r="C133" s="111" t="s">
        <v>17</v>
      </c>
      <c r="D133" s="8"/>
      <c r="E133" s="8"/>
      <c r="F133" s="8"/>
      <c r="G133" s="8"/>
      <c r="H133" s="8"/>
      <c r="I133" s="8"/>
      <c r="J133" s="8">
        <v>100</v>
      </c>
      <c r="K133" s="8"/>
      <c r="L133" s="8"/>
      <c r="M133" s="8"/>
      <c r="N133" s="8"/>
      <c r="O133" s="8"/>
      <c r="P133" s="8">
        <v>100</v>
      </c>
      <c r="Q133" s="8"/>
      <c r="R133" s="8">
        <v>100</v>
      </c>
      <c r="S133" s="8"/>
      <c r="T133" s="8"/>
      <c r="U133" s="8">
        <v>0</v>
      </c>
      <c r="V133" s="8">
        <v>100</v>
      </c>
      <c r="W133" s="111"/>
      <c r="X133" s="111"/>
      <c r="Y133" s="111"/>
      <c r="Z133" s="111"/>
      <c r="AA133" s="111"/>
      <c r="AB133" s="111"/>
      <c r="AC133" s="111"/>
      <c r="AD133" s="111"/>
    </row>
    <row r="134" spans="1:30" s="108" customFormat="1" ht="12" x14ac:dyDescent="0.25">
      <c r="A134" s="111" t="s">
        <v>144</v>
      </c>
      <c r="B134" s="8">
        <v>2027</v>
      </c>
      <c r="C134" s="111" t="s">
        <v>17</v>
      </c>
      <c r="D134" s="8"/>
      <c r="E134" s="8"/>
      <c r="F134" s="8"/>
      <c r="G134" s="8"/>
      <c r="H134" s="8"/>
      <c r="I134" s="8"/>
      <c r="J134" s="8">
        <v>100</v>
      </c>
      <c r="K134" s="8"/>
      <c r="L134" s="8"/>
      <c r="M134" s="8"/>
      <c r="N134" s="8"/>
      <c r="O134" s="8"/>
      <c r="P134" s="8">
        <v>100</v>
      </c>
      <c r="Q134" s="8"/>
      <c r="R134" s="8">
        <v>100</v>
      </c>
      <c r="S134" s="8"/>
      <c r="T134" s="8"/>
      <c r="U134" s="8">
        <v>0</v>
      </c>
      <c r="V134" s="8">
        <v>100</v>
      </c>
      <c r="W134" s="111"/>
      <c r="X134" s="111"/>
      <c r="Y134" s="111"/>
      <c r="Z134" s="111"/>
      <c r="AA134" s="111"/>
      <c r="AB134" s="111"/>
      <c r="AC134" s="111"/>
      <c r="AD134" s="111"/>
    </row>
    <row r="135" spans="1:30" s="108" customFormat="1" ht="12" x14ac:dyDescent="0.25">
      <c r="A135" s="111" t="s">
        <v>144</v>
      </c>
      <c r="B135" s="8">
        <v>2028</v>
      </c>
      <c r="C135" s="111" t="s">
        <v>17</v>
      </c>
      <c r="D135" s="8"/>
      <c r="E135" s="8"/>
      <c r="F135" s="8"/>
      <c r="G135" s="8"/>
      <c r="H135" s="8"/>
      <c r="I135" s="8"/>
      <c r="J135" s="8">
        <v>100</v>
      </c>
      <c r="K135" s="8"/>
      <c r="L135" s="8"/>
      <c r="M135" s="8"/>
      <c r="N135" s="8"/>
      <c r="O135" s="8"/>
      <c r="P135" s="8">
        <v>100</v>
      </c>
      <c r="Q135" s="8"/>
      <c r="R135" s="8">
        <v>100</v>
      </c>
      <c r="S135" s="8"/>
      <c r="T135" s="8"/>
      <c r="U135" s="8">
        <v>0</v>
      </c>
      <c r="V135" s="8">
        <v>100</v>
      </c>
      <c r="W135" s="111"/>
      <c r="X135" s="111"/>
      <c r="Y135" s="111"/>
      <c r="Z135" s="111"/>
      <c r="AA135" s="111"/>
      <c r="AB135" s="111"/>
      <c r="AC135" s="111"/>
      <c r="AD135" s="111"/>
    </row>
    <row r="136" spans="1:30" s="108" customFormat="1" ht="12" x14ac:dyDescent="0.25">
      <c r="A136" s="111" t="s">
        <v>144</v>
      </c>
      <c r="B136" s="8">
        <v>2029</v>
      </c>
      <c r="C136" s="111" t="s">
        <v>17</v>
      </c>
      <c r="D136" s="8"/>
      <c r="E136" s="8"/>
      <c r="F136" s="8"/>
      <c r="G136" s="8"/>
      <c r="H136" s="8"/>
      <c r="I136" s="8"/>
      <c r="J136" s="8">
        <v>100</v>
      </c>
      <c r="K136" s="8"/>
      <c r="L136" s="8"/>
      <c r="M136" s="8"/>
      <c r="N136" s="8"/>
      <c r="O136" s="8"/>
      <c r="P136" s="8">
        <v>100</v>
      </c>
      <c r="Q136" s="8"/>
      <c r="R136" s="8">
        <v>100</v>
      </c>
      <c r="S136" s="8"/>
      <c r="T136" s="8"/>
      <c r="U136" s="8">
        <v>0</v>
      </c>
      <c r="V136" s="8">
        <v>100</v>
      </c>
      <c r="W136" s="111"/>
      <c r="X136" s="111"/>
      <c r="Y136" s="111"/>
      <c r="Z136" s="111"/>
      <c r="AA136" s="111"/>
      <c r="AB136" s="111"/>
      <c r="AC136" s="111"/>
      <c r="AD136" s="111"/>
    </row>
    <row r="137" spans="1:30" s="108" customFormat="1" ht="12" x14ac:dyDescent="0.25">
      <c r="A137" s="111" t="s">
        <v>144</v>
      </c>
      <c r="B137" s="8">
        <v>2030</v>
      </c>
      <c r="C137" s="111" t="s">
        <v>17</v>
      </c>
      <c r="D137" s="8"/>
      <c r="E137" s="8"/>
      <c r="F137" s="8"/>
      <c r="G137" s="8"/>
      <c r="H137" s="8"/>
      <c r="I137" s="8"/>
      <c r="J137" s="8">
        <v>100</v>
      </c>
      <c r="K137" s="8"/>
      <c r="L137" s="8"/>
      <c r="M137" s="8"/>
      <c r="N137" s="8"/>
      <c r="O137" s="8"/>
      <c r="P137" s="8">
        <v>100</v>
      </c>
      <c r="Q137" s="8"/>
      <c r="R137" s="8">
        <v>100</v>
      </c>
      <c r="S137" s="8"/>
      <c r="T137" s="8"/>
      <c r="U137" s="8">
        <v>0</v>
      </c>
      <c r="V137" s="8">
        <v>100</v>
      </c>
      <c r="W137" s="111"/>
      <c r="X137" s="111"/>
      <c r="Y137" s="111"/>
      <c r="Z137" s="111"/>
      <c r="AA137" s="111"/>
      <c r="AB137" s="111"/>
      <c r="AC137" s="111"/>
      <c r="AD137" s="111"/>
    </row>
    <row r="138" spans="1:30" s="108" customFormat="1" ht="12" x14ac:dyDescent="0.25">
      <c r="A138" s="111" t="s">
        <v>144</v>
      </c>
      <c r="B138" s="8">
        <v>2000</v>
      </c>
      <c r="C138" s="111" t="s">
        <v>18</v>
      </c>
      <c r="D138" s="8">
        <v>1234030</v>
      </c>
      <c r="E138" s="8"/>
      <c r="F138" s="8"/>
      <c r="G138" s="8"/>
      <c r="H138" s="8"/>
      <c r="I138" s="8"/>
      <c r="J138" s="8">
        <v>100</v>
      </c>
      <c r="K138" s="8"/>
      <c r="L138" s="8"/>
      <c r="M138" s="8"/>
      <c r="N138" s="8"/>
      <c r="O138" s="8"/>
      <c r="P138" s="8">
        <v>100</v>
      </c>
      <c r="Q138" s="8"/>
      <c r="R138" s="8"/>
      <c r="S138" s="8"/>
      <c r="T138" s="8"/>
      <c r="U138" s="8"/>
      <c r="V138" s="8">
        <v>100</v>
      </c>
      <c r="W138" s="111"/>
      <c r="X138" s="111"/>
      <c r="Y138" s="111"/>
      <c r="Z138" s="111"/>
      <c r="AA138" s="111"/>
      <c r="AB138" s="111"/>
      <c r="AC138" s="111"/>
      <c r="AD138" s="111"/>
    </row>
    <row r="139" spans="1:30" s="108" customFormat="1" ht="12" x14ac:dyDescent="0.25">
      <c r="A139" s="111" t="s">
        <v>144</v>
      </c>
      <c r="B139" s="8">
        <v>2001</v>
      </c>
      <c r="C139" s="111" t="s">
        <v>18</v>
      </c>
      <c r="D139" s="8">
        <v>1210439</v>
      </c>
      <c r="E139" s="8"/>
      <c r="F139" s="8"/>
      <c r="G139" s="8"/>
      <c r="H139" s="8"/>
      <c r="I139" s="8"/>
      <c r="J139" s="8">
        <v>100</v>
      </c>
      <c r="K139" s="8"/>
      <c r="L139" s="8"/>
      <c r="M139" s="8"/>
      <c r="N139" s="8"/>
      <c r="O139" s="8"/>
      <c r="P139" s="8">
        <v>100</v>
      </c>
      <c r="Q139" s="8"/>
      <c r="R139" s="8"/>
      <c r="S139" s="8"/>
      <c r="T139" s="8"/>
      <c r="U139" s="8"/>
      <c r="V139" s="8">
        <v>100</v>
      </c>
      <c r="W139" s="111"/>
      <c r="X139" s="111"/>
      <c r="Y139" s="111"/>
      <c r="Z139" s="111"/>
      <c r="AA139" s="111"/>
      <c r="AB139" s="111"/>
      <c r="AC139" s="111"/>
      <c r="AD139" s="111"/>
    </row>
    <row r="140" spans="1:30" s="108" customFormat="1" ht="12" x14ac:dyDescent="0.25">
      <c r="A140" s="111" t="s">
        <v>144</v>
      </c>
      <c r="B140" s="8">
        <v>2002</v>
      </c>
      <c r="C140" s="111" t="s">
        <v>18</v>
      </c>
      <c r="D140" s="8">
        <v>1181497</v>
      </c>
      <c r="E140" s="8"/>
      <c r="F140" s="8"/>
      <c r="G140" s="8"/>
      <c r="H140" s="8"/>
      <c r="I140" s="8"/>
      <c r="J140" s="8">
        <v>100</v>
      </c>
      <c r="K140" s="8"/>
      <c r="L140" s="8"/>
      <c r="M140" s="8"/>
      <c r="N140" s="8"/>
      <c r="O140" s="8"/>
      <c r="P140" s="8">
        <v>100</v>
      </c>
      <c r="Q140" s="8"/>
      <c r="R140" s="8"/>
      <c r="S140" s="8"/>
      <c r="T140" s="8"/>
      <c r="U140" s="8"/>
      <c r="V140" s="8">
        <v>100</v>
      </c>
      <c r="W140" s="111"/>
      <c r="X140" s="111"/>
      <c r="Y140" s="111"/>
      <c r="Z140" s="111"/>
      <c r="AA140" s="111"/>
      <c r="AB140" s="111"/>
      <c r="AC140" s="111"/>
      <c r="AD140" s="111"/>
    </row>
    <row r="141" spans="1:30" s="108" customFormat="1" ht="12" x14ac:dyDescent="0.25">
      <c r="A141" s="111" t="s">
        <v>144</v>
      </c>
      <c r="B141" s="8">
        <v>2003</v>
      </c>
      <c r="C141" s="111" t="s">
        <v>18</v>
      </c>
      <c r="D141" s="8">
        <v>1147510</v>
      </c>
      <c r="E141" s="8"/>
      <c r="F141" s="8"/>
      <c r="G141" s="8"/>
      <c r="H141" s="8"/>
      <c r="I141" s="8"/>
      <c r="J141" s="8">
        <v>100</v>
      </c>
      <c r="K141" s="8"/>
      <c r="L141" s="8"/>
      <c r="M141" s="8"/>
      <c r="N141" s="8"/>
      <c r="O141" s="8"/>
      <c r="P141" s="8">
        <v>100</v>
      </c>
      <c r="Q141" s="8"/>
      <c r="R141" s="8"/>
      <c r="S141" s="8"/>
      <c r="T141" s="8"/>
      <c r="U141" s="8"/>
      <c r="V141" s="8">
        <v>100</v>
      </c>
      <c r="W141" s="111"/>
      <c r="X141" s="111"/>
      <c r="Y141" s="111"/>
      <c r="Z141" s="111"/>
      <c r="AA141" s="111"/>
      <c r="AB141" s="111"/>
      <c r="AC141" s="111"/>
      <c r="AD141" s="111"/>
    </row>
    <row r="142" spans="1:30" s="108" customFormat="1" ht="12" x14ac:dyDescent="0.25">
      <c r="A142" s="111" t="s">
        <v>144</v>
      </c>
      <c r="B142" s="8">
        <v>2004</v>
      </c>
      <c r="C142" s="111" t="s">
        <v>18</v>
      </c>
      <c r="D142" s="8">
        <v>1110551</v>
      </c>
      <c r="E142" s="8"/>
      <c r="F142" s="8"/>
      <c r="G142" s="8"/>
      <c r="H142" s="8"/>
      <c r="I142" s="8"/>
      <c r="J142" s="8">
        <v>100</v>
      </c>
      <c r="K142" s="8"/>
      <c r="L142" s="8"/>
      <c r="M142" s="8"/>
      <c r="N142" s="8"/>
      <c r="O142" s="8"/>
      <c r="P142" s="8">
        <v>100</v>
      </c>
      <c r="Q142" s="8"/>
      <c r="R142" s="8"/>
      <c r="S142" s="8"/>
      <c r="T142" s="8"/>
      <c r="U142" s="8"/>
      <c r="V142" s="8">
        <v>100</v>
      </c>
      <c r="W142" s="111"/>
      <c r="X142" s="111"/>
      <c r="Y142" s="111"/>
      <c r="Z142" s="111"/>
      <c r="AA142" s="111"/>
      <c r="AB142" s="111"/>
      <c r="AC142" s="111"/>
      <c r="AD142" s="111"/>
    </row>
    <row r="143" spans="1:30" s="108" customFormat="1" ht="12" x14ac:dyDescent="0.25">
      <c r="A143" s="111" t="s">
        <v>144</v>
      </c>
      <c r="B143" s="8">
        <v>2005</v>
      </c>
      <c r="C143" s="111" t="s">
        <v>18</v>
      </c>
      <c r="D143" s="8">
        <v>1077849</v>
      </c>
      <c r="E143" s="8"/>
      <c r="F143" s="8"/>
      <c r="G143" s="8"/>
      <c r="H143" s="8"/>
      <c r="I143" s="8"/>
      <c r="J143" s="8">
        <v>100</v>
      </c>
      <c r="K143" s="8"/>
      <c r="L143" s="8"/>
      <c r="M143" s="8"/>
      <c r="N143" s="8"/>
      <c r="O143" s="8"/>
      <c r="P143" s="8">
        <v>100</v>
      </c>
      <c r="Q143" s="8"/>
      <c r="R143" s="8"/>
      <c r="S143" s="8"/>
      <c r="T143" s="8"/>
      <c r="U143" s="8"/>
      <c r="V143" s="8">
        <v>100</v>
      </c>
      <c r="W143" s="111"/>
      <c r="X143" s="111"/>
      <c r="Y143" s="111"/>
      <c r="Z143" s="111"/>
      <c r="AA143" s="111"/>
      <c r="AB143" s="111"/>
      <c r="AC143" s="111"/>
      <c r="AD143" s="111"/>
    </row>
    <row r="144" spans="1:30" s="108" customFormat="1" ht="12" x14ac:dyDescent="0.25">
      <c r="A144" s="111" t="s">
        <v>144</v>
      </c>
      <c r="B144" s="8">
        <v>2006</v>
      </c>
      <c r="C144" s="111" t="s">
        <v>18</v>
      </c>
      <c r="D144" s="8">
        <v>1051093</v>
      </c>
      <c r="E144" s="8"/>
      <c r="F144" s="8"/>
      <c r="G144" s="8"/>
      <c r="H144" s="8"/>
      <c r="I144" s="8"/>
      <c r="J144" s="8">
        <v>100</v>
      </c>
      <c r="K144" s="8"/>
      <c r="L144" s="8"/>
      <c r="M144" s="8"/>
      <c r="N144" s="8"/>
      <c r="O144" s="8"/>
      <c r="P144" s="8">
        <v>100</v>
      </c>
      <c r="Q144" s="8"/>
      <c r="R144" s="8"/>
      <c r="S144" s="8"/>
      <c r="T144" s="8"/>
      <c r="U144" s="8"/>
      <c r="V144" s="8">
        <v>100</v>
      </c>
      <c r="W144" s="111"/>
      <c r="X144" s="111"/>
      <c r="Y144" s="111"/>
      <c r="Z144" s="111"/>
      <c r="AA144" s="111"/>
      <c r="AB144" s="111"/>
      <c r="AC144" s="111"/>
      <c r="AD144" s="111"/>
    </row>
    <row r="145" spans="1:30" s="108" customFormat="1" ht="12" x14ac:dyDescent="0.25">
      <c r="A145" s="111" t="s">
        <v>144</v>
      </c>
      <c r="B145" s="8">
        <v>2007</v>
      </c>
      <c r="C145" s="111" t="s">
        <v>18</v>
      </c>
      <c r="D145" s="8">
        <v>1029089</v>
      </c>
      <c r="E145" s="8"/>
      <c r="F145" s="8">
        <v>87.591020000758419</v>
      </c>
      <c r="G145" s="8"/>
      <c r="H145" s="8"/>
      <c r="I145" s="8">
        <v>12.408979999241581</v>
      </c>
      <c r="J145" s="8">
        <v>87.591020000758419</v>
      </c>
      <c r="K145" s="8">
        <v>99.471306081754733</v>
      </c>
      <c r="L145" s="8"/>
      <c r="M145" s="8"/>
      <c r="N145" s="8"/>
      <c r="O145" s="8"/>
      <c r="P145" s="8">
        <v>100</v>
      </c>
      <c r="Q145" s="8"/>
      <c r="R145" s="8"/>
      <c r="S145" s="8"/>
      <c r="T145" s="8"/>
      <c r="U145" s="8"/>
      <c r="V145" s="8">
        <v>100</v>
      </c>
      <c r="W145" s="111"/>
      <c r="X145" s="111"/>
      <c r="Y145" s="111"/>
      <c r="Z145" s="111"/>
      <c r="AA145" s="111"/>
      <c r="AB145" s="111"/>
      <c r="AC145" s="111"/>
      <c r="AD145" s="111"/>
    </row>
    <row r="146" spans="1:30" s="108" customFormat="1" ht="12" x14ac:dyDescent="0.25">
      <c r="A146" s="111" t="s">
        <v>144</v>
      </c>
      <c r="B146" s="8">
        <v>2008</v>
      </c>
      <c r="C146" s="111" t="s">
        <v>18</v>
      </c>
      <c r="D146" s="8">
        <v>1012373</v>
      </c>
      <c r="E146" s="8"/>
      <c r="F146" s="8">
        <v>87.591020000758419</v>
      </c>
      <c r="G146" s="8"/>
      <c r="H146" s="8"/>
      <c r="I146" s="8">
        <v>12.408979999241581</v>
      </c>
      <c r="J146" s="8">
        <v>87.591020000758419</v>
      </c>
      <c r="K146" s="8">
        <v>99.471306081754733</v>
      </c>
      <c r="L146" s="8"/>
      <c r="M146" s="8"/>
      <c r="N146" s="8"/>
      <c r="O146" s="8"/>
      <c r="P146" s="8">
        <v>100</v>
      </c>
      <c r="Q146" s="8"/>
      <c r="R146" s="8"/>
      <c r="S146" s="8"/>
      <c r="T146" s="8"/>
      <c r="U146" s="8"/>
      <c r="V146" s="8">
        <v>100</v>
      </c>
      <c r="W146" s="111"/>
      <c r="X146" s="111"/>
      <c r="Y146" s="111"/>
      <c r="Z146" s="111"/>
      <c r="AA146" s="111"/>
      <c r="AB146" s="111"/>
      <c r="AC146" s="111"/>
      <c r="AD146" s="111"/>
    </row>
    <row r="147" spans="1:30" s="108" customFormat="1" ht="12" x14ac:dyDescent="0.25">
      <c r="A147" s="111" t="s">
        <v>144</v>
      </c>
      <c r="B147" s="8">
        <v>2009</v>
      </c>
      <c r="C147" s="111" t="s">
        <v>18</v>
      </c>
      <c r="D147" s="8">
        <v>1000474</v>
      </c>
      <c r="E147" s="8"/>
      <c r="F147" s="8">
        <v>87.591020000758419</v>
      </c>
      <c r="G147" s="8"/>
      <c r="H147" s="8"/>
      <c r="I147" s="8">
        <v>12.408979999241581</v>
      </c>
      <c r="J147" s="8">
        <v>87.591020000758419</v>
      </c>
      <c r="K147" s="8">
        <v>99.471306081754733</v>
      </c>
      <c r="L147" s="8">
        <v>88.538683558842877</v>
      </c>
      <c r="M147" s="8"/>
      <c r="N147" s="8"/>
      <c r="O147" s="8">
        <v>11.461316441157123</v>
      </c>
      <c r="P147" s="8">
        <v>88.538683558842877</v>
      </c>
      <c r="Q147" s="8"/>
      <c r="R147" s="8"/>
      <c r="S147" s="8"/>
      <c r="T147" s="8"/>
      <c r="U147" s="8"/>
      <c r="V147" s="8">
        <v>100</v>
      </c>
      <c r="W147" s="111"/>
      <c r="X147" s="111"/>
      <c r="Y147" s="111"/>
      <c r="Z147" s="111"/>
      <c r="AA147" s="111"/>
      <c r="AB147" s="111"/>
      <c r="AC147" s="111"/>
      <c r="AD147" s="111"/>
    </row>
    <row r="148" spans="1:30" s="108" customFormat="1" ht="12" x14ac:dyDescent="0.25">
      <c r="A148" s="111" t="s">
        <v>144</v>
      </c>
      <c r="B148" s="8">
        <v>2010</v>
      </c>
      <c r="C148" s="111" t="s">
        <v>18</v>
      </c>
      <c r="D148" s="8">
        <v>994034</v>
      </c>
      <c r="E148" s="8"/>
      <c r="F148" s="8">
        <v>87.591020000758419</v>
      </c>
      <c r="G148" s="8"/>
      <c r="H148" s="8"/>
      <c r="I148" s="8">
        <v>12.408979999241581</v>
      </c>
      <c r="J148" s="8">
        <v>87.591020000758419</v>
      </c>
      <c r="K148" s="8">
        <v>99.471306081754733</v>
      </c>
      <c r="L148" s="8">
        <v>88.538683558842877</v>
      </c>
      <c r="M148" s="8"/>
      <c r="N148" s="8"/>
      <c r="O148" s="8">
        <v>11.461316441157123</v>
      </c>
      <c r="P148" s="8">
        <v>88.538683558842877</v>
      </c>
      <c r="Q148" s="8">
        <v>93.949812633990121</v>
      </c>
      <c r="R148" s="8"/>
      <c r="S148" s="8"/>
      <c r="T148" s="8"/>
      <c r="U148" s="8">
        <v>6.0501873660098795</v>
      </c>
      <c r="V148" s="8">
        <v>93.949812633990121</v>
      </c>
      <c r="W148" s="111"/>
      <c r="X148" s="111"/>
      <c r="Y148" s="111"/>
      <c r="Z148" s="111"/>
      <c r="AA148" s="111"/>
      <c r="AB148" s="111"/>
      <c r="AC148" s="111"/>
      <c r="AD148" s="111"/>
    </row>
    <row r="149" spans="1:30" s="108" customFormat="1" ht="12" x14ac:dyDescent="0.25">
      <c r="A149" s="111" t="s">
        <v>144</v>
      </c>
      <c r="B149" s="8">
        <v>2011</v>
      </c>
      <c r="C149" s="111" t="s">
        <v>18</v>
      </c>
      <c r="D149" s="8">
        <v>992134</v>
      </c>
      <c r="E149" s="8">
        <v>90.7</v>
      </c>
      <c r="F149" s="8">
        <v>87.591020000758419</v>
      </c>
      <c r="G149" s="8"/>
      <c r="H149" s="8"/>
      <c r="I149" s="8">
        <v>12.408979999241581</v>
      </c>
      <c r="J149" s="8">
        <v>87.591020000758419</v>
      </c>
      <c r="K149" s="8">
        <v>99.471306081754733</v>
      </c>
      <c r="L149" s="8">
        <v>88.538683558842877</v>
      </c>
      <c r="M149" s="8">
        <v>62.7</v>
      </c>
      <c r="N149" s="8">
        <v>25.838683558842874</v>
      </c>
      <c r="O149" s="8">
        <v>11.461316441157123</v>
      </c>
      <c r="P149" s="8">
        <v>0</v>
      </c>
      <c r="Q149" s="8">
        <v>93.949812633990121</v>
      </c>
      <c r="R149" s="8"/>
      <c r="S149" s="8">
        <v>38.1</v>
      </c>
      <c r="T149" s="8">
        <v>55.849812633990119</v>
      </c>
      <c r="U149" s="8">
        <v>6.0501873660098795</v>
      </c>
      <c r="V149" s="8">
        <v>0</v>
      </c>
      <c r="W149" s="111"/>
      <c r="X149" s="111"/>
      <c r="Y149" s="111"/>
      <c r="Z149" s="111"/>
      <c r="AA149" s="111"/>
      <c r="AB149" s="111"/>
      <c r="AC149" s="111"/>
      <c r="AD149" s="111"/>
    </row>
    <row r="150" spans="1:30" s="108" customFormat="1" ht="12" x14ac:dyDescent="0.25">
      <c r="A150" s="111" t="s">
        <v>144</v>
      </c>
      <c r="B150" s="8">
        <v>2012</v>
      </c>
      <c r="C150" s="111" t="s">
        <v>18</v>
      </c>
      <c r="D150" s="8">
        <v>995042</v>
      </c>
      <c r="E150" s="8">
        <v>90.7</v>
      </c>
      <c r="F150" s="8">
        <v>87.76052680406184</v>
      </c>
      <c r="G150" s="8">
        <v>69.5</v>
      </c>
      <c r="H150" s="8">
        <v>18.26052680406184</v>
      </c>
      <c r="I150" s="8">
        <v>12.23947319593816</v>
      </c>
      <c r="J150" s="8">
        <v>0</v>
      </c>
      <c r="K150" s="8">
        <v>99.496306081754739</v>
      </c>
      <c r="L150" s="8">
        <v>88.538683558842877</v>
      </c>
      <c r="M150" s="8">
        <v>62.7</v>
      </c>
      <c r="N150" s="8">
        <v>25.838683558842874</v>
      </c>
      <c r="O150" s="8">
        <v>11.461316441157123</v>
      </c>
      <c r="P150" s="8">
        <v>0</v>
      </c>
      <c r="Q150" s="8">
        <v>93.949812633990121</v>
      </c>
      <c r="R150" s="8"/>
      <c r="S150" s="8">
        <v>38.1</v>
      </c>
      <c r="T150" s="8">
        <v>55.849812633990119</v>
      </c>
      <c r="U150" s="8">
        <v>6.0501873660098795</v>
      </c>
      <c r="V150" s="8">
        <v>0</v>
      </c>
      <c r="W150" s="111"/>
      <c r="X150" s="111"/>
      <c r="Y150" s="111"/>
      <c r="Z150" s="111"/>
      <c r="AA150" s="111"/>
      <c r="AB150" s="111"/>
      <c r="AC150" s="111"/>
      <c r="AD150" s="111"/>
    </row>
    <row r="151" spans="1:30" s="108" customFormat="1" ht="12" x14ac:dyDescent="0.25">
      <c r="A151" s="111" t="s">
        <v>144</v>
      </c>
      <c r="B151" s="8">
        <v>2013</v>
      </c>
      <c r="C151" s="111" t="s">
        <v>18</v>
      </c>
      <c r="D151" s="8">
        <v>1002898</v>
      </c>
      <c r="E151" s="8">
        <v>90.7</v>
      </c>
      <c r="F151" s="8">
        <v>87.93003360736526</v>
      </c>
      <c r="G151" s="8">
        <v>69.5</v>
      </c>
      <c r="H151" s="8">
        <v>18.43003360736526</v>
      </c>
      <c r="I151" s="8">
        <v>12.06996639263474</v>
      </c>
      <c r="J151" s="8">
        <v>0</v>
      </c>
      <c r="K151" s="8">
        <v>99.52130608175473</v>
      </c>
      <c r="L151" s="8">
        <v>88.538683558842877</v>
      </c>
      <c r="M151" s="8">
        <v>62.7</v>
      </c>
      <c r="N151" s="8">
        <v>25.838683558842874</v>
      </c>
      <c r="O151" s="8">
        <v>11.461316441157123</v>
      </c>
      <c r="P151" s="8">
        <v>0</v>
      </c>
      <c r="Q151" s="8">
        <v>93.949812633990121</v>
      </c>
      <c r="R151" s="8"/>
      <c r="S151" s="8">
        <v>38.1</v>
      </c>
      <c r="T151" s="8">
        <v>55.849812633990119</v>
      </c>
      <c r="U151" s="8">
        <v>6.0501873660098795</v>
      </c>
      <c r="V151" s="8">
        <v>0</v>
      </c>
      <c r="W151" s="111"/>
      <c r="X151" s="111"/>
      <c r="Y151" s="111"/>
      <c r="Z151" s="111"/>
      <c r="AA151" s="111"/>
      <c r="AB151" s="111"/>
      <c r="AC151" s="111"/>
      <c r="AD151" s="111"/>
    </row>
    <row r="152" spans="1:30" s="108" customFormat="1" ht="12" x14ac:dyDescent="0.25">
      <c r="A152" s="111" t="s">
        <v>144</v>
      </c>
      <c r="B152" s="8">
        <v>2014</v>
      </c>
      <c r="C152" s="111" t="s">
        <v>18</v>
      </c>
      <c r="D152" s="8">
        <v>1019282</v>
      </c>
      <c r="E152" s="8">
        <v>90.7</v>
      </c>
      <c r="F152" s="8">
        <v>88.099540410668681</v>
      </c>
      <c r="G152" s="8">
        <v>69.5</v>
      </c>
      <c r="H152" s="8">
        <v>18.599540410668681</v>
      </c>
      <c r="I152" s="8">
        <v>11.900459589331319</v>
      </c>
      <c r="J152" s="8">
        <v>0</v>
      </c>
      <c r="K152" s="8">
        <v>99.546306081754722</v>
      </c>
      <c r="L152" s="8">
        <v>89.812317651100329</v>
      </c>
      <c r="M152" s="8">
        <v>62.7</v>
      </c>
      <c r="N152" s="8">
        <v>27.112317651100327</v>
      </c>
      <c r="O152" s="8">
        <v>10.187682348899671</v>
      </c>
      <c r="P152" s="8">
        <v>0</v>
      </c>
      <c r="Q152" s="8">
        <v>93.949812633990121</v>
      </c>
      <c r="R152" s="8"/>
      <c r="S152" s="8">
        <v>38.1</v>
      </c>
      <c r="T152" s="8">
        <v>55.849812633990119</v>
      </c>
      <c r="U152" s="8">
        <v>6.0501873660098795</v>
      </c>
      <c r="V152" s="8">
        <v>0</v>
      </c>
      <c r="W152" s="111"/>
      <c r="X152" s="111"/>
      <c r="Y152" s="111"/>
      <c r="Z152" s="111"/>
      <c r="AA152" s="111"/>
      <c r="AB152" s="111"/>
      <c r="AC152" s="111"/>
      <c r="AD152" s="111"/>
    </row>
    <row r="153" spans="1:30" s="108" customFormat="1" ht="12" x14ac:dyDescent="0.25">
      <c r="A153" s="111" t="s">
        <v>144</v>
      </c>
      <c r="B153" s="8">
        <v>2015</v>
      </c>
      <c r="C153" s="111" t="s">
        <v>18</v>
      </c>
      <c r="D153" s="8">
        <v>1043397</v>
      </c>
      <c r="E153" s="8">
        <v>90.7</v>
      </c>
      <c r="F153" s="8">
        <v>88.269047213972158</v>
      </c>
      <c r="G153" s="8">
        <v>69.5</v>
      </c>
      <c r="H153" s="8">
        <v>18.769047213972158</v>
      </c>
      <c r="I153" s="8">
        <v>11.730952786027842</v>
      </c>
      <c r="J153" s="8">
        <v>0</v>
      </c>
      <c r="K153" s="8">
        <v>99.571306081754727</v>
      </c>
      <c r="L153" s="8">
        <v>91.085951743357782</v>
      </c>
      <c r="M153" s="8">
        <v>62.7</v>
      </c>
      <c r="N153" s="8">
        <v>28.385951743357779</v>
      </c>
      <c r="O153" s="8">
        <v>8.9140482566422179</v>
      </c>
      <c r="P153" s="8">
        <v>0</v>
      </c>
      <c r="Q153" s="8">
        <v>94.132481229750681</v>
      </c>
      <c r="R153" s="8"/>
      <c r="S153" s="8">
        <v>38.1</v>
      </c>
      <c r="T153" s="8">
        <v>56.03248122975068</v>
      </c>
      <c r="U153" s="8">
        <v>5.867518770249319</v>
      </c>
      <c r="V153" s="8">
        <v>0</v>
      </c>
      <c r="W153" s="111"/>
      <c r="X153" s="111"/>
      <c r="Y153" s="111"/>
      <c r="Z153" s="111"/>
      <c r="AA153" s="111"/>
      <c r="AB153" s="111"/>
      <c r="AC153" s="111"/>
      <c r="AD153" s="111"/>
    </row>
    <row r="154" spans="1:30" s="108" customFormat="1" ht="12" x14ac:dyDescent="0.25">
      <c r="A154" s="111" t="s">
        <v>144</v>
      </c>
      <c r="B154" s="8">
        <v>2016</v>
      </c>
      <c r="C154" s="111" t="s">
        <v>18</v>
      </c>
      <c r="D154" s="8">
        <v>1074371</v>
      </c>
      <c r="E154" s="8">
        <v>90.7</v>
      </c>
      <c r="F154" s="8">
        <v>88.438554017275578</v>
      </c>
      <c r="G154" s="8">
        <v>69.5</v>
      </c>
      <c r="H154" s="8">
        <v>18.938554017275578</v>
      </c>
      <c r="I154" s="8">
        <v>11.561445982724422</v>
      </c>
      <c r="J154" s="8">
        <v>0</v>
      </c>
      <c r="K154" s="8">
        <v>99.596306081754733</v>
      </c>
      <c r="L154" s="8">
        <v>92.35958583561478</v>
      </c>
      <c r="M154" s="8">
        <v>62.7</v>
      </c>
      <c r="N154" s="8">
        <v>29.659585835614777</v>
      </c>
      <c r="O154" s="8">
        <v>7.6404141643852199</v>
      </c>
      <c r="P154" s="8">
        <v>0</v>
      </c>
      <c r="Q154" s="8">
        <v>94.315149825511241</v>
      </c>
      <c r="R154" s="8"/>
      <c r="S154" s="8">
        <v>38.1</v>
      </c>
      <c r="T154" s="8">
        <v>56.21514982551124</v>
      </c>
      <c r="U154" s="8">
        <v>5.6848501744887585</v>
      </c>
      <c r="V154" s="8">
        <v>0</v>
      </c>
      <c r="W154" s="111"/>
      <c r="X154" s="111"/>
      <c r="Y154" s="111"/>
      <c r="Z154" s="111"/>
      <c r="AA154" s="111"/>
      <c r="AB154" s="111"/>
      <c r="AC154" s="111"/>
      <c r="AD154" s="111"/>
    </row>
    <row r="155" spans="1:30" s="108" customFormat="1" ht="12" x14ac:dyDescent="0.25">
      <c r="A155" s="111" t="s">
        <v>144</v>
      </c>
      <c r="B155" s="8">
        <v>2017</v>
      </c>
      <c r="C155" s="111" t="s">
        <v>18</v>
      </c>
      <c r="D155" s="8">
        <v>1108894</v>
      </c>
      <c r="E155" s="8">
        <v>90.7</v>
      </c>
      <c r="F155" s="8">
        <v>88.608060820578999</v>
      </c>
      <c r="G155" s="8">
        <v>69.5</v>
      </c>
      <c r="H155" s="8">
        <v>19.108060820578999</v>
      </c>
      <c r="I155" s="8">
        <v>11.391939179421001</v>
      </c>
      <c r="J155" s="8">
        <v>0</v>
      </c>
      <c r="K155" s="8">
        <v>99.621306081754724</v>
      </c>
      <c r="L155" s="8">
        <v>93.633219927872233</v>
      </c>
      <c r="M155" s="8">
        <v>62.7</v>
      </c>
      <c r="N155" s="8">
        <v>30.93321992787223</v>
      </c>
      <c r="O155" s="8">
        <v>6.3667800721277672</v>
      </c>
      <c r="P155" s="8">
        <v>0</v>
      </c>
      <c r="Q155" s="8">
        <v>94.497818421271859</v>
      </c>
      <c r="R155" s="8"/>
      <c r="S155" s="8">
        <v>38.1</v>
      </c>
      <c r="T155" s="8">
        <v>56.397818421271857</v>
      </c>
      <c r="U155" s="8">
        <v>5.5021815787281412</v>
      </c>
      <c r="V155" s="8">
        <v>0</v>
      </c>
      <c r="W155" s="111"/>
      <c r="X155" s="111"/>
      <c r="Y155" s="111"/>
      <c r="Z155" s="111"/>
      <c r="AA155" s="111"/>
      <c r="AB155" s="111"/>
      <c r="AC155" s="111"/>
      <c r="AD155" s="111"/>
    </row>
    <row r="156" spans="1:30" s="108" customFormat="1" ht="12" x14ac:dyDescent="0.25">
      <c r="A156" s="111" t="s">
        <v>144</v>
      </c>
      <c r="B156" s="8">
        <v>2018</v>
      </c>
      <c r="C156" s="111" t="s">
        <v>18</v>
      </c>
      <c r="D156" s="8">
        <v>1143314</v>
      </c>
      <c r="E156" s="8">
        <v>90.7</v>
      </c>
      <c r="F156" s="8">
        <v>88.777567623882476</v>
      </c>
      <c r="G156" s="8">
        <v>69.5</v>
      </c>
      <c r="H156" s="8">
        <v>19.277567623882476</v>
      </c>
      <c r="I156" s="8">
        <v>11.222432376117524</v>
      </c>
      <c r="J156" s="8">
        <v>0</v>
      </c>
      <c r="K156" s="8">
        <v>99.646306081754716</v>
      </c>
      <c r="L156" s="8">
        <v>94.906854020129686</v>
      </c>
      <c r="M156" s="8">
        <v>62.7</v>
      </c>
      <c r="N156" s="8">
        <v>32.206854020129683</v>
      </c>
      <c r="O156" s="8">
        <v>5.0931459798703145</v>
      </c>
      <c r="P156" s="8">
        <v>0</v>
      </c>
      <c r="Q156" s="8">
        <v>94.680487017032419</v>
      </c>
      <c r="R156" s="8"/>
      <c r="S156" s="8">
        <v>38.1</v>
      </c>
      <c r="T156" s="8">
        <v>56.580487017032418</v>
      </c>
      <c r="U156" s="8">
        <v>5.3195129829675807</v>
      </c>
      <c r="V156" s="8">
        <v>0</v>
      </c>
      <c r="W156" s="111"/>
      <c r="X156" s="111"/>
      <c r="Y156" s="111"/>
      <c r="Z156" s="111"/>
      <c r="AA156" s="111"/>
      <c r="AB156" s="111"/>
      <c r="AC156" s="111"/>
      <c r="AD156" s="111"/>
    </row>
    <row r="157" spans="1:30" s="108" customFormat="1" ht="12" x14ac:dyDescent="0.25">
      <c r="A157" s="111" t="s">
        <v>144</v>
      </c>
      <c r="B157" s="8">
        <v>2019</v>
      </c>
      <c r="C157" s="111" t="s">
        <v>18</v>
      </c>
      <c r="D157" s="8">
        <v>1178579</v>
      </c>
      <c r="E157" s="8">
        <v>90.7</v>
      </c>
      <c r="F157" s="8">
        <v>88.947074427185896</v>
      </c>
      <c r="G157" s="8">
        <v>69.5</v>
      </c>
      <c r="H157" s="8">
        <v>19.447074427185896</v>
      </c>
      <c r="I157" s="8">
        <v>11.052925572814104</v>
      </c>
      <c r="J157" s="8">
        <v>0</v>
      </c>
      <c r="K157" s="8">
        <v>99.671306081754722</v>
      </c>
      <c r="L157" s="8">
        <v>96.180488112387138</v>
      </c>
      <c r="M157" s="8">
        <v>62.7</v>
      </c>
      <c r="N157" s="8">
        <v>33.480488112387135</v>
      </c>
      <c r="O157" s="8">
        <v>3.8195118876128618</v>
      </c>
      <c r="P157" s="8">
        <v>0</v>
      </c>
      <c r="Q157" s="8">
        <v>94.86315561279298</v>
      </c>
      <c r="R157" s="8"/>
      <c r="S157" s="8">
        <v>38.1</v>
      </c>
      <c r="T157" s="8">
        <v>56.763155612792978</v>
      </c>
      <c r="U157" s="8">
        <v>5.1368443872070202</v>
      </c>
      <c r="V157" s="8">
        <v>0</v>
      </c>
      <c r="W157" s="111"/>
      <c r="X157" s="111"/>
      <c r="Y157" s="111"/>
      <c r="Z157" s="111"/>
      <c r="AA157" s="111"/>
      <c r="AB157" s="111"/>
      <c r="AC157" s="111"/>
      <c r="AD157" s="111"/>
    </row>
    <row r="158" spans="1:30" s="108" customFormat="1" ht="12" x14ac:dyDescent="0.25">
      <c r="A158" s="111" t="s">
        <v>144</v>
      </c>
      <c r="B158" s="8">
        <v>2020</v>
      </c>
      <c r="C158" s="111" t="s">
        <v>18</v>
      </c>
      <c r="D158" s="8">
        <v>1220876</v>
      </c>
      <c r="E158" s="8"/>
      <c r="F158" s="8">
        <v>89.116581230489317</v>
      </c>
      <c r="G158" s="8">
        <v>69.5</v>
      </c>
      <c r="H158" s="8">
        <v>19.616581230489317</v>
      </c>
      <c r="I158" s="8">
        <v>10.883418769510683</v>
      </c>
      <c r="J158" s="8">
        <v>0</v>
      </c>
      <c r="K158" s="8">
        <v>99.671306081754722</v>
      </c>
      <c r="L158" s="8">
        <v>97.454122204644591</v>
      </c>
      <c r="M158" s="8"/>
      <c r="N158" s="8"/>
      <c r="O158" s="8">
        <v>2.545877795355409</v>
      </c>
      <c r="P158" s="8">
        <v>97.454122204644591</v>
      </c>
      <c r="Q158" s="8">
        <v>95.04582420855354</v>
      </c>
      <c r="R158" s="8"/>
      <c r="S158" s="8"/>
      <c r="T158" s="8"/>
      <c r="U158" s="8">
        <v>4.9541757914464597</v>
      </c>
      <c r="V158" s="8">
        <v>95.04582420855354</v>
      </c>
      <c r="W158" s="111"/>
      <c r="X158" s="111"/>
      <c r="Y158" s="111"/>
      <c r="Z158" s="111"/>
      <c r="AA158" s="111"/>
      <c r="AB158" s="111"/>
      <c r="AC158" s="111"/>
      <c r="AD158" s="111"/>
    </row>
    <row r="159" spans="1:30" s="108" customFormat="1" ht="12" x14ac:dyDescent="0.25">
      <c r="A159" s="111" t="s">
        <v>144</v>
      </c>
      <c r="B159" s="8">
        <v>2021</v>
      </c>
      <c r="C159" s="111" t="s">
        <v>18</v>
      </c>
      <c r="D159" s="8">
        <v>1249497</v>
      </c>
      <c r="E159" s="8"/>
      <c r="F159" s="8">
        <v>89.286088033792737</v>
      </c>
      <c r="G159" s="8"/>
      <c r="H159" s="8"/>
      <c r="I159" s="8">
        <v>10.713911966207263</v>
      </c>
      <c r="J159" s="8">
        <v>89.286088033792737</v>
      </c>
      <c r="K159" s="8">
        <v>99.671306081754722</v>
      </c>
      <c r="L159" s="8">
        <v>98.727756296902044</v>
      </c>
      <c r="M159" s="8"/>
      <c r="N159" s="8"/>
      <c r="O159" s="8">
        <v>1.2722437030979563</v>
      </c>
      <c r="P159" s="8">
        <v>98.727756296902044</v>
      </c>
      <c r="Q159" s="8">
        <v>95.228492804314101</v>
      </c>
      <c r="R159" s="8"/>
      <c r="S159" s="8"/>
      <c r="T159" s="8"/>
      <c r="U159" s="8">
        <v>4.7715071956858992</v>
      </c>
      <c r="V159" s="8">
        <v>95.228492804314101</v>
      </c>
      <c r="W159" s="111"/>
      <c r="X159" s="111"/>
      <c r="Y159" s="111"/>
      <c r="Z159" s="111"/>
      <c r="AA159" s="111"/>
      <c r="AB159" s="111"/>
      <c r="AC159" s="111"/>
      <c r="AD159" s="111"/>
    </row>
    <row r="160" spans="1:30" s="108" customFormat="1" ht="12" x14ac:dyDescent="0.25">
      <c r="A160" s="111" t="s">
        <v>144</v>
      </c>
      <c r="B160" s="8">
        <v>2022</v>
      </c>
      <c r="C160" s="111" t="s">
        <v>18</v>
      </c>
      <c r="D160" s="8">
        <v>1269572</v>
      </c>
      <c r="E160" s="8"/>
      <c r="F160" s="8">
        <v>89.455594837096214</v>
      </c>
      <c r="G160" s="8"/>
      <c r="H160" s="8"/>
      <c r="I160" s="8">
        <v>10.544405162903786</v>
      </c>
      <c r="J160" s="8">
        <v>89.455594837096214</v>
      </c>
      <c r="K160" s="8">
        <v>100</v>
      </c>
      <c r="L160" s="8">
        <v>100</v>
      </c>
      <c r="M160" s="8"/>
      <c r="N160" s="8"/>
      <c r="O160" s="8">
        <v>0</v>
      </c>
      <c r="P160" s="8">
        <v>100</v>
      </c>
      <c r="Q160" s="8">
        <v>95.411161400074661</v>
      </c>
      <c r="R160" s="8"/>
      <c r="S160" s="8"/>
      <c r="T160" s="8"/>
      <c r="U160" s="8">
        <v>4.5888385999253387</v>
      </c>
      <c r="V160" s="8">
        <v>95.411161400074661</v>
      </c>
      <c r="W160" s="111"/>
      <c r="X160" s="111"/>
      <c r="Y160" s="111"/>
      <c r="Z160" s="111"/>
      <c r="AA160" s="111"/>
      <c r="AB160" s="111"/>
      <c r="AC160" s="111"/>
      <c r="AD160" s="111"/>
    </row>
    <row r="161" spans="1:30" s="108" customFormat="1" ht="12" x14ac:dyDescent="0.25">
      <c r="A161" s="111" t="s">
        <v>144</v>
      </c>
      <c r="B161" s="8">
        <v>2023</v>
      </c>
      <c r="C161" s="111" t="s">
        <v>18</v>
      </c>
      <c r="D161" s="8">
        <v>1280859</v>
      </c>
      <c r="E161" s="8"/>
      <c r="F161" s="8">
        <v>89.625101640399635</v>
      </c>
      <c r="G161" s="8"/>
      <c r="H161" s="8"/>
      <c r="I161" s="8">
        <v>10.374898359600365</v>
      </c>
      <c r="J161" s="8">
        <v>89.625101640399635</v>
      </c>
      <c r="K161" s="8">
        <v>100</v>
      </c>
      <c r="L161" s="8">
        <v>100</v>
      </c>
      <c r="M161" s="8"/>
      <c r="N161" s="8"/>
      <c r="O161" s="8">
        <v>0</v>
      </c>
      <c r="P161" s="8">
        <v>100</v>
      </c>
      <c r="Q161" s="8">
        <v>95.593829995835279</v>
      </c>
      <c r="R161" s="8"/>
      <c r="S161" s="8"/>
      <c r="T161" s="8"/>
      <c r="U161" s="8">
        <v>4.4061700041647214</v>
      </c>
      <c r="V161" s="8">
        <v>95.593829995835279</v>
      </c>
      <c r="W161" s="111"/>
      <c r="X161" s="111"/>
      <c r="Y161" s="111"/>
      <c r="Z161" s="111"/>
      <c r="AA161" s="111"/>
      <c r="AB161" s="111"/>
      <c r="AC161" s="111"/>
      <c r="AD161" s="111"/>
    </row>
    <row r="162" spans="1:30" s="108" customFormat="1" ht="12" x14ac:dyDescent="0.25">
      <c r="A162" s="111" t="s">
        <v>144</v>
      </c>
      <c r="B162" s="8">
        <v>2024</v>
      </c>
      <c r="C162" s="111" t="s">
        <v>18</v>
      </c>
      <c r="D162" s="8">
        <v>1153581</v>
      </c>
      <c r="E162" s="8"/>
      <c r="F162" s="8">
        <v>89.794608443703055</v>
      </c>
      <c r="G162" s="8"/>
      <c r="H162" s="8"/>
      <c r="I162" s="8">
        <v>10.205391556296945</v>
      </c>
      <c r="J162" s="8">
        <v>89.794608443703055</v>
      </c>
      <c r="K162" s="8">
        <v>100</v>
      </c>
      <c r="L162" s="8">
        <v>100</v>
      </c>
      <c r="M162" s="8"/>
      <c r="N162" s="8"/>
      <c r="O162" s="8">
        <v>0</v>
      </c>
      <c r="P162" s="8">
        <v>100</v>
      </c>
      <c r="Q162" s="8">
        <v>95.776498591595839</v>
      </c>
      <c r="R162" s="8"/>
      <c r="S162" s="8"/>
      <c r="T162" s="8"/>
      <c r="U162" s="8">
        <v>4.2235014084041609</v>
      </c>
      <c r="V162" s="8">
        <v>95.776498591595839</v>
      </c>
      <c r="W162" s="111"/>
      <c r="X162" s="111"/>
      <c r="Y162" s="111"/>
      <c r="Z162" s="111"/>
      <c r="AA162" s="111"/>
      <c r="AB162" s="111"/>
      <c r="AC162" s="111"/>
      <c r="AD162" s="111"/>
    </row>
    <row r="163" spans="1:30" s="108" customFormat="1" ht="12" x14ac:dyDescent="0.25">
      <c r="A163" s="111" t="s">
        <v>144</v>
      </c>
      <c r="B163" s="8">
        <v>2025</v>
      </c>
      <c r="C163" s="111" t="s">
        <v>18</v>
      </c>
      <c r="D163" s="8">
        <v>1157109</v>
      </c>
      <c r="E163" s="8"/>
      <c r="F163" s="8">
        <v>89.964115247006475</v>
      </c>
      <c r="G163" s="8"/>
      <c r="H163" s="8"/>
      <c r="I163" s="8">
        <v>10.035884752993525</v>
      </c>
      <c r="J163" s="8">
        <v>89.964115247006475</v>
      </c>
      <c r="K163" s="8">
        <v>100</v>
      </c>
      <c r="L163" s="8">
        <v>100</v>
      </c>
      <c r="M163" s="8"/>
      <c r="N163" s="8"/>
      <c r="O163" s="8">
        <v>0</v>
      </c>
      <c r="P163" s="8">
        <v>100</v>
      </c>
      <c r="Q163" s="8">
        <v>95.9591671873564</v>
      </c>
      <c r="R163" s="8"/>
      <c r="S163" s="8"/>
      <c r="T163" s="8"/>
      <c r="U163" s="8">
        <v>4.0408328126436004</v>
      </c>
      <c r="V163" s="8">
        <v>95.9591671873564</v>
      </c>
      <c r="W163" s="111"/>
      <c r="X163" s="111"/>
      <c r="Y163" s="111"/>
      <c r="Z163" s="111"/>
      <c r="AA163" s="111"/>
      <c r="AB163" s="111"/>
      <c r="AC163" s="111"/>
      <c r="AD163" s="111"/>
    </row>
    <row r="164" spans="1:30" s="108" customFormat="1" ht="12" x14ac:dyDescent="0.25">
      <c r="A164" s="111" t="s">
        <v>144</v>
      </c>
      <c r="B164" s="8">
        <v>2026</v>
      </c>
      <c r="C164" s="111" t="s">
        <v>18</v>
      </c>
      <c r="D164" s="8"/>
      <c r="E164" s="8"/>
      <c r="F164" s="8">
        <v>89.964115247006475</v>
      </c>
      <c r="G164" s="8"/>
      <c r="H164" s="8"/>
      <c r="I164" s="8">
        <v>10.035884752993525</v>
      </c>
      <c r="J164" s="8">
        <v>89.964115247006475</v>
      </c>
      <c r="K164" s="8">
        <v>100</v>
      </c>
      <c r="L164" s="8">
        <v>100</v>
      </c>
      <c r="M164" s="8"/>
      <c r="N164" s="8"/>
      <c r="O164" s="8">
        <v>0</v>
      </c>
      <c r="P164" s="8">
        <v>100</v>
      </c>
      <c r="Q164" s="8">
        <v>95.9591671873564</v>
      </c>
      <c r="R164" s="8"/>
      <c r="S164" s="8"/>
      <c r="T164" s="8"/>
      <c r="U164" s="8">
        <v>4.0408328126436004</v>
      </c>
      <c r="V164" s="8">
        <v>95.9591671873564</v>
      </c>
      <c r="W164" s="111"/>
      <c r="X164" s="111"/>
      <c r="Y164" s="111"/>
      <c r="Z164" s="111"/>
      <c r="AA164" s="111"/>
      <c r="AB164" s="111"/>
      <c r="AC164" s="111"/>
      <c r="AD164" s="111"/>
    </row>
    <row r="165" spans="1:30" s="108" customFormat="1" ht="12" x14ac:dyDescent="0.25">
      <c r="A165" s="111" t="s">
        <v>144</v>
      </c>
      <c r="B165" s="8">
        <v>2027</v>
      </c>
      <c r="C165" s="111" t="s">
        <v>18</v>
      </c>
      <c r="D165" s="8"/>
      <c r="E165" s="8"/>
      <c r="F165" s="8">
        <v>89.964115247006475</v>
      </c>
      <c r="G165" s="8"/>
      <c r="H165" s="8"/>
      <c r="I165" s="8">
        <v>10.035884752993525</v>
      </c>
      <c r="J165" s="8">
        <v>89.964115247006475</v>
      </c>
      <c r="K165" s="8">
        <v>100</v>
      </c>
      <c r="L165" s="8">
        <v>100</v>
      </c>
      <c r="M165" s="8"/>
      <c r="N165" s="8"/>
      <c r="O165" s="8">
        <v>0</v>
      </c>
      <c r="P165" s="8">
        <v>100</v>
      </c>
      <c r="Q165" s="8">
        <v>95.9591671873564</v>
      </c>
      <c r="R165" s="8"/>
      <c r="S165" s="8"/>
      <c r="T165" s="8"/>
      <c r="U165" s="8">
        <v>4.0408328126436004</v>
      </c>
      <c r="V165" s="8">
        <v>95.9591671873564</v>
      </c>
      <c r="W165" s="111"/>
      <c r="X165" s="111"/>
      <c r="Y165" s="111"/>
      <c r="Z165" s="111"/>
      <c r="AA165" s="111"/>
      <c r="AB165" s="111"/>
      <c r="AC165" s="111"/>
      <c r="AD165" s="111"/>
    </row>
    <row r="166" spans="1:30" s="108" customFormat="1" ht="12" x14ac:dyDescent="0.25">
      <c r="A166" s="111" t="s">
        <v>144</v>
      </c>
      <c r="B166" s="8">
        <v>2028</v>
      </c>
      <c r="C166" s="111" t="s">
        <v>18</v>
      </c>
      <c r="D166" s="8"/>
      <c r="E166" s="8"/>
      <c r="F166" s="8">
        <v>89.964115247006475</v>
      </c>
      <c r="G166" s="8"/>
      <c r="H166" s="8"/>
      <c r="I166" s="8">
        <v>10.035884752993525</v>
      </c>
      <c r="J166" s="8">
        <v>89.964115247006475</v>
      </c>
      <c r="K166" s="8">
        <v>100</v>
      </c>
      <c r="L166" s="8">
        <v>100</v>
      </c>
      <c r="M166" s="8"/>
      <c r="N166" s="8"/>
      <c r="O166" s="8">
        <v>0</v>
      </c>
      <c r="P166" s="8">
        <v>100</v>
      </c>
      <c r="Q166" s="8">
        <v>95.9591671873564</v>
      </c>
      <c r="R166" s="8"/>
      <c r="S166" s="8"/>
      <c r="T166" s="8"/>
      <c r="U166" s="8">
        <v>4.0408328126436004</v>
      </c>
      <c r="V166" s="8">
        <v>95.9591671873564</v>
      </c>
      <c r="W166" s="111"/>
      <c r="X166" s="111"/>
      <c r="Y166" s="111"/>
      <c r="Z166" s="111"/>
      <c r="AA166" s="111"/>
      <c r="AB166" s="111"/>
      <c r="AC166" s="111"/>
      <c r="AD166" s="111"/>
    </row>
    <row r="167" spans="1:30" s="108" customFormat="1" ht="12" x14ac:dyDescent="0.25">
      <c r="A167" s="111" t="s">
        <v>144</v>
      </c>
      <c r="B167" s="8">
        <v>2029</v>
      </c>
      <c r="C167" s="111" t="s">
        <v>18</v>
      </c>
      <c r="D167" s="8"/>
      <c r="E167" s="8"/>
      <c r="F167" s="8">
        <v>89.964115247006475</v>
      </c>
      <c r="G167" s="8"/>
      <c r="H167" s="8"/>
      <c r="I167" s="8">
        <v>10.035884752993525</v>
      </c>
      <c r="J167" s="8">
        <v>89.964115247006475</v>
      </c>
      <c r="K167" s="8">
        <v>100</v>
      </c>
      <c r="L167" s="8">
        <v>100</v>
      </c>
      <c r="M167" s="8"/>
      <c r="N167" s="8"/>
      <c r="O167" s="8">
        <v>0</v>
      </c>
      <c r="P167" s="8">
        <v>100</v>
      </c>
      <c r="Q167" s="8">
        <v>95.9591671873564</v>
      </c>
      <c r="R167" s="8"/>
      <c r="S167" s="8"/>
      <c r="T167" s="8"/>
      <c r="U167" s="8">
        <v>4.0408328126436004</v>
      </c>
      <c r="V167" s="8">
        <v>95.9591671873564</v>
      </c>
      <c r="W167" s="111"/>
      <c r="X167" s="111"/>
      <c r="Y167" s="111"/>
      <c r="Z167" s="111"/>
      <c r="AA167" s="111"/>
      <c r="AB167" s="111"/>
    </row>
    <row r="168" spans="1:30" s="108" customFormat="1" ht="12" x14ac:dyDescent="0.25">
      <c r="A168" s="111" t="s">
        <v>144</v>
      </c>
      <c r="B168" s="8">
        <v>2030</v>
      </c>
      <c r="C168" s="111" t="s">
        <v>18</v>
      </c>
      <c r="D168" s="8"/>
      <c r="E168" s="8"/>
      <c r="F168" s="8"/>
      <c r="G168" s="8"/>
      <c r="H168" s="8"/>
      <c r="I168" s="8"/>
      <c r="J168" s="8">
        <v>100</v>
      </c>
      <c r="K168" s="8">
        <v>100</v>
      </c>
      <c r="L168" s="8">
        <v>100</v>
      </c>
      <c r="M168" s="8"/>
      <c r="N168" s="8"/>
      <c r="O168" s="8">
        <v>0</v>
      </c>
      <c r="P168" s="8">
        <v>100</v>
      </c>
      <c r="Q168" s="8"/>
      <c r="R168" s="8"/>
      <c r="S168" s="8"/>
      <c r="T168" s="8"/>
      <c r="U168" s="8"/>
      <c r="V168" s="8">
        <v>100</v>
      </c>
      <c r="W168" s="111"/>
      <c r="X168" s="111"/>
      <c r="Y168" s="111"/>
      <c r="Z168" s="111"/>
      <c r="AA168" s="111"/>
      <c r="AB168" s="111"/>
    </row>
    <row r="169" spans="1:30" ht="15.6" x14ac:dyDescent="0.3">
      <c r="A169" s="112" t="s">
        <v>144</v>
      </c>
      <c r="B169" s="8">
        <v>2000</v>
      </c>
      <c r="C169" s="112" t="s">
        <v>19</v>
      </c>
      <c r="D169" s="8">
        <v>1523253</v>
      </c>
      <c r="E169" s="8">
        <v>100</v>
      </c>
      <c r="F169" s="8">
        <v>99.95029934447075</v>
      </c>
      <c r="G169" s="8">
        <v>99.95029934447075</v>
      </c>
      <c r="H169" s="8">
        <v>0</v>
      </c>
      <c r="I169" s="8">
        <v>4.9700655529250071E-2</v>
      </c>
      <c r="J169" s="8">
        <v>0</v>
      </c>
      <c r="K169" s="8">
        <v>100</v>
      </c>
      <c r="L169" s="8"/>
      <c r="M169" s="8">
        <v>100</v>
      </c>
      <c r="N169" s="8"/>
      <c r="O169" s="8"/>
      <c r="P169" s="8">
        <v>0</v>
      </c>
      <c r="Q169" s="8">
        <v>100</v>
      </c>
      <c r="R169" s="8">
        <v>100</v>
      </c>
      <c r="S169" s="8">
        <v>100</v>
      </c>
      <c r="T169" s="8">
        <v>0</v>
      </c>
      <c r="U169" s="8">
        <v>0</v>
      </c>
      <c r="V169" s="8">
        <v>0</v>
      </c>
      <c r="W169" s="112"/>
      <c r="X169" s="112"/>
      <c r="Y169" s="112"/>
      <c r="Z169" s="112"/>
      <c r="AA169" s="112"/>
      <c r="AB169" s="112"/>
    </row>
    <row r="170" spans="1:30" ht="15.6" x14ac:dyDescent="0.3">
      <c r="A170" s="112" t="s">
        <v>144</v>
      </c>
      <c r="B170" s="8">
        <v>2001</v>
      </c>
      <c r="C170" s="112" t="s">
        <v>19</v>
      </c>
      <c r="D170" s="8">
        <v>1527994</v>
      </c>
      <c r="E170" s="8">
        <v>100</v>
      </c>
      <c r="F170" s="8">
        <v>99.95029934447075</v>
      </c>
      <c r="G170" s="8">
        <v>99.95029934447075</v>
      </c>
      <c r="H170" s="8">
        <v>0</v>
      </c>
      <c r="I170" s="8">
        <v>4.9700655529250071E-2</v>
      </c>
      <c r="J170" s="8">
        <v>0</v>
      </c>
      <c r="K170" s="8">
        <v>100</v>
      </c>
      <c r="L170" s="8"/>
      <c r="M170" s="8">
        <v>100</v>
      </c>
      <c r="N170" s="8"/>
      <c r="O170" s="8"/>
      <c r="P170" s="8">
        <v>0</v>
      </c>
      <c r="Q170" s="8">
        <v>100</v>
      </c>
      <c r="R170" s="8">
        <v>100</v>
      </c>
      <c r="S170" s="8">
        <v>100</v>
      </c>
      <c r="T170" s="8">
        <v>0</v>
      </c>
      <c r="U170" s="8">
        <v>0</v>
      </c>
      <c r="V170" s="8">
        <v>0</v>
      </c>
      <c r="W170" s="112"/>
      <c r="X170" s="112"/>
      <c r="Y170" s="112"/>
      <c r="Z170" s="112"/>
      <c r="AA170" s="112"/>
      <c r="AB170" s="112"/>
    </row>
    <row r="171" spans="1:30" ht="15.6" x14ac:dyDescent="0.3">
      <c r="A171" s="112" t="s">
        <v>144</v>
      </c>
      <c r="B171" s="8">
        <v>2002</v>
      </c>
      <c r="C171" s="112" t="s">
        <v>19</v>
      </c>
      <c r="D171" s="8">
        <v>1528764</v>
      </c>
      <c r="E171" s="8">
        <v>100</v>
      </c>
      <c r="F171" s="8">
        <v>99.95029934447075</v>
      </c>
      <c r="G171" s="8">
        <v>99.95029934447075</v>
      </c>
      <c r="H171" s="8">
        <v>0</v>
      </c>
      <c r="I171" s="8">
        <v>4.9700655529250071E-2</v>
      </c>
      <c r="J171" s="8">
        <v>0</v>
      </c>
      <c r="K171" s="8">
        <v>100</v>
      </c>
      <c r="L171" s="8"/>
      <c r="M171" s="8">
        <v>100</v>
      </c>
      <c r="N171" s="8"/>
      <c r="O171" s="8"/>
      <c r="P171" s="8">
        <v>0</v>
      </c>
      <c r="Q171" s="8">
        <v>100</v>
      </c>
      <c r="R171" s="8">
        <v>100</v>
      </c>
      <c r="S171" s="8">
        <v>100</v>
      </c>
      <c r="T171" s="8">
        <v>0</v>
      </c>
      <c r="U171" s="8">
        <v>0</v>
      </c>
      <c r="V171" s="8">
        <v>0</v>
      </c>
      <c r="W171" s="112"/>
      <c r="X171" s="112"/>
      <c r="Y171" s="112"/>
      <c r="Z171" s="112"/>
      <c r="AA171" s="112"/>
      <c r="AB171" s="112"/>
    </row>
    <row r="172" spans="1:30" ht="15.6" x14ac:dyDescent="0.3">
      <c r="A172" s="112" t="s">
        <v>144</v>
      </c>
      <c r="B172" s="8">
        <v>2003</v>
      </c>
      <c r="C172" s="112" t="s">
        <v>19</v>
      </c>
      <c r="D172" s="8">
        <v>1523773</v>
      </c>
      <c r="E172" s="8">
        <v>100</v>
      </c>
      <c r="F172" s="8">
        <v>99.95029934447075</v>
      </c>
      <c r="G172" s="8">
        <v>99.95029934447075</v>
      </c>
      <c r="H172" s="8">
        <v>0</v>
      </c>
      <c r="I172" s="8">
        <v>4.9700655529250071E-2</v>
      </c>
      <c r="J172" s="8">
        <v>0</v>
      </c>
      <c r="K172" s="8">
        <v>100</v>
      </c>
      <c r="L172" s="8"/>
      <c r="M172" s="8">
        <v>100</v>
      </c>
      <c r="N172" s="8"/>
      <c r="O172" s="8"/>
      <c r="P172" s="8">
        <v>0</v>
      </c>
      <c r="Q172" s="8">
        <v>100</v>
      </c>
      <c r="R172" s="8">
        <v>100</v>
      </c>
      <c r="S172" s="8">
        <v>100</v>
      </c>
      <c r="T172" s="8">
        <v>0</v>
      </c>
      <c r="U172" s="8">
        <v>0</v>
      </c>
      <c r="V172" s="8">
        <v>0</v>
      </c>
      <c r="W172" s="112"/>
      <c r="X172" s="112"/>
      <c r="Y172" s="112"/>
      <c r="Z172" s="112"/>
      <c r="AA172" s="112"/>
      <c r="AB172" s="112"/>
    </row>
    <row r="173" spans="1:30" ht="15.6" x14ac:dyDescent="0.3">
      <c r="A173" s="112" t="s">
        <v>144</v>
      </c>
      <c r="B173" s="8">
        <v>2004</v>
      </c>
      <c r="C173" s="112" t="s">
        <v>19</v>
      </c>
      <c r="D173" s="8">
        <v>1512452</v>
      </c>
      <c r="E173" s="8">
        <v>100</v>
      </c>
      <c r="F173" s="8">
        <v>99.95029934447075</v>
      </c>
      <c r="G173" s="8">
        <v>99.95029934447075</v>
      </c>
      <c r="H173" s="8">
        <v>0</v>
      </c>
      <c r="I173" s="8">
        <v>4.9700655529250071E-2</v>
      </c>
      <c r="J173" s="8">
        <v>0</v>
      </c>
      <c r="K173" s="8">
        <v>100</v>
      </c>
      <c r="L173" s="8"/>
      <c r="M173" s="8">
        <v>100</v>
      </c>
      <c r="N173" s="8"/>
      <c r="O173" s="8"/>
      <c r="P173" s="8">
        <v>0</v>
      </c>
      <c r="Q173" s="8">
        <v>100</v>
      </c>
      <c r="R173" s="8">
        <v>100</v>
      </c>
      <c r="S173" s="8">
        <v>100</v>
      </c>
      <c r="T173" s="8">
        <v>0</v>
      </c>
      <c r="U173" s="8">
        <v>0</v>
      </c>
      <c r="V173" s="8">
        <v>0</v>
      </c>
      <c r="W173" s="112"/>
      <c r="X173" s="112"/>
      <c r="Y173" s="112"/>
      <c r="Z173" s="112"/>
      <c r="AA173" s="112"/>
      <c r="AB173" s="112"/>
    </row>
    <row r="174" spans="1:30" ht="15.6" x14ac:dyDescent="0.3">
      <c r="A174" s="112" t="s">
        <v>144</v>
      </c>
      <c r="B174" s="8">
        <v>2005</v>
      </c>
      <c r="C174" s="112" t="s">
        <v>19</v>
      </c>
      <c r="D174" s="8">
        <v>1485474</v>
      </c>
      <c r="E174" s="8">
        <v>100</v>
      </c>
      <c r="F174" s="8">
        <v>99.95029934447075</v>
      </c>
      <c r="G174" s="8">
        <v>99.95029934447075</v>
      </c>
      <c r="H174" s="8">
        <v>0</v>
      </c>
      <c r="I174" s="8">
        <v>4.9700655529250071E-2</v>
      </c>
      <c r="J174" s="8">
        <v>0</v>
      </c>
      <c r="K174" s="8">
        <v>100</v>
      </c>
      <c r="L174" s="8"/>
      <c r="M174" s="8">
        <v>100</v>
      </c>
      <c r="N174" s="8"/>
      <c r="O174" s="8"/>
      <c r="P174" s="8">
        <v>0</v>
      </c>
      <c r="Q174" s="8">
        <v>100</v>
      </c>
      <c r="R174" s="8">
        <v>100</v>
      </c>
      <c r="S174" s="8">
        <v>100</v>
      </c>
      <c r="T174" s="8">
        <v>0</v>
      </c>
      <c r="U174" s="8">
        <v>0</v>
      </c>
      <c r="V174" s="8">
        <v>0</v>
      </c>
      <c r="W174" s="112"/>
      <c r="X174" s="112"/>
      <c r="Y174" s="112"/>
      <c r="Z174" s="112"/>
      <c r="AA174" s="112"/>
      <c r="AB174" s="112"/>
    </row>
    <row r="175" spans="1:30" ht="15.6" x14ac:dyDescent="0.3">
      <c r="A175" s="112" t="s">
        <v>144</v>
      </c>
      <c r="B175" s="8">
        <v>2006</v>
      </c>
      <c r="C175" s="112" t="s">
        <v>19</v>
      </c>
      <c r="D175" s="8">
        <v>1450825</v>
      </c>
      <c r="E175" s="8">
        <v>100</v>
      </c>
      <c r="F175" s="8">
        <v>99.95029934447075</v>
      </c>
      <c r="G175" s="8">
        <v>99.95029934447075</v>
      </c>
      <c r="H175" s="8">
        <v>0</v>
      </c>
      <c r="I175" s="8">
        <v>4.9700655529250071E-2</v>
      </c>
      <c r="J175" s="8">
        <v>0</v>
      </c>
      <c r="K175" s="8">
        <v>100</v>
      </c>
      <c r="L175" s="8"/>
      <c r="M175" s="8">
        <v>100</v>
      </c>
      <c r="N175" s="8"/>
      <c r="O175" s="8"/>
      <c r="P175" s="8">
        <v>0</v>
      </c>
      <c r="Q175" s="8">
        <v>100</v>
      </c>
      <c r="R175" s="8">
        <v>100</v>
      </c>
      <c r="S175" s="8">
        <v>100</v>
      </c>
      <c r="T175" s="8">
        <v>0</v>
      </c>
      <c r="U175" s="8">
        <v>0</v>
      </c>
      <c r="V175" s="8">
        <v>0</v>
      </c>
      <c r="W175" s="112"/>
      <c r="X175" s="112"/>
      <c r="Y175" s="112"/>
      <c r="Z175" s="112"/>
      <c r="AA175" s="112"/>
      <c r="AB175" s="112"/>
    </row>
    <row r="176" spans="1:30" ht="15.6" x14ac:dyDescent="0.3">
      <c r="A176" s="112" t="s">
        <v>144</v>
      </c>
      <c r="B176" s="8">
        <v>2007</v>
      </c>
      <c r="C176" s="112" t="s">
        <v>19</v>
      </c>
      <c r="D176" s="8">
        <v>1415276</v>
      </c>
      <c r="E176" s="8">
        <v>100</v>
      </c>
      <c r="F176" s="8">
        <v>99.95029934447075</v>
      </c>
      <c r="G176" s="8">
        <v>99.95029934447075</v>
      </c>
      <c r="H176" s="8">
        <v>0</v>
      </c>
      <c r="I176" s="8">
        <v>4.9700655529250071E-2</v>
      </c>
      <c r="J176" s="8">
        <v>0</v>
      </c>
      <c r="K176" s="8">
        <v>100</v>
      </c>
      <c r="L176" s="8"/>
      <c r="M176" s="8">
        <v>100</v>
      </c>
      <c r="N176" s="8"/>
      <c r="O176" s="8"/>
      <c r="P176" s="8">
        <v>0</v>
      </c>
      <c r="Q176" s="8">
        <v>100</v>
      </c>
      <c r="R176" s="8">
        <v>100</v>
      </c>
      <c r="S176" s="8">
        <v>100</v>
      </c>
      <c r="T176" s="8">
        <v>0</v>
      </c>
      <c r="U176" s="8">
        <v>0</v>
      </c>
      <c r="V176" s="8">
        <v>0</v>
      </c>
      <c r="W176" s="112"/>
      <c r="X176" s="112"/>
      <c r="Y176" s="112"/>
      <c r="Z176" s="112"/>
      <c r="AA176" s="112"/>
      <c r="AB176" s="112"/>
    </row>
    <row r="177" spans="1:28" ht="15.6" x14ac:dyDescent="0.3">
      <c r="A177" s="112" t="s">
        <v>144</v>
      </c>
      <c r="B177" s="8">
        <v>2008</v>
      </c>
      <c r="C177" s="112" t="s">
        <v>19</v>
      </c>
      <c r="D177" s="8">
        <v>1382959</v>
      </c>
      <c r="E177" s="8">
        <v>100</v>
      </c>
      <c r="F177" s="8">
        <v>99.95029934447075</v>
      </c>
      <c r="G177" s="8">
        <v>99.95029934447075</v>
      </c>
      <c r="H177" s="8">
        <v>0</v>
      </c>
      <c r="I177" s="8">
        <v>4.9700655529250071E-2</v>
      </c>
      <c r="J177" s="8">
        <v>0</v>
      </c>
      <c r="K177" s="8">
        <v>100</v>
      </c>
      <c r="L177" s="8"/>
      <c r="M177" s="8">
        <v>100</v>
      </c>
      <c r="N177" s="8"/>
      <c r="O177" s="8"/>
      <c r="P177" s="8">
        <v>0</v>
      </c>
      <c r="Q177" s="8">
        <v>100</v>
      </c>
      <c r="R177" s="8">
        <v>100</v>
      </c>
      <c r="S177" s="8">
        <v>100</v>
      </c>
      <c r="T177" s="8">
        <v>0</v>
      </c>
      <c r="U177" s="8">
        <v>0</v>
      </c>
      <c r="V177" s="8">
        <v>0</v>
      </c>
      <c r="W177" s="112"/>
      <c r="X177" s="112"/>
      <c r="Y177" s="112"/>
      <c r="Z177" s="112"/>
      <c r="AA177" s="112"/>
      <c r="AB177" s="112"/>
    </row>
    <row r="178" spans="1:28" ht="15.6" x14ac:dyDescent="0.3">
      <c r="A178" s="112" t="s">
        <v>144</v>
      </c>
      <c r="B178" s="8">
        <v>2009</v>
      </c>
      <c r="C178" s="112" t="s">
        <v>19</v>
      </c>
      <c r="D178" s="8">
        <v>1352628</v>
      </c>
      <c r="E178" s="8">
        <v>100</v>
      </c>
      <c r="F178" s="8">
        <v>99.95029934447075</v>
      </c>
      <c r="G178" s="8">
        <v>99.95029934447075</v>
      </c>
      <c r="H178" s="8">
        <v>0</v>
      </c>
      <c r="I178" s="8">
        <v>4.9700655529250071E-2</v>
      </c>
      <c r="J178" s="8">
        <v>0</v>
      </c>
      <c r="K178" s="8">
        <v>100</v>
      </c>
      <c r="L178" s="8"/>
      <c r="M178" s="8">
        <v>100</v>
      </c>
      <c r="N178" s="8"/>
      <c r="O178" s="8"/>
      <c r="P178" s="8">
        <v>0</v>
      </c>
      <c r="Q178" s="8">
        <v>100</v>
      </c>
      <c r="R178" s="8">
        <v>100</v>
      </c>
      <c r="S178" s="8">
        <v>100</v>
      </c>
      <c r="T178" s="8">
        <v>0</v>
      </c>
      <c r="U178" s="8">
        <v>0</v>
      </c>
      <c r="V178" s="8">
        <v>0</v>
      </c>
      <c r="W178" s="112"/>
      <c r="X178" s="112"/>
      <c r="Y178" s="112"/>
      <c r="Z178" s="112"/>
      <c r="AA178" s="112"/>
      <c r="AB178" s="112"/>
    </row>
    <row r="179" spans="1:28" ht="15.6" x14ac:dyDescent="0.3">
      <c r="A179" s="112" t="s">
        <v>144</v>
      </c>
      <c r="B179" s="8">
        <v>2010</v>
      </c>
      <c r="C179" s="112" t="s">
        <v>19</v>
      </c>
      <c r="D179" s="8">
        <v>1320868</v>
      </c>
      <c r="E179" s="8">
        <v>100</v>
      </c>
      <c r="F179" s="8">
        <v>99.95029934447075</v>
      </c>
      <c r="G179" s="8">
        <v>99.95029934447075</v>
      </c>
      <c r="H179" s="8">
        <v>0</v>
      </c>
      <c r="I179" s="8">
        <v>4.9700655529250071E-2</v>
      </c>
      <c r="J179" s="8">
        <v>0</v>
      </c>
      <c r="K179" s="8">
        <v>100</v>
      </c>
      <c r="L179" s="8"/>
      <c r="M179" s="8">
        <v>100</v>
      </c>
      <c r="N179" s="8"/>
      <c r="O179" s="8"/>
      <c r="P179" s="8">
        <v>0</v>
      </c>
      <c r="Q179" s="8">
        <v>100</v>
      </c>
      <c r="R179" s="8">
        <v>100</v>
      </c>
      <c r="S179" s="8">
        <v>100</v>
      </c>
      <c r="T179" s="8">
        <v>0</v>
      </c>
      <c r="U179" s="8">
        <v>0</v>
      </c>
      <c r="V179" s="8">
        <v>0</v>
      </c>
      <c r="W179" s="112"/>
      <c r="X179" s="112"/>
      <c r="Y179" s="112"/>
      <c r="Z179" s="112"/>
      <c r="AA179" s="112"/>
      <c r="AB179" s="112"/>
    </row>
    <row r="180" spans="1:28" ht="15.6" x14ac:dyDescent="0.3">
      <c r="A180" s="112" t="s">
        <v>144</v>
      </c>
      <c r="B180" s="8">
        <v>2011</v>
      </c>
      <c r="C180" s="112" t="s">
        <v>19</v>
      </c>
      <c r="D180" s="8">
        <v>1289606</v>
      </c>
      <c r="E180" s="8">
        <v>100</v>
      </c>
      <c r="F180" s="8">
        <v>99.95029934447075</v>
      </c>
      <c r="G180" s="8">
        <v>99.95029934447075</v>
      </c>
      <c r="H180" s="8">
        <v>0</v>
      </c>
      <c r="I180" s="8">
        <v>4.9700655529250071E-2</v>
      </c>
      <c r="J180" s="8">
        <v>0</v>
      </c>
      <c r="K180" s="8">
        <v>100</v>
      </c>
      <c r="L180" s="8">
        <v>97.716235777533768</v>
      </c>
      <c r="M180" s="8">
        <v>97.716235777533768</v>
      </c>
      <c r="N180" s="8">
        <v>0</v>
      </c>
      <c r="O180" s="8">
        <v>2.2837642224662318</v>
      </c>
      <c r="P180" s="8">
        <v>0</v>
      </c>
      <c r="Q180" s="8">
        <v>100</v>
      </c>
      <c r="R180" s="8">
        <v>100</v>
      </c>
      <c r="S180" s="8">
        <v>100</v>
      </c>
      <c r="T180" s="8">
        <v>0</v>
      </c>
      <c r="U180" s="8">
        <v>0</v>
      </c>
      <c r="V180" s="8">
        <v>0</v>
      </c>
      <c r="W180" s="112"/>
      <c r="X180" s="112"/>
      <c r="Y180" s="112"/>
      <c r="Z180" s="112"/>
      <c r="AA180" s="112"/>
      <c r="AB180" s="112"/>
    </row>
    <row r="181" spans="1:28" ht="15.6" x14ac:dyDescent="0.3">
      <c r="A181" s="112" t="s">
        <v>144</v>
      </c>
      <c r="B181" s="8">
        <v>2012</v>
      </c>
      <c r="C181" s="112" t="s">
        <v>19</v>
      </c>
      <c r="D181" s="8">
        <v>1258069</v>
      </c>
      <c r="E181" s="8">
        <v>100</v>
      </c>
      <c r="F181" s="8">
        <v>99.93339769618899</v>
      </c>
      <c r="G181" s="8">
        <v>99.93339769618899</v>
      </c>
      <c r="H181" s="8">
        <v>0</v>
      </c>
      <c r="I181" s="8">
        <v>6.6602303811009733E-2</v>
      </c>
      <c r="J181" s="8">
        <v>0</v>
      </c>
      <c r="K181" s="8">
        <v>100</v>
      </c>
      <c r="L181" s="8">
        <v>97.716235777533768</v>
      </c>
      <c r="M181" s="8">
        <v>97.716235777533768</v>
      </c>
      <c r="N181" s="8">
        <v>0</v>
      </c>
      <c r="O181" s="8">
        <v>2.2837642224662318</v>
      </c>
      <c r="P181" s="8">
        <v>0</v>
      </c>
      <c r="Q181" s="8">
        <v>100</v>
      </c>
      <c r="R181" s="8">
        <v>100</v>
      </c>
      <c r="S181" s="8">
        <v>100</v>
      </c>
      <c r="T181" s="8">
        <v>0</v>
      </c>
      <c r="U181" s="8">
        <v>0</v>
      </c>
      <c r="V181" s="8">
        <v>0</v>
      </c>
      <c r="W181" s="112"/>
      <c r="X181" s="112"/>
      <c r="Y181" s="112"/>
      <c r="Z181" s="112"/>
      <c r="AA181" s="112"/>
      <c r="AB181" s="112"/>
    </row>
    <row r="182" spans="1:28" ht="15.6" x14ac:dyDescent="0.3">
      <c r="A182" s="112" t="s">
        <v>144</v>
      </c>
      <c r="B182" s="8">
        <v>2013</v>
      </c>
      <c r="C182" s="112" t="s">
        <v>19</v>
      </c>
      <c r="D182" s="8">
        <v>1228544</v>
      </c>
      <c r="E182" s="8">
        <v>100</v>
      </c>
      <c r="F182" s="8">
        <v>99.916496047907245</v>
      </c>
      <c r="G182" s="8">
        <v>99.916496047907245</v>
      </c>
      <c r="H182" s="8">
        <v>0</v>
      </c>
      <c r="I182" s="8">
        <v>8.3503952092755185E-2</v>
      </c>
      <c r="J182" s="8">
        <v>0</v>
      </c>
      <c r="K182" s="8">
        <v>100</v>
      </c>
      <c r="L182" s="8">
        <v>97.716235777533768</v>
      </c>
      <c r="M182" s="8">
        <v>97.716235777533768</v>
      </c>
      <c r="N182" s="8">
        <v>0</v>
      </c>
      <c r="O182" s="8">
        <v>2.2837642224662318</v>
      </c>
      <c r="P182" s="8">
        <v>0</v>
      </c>
      <c r="Q182" s="8">
        <v>100</v>
      </c>
      <c r="R182" s="8">
        <v>100</v>
      </c>
      <c r="S182" s="8">
        <v>100</v>
      </c>
      <c r="T182" s="8">
        <v>0</v>
      </c>
      <c r="U182" s="8">
        <v>0</v>
      </c>
      <c r="V182" s="8">
        <v>0</v>
      </c>
      <c r="W182" s="112"/>
      <c r="X182" s="112"/>
      <c r="Y182" s="112"/>
      <c r="Z182" s="112"/>
      <c r="AA182" s="112"/>
      <c r="AB182" s="112"/>
    </row>
    <row r="183" spans="1:28" ht="15.6" x14ac:dyDescent="0.3">
      <c r="A183" s="112" t="s">
        <v>144</v>
      </c>
      <c r="B183" s="8">
        <v>2014</v>
      </c>
      <c r="C183" s="112" t="s">
        <v>19</v>
      </c>
      <c r="D183" s="8">
        <v>1200367</v>
      </c>
      <c r="E183" s="8">
        <v>100</v>
      </c>
      <c r="F183" s="8">
        <v>99.899594399625485</v>
      </c>
      <c r="G183" s="8">
        <v>99.899594399625485</v>
      </c>
      <c r="H183" s="8">
        <v>0</v>
      </c>
      <c r="I183" s="8">
        <v>0.10040560037451485</v>
      </c>
      <c r="J183" s="8">
        <v>0</v>
      </c>
      <c r="K183" s="8">
        <v>100</v>
      </c>
      <c r="L183" s="8">
        <v>97.716235777533768</v>
      </c>
      <c r="M183" s="8">
        <v>97.716235777533768</v>
      </c>
      <c r="N183" s="8">
        <v>0</v>
      </c>
      <c r="O183" s="8">
        <v>2.2837642224662318</v>
      </c>
      <c r="P183" s="8">
        <v>0</v>
      </c>
      <c r="Q183" s="8">
        <v>100</v>
      </c>
      <c r="R183" s="8">
        <v>100</v>
      </c>
      <c r="S183" s="8">
        <v>100</v>
      </c>
      <c r="T183" s="8">
        <v>0</v>
      </c>
      <c r="U183" s="8">
        <v>0</v>
      </c>
      <c r="V183" s="8">
        <v>0</v>
      </c>
      <c r="W183" s="112"/>
      <c r="X183" s="112"/>
      <c r="Y183" s="112"/>
      <c r="Z183" s="112"/>
      <c r="AA183" s="112"/>
      <c r="AB183" s="112"/>
    </row>
    <row r="184" spans="1:28" ht="15.6" x14ac:dyDescent="0.3">
      <c r="A184" s="112" t="s">
        <v>144</v>
      </c>
      <c r="B184" s="8">
        <v>2015</v>
      </c>
      <c r="C184" s="112" t="s">
        <v>19</v>
      </c>
      <c r="D184" s="8">
        <v>1175020</v>
      </c>
      <c r="E184" s="8">
        <v>100</v>
      </c>
      <c r="F184" s="8">
        <v>99.88269275134374</v>
      </c>
      <c r="G184" s="8">
        <v>99.88269275134374</v>
      </c>
      <c r="H184" s="8">
        <v>0</v>
      </c>
      <c r="I184" s="8">
        <v>0.1173072486562603</v>
      </c>
      <c r="J184" s="8">
        <v>0</v>
      </c>
      <c r="K184" s="8">
        <v>100</v>
      </c>
      <c r="L184" s="8">
        <v>97.716235777533768</v>
      </c>
      <c r="M184" s="8">
        <v>97.716235777533768</v>
      </c>
      <c r="N184" s="8">
        <v>0</v>
      </c>
      <c r="O184" s="8">
        <v>2.2837642224662318</v>
      </c>
      <c r="P184" s="8">
        <v>0</v>
      </c>
      <c r="Q184" s="8">
        <v>100</v>
      </c>
      <c r="R184" s="8">
        <v>100</v>
      </c>
      <c r="S184" s="8">
        <v>100</v>
      </c>
      <c r="T184" s="8">
        <v>0</v>
      </c>
      <c r="U184" s="8">
        <v>0</v>
      </c>
      <c r="V184" s="8">
        <v>0</v>
      </c>
      <c r="W184" s="112"/>
      <c r="X184" s="112"/>
      <c r="Y184" s="112"/>
      <c r="Z184" s="112"/>
      <c r="AA184" s="112"/>
      <c r="AB184" s="112"/>
    </row>
    <row r="185" spans="1:28" ht="15.6" x14ac:dyDescent="0.3">
      <c r="A185" s="112" t="s">
        <v>144</v>
      </c>
      <c r="B185" s="8">
        <v>2016</v>
      </c>
      <c r="C185" s="112" t="s">
        <v>19</v>
      </c>
      <c r="D185" s="8">
        <v>1159168</v>
      </c>
      <c r="E185" s="8">
        <v>100</v>
      </c>
      <c r="F185" s="8">
        <v>99.86579110306198</v>
      </c>
      <c r="G185" s="8">
        <v>99.86579110306198</v>
      </c>
      <c r="H185" s="8">
        <v>0</v>
      </c>
      <c r="I185" s="8">
        <v>0.13420889693801996</v>
      </c>
      <c r="J185" s="8">
        <v>0</v>
      </c>
      <c r="K185" s="8">
        <v>100</v>
      </c>
      <c r="L185" s="8">
        <v>97.983578430845398</v>
      </c>
      <c r="M185" s="8">
        <v>97.983578430845398</v>
      </c>
      <c r="N185" s="8">
        <v>0</v>
      </c>
      <c r="O185" s="8">
        <v>2.0164215691546019</v>
      </c>
      <c r="P185" s="8">
        <v>0</v>
      </c>
      <c r="Q185" s="8">
        <v>100</v>
      </c>
      <c r="R185" s="8">
        <v>100</v>
      </c>
      <c r="S185" s="8">
        <v>100</v>
      </c>
      <c r="T185" s="8">
        <v>0</v>
      </c>
      <c r="U185" s="8">
        <v>0</v>
      </c>
      <c r="V185" s="8">
        <v>0</v>
      </c>
      <c r="W185" s="112"/>
      <c r="X185" s="112"/>
      <c r="Y185" s="112"/>
      <c r="Z185" s="112"/>
      <c r="AA185" s="112"/>
      <c r="AB185" s="112"/>
    </row>
    <row r="186" spans="1:28" ht="15.6" x14ac:dyDescent="0.3">
      <c r="A186" s="112" t="s">
        <v>144</v>
      </c>
      <c r="B186" s="8">
        <v>2017</v>
      </c>
      <c r="C186" s="112" t="s">
        <v>19</v>
      </c>
      <c r="D186" s="8">
        <v>1152870</v>
      </c>
      <c r="E186" s="8">
        <v>100</v>
      </c>
      <c r="F186" s="8">
        <v>99.84888945478022</v>
      </c>
      <c r="G186" s="8">
        <v>99.84888945478022</v>
      </c>
      <c r="H186" s="8">
        <v>0</v>
      </c>
      <c r="I186" s="8">
        <v>0.15111054521977962</v>
      </c>
      <c r="J186" s="8">
        <v>0</v>
      </c>
      <c r="K186" s="8">
        <v>100</v>
      </c>
      <c r="L186" s="8">
        <v>98.250921084157028</v>
      </c>
      <c r="M186" s="8">
        <v>98.250921084157028</v>
      </c>
      <c r="N186" s="8">
        <v>0</v>
      </c>
      <c r="O186" s="8">
        <v>1.749078915842972</v>
      </c>
      <c r="P186" s="8">
        <v>0</v>
      </c>
      <c r="Q186" s="8">
        <v>100</v>
      </c>
      <c r="R186" s="8">
        <v>100</v>
      </c>
      <c r="S186" s="8">
        <v>100</v>
      </c>
      <c r="T186" s="8">
        <v>0</v>
      </c>
      <c r="U186" s="8">
        <v>0</v>
      </c>
      <c r="V186" s="8">
        <v>0</v>
      </c>
      <c r="W186" s="112"/>
      <c r="X186" s="112"/>
      <c r="Y186" s="112"/>
      <c r="Z186" s="112"/>
      <c r="AA186" s="112"/>
      <c r="AB186" s="112"/>
    </row>
    <row r="187" spans="1:28" ht="15.6" x14ac:dyDescent="0.3">
      <c r="A187" s="112" t="s">
        <v>144</v>
      </c>
      <c r="B187" s="8">
        <v>2018</v>
      </c>
      <c r="C187" s="112" t="s">
        <v>19</v>
      </c>
      <c r="D187" s="8">
        <v>1154018</v>
      </c>
      <c r="E187" s="8">
        <v>100</v>
      </c>
      <c r="F187" s="8">
        <v>99.831987806498461</v>
      </c>
      <c r="G187" s="8">
        <v>99.831987806498461</v>
      </c>
      <c r="H187" s="8">
        <v>0</v>
      </c>
      <c r="I187" s="8">
        <v>0.16801219350153929</v>
      </c>
      <c r="J187" s="8">
        <v>0</v>
      </c>
      <c r="K187" s="8">
        <v>100</v>
      </c>
      <c r="L187" s="8">
        <v>98.518263737468772</v>
      </c>
      <c r="M187" s="8">
        <v>98.518263737468772</v>
      </c>
      <c r="N187" s="8">
        <v>0</v>
      </c>
      <c r="O187" s="8">
        <v>1.4817362625312285</v>
      </c>
      <c r="P187" s="8">
        <v>0</v>
      </c>
      <c r="Q187" s="8">
        <v>100</v>
      </c>
      <c r="R187" s="8">
        <v>100</v>
      </c>
      <c r="S187" s="8">
        <v>100</v>
      </c>
      <c r="T187" s="8">
        <v>0</v>
      </c>
      <c r="U187" s="8">
        <v>0</v>
      </c>
      <c r="V187" s="8">
        <v>0</v>
      </c>
      <c r="W187" s="112"/>
      <c r="X187" s="112"/>
      <c r="Y187" s="112"/>
      <c r="Z187" s="112"/>
      <c r="AA187" s="112"/>
      <c r="AB187" s="112"/>
    </row>
    <row r="188" spans="1:28" ht="15.6" x14ac:dyDescent="0.3">
      <c r="A188" s="112" t="s">
        <v>144</v>
      </c>
      <c r="B188" s="8">
        <v>2019</v>
      </c>
      <c r="C188" s="112" t="s">
        <v>19</v>
      </c>
      <c r="D188" s="8">
        <v>1160334</v>
      </c>
      <c r="E188" s="8">
        <v>100</v>
      </c>
      <c r="F188" s="8">
        <v>99.815086158216701</v>
      </c>
      <c r="G188" s="8">
        <v>99.815086158216701</v>
      </c>
      <c r="H188" s="8">
        <v>0</v>
      </c>
      <c r="I188" s="8">
        <v>0.18491384178329895</v>
      </c>
      <c r="J188" s="8">
        <v>0</v>
      </c>
      <c r="K188" s="8">
        <v>100</v>
      </c>
      <c r="L188" s="8">
        <v>98.785606390780401</v>
      </c>
      <c r="M188" s="8">
        <v>98.785606390780401</v>
      </c>
      <c r="N188" s="8">
        <v>0</v>
      </c>
      <c r="O188" s="8">
        <v>1.2143936092195986</v>
      </c>
      <c r="P188" s="8">
        <v>0</v>
      </c>
      <c r="Q188" s="8">
        <v>100</v>
      </c>
      <c r="R188" s="8">
        <v>100</v>
      </c>
      <c r="S188" s="8">
        <v>100</v>
      </c>
      <c r="T188" s="8">
        <v>0</v>
      </c>
      <c r="U188" s="8">
        <v>0</v>
      </c>
      <c r="V188" s="8">
        <v>0</v>
      </c>
      <c r="W188" s="112"/>
      <c r="X188" s="112"/>
      <c r="Y188" s="112"/>
      <c r="Z188" s="112"/>
      <c r="AA188" s="112"/>
      <c r="AB188" s="112"/>
    </row>
    <row r="189" spans="1:28" ht="15.6" x14ac:dyDescent="0.3">
      <c r="A189" s="112" t="s">
        <v>144</v>
      </c>
      <c r="B189" s="8">
        <v>2020</v>
      </c>
      <c r="C189" s="112" t="s">
        <v>19</v>
      </c>
      <c r="D189" s="8">
        <v>1173851</v>
      </c>
      <c r="E189" s="8">
        <v>100</v>
      </c>
      <c r="F189" s="8">
        <v>99.798184509934941</v>
      </c>
      <c r="G189" s="8">
        <v>99.798184509934941</v>
      </c>
      <c r="H189" s="8">
        <v>0</v>
      </c>
      <c r="I189" s="8">
        <v>0.20181549006505861</v>
      </c>
      <c r="J189" s="8">
        <v>0</v>
      </c>
      <c r="K189" s="8">
        <v>100</v>
      </c>
      <c r="L189" s="8">
        <v>99.052949044092031</v>
      </c>
      <c r="M189" s="8">
        <v>99.052949044092031</v>
      </c>
      <c r="N189" s="8">
        <v>0</v>
      </c>
      <c r="O189" s="8">
        <v>0.94705095590796873</v>
      </c>
      <c r="P189" s="8">
        <v>0</v>
      </c>
      <c r="Q189" s="8">
        <v>100</v>
      </c>
      <c r="R189" s="8">
        <v>100</v>
      </c>
      <c r="S189" s="8">
        <v>100</v>
      </c>
      <c r="T189" s="8">
        <v>0</v>
      </c>
      <c r="U189" s="8">
        <v>0</v>
      </c>
      <c r="V189" s="8">
        <v>0</v>
      </c>
      <c r="W189" s="112"/>
      <c r="X189" s="112"/>
      <c r="Y189" s="112"/>
      <c r="Z189" s="112"/>
      <c r="AA189" s="112"/>
      <c r="AB189" s="112"/>
    </row>
    <row r="190" spans="1:28" ht="15.6" x14ac:dyDescent="0.3">
      <c r="A190" s="112" t="s">
        <v>144</v>
      </c>
      <c r="B190" s="8">
        <v>2021</v>
      </c>
      <c r="C190" s="112" t="s">
        <v>19</v>
      </c>
      <c r="D190" s="8">
        <v>1197406</v>
      </c>
      <c r="E190" s="8">
        <v>100</v>
      </c>
      <c r="F190" s="8">
        <v>99.781282861653196</v>
      </c>
      <c r="G190" s="8">
        <v>99.781282861653196</v>
      </c>
      <c r="H190" s="8">
        <v>0</v>
      </c>
      <c r="I190" s="8">
        <v>0.21871713834680406</v>
      </c>
      <c r="J190" s="8">
        <v>0</v>
      </c>
      <c r="K190" s="8">
        <v>100</v>
      </c>
      <c r="L190" s="8">
        <v>99.320291697403661</v>
      </c>
      <c r="M190" s="8">
        <v>99.320291697403661</v>
      </c>
      <c r="N190" s="8">
        <v>0</v>
      </c>
      <c r="O190" s="8">
        <v>0.67970830259633885</v>
      </c>
      <c r="P190" s="8">
        <v>0</v>
      </c>
      <c r="Q190" s="8">
        <v>100</v>
      </c>
      <c r="R190" s="8">
        <v>100</v>
      </c>
      <c r="S190" s="8">
        <v>100</v>
      </c>
      <c r="T190" s="8">
        <v>0</v>
      </c>
      <c r="U190" s="8">
        <v>0</v>
      </c>
      <c r="V190" s="8">
        <v>0</v>
      </c>
      <c r="W190" s="112"/>
      <c r="X190" s="112"/>
      <c r="Y190" s="112"/>
      <c r="Z190" s="112"/>
      <c r="AA190" s="112"/>
      <c r="AB190" s="112"/>
    </row>
    <row r="191" spans="1:28" ht="15.6" x14ac:dyDescent="0.3">
      <c r="A191" s="112" t="s">
        <v>144</v>
      </c>
      <c r="B191" s="8">
        <v>2022</v>
      </c>
      <c r="C191" s="112" t="s">
        <v>19</v>
      </c>
      <c r="D191" s="8">
        <v>1231395</v>
      </c>
      <c r="E191" s="8">
        <v>100</v>
      </c>
      <c r="F191" s="8">
        <v>99.76438121337145</v>
      </c>
      <c r="G191" s="8">
        <v>99.76438121337145</v>
      </c>
      <c r="H191" s="8">
        <v>0</v>
      </c>
      <c r="I191" s="8">
        <v>0.23561878662854951</v>
      </c>
      <c r="J191" s="8">
        <v>0</v>
      </c>
      <c r="K191" s="8">
        <v>100</v>
      </c>
      <c r="L191" s="8">
        <v>99.587634350715405</v>
      </c>
      <c r="M191" s="8">
        <v>99.587634350715405</v>
      </c>
      <c r="N191" s="8">
        <v>0</v>
      </c>
      <c r="O191" s="8">
        <v>0.41236564928459529</v>
      </c>
      <c r="P191" s="8">
        <v>0</v>
      </c>
      <c r="Q191" s="8">
        <v>100</v>
      </c>
      <c r="R191" s="8">
        <v>100</v>
      </c>
      <c r="S191" s="8">
        <v>100</v>
      </c>
      <c r="T191" s="8">
        <v>0</v>
      </c>
      <c r="U191" s="8">
        <v>0</v>
      </c>
      <c r="V191" s="8">
        <v>0</v>
      </c>
      <c r="W191" s="112"/>
      <c r="X191" s="112"/>
      <c r="Y191" s="112"/>
      <c r="Z191" s="112"/>
      <c r="AA191" s="112"/>
      <c r="AB191" s="112"/>
    </row>
    <row r="192" spans="1:28" ht="15.6" x14ac:dyDescent="0.3">
      <c r="A192" s="112" t="s">
        <v>144</v>
      </c>
      <c r="B192" s="8">
        <v>2023</v>
      </c>
      <c r="C192" s="112" t="s">
        <v>19</v>
      </c>
      <c r="D192" s="8">
        <v>1268937</v>
      </c>
      <c r="E192" s="8">
        <v>100</v>
      </c>
      <c r="F192" s="8">
        <v>99.747479565089691</v>
      </c>
      <c r="G192" s="8">
        <v>99.747479565089691</v>
      </c>
      <c r="H192" s="8">
        <v>0</v>
      </c>
      <c r="I192" s="8">
        <v>0.25252043491030918</v>
      </c>
      <c r="J192" s="8">
        <v>0</v>
      </c>
      <c r="K192" s="8">
        <v>100</v>
      </c>
      <c r="L192" s="8">
        <v>99.854977004027035</v>
      </c>
      <c r="M192" s="8">
        <v>99.854977004027035</v>
      </c>
      <c r="N192" s="8">
        <v>0</v>
      </c>
      <c r="O192" s="8">
        <v>0.14502299597296542</v>
      </c>
      <c r="P192" s="8">
        <v>0</v>
      </c>
      <c r="Q192" s="8">
        <v>100</v>
      </c>
      <c r="R192" s="8">
        <v>100</v>
      </c>
      <c r="S192" s="8">
        <v>100</v>
      </c>
      <c r="T192" s="8">
        <v>0</v>
      </c>
      <c r="U192" s="8">
        <v>0</v>
      </c>
      <c r="V192" s="8">
        <v>0</v>
      </c>
      <c r="W192" s="112"/>
      <c r="X192" s="112"/>
      <c r="Y192" s="112"/>
      <c r="Z192" s="112"/>
      <c r="AA192" s="112"/>
      <c r="AB192" s="112"/>
    </row>
    <row r="193" spans="1:28" ht="15.6" x14ac:dyDescent="0.3">
      <c r="A193" s="112" t="s">
        <v>144</v>
      </c>
      <c r="B193" s="8">
        <v>2024</v>
      </c>
      <c r="C193" s="112" t="s">
        <v>19</v>
      </c>
      <c r="D193" s="8">
        <v>1091370</v>
      </c>
      <c r="E193" s="8">
        <v>100</v>
      </c>
      <c r="F193" s="8">
        <v>99.730577916807931</v>
      </c>
      <c r="G193" s="8">
        <v>99.730577916807931</v>
      </c>
      <c r="H193" s="8">
        <v>0</v>
      </c>
      <c r="I193" s="8">
        <v>0.26942208319206884</v>
      </c>
      <c r="J193" s="8">
        <v>0</v>
      </c>
      <c r="K193" s="8">
        <v>100</v>
      </c>
      <c r="L193" s="8">
        <v>100</v>
      </c>
      <c r="M193" s="8">
        <v>100</v>
      </c>
      <c r="N193" s="8">
        <v>0</v>
      </c>
      <c r="O193" s="8">
        <v>0</v>
      </c>
      <c r="P193" s="8">
        <v>0</v>
      </c>
      <c r="Q193" s="8">
        <v>100</v>
      </c>
      <c r="R193" s="8">
        <v>100</v>
      </c>
      <c r="S193" s="8">
        <v>100</v>
      </c>
      <c r="T193" s="8">
        <v>0</v>
      </c>
      <c r="U193" s="8">
        <v>0</v>
      </c>
      <c r="V193" s="8">
        <v>0</v>
      </c>
      <c r="W193" s="112"/>
      <c r="X193" s="112"/>
      <c r="Y193" s="112"/>
      <c r="Z193" s="112"/>
      <c r="AA193" s="112"/>
      <c r="AB193" s="112"/>
    </row>
    <row r="194" spans="1:28" ht="15.6" x14ac:dyDescent="0.3">
      <c r="A194" s="112" t="s">
        <v>144</v>
      </c>
      <c r="B194" s="8">
        <v>2025</v>
      </c>
      <c r="C194" s="112" t="s">
        <v>19</v>
      </c>
      <c r="D194" s="8">
        <v>1073100</v>
      </c>
      <c r="E194" s="8">
        <v>100</v>
      </c>
      <c r="F194" s="8">
        <v>99.713676268526171</v>
      </c>
      <c r="G194" s="8">
        <v>99.713676268526171</v>
      </c>
      <c r="H194" s="8">
        <v>0</v>
      </c>
      <c r="I194" s="8">
        <v>0.2863237314738285</v>
      </c>
      <c r="J194" s="8">
        <v>0</v>
      </c>
      <c r="K194" s="8">
        <v>100</v>
      </c>
      <c r="L194" s="8">
        <v>100</v>
      </c>
      <c r="M194" s="8">
        <v>100</v>
      </c>
      <c r="N194" s="8">
        <v>0</v>
      </c>
      <c r="O194" s="8">
        <v>0</v>
      </c>
      <c r="P194" s="8">
        <v>0</v>
      </c>
      <c r="Q194" s="8">
        <v>100</v>
      </c>
      <c r="R194" s="8">
        <v>100</v>
      </c>
      <c r="S194" s="8">
        <v>100</v>
      </c>
      <c r="T194" s="8">
        <v>0</v>
      </c>
      <c r="U194" s="8">
        <v>0</v>
      </c>
      <c r="V194" s="8">
        <v>0</v>
      </c>
      <c r="W194" s="112"/>
      <c r="X194" s="112"/>
      <c r="Y194" s="112"/>
      <c r="Z194" s="112"/>
      <c r="AA194" s="112"/>
      <c r="AB194" s="112"/>
    </row>
    <row r="195" spans="1:28" ht="15.6" x14ac:dyDescent="0.3">
      <c r="A195" s="112" t="s">
        <v>144</v>
      </c>
      <c r="B195" s="8">
        <v>2026</v>
      </c>
      <c r="C195" s="112" t="s">
        <v>19</v>
      </c>
      <c r="D195" s="8"/>
      <c r="E195" s="8">
        <v>100</v>
      </c>
      <c r="F195" s="8">
        <v>99.713676268526171</v>
      </c>
      <c r="G195" s="8">
        <v>99.713676268526171</v>
      </c>
      <c r="H195" s="8">
        <v>0</v>
      </c>
      <c r="I195" s="8">
        <v>0.2863237314738285</v>
      </c>
      <c r="J195" s="8">
        <v>0</v>
      </c>
      <c r="K195" s="8">
        <v>100</v>
      </c>
      <c r="L195" s="8">
        <v>100</v>
      </c>
      <c r="M195" s="8">
        <v>100</v>
      </c>
      <c r="N195" s="8">
        <v>0</v>
      </c>
      <c r="O195" s="8">
        <v>0</v>
      </c>
      <c r="P195" s="8">
        <v>0</v>
      </c>
      <c r="Q195" s="8">
        <v>100</v>
      </c>
      <c r="R195" s="8">
        <v>100</v>
      </c>
      <c r="S195" s="8">
        <v>100</v>
      </c>
      <c r="T195" s="8">
        <v>0</v>
      </c>
      <c r="U195" s="8">
        <v>0</v>
      </c>
      <c r="V195" s="8">
        <v>0</v>
      </c>
      <c r="W195" s="112"/>
      <c r="X195" s="112"/>
      <c r="Y195" s="112"/>
      <c r="Z195" s="112"/>
      <c r="AA195" s="112"/>
      <c r="AB195" s="112"/>
    </row>
    <row r="196" spans="1:28" ht="15.6" x14ac:dyDescent="0.3">
      <c r="A196" s="112" t="s">
        <v>144</v>
      </c>
      <c r="B196" s="8">
        <v>2027</v>
      </c>
      <c r="C196" s="112" t="s">
        <v>19</v>
      </c>
      <c r="D196" s="8"/>
      <c r="E196" s="8">
        <v>100</v>
      </c>
      <c r="F196" s="8">
        <v>99.713676268526171</v>
      </c>
      <c r="G196" s="8">
        <v>99.713676268526171</v>
      </c>
      <c r="H196" s="8">
        <v>0</v>
      </c>
      <c r="I196" s="8">
        <v>0.2863237314738285</v>
      </c>
      <c r="J196" s="8">
        <v>0</v>
      </c>
      <c r="K196" s="8">
        <v>100</v>
      </c>
      <c r="L196" s="8">
        <v>100</v>
      </c>
      <c r="M196" s="8">
        <v>100</v>
      </c>
      <c r="N196" s="8">
        <v>0</v>
      </c>
      <c r="O196" s="8">
        <v>0</v>
      </c>
      <c r="P196" s="8">
        <v>0</v>
      </c>
      <c r="Q196" s="8">
        <v>100</v>
      </c>
      <c r="R196" s="8">
        <v>100</v>
      </c>
      <c r="S196" s="8">
        <v>100</v>
      </c>
      <c r="T196" s="8">
        <v>0</v>
      </c>
      <c r="U196" s="8">
        <v>0</v>
      </c>
      <c r="V196" s="8">
        <v>0</v>
      </c>
      <c r="W196" s="112"/>
      <c r="X196" s="112"/>
      <c r="Y196" s="112"/>
      <c r="Z196" s="112"/>
      <c r="AA196" s="112"/>
      <c r="AB196" s="112"/>
    </row>
    <row r="197" spans="1:28" ht="15.6" x14ac:dyDescent="0.3">
      <c r="A197" s="112" t="s">
        <v>144</v>
      </c>
      <c r="B197" s="8">
        <v>2028</v>
      </c>
      <c r="C197" s="112" t="s">
        <v>19</v>
      </c>
      <c r="D197" s="8"/>
      <c r="E197" s="8">
        <v>100</v>
      </c>
      <c r="F197" s="8">
        <v>99.713676268526171</v>
      </c>
      <c r="G197" s="8">
        <v>99.713676268526171</v>
      </c>
      <c r="H197" s="8">
        <v>0</v>
      </c>
      <c r="I197" s="8">
        <v>0.2863237314738285</v>
      </c>
      <c r="J197" s="8">
        <v>0</v>
      </c>
      <c r="K197" s="8">
        <v>100</v>
      </c>
      <c r="L197" s="8">
        <v>100</v>
      </c>
      <c r="M197" s="8">
        <v>100</v>
      </c>
      <c r="N197" s="8">
        <v>0</v>
      </c>
      <c r="O197" s="8">
        <v>0</v>
      </c>
      <c r="P197" s="8">
        <v>0</v>
      </c>
      <c r="Q197" s="8">
        <v>100</v>
      </c>
      <c r="R197" s="8">
        <v>100</v>
      </c>
      <c r="S197" s="8">
        <v>100</v>
      </c>
      <c r="T197" s="8">
        <v>0</v>
      </c>
      <c r="U197" s="8">
        <v>0</v>
      </c>
      <c r="V197" s="8">
        <v>0</v>
      </c>
      <c r="W197" s="112"/>
      <c r="X197" s="112"/>
      <c r="Y197" s="112"/>
      <c r="Z197" s="112"/>
      <c r="AA197" s="112"/>
      <c r="AB197" s="112"/>
    </row>
    <row r="198" spans="1:28" ht="15.6" x14ac:dyDescent="0.3">
      <c r="A198" s="112" t="s">
        <v>144</v>
      </c>
      <c r="B198" s="8">
        <v>2029</v>
      </c>
      <c r="C198" s="112" t="s">
        <v>19</v>
      </c>
      <c r="D198" s="8"/>
      <c r="E198" s="8">
        <v>100</v>
      </c>
      <c r="F198" s="8">
        <v>99.713676268526171</v>
      </c>
      <c r="G198" s="8">
        <v>99.713676268526171</v>
      </c>
      <c r="H198" s="8">
        <v>0</v>
      </c>
      <c r="I198" s="8">
        <v>0.2863237314738285</v>
      </c>
      <c r="J198" s="8">
        <v>0</v>
      </c>
      <c r="K198" s="8">
        <v>100</v>
      </c>
      <c r="L198" s="8">
        <v>100</v>
      </c>
      <c r="M198" s="8">
        <v>100</v>
      </c>
      <c r="N198" s="8">
        <v>0</v>
      </c>
      <c r="O198" s="8">
        <v>0</v>
      </c>
      <c r="P198" s="8">
        <v>0</v>
      </c>
      <c r="Q198" s="8">
        <v>100</v>
      </c>
      <c r="R198" s="8">
        <v>100</v>
      </c>
      <c r="S198" s="8">
        <v>100</v>
      </c>
      <c r="T198" s="8">
        <v>0</v>
      </c>
      <c r="U198" s="8">
        <v>0</v>
      </c>
      <c r="V198" s="8">
        <v>0</v>
      </c>
      <c r="W198" s="112"/>
      <c r="X198" s="112"/>
      <c r="Y198" s="112"/>
      <c r="Z198" s="112"/>
      <c r="AA198" s="112"/>
      <c r="AB198" s="112"/>
    </row>
    <row r="199" spans="1:28" ht="15.6" x14ac:dyDescent="0.3">
      <c r="A199" s="112" t="s">
        <v>144</v>
      </c>
      <c r="B199" s="8">
        <v>2030</v>
      </c>
      <c r="C199" s="112" t="s">
        <v>19</v>
      </c>
      <c r="D199" s="8"/>
      <c r="E199" s="8">
        <v>100</v>
      </c>
      <c r="F199" s="8">
        <v>99.713676268526171</v>
      </c>
      <c r="G199" s="8">
        <v>99.713676268526171</v>
      </c>
      <c r="H199" s="8">
        <v>0</v>
      </c>
      <c r="I199" s="8">
        <v>0.2863237314738285</v>
      </c>
      <c r="J199" s="8">
        <v>0</v>
      </c>
      <c r="K199" s="8">
        <v>100</v>
      </c>
      <c r="L199" s="8">
        <v>100</v>
      </c>
      <c r="M199" s="8">
        <v>100</v>
      </c>
      <c r="N199" s="8">
        <v>0</v>
      </c>
      <c r="O199" s="8">
        <v>0</v>
      </c>
      <c r="P199" s="8">
        <v>0</v>
      </c>
      <c r="Q199" s="8"/>
      <c r="R199" s="8">
        <v>100</v>
      </c>
      <c r="S199" s="8">
        <v>100</v>
      </c>
      <c r="T199" s="8">
        <v>0</v>
      </c>
      <c r="U199" s="8">
        <v>0</v>
      </c>
      <c r="V199" s="8">
        <v>0</v>
      </c>
      <c r="W199" s="112"/>
      <c r="X199" s="112"/>
      <c r="Y199" s="112"/>
      <c r="Z199" s="112"/>
      <c r="AA199" s="112"/>
      <c r="AB199" s="112"/>
    </row>
    <row r="200" spans="1:28" ht="15.6" x14ac:dyDescent="0.3">
      <c r="A200" s="112"/>
      <c r="B200" s="113"/>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112"/>
    </row>
    <row r="201" spans="1:28" ht="15.6" x14ac:dyDescent="0.3">
      <c r="A201" s="112"/>
      <c r="B201" s="113"/>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112"/>
    </row>
    <row r="202" spans="1:28" ht="15.6" x14ac:dyDescent="0.3">
      <c r="A202" s="112"/>
      <c r="B202" s="113"/>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row>
    <row r="203" spans="1:28" ht="15.6" x14ac:dyDescent="0.3">
      <c r="A203" s="112"/>
      <c r="B203" s="113"/>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row>
    <row r="204" spans="1:28" ht="15.6" x14ac:dyDescent="0.3">
      <c r="A204" s="112"/>
      <c r="B204" s="113"/>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row>
    <row r="205" spans="1:28" ht="15.6" x14ac:dyDescent="0.3">
      <c r="A205" s="112"/>
      <c r="B205" s="113"/>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row>
    <row r="206" spans="1:28" ht="15.6" x14ac:dyDescent="0.3">
      <c r="A206" s="112"/>
      <c r="B206" s="113"/>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row>
    <row r="207" spans="1:28" ht="15.6" x14ac:dyDescent="0.3">
      <c r="A207" s="112"/>
      <c r="B207" s="113"/>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112"/>
    </row>
    <row r="208" spans="1:28" ht="15.6" x14ac:dyDescent="0.3">
      <c r="A208" s="112"/>
      <c r="B208" s="113"/>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row>
    <row r="209" spans="1:28" ht="15.6" x14ac:dyDescent="0.3">
      <c r="A209" s="112"/>
      <c r="B209" s="113"/>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112"/>
    </row>
    <row r="210" spans="1:28" ht="15.6" x14ac:dyDescent="0.3">
      <c r="A210" s="112"/>
      <c r="B210" s="113"/>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112"/>
    </row>
    <row r="211" spans="1:28" ht="15.6" x14ac:dyDescent="0.3">
      <c r="A211" s="112"/>
      <c r="B211" s="113"/>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112"/>
    </row>
    <row r="212" spans="1:28" ht="15.6" x14ac:dyDescent="0.3">
      <c r="A212" s="112"/>
      <c r="B212" s="113"/>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112"/>
    </row>
    <row r="213" spans="1:28" ht="15.6" x14ac:dyDescent="0.3">
      <c r="A213" s="112"/>
      <c r="B213" s="113"/>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row>
    <row r="214" spans="1:28" ht="15.6" x14ac:dyDescent="0.3">
      <c r="A214" s="112"/>
      <c r="B214" s="113"/>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row>
    <row r="215" spans="1:28" ht="15.6" x14ac:dyDescent="0.3">
      <c r="A215" s="112"/>
      <c r="B215" s="113"/>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row>
    <row r="216" spans="1:28" ht="15.6" x14ac:dyDescent="0.3">
      <c r="A216" s="112"/>
      <c r="B216" s="113"/>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row>
    <row r="217" spans="1:28" ht="15.6" x14ac:dyDescent="0.3">
      <c r="A217" s="112"/>
      <c r="B217" s="113"/>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112"/>
    </row>
    <row r="218" spans="1:28" ht="15.6" x14ac:dyDescent="0.3">
      <c r="A218" s="112"/>
      <c r="B218" s="113"/>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112"/>
    </row>
    <row r="219" spans="1:28" ht="15.6" x14ac:dyDescent="0.3">
      <c r="A219" s="112"/>
      <c r="B219" s="113"/>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112"/>
    </row>
    <row r="220" spans="1:28" ht="15.6" x14ac:dyDescent="0.3">
      <c r="A220" s="112"/>
      <c r="B220" s="113"/>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row>
    <row r="221" spans="1:28" ht="15.6" x14ac:dyDescent="0.3">
      <c r="A221" s="112"/>
      <c r="B221" s="113"/>
      <c r="C221" s="112"/>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row>
    <row r="222" spans="1:28" ht="15.6" x14ac:dyDescent="0.3">
      <c r="A222" s="112"/>
      <c r="B222" s="113"/>
      <c r="C222" s="112"/>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112"/>
    </row>
    <row r="223" spans="1:28" ht="15.6" x14ac:dyDescent="0.3">
      <c r="A223" s="112"/>
      <c r="B223" s="113"/>
      <c r="C223" s="112"/>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112"/>
    </row>
    <row r="224" spans="1:28" ht="15.6" x14ac:dyDescent="0.3">
      <c r="A224" s="112"/>
      <c r="B224" s="113"/>
      <c r="C224" s="112"/>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112"/>
    </row>
    <row r="225" spans="1:28" ht="15.6" x14ac:dyDescent="0.3">
      <c r="A225" s="112"/>
      <c r="B225" s="113"/>
      <c r="C225" s="112"/>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row>
    <row r="226" spans="1:28" ht="15.6" x14ac:dyDescent="0.3">
      <c r="A226" s="112"/>
      <c r="B226" s="113"/>
      <c r="C226" s="112"/>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row>
    <row r="227" spans="1:28" ht="15.6" x14ac:dyDescent="0.3">
      <c r="A227" s="112"/>
      <c r="B227" s="113"/>
      <c r="C227" s="112"/>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row>
    <row r="228" spans="1:28" ht="15.6" x14ac:dyDescent="0.3">
      <c r="A228" s="112"/>
      <c r="B228" s="113"/>
      <c r="C228" s="112"/>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row>
    <row r="229" spans="1:28" ht="15.6" x14ac:dyDescent="0.3">
      <c r="A229" s="112"/>
      <c r="B229" s="113"/>
      <c r="C229" s="112"/>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112"/>
    </row>
    <row r="230" spans="1:28" ht="15.6" x14ac:dyDescent="0.3">
      <c r="A230" s="112"/>
      <c r="B230" s="113"/>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row>
    <row r="231" spans="1:28" ht="15.6" x14ac:dyDescent="0.3">
      <c r="A231" s="112"/>
      <c r="B231" s="113"/>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row>
    <row r="232" spans="1:28" ht="15.6" x14ac:dyDescent="0.3">
      <c r="A232" s="112"/>
      <c r="B232" s="113"/>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row>
    <row r="233" spans="1:28" ht="15.6" x14ac:dyDescent="0.3">
      <c r="A233" s="112"/>
      <c r="B233" s="113"/>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row>
    <row r="234" spans="1:28" ht="15.6" x14ac:dyDescent="0.3">
      <c r="A234" s="112"/>
      <c r="B234" s="113"/>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row>
    <row r="235" spans="1:28" ht="15.6" x14ac:dyDescent="0.3">
      <c r="A235" s="112"/>
      <c r="B235" s="113"/>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row>
    <row r="236" spans="1:28" ht="15.6" x14ac:dyDescent="0.3">
      <c r="A236" s="112"/>
      <c r="B236" s="113"/>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row>
    <row r="237" spans="1:28" ht="15.6" x14ac:dyDescent="0.3">
      <c r="A237" s="112"/>
      <c r="B237" s="113"/>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row>
    <row r="238" spans="1:28" ht="15.6" x14ac:dyDescent="0.3">
      <c r="A238" s="112"/>
      <c r="B238" s="113"/>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row>
    <row r="239" spans="1:28" ht="15.6" x14ac:dyDescent="0.3">
      <c r="A239" s="112"/>
      <c r="B239" s="113"/>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row>
    <row r="240" spans="1:28" ht="15.6" x14ac:dyDescent="0.3">
      <c r="A240" s="112"/>
      <c r="B240" s="113"/>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row>
    <row r="241" spans="1:27" ht="15.6" x14ac:dyDescent="0.3">
      <c r="A241" s="112"/>
      <c r="B241" s="113"/>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row>
    <row r="242" spans="1:27" ht="15.6" x14ac:dyDescent="0.3">
      <c r="A242" s="112"/>
      <c r="B242" s="113"/>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row>
    <row r="243" spans="1:27" ht="15.6" x14ac:dyDescent="0.3">
      <c r="A243" s="112"/>
      <c r="B243" s="113"/>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row>
    <row r="244" spans="1:27" ht="15.6" x14ac:dyDescent="0.3">
      <c r="A244" s="112"/>
      <c r="B244" s="113"/>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row>
    <row r="245" spans="1:27" ht="15.6" x14ac:dyDescent="0.3">
      <c r="A245" s="112"/>
      <c r="B245" s="113"/>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row>
    <row r="246" spans="1:27" ht="15.6" x14ac:dyDescent="0.3">
      <c r="A246" s="112"/>
      <c r="B246" s="113"/>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row>
    <row r="247" spans="1:27" ht="15.6" x14ac:dyDescent="0.3">
      <c r="A247" s="112"/>
      <c r="B247" s="113"/>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row>
    <row r="248" spans="1:27" ht="15.6" x14ac:dyDescent="0.3">
      <c r="A248" s="112"/>
      <c r="B248" s="113"/>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row>
    <row r="249" spans="1:27" ht="15.6" x14ac:dyDescent="0.3">
      <c r="A249" s="112"/>
      <c r="B249" s="113"/>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row>
    <row r="250" spans="1:27" ht="15.6" x14ac:dyDescent="0.3">
      <c r="A250" s="112"/>
      <c r="B250" s="113"/>
      <c r="C250" s="112"/>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row>
    <row r="251" spans="1:27" ht="15.6" x14ac:dyDescent="0.3">
      <c r="A251" s="112"/>
      <c r="B251" s="113"/>
      <c r="C251" s="112"/>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row>
    <row r="252" spans="1:27" ht="15.6" x14ac:dyDescent="0.3">
      <c r="A252" s="112"/>
      <c r="B252" s="113"/>
      <c r="C252" s="112"/>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row>
    <row r="253" spans="1:27" ht="15.6" x14ac:dyDescent="0.3">
      <c r="A253" s="112"/>
      <c r="B253" s="113"/>
      <c r="C253" s="112"/>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row>
    <row r="254" spans="1:27" ht="15.6" x14ac:dyDescent="0.3">
      <c r="A254" s="112"/>
      <c r="B254" s="113"/>
      <c r="C254" s="112"/>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row>
    <row r="255" spans="1:27" ht="15.6" x14ac:dyDescent="0.3">
      <c r="A255" s="112"/>
      <c r="B255" s="113"/>
      <c r="C255" s="112"/>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row>
    <row r="256" spans="1:27" ht="15.6" x14ac:dyDescent="0.3">
      <c r="A256" s="112"/>
      <c r="B256" s="113"/>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row>
    <row r="257" spans="1:27" ht="15.6" x14ac:dyDescent="0.3">
      <c r="A257" s="112"/>
      <c r="B257" s="113"/>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row>
    <row r="258" spans="1:27" ht="15.6" x14ac:dyDescent="0.3">
      <c r="A258" s="112"/>
      <c r="B258" s="113"/>
      <c r="C258" s="112"/>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row>
    <row r="259" spans="1:27" ht="15.6" x14ac:dyDescent="0.3">
      <c r="A259" s="112"/>
      <c r="B259" s="113"/>
      <c r="C259" s="112"/>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row>
    <row r="260" spans="1:27" ht="15.6" x14ac:dyDescent="0.3">
      <c r="A260" s="112"/>
      <c r="B260" s="113"/>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row>
    <row r="261" spans="1:27" ht="15.6" x14ac:dyDescent="0.3">
      <c r="A261" s="112"/>
      <c r="B261" s="113"/>
      <c r="C261" s="112"/>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row>
    <row r="262" spans="1:27" ht="15.6" x14ac:dyDescent="0.3">
      <c r="A262" s="112"/>
      <c r="B262" s="113"/>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row>
    <row r="263" spans="1:27" ht="15.6" x14ac:dyDescent="0.3">
      <c r="A263" s="112"/>
      <c r="B263" s="113"/>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row>
    <row r="264" spans="1:27" ht="15.6" x14ac:dyDescent="0.3">
      <c r="A264" s="112"/>
      <c r="B264" s="113"/>
      <c r="C264" s="112"/>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row>
    <row r="265" spans="1:27" ht="15.6" x14ac:dyDescent="0.3">
      <c r="A265" s="112"/>
      <c r="B265" s="113"/>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row>
    <row r="266" spans="1:27" ht="15.6" x14ac:dyDescent="0.3">
      <c r="A266" s="112"/>
      <c r="B266" s="113"/>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row>
    <row r="267" spans="1:27" ht="15.6" x14ac:dyDescent="0.3">
      <c r="A267" s="112"/>
      <c r="B267" s="113"/>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row>
    <row r="268" spans="1:27" ht="15.6" x14ac:dyDescent="0.3">
      <c r="A268" s="112"/>
      <c r="B268" s="113"/>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row>
    <row r="269" spans="1:27" ht="15.6" x14ac:dyDescent="0.3">
      <c r="A269" s="112"/>
      <c r="B269" s="113"/>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row>
    <row r="270" spans="1:27" ht="15.6" x14ac:dyDescent="0.3">
      <c r="A270" s="112"/>
      <c r="B270" s="113"/>
      <c r="C270" s="112"/>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row>
    <row r="271" spans="1:27" ht="15.6" x14ac:dyDescent="0.3">
      <c r="A271" s="112"/>
      <c r="B271" s="113"/>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row>
    <row r="272" spans="1:27" ht="15.6" x14ac:dyDescent="0.3">
      <c r="A272" s="112"/>
      <c r="B272" s="113"/>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row>
    <row r="273" spans="1:27" ht="15.6" x14ac:dyDescent="0.3">
      <c r="A273" s="112"/>
      <c r="B273" s="113"/>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row>
    <row r="274" spans="1:27" ht="15.6" x14ac:dyDescent="0.3">
      <c r="A274" s="112"/>
      <c r="B274" s="113"/>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row>
    <row r="275" spans="1:27" ht="15.6" x14ac:dyDescent="0.3">
      <c r="A275" s="112"/>
      <c r="B275" s="113"/>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row>
    <row r="276" spans="1:27" ht="15.6" x14ac:dyDescent="0.3">
      <c r="A276" s="112"/>
      <c r="B276" s="113"/>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row>
    <row r="277" spans="1:27" ht="15.6" x14ac:dyDescent="0.3">
      <c r="A277" s="112"/>
      <c r="B277" s="113"/>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row>
    <row r="278" spans="1:27" ht="15.6" x14ac:dyDescent="0.3">
      <c r="A278" s="112"/>
      <c r="B278" s="113"/>
      <c r="C278" s="112"/>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row>
    <row r="279" spans="1:27" ht="15.6" x14ac:dyDescent="0.3">
      <c r="A279" s="112"/>
      <c r="B279" s="113"/>
      <c r="C279" s="112"/>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row>
    <row r="280" spans="1:27" ht="15.6" x14ac:dyDescent="0.3">
      <c r="A280" s="112"/>
      <c r="B280" s="113"/>
      <c r="C280" s="112"/>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row>
    <row r="281" spans="1:27" ht="15.6" x14ac:dyDescent="0.3">
      <c r="A281" s="112"/>
      <c r="B281" s="113"/>
      <c r="C281" s="112"/>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row>
    <row r="282" spans="1:27" ht="15.6" x14ac:dyDescent="0.3">
      <c r="A282" s="112"/>
      <c r="B282" s="113"/>
      <c r="C282" s="112"/>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row>
    <row r="283" spans="1:27" ht="15.6" x14ac:dyDescent="0.3">
      <c r="A283" s="112"/>
      <c r="B283" s="113"/>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row>
    <row r="284" spans="1:27" ht="15.6" x14ac:dyDescent="0.3">
      <c r="A284" s="112"/>
      <c r="B284" s="113"/>
      <c r="C284" s="112"/>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row>
    <row r="285" spans="1:27" ht="15.6" x14ac:dyDescent="0.3">
      <c r="A285" s="112"/>
      <c r="B285" s="113"/>
      <c r="C285" s="112"/>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row>
    <row r="286" spans="1:27" ht="15.6" x14ac:dyDescent="0.3">
      <c r="A286" s="112"/>
      <c r="B286" s="113"/>
      <c r="C286" s="112"/>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row>
    <row r="287" spans="1:27" ht="15.6" x14ac:dyDescent="0.3">
      <c r="A287" s="112"/>
      <c r="B287" s="113"/>
      <c r="C287" s="112"/>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row>
    <row r="288" spans="1:27" ht="15.6" x14ac:dyDescent="0.3">
      <c r="A288" s="112"/>
      <c r="B288" s="113"/>
      <c r="C288" s="112"/>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row>
    <row r="289" spans="1:27" ht="15.6" x14ac:dyDescent="0.3">
      <c r="A289" s="112"/>
      <c r="B289" s="113"/>
      <c r="C289" s="112"/>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row>
    <row r="290" spans="1:27" ht="15.6" x14ac:dyDescent="0.3">
      <c r="A290" s="112"/>
      <c r="B290" s="113"/>
      <c r="C290" s="112"/>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row>
    <row r="291" spans="1:27" ht="15.6" x14ac:dyDescent="0.3">
      <c r="A291" s="112"/>
      <c r="B291" s="113"/>
      <c r="C291" s="112"/>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row>
    <row r="292" spans="1:27" ht="15.6" x14ac:dyDescent="0.3">
      <c r="A292" s="112"/>
      <c r="B292" s="113"/>
      <c r="C292" s="112"/>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row>
    <row r="293" spans="1:27" ht="15.6" x14ac:dyDescent="0.3">
      <c r="A293" s="112"/>
      <c r="B293" s="113"/>
      <c r="C293" s="112"/>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row>
    <row r="294" spans="1:27" ht="15.6" x14ac:dyDescent="0.3">
      <c r="A294" s="112"/>
      <c r="B294" s="113"/>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row>
    <row r="295" spans="1:27" ht="15.6" x14ac:dyDescent="0.3">
      <c r="A295" s="112"/>
      <c r="B295" s="113"/>
      <c r="C295" s="112"/>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row>
    <row r="296" spans="1:27" ht="15.6" x14ac:dyDescent="0.3">
      <c r="A296" s="112"/>
      <c r="B296" s="113"/>
      <c r="C296" s="112"/>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row>
    <row r="297" spans="1:27" ht="15.6" x14ac:dyDescent="0.3">
      <c r="A297" s="112"/>
      <c r="B297" s="113"/>
      <c r="C297" s="112"/>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row>
    <row r="298" spans="1:27" ht="15.6" x14ac:dyDescent="0.3">
      <c r="A298" s="112"/>
      <c r="B298" s="113"/>
      <c r="C298" s="112"/>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row>
    <row r="299" spans="1:27" ht="15.6" x14ac:dyDescent="0.3">
      <c r="A299" s="112"/>
      <c r="B299" s="113"/>
      <c r="C299" s="112"/>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row>
    <row r="300" spans="1:27" ht="15.6" x14ac:dyDescent="0.3">
      <c r="A300" s="112"/>
      <c r="B300" s="113"/>
      <c r="C300" s="112"/>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row>
    <row r="301" spans="1:27" ht="15.6" x14ac:dyDescent="0.3">
      <c r="A301" s="112"/>
      <c r="B301" s="113"/>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row>
    <row r="302" spans="1:27" ht="15.6" x14ac:dyDescent="0.3">
      <c r="A302" s="112"/>
      <c r="B302" s="113"/>
      <c r="C302" s="112"/>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row>
    <row r="303" spans="1:27" ht="15.6" x14ac:dyDescent="0.3">
      <c r="A303" s="112"/>
      <c r="B303" s="113"/>
      <c r="C303" s="112"/>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row>
    <row r="304" spans="1:27" ht="15.6" x14ac:dyDescent="0.3">
      <c r="A304" s="112"/>
      <c r="B304" s="113"/>
      <c r="C304" s="112"/>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row>
    <row r="305" spans="1:27" ht="15.6" x14ac:dyDescent="0.3">
      <c r="A305" s="112"/>
      <c r="B305" s="113"/>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row>
    <row r="306" spans="1:27" ht="15.6" x14ac:dyDescent="0.3">
      <c r="A306" s="112"/>
      <c r="B306" s="113"/>
      <c r="C306" s="112"/>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row>
    <row r="307" spans="1:27" ht="15.6" x14ac:dyDescent="0.3">
      <c r="A307" s="112"/>
      <c r="B307" s="113"/>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row>
    <row r="308" spans="1:27" ht="15.6" x14ac:dyDescent="0.3">
      <c r="A308" s="112"/>
      <c r="B308" s="113"/>
      <c r="C308" s="112"/>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row>
    <row r="309" spans="1:27" ht="15.6" x14ac:dyDescent="0.3">
      <c r="A309" s="112"/>
      <c r="B309" s="113"/>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row>
    <row r="310" spans="1:27" ht="15.6" x14ac:dyDescent="0.3">
      <c r="A310" s="112"/>
      <c r="B310" s="113"/>
      <c r="C310" s="112"/>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row>
    <row r="311" spans="1:27" ht="15.6" x14ac:dyDescent="0.3">
      <c r="A311" s="112"/>
      <c r="B311" s="113"/>
      <c r="C311" s="112"/>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row>
    <row r="312" spans="1:27" ht="15.6" x14ac:dyDescent="0.3">
      <c r="A312" s="112"/>
      <c r="B312" s="113"/>
      <c r="C312" s="112"/>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row>
    <row r="313" spans="1:27" ht="15.6" x14ac:dyDescent="0.3">
      <c r="A313" s="112"/>
      <c r="B313" s="113"/>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row>
    <row r="314" spans="1:27" ht="15.6" x14ac:dyDescent="0.3">
      <c r="A314" s="112"/>
      <c r="B314" s="113"/>
      <c r="C314" s="112"/>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row>
    <row r="315" spans="1:27" ht="15.6" x14ac:dyDescent="0.3">
      <c r="A315" s="112"/>
      <c r="B315" s="113"/>
      <c r="C315" s="112"/>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row>
    <row r="316" spans="1:27" ht="15.6" x14ac:dyDescent="0.3">
      <c r="A316" s="112"/>
      <c r="B316" s="113"/>
      <c r="C316" s="112"/>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row>
    <row r="317" spans="1:27" ht="15.6" x14ac:dyDescent="0.3">
      <c r="A317" s="112"/>
      <c r="B317" s="113"/>
      <c r="C317" s="112"/>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row>
    <row r="318" spans="1:27" ht="15.6" x14ac:dyDescent="0.3">
      <c r="A318" s="112"/>
      <c r="B318" s="113"/>
      <c r="C318" s="112"/>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row>
    <row r="319" spans="1:27" ht="15.6" x14ac:dyDescent="0.3">
      <c r="A319" s="112"/>
      <c r="B319" s="113"/>
      <c r="C319" s="112"/>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row>
    <row r="320" spans="1:27" ht="15.6" x14ac:dyDescent="0.3">
      <c r="A320" s="112"/>
      <c r="B320" s="113"/>
      <c r="C320" s="112"/>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row>
    <row r="321" spans="1:27" ht="15.6" x14ac:dyDescent="0.3">
      <c r="A321" s="112"/>
      <c r="B321" s="113"/>
      <c r="C321" s="112"/>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row>
    <row r="322" spans="1:27" ht="15.6" x14ac:dyDescent="0.3">
      <c r="A322" s="112"/>
      <c r="B322" s="113"/>
      <c r="C322" s="112"/>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row>
    <row r="323" spans="1:27" ht="15.6" x14ac:dyDescent="0.3">
      <c r="A323" s="112"/>
      <c r="B323" s="113"/>
      <c r="C323" s="112"/>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row>
    <row r="324" spans="1:27" ht="15.6" x14ac:dyDescent="0.3">
      <c r="A324" s="112"/>
      <c r="B324" s="113"/>
      <c r="C324" s="112"/>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row>
    <row r="325" spans="1:27" ht="15.6" x14ac:dyDescent="0.3">
      <c r="A325" s="112"/>
      <c r="B325" s="113"/>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row>
    <row r="326" spans="1:27" ht="15.6" x14ac:dyDescent="0.3">
      <c r="A326" s="112"/>
      <c r="B326" s="113"/>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row>
    <row r="327" spans="1:27" ht="15.6" x14ac:dyDescent="0.3">
      <c r="A327" s="112"/>
      <c r="B327" s="113"/>
      <c r="C327" s="112"/>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row>
    <row r="328" spans="1:27" ht="15.6" x14ac:dyDescent="0.3">
      <c r="A328" s="112"/>
      <c r="B328" s="113"/>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row>
    <row r="329" spans="1:27" ht="15.6" x14ac:dyDescent="0.3">
      <c r="A329" s="112"/>
      <c r="B329" s="113"/>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row>
    <row r="330" spans="1:27" ht="15.6" x14ac:dyDescent="0.3">
      <c r="A330" s="112"/>
      <c r="B330" s="113"/>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row>
    <row r="331" spans="1:27" ht="15.6" x14ac:dyDescent="0.3">
      <c r="A331" s="112"/>
      <c r="B331" s="113"/>
      <c r="C331" s="112"/>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row>
    <row r="332" spans="1:27" ht="15.6" x14ac:dyDescent="0.3">
      <c r="A332" s="112"/>
      <c r="B332" s="113"/>
      <c r="C332" s="112"/>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row>
    <row r="333" spans="1:27" ht="15.6" x14ac:dyDescent="0.3">
      <c r="A333" s="112"/>
      <c r="B333" s="113"/>
      <c r="C333" s="112"/>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row>
    <row r="334" spans="1:27" ht="15.6" x14ac:dyDescent="0.3">
      <c r="A334" s="112"/>
      <c r="B334" s="113"/>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row>
    <row r="335" spans="1:27" ht="15.6" x14ac:dyDescent="0.3">
      <c r="A335" s="112"/>
      <c r="B335" s="113"/>
      <c r="C335" s="112"/>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row>
    <row r="336" spans="1:27" ht="15.6" x14ac:dyDescent="0.3">
      <c r="A336" s="112"/>
      <c r="B336" s="113"/>
      <c r="C336" s="112"/>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row>
    <row r="337" spans="1:27" ht="15.6" x14ac:dyDescent="0.3">
      <c r="A337" s="112"/>
      <c r="B337" s="113"/>
      <c r="C337" s="112"/>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row>
    <row r="338" spans="1:27" ht="15.6" x14ac:dyDescent="0.3">
      <c r="A338" s="112"/>
      <c r="B338" s="113"/>
      <c r="C338" s="112"/>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row>
    <row r="339" spans="1:27" ht="15.6" x14ac:dyDescent="0.3">
      <c r="A339" s="112"/>
      <c r="B339" s="113"/>
      <c r="C339" s="112"/>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row>
    <row r="340" spans="1:27" ht="15.6" x14ac:dyDescent="0.3">
      <c r="A340" s="112"/>
      <c r="B340" s="113"/>
      <c r="C340" s="112"/>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row>
    <row r="341" spans="1:27" ht="15.6" x14ac:dyDescent="0.3">
      <c r="A341" s="112"/>
      <c r="B341" s="113"/>
      <c r="C341" s="112"/>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row>
    <row r="342" spans="1:27" ht="15.6" x14ac:dyDescent="0.3">
      <c r="A342" s="112"/>
      <c r="B342" s="113"/>
      <c r="C342" s="112"/>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row>
    <row r="343" spans="1:27" ht="15.6" x14ac:dyDescent="0.3">
      <c r="A343" s="112"/>
      <c r="B343" s="113"/>
      <c r="C343" s="112"/>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row>
    <row r="344" spans="1:27" ht="15.6" x14ac:dyDescent="0.3">
      <c r="A344" s="112"/>
      <c r="B344" s="113"/>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row>
    <row r="345" spans="1:27" ht="15.6" x14ac:dyDescent="0.3">
      <c r="A345" s="112"/>
      <c r="B345" s="113"/>
      <c r="C345" s="112"/>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row>
    <row r="346" spans="1:27" ht="15.6" x14ac:dyDescent="0.3">
      <c r="A346" s="112"/>
      <c r="B346" s="113"/>
      <c r="C346" s="112"/>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row>
    <row r="347" spans="1:27" ht="15.6" x14ac:dyDescent="0.3">
      <c r="A347" s="112"/>
      <c r="B347" s="113"/>
      <c r="C347" s="112"/>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row>
    <row r="348" spans="1:27" ht="15.6" x14ac:dyDescent="0.3">
      <c r="A348" s="112"/>
      <c r="B348" s="113"/>
      <c r="C348" s="112"/>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row>
    <row r="349" spans="1:27" ht="15.6" x14ac:dyDescent="0.3">
      <c r="A349" s="112"/>
      <c r="B349" s="113"/>
      <c r="C349" s="112"/>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row>
    <row r="350" spans="1:27" ht="15.6" x14ac:dyDescent="0.3">
      <c r="A350" s="112"/>
      <c r="B350" s="113"/>
      <c r="C350" s="112"/>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row>
    <row r="351" spans="1:27" ht="15.6" x14ac:dyDescent="0.3">
      <c r="A351" s="112"/>
      <c r="B351" s="113"/>
      <c r="C351" s="112"/>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row>
    <row r="352" spans="1:27" ht="15.6" x14ac:dyDescent="0.3">
      <c r="A352" s="112"/>
      <c r="B352" s="113"/>
      <c r="C352" s="112"/>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row>
    <row r="353" spans="1:27" ht="15.6" x14ac:dyDescent="0.3">
      <c r="A353" s="112"/>
      <c r="B353" s="113"/>
      <c r="C353" s="112"/>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row>
    <row r="354" spans="1:27" ht="15.6" x14ac:dyDescent="0.3">
      <c r="A354" s="112"/>
      <c r="B354" s="113"/>
      <c r="C354" s="112"/>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row>
    <row r="355" spans="1:27" ht="15.6" x14ac:dyDescent="0.3">
      <c r="A355" s="112"/>
      <c r="B355" s="113"/>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row>
    <row r="356" spans="1:27" ht="15.6" x14ac:dyDescent="0.3">
      <c r="A356" s="112"/>
      <c r="B356" s="113"/>
      <c r="C356" s="112"/>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row>
    <row r="357" spans="1:27" ht="15.6" x14ac:dyDescent="0.3">
      <c r="A357" s="112"/>
      <c r="B357" s="113"/>
      <c r="C357" s="112"/>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row>
    <row r="358" spans="1:27" ht="15.6" x14ac:dyDescent="0.3">
      <c r="A358" s="112"/>
      <c r="B358" s="113"/>
      <c r="C358" s="112"/>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row>
    <row r="359" spans="1:27" ht="15.6" x14ac:dyDescent="0.3">
      <c r="A359" s="112"/>
      <c r="B359" s="113"/>
      <c r="C359" s="112"/>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row>
    <row r="360" spans="1:27" ht="15.6" x14ac:dyDescent="0.3">
      <c r="A360" s="112"/>
      <c r="B360" s="113"/>
      <c r="C360" s="112"/>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row>
    <row r="361" spans="1:27" ht="15.6" x14ac:dyDescent="0.3">
      <c r="A361" s="112"/>
      <c r="B361" s="113"/>
      <c r="C361" s="112"/>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row>
    <row r="362" spans="1:27" ht="15.6" x14ac:dyDescent="0.3">
      <c r="A362" s="112"/>
      <c r="B362" s="113"/>
      <c r="C362" s="112"/>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row>
    <row r="363" spans="1:27" ht="15.6" x14ac:dyDescent="0.3">
      <c r="A363" s="112"/>
      <c r="B363" s="113"/>
      <c r="C363" s="112"/>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row>
    <row r="364" spans="1:27" ht="15.6" x14ac:dyDescent="0.3">
      <c r="A364" s="112"/>
      <c r="B364" s="113"/>
      <c r="C364" s="112"/>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row>
    <row r="365" spans="1:27" ht="15.6" x14ac:dyDescent="0.3">
      <c r="A365" s="112"/>
      <c r="B365" s="113"/>
      <c r="C365" s="112"/>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row>
    <row r="366" spans="1:27" ht="15.6" x14ac:dyDescent="0.3">
      <c r="A366" s="112"/>
      <c r="B366" s="113"/>
      <c r="C366" s="112"/>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row>
    <row r="367" spans="1:27" ht="15.6" x14ac:dyDescent="0.3">
      <c r="A367" s="112"/>
      <c r="B367" s="113"/>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row>
    <row r="368" spans="1:27" ht="15.6" x14ac:dyDescent="0.3">
      <c r="A368" s="112"/>
      <c r="B368" s="113"/>
      <c r="C368" s="112"/>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12"/>
      <c r="AA368" s="112"/>
    </row>
    <row r="369" spans="1:27" ht="15.6" x14ac:dyDescent="0.3">
      <c r="A369" s="112"/>
      <c r="B369" s="113"/>
      <c r="C369" s="112"/>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row>
    <row r="370" spans="1:27" ht="15.6" x14ac:dyDescent="0.3">
      <c r="A370" s="112"/>
      <c r="B370" s="113"/>
      <c r="C370" s="112"/>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12"/>
      <c r="AA370" s="112"/>
    </row>
    <row r="371" spans="1:27" ht="15.6" x14ac:dyDescent="0.3">
      <c r="A371" s="112"/>
      <c r="B371" s="113"/>
      <c r="C371" s="112"/>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row>
    <row r="372" spans="1:27" ht="15.6" x14ac:dyDescent="0.3">
      <c r="A372" s="112"/>
      <c r="B372" s="113"/>
      <c r="C372" s="112"/>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12"/>
      <c r="AA372" s="112"/>
    </row>
    <row r="373" spans="1:27" ht="15.6" x14ac:dyDescent="0.3">
      <c r="A373" s="112"/>
      <c r="B373" s="113"/>
      <c r="C373" s="112"/>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12"/>
      <c r="AA373" s="112"/>
    </row>
    <row r="374" spans="1:27" ht="15.6" x14ac:dyDescent="0.3">
      <c r="A374" s="112"/>
      <c r="B374" s="113"/>
      <c r="C374" s="112"/>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12"/>
      <c r="AA374" s="112"/>
    </row>
    <row r="375" spans="1:27" ht="15.6" x14ac:dyDescent="0.3">
      <c r="A375" s="112"/>
      <c r="B375" s="113"/>
      <c r="C375" s="112"/>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12"/>
      <c r="AA375" s="112"/>
    </row>
    <row r="376" spans="1:27" ht="15.6" x14ac:dyDescent="0.3">
      <c r="A376" s="112"/>
      <c r="B376" s="113"/>
      <c r="C376" s="112"/>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12"/>
      <c r="AA376" s="112"/>
    </row>
    <row r="377" spans="1:27" ht="15.6" x14ac:dyDescent="0.3">
      <c r="A377" s="112"/>
      <c r="B377" s="113"/>
      <c r="C377" s="112"/>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12"/>
      <c r="AA377" s="112"/>
    </row>
    <row r="378" spans="1:27" ht="15.6" x14ac:dyDescent="0.3">
      <c r="A378" s="112"/>
      <c r="B378" s="113"/>
      <c r="C378" s="112"/>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row>
    <row r="379" spans="1:27" ht="15.6" x14ac:dyDescent="0.3">
      <c r="A379" s="112"/>
      <c r="B379" s="113"/>
      <c r="C379" s="112"/>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row>
    <row r="380" spans="1:27" ht="15.6" x14ac:dyDescent="0.3">
      <c r="A380" s="112"/>
      <c r="B380" s="113"/>
      <c r="C380" s="112"/>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row>
    <row r="381" spans="1:27" ht="15.6" x14ac:dyDescent="0.3">
      <c r="A381" s="112"/>
      <c r="B381" s="113"/>
      <c r="C381" s="112"/>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12"/>
      <c r="AA381" s="112"/>
    </row>
    <row r="382" spans="1:27" ht="15.6" x14ac:dyDescent="0.3">
      <c r="A382" s="112"/>
      <c r="B382" s="113"/>
      <c r="C382" s="112"/>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12"/>
      <c r="AA382" s="112"/>
    </row>
    <row r="383" spans="1:27" ht="15.6" x14ac:dyDescent="0.3">
      <c r="A383" s="112"/>
      <c r="B383" s="113"/>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row>
    <row r="384" spans="1:27" ht="15.6" x14ac:dyDescent="0.3">
      <c r="A384" s="112"/>
      <c r="B384" s="113"/>
      <c r="C384" s="112"/>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row>
    <row r="385" spans="1:27" ht="15.6" x14ac:dyDescent="0.3">
      <c r="A385" s="112"/>
      <c r="B385" s="113"/>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row>
    <row r="386" spans="1:27" ht="15.6" x14ac:dyDescent="0.3">
      <c r="A386" s="112"/>
      <c r="B386" s="113"/>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row>
    <row r="387" spans="1:27" ht="15.6" x14ac:dyDescent="0.3">
      <c r="A387" s="112"/>
      <c r="B387" s="113"/>
      <c r="C387" s="112"/>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12"/>
      <c r="AA387" s="112"/>
    </row>
    <row r="388" spans="1:27" ht="15.6" x14ac:dyDescent="0.3">
      <c r="A388" s="112"/>
      <c r="B388" s="113"/>
      <c r="C388" s="112"/>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12"/>
      <c r="AA388" s="112"/>
    </row>
    <row r="389" spans="1:27" ht="15.6" x14ac:dyDescent="0.3">
      <c r="A389" s="112"/>
      <c r="B389" s="113"/>
      <c r="C389" s="112"/>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12"/>
      <c r="AA389" s="112"/>
    </row>
    <row r="390" spans="1:27" ht="15.6" x14ac:dyDescent="0.3">
      <c r="A390" s="112"/>
      <c r="B390" s="113"/>
      <c r="C390" s="112"/>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12"/>
      <c r="AA390" s="112"/>
    </row>
    <row r="391" spans="1:27" ht="15.6" x14ac:dyDescent="0.3">
      <c r="A391" s="112"/>
      <c r="B391" s="113"/>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row>
    <row r="392" spans="1:27" ht="15.6" x14ac:dyDescent="0.3">
      <c r="A392" s="112"/>
      <c r="B392" s="113"/>
      <c r="C392" s="112"/>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12"/>
      <c r="AA392" s="112"/>
    </row>
    <row r="393" spans="1:27" ht="15.6" x14ac:dyDescent="0.3">
      <c r="A393" s="112"/>
      <c r="B393" s="113"/>
      <c r="C393" s="112"/>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12"/>
      <c r="AA393" s="112"/>
    </row>
    <row r="394" spans="1:27" ht="15.6" x14ac:dyDescent="0.3">
      <c r="A394" s="112"/>
      <c r="B394" s="113"/>
      <c r="C394" s="112"/>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12"/>
      <c r="AA394" s="112"/>
    </row>
    <row r="395" spans="1:27" ht="15.6" x14ac:dyDescent="0.3">
      <c r="A395" s="112"/>
      <c r="B395" s="113"/>
      <c r="C395" s="112"/>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12"/>
      <c r="AA395" s="112"/>
    </row>
    <row r="396" spans="1:27" ht="15.6" x14ac:dyDescent="0.3">
      <c r="A396" s="112"/>
      <c r="B396" s="113"/>
      <c r="C396" s="112"/>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12"/>
      <c r="AA396" s="112"/>
    </row>
    <row r="397" spans="1:27" ht="15.6" x14ac:dyDescent="0.3">
      <c r="A397" s="112"/>
      <c r="B397" s="113"/>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row>
    <row r="398" spans="1:27" ht="15.6" x14ac:dyDescent="0.3">
      <c r="A398" s="112"/>
      <c r="B398" s="113"/>
      <c r="C398" s="112"/>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12"/>
      <c r="AA398" s="112"/>
    </row>
    <row r="399" spans="1:27" ht="15.6" x14ac:dyDescent="0.3">
      <c r="A399" s="112"/>
      <c r="B399" s="113"/>
      <c r="C399" s="112"/>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12"/>
      <c r="AA399" s="112"/>
    </row>
    <row r="400" spans="1:27" ht="15.6" x14ac:dyDescent="0.3">
      <c r="A400" s="112"/>
      <c r="B400" s="113"/>
      <c r="C400" s="112"/>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12"/>
      <c r="AA400" s="112"/>
    </row>
    <row r="401" spans="1:27" ht="15.6" x14ac:dyDescent="0.3">
      <c r="A401" s="112"/>
      <c r="B401" s="113"/>
      <c r="C401" s="112"/>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12"/>
      <c r="AA401" s="112"/>
    </row>
    <row r="402" spans="1:27" ht="15.6" x14ac:dyDescent="0.3">
      <c r="A402" s="112"/>
      <c r="B402" s="113"/>
      <c r="C402" s="112"/>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12"/>
      <c r="AA402" s="112"/>
    </row>
    <row r="403" spans="1:27" ht="15.6" x14ac:dyDescent="0.3">
      <c r="A403" s="112"/>
      <c r="B403" s="113"/>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row>
    <row r="404" spans="1:27" ht="15.6" x14ac:dyDescent="0.3">
      <c r="A404" s="112"/>
      <c r="B404" s="113"/>
      <c r="C404" s="112"/>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12"/>
      <c r="AA404" s="112"/>
    </row>
    <row r="405" spans="1:27" ht="15.6" x14ac:dyDescent="0.3">
      <c r="A405" s="112"/>
      <c r="B405" s="113"/>
      <c r="C405" s="112"/>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row>
    <row r="406" spans="1:27" ht="15.6" x14ac:dyDescent="0.3">
      <c r="A406" s="112"/>
      <c r="B406" s="113"/>
      <c r="C406" s="112"/>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12"/>
      <c r="AA406" s="112"/>
    </row>
    <row r="407" spans="1:27" ht="15.6" x14ac:dyDescent="0.3">
      <c r="A407" s="112"/>
      <c r="B407" s="113"/>
      <c r="C407" s="112"/>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12"/>
      <c r="AA407" s="112"/>
    </row>
    <row r="408" spans="1:27" ht="15.6" x14ac:dyDescent="0.3">
      <c r="A408" s="112"/>
      <c r="B408" s="113"/>
      <c r="C408" s="112"/>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12"/>
      <c r="AA408" s="112"/>
    </row>
    <row r="409" spans="1:27" ht="15.6" x14ac:dyDescent="0.3">
      <c r="A409" s="112"/>
      <c r="B409" s="113"/>
      <c r="C409" s="112"/>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12"/>
      <c r="AA409" s="112"/>
    </row>
    <row r="410" spans="1:27" ht="15.6" x14ac:dyDescent="0.3">
      <c r="A410" s="112"/>
      <c r="B410" s="113"/>
      <c r="C410" s="112"/>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row>
    <row r="411" spans="1:27" ht="15.6" x14ac:dyDescent="0.3">
      <c r="A411" s="112"/>
      <c r="B411" s="113"/>
      <c r="C411" s="112"/>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12"/>
      <c r="AA411" s="112"/>
    </row>
    <row r="412" spans="1:27" ht="15.6" x14ac:dyDescent="0.3">
      <c r="A412" s="112"/>
      <c r="B412" s="113"/>
      <c r="C412" s="112"/>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12"/>
      <c r="AA412" s="112"/>
    </row>
    <row r="413" spans="1:27" ht="15.6" x14ac:dyDescent="0.3">
      <c r="A413" s="112"/>
      <c r="B413" s="113"/>
      <c r="C413" s="112"/>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12"/>
      <c r="AA413" s="112"/>
    </row>
    <row r="414" spans="1:27" ht="15.6" x14ac:dyDescent="0.3">
      <c r="A414" s="112"/>
      <c r="B414" s="113"/>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row>
    <row r="415" spans="1:27" ht="15.6" x14ac:dyDescent="0.3">
      <c r="A415" s="112"/>
      <c r="B415" s="113"/>
      <c r="C415" s="112"/>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12"/>
      <c r="AA415" s="112"/>
    </row>
    <row r="416" spans="1:27" ht="15.6" x14ac:dyDescent="0.3">
      <c r="A416" s="112"/>
      <c r="B416" s="113"/>
      <c r="C416" s="112"/>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12"/>
      <c r="AA416" s="112"/>
    </row>
    <row r="417" spans="1:27" ht="15.6" x14ac:dyDescent="0.3">
      <c r="A417" s="112"/>
      <c r="B417" s="113"/>
      <c r="C417" s="112"/>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12"/>
      <c r="AA417" s="112"/>
    </row>
    <row r="418" spans="1:27" ht="15.6" x14ac:dyDescent="0.3">
      <c r="A418" s="112"/>
      <c r="B418" s="113"/>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row>
    <row r="419" spans="1:27" ht="15.6" x14ac:dyDescent="0.3">
      <c r="A419" s="112"/>
      <c r="B419" s="113"/>
      <c r="C419" s="112"/>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12"/>
      <c r="AA419" s="112"/>
    </row>
    <row r="420" spans="1:27" ht="15.6" x14ac:dyDescent="0.3">
      <c r="A420" s="112"/>
      <c r="B420" s="113"/>
      <c r="C420" s="112"/>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12"/>
      <c r="AA420" s="112"/>
    </row>
    <row r="421" spans="1:27" ht="15.6" x14ac:dyDescent="0.3">
      <c r="A421" s="112"/>
      <c r="B421" s="113"/>
      <c r="C421" s="112"/>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12"/>
      <c r="AA421" s="112"/>
    </row>
    <row r="422" spans="1:27" ht="15.6" x14ac:dyDescent="0.3">
      <c r="A422" s="112"/>
      <c r="B422" s="113"/>
      <c r="C422" s="112"/>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12"/>
      <c r="AA422" s="112"/>
    </row>
    <row r="423" spans="1:27" ht="15.6" x14ac:dyDescent="0.3">
      <c r="A423" s="112"/>
      <c r="B423" s="113"/>
      <c r="C423" s="112"/>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row>
    <row r="424" spans="1:27" ht="15.6" x14ac:dyDescent="0.3">
      <c r="A424" s="112"/>
      <c r="B424" s="113"/>
      <c r="C424" s="112"/>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12"/>
      <c r="AA424" s="112"/>
    </row>
    <row r="425" spans="1:27" ht="15.6" x14ac:dyDescent="0.3">
      <c r="A425" s="112"/>
      <c r="B425" s="113"/>
      <c r="C425" s="112"/>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12"/>
      <c r="AA425" s="112"/>
    </row>
    <row r="426" spans="1:27" ht="15.6" x14ac:dyDescent="0.3">
      <c r="A426" s="112"/>
      <c r="B426" s="113"/>
      <c r="C426" s="112"/>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12"/>
      <c r="AA426" s="112"/>
    </row>
    <row r="427" spans="1:27" ht="15.6" x14ac:dyDescent="0.3">
      <c r="A427" s="112"/>
      <c r="B427" s="113"/>
      <c r="C427" s="112"/>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12"/>
      <c r="AA427" s="112"/>
    </row>
    <row r="428" spans="1:27" ht="15.6" x14ac:dyDescent="0.3">
      <c r="A428" s="112"/>
      <c r="B428" s="113"/>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c r="AA428" s="112"/>
    </row>
    <row r="429" spans="1:27" ht="15.6" x14ac:dyDescent="0.3">
      <c r="A429" s="112"/>
      <c r="B429" s="113"/>
      <c r="C429" s="112"/>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12"/>
      <c r="AA429" s="112"/>
    </row>
    <row r="430" spans="1:27" ht="15.6" x14ac:dyDescent="0.3">
      <c r="A430" s="112"/>
      <c r="B430" s="113"/>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row>
    <row r="431" spans="1:27" ht="15.6" x14ac:dyDescent="0.3">
      <c r="A431" s="112"/>
      <c r="B431" s="113"/>
      <c r="C431" s="112"/>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12"/>
      <c r="AA431" s="112"/>
    </row>
    <row r="432" spans="1:27" ht="15.6" x14ac:dyDescent="0.3">
      <c r="A432" s="112"/>
      <c r="B432" s="113"/>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row>
    <row r="433" spans="1:27" ht="15.6" x14ac:dyDescent="0.3">
      <c r="A433" s="112"/>
      <c r="B433" s="113"/>
      <c r="C433" s="112"/>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12"/>
      <c r="AA433" s="112"/>
    </row>
    <row r="434" spans="1:27" ht="15.6" x14ac:dyDescent="0.3">
      <c r="A434" s="112"/>
      <c r="B434" s="113"/>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row>
    <row r="435" spans="1:27" ht="15.6" x14ac:dyDescent="0.3">
      <c r="A435" s="112"/>
      <c r="B435" s="113"/>
      <c r="C435" s="112"/>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12"/>
      <c r="AA435" s="112"/>
    </row>
    <row r="436" spans="1:27" ht="15.6" x14ac:dyDescent="0.3">
      <c r="A436" s="112"/>
      <c r="B436" s="113"/>
      <c r="C436" s="112"/>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row>
    <row r="437" spans="1:27" ht="15.6" x14ac:dyDescent="0.3">
      <c r="A437" s="112"/>
      <c r="B437" s="113"/>
      <c r="C437" s="112"/>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row>
    <row r="438" spans="1:27" ht="15.6" x14ac:dyDescent="0.3">
      <c r="A438" s="112"/>
      <c r="B438" s="113"/>
      <c r="C438" s="112"/>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12"/>
      <c r="AA438" s="112"/>
    </row>
    <row r="439" spans="1:27" ht="15.6" x14ac:dyDescent="0.3">
      <c r="A439" s="112"/>
      <c r="B439" s="113"/>
      <c r="C439" s="112"/>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12"/>
      <c r="AA439" s="112"/>
    </row>
    <row r="440" spans="1:27" ht="15.6" x14ac:dyDescent="0.3">
      <c r="A440" s="112"/>
      <c r="B440" s="113"/>
      <c r="C440" s="112"/>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12"/>
      <c r="AA440" s="112"/>
    </row>
    <row r="441" spans="1:27" ht="15.6" x14ac:dyDescent="0.3">
      <c r="A441" s="112"/>
      <c r="B441" s="113"/>
      <c r="C441" s="112"/>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12"/>
      <c r="AA441" s="112"/>
    </row>
    <row r="442" spans="1:27" ht="15.6" x14ac:dyDescent="0.3">
      <c r="A442" s="112"/>
      <c r="B442" s="113"/>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row>
    <row r="443" spans="1:27" ht="15.6" x14ac:dyDescent="0.3">
      <c r="A443" s="112"/>
      <c r="B443" s="113"/>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row>
    <row r="444" spans="1:27" ht="15.6" x14ac:dyDescent="0.3">
      <c r="A444" s="112"/>
      <c r="B444" s="113"/>
      <c r="C444" s="112"/>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12"/>
      <c r="AA444" s="112"/>
    </row>
    <row r="445" spans="1:27" ht="15.6" x14ac:dyDescent="0.3">
      <c r="A445" s="112"/>
      <c r="B445" s="113"/>
      <c r="C445" s="112"/>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12"/>
      <c r="AA445" s="112"/>
    </row>
    <row r="446" spans="1:27" ht="15.6" x14ac:dyDescent="0.3">
      <c r="A446" s="112"/>
      <c r="B446" s="113"/>
      <c r="C446" s="112"/>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12"/>
      <c r="AA446" s="112"/>
    </row>
    <row r="447" spans="1:27" ht="15.6" x14ac:dyDescent="0.3">
      <c r="A447" s="112"/>
      <c r="B447" s="113"/>
      <c r="C447" s="112"/>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12"/>
      <c r="AA447" s="112"/>
    </row>
    <row r="448" spans="1:27" ht="15.6" x14ac:dyDescent="0.3">
      <c r="A448" s="112"/>
      <c r="B448" s="113"/>
      <c r="C448" s="112"/>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12"/>
      <c r="AA448" s="112"/>
    </row>
    <row r="449" spans="1:27" ht="15.6" x14ac:dyDescent="0.3">
      <c r="A449" s="112"/>
      <c r="B449" s="113"/>
      <c r="C449" s="112"/>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12"/>
      <c r="AA449" s="112"/>
    </row>
    <row r="450" spans="1:27" ht="15.6" x14ac:dyDescent="0.3">
      <c r="A450" s="112"/>
      <c r="B450" s="113"/>
      <c r="C450" s="112"/>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12"/>
      <c r="AA450" s="112"/>
    </row>
    <row r="451" spans="1:27" ht="15.6" x14ac:dyDescent="0.3">
      <c r="A451" s="112"/>
      <c r="B451" s="113"/>
      <c r="C451" s="112"/>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12"/>
      <c r="AA451" s="112"/>
    </row>
    <row r="452" spans="1:27" ht="15.6" x14ac:dyDescent="0.3">
      <c r="A452" s="112"/>
      <c r="B452" s="113"/>
      <c r="C452" s="112"/>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12"/>
      <c r="AA452" s="112"/>
    </row>
    <row r="453" spans="1:27" ht="15.6" x14ac:dyDescent="0.3">
      <c r="A453" s="112"/>
      <c r="B453" s="113"/>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row>
    <row r="454" spans="1:27" ht="15.6" x14ac:dyDescent="0.3">
      <c r="A454" s="112"/>
      <c r="B454" s="113"/>
      <c r="C454" s="112"/>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12"/>
      <c r="AA454" s="112"/>
    </row>
    <row r="455" spans="1:27" ht="15.6" x14ac:dyDescent="0.3">
      <c r="A455" s="112"/>
      <c r="B455" s="113"/>
      <c r="C455" s="112"/>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12"/>
      <c r="AA455" s="112"/>
    </row>
    <row r="456" spans="1:27" ht="15.6" x14ac:dyDescent="0.3">
      <c r="A456" s="112"/>
      <c r="B456" s="113"/>
      <c r="C456" s="112"/>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12"/>
      <c r="AA456" s="112"/>
    </row>
    <row r="457" spans="1:27" ht="15.6" x14ac:dyDescent="0.3">
      <c r="A457" s="112"/>
      <c r="B457" s="113"/>
      <c r="C457" s="112"/>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12"/>
      <c r="AA457" s="112"/>
    </row>
    <row r="458" spans="1:27" ht="15.6" x14ac:dyDescent="0.3">
      <c r="A458" s="112"/>
      <c r="B458" s="113"/>
      <c r="C458" s="112"/>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12"/>
      <c r="AA458" s="112"/>
    </row>
    <row r="459" spans="1:27" ht="15.6" x14ac:dyDescent="0.3">
      <c r="A459" s="112"/>
      <c r="B459" s="113"/>
      <c r="C459" s="112"/>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12"/>
      <c r="AA459" s="112"/>
    </row>
    <row r="460" spans="1:27" ht="15.6" x14ac:dyDescent="0.3">
      <c r="A460" s="112"/>
      <c r="B460" s="113"/>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row>
    <row r="461" spans="1:27" ht="15.6" x14ac:dyDescent="0.3">
      <c r="A461" s="112"/>
      <c r="B461" s="113"/>
      <c r="C461" s="112"/>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row>
    <row r="462" spans="1:27" ht="15.6" x14ac:dyDescent="0.3">
      <c r="A462" s="112"/>
      <c r="B462" s="113"/>
      <c r="C462" s="112"/>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12"/>
      <c r="AA462" s="112"/>
    </row>
    <row r="463" spans="1:27" ht="15.6" x14ac:dyDescent="0.3">
      <c r="A463" s="112"/>
      <c r="B463" s="113"/>
      <c r="C463" s="112"/>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12"/>
      <c r="AA463" s="112"/>
    </row>
    <row r="464" spans="1:27" ht="15.6" x14ac:dyDescent="0.3">
      <c r="A464" s="112"/>
      <c r="B464" s="113"/>
      <c r="C464" s="112"/>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12"/>
      <c r="AA464" s="112"/>
    </row>
    <row r="465" spans="1:27" ht="15.6" x14ac:dyDescent="0.3">
      <c r="A465" s="112"/>
      <c r="B465" s="113"/>
      <c r="C465" s="112"/>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12"/>
      <c r="AA465" s="112"/>
    </row>
    <row r="466" spans="1:27" ht="15.6" x14ac:dyDescent="0.3">
      <c r="A466" s="112"/>
      <c r="B466" s="113"/>
      <c r="C466" s="112"/>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12"/>
      <c r="AA466" s="112"/>
    </row>
    <row r="467" spans="1:27" ht="15.6" x14ac:dyDescent="0.3">
      <c r="A467" s="112"/>
      <c r="B467" s="113"/>
      <c r="C467" s="112"/>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12"/>
      <c r="AA467" s="112"/>
    </row>
    <row r="468" spans="1:27" ht="15.6" x14ac:dyDescent="0.3">
      <c r="A468" s="112"/>
      <c r="B468" s="113"/>
      <c r="C468" s="112"/>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12"/>
      <c r="AA468" s="112"/>
    </row>
    <row r="469" spans="1:27" ht="15.6" x14ac:dyDescent="0.3">
      <c r="A469" s="112"/>
      <c r="B469" s="113"/>
      <c r="C469" s="112"/>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12"/>
      <c r="AA469" s="112"/>
    </row>
    <row r="470" spans="1:27" ht="15.6" x14ac:dyDescent="0.3">
      <c r="A470" s="112"/>
      <c r="B470" s="113"/>
      <c r="C470" s="112"/>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12"/>
      <c r="AA470" s="112"/>
    </row>
    <row r="471" spans="1:27" ht="15.6" x14ac:dyDescent="0.3">
      <c r="A471" s="112"/>
      <c r="B471" s="113"/>
      <c r="C471" s="112"/>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12"/>
      <c r="AA471" s="112"/>
    </row>
    <row r="472" spans="1:27" ht="15.6" x14ac:dyDescent="0.3">
      <c r="A472" s="112"/>
      <c r="B472" s="113"/>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row>
    <row r="473" spans="1:27" ht="15.6" x14ac:dyDescent="0.3">
      <c r="A473" s="112"/>
      <c r="B473" s="113"/>
      <c r="C473" s="112"/>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12"/>
      <c r="AA473" s="112"/>
    </row>
    <row r="474" spans="1:27" ht="15.6" x14ac:dyDescent="0.3">
      <c r="A474" s="112"/>
      <c r="B474" s="113"/>
      <c r="C474" s="112"/>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12"/>
      <c r="AA474" s="112"/>
    </row>
    <row r="475" spans="1:27" ht="15.6" x14ac:dyDescent="0.3">
      <c r="A475" s="112"/>
      <c r="B475" s="113"/>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12"/>
      <c r="AA475" s="112"/>
    </row>
    <row r="476" spans="1:27" ht="15.6" x14ac:dyDescent="0.3">
      <c r="A476" s="112"/>
      <c r="B476" s="113"/>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row>
    <row r="477" spans="1:27" ht="15.6" x14ac:dyDescent="0.3">
      <c r="A477" s="112"/>
      <c r="B477" s="113"/>
      <c r="C477" s="112"/>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12"/>
      <c r="AA477" s="112"/>
    </row>
    <row r="478" spans="1:27" ht="15.6" x14ac:dyDescent="0.3">
      <c r="A478" s="112"/>
      <c r="B478" s="113"/>
      <c r="C478" s="112"/>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12"/>
      <c r="AA478" s="112"/>
    </row>
    <row r="479" spans="1:27" ht="15.6" x14ac:dyDescent="0.3">
      <c r="A479" s="112"/>
      <c r="B479" s="113"/>
      <c r="C479" s="112"/>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12"/>
      <c r="AA479" s="112"/>
    </row>
    <row r="480" spans="1:27" ht="15.6" x14ac:dyDescent="0.3">
      <c r="A480" s="112"/>
      <c r="B480" s="113"/>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row>
    <row r="481" spans="1:27" ht="15.6" x14ac:dyDescent="0.3">
      <c r="A481" s="112"/>
      <c r="B481" s="113"/>
      <c r="C481" s="112"/>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12"/>
      <c r="AA481" s="112"/>
    </row>
    <row r="482" spans="1:27" ht="15.6" x14ac:dyDescent="0.3">
      <c r="A482" s="112"/>
      <c r="B482" s="113"/>
      <c r="C482" s="112"/>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12"/>
      <c r="AA482" s="112"/>
    </row>
    <row r="483" spans="1:27" ht="15.6" x14ac:dyDescent="0.3">
      <c r="A483" s="112"/>
      <c r="B483" s="113"/>
      <c r="C483" s="112"/>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12"/>
      <c r="AA483" s="112"/>
    </row>
    <row r="484" spans="1:27" ht="15.6" x14ac:dyDescent="0.3">
      <c r="A484" s="112"/>
      <c r="B484" s="113"/>
      <c r="C484" s="112"/>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12"/>
      <c r="AA484" s="112"/>
    </row>
    <row r="485" spans="1:27" ht="15.6" x14ac:dyDescent="0.3">
      <c r="A485" s="112"/>
      <c r="B485" s="113"/>
      <c r="C485" s="112"/>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12"/>
      <c r="AA485" s="112"/>
    </row>
    <row r="486" spans="1:27" ht="15.6" x14ac:dyDescent="0.3">
      <c r="A486" s="112"/>
      <c r="B486" s="113"/>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row>
    <row r="487" spans="1:27" ht="15.6" x14ac:dyDescent="0.3">
      <c r="A487" s="112"/>
      <c r="B487" s="113"/>
      <c r="C487" s="112"/>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row>
    <row r="488" spans="1:27" ht="15.6" x14ac:dyDescent="0.3">
      <c r="A488" s="112"/>
      <c r="B488" s="113"/>
      <c r="C488" s="112"/>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12"/>
      <c r="AA488" s="11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D9CD7-42C6-483B-BE8F-821DF2E27E1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4" customWidth="1"/>
    <col min="2" max="2" width="12.3984375" style="414" customWidth="1"/>
    <col min="3" max="8" width="9" style="414" customWidth="1"/>
    <col min="9" max="9" width="12.3984375" style="414" customWidth="1"/>
    <col min="10" max="15" width="9" style="414" customWidth="1"/>
    <col min="16" max="16" width="12.3984375" style="414" customWidth="1"/>
    <col min="17" max="22" width="9" style="414" customWidth="1"/>
    <col min="23" max="38" width="9" style="414"/>
    <col min="39" max="16384" width="9" style="422"/>
  </cols>
  <sheetData>
    <row r="1" spans="1:22" s="414" customFormat="1" x14ac:dyDescent="0.25">
      <c r="A1" s="413" t="str">
        <f>HLOOKUP(Introduction!$G$4,nametranslations,20,FALSE)</f>
        <v>سلالم المياه والصرف الصحي والنظافة للمدارس</v>
      </c>
      <c r="B1" s="413" t="e">
        <f ca="1">HLOOKUP([1]Introduction!$G$4,nametranslations,5,FALSE)</f>
        <v>#N/A</v>
      </c>
      <c r="C1" s="413" t="e">
        <f ca="1">HLOOKUP([1]Introduction!$G$4,nametranslations,5,FALSE)</f>
        <v>#N/A</v>
      </c>
      <c r="D1" s="413" t="e">
        <f ca="1">HLOOKUP([1]Introduction!$G$4,nametranslations,5,FALSE)</f>
        <v>#N/A</v>
      </c>
      <c r="E1" s="413" t="e">
        <f ca="1">HLOOKUP([1]Introduction!$G$4,nametranslations,5,FALSE)</f>
        <v>#N/A</v>
      </c>
      <c r="F1" s="413" t="e">
        <f ca="1">HLOOKUP([1]Introduction!$G$4,nametranslations,5,FALSE)</f>
        <v>#N/A</v>
      </c>
      <c r="G1" s="413" t="e">
        <f ca="1">HLOOKUP([1]Introduction!$G$4,nametranslations,5,FALSE)</f>
        <v>#N/A</v>
      </c>
      <c r="H1" s="413" t="e">
        <f ca="1">HLOOKUP([1]Introduction!$G$4,nametranslations,5,FALSE)</f>
        <v>#N/A</v>
      </c>
      <c r="I1" s="413" t="e">
        <f ca="1">HLOOKUP([1]Introduction!$G$4,nametranslations,5,FALSE)</f>
        <v>#N/A</v>
      </c>
      <c r="J1" s="413" t="e">
        <f ca="1">HLOOKUP([1]Introduction!$G$4,nametranslations,5,FALSE)</f>
        <v>#N/A</v>
      </c>
      <c r="K1" s="413" t="e">
        <f ca="1">HLOOKUP([1]Introduction!$G$4,nametranslations,5,FALSE)</f>
        <v>#N/A</v>
      </c>
      <c r="L1" s="413" t="e">
        <f ca="1">HLOOKUP([1]Introduction!$G$4,nametranslations,5,FALSE)</f>
        <v>#N/A</v>
      </c>
      <c r="M1" s="413" t="e">
        <f ca="1">HLOOKUP([1]Introduction!$G$4,nametranslations,5,FALSE)</f>
        <v>#N/A</v>
      </c>
      <c r="N1" s="413" t="e">
        <f ca="1">HLOOKUP([1]Introduction!$G$4,nametranslations,5,FALSE)</f>
        <v>#N/A</v>
      </c>
      <c r="O1" s="413" t="e">
        <f ca="1">HLOOKUP([1]Introduction!$G$4,nametranslations,5,FALSE)</f>
        <v>#N/A</v>
      </c>
      <c r="P1" s="413" t="e">
        <f ca="1">HLOOKUP([1]Introduction!$G$4,nametranslations,5,FALSE)</f>
        <v>#N/A</v>
      </c>
      <c r="Q1" s="413" t="e">
        <f ca="1">HLOOKUP([1]Introduction!$G$4,nametranslations,5,FALSE)</f>
        <v>#N/A</v>
      </c>
      <c r="R1" s="413" t="e">
        <f ca="1">HLOOKUP([1]Introduction!$G$4,nametranslations,5,FALSE)</f>
        <v>#N/A</v>
      </c>
      <c r="S1" s="413" t="e">
        <f ca="1">HLOOKUP([1]Introduction!$G$4,nametranslations,5,FALSE)</f>
        <v>#N/A</v>
      </c>
      <c r="T1" s="413" t="e">
        <f ca="1">HLOOKUP([1]Introduction!$G$4,nametranslations,5,FALSE)</f>
        <v>#N/A</v>
      </c>
      <c r="U1" s="413" t="e">
        <f ca="1">HLOOKUP([1]Introduction!$G$4,nametranslations,5,FALSE)</f>
        <v>#N/A</v>
      </c>
      <c r="V1" s="413" t="e">
        <f ca="1">HLOOKUP([1]Introduction!$G$4,nametranslations,5,FALSE)</f>
        <v>#N/A</v>
      </c>
    </row>
    <row r="2" spans="1:22" s="414" customFormat="1" x14ac:dyDescent="0.25">
      <c r="A2" s="413" t="e">
        <f ca="1">HLOOKUP([1]Introduction!$G$4,nametranslations,5,FALSE)</f>
        <v>#N/A</v>
      </c>
      <c r="B2" s="413" t="e">
        <f ca="1">HLOOKUP([1]Introduction!$G$4,nametranslations,5,FALSE)</f>
        <v>#N/A</v>
      </c>
      <c r="C2" s="413" t="e">
        <f ca="1">HLOOKUP([1]Introduction!$G$4,nametranslations,5,FALSE)</f>
        <v>#N/A</v>
      </c>
      <c r="D2" s="413" t="e">
        <f ca="1">HLOOKUP([1]Introduction!$G$4,nametranslations,5,FALSE)</f>
        <v>#N/A</v>
      </c>
      <c r="E2" s="413" t="e">
        <f ca="1">HLOOKUP([1]Introduction!$G$4,nametranslations,5,FALSE)</f>
        <v>#N/A</v>
      </c>
      <c r="F2" s="413" t="e">
        <f ca="1">HLOOKUP([1]Introduction!$G$4,nametranslations,5,FALSE)</f>
        <v>#N/A</v>
      </c>
      <c r="G2" s="413" t="e">
        <f ca="1">HLOOKUP([1]Introduction!$G$4,nametranslations,5,FALSE)</f>
        <v>#N/A</v>
      </c>
      <c r="H2" s="413" t="e">
        <f ca="1">HLOOKUP([1]Introduction!$G$4,nametranslations,5,FALSE)</f>
        <v>#N/A</v>
      </c>
      <c r="I2" s="413" t="e">
        <f ca="1">HLOOKUP([1]Introduction!$G$4,nametranslations,5,FALSE)</f>
        <v>#N/A</v>
      </c>
      <c r="J2" s="413" t="e">
        <f ca="1">HLOOKUP([1]Introduction!$G$4,nametranslations,5,FALSE)</f>
        <v>#N/A</v>
      </c>
      <c r="K2" s="413" t="e">
        <f ca="1">HLOOKUP([1]Introduction!$G$4,nametranslations,5,FALSE)</f>
        <v>#N/A</v>
      </c>
      <c r="L2" s="413" t="e">
        <f ca="1">HLOOKUP([1]Introduction!$G$4,nametranslations,5,FALSE)</f>
        <v>#N/A</v>
      </c>
      <c r="M2" s="413" t="e">
        <f ca="1">HLOOKUP([1]Introduction!$G$4,nametranslations,5,FALSE)</f>
        <v>#N/A</v>
      </c>
      <c r="N2" s="413" t="e">
        <f ca="1">HLOOKUP([1]Introduction!$G$4,nametranslations,5,FALSE)</f>
        <v>#N/A</v>
      </c>
      <c r="O2" s="413" t="e">
        <f ca="1">HLOOKUP([1]Introduction!$G$4,nametranslations,5,FALSE)</f>
        <v>#N/A</v>
      </c>
      <c r="P2" s="413" t="e">
        <f ca="1">HLOOKUP([1]Introduction!$G$4,nametranslations,5,FALSE)</f>
        <v>#N/A</v>
      </c>
      <c r="Q2" s="413" t="e">
        <f ca="1">HLOOKUP([1]Introduction!$G$4,nametranslations,5,FALSE)</f>
        <v>#N/A</v>
      </c>
      <c r="R2" s="413" t="e">
        <f ca="1">HLOOKUP([1]Introduction!$G$4,nametranslations,5,FALSE)</f>
        <v>#N/A</v>
      </c>
      <c r="S2" s="413" t="e">
        <f ca="1">HLOOKUP([1]Introduction!$G$4,nametranslations,5,FALSE)</f>
        <v>#N/A</v>
      </c>
      <c r="T2" s="413" t="e">
        <f ca="1">HLOOKUP([1]Introduction!$G$4,nametranslations,5,FALSE)</f>
        <v>#N/A</v>
      </c>
      <c r="U2" s="413" t="e">
        <f ca="1">HLOOKUP([1]Introduction!$G$4,nametranslations,5,FALSE)</f>
        <v>#N/A</v>
      </c>
      <c r="V2" s="413" t="e">
        <f ca="1">HLOOKUP([1]Introduction!$G$4,nametranslations,5,FALSE)</f>
        <v>#N/A</v>
      </c>
    </row>
    <row r="3" spans="1:22" s="414" customFormat="1" ht="17.399999999999999" x14ac:dyDescent="0.25">
      <c r="A3" s="415"/>
      <c r="B3" s="415"/>
      <c r="C3" s="415"/>
      <c r="D3" s="415"/>
      <c r="E3" s="415"/>
      <c r="F3" s="415"/>
      <c r="G3" s="415"/>
      <c r="H3" s="415"/>
      <c r="I3" s="415"/>
      <c r="J3" s="415"/>
      <c r="K3" s="415"/>
      <c r="L3" s="415"/>
      <c r="M3" s="415"/>
      <c r="N3" s="415"/>
      <c r="O3" s="415"/>
      <c r="P3" s="415"/>
      <c r="Q3" s="415"/>
      <c r="R3" s="415"/>
      <c r="S3" s="415"/>
      <c r="T3" s="415"/>
      <c r="U3" s="415"/>
      <c r="V3" s="415"/>
    </row>
    <row r="4" spans="1:22" ht="15.6" x14ac:dyDescent="0.3">
      <c r="B4" s="416" t="str">
        <f>HLOOKUP(Introduction!$G$4,nametranslations,85,FALSE)</f>
        <v>مياه الشرب (٪)</v>
      </c>
      <c r="E4" s="417"/>
      <c r="I4" s="418" t="str">
        <f>HLOOKUP(Introduction!$G$4,nametranslations,22,FALSE)</f>
        <v>الصرف الصحي</v>
      </c>
      <c r="P4" s="419" t="str">
        <f>HLOOKUP(Introduction!$G$4,nametranslations,23,FALSE)</f>
        <v>صحة</v>
      </c>
    </row>
    <row r="6" spans="1:22" x14ac:dyDescent="0.25">
      <c r="G6" s="420"/>
      <c r="H6" s="420"/>
      <c r="I6" s="420"/>
      <c r="K6" s="420"/>
      <c r="L6" s="420"/>
    </row>
    <row r="7" spans="1:22" ht="15.6" x14ac:dyDescent="0.25">
      <c r="G7" s="420"/>
      <c r="H7" s="420"/>
      <c r="I7" s="420"/>
      <c r="K7" s="421"/>
      <c r="L7" s="420"/>
    </row>
    <row r="8" spans="1:22" x14ac:dyDescent="0.25">
      <c r="G8" s="420"/>
      <c r="H8" s="420"/>
      <c r="I8" s="420"/>
      <c r="K8" s="420"/>
      <c r="L8" s="420"/>
    </row>
    <row r="9" spans="1:22" x14ac:dyDescent="0.25">
      <c r="G9" s="420"/>
      <c r="H9" s="420"/>
      <c r="I9" s="420"/>
      <c r="K9" s="420"/>
      <c r="L9" s="420"/>
    </row>
    <row r="10" spans="1:22" x14ac:dyDescent="0.25">
      <c r="G10" s="420"/>
      <c r="H10" s="420"/>
      <c r="I10" s="420"/>
      <c r="K10" s="420"/>
      <c r="L10" s="420"/>
    </row>
    <row r="11" spans="1:22" x14ac:dyDescent="0.25">
      <c r="G11" s="420"/>
      <c r="H11" s="420"/>
      <c r="I11" s="420"/>
      <c r="K11" s="420"/>
      <c r="L11" s="420"/>
    </row>
    <row r="12" spans="1:22" x14ac:dyDescent="0.25">
      <c r="G12" s="420"/>
      <c r="H12" s="420"/>
      <c r="I12" s="420"/>
      <c r="K12" s="420"/>
      <c r="L12" s="420"/>
    </row>
    <row r="13" spans="1:22" x14ac:dyDescent="0.25">
      <c r="G13" s="420"/>
      <c r="H13" s="420"/>
      <c r="I13" s="420"/>
      <c r="K13" s="420"/>
      <c r="L13" s="420"/>
    </row>
    <row r="14" spans="1:22" x14ac:dyDescent="0.25">
      <c r="G14" s="420"/>
      <c r="H14" s="420"/>
      <c r="I14" s="420"/>
      <c r="K14" s="420"/>
      <c r="L14" s="420"/>
    </row>
    <row r="15" spans="1:22" x14ac:dyDescent="0.25">
      <c r="G15" s="420"/>
      <c r="H15" s="420"/>
      <c r="I15" s="420"/>
      <c r="K15" s="420"/>
      <c r="L15" s="420"/>
    </row>
    <row r="16" spans="1:22" x14ac:dyDescent="0.25">
      <c r="G16" s="420"/>
      <c r="H16" s="420"/>
      <c r="I16" s="420"/>
      <c r="K16" s="420"/>
      <c r="L16" s="420"/>
    </row>
    <row r="17" spans="1:47" x14ac:dyDescent="0.25">
      <c r="G17" s="420"/>
      <c r="H17" s="420"/>
      <c r="I17" s="420"/>
      <c r="K17" s="420"/>
      <c r="L17" s="420"/>
    </row>
    <row r="18" spans="1:47" x14ac:dyDescent="0.25">
      <c r="G18" s="420"/>
      <c r="H18" s="420"/>
      <c r="I18" s="420"/>
      <c r="K18" s="420"/>
      <c r="L18" s="420"/>
    </row>
    <row r="19" spans="1:47" x14ac:dyDescent="0.25">
      <c r="G19" s="420"/>
      <c r="H19" s="420"/>
      <c r="I19" s="420"/>
      <c r="K19" s="420"/>
      <c r="L19" s="420"/>
    </row>
    <row r="20" spans="1:47" x14ac:dyDescent="0.25">
      <c r="G20" s="420"/>
      <c r="H20" s="420"/>
      <c r="I20" s="420"/>
      <c r="K20" s="420"/>
      <c r="L20" s="420"/>
    </row>
    <row r="21" spans="1:47" x14ac:dyDescent="0.25">
      <c r="G21" s="420"/>
      <c r="H21" s="420"/>
      <c r="I21" s="420"/>
      <c r="K21" s="420"/>
      <c r="L21" s="420"/>
    </row>
    <row r="23" spans="1:47" x14ac:dyDescent="0.25">
      <c r="B23" s="423"/>
    </row>
    <row r="25" spans="1:47" x14ac:dyDescent="0.25">
      <c r="B25" s="424"/>
      <c r="C25" s="424" t="str">
        <f>+IF(OR((C28=Key!$I$26&amp;"*"),(D28=Key!$I$28&amp;"*"),(E28=Key!$I$27&amp;"*"),(F28=Key!$I$29&amp;"*"),(G28=Key!$I$30&amp;"*"),(H28=Key!$I$31&amp;"*"),(C28=Key!$I$26&amp;"*^"),(D28=Key!$I$28&amp;"*^"),(E28=Key!$I$27&amp;"*^"),(F28="*^"),(G28=Key!$I$30&amp;"*^"),(H28=Key!$I$31&amp;"*^")),"*"&amp;HLOOKUP(Introduction!$G$4,nametranslations,35,FALSE),"")</f>
        <v>*لا يتوفر تقدير الخدمة الأساسية</v>
      </c>
      <c r="J25" s="424" t="str">
        <f>+IF(OR((J28=Key!$I$26&amp;"*"),(K28=Key!$I$28&amp;"*"),(L28=Key!$I$27&amp;"*"),(M28=Key!$I$29&amp;"*"),(N28=Key!$I$30&amp;"*"),(O28=Key!$I$31&amp;"*"),(J28=Key!$I$26&amp;"*^"),(K28=Key!$I$28&amp;"*^"),(L28=Key!$I$27&amp;"*^"),(M28="*^"),(N28=Key!$I$30&amp;"*^"),(O28=Key!$I$31&amp;"*^")),"*"&amp;HLOOKUP(Introduction!$G$4,nametranslations,35,FALSE),"")</f>
        <v>*لا يتوفر تقدير الخدمة الأساسية</v>
      </c>
      <c r="Q25" s="424"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23"/>
      <c r="C26" s="424" t="str">
        <f>+IF(OR((C28=Key!$I$26&amp;"*^"),(D28=Key!$I$28&amp;"*^"),(E28=Key!$I$27&amp;"*^"),(F28=Key!$I$29&amp;"*^"),(G28=Key!$I$30&amp;"*^"),(H28=Key!$I$31&amp;"^")),HLOOKUP(Introduction!$G$4,nametranslations,155,FALSE),"")</f>
        <v/>
      </c>
      <c r="J26" s="424" t="str">
        <f>+IF(OR((J28=Key!$I$26&amp;"*^"),(K28=Key!$I$28&amp;"*^"),(L28=Key!$I$27&amp;"*^"),(M28=Key!$I$29&amp;"*^"),(N28=Key!$I$30&amp;"*^"),(O28=Key!$I$31&amp;"^")),HLOOKUP(Introduction!$G$4,nametranslations,155,FALSE),"")</f>
        <v/>
      </c>
      <c r="Q26" s="424" t="str">
        <f>+IF(OR((Q28=Key!$I$26&amp;"*^"),(R28=Key!$I$28&amp;"*^"),(S28=Key!$I$27&amp;"*^"),(T28=Key!$I$29&amp;"*^"),(U28=Key!$I$30&amp;"*^"),(V28=Key!$I$31&amp;"^")),HLOOKUP(Introduction!$G$4,nametranslations,156,FALSE),"")</f>
        <v/>
      </c>
    </row>
    <row r="27" spans="1:47" x14ac:dyDescent="0.25">
      <c r="B27" s="425" t="str">
        <f>+Introduction!C7</f>
        <v>تونس</v>
      </c>
      <c r="C27" s="426" t="str">
        <f>HLOOKUP(Introduction!$G$4,nametranslations,21,FALSE)</f>
        <v>ماء</v>
      </c>
      <c r="D27" s="426" t="str">
        <f ca="1">HLOOKUP([1]Introduction!$G$4,nametranslations,21,FALSE)</f>
        <v>ماء</v>
      </c>
      <c r="E27" s="426" t="str">
        <f ca="1">HLOOKUP([1]Introduction!$G$4,nametranslations,21,FALSE)</f>
        <v>ماء</v>
      </c>
      <c r="F27" s="426" t="str">
        <f ca="1">HLOOKUP([1]Introduction!$G$4,nametranslations,21,FALSE)</f>
        <v>ماء</v>
      </c>
      <c r="G27" s="426" t="str">
        <f ca="1">HLOOKUP([1]Introduction!$G$4,nametranslations,21,FALSE)</f>
        <v>ماء</v>
      </c>
      <c r="H27" s="426" t="str">
        <f ca="1">HLOOKUP([1]Introduction!$G$4,nametranslations,21,FALSE)</f>
        <v>ماء</v>
      </c>
      <c r="I27" s="427" t="str">
        <f>+B27</f>
        <v>تونس</v>
      </c>
      <c r="J27" s="428" t="str">
        <f>HLOOKUP(Introduction!$G$4,nametranslations,22,FALSE)</f>
        <v>الصرف الصحي</v>
      </c>
      <c r="K27" s="429" t="str">
        <f ca="1">HLOOKUP([1]Introduction!$G$4,nametranslations,21,FALSE)</f>
        <v>ماء</v>
      </c>
      <c r="L27" s="429" t="str">
        <f ca="1">HLOOKUP([1]Introduction!$G$4,nametranslations,21,FALSE)</f>
        <v>ماء</v>
      </c>
      <c r="M27" s="429" t="str">
        <f ca="1">HLOOKUP([1]Introduction!$G$4,nametranslations,21,FALSE)</f>
        <v>ماء</v>
      </c>
      <c r="N27" s="429" t="str">
        <f ca="1">HLOOKUP([1]Introduction!$G$4,nametranslations,21,FALSE)</f>
        <v>ماء</v>
      </c>
      <c r="O27" s="429" t="str">
        <f ca="1">HLOOKUP([1]Introduction!$G$4,nametranslations,21,FALSE)</f>
        <v>ماء</v>
      </c>
      <c r="P27" s="430" t="str">
        <f>+B27</f>
        <v>تونس</v>
      </c>
      <c r="Q27" s="431" t="str">
        <f>HLOOKUP(Introduction!$G$4,nametranslations,23,FALSE)</f>
        <v>صحة</v>
      </c>
      <c r="R27" s="431" t="str">
        <f ca="1">HLOOKUP([1]Introduction!$G$4,nametranslations,21,FALSE)</f>
        <v>ماء</v>
      </c>
      <c r="S27" s="431" t="str">
        <f ca="1">HLOOKUP([1]Introduction!$G$4,nametranslations,21,FALSE)</f>
        <v>ماء</v>
      </c>
      <c r="T27" s="431" t="str">
        <f ca="1">HLOOKUP([1]Introduction!$G$4,nametranslations,21,FALSE)</f>
        <v>ماء</v>
      </c>
      <c r="U27" s="431" t="str">
        <f ca="1">HLOOKUP([1]Introduction!$G$4,nametranslations,21,FALSE)</f>
        <v>ماء</v>
      </c>
      <c r="V27" s="432" t="str">
        <f ca="1">HLOOKUP([1]Introduction!$G$4,nametranslations,21,FALSE)</f>
        <v>ماء</v>
      </c>
      <c r="AM27" s="414"/>
      <c r="AN27" s="414"/>
      <c r="AO27" s="414"/>
      <c r="AP27" s="414"/>
      <c r="AQ27" s="414"/>
      <c r="AR27" s="414"/>
      <c r="AS27" s="414"/>
      <c r="AT27" s="414"/>
      <c r="AU27" s="414"/>
    </row>
    <row r="28" spans="1:47" x14ac:dyDescent="0.25">
      <c r="B28" s="433"/>
      <c r="C28" s="434" t="str">
        <f>IF(AND(C30=0.0000000001,C31=0.0000000001,C32=0.0000000001), Key!$I$26&amp;"*",IF(AND(C30=0.0000000001,ISNUMBER(C32)),Key!I26&amp;"*", Key!$I$26))</f>
        <v>Total*</v>
      </c>
      <c r="D28" s="435" t="str">
        <f>IF(AND(D30=0.0000000001,D31=0.0000000001,D32=0.0000000001), Key!$I$28&amp;"*",IF(AND(D30=0.0000000001,ISNUMBER(D32)),Key!$I$28&amp;"*", Key!$I$28))</f>
        <v>الحضاري*</v>
      </c>
      <c r="E28" s="435" t="str">
        <f>IF(AND(E30=0.0000000001,E31=0.0000000001,E32=0.0000000001), Key!$I$27&amp;"*",IF(AND(E30=0.0000000001,ISNUMBER(E32)),Key!$I$27&amp;"*", Key!$I$27))</f>
        <v>ريفي*</v>
      </c>
      <c r="F28" s="435" t="str">
        <f>IF(AND(F30=0.0000000001,F31=0.0000000001,F32=0.0000000001), Key!$I$29&amp;"*",IF(AND(F30=0.0000000001,ISNUMBER(F32)),Key!$I$29&amp;"*", Key!$I$29))</f>
        <v>المرحلة الابتدائية*</v>
      </c>
      <c r="G28" s="435" t="str">
        <f>IF(AND(G30=0.0000000001,G31=0.0000000001,G32=0.0000000001), Key!$I$30&amp;"*",IF(AND(G30=0.0000000001,ISNUMBER(G32)),Key!$I$30&amp;"*", Key!$I$30))</f>
        <v>خبرات*</v>
      </c>
      <c r="H28" s="435" t="str">
        <f>IF(AND(H30=0.0000000001,H31=0.0000000001,H32=0.0000000001), Key!$I$31&amp;"*",IF(AND(H30=0.0000000001,ISNUMBER(H32)),Key!$I$31&amp;"*", Key!$I$31))</f>
        <v>ثانوي</v>
      </c>
      <c r="I28" s="433"/>
      <c r="J28" s="436" t="str">
        <f>IF(AND(J30=0.0000000001,J31=0.0000000001,J32=0.0000000001), Key!$I$26&amp;"*",IF(AND(J30=0.0000000001,ISNUMBER(J32)),Key!I26&amp;"*", Key!$I$26))</f>
        <v>Total*</v>
      </c>
      <c r="K28" s="435" t="str">
        <f>IF(AND(K30=0.0000000001,K31=0.0000000001,K32=0.0000000001), Key!$I$28&amp;"*",IF(AND(K30=0.0000000001,ISNUMBER(K32)),Key!$I$28&amp;"*", Key!$I$28))</f>
        <v>الحضاري*</v>
      </c>
      <c r="L28" s="435" t="str">
        <f>IF(AND(L30=0.0000000001,L31=0.0000000001,L32=0.0000000001), Key!$I$27&amp;"*",IF(AND(L30=0.0000000001,ISNUMBER(L32)),Key!$I$27&amp;"*", Key!$I$27))</f>
        <v>ريفي*</v>
      </c>
      <c r="M28" s="435" t="str">
        <f>IF(AND(M30=0.0000000001,M31=0.0000000001,M32=0.0000000001), Key!$I$29&amp;"*",IF(AND(M30=0.0000000001,ISNUMBER(M32)),Key!$I$29&amp;"*", Key!$I$29))</f>
        <v>المرحلة الابتدائية*</v>
      </c>
      <c r="N28" s="435" t="str">
        <f>IF(AND(N30=0.0000000001,N31=0.0000000001,N32=0.0000000001), Key!$I$30&amp;"*",IF(AND(N30=0.0000000001,ISNUMBER(N32)),Key!$I$30&amp;"*", Key!$I$30))</f>
        <v>خبرات*</v>
      </c>
      <c r="O28" s="435" t="str">
        <f>IF(AND(O30=0.0000000001,O31=0.0000000001,O32=0.0000000001), Key!$I$31&amp;"*",IF(AND(O30=0.0000000001,ISNUMBER(O32)),Key!$I$31&amp;"*", Key!$I$31))</f>
        <v>ثانوي</v>
      </c>
      <c r="P28" s="437"/>
      <c r="Q28" s="438" t="str">
        <f>IF(AND(Q30=0.0000000001,Q31=0.0000000001,Q32=0.0000000001), Key!$I$26&amp;"*",IF(AND(Q30=0.0000000001,ISNUMBER(Q32)),Key!I26&amp;"*", Key!$I$26))</f>
        <v>Total*</v>
      </c>
      <c r="R28" s="435" t="str">
        <f>IF(AND(R30=0.0000000001,R31=0.0000000001,R32=0.0000000001), Key!$I$28&amp;"*",IF(AND(R30=0.0000000001,ISNUMBER(R32)),Key!$I$28&amp;"*", Key!$I$28))</f>
        <v>الحضاري*</v>
      </c>
      <c r="S28" s="435" t="str">
        <f>IF(AND(S30=0.0000000001,S31=0.0000000001,S32=0.0000000001), Key!$I$27&amp;"*",IF(AND(S30=0.0000000001,ISNUMBER(S32)),Key!$I$27&amp;"*", Key!$I$27))</f>
        <v>ريفي*</v>
      </c>
      <c r="T28" s="435" t="str">
        <f>IF(AND(T30=0.0000000001,T31=0.0000000001,T32=0.0000000001), Key!$I$29&amp;"*",IF(AND(T30=0.0000000001,ISNUMBER(T32)),Key!$I$29&amp;"*", Key!$I$29))</f>
        <v>المرحلة الابتدائية*</v>
      </c>
      <c r="U28" s="435" t="str">
        <f>IF(AND(U30=0.0000000001,U31=0.0000000001,U32=0.0000000001), Key!$I$30&amp;"*",IF(AND(U30=0.0000000001,ISNUMBER(U32)),Key!$I$30&amp;"*", Key!$I$30))</f>
        <v>خبرات*</v>
      </c>
      <c r="V28" s="439" t="str">
        <f>IF(AND(V30=0.0000000001,V31=0.0000000001,V32=0.0000000001), Key!$I$31&amp;"*",IF(AND(V30=0.0000000001,ISNUMBER(V32)),Key!$I$31&amp;"*", Key!$I$31))</f>
        <v>ثانوي</v>
      </c>
      <c r="AM28" s="414"/>
      <c r="AN28" s="414"/>
      <c r="AO28" s="414"/>
      <c r="AP28" s="414"/>
      <c r="AQ28" s="414"/>
      <c r="AR28" s="414"/>
      <c r="AS28" s="414"/>
      <c r="AT28" s="414"/>
      <c r="AU28" s="414"/>
    </row>
    <row r="29" spans="1:47" ht="15.6" thickBot="1" x14ac:dyDescent="0.3">
      <c r="B29" s="433"/>
      <c r="C29" s="440">
        <f>IF(ISNUMBER(Regressions!B4), Regressions!B4, "-")</f>
        <v>2025</v>
      </c>
      <c r="D29" s="441">
        <f>C29</f>
        <v>2025</v>
      </c>
      <c r="E29" s="441">
        <f>D29</f>
        <v>2025</v>
      </c>
      <c r="F29" s="441">
        <f>E29</f>
        <v>2025</v>
      </c>
      <c r="G29" s="441">
        <f>F29</f>
        <v>2025</v>
      </c>
      <c r="H29" s="441">
        <f>F29</f>
        <v>2025</v>
      </c>
      <c r="I29" s="433"/>
      <c r="J29" s="442">
        <f>IF(ISNUMBER(Regressions!K4), Regressions!K4, "-")</f>
        <v>2025</v>
      </c>
      <c r="K29" s="443">
        <f>J29</f>
        <v>2025</v>
      </c>
      <c r="L29" s="443">
        <f>K29</f>
        <v>2025</v>
      </c>
      <c r="M29" s="443">
        <f>L29</f>
        <v>2025</v>
      </c>
      <c r="N29" s="443">
        <f>M29</f>
        <v>2025</v>
      </c>
      <c r="O29" s="443">
        <f>M29</f>
        <v>2025</v>
      </c>
      <c r="P29" s="437"/>
      <c r="Q29" s="444">
        <f>IF(ISNUMBER(Regressions!T4), Regressions!T4, "-")</f>
        <v>2025</v>
      </c>
      <c r="R29" s="445">
        <f>Q29</f>
        <v>2025</v>
      </c>
      <c r="S29" s="445">
        <f>R29</f>
        <v>2025</v>
      </c>
      <c r="T29" s="445">
        <f>S29</f>
        <v>2025</v>
      </c>
      <c r="U29" s="445">
        <f>T29</f>
        <v>2025</v>
      </c>
      <c r="V29" s="446">
        <f>T29</f>
        <v>2025</v>
      </c>
      <c r="AM29" s="414"/>
      <c r="AN29" s="414"/>
      <c r="AO29" s="414"/>
      <c r="AP29" s="414"/>
      <c r="AQ29" s="414"/>
      <c r="AR29" s="414"/>
      <c r="AS29" s="414"/>
      <c r="AT29" s="414"/>
      <c r="AU29" s="414"/>
    </row>
    <row r="30" spans="1:47" x14ac:dyDescent="0.25">
      <c r="A30" s="447" t="str">
        <f>+Key!I46</f>
        <v>الخدمة الأساسية</v>
      </c>
      <c r="B30" s="448" t="s">
        <v>140</v>
      </c>
      <c r="C30" s="449">
        <f>IF(ISNUMBER(Regressions!C4), Regressions!C4, 0.0000000001)</f>
        <v>1E-10</v>
      </c>
      <c r="D30" s="449">
        <f>IF(ISNUMBER(Regressions!D4), Regressions!D4, 0.0000000001)</f>
        <v>1E-10</v>
      </c>
      <c r="E30" s="449">
        <f>IF(ISNUMBER(Regressions!E4), Regressions!E4, 0.0000000001)</f>
        <v>1E-10</v>
      </c>
      <c r="F30" s="449">
        <f>IF(ISNUMBER(Regressions!F4), Regressions!F4, 0.0000000001)</f>
        <v>1E-10</v>
      </c>
      <c r="G30" s="449">
        <f>IF(ISNUMBER(Regressions!G4), Regressions!G4, 0.0000000001)</f>
        <v>1E-10</v>
      </c>
      <c r="H30" s="449">
        <f>IF(ISNUMBER(Regressions!H4), Regressions!H4, 0.0000000001)</f>
        <v>99.713676269999993</v>
      </c>
      <c r="I30" s="450" t="s">
        <v>140</v>
      </c>
      <c r="J30" s="449">
        <f>IF(ISNUMBER(Regressions!L4), Regressions!L4,0.0000000001)</f>
        <v>1E-10</v>
      </c>
      <c r="K30" s="449">
        <f>IF(ISNUMBER(Regressions!M4), Regressions!M4,0.0000000001)</f>
        <v>1E-10</v>
      </c>
      <c r="L30" s="449">
        <f>IF(ISNUMBER(Regressions!N4), Regressions!N4,0.0000000001)</f>
        <v>1E-10</v>
      </c>
      <c r="M30" s="449">
        <f>IF(ISNUMBER(Regressions!O4), Regressions!O4,0.0000000001)</f>
        <v>1E-10</v>
      </c>
      <c r="N30" s="449">
        <f>IF(ISNUMBER(Regressions!P4), Regressions!P4,0.0000000001)</f>
        <v>1E-10</v>
      </c>
      <c r="O30" s="449">
        <f>IF(ISNUMBER(Regressions!Q4), Regressions!Q4,0.0000000001)</f>
        <v>100</v>
      </c>
      <c r="P30" s="451" t="s">
        <v>140</v>
      </c>
      <c r="Q30" s="449">
        <f>IF(ISNUMBER(Regressions!U4), Regressions!U4,0.0000000001)</f>
        <v>1E-10</v>
      </c>
      <c r="R30" s="449">
        <f>IF(ISNUMBER(Regressions!V4), Regressions!V4,0.0000000001)</f>
        <v>1E-10</v>
      </c>
      <c r="S30" s="449">
        <f>IF(ISNUMBER(Regressions!W4), Regressions!W4,0.0000000001)</f>
        <v>1E-10</v>
      </c>
      <c r="T30" s="449">
        <f>IF(ISNUMBER(Regressions!X4), Regressions!X4,0.0000000001)</f>
        <v>1E-10</v>
      </c>
      <c r="U30" s="449">
        <f>IF(ISNUMBER(Regressions!Y4), Regressions!Y4,0.0000000001)</f>
        <v>1E-10</v>
      </c>
      <c r="V30" s="452">
        <f>IF(ISNUMBER(Regressions!Z4), Regressions!Z4,0.0000000001)</f>
        <v>100</v>
      </c>
      <c r="AM30" s="414"/>
      <c r="AN30" s="414"/>
      <c r="AO30" s="414"/>
      <c r="AP30" s="414"/>
      <c r="AQ30" s="414"/>
      <c r="AR30" s="414"/>
      <c r="AS30" s="414"/>
      <c r="AT30" s="414"/>
      <c r="AU30" s="414"/>
    </row>
    <row r="31" spans="1:47" x14ac:dyDescent="0.25">
      <c r="A31" s="447" t="str">
        <f>+Key!I47</f>
        <v>خدمة محدودة</v>
      </c>
      <c r="B31" s="453" t="s">
        <v>141</v>
      </c>
      <c r="C31" s="449">
        <f>IF(ISNUMBER(Regressions!C5), Regressions!C5, 0.0000000001)</f>
        <v>1E-10</v>
      </c>
      <c r="D31" s="449">
        <f>IF(ISNUMBER(Regressions!D5), Regressions!D5, 0.0000000001)</f>
        <v>1E-10</v>
      </c>
      <c r="E31" s="449">
        <f>IF(ISNUMBER(Regressions!E5), Regressions!E5, 0.0000000001)</f>
        <v>1E-10</v>
      </c>
      <c r="F31" s="449">
        <f>IF(ISNUMBER(Regressions!F5), Regressions!F5, 0.0000000001)</f>
        <v>1E-10</v>
      </c>
      <c r="G31" s="449">
        <f>IF(ISNUMBER(Regressions!G5), Regressions!G5, 0.0000000001)</f>
        <v>1E-10</v>
      </c>
      <c r="H31" s="449">
        <f>IF(ISNUMBER(Regressions!H5), Regressions!H5, 0.0000000001)</f>
        <v>0</v>
      </c>
      <c r="I31" s="454" t="s">
        <v>141</v>
      </c>
      <c r="J31" s="449">
        <f>IF(ISNUMBER(Regressions!L5), Regressions!L5,0.0000000001)</f>
        <v>1E-10</v>
      </c>
      <c r="K31" s="449">
        <f>IF(ISNUMBER(Regressions!M5), Regressions!M5,0.0000000001)</f>
        <v>1E-10</v>
      </c>
      <c r="L31" s="449">
        <f>IF(ISNUMBER(Regressions!N5), Regressions!N5,0.0000000001)</f>
        <v>1E-10</v>
      </c>
      <c r="M31" s="449">
        <f>IF(ISNUMBER(Regressions!O5), Regressions!O5,0.0000000001)</f>
        <v>1E-10</v>
      </c>
      <c r="N31" s="449">
        <f>IF(ISNUMBER(Regressions!P5), Regressions!P5,0.0000000001)</f>
        <v>1E-10</v>
      </c>
      <c r="O31" s="449">
        <f>IF(ISNUMBER(Regressions!Q5), Regressions!Q5,0.0000000001)</f>
        <v>0</v>
      </c>
      <c r="P31" s="455" t="s">
        <v>141</v>
      </c>
      <c r="Q31" s="449">
        <f>IF(ISNUMBER(Regressions!U5), Regressions!U5,0.0000000001)</f>
        <v>1E-10</v>
      </c>
      <c r="R31" s="449">
        <f>IF(ISNUMBER(Regressions!V5), Regressions!V5,0.0000000001)</f>
        <v>1E-10</v>
      </c>
      <c r="S31" s="449">
        <f>IF(ISNUMBER(Regressions!W5), Regressions!W5,0.0000000001)</f>
        <v>1E-10</v>
      </c>
      <c r="T31" s="449">
        <f>IF(ISNUMBER(Regressions!X5), Regressions!X5,0.0000000001)</f>
        <v>1E-10</v>
      </c>
      <c r="U31" s="449">
        <f>IF(ISNUMBER(Regressions!Y5), Regressions!Y5,0.0000000001)</f>
        <v>1E-10</v>
      </c>
      <c r="V31" s="452">
        <f>IF(ISNUMBER(Regressions!Z5), Regressions!Z5,0.0000000001)</f>
        <v>0</v>
      </c>
      <c r="AM31" s="414"/>
      <c r="AN31" s="414"/>
      <c r="AO31" s="414"/>
      <c r="AP31" s="414"/>
      <c r="AQ31" s="414"/>
      <c r="AR31" s="414"/>
      <c r="AS31" s="414"/>
      <c r="AT31" s="414"/>
      <c r="AU31" s="414"/>
    </row>
    <row r="32" spans="1:47" x14ac:dyDescent="0.25">
      <c r="A32" s="447" t="str">
        <f>+Key!I48</f>
        <v>لاتوجد خدمة</v>
      </c>
      <c r="B32" s="453" t="s">
        <v>139</v>
      </c>
      <c r="C32" s="449">
        <f>IF(ISNUMBER(Regressions!C6), Regressions!C6, 0.0000000001)</f>
        <v>4.2539359409999999</v>
      </c>
      <c r="D32" s="449">
        <f>IF(ISNUMBER(Regressions!D6), Regressions!D6, 0.0000000001)</f>
        <v>1E-10</v>
      </c>
      <c r="E32" s="449">
        <f>IF(ISNUMBER(Regressions!E6), Regressions!E6, 0.0000000001)</f>
        <v>1E-10</v>
      </c>
      <c r="F32" s="449">
        <f>IF(ISNUMBER(Regressions!F6), Regressions!F6, 0.0000000001)</f>
        <v>1E-10</v>
      </c>
      <c r="G32" s="449">
        <f>IF(ISNUMBER(Regressions!G6), Regressions!G6, 0.0000000001)</f>
        <v>10.035884749999999</v>
      </c>
      <c r="H32" s="449">
        <f>IF(ISNUMBER(Regressions!H6), Regressions!H6, 0.0000000001)</f>
        <v>0.28632373150000001</v>
      </c>
      <c r="I32" s="456" t="s">
        <v>139</v>
      </c>
      <c r="J32" s="449">
        <f>IF(ISNUMBER(Regressions!L6), Regressions!L6,0.0000000001)</f>
        <v>0</v>
      </c>
      <c r="K32" s="449">
        <f>IF(ISNUMBER(Regressions!M6), Regressions!M6,0.0000000001)</f>
        <v>1E-10</v>
      </c>
      <c r="L32" s="449">
        <f>IF(ISNUMBER(Regressions!N6), Regressions!N6,0.0000000001)</f>
        <v>1E-10</v>
      </c>
      <c r="M32" s="449">
        <f>IF(ISNUMBER(Regressions!O6), Regressions!O6,0.0000000001)</f>
        <v>1E-10</v>
      </c>
      <c r="N32" s="449">
        <f>IF(ISNUMBER(Regressions!P6), Regressions!P6,0.0000000001)</f>
        <v>0</v>
      </c>
      <c r="O32" s="449">
        <f>IF(ISNUMBER(Regressions!Q6), Regressions!Q6,0.0000000001)</f>
        <v>0</v>
      </c>
      <c r="P32" s="457" t="s">
        <v>139</v>
      </c>
      <c r="Q32" s="449">
        <f>IF(ISNUMBER(Regressions!U6), Regressions!U6,0.0000000001)</f>
        <v>0.36184274399999999</v>
      </c>
      <c r="R32" s="449">
        <f>IF(ISNUMBER(Regressions!V6), Regressions!V6,0.0000000001)</f>
        <v>1E-10</v>
      </c>
      <c r="S32" s="449">
        <f>IF(ISNUMBER(Regressions!W6), Regressions!W6,0.0000000001)</f>
        <v>1E-10</v>
      </c>
      <c r="T32" s="449">
        <f>IF(ISNUMBER(Regressions!X6), Regressions!X6,0.0000000001)</f>
        <v>0</v>
      </c>
      <c r="U32" s="449">
        <f>IF(ISNUMBER(Regressions!Y6), Regressions!Y6,0.0000000001)</f>
        <v>4.0408328129999997</v>
      </c>
      <c r="V32" s="452">
        <f>IF(ISNUMBER(Regressions!Z6), Regressions!Z6,0.0000000001)</f>
        <v>0</v>
      </c>
      <c r="AM32" s="414"/>
      <c r="AN32" s="414"/>
      <c r="AO32" s="414"/>
      <c r="AP32" s="414"/>
      <c r="AQ32" s="414"/>
      <c r="AR32" s="414"/>
      <c r="AS32" s="414"/>
      <c r="AT32" s="414"/>
      <c r="AU32" s="414"/>
    </row>
    <row r="33" spans="1:22" ht="15.6" thickBot="1" x14ac:dyDescent="0.3">
      <c r="A33" s="447" t="str">
        <f>+Key!I49</f>
        <v>البيانات غير كافية</v>
      </c>
      <c r="B33" s="458" t="s">
        <v>194</v>
      </c>
      <c r="C33" s="459">
        <f>IF(ISNUMBER(Regressions!C7), Regressions!C7, 0.0000000001)</f>
        <v>95.746064059999995</v>
      </c>
      <c r="D33" s="459">
        <f>IF(ISNUMBER(Regressions!D7), Regressions!D7, 0.0000000001)</f>
        <v>100</v>
      </c>
      <c r="E33" s="459">
        <f>IF(ISNUMBER(Regressions!E7), Regressions!E7, 0.0000000001)</f>
        <v>100</v>
      </c>
      <c r="F33" s="459">
        <f>IF(ISNUMBER(Regressions!F7), Regressions!F7, 0.0000000001)</f>
        <v>100</v>
      </c>
      <c r="G33" s="459">
        <f>IF(ISNUMBER(Regressions!G7), Regressions!G7, 0.0000000001)</f>
        <v>89.964115250000006</v>
      </c>
      <c r="H33" s="459">
        <f>IF(ISNUMBER(Regressions!H7), Regressions!H7, 0.0000000001)</f>
        <v>0</v>
      </c>
      <c r="I33" s="460" t="s">
        <v>194</v>
      </c>
      <c r="J33" s="461">
        <f>IF(ISNUMBER(Regressions!L7), Regressions!L7,0.0000000001)</f>
        <v>100</v>
      </c>
      <c r="K33" s="459">
        <f>IF(ISNUMBER(Regressions!M7), Regressions!M7,0.0000000001)</f>
        <v>100</v>
      </c>
      <c r="L33" s="459">
        <f>IF(ISNUMBER(Regressions!N7), Regressions!N7,0.0000000001)</f>
        <v>100</v>
      </c>
      <c r="M33" s="459">
        <f>IF(ISNUMBER(Regressions!O7), Regressions!O7,0.0000000001)</f>
        <v>100</v>
      </c>
      <c r="N33" s="459">
        <f>IF(ISNUMBER(Regressions!P7), Regressions!P7,0.0000000001)</f>
        <v>100</v>
      </c>
      <c r="O33" s="459">
        <f>IF(ISNUMBER(Regressions!Q7), Regressions!Q7,0.0000000001)</f>
        <v>0</v>
      </c>
      <c r="P33" s="462" t="s">
        <v>194</v>
      </c>
      <c r="Q33" s="461">
        <f>IF(ISNUMBER(Regressions!U7), Regressions!U7,0.0000000001)</f>
        <v>99.63815726</v>
      </c>
      <c r="R33" s="461">
        <f>IF(ISNUMBER(Regressions!V7), Regressions!V7,0.0000000001)</f>
        <v>100</v>
      </c>
      <c r="S33" s="459">
        <f>IF(ISNUMBER(Regressions!W7), Regressions!W7,0.0000000001)</f>
        <v>100</v>
      </c>
      <c r="T33" s="459">
        <f>IF(ISNUMBER(Regressions!X7), Regressions!X7,0.0000000001)</f>
        <v>100</v>
      </c>
      <c r="U33" s="459">
        <f>IF(ISNUMBER(Regressions!Y7), Regressions!Y7,0.0000000001)</f>
        <v>95.959167190000002</v>
      </c>
      <c r="V33" s="463">
        <f>IF(ISNUMBER(Regressions!Z7), Regressions!Z7,0.0000000001)</f>
        <v>0</v>
      </c>
    </row>
    <row r="34" spans="1:22" x14ac:dyDescent="0.25">
      <c r="B34" s="464" t="str">
        <f>HLOOKUP(Introduction!$G$4,nametranslations,34,FALSE)</f>
        <v>المصدر: WHO/UNICEF JMP (2024)</v>
      </c>
    </row>
    <row r="35" spans="1:22" ht="5.25" customHeight="1" x14ac:dyDescent="0.25"/>
    <row r="36" spans="1:22" s="414" customFormat="1" ht="49.5" customHeight="1" x14ac:dyDescent="0.25">
      <c r="B36" s="465" t="str">
        <f>+Key!I46</f>
        <v>الخدمة الأساسية</v>
      </c>
      <c r="C36" s="466" t="str">
        <f>+HLOOKUP(Introduction!$G$4,Key!A:G,158,FALSE)</f>
        <v>مياه الشرب من مصدر محسّن والمياه متوفرة في المدرسة وقت إجراء المسح</v>
      </c>
      <c r="D36" s="466"/>
      <c r="E36" s="466"/>
      <c r="F36" s="466"/>
      <c r="G36" s="466"/>
      <c r="H36" s="466"/>
      <c r="I36" s="465" t="str">
        <f>+Key!I46</f>
        <v>الخدمة الأساسية</v>
      </c>
      <c r="J36" s="467" t="str">
        <f>+HLOOKUP(Introduction!$G$4,Key!A:G,162,FALSE)</f>
        <v>مرافق الصرف الصحي المحسنة في المدرسة والتي تكون أحادية الجنس وقابلة للاستخدام (متاحة وعملية وخاصة) في وقت المسح</v>
      </c>
      <c r="K36" s="468"/>
      <c r="L36" s="468"/>
      <c r="M36" s="468"/>
      <c r="N36" s="468"/>
      <c r="O36" s="468"/>
      <c r="P36" s="465" t="str">
        <f>+Key!I46</f>
        <v>الخدمة الأساسية</v>
      </c>
      <c r="Q36" s="469" t="str">
        <f>+HLOOKUP(Introduction!$G$4,Key!A:G,165,FALSE)</f>
        <v>تتوفر مرافق غسل اليدين بالماء والصابون في المدرسة وقت إجراء المسح</v>
      </c>
      <c r="R36" s="469"/>
      <c r="S36" s="469"/>
      <c r="T36" s="469"/>
      <c r="U36" s="469"/>
      <c r="V36" s="469"/>
    </row>
    <row r="37" spans="1:22" ht="49.5" customHeight="1" x14ac:dyDescent="0.25">
      <c r="B37" s="465" t="str">
        <f>+Key!I47</f>
        <v>خدمة محدودة</v>
      </c>
      <c r="C37" s="470" t="str">
        <f>+HLOOKUP(Introduction!$G$4,Key!A:G,159,FALSE)</f>
        <v>مياه الشرب من مصدر محسّن لكن المياه غير متوفرة في المدرسة وقت إجراء المسح</v>
      </c>
      <c r="D37" s="470"/>
      <c r="E37" s="470"/>
      <c r="F37" s="470"/>
      <c r="G37" s="470"/>
      <c r="H37" s="470"/>
      <c r="I37" s="465" t="str">
        <f>+Key!I47</f>
        <v>خدمة محدودة</v>
      </c>
      <c r="J37" s="470" t="str">
        <f>+HLOOKUP(Introduction!$G$4,Key!A:G,163,FALSE)</f>
        <v>تحسين مرافق الصرف الصحي في المدرسة والتي تكون إما غير مخصصة للجنسين أو غير قابلة للاستخدام في وقت المسح</v>
      </c>
      <c r="K37" s="470"/>
      <c r="L37" s="470"/>
      <c r="M37" s="470"/>
      <c r="N37" s="470"/>
      <c r="O37" s="470"/>
      <c r="P37" s="465" t="str">
        <f>+Key!I47</f>
        <v>خدمة محدودة</v>
      </c>
      <c r="Q37" s="470" t="str">
        <f>+HLOOKUP(Introduction!$G$4,Key!A:G,166,FALSE)</f>
        <v>تتوفر مرافق لغسل اليدين بالماء ولكن لا يتوفر الصابون في المدرسة وقت إجراء المسح</v>
      </c>
      <c r="R37" s="470"/>
      <c r="S37" s="470"/>
      <c r="T37" s="470"/>
      <c r="U37" s="470"/>
      <c r="V37" s="470"/>
    </row>
    <row r="38" spans="1:22" ht="49.5" customHeight="1" x14ac:dyDescent="0.25">
      <c r="B38" s="465" t="str">
        <f>+Key!I48</f>
        <v>لاتوجد خدمة</v>
      </c>
      <c r="C38" s="471" t="str">
        <f>+HLOOKUP(Introduction!$G$4,Key!A:G,160,FALSE)</f>
        <v>شرب المياه من مصدر غير محسن أو عدم وجود مصدر مياه في المدرسة</v>
      </c>
      <c r="D38" s="471"/>
      <c r="E38" s="471"/>
      <c r="F38" s="471"/>
      <c r="G38" s="471"/>
      <c r="H38" s="471"/>
      <c r="I38" s="465" t="str">
        <f>+Key!I48</f>
        <v>لاتوجد خدمة</v>
      </c>
      <c r="J38" s="471" t="str">
        <f>+HLOOKUP(Introduction!$G$4,Key!A:G,164,FALSE)</f>
        <v>مرافق الصرف الصحي غير المحسنة أو عدم وجود مرافق الصرف الصحي في المدرسة</v>
      </c>
      <c r="K38" s="471"/>
      <c r="L38" s="471"/>
      <c r="M38" s="471"/>
      <c r="N38" s="471"/>
      <c r="O38" s="471"/>
      <c r="P38" s="465" t="str">
        <f>+Key!I48</f>
        <v>لاتوجد خدمة</v>
      </c>
      <c r="Q38" s="471" t="str">
        <f>+HLOOKUP(Introduction!$G$4,Key!A:G,167,FALSE)</f>
        <v>لا توجد مرافق لغسل اليدين أو لا تتوفر المياه في المدرسة</v>
      </c>
      <c r="R38" s="471"/>
      <c r="S38" s="471"/>
      <c r="T38" s="471"/>
      <c r="U38" s="471"/>
      <c r="V38" s="471"/>
    </row>
    <row r="39" spans="1:22" ht="49.5" customHeight="1" x14ac:dyDescent="0.25">
      <c r="B39" s="465" t="str">
        <f>+Key!I49</f>
        <v>البيانات غير كافية</v>
      </c>
      <c r="C39" s="472" t="str">
        <f>+HLOOKUP(Introduction!$G$4,Key!A:G,161,FALSE)</f>
        <v>البيانات المتاحة غير كافية لإنشاء تقديرات لسنة مرجعية معينة</v>
      </c>
      <c r="D39" s="472"/>
      <c r="E39" s="472"/>
      <c r="F39" s="472"/>
      <c r="G39" s="472"/>
      <c r="H39" s="472"/>
      <c r="I39" s="465" t="str">
        <f>+Key!I49</f>
        <v>البيانات غير كافية</v>
      </c>
      <c r="J39" s="472" t="str">
        <f>+HLOOKUP(Introduction!$G$4,Key!A:G,161,FALSE)</f>
        <v>البيانات المتاحة غير كافية لإنشاء تقديرات لسنة مرجعية معينة</v>
      </c>
      <c r="K39" s="472"/>
      <c r="L39" s="472"/>
      <c r="M39" s="472"/>
      <c r="N39" s="472"/>
      <c r="O39" s="472"/>
      <c r="P39" s="465" t="str">
        <f>+Key!I49</f>
        <v>البيانات غير كافية</v>
      </c>
      <c r="Q39" s="472" t="str">
        <f>+HLOOKUP(Introduction!$G$4,Key!A:G,161,FALSE)</f>
        <v>البيانات المتاحة غير كافية لإنشاء تقديرات لسنة مرجعية معينة</v>
      </c>
      <c r="R39" s="472"/>
      <c r="S39" s="472"/>
      <c r="T39" s="472"/>
      <c r="U39" s="472"/>
      <c r="V39" s="47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CFE56-58CA-415B-A182-0DA5DC50C3C8}">
  <sheetPr codeName="Sheet3">
    <tabColor rgb="FFEAEAEA"/>
  </sheetPr>
  <dimension ref="A1:AF65"/>
  <sheetViews>
    <sheetView showGridLines="0" zoomScale="80" zoomScaleNormal="80" workbookViewId="0"/>
  </sheetViews>
  <sheetFormatPr defaultColWidth="9" defaultRowHeight="13.2" x14ac:dyDescent="0.25"/>
  <cols>
    <col min="1" max="31" width="9" style="370"/>
    <col min="32" max="32" width="5.09765625" style="370" customWidth="1"/>
    <col min="33" max="16384" width="9" style="370"/>
  </cols>
  <sheetData>
    <row r="1" spans="1:32" s="369" customFormat="1" x14ac:dyDescent="0.25"/>
    <row r="2" spans="1:32" s="369" customFormat="1" ht="15.6" x14ac:dyDescent="0.3">
      <c r="A2" s="473" t="str">
        <f>HLOOKUP(Introduction!$G$4,nametranslations,38,FALSE)</f>
        <v>خدمات المياه والصرف الصحي والنظافة في المدارس</v>
      </c>
    </row>
    <row r="3" spans="1:32" s="369" customFormat="1" ht="15.6" x14ac:dyDescent="0.3">
      <c r="A3" s="473"/>
    </row>
    <row r="4" spans="1:32" s="369" customFormat="1" x14ac:dyDescent="0.25">
      <c r="A4" s="474"/>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row>
    <row r="5" spans="1:32" s="369" customFormat="1" x14ac:dyDescent="0.25">
      <c r="A5" s="474"/>
      <c r="B5" s="474"/>
      <c r="C5" s="474"/>
      <c r="D5" s="474"/>
      <c r="E5" s="474"/>
      <c r="F5" s="474"/>
      <c r="G5" s="474"/>
      <c r="H5" s="474"/>
      <c r="I5" s="474"/>
      <c r="J5" s="474"/>
      <c r="K5" s="474"/>
      <c r="L5" s="474"/>
      <c r="M5" s="474"/>
      <c r="N5" s="474"/>
      <c r="O5" s="474"/>
      <c r="P5" s="474"/>
      <c r="Q5" s="474"/>
      <c r="R5" s="474"/>
      <c r="S5" s="474"/>
      <c r="T5" s="474"/>
      <c r="U5" s="474"/>
      <c r="V5" s="474"/>
      <c r="W5" s="474"/>
      <c r="X5" s="474"/>
      <c r="Y5" s="474"/>
      <c r="Z5" s="474"/>
      <c r="AA5" s="474"/>
      <c r="AB5" s="474"/>
      <c r="AC5" s="474"/>
      <c r="AD5" s="474"/>
      <c r="AE5" s="474"/>
      <c r="AF5" s="474"/>
    </row>
    <row r="6" spans="1:32" s="369" customFormat="1" x14ac:dyDescent="0.25">
      <c r="A6" s="474"/>
      <c r="B6" s="474"/>
      <c r="C6" s="474"/>
      <c r="D6" s="474"/>
      <c r="E6" s="474"/>
      <c r="F6" s="474"/>
      <c r="G6" s="474"/>
      <c r="H6" s="474"/>
      <c r="I6" s="474"/>
      <c r="J6" s="474"/>
      <c r="K6" s="474"/>
      <c r="L6" s="474"/>
      <c r="M6" s="474"/>
      <c r="N6" s="474"/>
      <c r="O6" s="474"/>
      <c r="P6" s="474"/>
      <c r="Q6" s="474"/>
      <c r="R6" s="474"/>
      <c r="S6" s="474"/>
      <c r="T6" s="474"/>
      <c r="U6" s="474"/>
      <c r="V6" s="474"/>
      <c r="W6" s="474"/>
      <c r="X6" s="474"/>
      <c r="Y6" s="474"/>
      <c r="Z6" s="474"/>
      <c r="AA6" s="474"/>
      <c r="AB6" s="474"/>
      <c r="AC6" s="474"/>
      <c r="AD6" s="474"/>
      <c r="AE6" s="474"/>
      <c r="AF6" s="474"/>
    </row>
    <row r="7" spans="1:32" s="369" customFormat="1" x14ac:dyDescent="0.25">
      <c r="A7" s="474"/>
      <c r="B7" s="474"/>
      <c r="C7" s="474"/>
      <c r="D7" s="474"/>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row>
    <row r="8" spans="1:32" s="369" customFormat="1" x14ac:dyDescent="0.25">
      <c r="A8" s="474"/>
      <c r="B8" s="474"/>
      <c r="C8" s="474"/>
      <c r="D8" s="474"/>
      <c r="E8" s="474"/>
      <c r="F8" s="474"/>
      <c r="G8" s="474"/>
      <c r="H8" s="474"/>
      <c r="I8" s="474"/>
      <c r="J8" s="474"/>
      <c r="K8" s="474"/>
      <c r="L8" s="474"/>
      <c r="M8" s="474"/>
      <c r="N8" s="474"/>
      <c r="O8" s="474"/>
      <c r="P8" s="474"/>
      <c r="Q8" s="474"/>
      <c r="R8" s="474"/>
      <c r="S8" s="474"/>
      <c r="T8" s="474"/>
      <c r="U8" s="474"/>
      <c r="V8" s="474"/>
      <c r="W8" s="474"/>
      <c r="X8" s="474"/>
      <c r="Y8" s="474"/>
      <c r="Z8" s="474"/>
      <c r="AA8" s="474"/>
      <c r="AB8" s="474"/>
      <c r="AC8" s="474"/>
      <c r="AD8" s="474"/>
      <c r="AE8" s="474"/>
      <c r="AF8" s="474"/>
    </row>
    <row r="9" spans="1:32" s="369" customFormat="1" x14ac:dyDescent="0.25">
      <c r="A9" s="474"/>
      <c r="B9" s="474"/>
      <c r="C9" s="474"/>
      <c r="D9" s="474"/>
      <c r="E9" s="474"/>
      <c r="F9" s="474"/>
      <c r="G9" s="474"/>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row>
    <row r="10" spans="1:32" s="369" customFormat="1" x14ac:dyDescent="0.25">
      <c r="A10" s="474"/>
      <c r="B10" s="474"/>
      <c r="C10" s="474"/>
      <c r="D10" s="474"/>
      <c r="E10" s="474"/>
      <c r="F10" s="474"/>
      <c r="G10" s="474"/>
      <c r="H10" s="474"/>
      <c r="I10" s="474"/>
      <c r="J10" s="474"/>
      <c r="K10" s="474"/>
      <c r="L10" s="474"/>
      <c r="M10" s="474"/>
      <c r="N10" s="474"/>
      <c r="O10" s="474"/>
      <c r="P10" s="474"/>
      <c r="Q10" s="474"/>
      <c r="R10" s="474"/>
      <c r="S10" s="474"/>
      <c r="T10" s="474"/>
      <c r="U10" s="474"/>
      <c r="V10" s="474"/>
      <c r="W10" s="474"/>
      <c r="X10" s="474"/>
      <c r="Y10" s="474"/>
      <c r="Z10" s="474"/>
      <c r="AA10" s="474"/>
      <c r="AB10" s="474"/>
      <c r="AC10" s="474"/>
      <c r="AD10" s="474"/>
      <c r="AE10" s="474"/>
      <c r="AF10" s="474"/>
    </row>
    <row r="11" spans="1:32" s="369" customFormat="1" x14ac:dyDescent="0.25">
      <c r="A11" s="474"/>
      <c r="B11" s="474"/>
      <c r="C11" s="474"/>
      <c r="D11" s="474"/>
      <c r="E11" s="474"/>
      <c r="F11" s="474"/>
      <c r="G11" s="474"/>
      <c r="H11" s="474"/>
      <c r="I11" s="474"/>
      <c r="J11" s="474"/>
      <c r="K11" s="474"/>
      <c r="L11" s="474"/>
      <c r="M11" s="474"/>
      <c r="N11" s="474"/>
      <c r="O11" s="474"/>
      <c r="P11" s="474"/>
      <c r="Q11" s="474"/>
      <c r="R11" s="474"/>
      <c r="S11" s="474"/>
      <c r="T11" s="474"/>
      <c r="U11" s="474"/>
      <c r="V11" s="474"/>
      <c r="W11" s="474"/>
      <c r="X11" s="474"/>
      <c r="Y11" s="474"/>
      <c r="Z11" s="474"/>
      <c r="AA11" s="474"/>
      <c r="AB11" s="474"/>
      <c r="AC11" s="474"/>
      <c r="AD11" s="474"/>
      <c r="AE11" s="474"/>
      <c r="AF11" s="474"/>
    </row>
    <row r="12" spans="1:32" s="369" customFormat="1" x14ac:dyDescent="0.25">
      <c r="A12" s="474"/>
      <c r="B12" s="474"/>
      <c r="C12" s="474"/>
      <c r="D12" s="474"/>
      <c r="E12" s="474"/>
      <c r="F12" s="474"/>
      <c r="G12" s="474"/>
      <c r="H12" s="474"/>
      <c r="I12" s="474"/>
      <c r="J12" s="474"/>
      <c r="K12" s="474"/>
      <c r="L12" s="474"/>
      <c r="M12" s="474"/>
      <c r="N12" s="474"/>
      <c r="O12" s="474"/>
      <c r="P12" s="474"/>
      <c r="Q12" s="474"/>
      <c r="R12" s="474"/>
      <c r="S12" s="474"/>
      <c r="T12" s="474"/>
      <c r="U12" s="474"/>
      <c r="V12" s="474"/>
      <c r="W12" s="474"/>
      <c r="X12" s="474"/>
      <c r="Y12" s="474"/>
      <c r="Z12" s="474"/>
      <c r="AA12" s="474"/>
      <c r="AB12" s="474"/>
      <c r="AC12" s="474"/>
      <c r="AD12" s="474"/>
      <c r="AE12" s="474"/>
      <c r="AF12" s="474"/>
    </row>
    <row r="13" spans="1:32" s="369" customFormat="1" x14ac:dyDescent="0.25">
      <c r="A13" s="474"/>
      <c r="B13" s="474"/>
      <c r="C13" s="474"/>
      <c r="D13" s="474"/>
      <c r="E13" s="474"/>
      <c r="F13" s="474"/>
      <c r="G13" s="474"/>
      <c r="H13" s="474"/>
      <c r="I13" s="474"/>
      <c r="J13" s="474"/>
      <c r="K13" s="474"/>
      <c r="L13" s="474"/>
      <c r="M13" s="474"/>
      <c r="N13" s="474"/>
      <c r="O13" s="474"/>
      <c r="P13" s="474"/>
      <c r="Q13" s="474"/>
      <c r="R13" s="474"/>
      <c r="S13" s="474"/>
      <c r="T13" s="474"/>
      <c r="U13" s="474"/>
      <c r="V13" s="474"/>
      <c r="W13" s="474"/>
      <c r="X13" s="474"/>
      <c r="Y13" s="474"/>
      <c r="Z13" s="474"/>
      <c r="AA13" s="474"/>
      <c r="AB13" s="474"/>
      <c r="AC13" s="474"/>
      <c r="AD13" s="474"/>
      <c r="AE13" s="474"/>
      <c r="AF13" s="474"/>
    </row>
    <row r="14" spans="1:32" s="369" customFormat="1" x14ac:dyDescent="0.25">
      <c r="A14" s="474"/>
      <c r="B14" s="474"/>
      <c r="C14" s="474"/>
      <c r="D14" s="474"/>
      <c r="E14" s="474"/>
      <c r="F14" s="474"/>
      <c r="G14" s="474"/>
      <c r="H14" s="474"/>
      <c r="I14" s="474"/>
      <c r="J14" s="474"/>
      <c r="K14" s="474"/>
      <c r="L14" s="474"/>
      <c r="M14" s="474"/>
      <c r="N14" s="474"/>
      <c r="O14" s="474"/>
      <c r="P14" s="474"/>
      <c r="Q14" s="474"/>
      <c r="R14" s="474"/>
      <c r="S14" s="474"/>
      <c r="T14" s="474"/>
      <c r="U14" s="474"/>
      <c r="V14" s="474"/>
      <c r="W14" s="474"/>
      <c r="X14" s="474"/>
      <c r="Y14" s="474"/>
      <c r="Z14" s="474"/>
      <c r="AA14" s="474"/>
      <c r="AB14" s="474"/>
      <c r="AC14" s="474"/>
      <c r="AD14" s="474"/>
      <c r="AE14" s="474"/>
      <c r="AF14" s="474"/>
    </row>
    <row r="15" spans="1:32" s="369" customFormat="1" x14ac:dyDescent="0.25">
      <c r="A15" s="474"/>
      <c r="B15" s="474"/>
      <c r="C15" s="474"/>
      <c r="D15" s="474"/>
      <c r="E15" s="474"/>
      <c r="F15" s="474"/>
      <c r="G15" s="474"/>
      <c r="H15" s="474"/>
      <c r="I15" s="474"/>
      <c r="J15" s="474"/>
      <c r="K15" s="474"/>
      <c r="L15" s="474"/>
      <c r="M15" s="474"/>
      <c r="N15" s="474"/>
      <c r="O15" s="474"/>
      <c r="P15" s="474"/>
      <c r="Q15" s="474"/>
      <c r="R15" s="474"/>
      <c r="S15" s="474"/>
      <c r="T15" s="474"/>
      <c r="U15" s="474"/>
      <c r="V15" s="474"/>
      <c r="W15" s="474"/>
      <c r="X15" s="474"/>
      <c r="Y15" s="474"/>
      <c r="Z15" s="474"/>
      <c r="AA15" s="474"/>
      <c r="AB15" s="474"/>
      <c r="AC15" s="474"/>
      <c r="AD15" s="474"/>
      <c r="AE15" s="474"/>
      <c r="AF15" s="474"/>
    </row>
    <row r="16" spans="1:32" s="369" customFormat="1" x14ac:dyDescent="0.25">
      <c r="A16" s="474"/>
      <c r="B16" s="474"/>
      <c r="C16" s="474"/>
      <c r="D16" s="474"/>
      <c r="E16" s="474"/>
      <c r="F16" s="474"/>
      <c r="G16" s="474"/>
      <c r="H16" s="474"/>
      <c r="I16" s="474"/>
      <c r="J16" s="474"/>
      <c r="K16" s="474"/>
      <c r="L16" s="474"/>
      <c r="M16" s="474"/>
      <c r="N16" s="474"/>
      <c r="O16" s="474"/>
      <c r="P16" s="474"/>
      <c r="Q16" s="474"/>
      <c r="R16" s="474"/>
      <c r="S16" s="474"/>
      <c r="T16" s="474"/>
      <c r="U16" s="474"/>
      <c r="V16" s="474"/>
      <c r="W16" s="474"/>
      <c r="X16" s="474"/>
      <c r="Y16" s="474"/>
      <c r="Z16" s="474"/>
      <c r="AA16" s="474"/>
      <c r="AB16" s="474"/>
      <c r="AC16" s="474"/>
      <c r="AD16" s="474"/>
      <c r="AE16" s="474"/>
      <c r="AF16" s="474"/>
    </row>
    <row r="17" spans="1:32" s="369" customFormat="1" x14ac:dyDescent="0.25">
      <c r="A17" s="474"/>
      <c r="B17" s="474"/>
      <c r="C17" s="474"/>
      <c r="D17" s="474"/>
      <c r="E17" s="474"/>
      <c r="F17" s="474"/>
      <c r="G17" s="474"/>
      <c r="H17" s="474"/>
      <c r="I17" s="474"/>
      <c r="J17" s="474"/>
      <c r="K17" s="474"/>
      <c r="L17" s="474"/>
      <c r="M17" s="474"/>
      <c r="N17" s="474"/>
      <c r="O17" s="474"/>
      <c r="P17" s="474"/>
      <c r="Q17" s="474"/>
      <c r="R17" s="474"/>
      <c r="S17" s="474"/>
      <c r="T17" s="474"/>
      <c r="U17" s="474"/>
      <c r="V17" s="474"/>
      <c r="W17" s="474"/>
      <c r="X17" s="474"/>
      <c r="Y17" s="474"/>
      <c r="Z17" s="474"/>
      <c r="AA17" s="474"/>
      <c r="AB17" s="474"/>
      <c r="AC17" s="474"/>
      <c r="AD17" s="474"/>
      <c r="AE17" s="474"/>
      <c r="AF17" s="474"/>
    </row>
    <row r="18" spans="1:32" s="369" customFormat="1" x14ac:dyDescent="0.25">
      <c r="A18" s="474"/>
      <c r="B18" s="474"/>
      <c r="C18" s="474"/>
      <c r="D18" s="474"/>
      <c r="E18" s="474"/>
      <c r="F18" s="474"/>
      <c r="G18" s="474"/>
      <c r="H18" s="474"/>
      <c r="I18" s="474"/>
      <c r="J18" s="474"/>
      <c r="K18" s="474"/>
      <c r="L18" s="474"/>
      <c r="M18" s="474"/>
      <c r="N18" s="474"/>
      <c r="O18" s="474"/>
      <c r="P18" s="474"/>
      <c r="Q18" s="474"/>
      <c r="R18" s="474"/>
      <c r="S18" s="474"/>
      <c r="T18" s="474"/>
      <c r="U18" s="474"/>
      <c r="V18" s="474"/>
      <c r="W18" s="474"/>
      <c r="X18" s="474"/>
      <c r="Y18" s="474"/>
      <c r="Z18" s="474"/>
      <c r="AA18" s="474"/>
      <c r="AB18" s="474"/>
      <c r="AC18" s="474"/>
      <c r="AD18" s="474"/>
      <c r="AE18" s="474"/>
      <c r="AF18" s="474"/>
    </row>
    <row r="19" spans="1:32" s="369" customFormat="1" x14ac:dyDescent="0.25">
      <c r="A19" s="474"/>
      <c r="B19" s="474"/>
      <c r="C19" s="474"/>
      <c r="D19" s="474"/>
      <c r="E19" s="474"/>
      <c r="F19" s="474"/>
      <c r="G19" s="474"/>
      <c r="H19" s="474"/>
      <c r="I19" s="474"/>
      <c r="J19" s="474"/>
      <c r="K19" s="474"/>
      <c r="L19" s="474"/>
      <c r="M19" s="474"/>
      <c r="N19" s="474"/>
      <c r="O19" s="474"/>
      <c r="P19" s="474"/>
      <c r="Q19" s="474"/>
      <c r="R19" s="474"/>
      <c r="S19" s="474"/>
      <c r="T19" s="474"/>
      <c r="U19" s="474"/>
      <c r="V19" s="474"/>
      <c r="W19" s="474"/>
      <c r="X19" s="474"/>
      <c r="Y19" s="474"/>
      <c r="Z19" s="474"/>
      <c r="AA19" s="474"/>
      <c r="AB19" s="474"/>
      <c r="AC19" s="474"/>
      <c r="AD19" s="474"/>
      <c r="AE19" s="474"/>
      <c r="AF19" s="474"/>
    </row>
    <row r="20" spans="1:32" s="369" customFormat="1" x14ac:dyDescent="0.25">
      <c r="A20" s="474"/>
      <c r="B20" s="474"/>
      <c r="C20" s="474"/>
      <c r="D20" s="474"/>
      <c r="E20" s="474"/>
      <c r="F20" s="474"/>
      <c r="G20" s="474"/>
      <c r="H20" s="474"/>
      <c r="I20" s="474"/>
      <c r="J20" s="474"/>
      <c r="K20" s="474"/>
      <c r="L20" s="474"/>
      <c r="M20" s="474"/>
      <c r="N20" s="474"/>
      <c r="O20" s="474"/>
      <c r="P20" s="474"/>
      <c r="Q20" s="474"/>
      <c r="R20" s="474"/>
      <c r="S20" s="474"/>
      <c r="T20" s="474"/>
      <c r="U20" s="474"/>
      <c r="V20" s="474"/>
      <c r="W20" s="474"/>
      <c r="X20" s="474"/>
      <c r="Y20" s="474"/>
      <c r="Z20" s="474"/>
      <c r="AA20" s="474"/>
      <c r="AB20" s="474"/>
      <c r="AC20" s="474"/>
      <c r="AD20" s="474"/>
      <c r="AE20" s="474"/>
      <c r="AF20" s="474"/>
    </row>
    <row r="21" spans="1:32" s="369" customFormat="1" x14ac:dyDescent="0.25">
      <c r="A21" s="474"/>
      <c r="B21" s="474"/>
      <c r="C21" s="474"/>
      <c r="D21" s="474"/>
      <c r="E21" s="474"/>
      <c r="F21" s="474"/>
      <c r="G21" s="474"/>
      <c r="H21" s="474"/>
      <c r="I21" s="474"/>
      <c r="J21" s="474"/>
      <c r="K21" s="474"/>
      <c r="L21" s="474"/>
      <c r="M21" s="474"/>
      <c r="N21" s="474"/>
      <c r="O21" s="474"/>
      <c r="P21" s="474"/>
      <c r="Q21" s="474"/>
      <c r="R21" s="474"/>
      <c r="S21" s="474"/>
      <c r="T21" s="474"/>
      <c r="U21" s="474"/>
      <c r="V21" s="474"/>
      <c r="W21" s="474"/>
      <c r="X21" s="474"/>
      <c r="Y21" s="474"/>
      <c r="Z21" s="474"/>
      <c r="AA21" s="474"/>
      <c r="AB21" s="474"/>
      <c r="AC21" s="474"/>
      <c r="AD21" s="474"/>
      <c r="AE21" s="474"/>
      <c r="AF21" s="474"/>
    </row>
    <row r="22" spans="1:32" s="369" customFormat="1" x14ac:dyDescent="0.25">
      <c r="A22" s="474"/>
      <c r="B22" s="474"/>
      <c r="C22" s="474"/>
      <c r="D22" s="474"/>
      <c r="E22" s="474"/>
      <c r="F22" s="474"/>
      <c r="G22" s="474"/>
      <c r="H22" s="474"/>
      <c r="I22" s="474"/>
      <c r="J22" s="474"/>
      <c r="K22" s="474"/>
      <c r="L22" s="474"/>
      <c r="M22" s="474"/>
      <c r="N22" s="474"/>
      <c r="O22" s="474"/>
      <c r="P22" s="474"/>
      <c r="Q22" s="474"/>
      <c r="R22" s="474"/>
      <c r="S22" s="474"/>
      <c r="T22" s="474"/>
      <c r="U22" s="474"/>
      <c r="V22" s="474"/>
      <c r="W22" s="474"/>
      <c r="X22" s="474"/>
      <c r="Y22" s="474"/>
      <c r="Z22" s="474"/>
      <c r="AA22" s="474"/>
      <c r="AB22" s="474"/>
      <c r="AC22" s="474"/>
      <c r="AD22" s="474"/>
      <c r="AE22" s="474"/>
      <c r="AF22" s="474"/>
    </row>
    <row r="23" spans="1:32" s="369" customFormat="1" x14ac:dyDescent="0.25">
      <c r="A23" s="464" t="str">
        <f>+HLOOKUP(Introduction!$G$4,nametranslations,34,FALSE)</f>
        <v>المصدر: WHO/UNICEF JMP (2024)</v>
      </c>
    </row>
    <row r="24" spans="1:32" s="369" customFormat="1" x14ac:dyDescent="0.25">
      <c r="A24" s="475"/>
    </row>
    <row r="25" spans="1:32" s="369" customFormat="1" x14ac:dyDescent="0.25">
      <c r="A25" s="476"/>
      <c r="B25" s="476"/>
      <c r="C25" s="476"/>
      <c r="D25" s="476"/>
      <c r="E25" s="476"/>
      <c r="F25" s="476"/>
      <c r="G25" s="476"/>
      <c r="H25" s="476"/>
      <c r="I25" s="476"/>
      <c r="J25" s="476"/>
      <c r="K25" s="476"/>
      <c r="L25" s="476"/>
      <c r="M25" s="476"/>
      <c r="N25" s="476"/>
      <c r="O25" s="476"/>
      <c r="P25" s="476"/>
      <c r="Q25" s="476"/>
      <c r="R25" s="476"/>
      <c r="S25" s="476"/>
      <c r="T25" s="476"/>
      <c r="U25" s="476"/>
      <c r="V25" s="476"/>
      <c r="W25" s="476"/>
      <c r="X25" s="476"/>
      <c r="Y25" s="476"/>
      <c r="Z25" s="476"/>
      <c r="AA25" s="476"/>
      <c r="AB25" s="476"/>
      <c r="AC25" s="476"/>
      <c r="AD25" s="476"/>
      <c r="AE25" s="476"/>
      <c r="AF25" s="476"/>
    </row>
    <row r="26" spans="1:32" s="369" customFormat="1" x14ac:dyDescent="0.25">
      <c r="A26" s="476"/>
      <c r="B26" s="476"/>
      <c r="C26" s="476"/>
      <c r="D26" s="476"/>
      <c r="E26" s="476"/>
      <c r="F26" s="476"/>
      <c r="G26" s="476"/>
      <c r="H26" s="476"/>
      <c r="I26" s="476"/>
      <c r="J26" s="476"/>
      <c r="K26" s="476"/>
      <c r="L26" s="476"/>
      <c r="M26" s="476"/>
      <c r="N26" s="476"/>
      <c r="O26" s="476"/>
      <c r="P26" s="476"/>
      <c r="Q26" s="476"/>
      <c r="R26" s="476"/>
      <c r="S26" s="476"/>
      <c r="T26" s="476"/>
      <c r="U26" s="476"/>
      <c r="V26" s="476"/>
      <c r="W26" s="476"/>
      <c r="X26" s="476"/>
      <c r="Y26" s="476"/>
      <c r="Z26" s="476"/>
      <c r="AA26" s="476"/>
      <c r="AB26" s="476"/>
      <c r="AC26" s="476"/>
      <c r="AD26" s="476"/>
      <c r="AE26" s="476"/>
      <c r="AF26" s="476"/>
    </row>
    <row r="27" spans="1:32" s="369" customFormat="1" x14ac:dyDescent="0.25">
      <c r="A27" s="476"/>
      <c r="B27" s="476"/>
      <c r="C27" s="476"/>
      <c r="D27" s="476"/>
      <c r="E27" s="476"/>
      <c r="F27" s="476"/>
      <c r="G27" s="476"/>
      <c r="H27" s="476"/>
      <c r="I27" s="476"/>
      <c r="J27" s="476"/>
      <c r="K27" s="476"/>
      <c r="L27" s="476"/>
      <c r="M27" s="476"/>
      <c r="N27" s="476"/>
      <c r="O27" s="476"/>
      <c r="P27" s="476"/>
      <c r="Q27" s="476"/>
      <c r="R27" s="476"/>
      <c r="S27" s="476"/>
      <c r="T27" s="476"/>
      <c r="U27" s="476"/>
      <c r="V27" s="476"/>
      <c r="W27" s="476"/>
      <c r="X27" s="476"/>
      <c r="Y27" s="476"/>
      <c r="Z27" s="476"/>
      <c r="AA27" s="476"/>
      <c r="AB27" s="476"/>
      <c r="AC27" s="476"/>
      <c r="AD27" s="476"/>
      <c r="AE27" s="476"/>
      <c r="AF27" s="476"/>
    </row>
    <row r="28" spans="1:32" s="369" customFormat="1" x14ac:dyDescent="0.25">
      <c r="A28" s="476"/>
      <c r="B28" s="476"/>
      <c r="C28" s="476"/>
      <c r="D28" s="476"/>
      <c r="E28" s="476"/>
      <c r="F28" s="476"/>
      <c r="G28" s="476"/>
      <c r="H28" s="476"/>
      <c r="I28" s="476"/>
      <c r="J28" s="476"/>
      <c r="K28" s="476"/>
      <c r="L28" s="476"/>
      <c r="M28" s="476"/>
      <c r="N28" s="476"/>
      <c r="O28" s="476"/>
      <c r="P28" s="476"/>
      <c r="Q28" s="476"/>
      <c r="R28" s="476"/>
      <c r="S28" s="476"/>
      <c r="T28" s="476"/>
      <c r="U28" s="476"/>
      <c r="V28" s="476"/>
      <c r="W28" s="476"/>
      <c r="X28" s="476"/>
      <c r="Y28" s="476"/>
      <c r="Z28" s="476"/>
      <c r="AA28" s="476"/>
      <c r="AB28" s="476"/>
      <c r="AC28" s="476"/>
      <c r="AD28" s="476"/>
      <c r="AE28" s="476"/>
      <c r="AF28" s="476"/>
    </row>
    <row r="29" spans="1:32" s="369" customFormat="1" x14ac:dyDescent="0.25">
      <c r="A29" s="476"/>
      <c r="B29" s="476"/>
      <c r="C29" s="476"/>
      <c r="D29" s="476"/>
      <c r="E29" s="476"/>
      <c r="F29" s="476"/>
      <c r="G29" s="476"/>
      <c r="H29" s="476"/>
      <c r="I29" s="476"/>
      <c r="J29" s="476"/>
      <c r="K29" s="476"/>
      <c r="L29" s="476"/>
      <c r="M29" s="476"/>
      <c r="N29" s="476"/>
      <c r="O29" s="476"/>
      <c r="P29" s="476"/>
      <c r="Q29" s="476"/>
      <c r="R29" s="476"/>
      <c r="S29" s="476"/>
      <c r="T29" s="476"/>
      <c r="U29" s="476"/>
      <c r="V29" s="476"/>
      <c r="W29" s="476"/>
      <c r="X29" s="476"/>
      <c r="Y29" s="476"/>
      <c r="Z29" s="476"/>
      <c r="AA29" s="476"/>
      <c r="AB29" s="476"/>
      <c r="AC29" s="476"/>
      <c r="AD29" s="476"/>
      <c r="AE29" s="476"/>
      <c r="AF29" s="476"/>
    </row>
    <row r="30" spans="1:32" s="369" customFormat="1" x14ac:dyDescent="0.25">
      <c r="A30" s="476"/>
      <c r="B30" s="476"/>
      <c r="C30" s="476"/>
      <c r="D30" s="476"/>
      <c r="E30" s="476"/>
      <c r="F30" s="476"/>
      <c r="G30" s="476"/>
      <c r="H30" s="476"/>
      <c r="I30" s="476"/>
      <c r="J30" s="476"/>
      <c r="K30" s="476"/>
      <c r="L30" s="476"/>
      <c r="M30" s="476"/>
      <c r="N30" s="476"/>
      <c r="O30" s="476"/>
      <c r="P30" s="476"/>
      <c r="Q30" s="476"/>
      <c r="R30" s="476"/>
      <c r="S30" s="476"/>
      <c r="T30" s="476"/>
      <c r="U30" s="476"/>
      <c r="V30" s="476"/>
      <c r="W30" s="476"/>
      <c r="X30" s="476"/>
      <c r="Y30" s="476"/>
      <c r="Z30" s="476"/>
      <c r="AA30" s="476"/>
      <c r="AB30" s="476"/>
      <c r="AC30" s="476"/>
      <c r="AD30" s="476"/>
      <c r="AE30" s="476"/>
      <c r="AF30" s="476"/>
    </row>
    <row r="31" spans="1:32" s="369" customFormat="1" x14ac:dyDescent="0.25">
      <c r="A31" s="476"/>
      <c r="B31" s="476"/>
      <c r="C31" s="476"/>
      <c r="D31" s="476"/>
      <c r="E31" s="476"/>
      <c r="F31" s="476"/>
      <c r="G31" s="476"/>
      <c r="H31" s="476"/>
      <c r="I31" s="476"/>
      <c r="J31" s="476"/>
      <c r="K31" s="476"/>
      <c r="L31" s="476"/>
      <c r="M31" s="476"/>
      <c r="N31" s="476"/>
      <c r="O31" s="476"/>
      <c r="P31" s="476"/>
      <c r="Q31" s="476"/>
      <c r="R31" s="476"/>
      <c r="S31" s="476"/>
      <c r="T31" s="476"/>
      <c r="U31" s="476"/>
      <c r="V31" s="476"/>
      <c r="W31" s="476"/>
      <c r="X31" s="476"/>
      <c r="Y31" s="476"/>
      <c r="Z31" s="476"/>
      <c r="AA31" s="476"/>
      <c r="AB31" s="476"/>
      <c r="AC31" s="476"/>
      <c r="AD31" s="476"/>
      <c r="AE31" s="476"/>
      <c r="AF31" s="476"/>
    </row>
    <row r="32" spans="1:32" s="369" customFormat="1" x14ac:dyDescent="0.25">
      <c r="A32" s="476"/>
      <c r="B32" s="476"/>
      <c r="C32" s="476"/>
      <c r="D32" s="476"/>
      <c r="E32" s="476"/>
      <c r="F32" s="476"/>
      <c r="G32" s="476"/>
      <c r="H32" s="476"/>
      <c r="I32" s="476"/>
      <c r="J32" s="476"/>
      <c r="K32" s="476"/>
      <c r="L32" s="476"/>
      <c r="M32" s="476"/>
      <c r="N32" s="476"/>
      <c r="O32" s="476"/>
      <c r="P32" s="476"/>
      <c r="Q32" s="476"/>
      <c r="R32" s="476"/>
      <c r="S32" s="476"/>
      <c r="T32" s="476"/>
      <c r="U32" s="476"/>
      <c r="V32" s="476"/>
      <c r="W32" s="476"/>
      <c r="X32" s="476"/>
      <c r="Y32" s="476"/>
      <c r="Z32" s="476"/>
      <c r="AA32" s="476"/>
      <c r="AB32" s="476"/>
      <c r="AC32" s="476"/>
      <c r="AD32" s="476"/>
      <c r="AE32" s="476"/>
      <c r="AF32" s="476"/>
    </row>
    <row r="33" spans="1:32" s="369" customFormat="1" x14ac:dyDescent="0.25">
      <c r="A33" s="476"/>
      <c r="B33" s="476"/>
      <c r="C33" s="476"/>
      <c r="D33" s="476"/>
      <c r="E33" s="476"/>
      <c r="F33" s="476"/>
      <c r="G33" s="476"/>
      <c r="H33" s="476"/>
      <c r="I33" s="476"/>
      <c r="J33" s="476"/>
      <c r="K33" s="476"/>
      <c r="L33" s="476"/>
      <c r="M33" s="476"/>
      <c r="N33" s="476"/>
      <c r="O33" s="476"/>
      <c r="P33" s="476"/>
      <c r="Q33" s="476"/>
      <c r="R33" s="476"/>
      <c r="S33" s="476"/>
      <c r="T33" s="476"/>
      <c r="U33" s="476"/>
      <c r="V33" s="476"/>
      <c r="W33" s="476"/>
      <c r="X33" s="476"/>
      <c r="Y33" s="476"/>
      <c r="Z33" s="476"/>
      <c r="AA33" s="476"/>
      <c r="AB33" s="476"/>
      <c r="AC33" s="476"/>
      <c r="AD33" s="476"/>
      <c r="AE33" s="476"/>
      <c r="AF33" s="476"/>
    </row>
    <row r="34" spans="1:32" s="369" customFormat="1" x14ac:dyDescent="0.25">
      <c r="A34" s="476"/>
      <c r="B34" s="476"/>
      <c r="C34" s="476"/>
      <c r="D34" s="476"/>
      <c r="E34" s="476"/>
      <c r="F34" s="476"/>
      <c r="G34" s="476"/>
      <c r="H34" s="476"/>
      <c r="I34" s="476"/>
      <c r="J34" s="476"/>
      <c r="K34" s="476"/>
      <c r="L34" s="476"/>
      <c r="M34" s="476"/>
      <c r="N34" s="476"/>
      <c r="O34" s="476"/>
      <c r="P34" s="476"/>
      <c r="Q34" s="476"/>
      <c r="R34" s="476"/>
      <c r="S34" s="476"/>
      <c r="T34" s="476"/>
      <c r="U34" s="476"/>
      <c r="V34" s="476"/>
      <c r="W34" s="476"/>
      <c r="X34" s="476"/>
      <c r="Y34" s="476"/>
      <c r="Z34" s="476"/>
      <c r="AA34" s="476"/>
      <c r="AB34" s="476"/>
      <c r="AC34" s="476"/>
      <c r="AD34" s="476"/>
      <c r="AE34" s="476"/>
      <c r="AF34" s="476"/>
    </row>
    <row r="35" spans="1:32" s="369" customFormat="1" x14ac:dyDescent="0.25">
      <c r="A35" s="476"/>
      <c r="B35" s="476"/>
      <c r="C35" s="476"/>
      <c r="D35" s="476"/>
      <c r="E35" s="476"/>
      <c r="F35" s="476"/>
      <c r="G35" s="476"/>
      <c r="H35" s="476"/>
      <c r="I35" s="476"/>
      <c r="J35" s="476"/>
      <c r="K35" s="476"/>
      <c r="L35" s="476"/>
      <c r="M35" s="476"/>
      <c r="N35" s="476"/>
      <c r="O35" s="476"/>
      <c r="P35" s="476"/>
      <c r="Q35" s="476"/>
      <c r="R35" s="476"/>
      <c r="S35" s="476"/>
      <c r="T35" s="476"/>
      <c r="U35" s="476"/>
      <c r="V35" s="476"/>
      <c r="W35" s="476"/>
      <c r="X35" s="476"/>
      <c r="Y35" s="476"/>
      <c r="Z35" s="476"/>
      <c r="AA35" s="476"/>
      <c r="AB35" s="476"/>
      <c r="AC35" s="476"/>
      <c r="AD35" s="476"/>
      <c r="AE35" s="476"/>
      <c r="AF35" s="476"/>
    </row>
    <row r="36" spans="1:32" s="369" customFormat="1" x14ac:dyDescent="0.25">
      <c r="A36" s="476"/>
      <c r="B36" s="476"/>
      <c r="C36" s="476"/>
      <c r="D36" s="476"/>
      <c r="E36" s="476"/>
      <c r="F36" s="476"/>
      <c r="G36" s="476"/>
      <c r="H36" s="476"/>
      <c r="I36" s="476"/>
      <c r="J36" s="476"/>
      <c r="K36" s="476"/>
      <c r="L36" s="476"/>
      <c r="M36" s="476"/>
      <c r="N36" s="476"/>
      <c r="O36" s="476"/>
      <c r="P36" s="476"/>
      <c r="Q36" s="476"/>
      <c r="R36" s="476"/>
      <c r="S36" s="476"/>
      <c r="T36" s="476"/>
      <c r="U36" s="476"/>
      <c r="V36" s="476"/>
      <c r="W36" s="476"/>
      <c r="X36" s="476"/>
      <c r="Y36" s="476"/>
      <c r="Z36" s="476"/>
      <c r="AA36" s="476"/>
      <c r="AB36" s="476"/>
      <c r="AC36" s="476"/>
      <c r="AD36" s="476"/>
      <c r="AE36" s="476"/>
      <c r="AF36" s="476"/>
    </row>
    <row r="37" spans="1:32" s="369" customFormat="1" x14ac:dyDescent="0.25">
      <c r="A37" s="476"/>
      <c r="B37" s="476"/>
      <c r="C37" s="476"/>
      <c r="D37" s="476"/>
      <c r="E37" s="476"/>
      <c r="F37" s="476"/>
      <c r="G37" s="476"/>
      <c r="H37" s="476"/>
      <c r="I37" s="476"/>
      <c r="J37" s="476"/>
      <c r="K37" s="476"/>
      <c r="L37" s="476"/>
      <c r="M37" s="476"/>
      <c r="N37" s="476"/>
      <c r="O37" s="476"/>
      <c r="P37" s="476"/>
      <c r="Q37" s="476"/>
      <c r="R37" s="476"/>
      <c r="S37" s="476"/>
      <c r="T37" s="476"/>
      <c r="U37" s="476"/>
      <c r="V37" s="476"/>
      <c r="W37" s="476"/>
      <c r="X37" s="476"/>
      <c r="Y37" s="476"/>
      <c r="Z37" s="476"/>
      <c r="AA37" s="476"/>
      <c r="AB37" s="476"/>
      <c r="AC37" s="476"/>
      <c r="AD37" s="476"/>
      <c r="AE37" s="476"/>
      <c r="AF37" s="476"/>
    </row>
    <row r="38" spans="1:32" s="369" customFormat="1" x14ac:dyDescent="0.25">
      <c r="A38" s="476"/>
      <c r="B38" s="476"/>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row>
    <row r="39" spans="1:32" s="369" customFormat="1" x14ac:dyDescent="0.25">
      <c r="A39" s="476"/>
      <c r="B39" s="476"/>
      <c r="C39" s="476"/>
      <c r="D39" s="476"/>
      <c r="E39" s="476"/>
      <c r="F39" s="476"/>
      <c r="G39" s="476"/>
      <c r="H39" s="476"/>
      <c r="I39" s="476"/>
      <c r="J39" s="476"/>
      <c r="K39" s="476"/>
      <c r="L39" s="476"/>
      <c r="M39" s="476"/>
      <c r="N39" s="476"/>
      <c r="O39" s="476"/>
      <c r="P39" s="476"/>
      <c r="Q39" s="476"/>
      <c r="R39" s="476"/>
      <c r="S39" s="476"/>
      <c r="T39" s="476"/>
      <c r="U39" s="476"/>
      <c r="V39" s="476"/>
      <c r="W39" s="476"/>
      <c r="X39" s="476"/>
      <c r="Y39" s="476"/>
      <c r="Z39" s="476"/>
      <c r="AA39" s="476"/>
      <c r="AB39" s="476"/>
      <c r="AC39" s="476"/>
      <c r="AD39" s="476"/>
      <c r="AE39" s="476"/>
      <c r="AF39" s="476"/>
    </row>
    <row r="40" spans="1:32" s="369" customFormat="1" x14ac:dyDescent="0.25">
      <c r="A40" s="476"/>
      <c r="B40" s="476"/>
      <c r="C40" s="476"/>
      <c r="D40" s="476"/>
      <c r="E40" s="476"/>
      <c r="F40" s="476"/>
      <c r="G40" s="476"/>
      <c r="H40" s="476"/>
      <c r="I40" s="476"/>
      <c r="J40" s="476"/>
      <c r="K40" s="476"/>
      <c r="L40" s="476"/>
      <c r="M40" s="476"/>
      <c r="N40" s="476"/>
      <c r="O40" s="476"/>
      <c r="P40" s="476"/>
      <c r="Q40" s="476"/>
      <c r="R40" s="476"/>
      <c r="S40" s="476"/>
      <c r="T40" s="476"/>
      <c r="U40" s="476"/>
      <c r="V40" s="476"/>
      <c r="W40" s="476"/>
      <c r="X40" s="476"/>
      <c r="Y40" s="476"/>
      <c r="Z40" s="476"/>
      <c r="AA40" s="476"/>
      <c r="AB40" s="476"/>
      <c r="AC40" s="476"/>
      <c r="AD40" s="476"/>
      <c r="AE40" s="476"/>
      <c r="AF40" s="476"/>
    </row>
    <row r="41" spans="1:32" s="369" customFormat="1" x14ac:dyDescent="0.25">
      <c r="A41" s="476"/>
      <c r="B41" s="476"/>
      <c r="C41" s="476"/>
      <c r="D41" s="476"/>
      <c r="E41" s="476"/>
      <c r="F41" s="476"/>
      <c r="G41" s="476"/>
      <c r="H41" s="476"/>
      <c r="I41" s="476"/>
      <c r="J41" s="476"/>
      <c r="K41" s="476"/>
      <c r="L41" s="476"/>
      <c r="M41" s="476"/>
      <c r="N41" s="476"/>
      <c r="O41" s="476"/>
      <c r="P41" s="476"/>
      <c r="Q41" s="476"/>
      <c r="R41" s="476"/>
      <c r="S41" s="476"/>
      <c r="T41" s="476"/>
      <c r="U41" s="476"/>
      <c r="V41" s="476"/>
      <c r="W41" s="476"/>
      <c r="X41" s="476"/>
      <c r="Y41" s="476"/>
      <c r="Z41" s="476"/>
      <c r="AA41" s="476"/>
      <c r="AB41" s="476"/>
      <c r="AC41" s="476"/>
      <c r="AD41" s="476"/>
      <c r="AE41" s="476"/>
      <c r="AF41" s="476"/>
    </row>
    <row r="42" spans="1:32" s="369" customFormat="1" x14ac:dyDescent="0.25">
      <c r="A42" s="476"/>
      <c r="B42" s="476"/>
      <c r="C42" s="476"/>
      <c r="D42" s="476"/>
      <c r="E42" s="476"/>
      <c r="F42" s="476"/>
      <c r="G42" s="476"/>
      <c r="H42" s="476"/>
      <c r="I42" s="476"/>
      <c r="J42" s="476"/>
      <c r="K42" s="476"/>
      <c r="L42" s="476"/>
      <c r="M42" s="476"/>
      <c r="N42" s="476"/>
      <c r="O42" s="476"/>
      <c r="P42" s="476"/>
      <c r="Q42" s="476"/>
      <c r="R42" s="476"/>
      <c r="S42" s="476"/>
      <c r="T42" s="476"/>
      <c r="U42" s="476"/>
      <c r="V42" s="476"/>
      <c r="W42" s="476"/>
      <c r="X42" s="476"/>
      <c r="Y42" s="476"/>
      <c r="Z42" s="476"/>
      <c r="AA42" s="476"/>
      <c r="AB42" s="476"/>
      <c r="AC42" s="476"/>
      <c r="AD42" s="476"/>
      <c r="AE42" s="476"/>
      <c r="AF42" s="476"/>
    </row>
    <row r="43" spans="1:32" s="369" customFormat="1" x14ac:dyDescent="0.25">
      <c r="A43" s="476"/>
      <c r="B43" s="476"/>
      <c r="C43" s="476"/>
      <c r="D43" s="476"/>
      <c r="E43" s="476"/>
      <c r="F43" s="476"/>
      <c r="G43" s="476"/>
      <c r="H43" s="476"/>
      <c r="I43" s="476"/>
      <c r="J43" s="476"/>
      <c r="K43" s="476"/>
      <c r="L43" s="476"/>
      <c r="M43" s="476"/>
      <c r="N43" s="476"/>
      <c r="O43" s="476"/>
      <c r="P43" s="476"/>
      <c r="Q43" s="476"/>
      <c r="R43" s="476"/>
      <c r="S43" s="476"/>
      <c r="T43" s="476"/>
      <c r="U43" s="476"/>
      <c r="V43" s="476"/>
      <c r="W43" s="476"/>
      <c r="X43" s="476"/>
      <c r="Y43" s="476"/>
      <c r="Z43" s="476"/>
      <c r="AA43" s="476"/>
      <c r="AB43" s="476"/>
      <c r="AC43" s="476"/>
      <c r="AD43" s="476"/>
      <c r="AE43" s="476"/>
      <c r="AF43" s="476"/>
    </row>
    <row r="44" spans="1:32" s="369" customFormat="1" x14ac:dyDescent="0.25">
      <c r="A44" s="464" t="str">
        <f>+HLOOKUP(Introduction!$G$4,nametranslations,34,FALSE)</f>
        <v>المصدر: WHO/UNICEF JMP (2024)</v>
      </c>
      <c r="B44" s="475"/>
    </row>
    <row r="45" spans="1:32" s="369" customFormat="1" x14ac:dyDescent="0.25"/>
    <row r="46" spans="1:32" s="369" customFormat="1" x14ac:dyDescent="0.25">
      <c r="A46" s="477"/>
      <c r="B46" s="477"/>
      <c r="C46" s="477"/>
      <c r="D46" s="477"/>
      <c r="E46" s="477"/>
      <c r="F46" s="477"/>
      <c r="G46" s="477"/>
      <c r="H46" s="477"/>
      <c r="I46" s="477"/>
      <c r="J46" s="477"/>
      <c r="K46" s="477"/>
      <c r="L46" s="477"/>
      <c r="M46" s="477"/>
      <c r="N46" s="477"/>
      <c r="O46" s="477"/>
      <c r="P46" s="477"/>
      <c r="Q46" s="477"/>
      <c r="R46" s="477"/>
      <c r="S46" s="477"/>
      <c r="T46" s="477"/>
      <c r="U46" s="477"/>
      <c r="V46" s="477"/>
      <c r="W46" s="477"/>
      <c r="X46" s="477"/>
      <c r="Y46" s="477"/>
      <c r="Z46" s="477"/>
      <c r="AA46" s="477"/>
      <c r="AB46" s="477"/>
      <c r="AC46" s="477"/>
      <c r="AD46" s="477"/>
      <c r="AE46" s="477"/>
      <c r="AF46" s="477"/>
    </row>
    <row r="47" spans="1:32" s="369" customFormat="1" x14ac:dyDescent="0.25">
      <c r="A47" s="477"/>
      <c r="B47" s="477"/>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row>
    <row r="48" spans="1:32" s="369" customFormat="1" x14ac:dyDescent="0.25">
      <c r="A48" s="477"/>
      <c r="B48" s="477"/>
      <c r="C48" s="477"/>
      <c r="D48" s="477"/>
      <c r="E48" s="477"/>
      <c r="F48" s="477"/>
      <c r="G48" s="477"/>
      <c r="H48" s="477"/>
      <c r="I48" s="477"/>
      <c r="J48" s="477"/>
      <c r="K48" s="477"/>
      <c r="L48" s="477"/>
      <c r="M48" s="477"/>
      <c r="N48" s="477"/>
      <c r="O48" s="477"/>
      <c r="P48" s="477"/>
      <c r="Q48" s="477"/>
      <c r="R48" s="477"/>
      <c r="S48" s="477"/>
      <c r="T48" s="477"/>
      <c r="U48" s="477"/>
      <c r="V48" s="477"/>
      <c r="W48" s="477"/>
      <c r="X48" s="477"/>
      <c r="Y48" s="477"/>
      <c r="Z48" s="477"/>
      <c r="AA48" s="477"/>
      <c r="AB48" s="477"/>
      <c r="AC48" s="477"/>
      <c r="AD48" s="477"/>
      <c r="AE48" s="477"/>
      <c r="AF48" s="477"/>
    </row>
    <row r="49" spans="1:32" s="369" customFormat="1" x14ac:dyDescent="0.25">
      <c r="A49" s="477"/>
      <c r="B49" s="477"/>
      <c r="C49" s="477"/>
      <c r="D49" s="477"/>
      <c r="E49" s="477"/>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row>
    <row r="50" spans="1:32" s="369" customFormat="1" x14ac:dyDescent="0.25">
      <c r="A50" s="477"/>
      <c r="B50" s="477"/>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row>
    <row r="51" spans="1:32" s="369" customFormat="1" x14ac:dyDescent="0.25">
      <c r="A51" s="477"/>
      <c r="B51" s="477"/>
      <c r="C51" s="477"/>
      <c r="D51" s="477"/>
      <c r="E51" s="477"/>
      <c r="F51" s="477"/>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477"/>
    </row>
    <row r="52" spans="1:32" s="369" customFormat="1" x14ac:dyDescent="0.25">
      <c r="A52" s="477"/>
      <c r="B52" s="477"/>
      <c r="C52" s="477"/>
      <c r="D52" s="477"/>
      <c r="E52" s="477"/>
      <c r="F52" s="477"/>
      <c r="G52" s="477"/>
      <c r="H52" s="477"/>
      <c r="I52" s="477"/>
      <c r="J52" s="477"/>
      <c r="K52" s="477"/>
      <c r="L52" s="477"/>
      <c r="M52" s="477"/>
      <c r="N52" s="477"/>
      <c r="O52" s="477"/>
      <c r="P52" s="477"/>
      <c r="Q52" s="477"/>
      <c r="R52" s="477"/>
      <c r="S52" s="477"/>
      <c r="T52" s="477"/>
      <c r="U52" s="477"/>
      <c r="V52" s="477"/>
      <c r="W52" s="477"/>
      <c r="X52" s="477"/>
      <c r="Y52" s="477"/>
      <c r="Z52" s="477"/>
      <c r="AA52" s="477"/>
      <c r="AB52" s="477"/>
      <c r="AC52" s="477"/>
      <c r="AD52" s="477"/>
      <c r="AE52" s="477"/>
      <c r="AF52" s="477"/>
    </row>
    <row r="53" spans="1:32" s="369" customFormat="1" x14ac:dyDescent="0.25">
      <c r="A53" s="477"/>
      <c r="B53" s="477"/>
      <c r="C53" s="477"/>
      <c r="D53" s="477"/>
      <c r="E53" s="477"/>
      <c r="F53" s="477"/>
      <c r="G53" s="477"/>
      <c r="H53" s="477"/>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row>
    <row r="54" spans="1:32" s="369" customFormat="1" x14ac:dyDescent="0.25">
      <c r="A54" s="477"/>
      <c r="B54" s="477"/>
      <c r="C54" s="477"/>
      <c r="D54" s="477"/>
      <c r="E54" s="477"/>
      <c r="F54" s="477"/>
      <c r="G54" s="477"/>
      <c r="H54" s="477"/>
      <c r="I54" s="477"/>
      <c r="J54" s="477"/>
      <c r="K54" s="477"/>
      <c r="L54" s="477"/>
      <c r="M54" s="477"/>
      <c r="N54" s="477"/>
      <c r="O54" s="477"/>
      <c r="P54" s="477"/>
      <c r="Q54" s="477"/>
      <c r="R54" s="477"/>
      <c r="S54" s="477"/>
      <c r="T54" s="477"/>
      <c r="U54" s="477"/>
      <c r="V54" s="477"/>
      <c r="W54" s="477"/>
      <c r="X54" s="477"/>
      <c r="Y54" s="477"/>
      <c r="Z54" s="477"/>
      <c r="AA54" s="477"/>
      <c r="AB54" s="477"/>
      <c r="AC54" s="477"/>
      <c r="AD54" s="477"/>
      <c r="AE54" s="477"/>
      <c r="AF54" s="477"/>
    </row>
    <row r="55" spans="1:32" s="369" customFormat="1" x14ac:dyDescent="0.25">
      <c r="A55" s="477"/>
      <c r="B55" s="477"/>
      <c r="C55" s="477"/>
      <c r="D55" s="477"/>
      <c r="E55" s="477"/>
      <c r="F55" s="477"/>
      <c r="G55" s="477"/>
      <c r="H55" s="477"/>
      <c r="I55" s="477"/>
      <c r="J55" s="477"/>
      <c r="K55" s="477"/>
      <c r="L55" s="477"/>
      <c r="M55" s="477"/>
      <c r="N55" s="477"/>
      <c r="O55" s="477"/>
      <c r="P55" s="477"/>
      <c r="Q55" s="477"/>
      <c r="R55" s="477"/>
      <c r="S55" s="477"/>
      <c r="T55" s="477"/>
      <c r="U55" s="477"/>
      <c r="V55" s="477"/>
      <c r="W55" s="477"/>
      <c r="X55" s="477"/>
      <c r="Y55" s="477"/>
      <c r="Z55" s="477"/>
      <c r="AA55" s="477"/>
      <c r="AB55" s="477"/>
      <c r="AC55" s="477"/>
      <c r="AD55" s="477"/>
      <c r="AE55" s="477"/>
      <c r="AF55" s="477"/>
    </row>
    <row r="56" spans="1:32" s="369" customFormat="1" x14ac:dyDescent="0.25">
      <c r="A56" s="477"/>
      <c r="B56" s="477"/>
      <c r="C56" s="477"/>
      <c r="D56" s="477"/>
      <c r="E56" s="477"/>
      <c r="F56" s="477"/>
      <c r="G56" s="477"/>
      <c r="H56" s="477"/>
      <c r="I56" s="477"/>
      <c r="J56" s="477"/>
      <c r="K56" s="477"/>
      <c r="L56" s="477"/>
      <c r="M56" s="477"/>
      <c r="N56" s="477"/>
      <c r="O56" s="477"/>
      <c r="P56" s="477"/>
      <c r="Q56" s="477"/>
      <c r="R56" s="477"/>
      <c r="S56" s="477"/>
      <c r="T56" s="477"/>
      <c r="U56" s="477"/>
      <c r="V56" s="477"/>
      <c r="W56" s="477"/>
      <c r="X56" s="477"/>
      <c r="Y56" s="477"/>
      <c r="Z56" s="477"/>
      <c r="AA56" s="477"/>
      <c r="AB56" s="477"/>
      <c r="AC56" s="477"/>
      <c r="AD56" s="477"/>
      <c r="AE56" s="477"/>
      <c r="AF56" s="477"/>
    </row>
    <row r="57" spans="1:32" s="369" customFormat="1" x14ac:dyDescent="0.25">
      <c r="A57" s="477"/>
      <c r="B57" s="477"/>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row>
    <row r="58" spans="1:32" s="369" customFormat="1" x14ac:dyDescent="0.25">
      <c r="A58" s="477"/>
      <c r="B58" s="477"/>
      <c r="C58" s="477"/>
      <c r="D58" s="477"/>
      <c r="E58" s="477"/>
      <c r="F58" s="477"/>
      <c r="G58" s="477"/>
      <c r="H58" s="477"/>
      <c r="I58" s="477"/>
      <c r="J58" s="477"/>
      <c r="K58" s="477"/>
      <c r="L58" s="477"/>
      <c r="M58" s="477"/>
      <c r="N58" s="477"/>
      <c r="O58" s="477"/>
      <c r="P58" s="477"/>
      <c r="Q58" s="477"/>
      <c r="R58" s="477"/>
      <c r="S58" s="477"/>
      <c r="T58" s="477"/>
      <c r="U58" s="477"/>
      <c r="V58" s="477"/>
      <c r="W58" s="477"/>
      <c r="X58" s="477"/>
      <c r="Y58" s="477"/>
      <c r="Z58" s="477"/>
      <c r="AA58" s="477"/>
      <c r="AB58" s="477"/>
      <c r="AC58" s="477"/>
      <c r="AD58" s="477"/>
      <c r="AE58" s="477"/>
      <c r="AF58" s="477"/>
    </row>
    <row r="59" spans="1:32" s="369" customFormat="1" x14ac:dyDescent="0.25">
      <c r="A59" s="477"/>
      <c r="B59" s="477"/>
      <c r="C59" s="477"/>
      <c r="D59" s="477"/>
      <c r="E59" s="477"/>
      <c r="F59" s="477"/>
      <c r="G59" s="477"/>
      <c r="H59" s="477"/>
      <c r="I59" s="477"/>
      <c r="J59" s="477"/>
      <c r="K59" s="477"/>
      <c r="L59" s="477"/>
      <c r="M59" s="477"/>
      <c r="N59" s="477"/>
      <c r="O59" s="477"/>
      <c r="P59" s="477"/>
      <c r="Q59" s="477"/>
      <c r="R59" s="477"/>
      <c r="S59" s="477"/>
      <c r="T59" s="477"/>
      <c r="U59" s="477"/>
      <c r="V59" s="477"/>
      <c r="W59" s="477"/>
      <c r="X59" s="477"/>
      <c r="Y59" s="477"/>
      <c r="Z59" s="477"/>
      <c r="AA59" s="477"/>
      <c r="AB59" s="477"/>
      <c r="AC59" s="477"/>
      <c r="AD59" s="477"/>
      <c r="AE59" s="477"/>
      <c r="AF59" s="477"/>
    </row>
    <row r="60" spans="1:32" s="369" customFormat="1" x14ac:dyDescent="0.25">
      <c r="A60" s="477"/>
      <c r="B60" s="477"/>
      <c r="C60" s="477"/>
      <c r="D60" s="477"/>
      <c r="E60" s="477"/>
      <c r="F60" s="477"/>
      <c r="G60" s="477"/>
      <c r="H60" s="477"/>
      <c r="I60" s="477"/>
      <c r="J60" s="477"/>
      <c r="K60" s="477"/>
      <c r="L60" s="477"/>
      <c r="M60" s="477"/>
      <c r="N60" s="477"/>
      <c r="O60" s="477"/>
      <c r="P60" s="477"/>
      <c r="Q60" s="477"/>
      <c r="R60" s="477"/>
      <c r="S60" s="477"/>
      <c r="T60" s="477"/>
      <c r="U60" s="477"/>
      <c r="V60" s="477"/>
      <c r="W60" s="477"/>
      <c r="X60" s="477"/>
      <c r="Y60" s="477"/>
      <c r="Z60" s="477"/>
      <c r="AA60" s="477"/>
      <c r="AB60" s="477"/>
      <c r="AC60" s="477"/>
      <c r="AD60" s="477"/>
      <c r="AE60" s="477"/>
      <c r="AF60" s="477"/>
    </row>
    <row r="61" spans="1:32" s="369" customFormat="1" x14ac:dyDescent="0.25">
      <c r="A61" s="477"/>
      <c r="B61" s="477"/>
      <c r="C61" s="477"/>
      <c r="D61" s="477"/>
      <c r="E61" s="477"/>
      <c r="F61" s="477"/>
      <c r="G61" s="477"/>
      <c r="H61" s="477"/>
      <c r="I61" s="477"/>
      <c r="J61" s="477"/>
      <c r="K61" s="477"/>
      <c r="L61" s="477"/>
      <c r="M61" s="477"/>
      <c r="N61" s="477"/>
      <c r="O61" s="477"/>
      <c r="P61" s="477"/>
      <c r="Q61" s="477"/>
      <c r="R61" s="477"/>
      <c r="S61" s="477"/>
      <c r="T61" s="477"/>
      <c r="U61" s="477"/>
      <c r="V61" s="477"/>
      <c r="W61" s="477"/>
      <c r="X61" s="477"/>
      <c r="Y61" s="477"/>
      <c r="Z61" s="477"/>
      <c r="AA61" s="477"/>
      <c r="AB61" s="477"/>
      <c r="AC61" s="477"/>
      <c r="AD61" s="477"/>
      <c r="AE61" s="477"/>
      <c r="AF61" s="477"/>
    </row>
    <row r="62" spans="1:32" s="369" customFormat="1" x14ac:dyDescent="0.25">
      <c r="A62" s="477"/>
      <c r="B62" s="477"/>
      <c r="C62" s="477"/>
      <c r="D62" s="477"/>
      <c r="E62" s="477"/>
      <c r="F62" s="477"/>
      <c r="G62" s="477"/>
      <c r="H62" s="477"/>
      <c r="I62" s="477"/>
      <c r="J62" s="477"/>
      <c r="K62" s="477"/>
      <c r="L62" s="477"/>
      <c r="M62" s="477"/>
      <c r="N62" s="477"/>
      <c r="O62" s="477"/>
      <c r="P62" s="477"/>
      <c r="Q62" s="477"/>
      <c r="R62" s="477"/>
      <c r="S62" s="477"/>
      <c r="T62" s="477"/>
      <c r="U62" s="477"/>
      <c r="V62" s="477"/>
      <c r="W62" s="477"/>
      <c r="X62" s="477"/>
      <c r="Y62" s="477"/>
      <c r="Z62" s="477"/>
      <c r="AA62" s="477"/>
      <c r="AB62" s="477"/>
      <c r="AC62" s="477"/>
      <c r="AD62" s="477"/>
      <c r="AE62" s="477"/>
      <c r="AF62" s="477"/>
    </row>
    <row r="63" spans="1:32" s="369" customFormat="1" x14ac:dyDescent="0.25">
      <c r="A63" s="477"/>
      <c r="B63" s="477"/>
      <c r="C63" s="477"/>
      <c r="D63" s="477"/>
      <c r="E63" s="477"/>
      <c r="F63" s="477"/>
      <c r="G63" s="477"/>
      <c r="H63" s="477"/>
      <c r="I63" s="477"/>
      <c r="J63" s="477"/>
      <c r="K63" s="477"/>
      <c r="L63" s="477"/>
      <c r="M63" s="477"/>
      <c r="N63" s="477"/>
      <c r="O63" s="477"/>
      <c r="P63" s="477"/>
      <c r="Q63" s="477"/>
      <c r="R63" s="477"/>
      <c r="S63" s="477"/>
      <c r="T63" s="477"/>
      <c r="U63" s="477"/>
      <c r="V63" s="477"/>
      <c r="W63" s="477"/>
      <c r="X63" s="477"/>
      <c r="Y63" s="477"/>
      <c r="Z63" s="477"/>
      <c r="AA63" s="477"/>
      <c r="AB63" s="477"/>
      <c r="AC63" s="477"/>
      <c r="AD63" s="477"/>
      <c r="AE63" s="477"/>
      <c r="AF63" s="477"/>
    </row>
    <row r="64" spans="1:32" s="369" customFormat="1" x14ac:dyDescent="0.25">
      <c r="A64" s="477"/>
      <c r="B64" s="477"/>
      <c r="C64" s="477"/>
      <c r="D64" s="477"/>
      <c r="E64" s="477"/>
      <c r="F64" s="477"/>
      <c r="G64" s="477"/>
      <c r="H64" s="477"/>
      <c r="I64" s="477"/>
      <c r="J64" s="477"/>
      <c r="K64" s="477"/>
      <c r="L64" s="477"/>
      <c r="M64" s="477"/>
      <c r="N64" s="477"/>
      <c r="O64" s="477"/>
      <c r="P64" s="477"/>
      <c r="Q64" s="477"/>
      <c r="R64" s="477"/>
      <c r="S64" s="477"/>
      <c r="T64" s="477"/>
      <c r="U64" s="477"/>
      <c r="V64" s="477"/>
      <c r="W64" s="477"/>
      <c r="X64" s="477"/>
      <c r="Y64" s="477"/>
      <c r="Z64" s="477"/>
      <c r="AA64" s="477"/>
      <c r="AB64" s="477"/>
      <c r="AC64" s="477"/>
      <c r="AD64" s="477"/>
      <c r="AE64" s="477"/>
      <c r="AF64" s="477"/>
    </row>
    <row r="65" spans="1:2" s="369" customFormat="1" x14ac:dyDescent="0.25">
      <c r="A65" s="464" t="str">
        <f>+HLOOKUP(Introduction!$G$4,nametranslations,34,FALSE)</f>
        <v>المصدر: WHO/UNICEF JMP (2024)</v>
      </c>
      <c r="B65" s="47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57EA-F83F-4E8A-86CA-48FF752A2BA3}">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0" customWidth="1"/>
    <col min="2" max="2" width="9" style="370"/>
    <col min="3" max="3" width="5.8984375" style="370" customWidth="1"/>
    <col min="4" max="5" width="4.09765625" style="370" customWidth="1"/>
    <col min="6" max="6" width="3.8984375" style="370" customWidth="1"/>
    <col min="7" max="7" width="4.09765625" style="370" customWidth="1"/>
    <col min="8" max="9" width="3.8984375" style="370" customWidth="1"/>
    <col min="10" max="10" width="4.09765625" style="370" customWidth="1"/>
    <col min="11" max="12" width="3.8984375" style="370" customWidth="1"/>
    <col min="13" max="13" width="4.09765625" style="370" customWidth="1"/>
    <col min="14" max="15" width="3.8984375" style="370" customWidth="1"/>
    <col min="16" max="16" width="4.09765625" style="370" customWidth="1"/>
    <col min="17" max="18" width="3.8984375" style="370" customWidth="1"/>
    <col min="19" max="19" width="4.09765625" style="370" customWidth="1"/>
    <col min="20" max="21" width="3.8984375" style="370" customWidth="1"/>
    <col min="22" max="51" width="3.8984375" style="476" customWidth="1"/>
    <col min="52" max="69" width="3.8984375" style="477" customWidth="1"/>
    <col min="70" max="16384" width="9" style="370"/>
  </cols>
  <sheetData>
    <row r="1" spans="1:69" ht="17.399999999999999" x14ac:dyDescent="0.3">
      <c r="A1" s="478" t="str">
        <f>HLOOKUP(Introduction!$G$4,nametranslations,83,FALSE)</f>
        <v>ملخص البيانات من المسوحات والتعدادات الوطنية</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79"/>
      <c r="BB1" s="479"/>
      <c r="BC1" s="479"/>
      <c r="BD1" s="479"/>
      <c r="BE1" s="479"/>
      <c r="BF1" s="479"/>
      <c r="BG1" s="479"/>
      <c r="BH1" s="479"/>
      <c r="BI1" s="479"/>
      <c r="BJ1" s="479"/>
      <c r="BK1" s="479"/>
      <c r="BL1" s="479"/>
      <c r="BM1" s="479"/>
      <c r="BN1" s="479"/>
      <c r="BO1" s="479"/>
      <c r="BP1" s="479"/>
      <c r="BQ1" s="479"/>
    </row>
    <row r="2" spans="1:69" ht="15.6" x14ac:dyDescent="0.3">
      <c r="A2" s="480"/>
      <c r="B2" s="480"/>
      <c r="C2" s="480"/>
      <c r="D2" s="481" t="str">
        <f>HLOOKUP(Introduction!$G$4,nametranslations,85,FALSE)</f>
        <v>مياه الشرب (٪)</v>
      </c>
      <c r="E2" s="479"/>
      <c r="F2" s="479"/>
      <c r="G2" s="482"/>
      <c r="H2" s="479"/>
      <c r="I2" s="479"/>
      <c r="J2" s="482"/>
      <c r="K2" s="483"/>
      <c r="L2" s="483"/>
      <c r="M2" s="482"/>
      <c r="N2" s="483"/>
      <c r="O2" s="483"/>
      <c r="P2" s="482"/>
      <c r="Q2" s="483"/>
      <c r="R2" s="483"/>
      <c r="S2" s="482"/>
      <c r="T2" s="483"/>
      <c r="U2" s="483"/>
      <c r="V2" s="484" t="str">
        <f>HLOOKUP(Introduction!$G$4,nametranslations,86,FALSE)</f>
        <v>الصرف الصحي</v>
      </c>
      <c r="W2" s="369"/>
      <c r="X2" s="483"/>
      <c r="Y2" s="483"/>
      <c r="Z2" s="483"/>
      <c r="AA2" s="485"/>
      <c r="AB2" s="483"/>
      <c r="AC2" s="483"/>
      <c r="AD2" s="483"/>
      <c r="AE2" s="483"/>
      <c r="AF2" s="485"/>
      <c r="AG2" s="483"/>
      <c r="AH2" s="483"/>
      <c r="AI2" s="483"/>
      <c r="AJ2" s="483"/>
      <c r="AK2" s="485"/>
      <c r="AL2" s="483"/>
      <c r="AM2" s="483"/>
      <c r="AN2" s="483"/>
      <c r="AO2" s="483"/>
      <c r="AP2" s="485"/>
      <c r="AQ2" s="483"/>
      <c r="AR2" s="483"/>
      <c r="AS2" s="483"/>
      <c r="AT2" s="483"/>
      <c r="AU2" s="485"/>
      <c r="AV2" s="483"/>
      <c r="AW2" s="483"/>
      <c r="AX2" s="483"/>
      <c r="AY2" s="483"/>
      <c r="AZ2" s="486" t="str">
        <f>HLOOKUP(Introduction!$G$4,nametranslations,87,FALSE)</f>
        <v xml:space="preserve">صحة </v>
      </c>
      <c r="BA2" s="487"/>
      <c r="BB2" s="488"/>
      <c r="BC2" s="488"/>
      <c r="BD2" s="489"/>
      <c r="BE2" s="489"/>
      <c r="BF2" s="489"/>
      <c r="BG2" s="489"/>
      <c r="BH2" s="489"/>
      <c r="BI2" s="489"/>
      <c r="BJ2" s="489"/>
      <c r="BK2" s="489"/>
      <c r="BL2" s="489"/>
      <c r="BM2" s="489"/>
      <c r="BN2" s="489"/>
      <c r="BO2" s="489"/>
      <c r="BP2" s="489"/>
      <c r="BQ2" s="489"/>
    </row>
    <row r="3" spans="1:69" ht="13.8" x14ac:dyDescent="0.25">
      <c r="A3" s="490"/>
      <c r="B3" s="479"/>
      <c r="C3" s="479"/>
      <c r="D3" s="479" t="str">
        <f>+Key!$A$24</f>
        <v>Total</v>
      </c>
      <c r="E3" s="479"/>
      <c r="F3" s="479"/>
      <c r="G3" s="479" t="str">
        <f>+Key!$A$26</f>
        <v>Urban</v>
      </c>
      <c r="I3" s="479"/>
      <c r="J3" s="479" t="str">
        <f>+Key!$A$25</f>
        <v>Rural</v>
      </c>
      <c r="L3" s="479"/>
      <c r="M3" s="479" t="str">
        <f>+Key!$A$27</f>
        <v>Pre-primary</v>
      </c>
      <c r="O3" s="479"/>
      <c r="P3" s="479" t="str">
        <f>+Key!$A$28</f>
        <v>Primary</v>
      </c>
      <c r="Q3" s="479"/>
      <c r="R3" s="479"/>
      <c r="S3" s="479" t="str">
        <f>+Key!$A$29</f>
        <v>Secondary</v>
      </c>
      <c r="U3" s="479"/>
      <c r="V3" s="479" t="str">
        <f>+Key!$A$24</f>
        <v>Total</v>
      </c>
      <c r="W3" s="479"/>
      <c r="X3" s="479"/>
      <c r="Y3" s="479" t="str">
        <f>+Key!$A$26</f>
        <v>Urban</v>
      </c>
      <c r="Z3" s="370"/>
      <c r="AA3" s="479"/>
      <c r="AB3" s="479" t="str">
        <f>+Key!$A$25</f>
        <v>Rural</v>
      </c>
      <c r="AC3" s="370"/>
      <c r="AD3" s="479"/>
      <c r="AE3" s="479" t="str">
        <f>+Key!$A$27</f>
        <v>Pre-primary</v>
      </c>
      <c r="AF3" s="370"/>
      <c r="AG3" s="479"/>
      <c r="AH3" s="479" t="str">
        <f>+Key!$A$28</f>
        <v>Primary</v>
      </c>
      <c r="AI3" s="479"/>
      <c r="AJ3" s="479"/>
      <c r="AK3" s="479" t="str">
        <f>+Key!$A$29</f>
        <v>Secondary</v>
      </c>
      <c r="AL3" s="479"/>
      <c r="AM3" s="479"/>
      <c r="AN3" s="479"/>
      <c r="AO3" s="479"/>
      <c r="AP3" s="479" t="s">
        <v>18</v>
      </c>
      <c r="AQ3" s="479"/>
      <c r="AR3" s="479"/>
      <c r="AS3" s="479"/>
      <c r="AT3" s="479"/>
      <c r="AU3" s="479" t="s">
        <v>19</v>
      </c>
      <c r="AV3" s="479"/>
      <c r="AW3" s="479"/>
      <c r="AX3" s="479"/>
      <c r="AY3" s="479"/>
      <c r="AZ3" s="479" t="str">
        <f>+Key!$A$24</f>
        <v>Total</v>
      </c>
      <c r="BA3" s="491"/>
      <c r="BB3" s="479"/>
      <c r="BC3" s="479" t="str">
        <f>+Key!$A$26</f>
        <v>Urban</v>
      </c>
      <c r="BD3" s="370"/>
      <c r="BE3" s="479"/>
      <c r="BF3" s="479" t="str">
        <f>+Key!$A$25</f>
        <v>Rural</v>
      </c>
      <c r="BG3" s="370"/>
      <c r="BH3" s="479"/>
      <c r="BI3" s="479" t="str">
        <f>+Key!$A$27</f>
        <v>Pre-primary</v>
      </c>
      <c r="BJ3" s="370"/>
      <c r="BK3" s="479"/>
      <c r="BL3" s="479" t="str">
        <f>+Key!$A$28</f>
        <v>Primary</v>
      </c>
      <c r="BM3" s="479"/>
      <c r="BN3" s="479"/>
      <c r="BO3" s="479" t="str">
        <f>+Key!$A$29</f>
        <v>Secondary</v>
      </c>
      <c r="BP3" s="369"/>
      <c r="BQ3" s="479"/>
    </row>
    <row r="4" spans="1:69" ht="148.80000000000001" x14ac:dyDescent="0.25">
      <c r="A4" s="492" t="s">
        <v>5</v>
      </c>
      <c r="B4" s="492" t="str">
        <f>HLOOKUP(Introduction!$G$4,nametranslations,88,FALSE)</f>
        <v>نوع</v>
      </c>
      <c r="C4" s="492" t="s">
        <v>4</v>
      </c>
      <c r="D4" s="493" t="s">
        <v>26</v>
      </c>
      <c r="E4" s="494" t="s">
        <v>20</v>
      </c>
      <c r="F4" s="495" t="s">
        <v>108</v>
      </c>
      <c r="G4" s="493" t="s">
        <v>26</v>
      </c>
      <c r="H4" s="494" t="s">
        <v>20</v>
      </c>
      <c r="I4" s="495" t="s">
        <v>108</v>
      </c>
      <c r="J4" s="493" t="s">
        <v>26</v>
      </c>
      <c r="K4" s="494" t="s">
        <v>20</v>
      </c>
      <c r="L4" s="495" t="s">
        <v>108</v>
      </c>
      <c r="M4" s="493" t="s">
        <v>26</v>
      </c>
      <c r="N4" s="494" t="s">
        <v>20</v>
      </c>
      <c r="O4" s="495" t="s">
        <v>108</v>
      </c>
      <c r="P4" s="493" t="s">
        <v>26</v>
      </c>
      <c r="Q4" s="494" t="s">
        <v>20</v>
      </c>
      <c r="R4" s="495" t="s">
        <v>108</v>
      </c>
      <c r="S4" s="493" t="s">
        <v>26</v>
      </c>
      <c r="T4" s="494" t="s">
        <v>20</v>
      </c>
      <c r="U4" s="496" t="s">
        <v>108</v>
      </c>
      <c r="V4" s="497" t="s">
        <v>26</v>
      </c>
      <c r="W4" s="498" t="s">
        <v>20</v>
      </c>
      <c r="X4" s="498" t="s">
        <v>22</v>
      </c>
      <c r="Y4" s="498" t="s">
        <v>29</v>
      </c>
      <c r="Z4" s="499" t="s">
        <v>109</v>
      </c>
      <c r="AA4" s="497" t="s">
        <v>26</v>
      </c>
      <c r="AB4" s="498" t="s">
        <v>20</v>
      </c>
      <c r="AC4" s="498" t="s">
        <v>22</v>
      </c>
      <c r="AD4" s="498" t="s">
        <v>29</v>
      </c>
      <c r="AE4" s="499" t="s">
        <v>109</v>
      </c>
      <c r="AF4" s="497" t="s">
        <v>26</v>
      </c>
      <c r="AG4" s="498" t="s">
        <v>20</v>
      </c>
      <c r="AH4" s="498" t="s">
        <v>22</v>
      </c>
      <c r="AI4" s="498" t="s">
        <v>29</v>
      </c>
      <c r="AJ4" s="499" t="s">
        <v>109</v>
      </c>
      <c r="AK4" s="497" t="s">
        <v>26</v>
      </c>
      <c r="AL4" s="498" t="s">
        <v>20</v>
      </c>
      <c r="AM4" s="498" t="s">
        <v>22</v>
      </c>
      <c r="AN4" s="498" t="s">
        <v>29</v>
      </c>
      <c r="AO4" s="499" t="s">
        <v>109</v>
      </c>
      <c r="AP4" s="497" t="s">
        <v>26</v>
      </c>
      <c r="AQ4" s="498" t="s">
        <v>20</v>
      </c>
      <c r="AR4" s="498" t="s">
        <v>22</v>
      </c>
      <c r="AS4" s="498" t="s">
        <v>29</v>
      </c>
      <c r="AT4" s="499" t="s">
        <v>109</v>
      </c>
      <c r="AU4" s="497" t="s">
        <v>26</v>
      </c>
      <c r="AV4" s="498" t="s">
        <v>20</v>
      </c>
      <c r="AW4" s="498" t="s">
        <v>22</v>
      </c>
      <c r="AX4" s="498" t="s">
        <v>29</v>
      </c>
      <c r="AY4" s="500" t="s">
        <v>109</v>
      </c>
      <c r="AZ4" s="501" t="s">
        <v>26</v>
      </c>
      <c r="BA4" s="502" t="s">
        <v>128</v>
      </c>
      <c r="BB4" s="503" t="s">
        <v>130</v>
      </c>
      <c r="BC4" s="501" t="s">
        <v>26</v>
      </c>
      <c r="BD4" s="502" t="s">
        <v>128</v>
      </c>
      <c r="BE4" s="503" t="s">
        <v>130</v>
      </c>
      <c r="BF4" s="501" t="s">
        <v>26</v>
      </c>
      <c r="BG4" s="502" t="s">
        <v>128</v>
      </c>
      <c r="BH4" s="503" t="s">
        <v>130</v>
      </c>
      <c r="BI4" s="501" t="s">
        <v>26</v>
      </c>
      <c r="BJ4" s="502" t="s">
        <v>128</v>
      </c>
      <c r="BK4" s="503" t="s">
        <v>130</v>
      </c>
      <c r="BL4" s="501" t="s">
        <v>26</v>
      </c>
      <c r="BM4" s="502" t="s">
        <v>128</v>
      </c>
      <c r="BN4" s="503" t="s">
        <v>130</v>
      </c>
      <c r="BO4" s="501" t="s">
        <v>26</v>
      </c>
      <c r="BP4" s="502" t="s">
        <v>128</v>
      </c>
      <c r="BQ4" s="503" t="s">
        <v>130</v>
      </c>
    </row>
    <row r="5" spans="1:69" ht="43.2" hidden="1" x14ac:dyDescent="0.25">
      <c r="A5" s="492" t="s">
        <v>39</v>
      </c>
      <c r="B5" s="492" t="s">
        <v>40</v>
      </c>
      <c r="C5" s="492" t="s">
        <v>41</v>
      </c>
      <c r="D5" s="493" t="s">
        <v>122</v>
      </c>
      <c r="E5" s="494" t="s">
        <v>42</v>
      </c>
      <c r="F5" s="495" t="s">
        <v>175</v>
      </c>
      <c r="G5" s="493" t="s">
        <v>123</v>
      </c>
      <c r="H5" s="494" t="s">
        <v>43</v>
      </c>
      <c r="I5" s="495" t="s">
        <v>176</v>
      </c>
      <c r="J5" s="493" t="s">
        <v>124</v>
      </c>
      <c r="K5" s="494" t="s">
        <v>44</v>
      </c>
      <c r="L5" s="495" t="s">
        <v>177</v>
      </c>
      <c r="M5" s="493" t="s">
        <v>125</v>
      </c>
      <c r="N5" s="494" t="s">
        <v>80</v>
      </c>
      <c r="O5" s="495" t="s">
        <v>178</v>
      </c>
      <c r="P5" s="493" t="s">
        <v>126</v>
      </c>
      <c r="Q5" s="494" t="s">
        <v>81</v>
      </c>
      <c r="R5" s="495" t="s">
        <v>179</v>
      </c>
      <c r="S5" s="493" t="s">
        <v>127</v>
      </c>
      <c r="T5" s="494" t="s">
        <v>82</v>
      </c>
      <c r="U5" s="496" t="s">
        <v>180</v>
      </c>
      <c r="V5" s="497" t="s">
        <v>116</v>
      </c>
      <c r="W5" s="498" t="s">
        <v>45</v>
      </c>
      <c r="X5" s="504" t="s">
        <v>59</v>
      </c>
      <c r="Y5" s="504" t="s">
        <v>60</v>
      </c>
      <c r="Z5" s="499" t="s">
        <v>181</v>
      </c>
      <c r="AA5" s="497" t="s">
        <v>117</v>
      </c>
      <c r="AB5" s="498" t="s">
        <v>46</v>
      </c>
      <c r="AC5" s="504" t="s">
        <v>61</v>
      </c>
      <c r="AD5" s="504" t="s">
        <v>62</v>
      </c>
      <c r="AE5" s="499" t="s">
        <v>182</v>
      </c>
      <c r="AF5" s="497" t="s">
        <v>118</v>
      </c>
      <c r="AG5" s="498" t="s">
        <v>47</v>
      </c>
      <c r="AH5" s="504" t="s">
        <v>63</v>
      </c>
      <c r="AI5" s="504" t="s">
        <v>64</v>
      </c>
      <c r="AJ5" s="499" t="s">
        <v>183</v>
      </c>
      <c r="AK5" s="497" t="s">
        <v>119</v>
      </c>
      <c r="AL5" s="498" t="s">
        <v>65</v>
      </c>
      <c r="AM5" s="504" t="s">
        <v>66</v>
      </c>
      <c r="AN5" s="504" t="s">
        <v>67</v>
      </c>
      <c r="AO5" s="499" t="s">
        <v>184</v>
      </c>
      <c r="AP5" s="497" t="s">
        <v>120</v>
      </c>
      <c r="AQ5" s="498" t="s">
        <v>68</v>
      </c>
      <c r="AR5" s="504" t="s">
        <v>69</v>
      </c>
      <c r="AS5" s="504" t="s">
        <v>70</v>
      </c>
      <c r="AT5" s="499" t="s">
        <v>185</v>
      </c>
      <c r="AU5" s="497" t="s">
        <v>121</v>
      </c>
      <c r="AV5" s="498" t="s">
        <v>71</v>
      </c>
      <c r="AW5" s="504" t="s">
        <v>72</v>
      </c>
      <c r="AX5" s="504" t="s">
        <v>73</v>
      </c>
      <c r="AY5" s="500" t="s">
        <v>186</v>
      </c>
      <c r="AZ5" s="501" t="s">
        <v>74</v>
      </c>
      <c r="BA5" s="502" t="s">
        <v>101</v>
      </c>
      <c r="BB5" s="503" t="s">
        <v>187</v>
      </c>
      <c r="BC5" s="501" t="s">
        <v>79</v>
      </c>
      <c r="BD5" s="502" t="s">
        <v>102</v>
      </c>
      <c r="BE5" s="503" t="s">
        <v>188</v>
      </c>
      <c r="BF5" s="501" t="s">
        <v>78</v>
      </c>
      <c r="BG5" s="502" t="s">
        <v>103</v>
      </c>
      <c r="BH5" s="503" t="s">
        <v>189</v>
      </c>
      <c r="BI5" s="501" t="s">
        <v>77</v>
      </c>
      <c r="BJ5" s="502" t="s">
        <v>104</v>
      </c>
      <c r="BK5" s="503" t="s">
        <v>190</v>
      </c>
      <c r="BL5" s="501" t="s">
        <v>76</v>
      </c>
      <c r="BM5" s="502" t="s">
        <v>105</v>
      </c>
      <c r="BN5" s="503" t="s">
        <v>191</v>
      </c>
      <c r="BO5" s="501" t="s">
        <v>75</v>
      </c>
      <c r="BP5" s="502" t="s">
        <v>106</v>
      </c>
      <c r="BQ5" s="503" t="s">
        <v>192</v>
      </c>
    </row>
    <row r="6" spans="1:69" x14ac:dyDescent="0.25">
      <c r="A6" s="505" t="str">
        <f>+RIGHT('Data Summary'!A6,LEN('Data Summary'!A6)-9)</f>
        <v>EMIS</v>
      </c>
      <c r="B6" s="479" t="str">
        <f>+IF(ISTEXT('Data Summary'!B6),'Data Summary'!B6,"")</f>
        <v>EMIS</v>
      </c>
      <c r="C6" s="506">
        <f>+VALUE('Data Summary'!C6)</f>
        <v>2013</v>
      </c>
      <c r="D6" s="507" t="e">
        <f>+IF(AND(ISNUMBER('Water Data'!D4),'Data Summary'!BS6="Yes"),100-'Water Data'!D4,NA())</f>
        <v>#N/A</v>
      </c>
      <c r="E6" s="507">
        <f>+IF(AND(ISNUMBER('Water Data'!D6),'Data Summary'!BT6="Yes"),'Water Data'!D6,NA())</f>
        <v>91.503587747503801</v>
      </c>
      <c r="F6" s="507" t="e">
        <f>+IF(AND(ISNUMBER('Water Data'!D9),'Data Summary'!BU6="Yes"),'Water Data'!D9,NA())</f>
        <v>#N/A</v>
      </c>
      <c r="G6" s="507" t="e">
        <f>+IF(AND(ISNUMBER('Water Data'!E4),'Data Summary'!BV6="Yes"),100-'Water Data'!E4,NA())</f>
        <v>#N/A</v>
      </c>
      <c r="H6" s="507" t="e">
        <f>+IF(AND(ISNUMBER('Water Data'!E6),'Data Summary'!BW6="Yes"),'Water Data'!E6,NA())</f>
        <v>#N/A</v>
      </c>
      <c r="I6" s="507" t="e">
        <f>+IF(AND(ISNUMBER('Water Data'!E9),'Data Summary'!BX6="Yes"),'Water Data'!E9,NA())</f>
        <v>#N/A</v>
      </c>
      <c r="J6" s="507" t="e">
        <f>+IF(AND(ISNUMBER('Water Data'!F4),'Data Summary'!BY6="Yes"),100-'Water Data'!F4,NA())</f>
        <v>#N/A</v>
      </c>
      <c r="K6" s="507" t="e">
        <f>+IF(AND(ISNUMBER('Water Data'!F6),'Data Summary'!BZ6="Yes"),'Water Data'!F6,NA())</f>
        <v>#N/A</v>
      </c>
      <c r="L6" s="507" t="e">
        <f>+IF(AND(ISNUMBER('Water Data'!F9),'Data Summary'!CA6="Yes"),'Water Data'!F9,NA())</f>
        <v>#N/A</v>
      </c>
      <c r="M6" s="507" t="e">
        <f>+IF(AND(ISNUMBER('Water Data'!G4),'Data Summary'!CB6="Yes"),100-'Water Data'!G4,NA())</f>
        <v>#N/A</v>
      </c>
      <c r="N6" s="507" t="e">
        <f>+IF(AND(ISNUMBER('Water Data'!G6),'Data Summary'!CC6="Yes"),'Water Data'!G6,NA())</f>
        <v>#N/A</v>
      </c>
      <c r="O6" s="507" t="e">
        <f>+IF(AND(ISNUMBER('Water Data'!G9),'Data Summary'!CD6="Yes"),'Water Data'!G9,NA())</f>
        <v>#N/A</v>
      </c>
      <c r="P6" s="507" t="e">
        <f>+IF(AND(ISNUMBER('Water Data'!H4),'Data Summary'!CE6="Yes"),100-'Water Data'!H4,NA())</f>
        <v>#N/A</v>
      </c>
      <c r="Q6" s="507">
        <f>+IF(AND(ISNUMBER('Water Data'!H6),'Data Summary'!CF6="Yes"),'Water Data'!H6,NA())</f>
        <v>88.9</v>
      </c>
      <c r="R6" s="507" t="e">
        <f>+IF(AND(ISNUMBER('Water Data'!H9),'Data Summary'!CG6="Yes"),'Water Data'!H9,NA())</f>
        <v>#N/A</v>
      </c>
      <c r="S6" s="507" t="e">
        <f>+IF(AND(ISNUMBER('Water Data'!I4),'Data Summary'!CH6="Yes"),100-'Water Data'!I4,NA())</f>
        <v>#N/A</v>
      </c>
      <c r="T6" s="507">
        <f>+IF(AND(ISNUMBER('Water Data'!I6),'Data Summary'!CI6="Yes"),'Water Data'!I6,NA())</f>
        <v>100</v>
      </c>
      <c r="U6" s="507" t="e">
        <f>+IF(AND(ISNUMBER('Water Data'!I9),'Data Summary'!CJ6="Yes"),'Water Data'!I9,NA())</f>
        <v>#N/A</v>
      </c>
      <c r="V6" s="508">
        <f>+IF(AND(ISNUMBER('Sanitation Data'!D4),'Data Summary'!CK6="Yes"),100-'Sanitation Data'!D4,NA())</f>
        <v>99.617278727365033</v>
      </c>
      <c r="W6" s="508" t="e">
        <f>+IF(AND(ISNUMBER('Sanitation Data'!D6),'Data Summary'!CL6="Yes"),'Sanitation Data'!D6,NA())</f>
        <v>#N/A</v>
      </c>
      <c r="X6" s="508" t="e">
        <f>+IF(AND(ISNUMBER('Sanitation Data'!D10),'Data Summary'!CM6="Yes"),'Sanitation Data'!D10,NA())</f>
        <v>#N/A</v>
      </c>
      <c r="Y6" s="508" t="e">
        <f>+IF(AND(ISNUMBER('Sanitation Data'!D11),'Data Summary'!CN6="Yes"),'Sanitation Data'!D11,NA())</f>
        <v>#N/A</v>
      </c>
      <c r="Z6" s="508" t="e">
        <f>+IF(AND(ISNUMBER('Sanitation Data'!D12),'Data Summary'!CO6="Yes"),'Sanitation Data'!D12,NA())</f>
        <v>#N/A</v>
      </c>
      <c r="AA6" s="508" t="e">
        <f>+IF(AND(ISNUMBER('Sanitation Data'!E4),'Data Summary'!CP6="Yes"),100-'Sanitation Data'!E4,NA())</f>
        <v>#N/A</v>
      </c>
      <c r="AB6" s="508" t="e">
        <f>+IF(AND(ISNUMBER('Sanitation Data'!E6),'Data Summary'!CQ6="Yes"),'Sanitation Data'!E6,NA())</f>
        <v>#N/A</v>
      </c>
      <c r="AC6" s="508" t="e">
        <f>+IF(AND(ISNUMBER('Sanitation Data'!E10),'Data Summary'!CR6="Yes"),'Sanitation Data'!E10,NA())</f>
        <v>#N/A</v>
      </c>
      <c r="AD6" s="508" t="e">
        <f>+IF(AND(ISNUMBER('Sanitation Data'!E11),'Data Summary'!CS6="Yes"),'Sanitation Data'!E11,NA())</f>
        <v>#N/A</v>
      </c>
      <c r="AE6" s="508" t="e">
        <f>+IF(AND(ISNUMBER('Sanitation Data'!E12),'Data Summary'!CT6="Yes"),'Sanitation Data'!E12,NA())</f>
        <v>#N/A</v>
      </c>
      <c r="AF6" s="508" t="e">
        <f>+IF(AND(ISNUMBER('Sanitation Data'!F4),'Data Summary'!CU6="Yes"),100-'Sanitation Data'!F4,NA())</f>
        <v>#N/A</v>
      </c>
      <c r="AG6" s="508" t="e">
        <f>+IF(AND(ISNUMBER('Sanitation Data'!F6),'Data Summary'!CV6="Yes"),'Sanitation Data'!F6,NA())</f>
        <v>#N/A</v>
      </c>
      <c r="AH6" s="508" t="e">
        <f>+IF(AND(ISNUMBER('Sanitation Data'!F10),'Data Summary'!CW6="Yes"),'Sanitation Data'!F10,NA())</f>
        <v>#N/A</v>
      </c>
      <c r="AI6" s="508" t="e">
        <f>+IF(AND(ISNUMBER('Sanitation Data'!F11),'Data Summary'!CX6="Yes"),'Sanitation Data'!F11,NA())</f>
        <v>#N/A</v>
      </c>
      <c r="AJ6" s="508" t="e">
        <f>+IF(AND(ISNUMBER('Sanitation Data'!F12),'Data Summary'!CY6="Yes"),'Sanitation Data'!F12,NA())</f>
        <v>#N/A</v>
      </c>
      <c r="AK6" s="508" t="e">
        <f>+IF(AND(ISNUMBER('Sanitation Data'!G4),'Data Summary'!CZ6="Yes"),100-'Sanitation Data'!G4,NA())</f>
        <v>#N/A</v>
      </c>
      <c r="AL6" s="508" t="e">
        <f>+IF(AND(ISNUMBER('Sanitation Data'!G6),'Data Summary'!DA6="Yes"),'Sanitation Data'!G6,NA())</f>
        <v>#N/A</v>
      </c>
      <c r="AM6" s="508" t="e">
        <f>+IF(AND(ISNUMBER('Sanitation Data'!G10),'Data Summary'!DB6="Yes"),'Sanitation Data'!G10,NA())</f>
        <v>#N/A</v>
      </c>
      <c r="AN6" s="508" t="e">
        <f>+IF(AND(ISNUMBER('Sanitation Data'!G11),'Data Summary'!DC6="Yes"),'Sanitation Data'!G11,NA())</f>
        <v>#N/A</v>
      </c>
      <c r="AO6" s="508" t="e">
        <f>+IF(AND(ISNUMBER('Sanitation Data'!G12),'Data Summary'!DD6="Yes"),'Sanitation Data'!G12,NA())</f>
        <v>#N/A</v>
      </c>
      <c r="AP6" s="508">
        <f>+IF(AND(ISNUMBER('Sanitation Data'!H4),'Data Summary'!DE6="Yes"),100-'Sanitation Data'!H4,NA())</f>
        <v>99.5</v>
      </c>
      <c r="AQ6" s="508" t="e">
        <f>+IF(AND(ISNUMBER('Sanitation Data'!H6),'Data Summary'!DF6="Yes"),'Sanitation Data'!H6,NA())</f>
        <v>#N/A</v>
      </c>
      <c r="AR6" s="508" t="e">
        <f>+IF(AND(ISNUMBER('Sanitation Data'!H10),'Data Summary'!DG6="Yes"),'Sanitation Data'!H10,NA())</f>
        <v>#N/A</v>
      </c>
      <c r="AS6" s="508" t="e">
        <f>+IF(AND(ISNUMBER('Sanitation Data'!H11),'Data Summary'!DH6="Yes"),'Sanitation Data'!H11,NA())</f>
        <v>#N/A</v>
      </c>
      <c r="AT6" s="508" t="e">
        <f>+IF(AND(ISNUMBER('Sanitation Data'!H12),'Data Summary'!DI6="Yes"),'Sanitation Data'!H12,NA())</f>
        <v>#N/A</v>
      </c>
      <c r="AU6" s="508">
        <f>+IF(AND(ISNUMBER('Sanitation Data'!I4),'Data Summary'!DJ6="Yes"),100-'Sanitation Data'!I4,NA())</f>
        <v>100</v>
      </c>
      <c r="AV6" s="508" t="e">
        <f>+IF(AND(ISNUMBER('Sanitation Data'!I6),'Data Summary'!DK6="Yes"),'Sanitation Data'!I6,NA())</f>
        <v>#N/A</v>
      </c>
      <c r="AW6" s="508" t="e">
        <f>+IF(AND(ISNUMBER('Sanitation Data'!I10),'Data Summary'!DL6="Yes"),'Sanitation Data'!I10,NA())</f>
        <v>#N/A</v>
      </c>
      <c r="AX6" s="508" t="e">
        <f>+IF(AND(ISNUMBER('Sanitation Data'!I11),'Data Summary'!DM6="Yes"),'Sanitation Data'!I11,NA())</f>
        <v>#N/A</v>
      </c>
      <c r="AY6" s="508" t="e">
        <f>+IF(AND(ISNUMBER('Sanitation Data'!I12),'Data Summary'!DN6="Yes"),'Sanitation Data'!I12,NA())</f>
        <v>#N/A</v>
      </c>
      <c r="AZ6" s="509" t="e">
        <f>+IF(AND(ISNUMBER('Hygiene Data'!D5),'Data Summary'!DO6="Yes"),'Hygiene Data'!D5,NA())</f>
        <v>#N/A</v>
      </c>
      <c r="BA6" s="509" t="e">
        <f>+IF(AND(ISNUMBER('Hygiene Data'!D7),'Data Summary'!DP6="Yes"),'Hygiene Data'!D7,NA())</f>
        <v>#N/A</v>
      </c>
      <c r="BB6" s="509" t="e">
        <f>+IF(AND(ISNUMBER('Hygiene Data'!D9),'Data Summary'!DQ6="Yes"),'Hygiene Data'!D9,NA())</f>
        <v>#N/A</v>
      </c>
      <c r="BC6" s="509" t="e">
        <f>+IF(AND(ISNUMBER('Hygiene Data'!E5),'Data Summary'!DR6="Yes"),'Hygiene Data'!E5,NA())</f>
        <v>#N/A</v>
      </c>
      <c r="BD6" s="509" t="e">
        <f>+IF(AND(ISNUMBER('Hygiene Data'!E7),'Data Summary'!DS6="Yes"),'Hygiene Data'!E7,NA())</f>
        <v>#N/A</v>
      </c>
      <c r="BE6" s="509" t="e">
        <f>+IF(AND(ISNUMBER('Hygiene Data'!E9),'Data Summary'!DT6="Yes"),'Hygiene Data'!E9,NA())</f>
        <v>#N/A</v>
      </c>
      <c r="BF6" s="509" t="e">
        <f>+IF(AND(ISNUMBER('Hygiene Data'!F5),'Data Summary'!DU6="Yes"),'Hygiene Data'!F5,NA())</f>
        <v>#N/A</v>
      </c>
      <c r="BG6" s="509" t="e">
        <f>+IF(AND(ISNUMBER('Hygiene Data'!F7),'Data Summary'!DV6="Yes"),'Hygiene Data'!F7,NA())</f>
        <v>#N/A</v>
      </c>
      <c r="BH6" s="509" t="e">
        <f>+IF(AND(ISNUMBER('Hygiene Data'!F9),'Data Summary'!DW6="Yes"),'Hygiene Data'!F9,NA())</f>
        <v>#N/A</v>
      </c>
      <c r="BI6" s="509" t="e">
        <f>+IF(AND(ISNUMBER('Hygiene Data'!G5),'Data Summary'!DX6="Yes"),'Hygiene Data'!G5,NA())</f>
        <v>#N/A</v>
      </c>
      <c r="BJ6" s="509" t="e">
        <f>+IF(AND(ISNUMBER('Hygiene Data'!G7),'Data Summary'!DY6="Yes"),'Hygiene Data'!G7,NA())</f>
        <v>#N/A</v>
      </c>
      <c r="BK6" s="509" t="e">
        <f>+IF(AND(ISNUMBER('Hygiene Data'!G9),'Data Summary'!DZ6="Yes"),'Hygiene Data'!G9,NA())</f>
        <v>#N/A</v>
      </c>
      <c r="BL6" s="509" t="e">
        <f>+IF(AND(ISNUMBER('Hygiene Data'!H5),'Data Summary'!EA6="Yes"),'Hygiene Data'!H5,NA())</f>
        <v>#N/A</v>
      </c>
      <c r="BM6" s="509" t="e">
        <f>+IF(AND(ISNUMBER('Hygiene Data'!H7),'Data Summary'!EB6="Yes"),'Hygiene Data'!H7,NA())</f>
        <v>#N/A</v>
      </c>
      <c r="BN6" s="509" t="e">
        <f>+IF(AND(ISNUMBER('Hygiene Data'!H9),'Data Summary'!EC6="Yes"),'Hygiene Data'!H9,NA())</f>
        <v>#N/A</v>
      </c>
      <c r="BO6" s="509" t="e">
        <f>+IF(AND(ISNUMBER('Hygiene Data'!I5),'Data Summary'!ED6="Yes"),'Hygiene Data'!I5,NA())</f>
        <v>#N/A</v>
      </c>
      <c r="BP6" s="509" t="e">
        <f>+IF(AND(ISNUMBER('Hygiene Data'!I7),'Data Summary'!EE6="Yes"),'Hygiene Data'!I7,NA())</f>
        <v>#N/A</v>
      </c>
      <c r="BQ6" s="509" t="e">
        <f>+IF(AND(ISNUMBER('Hygiene Data'!I9),'Data Summary'!EF6="Yes"),'Hygiene Data'!I9,NA())</f>
        <v>#N/A</v>
      </c>
    </row>
    <row r="7" spans="1:69" x14ac:dyDescent="0.25">
      <c r="A7" s="505" t="str">
        <f ca="1">+RIGHT('Data Summary'!A7,LEN('Data Summary'!A7)-9)</f>
        <v>UIS</v>
      </c>
      <c r="B7" s="479" t="str">
        <f ca="1">+IF(ISTEXT('Data Summary'!B7),'Data Summary'!B7,"")</f>
        <v>آخر</v>
      </c>
      <c r="C7" s="506">
        <f ca="1">+VALUE('Data Summary'!C7)</f>
        <v>2013</v>
      </c>
      <c r="D7" s="507" t="e">
        <f ca="1">+IF(AND(ISNUMBER(OFFSET('Water Data'!$D$4,0,10*ROW('Water Data'!D1))),'Data Summary'!BS7="Yes"),100-OFFSET('Water Data'!$D$4,0,10*ROW('Water Data'!D1)),NA())</f>
        <v>#N/A</v>
      </c>
      <c r="E7" s="507" t="e">
        <f ca="1">+IF(AND(ISNUMBER(OFFSET('Water Data'!$D$6,0,10*ROW('Water Data'!D1))),'Data Summary'!BT7="Yes"),OFFSET('Water Data'!$D$6,0,10*ROW('Water Data'!D1)),NA())</f>
        <v>#N/A</v>
      </c>
      <c r="F7" s="507" t="e">
        <f ca="1">+IF(AND(ISNUMBER(OFFSET('Water Data'!$D$9,0,10*ROW('Water Data'!D1))),'Data Summary'!BU7="Yes"),OFFSET('Water Data'!$D$9,0,10*ROW('Water Data'!D1)),NA())</f>
        <v>#N/A</v>
      </c>
      <c r="G7" s="507" t="e">
        <f ca="1">+IF(AND(ISNUMBER(OFFSET('Water Data'!$E$4,0,10*ROW('Water Data'!E1))),'Data Summary'!BV7="Yes"),100-OFFSET('Water Data'!$E$4,0,10*ROW('Water Data'!E1)),NA())</f>
        <v>#N/A</v>
      </c>
      <c r="H7" s="507" t="e">
        <f ca="1">+IF(AND(ISNUMBER(OFFSET('Water Data'!$E$6,0,10*ROW('Water Data'!E1))),'Data Summary'!BW7="Yes"),OFFSET('Water Data'!$E$6,0,10*ROW('Water Data'!E1)),NA())</f>
        <v>#N/A</v>
      </c>
      <c r="I7" s="507" t="e">
        <f ca="1">+IF(AND(ISNUMBER(OFFSET('Water Data'!$E$9,0,10*ROW('Water Data'!E1))),'Data Summary'!BX7="Yes"),OFFSET('Water Data'!$E$9,0,10*ROW('Water Data'!E1)),NA())</f>
        <v>#N/A</v>
      </c>
      <c r="J7" s="507" t="e">
        <f ca="1">+IF(AND(ISNUMBER(OFFSET('Water Data'!$F$4,0,10*ROW('Water Data'!F1))),'Data Summary'!BY7="Yes"),100-OFFSET('Water Data'!$F$4,0,10*ROW('Water Data'!F1)),NA())</f>
        <v>#N/A</v>
      </c>
      <c r="K7" s="507" t="e">
        <f ca="1">+IF(AND(ISNUMBER(OFFSET('Water Data'!$F$6,0,10*ROW('Water Data'!F1))),'Data Summary'!BZ7="Yes"),OFFSET('Water Data'!$F$6,0,10*ROW('Water Data'!F1)),NA())</f>
        <v>#N/A</v>
      </c>
      <c r="L7" s="507" t="e">
        <f ca="1">+IF(AND(ISNUMBER(OFFSET('Water Data'!$F$9,0,10*ROW('Water Data'!F1))),'Data Summary'!CA7="Yes"),OFFSET('Water Data'!$F$9,0,10*ROW('Water Data'!F1)),NA())</f>
        <v>#N/A</v>
      </c>
      <c r="M7" s="507" t="e">
        <f ca="1">+IF(AND(ISNUMBER(OFFSET('Water Data'!$G$4,0,10*ROW('Water Data'!G1))),'Data Summary'!CB7="Yes"),100-OFFSET('Water Data'!$G$4,0,10*ROW('Water Data'!G1)),NA())</f>
        <v>#N/A</v>
      </c>
      <c r="N7" s="507" t="e">
        <f ca="1">+IF(AND(ISNUMBER(OFFSET('Water Data'!$G$6,0,10*ROW('Water Data'!G1))),'Data Summary'!CC7="Yes"),OFFSET('Water Data'!$G$6,0,10*ROW('Water Data'!G1)),NA())</f>
        <v>#N/A</v>
      </c>
      <c r="O7" s="507" t="e">
        <f ca="1">+IF(AND(ISNUMBER(OFFSET('Water Data'!$G$9,0,10*ROW('Water Data'!G1))),'Data Summary'!CD7="Yes"),OFFSET('Water Data'!$G$9,0,10*ROW('Water Data'!G1)),NA())</f>
        <v>#N/A</v>
      </c>
      <c r="P7" s="507" t="e">
        <f ca="1">+IF(AND(ISNUMBER(OFFSET('Water Data'!$H$4,0,10*ROW('Water Data'!H1))),'Data Summary'!CE7="Yes"),100-OFFSET('Water Data'!$H$4,0,10*ROW('Water Data'!H1)),NA())</f>
        <v>#N/A</v>
      </c>
      <c r="Q7" s="507" t="e">
        <f ca="1">+IF(AND(ISNUMBER(OFFSET('Water Data'!$H$6,0,10*ROW('Water Data'!H1))),'Data Summary'!CF7="Yes"),OFFSET('Water Data'!$H$6,0,10*ROW('Water Data'!H1)),NA())</f>
        <v>#N/A</v>
      </c>
      <c r="R7" s="507" t="e">
        <f ca="1">+IF(AND(ISNUMBER(OFFSET('Water Data'!$H$9,0,10*ROW('Water Data'!H1))),'Data Summary'!CG7="Yes"),OFFSET('Water Data'!$H$9,0,10*ROW('Water Data'!H1)),NA())</f>
        <v>#N/A</v>
      </c>
      <c r="S7" s="507">
        <f ca="1">+IF(AND(ISNUMBER(OFFSET('Water Data'!$I$4,0,10*ROW('Water Data'!I1))),'Data Summary'!CH7="Yes"),100-OFFSET('Water Data'!$I$4,0,10*ROW('Water Data'!I1)),NA())</f>
        <v>100</v>
      </c>
      <c r="T7" s="507" t="e">
        <f ca="1">+IF(AND(ISNUMBER(OFFSET('Water Data'!$I$6,0,10*ROW('Water Data'!I1))),'Data Summary'!CI7="Yes"),OFFSET('Water Data'!$I$6,0,10*ROW('Water Data'!I1)),NA())</f>
        <v>#N/A</v>
      </c>
      <c r="U7" s="507">
        <f ca="1">+IF(AND(ISNUMBER(OFFSET('Water Data'!$I$9,0,10*ROW('Water Data'!I1))),'Data Summary'!CJ7="Yes"),OFFSET('Water Data'!$I$9,0,10*ROW('Water Data'!I1)),NA())</f>
        <v>100</v>
      </c>
      <c r="V7" s="508" t="e">
        <f ca="1">+IF(AND(ISNUMBER(OFFSET('Sanitation Data'!$D$4,0,10*ROW('Sanitation Data'!D1))),'Data Summary'!CK7="Yes"),100-OFFSET('Sanitation Data'!$D$4,0,10*ROW('Sanitation Data'!D1)),NA())</f>
        <v>#N/A</v>
      </c>
      <c r="W7" s="508" t="e">
        <f ca="1">+IF(AND(ISNUMBER(OFFSET('Sanitation Data'!$D$6,0,10*ROW('Sanitation Data'!D1))),'Data Summary'!CL7="Yes"),OFFSET('Sanitation Data'!$D$6,0,10*ROW('Sanitation Data'!D1)),NA())</f>
        <v>#N/A</v>
      </c>
      <c r="X7" s="508" t="e">
        <f ca="1">+IF(AND(ISNUMBER(OFFSET('Sanitation Data'!$D$10,0,10*ROW('Sanitation Data'!D1))),'Data Summary'!CM7="Yes"),OFFSET('Sanitation Data'!$D$10,0,10*ROW('Sanitation Data'!D1)),NA())</f>
        <v>#N/A</v>
      </c>
      <c r="Y7" s="508" t="e">
        <f ca="1">+IF(AND(ISNUMBER(OFFSET('Sanitation Data'!$D$11,0,10*ROW('Sanitation Data'!D1))),'Data Summary'!CN7="Yes"),OFFSET('Sanitation Data'!$D$11,0,10*ROW('Sanitation Data'!D1)),NA())</f>
        <v>#N/A</v>
      </c>
      <c r="Z7" s="508" t="e">
        <f ca="1">+IF(AND(ISNUMBER(OFFSET('Sanitation Data'!$D$12,0,10*ROW('Sanitation Data'!D1))),'Data Summary'!CO7="Yes"),OFFSET('Sanitation Data'!$D$12,0,10*ROW('Sanitation Data'!D1)),NA())</f>
        <v>#N/A</v>
      </c>
      <c r="AA7" s="508" t="e">
        <f ca="1">+IF(AND(ISNUMBER(OFFSET('Sanitation Data'!$E$4,0,10*ROW('Sanitation Data'!E1))),'Data Summary'!CP7="Yes"),100-OFFSET('Sanitation Data'!$E$4,0,10*ROW('Sanitation Data'!E1)),NA())</f>
        <v>#N/A</v>
      </c>
      <c r="AB7" s="508" t="e">
        <f ca="1">+IF(AND(ISNUMBER(OFFSET('Sanitation Data'!$E$6,0,10*ROW('Sanitation Data'!E1))),'Data Summary'!CQ7="Yes"),OFFSET('Sanitation Data'!$E$6,0,10*ROW('Sanitation Data'!E1)),NA())</f>
        <v>#N/A</v>
      </c>
      <c r="AC7" s="508" t="e">
        <f ca="1">+IF(AND(ISNUMBER(OFFSET('Sanitation Data'!$E$10,0,10*ROW('Sanitation Data'!E1))),'Data Summary'!CR7="Yes"),OFFSET('Sanitation Data'!$E$10,0,10*ROW('Sanitation Data'!E1)),NA())</f>
        <v>#N/A</v>
      </c>
      <c r="AD7" s="508" t="e">
        <f ca="1">+IF(AND(ISNUMBER(OFFSET('Sanitation Data'!$E$11,0,10*ROW('Sanitation Data'!E1))),'Data Summary'!CS7="Yes"),OFFSET('Sanitation Data'!$E$11,0,10*ROW('Sanitation Data'!E1)),NA())</f>
        <v>#N/A</v>
      </c>
      <c r="AE7" s="508" t="e">
        <f ca="1">+IF(AND(ISNUMBER(OFFSET('Sanitation Data'!$E$12,0,10*ROW('Sanitation Data'!E1))),'Data Summary'!CT7="Yes"),OFFSET('Sanitation Data'!$E$12,0,10*ROW('Sanitation Data'!E1)),NA())</f>
        <v>#N/A</v>
      </c>
      <c r="AF7" s="508" t="e">
        <f ca="1">+IF(AND(ISNUMBER(OFFSET('Sanitation Data'!$F$4,0,10*ROW('Sanitation Data'!F1))),'Data Summary'!CU7="Yes"),100-OFFSET('Sanitation Data'!$F$4,0,10*ROW('Sanitation Data'!F1)),NA())</f>
        <v>#N/A</v>
      </c>
      <c r="AG7" s="508" t="e">
        <f ca="1">+IF(AND(ISNUMBER(OFFSET('Sanitation Data'!$F$6,0,10*ROW('Sanitation Data'!F1))),'Data Summary'!CV7="Yes"),OFFSET('Sanitation Data'!$F$6,0,10*ROW('Sanitation Data'!F1)),NA())</f>
        <v>#N/A</v>
      </c>
      <c r="AH7" s="508" t="e">
        <f ca="1">+IF(AND(ISNUMBER(OFFSET('Sanitation Data'!$F$10,0,10*ROW('Sanitation Data'!F1))),'Data Summary'!CW7="Yes"),OFFSET('Sanitation Data'!$F$10,0,10*ROW('Sanitation Data'!F1)),NA())</f>
        <v>#N/A</v>
      </c>
      <c r="AI7" s="508" t="e">
        <f ca="1">+IF(AND(ISNUMBER(OFFSET('Sanitation Data'!$F$11,0,10*ROW('Sanitation Data'!F1))),'Data Summary'!CX7="Yes"),OFFSET('Sanitation Data'!$F$11,0,10*ROW('Sanitation Data'!F1)),NA())</f>
        <v>#N/A</v>
      </c>
      <c r="AJ7" s="508" t="e">
        <f ca="1">+IF(AND(ISNUMBER(OFFSET('Sanitation Data'!$F$12,0,10*ROW('Sanitation Data'!F1))),'Data Summary'!CY7="Yes"),OFFSET('Sanitation Data'!$F$12,0,10*ROW('Sanitation Data'!F1)),NA())</f>
        <v>#N/A</v>
      </c>
      <c r="AK7" s="508" t="e">
        <f ca="1">+IF(AND(ISNUMBER(OFFSET('Sanitation Data'!$G$4,0,10*ROW('Sanitation Data'!G1))),'Data Summary'!CZ7="Yes"),100-OFFSET('Sanitation Data'!$G$4,0,10*ROW('Sanitation Data'!G1)),NA())</f>
        <v>#N/A</v>
      </c>
      <c r="AL7" s="508" t="e">
        <f ca="1">+IF(AND(ISNUMBER(OFFSET('Sanitation Data'!$G$6,0,10*ROW('Sanitation Data'!G1))),'Data Summary'!DA7="Yes"),OFFSET('Sanitation Data'!$G$6,0,10*ROW('Sanitation Data'!G1)),NA())</f>
        <v>#N/A</v>
      </c>
      <c r="AM7" s="508" t="e">
        <f ca="1">+IF(AND(ISNUMBER(OFFSET('Sanitation Data'!$G$10,0,10*ROW('Sanitation Data'!G1))),'Data Summary'!DB7="Yes"),OFFSET('Sanitation Data'!$G$10,0,10*ROW('Sanitation Data'!G1)),NA())</f>
        <v>#N/A</v>
      </c>
      <c r="AN7" s="508" t="e">
        <f ca="1">+IF(AND(ISNUMBER(OFFSET('Sanitation Data'!$G$11,0,10*ROW('Sanitation Data'!G1))),'Data Summary'!DC7="Yes"),OFFSET('Sanitation Data'!$G$11,0,10*ROW('Sanitation Data'!G1)),NA())</f>
        <v>#N/A</v>
      </c>
      <c r="AO7" s="508" t="e">
        <f ca="1">+IF(AND(ISNUMBER(OFFSET('Sanitation Data'!$G$12,0,10*ROW('Sanitation Data'!G1))),'Data Summary'!DD7="Yes"),OFFSET('Sanitation Data'!$G$12,0,10*ROW('Sanitation Data'!G1)),NA())</f>
        <v>#N/A</v>
      </c>
      <c r="AP7" s="508" t="e">
        <f ca="1">+IF(AND(ISNUMBER(OFFSET('Sanitation Data'!$H$4,0,10*ROW('Sanitation Data'!H1))),'Data Summary'!DE7="Yes"),100-OFFSET('Sanitation Data'!$H$4,0,10*ROW('Sanitation Data'!H1)),NA())</f>
        <v>#N/A</v>
      </c>
      <c r="AQ7" s="508" t="e">
        <f ca="1">+IF(AND(ISNUMBER(OFFSET('Sanitation Data'!$H$6,0,10*ROW('Sanitation Data'!H1))),'Data Summary'!DF7="Yes"),OFFSET('Sanitation Data'!$H$6,0,10*ROW('Sanitation Data'!H1)),NA())</f>
        <v>#N/A</v>
      </c>
      <c r="AR7" s="508" t="e">
        <f ca="1">+IF(AND(ISNUMBER(OFFSET('Sanitation Data'!$H$10,0,10*ROW('Sanitation Data'!H1))),'Data Summary'!DG7="Yes"),OFFSET('Sanitation Data'!$H$10,0,10*ROW('Sanitation Data'!H1)),NA())</f>
        <v>#N/A</v>
      </c>
      <c r="AS7" s="508" t="e">
        <f ca="1">+IF(AND(ISNUMBER(OFFSET('Sanitation Data'!$H$11,0,10*ROW('Sanitation Data'!H1))),'Data Summary'!DH7="Yes"),OFFSET('Sanitation Data'!$H$11,0,10*ROW('Sanitation Data'!H1)),NA())</f>
        <v>#N/A</v>
      </c>
      <c r="AT7" s="508" t="e">
        <f ca="1">+IF(AND(ISNUMBER(OFFSET('Sanitation Data'!$H$12,0,10*ROW('Sanitation Data'!H1))),'Data Summary'!DI7="Yes"),OFFSET('Sanitation Data'!$H$12,0,10*ROW('Sanitation Data'!H1)),NA())</f>
        <v>#N/A</v>
      </c>
      <c r="AU7" s="508" t="e">
        <f ca="1">+IF(AND(ISNUMBER(OFFSET('Sanitation Data'!$I$4,0,10*ROW('Sanitation Data'!I1))),'Data Summary'!DJ7="Yes"),100-OFFSET('Sanitation Data'!$I$4,0,10*ROW('Sanitation Data'!I1)),NA())</f>
        <v>#N/A</v>
      </c>
      <c r="AV7" s="508" t="e">
        <f ca="1">+IF(AND(ISNUMBER(OFFSET('Sanitation Data'!$I$6,0,10*ROW('Sanitation Data'!I1))),'Data Summary'!DK7="Yes"),OFFSET('Sanitation Data'!$I$6,0,10*ROW('Sanitation Data'!I1)),NA())</f>
        <v>#N/A</v>
      </c>
      <c r="AW7" s="508" t="e">
        <f ca="1">+IF(AND(ISNUMBER(OFFSET('Sanitation Data'!$I$10,0,10*ROW('Sanitation Data'!I1))),'Data Summary'!DL7="Yes"),OFFSET('Sanitation Data'!$I$10,0,10*ROW('Sanitation Data'!I1)),NA())</f>
        <v>#N/A</v>
      </c>
      <c r="AX7" s="508" t="e">
        <f ca="1">+IF(AND(ISNUMBER(OFFSET('Sanitation Data'!$I$11,0,10*ROW('Sanitation Data'!I1))),'Data Summary'!DM7="Yes"),OFFSET('Sanitation Data'!$I$11,0,10*ROW('Sanitation Data'!I1)),NA())</f>
        <v>#N/A</v>
      </c>
      <c r="AY7" s="508" t="e">
        <f ca="1">+IF(AND(ISNUMBER(OFFSET('Sanitation Data'!$I$12,0,10*ROW('Sanitation Data'!I1))),'Data Summary'!DN7="Yes"),OFFSET('Sanitation Data'!$I$12,0,10*ROW('Sanitation Data'!I1)),NA())</f>
        <v>#N/A</v>
      </c>
      <c r="AZ7" s="509" t="e">
        <f ca="1">+IF(AND(ISNUMBER(OFFSET('Hygiene Data'!$D$5,0,10*ROW('Hygiene Data'!D1))),'Data Summary'!DO7="Yes"),OFFSET('Hygiene Data'!$D$5,0,10*ROW('Hygiene Data'!D1)),NA())</f>
        <v>#N/A</v>
      </c>
      <c r="BA7" s="509" t="e">
        <f ca="1">+IF(AND(ISNUMBER(OFFSET('Hygiene Data'!$D$7,0,10*ROW('Hygiene Data'!D1))),'Data Summary'!DP7="Yes"),OFFSET('Hygiene Data'!$D$7,0,10*ROW('Hygiene Data'!D1)),NA())</f>
        <v>#N/A</v>
      </c>
      <c r="BB7" s="509" t="e">
        <f ca="1">+IF(AND(ISNUMBER(OFFSET('Hygiene Data'!$D$9,0,10*ROW('Hygiene Data'!D1))),'Data Summary'!DQ7="Yes"),OFFSET('Hygiene Data'!$D$9,0,10*ROW('Hygiene Data'!D1)),NA())</f>
        <v>#N/A</v>
      </c>
      <c r="BC7" s="509" t="e">
        <f ca="1">+IF(AND(ISNUMBER(OFFSET('Hygiene Data'!$E$5,0,10*ROW('Hygiene Data'!E1))),'Data Summary'!DR7="Yes"),OFFSET('Hygiene Data'!$E$5,0,10*ROW('Hygiene Data'!E1)),NA())</f>
        <v>#N/A</v>
      </c>
      <c r="BD7" s="509" t="e">
        <f ca="1">+IF(AND(ISNUMBER(OFFSET('Hygiene Data'!$E$7,0,10*ROW('Hygiene Data'!E1))),'Data Summary'!DS7="Yes"),OFFSET('Hygiene Data'!$E$7,0,10*ROW('Hygiene Data'!E1)),NA())</f>
        <v>#N/A</v>
      </c>
      <c r="BE7" s="509" t="e">
        <f ca="1">+IF(AND(ISNUMBER(OFFSET('Hygiene Data'!$E$9,0,10*ROW('Hygiene Data'!E1))),'Data Summary'!DT7="Yes"),OFFSET('Hygiene Data'!$E$9,0,10*ROW('Hygiene Data'!E1)),NA())</f>
        <v>#N/A</v>
      </c>
      <c r="BF7" s="509" t="e">
        <f ca="1">+IF(AND(ISNUMBER(OFFSET('Hygiene Data'!$F$5,0,10*ROW('Hygiene Data'!F1))),'Data Summary'!DU7="Yes"),OFFSET('Hygiene Data'!$F$5,0,10*ROW('Hygiene Data'!F1)),NA())</f>
        <v>#N/A</v>
      </c>
      <c r="BG7" s="509" t="e">
        <f ca="1">+IF(AND(ISNUMBER(OFFSET('Hygiene Data'!$F$7,0,10*ROW('Hygiene Data'!F1))),'Data Summary'!DV7="Yes"),OFFSET('Hygiene Data'!$F$7,0,10*ROW('Hygiene Data'!F1)),NA())</f>
        <v>#N/A</v>
      </c>
      <c r="BH7" s="509" t="e">
        <f ca="1">+IF(AND(ISNUMBER(OFFSET('Hygiene Data'!$F$9,0,10*ROW('Hygiene Data'!F1))),'Data Summary'!DW7="Yes"),OFFSET('Hygiene Data'!$F$9,0,10*ROW('Hygiene Data'!F1)),NA())</f>
        <v>#N/A</v>
      </c>
      <c r="BI7" s="509" t="e">
        <f ca="1">+IF(AND(ISNUMBER(OFFSET('Hygiene Data'!$G$5,0,10*ROW('Hygiene Data'!G1))),'Data Summary'!DX7="Yes"),OFFSET('Hygiene Data'!$G$5,0,10*ROW('Hygiene Data'!G1)),NA())</f>
        <v>#N/A</v>
      </c>
      <c r="BJ7" s="509" t="e">
        <f ca="1">+IF(AND(ISNUMBER(OFFSET('Hygiene Data'!$G$7,0,10*ROW('Hygiene Data'!G1))),'Data Summary'!DY7="Yes"),OFFSET('Hygiene Data'!$G$7,0,10*ROW('Hygiene Data'!G1)),NA())</f>
        <v>#N/A</v>
      </c>
      <c r="BK7" s="509" t="e">
        <f ca="1">+IF(AND(ISNUMBER(OFFSET('Hygiene Data'!$G$9,0,10*ROW('Hygiene Data'!G1))),'Data Summary'!DZ7="Yes"),OFFSET('Hygiene Data'!$G$9,0,10*ROW('Hygiene Data'!G1)),NA())</f>
        <v>#N/A</v>
      </c>
      <c r="BL7" s="509" t="e">
        <f ca="1">+IF(AND(ISNUMBER(OFFSET('Hygiene Data'!$H$5,0,10*ROW('Hygiene Data'!H1))),'Data Summary'!EA7="Yes"),OFFSET('Hygiene Data'!$H$5,0,10*ROW('Hygiene Data'!H1)),NA())</f>
        <v>#N/A</v>
      </c>
      <c r="BM7" s="509" t="e">
        <f ca="1">+IF(AND(ISNUMBER(OFFSET('Hygiene Data'!$H$7,0,10*ROW('Hygiene Data'!H1))),'Data Summary'!EB7="Yes"),OFFSET('Hygiene Data'!$H$7,0,10*ROW('Hygiene Data'!H1)),NA())</f>
        <v>#N/A</v>
      </c>
      <c r="BN7" s="509" t="e">
        <f ca="1">+IF(AND(ISNUMBER(OFFSET('Hygiene Data'!$H$9,0,10*ROW('Hygiene Data'!H1))),'Data Summary'!EC7="Yes"),OFFSET('Hygiene Data'!$H$9,0,10*ROW('Hygiene Data'!H1)),NA())</f>
        <v>#N/A</v>
      </c>
      <c r="BO7" s="509" t="e">
        <f ca="1">+IF(AND(ISNUMBER(OFFSET('Hygiene Data'!$I$5,0,10*ROW('Hygiene Data'!I1))),'Data Summary'!ED7="Yes"),OFFSET('Hygiene Data'!$I$5,0,10*ROW('Hygiene Data'!I1)),NA())</f>
        <v>#N/A</v>
      </c>
      <c r="BP7" s="509" t="e">
        <f ca="1">+IF(AND(ISNUMBER(OFFSET('Hygiene Data'!$I$7,0,10*ROW('Hygiene Data'!I1))),'Data Summary'!EE7="Yes"),OFFSET('Hygiene Data'!$I$7,0,10*ROW('Hygiene Data'!I1)),NA())</f>
        <v>#N/A</v>
      </c>
      <c r="BQ7" s="509" t="e">
        <f ca="1">+IF(AND(ISNUMBER(OFFSET('Hygiene Data'!$I$9,0,10*ROW('Hygiene Data'!I1))),'Data Summary'!EF7="Yes"),OFFSET('Hygiene Data'!$I$9,0,10*ROW('Hygiene Data'!I1)),NA())</f>
        <v>#N/A</v>
      </c>
    </row>
    <row r="8" spans="1:69" x14ac:dyDescent="0.25">
      <c r="A8" s="505" t="str">
        <f ca="1">+RIGHT('Data Summary'!A8,LEN('Data Summary'!A8)-9)</f>
        <v>UIS</v>
      </c>
      <c r="B8" s="479" t="str">
        <f ca="1">+IF(ISTEXT('Data Summary'!B8),'Data Summary'!B8,"")</f>
        <v>آخر</v>
      </c>
      <c r="C8" s="506">
        <f ca="1">+VALUE('Data Summary'!C8)</f>
        <v>2014</v>
      </c>
      <c r="D8" s="507" t="e">
        <f ca="1">+IF(AND(ISNUMBER(OFFSET('Water Data'!$D$4,0,10*ROW('Water Data'!D2))),'Data Summary'!BS8="Yes"),100-OFFSET('Water Data'!$D$4,0,10*ROW('Water Data'!D2)),NA())</f>
        <v>#N/A</v>
      </c>
      <c r="E8" s="507" t="e">
        <f ca="1">+IF(AND(ISNUMBER(OFFSET('Water Data'!$D$6,0,10*ROW('Water Data'!D2))),'Data Summary'!BT8="Yes"),OFFSET('Water Data'!$D$6,0,10*ROW('Water Data'!D2)),NA())</f>
        <v>#N/A</v>
      </c>
      <c r="F8" s="507" t="e">
        <f ca="1">+IF(AND(ISNUMBER(OFFSET('Water Data'!$D$9,0,10*ROW('Water Data'!D2))),'Data Summary'!BU8="Yes"),OFFSET('Water Data'!$D$9,0,10*ROW('Water Data'!D2)),NA())</f>
        <v>#N/A</v>
      </c>
      <c r="G8" s="507" t="e">
        <f ca="1">+IF(AND(ISNUMBER(OFFSET('Water Data'!$E$4,0,10*ROW('Water Data'!E2))),'Data Summary'!BV8="Yes"),100-OFFSET('Water Data'!$E$4,0,10*ROW('Water Data'!E2)),NA())</f>
        <v>#N/A</v>
      </c>
      <c r="H8" s="507" t="e">
        <f ca="1">+IF(AND(ISNUMBER(OFFSET('Water Data'!$E$6,0,10*ROW('Water Data'!E2))),'Data Summary'!BW8="Yes"),OFFSET('Water Data'!$E$6,0,10*ROW('Water Data'!E2)),NA())</f>
        <v>#N/A</v>
      </c>
      <c r="I8" s="507" t="e">
        <f ca="1">+IF(AND(ISNUMBER(OFFSET('Water Data'!$E$9,0,10*ROW('Water Data'!E2))),'Data Summary'!BX8="Yes"),OFFSET('Water Data'!$E$9,0,10*ROW('Water Data'!E2)),NA())</f>
        <v>#N/A</v>
      </c>
      <c r="J8" s="507" t="e">
        <f ca="1">+IF(AND(ISNUMBER(OFFSET('Water Data'!$F$4,0,10*ROW('Water Data'!F2))),'Data Summary'!BY8="Yes"),100-OFFSET('Water Data'!$F$4,0,10*ROW('Water Data'!F2)),NA())</f>
        <v>#N/A</v>
      </c>
      <c r="K8" s="507" t="e">
        <f ca="1">+IF(AND(ISNUMBER(OFFSET('Water Data'!$F$6,0,10*ROW('Water Data'!F2))),'Data Summary'!BZ8="Yes"),OFFSET('Water Data'!$F$6,0,10*ROW('Water Data'!F2)),NA())</f>
        <v>#N/A</v>
      </c>
      <c r="L8" s="507" t="e">
        <f ca="1">+IF(AND(ISNUMBER(OFFSET('Water Data'!$F$9,0,10*ROW('Water Data'!F2))),'Data Summary'!CA8="Yes"),OFFSET('Water Data'!$F$9,0,10*ROW('Water Data'!F2)),NA())</f>
        <v>#N/A</v>
      </c>
      <c r="M8" s="507" t="e">
        <f ca="1">+IF(AND(ISNUMBER(OFFSET('Water Data'!$G$4,0,10*ROW('Water Data'!G2))),'Data Summary'!CB8="Yes"),100-OFFSET('Water Data'!$G$4,0,10*ROW('Water Data'!G2)),NA())</f>
        <v>#N/A</v>
      </c>
      <c r="N8" s="507" t="e">
        <f ca="1">+IF(AND(ISNUMBER(OFFSET('Water Data'!$G$6,0,10*ROW('Water Data'!G2))),'Data Summary'!CC8="Yes"),OFFSET('Water Data'!$G$6,0,10*ROW('Water Data'!G2)),NA())</f>
        <v>#N/A</v>
      </c>
      <c r="O8" s="507" t="e">
        <f ca="1">+IF(AND(ISNUMBER(OFFSET('Water Data'!$G$9,0,10*ROW('Water Data'!G2))),'Data Summary'!CD8="Yes"),OFFSET('Water Data'!$G$9,0,10*ROW('Water Data'!G2)),NA())</f>
        <v>#N/A</v>
      </c>
      <c r="P8" s="507" t="e">
        <f ca="1">+IF(AND(ISNUMBER(OFFSET('Water Data'!$H$4,0,10*ROW('Water Data'!H2))),'Data Summary'!CE8="Yes"),100-OFFSET('Water Data'!$H$4,0,10*ROW('Water Data'!H2)),NA())</f>
        <v>#N/A</v>
      </c>
      <c r="Q8" s="507" t="e">
        <f ca="1">+IF(AND(ISNUMBER(OFFSET('Water Data'!$H$6,0,10*ROW('Water Data'!H2))),'Data Summary'!CF8="Yes"),OFFSET('Water Data'!$H$6,0,10*ROW('Water Data'!H2)),NA())</f>
        <v>#N/A</v>
      </c>
      <c r="R8" s="507" t="e">
        <f ca="1">+IF(AND(ISNUMBER(OFFSET('Water Data'!$H$9,0,10*ROW('Water Data'!H2))),'Data Summary'!CG8="Yes"),OFFSET('Water Data'!$H$9,0,10*ROW('Water Data'!H2)),NA())</f>
        <v>#N/A</v>
      </c>
      <c r="S8" s="507">
        <f ca="1">+IF(AND(ISNUMBER(OFFSET('Water Data'!$I$4,0,10*ROW('Water Data'!I2))),'Data Summary'!CH8="Yes"),100-OFFSET('Water Data'!$I$4,0,10*ROW('Water Data'!I2)),NA())</f>
        <v>100</v>
      </c>
      <c r="T8" s="507">
        <f ca="1">+IF(AND(ISNUMBER(OFFSET('Water Data'!$I$6,0,10*ROW('Water Data'!I2))),'Data Summary'!CI8="Yes"),OFFSET('Water Data'!$I$6,0,10*ROW('Water Data'!I2)),NA())</f>
        <v>100</v>
      </c>
      <c r="U8" s="507">
        <f ca="1">+IF(AND(ISNUMBER(OFFSET('Water Data'!$I$9,0,10*ROW('Water Data'!I2))),'Data Summary'!CJ8="Yes"),OFFSET('Water Data'!$I$9,0,10*ROW('Water Data'!I2)),NA())</f>
        <v>100</v>
      </c>
      <c r="V8" s="508" t="e">
        <f ca="1">+IF(AND(ISNUMBER(OFFSET('Sanitation Data'!$D$4,0,10*ROW('Sanitation Data'!D2))),'Data Summary'!CK8="Yes"),100-OFFSET('Sanitation Data'!$D$4,0,10*ROW('Sanitation Data'!D2)),NA())</f>
        <v>#N/A</v>
      </c>
      <c r="W8" s="508" t="e">
        <f ca="1">+IF(AND(ISNUMBER(OFFSET('Sanitation Data'!$D$6,0,10*ROW('Sanitation Data'!D2))),'Data Summary'!CL8="Yes"),OFFSET('Sanitation Data'!$D$6,0,10*ROW('Sanitation Data'!D2)),NA())</f>
        <v>#N/A</v>
      </c>
      <c r="X8" s="508" t="e">
        <f ca="1">+IF(AND(ISNUMBER(OFFSET('Sanitation Data'!$D$10,0,10*ROW('Sanitation Data'!D2))),'Data Summary'!CM8="Yes"),OFFSET('Sanitation Data'!$D$10,0,10*ROW('Sanitation Data'!D2)),NA())</f>
        <v>#N/A</v>
      </c>
      <c r="Y8" s="508" t="e">
        <f ca="1">+IF(AND(ISNUMBER(OFFSET('Sanitation Data'!$D$11,0,10*ROW('Sanitation Data'!D2))),'Data Summary'!CN8="Yes"),OFFSET('Sanitation Data'!$D$11,0,10*ROW('Sanitation Data'!D2)),NA())</f>
        <v>#N/A</v>
      </c>
      <c r="Z8" s="508" t="e">
        <f ca="1">+IF(AND(ISNUMBER(OFFSET('Sanitation Data'!$D$12,0,10*ROW('Sanitation Data'!D2))),'Data Summary'!CO8="Yes"),OFFSET('Sanitation Data'!$D$12,0,10*ROW('Sanitation Data'!D2)),NA())</f>
        <v>#N/A</v>
      </c>
      <c r="AA8" s="508" t="e">
        <f ca="1">+IF(AND(ISNUMBER(OFFSET('Sanitation Data'!$E$4,0,10*ROW('Sanitation Data'!E2))),'Data Summary'!CP8="Yes"),100-OFFSET('Sanitation Data'!$E$4,0,10*ROW('Sanitation Data'!E2)),NA())</f>
        <v>#N/A</v>
      </c>
      <c r="AB8" s="508" t="e">
        <f ca="1">+IF(AND(ISNUMBER(OFFSET('Sanitation Data'!$E$6,0,10*ROW('Sanitation Data'!E2))),'Data Summary'!CQ8="Yes"),OFFSET('Sanitation Data'!$E$6,0,10*ROW('Sanitation Data'!E2)),NA())</f>
        <v>#N/A</v>
      </c>
      <c r="AC8" s="508" t="e">
        <f ca="1">+IF(AND(ISNUMBER(OFFSET('Sanitation Data'!$E$10,0,10*ROW('Sanitation Data'!E2))),'Data Summary'!CR8="Yes"),OFFSET('Sanitation Data'!$E$10,0,10*ROW('Sanitation Data'!E2)),NA())</f>
        <v>#N/A</v>
      </c>
      <c r="AD8" s="508" t="e">
        <f ca="1">+IF(AND(ISNUMBER(OFFSET('Sanitation Data'!$E$11,0,10*ROW('Sanitation Data'!E2))),'Data Summary'!CS8="Yes"),OFFSET('Sanitation Data'!$E$11,0,10*ROW('Sanitation Data'!E2)),NA())</f>
        <v>#N/A</v>
      </c>
      <c r="AE8" s="508" t="e">
        <f ca="1">+IF(AND(ISNUMBER(OFFSET('Sanitation Data'!$E$12,0,10*ROW('Sanitation Data'!E2))),'Data Summary'!CT8="Yes"),OFFSET('Sanitation Data'!$E$12,0,10*ROW('Sanitation Data'!E2)),NA())</f>
        <v>#N/A</v>
      </c>
      <c r="AF8" s="508" t="e">
        <f ca="1">+IF(AND(ISNUMBER(OFFSET('Sanitation Data'!$F$4,0,10*ROW('Sanitation Data'!F2))),'Data Summary'!CU8="Yes"),100-OFFSET('Sanitation Data'!$F$4,0,10*ROW('Sanitation Data'!F2)),NA())</f>
        <v>#N/A</v>
      </c>
      <c r="AG8" s="508" t="e">
        <f ca="1">+IF(AND(ISNUMBER(OFFSET('Sanitation Data'!$F$6,0,10*ROW('Sanitation Data'!F2))),'Data Summary'!CV8="Yes"),OFFSET('Sanitation Data'!$F$6,0,10*ROW('Sanitation Data'!F2)),NA())</f>
        <v>#N/A</v>
      </c>
      <c r="AH8" s="508" t="e">
        <f ca="1">+IF(AND(ISNUMBER(OFFSET('Sanitation Data'!$F$10,0,10*ROW('Sanitation Data'!F2))),'Data Summary'!CW8="Yes"),OFFSET('Sanitation Data'!$F$10,0,10*ROW('Sanitation Data'!F2)),NA())</f>
        <v>#N/A</v>
      </c>
      <c r="AI8" s="508" t="e">
        <f ca="1">+IF(AND(ISNUMBER(OFFSET('Sanitation Data'!$F$11,0,10*ROW('Sanitation Data'!F2))),'Data Summary'!CX8="Yes"),OFFSET('Sanitation Data'!$F$11,0,10*ROW('Sanitation Data'!F2)),NA())</f>
        <v>#N/A</v>
      </c>
      <c r="AJ8" s="508" t="e">
        <f ca="1">+IF(AND(ISNUMBER(OFFSET('Sanitation Data'!$F$12,0,10*ROW('Sanitation Data'!F2))),'Data Summary'!CY8="Yes"),OFFSET('Sanitation Data'!$F$12,0,10*ROW('Sanitation Data'!F2)),NA())</f>
        <v>#N/A</v>
      </c>
      <c r="AK8" s="508" t="e">
        <f ca="1">+IF(AND(ISNUMBER(OFFSET('Sanitation Data'!$G$4,0,10*ROW('Sanitation Data'!G2))),'Data Summary'!CZ8="Yes"),100-OFFSET('Sanitation Data'!$G$4,0,10*ROW('Sanitation Data'!G2)),NA())</f>
        <v>#N/A</v>
      </c>
      <c r="AL8" s="508" t="e">
        <f ca="1">+IF(AND(ISNUMBER(OFFSET('Sanitation Data'!$G$6,0,10*ROW('Sanitation Data'!G2))),'Data Summary'!DA8="Yes"),OFFSET('Sanitation Data'!$G$6,0,10*ROW('Sanitation Data'!G2)),NA())</f>
        <v>#N/A</v>
      </c>
      <c r="AM8" s="508" t="e">
        <f ca="1">+IF(AND(ISNUMBER(OFFSET('Sanitation Data'!$G$10,0,10*ROW('Sanitation Data'!G2))),'Data Summary'!DB8="Yes"),OFFSET('Sanitation Data'!$G$10,0,10*ROW('Sanitation Data'!G2)),NA())</f>
        <v>#N/A</v>
      </c>
      <c r="AN8" s="508" t="e">
        <f ca="1">+IF(AND(ISNUMBER(OFFSET('Sanitation Data'!$G$11,0,10*ROW('Sanitation Data'!G2))),'Data Summary'!DC8="Yes"),OFFSET('Sanitation Data'!$G$11,0,10*ROW('Sanitation Data'!G2)),NA())</f>
        <v>#N/A</v>
      </c>
      <c r="AO8" s="508" t="e">
        <f ca="1">+IF(AND(ISNUMBER(OFFSET('Sanitation Data'!$G$12,0,10*ROW('Sanitation Data'!G2))),'Data Summary'!DD8="Yes"),OFFSET('Sanitation Data'!$G$12,0,10*ROW('Sanitation Data'!G2)),NA())</f>
        <v>#N/A</v>
      </c>
      <c r="AP8" s="508" t="e">
        <f ca="1">+IF(AND(ISNUMBER(OFFSET('Sanitation Data'!$H$4,0,10*ROW('Sanitation Data'!H2))),'Data Summary'!DE8="Yes"),100-OFFSET('Sanitation Data'!$H$4,0,10*ROW('Sanitation Data'!H2)),NA())</f>
        <v>#N/A</v>
      </c>
      <c r="AQ8" s="508" t="e">
        <f ca="1">+IF(AND(ISNUMBER(OFFSET('Sanitation Data'!$H$6,0,10*ROW('Sanitation Data'!H2))),'Data Summary'!DF8="Yes"),OFFSET('Sanitation Data'!$H$6,0,10*ROW('Sanitation Data'!H2)),NA())</f>
        <v>#N/A</v>
      </c>
      <c r="AR8" s="508" t="e">
        <f ca="1">+IF(AND(ISNUMBER(OFFSET('Sanitation Data'!$H$10,0,10*ROW('Sanitation Data'!H2))),'Data Summary'!DG8="Yes"),OFFSET('Sanitation Data'!$H$10,0,10*ROW('Sanitation Data'!H2)),NA())</f>
        <v>#N/A</v>
      </c>
      <c r="AS8" s="508" t="e">
        <f ca="1">+IF(AND(ISNUMBER(OFFSET('Sanitation Data'!$H$11,0,10*ROW('Sanitation Data'!H2))),'Data Summary'!DH8="Yes"),OFFSET('Sanitation Data'!$H$11,0,10*ROW('Sanitation Data'!H2)),NA())</f>
        <v>#N/A</v>
      </c>
      <c r="AT8" s="508" t="e">
        <f ca="1">+IF(AND(ISNUMBER(OFFSET('Sanitation Data'!$H$12,0,10*ROW('Sanitation Data'!H2))),'Data Summary'!DI8="Yes"),OFFSET('Sanitation Data'!$H$12,0,10*ROW('Sanitation Data'!H2)),NA())</f>
        <v>#N/A</v>
      </c>
      <c r="AU8" s="508" t="e">
        <f ca="1">+IF(AND(ISNUMBER(OFFSET('Sanitation Data'!$I$4,0,10*ROW('Sanitation Data'!I2))),'Data Summary'!DJ8="Yes"),100-OFFSET('Sanitation Data'!$I$4,0,10*ROW('Sanitation Data'!I2)),NA())</f>
        <v>#N/A</v>
      </c>
      <c r="AV8" s="508" t="e">
        <f ca="1">+IF(AND(ISNUMBER(OFFSET('Sanitation Data'!$I$6,0,10*ROW('Sanitation Data'!I2))),'Data Summary'!DK8="Yes"),OFFSET('Sanitation Data'!$I$6,0,10*ROW('Sanitation Data'!I2)),NA())</f>
        <v>#N/A</v>
      </c>
      <c r="AW8" s="508" t="e">
        <f ca="1">+IF(AND(ISNUMBER(OFFSET('Sanitation Data'!$I$10,0,10*ROW('Sanitation Data'!I2))),'Data Summary'!DL8="Yes"),OFFSET('Sanitation Data'!$I$10,0,10*ROW('Sanitation Data'!I2)),NA())</f>
        <v>#N/A</v>
      </c>
      <c r="AX8" s="508" t="e">
        <f ca="1">+IF(AND(ISNUMBER(OFFSET('Sanitation Data'!$I$11,0,10*ROW('Sanitation Data'!I2))),'Data Summary'!DM8="Yes"),OFFSET('Sanitation Data'!$I$11,0,10*ROW('Sanitation Data'!I2)),NA())</f>
        <v>#N/A</v>
      </c>
      <c r="AY8" s="508" t="e">
        <f ca="1">+IF(AND(ISNUMBER(OFFSET('Sanitation Data'!$I$12,0,10*ROW('Sanitation Data'!I2))),'Data Summary'!DN8="Yes"),OFFSET('Sanitation Data'!$I$12,0,10*ROW('Sanitation Data'!I2)),NA())</f>
        <v>#N/A</v>
      </c>
      <c r="AZ8" s="509" t="e">
        <f ca="1">+IF(AND(ISNUMBER(OFFSET('Hygiene Data'!$D$5,0,10*ROW('Hygiene Data'!D2))),'Data Summary'!DO8="Yes"),OFFSET('Hygiene Data'!$D$5,0,10*ROW('Hygiene Data'!D2)),NA())</f>
        <v>#N/A</v>
      </c>
      <c r="BA8" s="509" t="e">
        <f ca="1">+IF(AND(ISNUMBER(OFFSET('Hygiene Data'!$D$7,0,10*ROW('Hygiene Data'!D2))),'Data Summary'!DP8="Yes"),OFFSET('Hygiene Data'!$D$7,0,10*ROW('Hygiene Data'!D2)),NA())</f>
        <v>#N/A</v>
      </c>
      <c r="BB8" s="509" t="e">
        <f ca="1">+IF(AND(ISNUMBER(OFFSET('Hygiene Data'!$D$9,0,10*ROW('Hygiene Data'!D2))),'Data Summary'!DQ8="Yes"),OFFSET('Hygiene Data'!$D$9,0,10*ROW('Hygiene Data'!D2)),NA())</f>
        <v>#N/A</v>
      </c>
      <c r="BC8" s="509" t="e">
        <f ca="1">+IF(AND(ISNUMBER(OFFSET('Hygiene Data'!$E$5,0,10*ROW('Hygiene Data'!E2))),'Data Summary'!DR8="Yes"),OFFSET('Hygiene Data'!$E$5,0,10*ROW('Hygiene Data'!E2)),NA())</f>
        <v>#N/A</v>
      </c>
      <c r="BD8" s="509" t="e">
        <f ca="1">+IF(AND(ISNUMBER(OFFSET('Hygiene Data'!$E$7,0,10*ROW('Hygiene Data'!E2))),'Data Summary'!DS8="Yes"),OFFSET('Hygiene Data'!$E$7,0,10*ROW('Hygiene Data'!E2)),NA())</f>
        <v>#N/A</v>
      </c>
      <c r="BE8" s="509" t="e">
        <f ca="1">+IF(AND(ISNUMBER(OFFSET('Hygiene Data'!$E$9,0,10*ROW('Hygiene Data'!E2))),'Data Summary'!DT8="Yes"),OFFSET('Hygiene Data'!$E$9,0,10*ROW('Hygiene Data'!E2)),NA())</f>
        <v>#N/A</v>
      </c>
      <c r="BF8" s="509" t="e">
        <f ca="1">+IF(AND(ISNUMBER(OFFSET('Hygiene Data'!$F$5,0,10*ROW('Hygiene Data'!F2))),'Data Summary'!DU8="Yes"),OFFSET('Hygiene Data'!$F$5,0,10*ROW('Hygiene Data'!F2)),NA())</f>
        <v>#N/A</v>
      </c>
      <c r="BG8" s="509" t="e">
        <f ca="1">+IF(AND(ISNUMBER(OFFSET('Hygiene Data'!$F$7,0,10*ROW('Hygiene Data'!F2))),'Data Summary'!DV8="Yes"),OFFSET('Hygiene Data'!$F$7,0,10*ROW('Hygiene Data'!F2)),NA())</f>
        <v>#N/A</v>
      </c>
      <c r="BH8" s="509" t="e">
        <f ca="1">+IF(AND(ISNUMBER(OFFSET('Hygiene Data'!$F$9,0,10*ROW('Hygiene Data'!F2))),'Data Summary'!DW8="Yes"),OFFSET('Hygiene Data'!$F$9,0,10*ROW('Hygiene Data'!F2)),NA())</f>
        <v>#N/A</v>
      </c>
      <c r="BI8" s="509" t="e">
        <f ca="1">+IF(AND(ISNUMBER(OFFSET('Hygiene Data'!$G$5,0,10*ROW('Hygiene Data'!G2))),'Data Summary'!DX8="Yes"),OFFSET('Hygiene Data'!$G$5,0,10*ROW('Hygiene Data'!G2)),NA())</f>
        <v>#N/A</v>
      </c>
      <c r="BJ8" s="509" t="e">
        <f ca="1">+IF(AND(ISNUMBER(OFFSET('Hygiene Data'!$G$7,0,10*ROW('Hygiene Data'!G2))),'Data Summary'!DY8="Yes"),OFFSET('Hygiene Data'!$G$7,0,10*ROW('Hygiene Data'!G2)),NA())</f>
        <v>#N/A</v>
      </c>
      <c r="BK8" s="509" t="e">
        <f ca="1">+IF(AND(ISNUMBER(OFFSET('Hygiene Data'!$G$9,0,10*ROW('Hygiene Data'!G2))),'Data Summary'!DZ8="Yes"),OFFSET('Hygiene Data'!$G$9,0,10*ROW('Hygiene Data'!G2)),NA())</f>
        <v>#N/A</v>
      </c>
      <c r="BL8" s="509" t="e">
        <f ca="1">+IF(AND(ISNUMBER(OFFSET('Hygiene Data'!$H$5,0,10*ROW('Hygiene Data'!H2))),'Data Summary'!EA8="Yes"),OFFSET('Hygiene Data'!$H$5,0,10*ROW('Hygiene Data'!H2)),NA())</f>
        <v>#N/A</v>
      </c>
      <c r="BM8" s="509" t="e">
        <f ca="1">+IF(AND(ISNUMBER(OFFSET('Hygiene Data'!$H$7,0,10*ROW('Hygiene Data'!H2))),'Data Summary'!EB8="Yes"),OFFSET('Hygiene Data'!$H$7,0,10*ROW('Hygiene Data'!H2)),NA())</f>
        <v>#N/A</v>
      </c>
      <c r="BN8" s="509" t="e">
        <f ca="1">+IF(AND(ISNUMBER(OFFSET('Hygiene Data'!$H$9,0,10*ROW('Hygiene Data'!H2))),'Data Summary'!EC8="Yes"),OFFSET('Hygiene Data'!$H$9,0,10*ROW('Hygiene Data'!H2)),NA())</f>
        <v>#N/A</v>
      </c>
      <c r="BO8" s="509" t="e">
        <f ca="1">+IF(AND(ISNUMBER(OFFSET('Hygiene Data'!$I$5,0,10*ROW('Hygiene Data'!I2))),'Data Summary'!ED8="Yes"),OFFSET('Hygiene Data'!$I$5,0,10*ROW('Hygiene Data'!I2)),NA())</f>
        <v>#N/A</v>
      </c>
      <c r="BP8" s="509" t="e">
        <f ca="1">+IF(AND(ISNUMBER(OFFSET('Hygiene Data'!$I$7,0,10*ROW('Hygiene Data'!I2))),'Data Summary'!EE8="Yes"),OFFSET('Hygiene Data'!$I$7,0,10*ROW('Hygiene Data'!I2)),NA())</f>
        <v>#N/A</v>
      </c>
      <c r="BQ8" s="509" t="e">
        <f ca="1">+IF(AND(ISNUMBER(OFFSET('Hygiene Data'!$I$9,0,10*ROW('Hygiene Data'!I2))),'Data Summary'!EF8="Yes"),OFFSET('Hygiene Data'!$I$9,0,10*ROW('Hygiene Data'!I2)),NA())</f>
        <v>#N/A</v>
      </c>
    </row>
    <row r="9" spans="1:69" x14ac:dyDescent="0.25">
      <c r="A9" s="505" t="str">
        <f ca="1">+RIGHT('Data Summary'!A9,LEN('Data Summary'!A9)-9)</f>
        <v>EMIS</v>
      </c>
      <c r="B9" s="479" t="str">
        <f ca="1">+IF(ISTEXT('Data Summary'!B9),'Data Summary'!B9,"")</f>
        <v>EMIS</v>
      </c>
      <c r="C9" s="506">
        <f ca="1">+VALUE('Data Summary'!C9)</f>
        <v>2015</v>
      </c>
      <c r="D9" s="507" t="e">
        <f ca="1">+IF(AND(ISNUMBER(OFFSET('Water Data'!$D$4,0,10*ROW('Water Data'!D3))),'Data Summary'!BS9="Yes"),100-OFFSET('Water Data'!$D$4,0,10*ROW('Water Data'!D3)),NA())</f>
        <v>#N/A</v>
      </c>
      <c r="E9" s="507">
        <f ca="1">+IF(AND(ISNUMBER(OFFSET('Water Data'!$D$6,0,10*ROW('Water Data'!D3))),'Data Summary'!BT9="Yes"),OFFSET('Water Data'!$D$6,0,10*ROW('Water Data'!D3)),NA())</f>
        <v>87.535596933187293</v>
      </c>
      <c r="F9" s="507" t="e">
        <f ca="1">+IF(AND(ISNUMBER(OFFSET('Water Data'!$D$9,0,10*ROW('Water Data'!D3))),'Data Summary'!BU9="Yes"),OFFSET('Water Data'!$D$9,0,10*ROW('Water Data'!D3)),NA())</f>
        <v>#N/A</v>
      </c>
      <c r="G9" s="507" t="e">
        <f ca="1">+IF(AND(ISNUMBER(OFFSET('Water Data'!$E$4,0,10*ROW('Water Data'!E3))),'Data Summary'!BV9="Yes"),100-OFFSET('Water Data'!$E$4,0,10*ROW('Water Data'!E3)),NA())</f>
        <v>#N/A</v>
      </c>
      <c r="H9" s="507" t="e">
        <f ca="1">+IF(AND(ISNUMBER(OFFSET('Water Data'!$E$6,0,10*ROW('Water Data'!E3))),'Data Summary'!BW9="Yes"),OFFSET('Water Data'!$E$6,0,10*ROW('Water Data'!E3)),NA())</f>
        <v>#N/A</v>
      </c>
      <c r="I9" s="507" t="e">
        <f ca="1">+IF(AND(ISNUMBER(OFFSET('Water Data'!$E$9,0,10*ROW('Water Data'!E3))),'Data Summary'!BX9="Yes"),OFFSET('Water Data'!$E$9,0,10*ROW('Water Data'!E3)),NA())</f>
        <v>#N/A</v>
      </c>
      <c r="J9" s="507" t="e">
        <f ca="1">+IF(AND(ISNUMBER(OFFSET('Water Data'!$F$4,0,10*ROW('Water Data'!F3))),'Data Summary'!BY9="Yes"),100-OFFSET('Water Data'!$F$4,0,10*ROW('Water Data'!F3)),NA())</f>
        <v>#N/A</v>
      </c>
      <c r="K9" s="507" t="e">
        <f ca="1">+IF(AND(ISNUMBER(OFFSET('Water Data'!$F$6,0,10*ROW('Water Data'!F3))),'Data Summary'!BZ9="Yes"),OFFSET('Water Data'!$F$6,0,10*ROW('Water Data'!F3)),NA())</f>
        <v>#N/A</v>
      </c>
      <c r="L9" s="507" t="e">
        <f ca="1">+IF(AND(ISNUMBER(OFFSET('Water Data'!$F$9,0,10*ROW('Water Data'!F3))),'Data Summary'!CA9="Yes"),OFFSET('Water Data'!$F$9,0,10*ROW('Water Data'!F3)),NA())</f>
        <v>#N/A</v>
      </c>
      <c r="M9" s="507" t="e">
        <f ca="1">+IF(AND(ISNUMBER(OFFSET('Water Data'!$G$4,0,10*ROW('Water Data'!G3))),'Data Summary'!CB9="Yes"),100-OFFSET('Water Data'!$G$4,0,10*ROW('Water Data'!G3)),NA())</f>
        <v>#N/A</v>
      </c>
      <c r="N9" s="507" t="e">
        <f ca="1">+IF(AND(ISNUMBER(OFFSET('Water Data'!$G$6,0,10*ROW('Water Data'!G3))),'Data Summary'!CC9="Yes"),OFFSET('Water Data'!$G$6,0,10*ROW('Water Data'!G3)),NA())</f>
        <v>#N/A</v>
      </c>
      <c r="O9" s="507" t="e">
        <f ca="1">+IF(AND(ISNUMBER(OFFSET('Water Data'!$G$9,0,10*ROW('Water Data'!G3))),'Data Summary'!CD9="Yes"),OFFSET('Water Data'!$G$9,0,10*ROW('Water Data'!G3)),NA())</f>
        <v>#N/A</v>
      </c>
      <c r="P9" s="507" t="e">
        <f ca="1">+IF(AND(ISNUMBER(OFFSET('Water Data'!$H$4,0,10*ROW('Water Data'!H3))),'Data Summary'!CE9="Yes"),100-OFFSET('Water Data'!$H$4,0,10*ROW('Water Data'!H3)),NA())</f>
        <v>#N/A</v>
      </c>
      <c r="Q9" s="507">
        <f ca="1">+IF(AND(ISNUMBER(OFFSET('Water Data'!$H$6,0,10*ROW('Water Data'!H3))),'Data Summary'!CF9="Yes"),OFFSET('Water Data'!$H$6,0,10*ROW('Water Data'!H3)),NA())</f>
        <v>87.535596933187293</v>
      </c>
      <c r="R9" s="507" t="e">
        <f ca="1">+IF(AND(ISNUMBER(OFFSET('Water Data'!$H$9,0,10*ROW('Water Data'!H3))),'Data Summary'!CG9="Yes"),OFFSET('Water Data'!$H$9,0,10*ROW('Water Data'!H3)),NA())</f>
        <v>#N/A</v>
      </c>
      <c r="S9" s="507" t="e">
        <f ca="1">+IF(AND(ISNUMBER(OFFSET('Water Data'!$I$4,0,10*ROW('Water Data'!I3))),'Data Summary'!CH9="Yes"),100-OFFSET('Water Data'!$I$4,0,10*ROW('Water Data'!I3)),NA())</f>
        <v>#N/A</v>
      </c>
      <c r="T9" s="507" t="e">
        <f ca="1">+IF(AND(ISNUMBER(OFFSET('Water Data'!$I$6,0,10*ROW('Water Data'!I3))),'Data Summary'!CI9="Yes"),OFFSET('Water Data'!$I$6,0,10*ROW('Water Data'!I3)),NA())</f>
        <v>#N/A</v>
      </c>
      <c r="U9" s="507" t="e">
        <f ca="1">+IF(AND(ISNUMBER(OFFSET('Water Data'!$I$9,0,10*ROW('Water Data'!I3))),'Data Summary'!CJ9="Yes"),OFFSET('Water Data'!$I$9,0,10*ROW('Water Data'!I3)),NA())</f>
        <v>#N/A</v>
      </c>
      <c r="V9" s="508">
        <f ca="1">+IF(AND(ISNUMBER(OFFSET('Sanitation Data'!$D$4,0,10*ROW('Sanitation Data'!D3))),'Data Summary'!CK9="Yes"),100-OFFSET('Sanitation Data'!$D$4,0,10*ROW('Sanitation Data'!D3)),NA())</f>
        <v>99.26</v>
      </c>
      <c r="W9" s="508" t="e">
        <f ca="1">+IF(AND(ISNUMBER(OFFSET('Sanitation Data'!$D$6,0,10*ROW('Sanitation Data'!D3))),'Data Summary'!CL9="Yes"),OFFSET('Sanitation Data'!$D$6,0,10*ROW('Sanitation Data'!D3)),NA())</f>
        <v>#N/A</v>
      </c>
      <c r="X9" s="508" t="e">
        <f ca="1">+IF(AND(ISNUMBER(OFFSET('Sanitation Data'!$D$10,0,10*ROW('Sanitation Data'!D3))),'Data Summary'!CM9="Yes"),OFFSET('Sanitation Data'!$D$10,0,10*ROW('Sanitation Data'!D3)),NA())</f>
        <v>#N/A</v>
      </c>
      <c r="Y9" s="508" t="e">
        <f ca="1">+IF(AND(ISNUMBER(OFFSET('Sanitation Data'!$D$11,0,10*ROW('Sanitation Data'!D3))),'Data Summary'!CN9="Yes"),OFFSET('Sanitation Data'!$D$11,0,10*ROW('Sanitation Data'!D3)),NA())</f>
        <v>#N/A</v>
      </c>
      <c r="Z9" s="508" t="e">
        <f ca="1">+IF(AND(ISNUMBER(OFFSET('Sanitation Data'!$D$12,0,10*ROW('Sanitation Data'!D3))),'Data Summary'!CO9="Yes"),OFFSET('Sanitation Data'!$D$12,0,10*ROW('Sanitation Data'!D3)),NA())</f>
        <v>#N/A</v>
      </c>
      <c r="AA9" s="508" t="e">
        <f ca="1">+IF(AND(ISNUMBER(OFFSET('Sanitation Data'!$E$4,0,10*ROW('Sanitation Data'!E3))),'Data Summary'!CP9="Yes"),100-OFFSET('Sanitation Data'!$E$4,0,10*ROW('Sanitation Data'!E3)),NA())</f>
        <v>#N/A</v>
      </c>
      <c r="AB9" s="508" t="e">
        <f ca="1">+IF(AND(ISNUMBER(OFFSET('Sanitation Data'!$E$6,0,10*ROW('Sanitation Data'!E3))),'Data Summary'!CQ9="Yes"),OFFSET('Sanitation Data'!$E$6,0,10*ROW('Sanitation Data'!E3)),NA())</f>
        <v>#N/A</v>
      </c>
      <c r="AC9" s="508" t="e">
        <f ca="1">+IF(AND(ISNUMBER(OFFSET('Sanitation Data'!$E$10,0,10*ROW('Sanitation Data'!E3))),'Data Summary'!CR9="Yes"),OFFSET('Sanitation Data'!$E$10,0,10*ROW('Sanitation Data'!E3)),NA())</f>
        <v>#N/A</v>
      </c>
      <c r="AD9" s="508" t="e">
        <f ca="1">+IF(AND(ISNUMBER(OFFSET('Sanitation Data'!$E$11,0,10*ROW('Sanitation Data'!E3))),'Data Summary'!CS9="Yes"),OFFSET('Sanitation Data'!$E$11,0,10*ROW('Sanitation Data'!E3)),NA())</f>
        <v>#N/A</v>
      </c>
      <c r="AE9" s="508" t="e">
        <f ca="1">+IF(AND(ISNUMBER(OFFSET('Sanitation Data'!$E$12,0,10*ROW('Sanitation Data'!E3))),'Data Summary'!CT9="Yes"),OFFSET('Sanitation Data'!$E$12,0,10*ROW('Sanitation Data'!E3)),NA())</f>
        <v>#N/A</v>
      </c>
      <c r="AF9" s="508" t="e">
        <f ca="1">+IF(AND(ISNUMBER(OFFSET('Sanitation Data'!$F$4,0,10*ROW('Sanitation Data'!F3))),'Data Summary'!CU9="Yes"),100-OFFSET('Sanitation Data'!$F$4,0,10*ROW('Sanitation Data'!F3)),NA())</f>
        <v>#N/A</v>
      </c>
      <c r="AG9" s="508" t="e">
        <f ca="1">+IF(AND(ISNUMBER(OFFSET('Sanitation Data'!$F$6,0,10*ROW('Sanitation Data'!F3))),'Data Summary'!CV9="Yes"),OFFSET('Sanitation Data'!$F$6,0,10*ROW('Sanitation Data'!F3)),NA())</f>
        <v>#N/A</v>
      </c>
      <c r="AH9" s="508" t="e">
        <f ca="1">+IF(AND(ISNUMBER(OFFSET('Sanitation Data'!$F$10,0,10*ROW('Sanitation Data'!F3))),'Data Summary'!CW9="Yes"),OFFSET('Sanitation Data'!$F$10,0,10*ROW('Sanitation Data'!F3)),NA())</f>
        <v>#N/A</v>
      </c>
      <c r="AI9" s="508" t="e">
        <f ca="1">+IF(AND(ISNUMBER(OFFSET('Sanitation Data'!$F$11,0,10*ROW('Sanitation Data'!F3))),'Data Summary'!CX9="Yes"),OFFSET('Sanitation Data'!$F$11,0,10*ROW('Sanitation Data'!F3)),NA())</f>
        <v>#N/A</v>
      </c>
      <c r="AJ9" s="508" t="e">
        <f ca="1">+IF(AND(ISNUMBER(OFFSET('Sanitation Data'!$F$12,0,10*ROW('Sanitation Data'!F3))),'Data Summary'!CY9="Yes"),OFFSET('Sanitation Data'!$F$12,0,10*ROW('Sanitation Data'!F3)),NA())</f>
        <v>#N/A</v>
      </c>
      <c r="AK9" s="508" t="e">
        <f ca="1">+IF(AND(ISNUMBER(OFFSET('Sanitation Data'!$G$4,0,10*ROW('Sanitation Data'!G3))),'Data Summary'!CZ9="Yes"),100-OFFSET('Sanitation Data'!$G$4,0,10*ROW('Sanitation Data'!G3)),NA())</f>
        <v>#N/A</v>
      </c>
      <c r="AL9" s="508" t="e">
        <f ca="1">+IF(AND(ISNUMBER(OFFSET('Sanitation Data'!$G$6,0,10*ROW('Sanitation Data'!G3))),'Data Summary'!DA9="Yes"),OFFSET('Sanitation Data'!$G$6,0,10*ROW('Sanitation Data'!G3)),NA())</f>
        <v>#N/A</v>
      </c>
      <c r="AM9" s="508" t="e">
        <f ca="1">+IF(AND(ISNUMBER(OFFSET('Sanitation Data'!$G$10,0,10*ROW('Sanitation Data'!G3))),'Data Summary'!DB9="Yes"),OFFSET('Sanitation Data'!$G$10,0,10*ROW('Sanitation Data'!G3)),NA())</f>
        <v>#N/A</v>
      </c>
      <c r="AN9" s="508" t="e">
        <f ca="1">+IF(AND(ISNUMBER(OFFSET('Sanitation Data'!$G$11,0,10*ROW('Sanitation Data'!G3))),'Data Summary'!DC9="Yes"),OFFSET('Sanitation Data'!$G$11,0,10*ROW('Sanitation Data'!G3)),NA())</f>
        <v>#N/A</v>
      </c>
      <c r="AO9" s="508" t="e">
        <f ca="1">+IF(AND(ISNUMBER(OFFSET('Sanitation Data'!$G$12,0,10*ROW('Sanitation Data'!G3))),'Data Summary'!DD9="Yes"),OFFSET('Sanitation Data'!$G$12,0,10*ROW('Sanitation Data'!G3)),NA())</f>
        <v>#N/A</v>
      </c>
      <c r="AP9" s="508">
        <f ca="1">+IF(AND(ISNUMBER(OFFSET('Sanitation Data'!$H$4,0,10*ROW('Sanitation Data'!H3))),'Data Summary'!DE9="Yes"),100-OFFSET('Sanitation Data'!$H$4,0,10*ROW('Sanitation Data'!H3)),NA())</f>
        <v>99.26</v>
      </c>
      <c r="AQ9" s="508" t="e">
        <f ca="1">+IF(AND(ISNUMBER(OFFSET('Sanitation Data'!$H$6,0,10*ROW('Sanitation Data'!H3))),'Data Summary'!DF9="Yes"),OFFSET('Sanitation Data'!$H$6,0,10*ROW('Sanitation Data'!H3)),NA())</f>
        <v>#N/A</v>
      </c>
      <c r="AR9" s="508" t="e">
        <f ca="1">+IF(AND(ISNUMBER(OFFSET('Sanitation Data'!$H$10,0,10*ROW('Sanitation Data'!H3))),'Data Summary'!DG9="Yes"),OFFSET('Sanitation Data'!$H$10,0,10*ROW('Sanitation Data'!H3)),NA())</f>
        <v>#N/A</v>
      </c>
      <c r="AS9" s="508" t="e">
        <f ca="1">+IF(AND(ISNUMBER(OFFSET('Sanitation Data'!$H$11,0,10*ROW('Sanitation Data'!H3))),'Data Summary'!DH9="Yes"),OFFSET('Sanitation Data'!$H$11,0,10*ROW('Sanitation Data'!H3)),NA())</f>
        <v>#N/A</v>
      </c>
      <c r="AT9" s="508" t="e">
        <f ca="1">+IF(AND(ISNUMBER(OFFSET('Sanitation Data'!$H$12,0,10*ROW('Sanitation Data'!H3))),'Data Summary'!DI9="Yes"),OFFSET('Sanitation Data'!$H$12,0,10*ROW('Sanitation Data'!H3)),NA())</f>
        <v>#N/A</v>
      </c>
      <c r="AU9" s="508" t="e">
        <f ca="1">+IF(AND(ISNUMBER(OFFSET('Sanitation Data'!$I$4,0,10*ROW('Sanitation Data'!I3))),'Data Summary'!DJ9="Yes"),100-OFFSET('Sanitation Data'!$I$4,0,10*ROW('Sanitation Data'!I3)),NA())</f>
        <v>#N/A</v>
      </c>
      <c r="AV9" s="508" t="e">
        <f ca="1">+IF(AND(ISNUMBER(OFFSET('Sanitation Data'!$I$6,0,10*ROW('Sanitation Data'!I3))),'Data Summary'!DK9="Yes"),OFFSET('Sanitation Data'!$I$6,0,10*ROW('Sanitation Data'!I3)),NA())</f>
        <v>#N/A</v>
      </c>
      <c r="AW9" s="508" t="e">
        <f ca="1">+IF(AND(ISNUMBER(OFFSET('Sanitation Data'!$I$10,0,10*ROW('Sanitation Data'!I3))),'Data Summary'!DL9="Yes"),OFFSET('Sanitation Data'!$I$10,0,10*ROW('Sanitation Data'!I3)),NA())</f>
        <v>#N/A</v>
      </c>
      <c r="AX9" s="508" t="e">
        <f ca="1">+IF(AND(ISNUMBER(OFFSET('Sanitation Data'!$I$11,0,10*ROW('Sanitation Data'!I3))),'Data Summary'!DM9="Yes"),OFFSET('Sanitation Data'!$I$11,0,10*ROW('Sanitation Data'!I3)),NA())</f>
        <v>#N/A</v>
      </c>
      <c r="AY9" s="508" t="e">
        <f ca="1">+IF(AND(ISNUMBER(OFFSET('Sanitation Data'!$I$12,0,10*ROW('Sanitation Data'!I3))),'Data Summary'!DN9="Yes"),OFFSET('Sanitation Data'!$I$12,0,10*ROW('Sanitation Data'!I3)),NA())</f>
        <v>#N/A</v>
      </c>
      <c r="AZ9" s="509" t="e">
        <f ca="1">+IF(AND(ISNUMBER(OFFSET('Hygiene Data'!$D$5,0,10*ROW('Hygiene Data'!D3))),'Data Summary'!DO9="Yes"),OFFSET('Hygiene Data'!$D$5,0,10*ROW('Hygiene Data'!D3)),NA())</f>
        <v>#N/A</v>
      </c>
      <c r="BA9" s="509" t="e">
        <f ca="1">+IF(AND(ISNUMBER(OFFSET('Hygiene Data'!$D$7,0,10*ROW('Hygiene Data'!D3))),'Data Summary'!DP9="Yes"),OFFSET('Hygiene Data'!$D$7,0,10*ROW('Hygiene Data'!D3)),NA())</f>
        <v>#N/A</v>
      </c>
      <c r="BB9" s="509" t="e">
        <f ca="1">+IF(AND(ISNUMBER(OFFSET('Hygiene Data'!$D$9,0,10*ROW('Hygiene Data'!D3))),'Data Summary'!DQ9="Yes"),OFFSET('Hygiene Data'!$D$9,0,10*ROW('Hygiene Data'!D3)),NA())</f>
        <v>#N/A</v>
      </c>
      <c r="BC9" s="509" t="e">
        <f ca="1">+IF(AND(ISNUMBER(OFFSET('Hygiene Data'!$E$5,0,10*ROW('Hygiene Data'!E3))),'Data Summary'!DR9="Yes"),OFFSET('Hygiene Data'!$E$5,0,10*ROW('Hygiene Data'!E3)),NA())</f>
        <v>#N/A</v>
      </c>
      <c r="BD9" s="509" t="e">
        <f ca="1">+IF(AND(ISNUMBER(OFFSET('Hygiene Data'!$E$7,0,10*ROW('Hygiene Data'!E3))),'Data Summary'!DS9="Yes"),OFFSET('Hygiene Data'!$E$7,0,10*ROW('Hygiene Data'!E3)),NA())</f>
        <v>#N/A</v>
      </c>
      <c r="BE9" s="509" t="e">
        <f ca="1">+IF(AND(ISNUMBER(OFFSET('Hygiene Data'!$E$9,0,10*ROW('Hygiene Data'!E3))),'Data Summary'!DT9="Yes"),OFFSET('Hygiene Data'!$E$9,0,10*ROW('Hygiene Data'!E3)),NA())</f>
        <v>#N/A</v>
      </c>
      <c r="BF9" s="509" t="e">
        <f ca="1">+IF(AND(ISNUMBER(OFFSET('Hygiene Data'!$F$5,0,10*ROW('Hygiene Data'!F3))),'Data Summary'!DU9="Yes"),OFFSET('Hygiene Data'!$F$5,0,10*ROW('Hygiene Data'!F3)),NA())</f>
        <v>#N/A</v>
      </c>
      <c r="BG9" s="509" t="e">
        <f ca="1">+IF(AND(ISNUMBER(OFFSET('Hygiene Data'!$F$7,0,10*ROW('Hygiene Data'!F3))),'Data Summary'!DV9="Yes"),OFFSET('Hygiene Data'!$F$7,0,10*ROW('Hygiene Data'!F3)),NA())</f>
        <v>#N/A</v>
      </c>
      <c r="BH9" s="509" t="e">
        <f ca="1">+IF(AND(ISNUMBER(OFFSET('Hygiene Data'!$F$9,0,10*ROW('Hygiene Data'!F3))),'Data Summary'!DW9="Yes"),OFFSET('Hygiene Data'!$F$9,0,10*ROW('Hygiene Data'!F3)),NA())</f>
        <v>#N/A</v>
      </c>
      <c r="BI9" s="509" t="e">
        <f ca="1">+IF(AND(ISNUMBER(OFFSET('Hygiene Data'!$G$5,0,10*ROW('Hygiene Data'!G3))),'Data Summary'!DX9="Yes"),OFFSET('Hygiene Data'!$G$5,0,10*ROW('Hygiene Data'!G3)),NA())</f>
        <v>#N/A</v>
      </c>
      <c r="BJ9" s="509" t="e">
        <f ca="1">+IF(AND(ISNUMBER(OFFSET('Hygiene Data'!$G$7,0,10*ROW('Hygiene Data'!G3))),'Data Summary'!DY9="Yes"),OFFSET('Hygiene Data'!$G$7,0,10*ROW('Hygiene Data'!G3)),NA())</f>
        <v>#N/A</v>
      </c>
      <c r="BK9" s="509" t="e">
        <f ca="1">+IF(AND(ISNUMBER(OFFSET('Hygiene Data'!$G$9,0,10*ROW('Hygiene Data'!G3))),'Data Summary'!DZ9="Yes"),OFFSET('Hygiene Data'!$G$9,0,10*ROW('Hygiene Data'!G3)),NA())</f>
        <v>#N/A</v>
      </c>
      <c r="BL9" s="509" t="e">
        <f ca="1">+IF(AND(ISNUMBER(OFFSET('Hygiene Data'!$H$5,0,10*ROW('Hygiene Data'!H3))),'Data Summary'!EA9="Yes"),OFFSET('Hygiene Data'!$H$5,0,10*ROW('Hygiene Data'!H3)),NA())</f>
        <v>#N/A</v>
      </c>
      <c r="BM9" s="509" t="e">
        <f ca="1">+IF(AND(ISNUMBER(OFFSET('Hygiene Data'!$H$7,0,10*ROW('Hygiene Data'!H3))),'Data Summary'!EB9="Yes"),OFFSET('Hygiene Data'!$H$7,0,10*ROW('Hygiene Data'!H3)),NA())</f>
        <v>#N/A</v>
      </c>
      <c r="BN9" s="509" t="e">
        <f ca="1">+IF(AND(ISNUMBER(OFFSET('Hygiene Data'!$H$9,0,10*ROW('Hygiene Data'!H3))),'Data Summary'!EC9="Yes"),OFFSET('Hygiene Data'!$H$9,0,10*ROW('Hygiene Data'!H3)),NA())</f>
        <v>#N/A</v>
      </c>
      <c r="BO9" s="509" t="e">
        <f ca="1">+IF(AND(ISNUMBER(OFFSET('Hygiene Data'!$I$5,0,10*ROW('Hygiene Data'!I3))),'Data Summary'!ED9="Yes"),OFFSET('Hygiene Data'!$I$5,0,10*ROW('Hygiene Data'!I3)),NA())</f>
        <v>#N/A</v>
      </c>
      <c r="BP9" s="509" t="e">
        <f ca="1">+IF(AND(ISNUMBER(OFFSET('Hygiene Data'!$I$7,0,10*ROW('Hygiene Data'!I3))),'Data Summary'!EE9="Yes"),OFFSET('Hygiene Data'!$I$7,0,10*ROW('Hygiene Data'!I3)),NA())</f>
        <v>#N/A</v>
      </c>
      <c r="BQ9" s="509" t="e">
        <f ca="1">+IF(AND(ISNUMBER(OFFSET('Hygiene Data'!$I$9,0,10*ROW('Hygiene Data'!I3))),'Data Summary'!EF9="Yes"),OFFSET('Hygiene Data'!$I$9,0,10*ROW('Hygiene Data'!I3)),NA())</f>
        <v>#N/A</v>
      </c>
    </row>
    <row r="10" spans="1:69" x14ac:dyDescent="0.25">
      <c r="A10" s="505" t="str">
        <f ca="1">+RIGHT('Data Summary'!A10,LEN('Data Summary'!A10)-9)</f>
        <v>UIS</v>
      </c>
      <c r="B10" s="479" t="str">
        <f ca="1">+IF(ISTEXT('Data Summary'!B10),'Data Summary'!B10,"")</f>
        <v>آخر</v>
      </c>
      <c r="C10" s="506">
        <f ca="1">+VALUE('Data Summary'!C10)</f>
        <v>2015</v>
      </c>
      <c r="D10" s="507" t="e">
        <f ca="1">+IF(AND(ISNUMBER(OFFSET('Water Data'!$D$4,0,10*ROW('Water Data'!D4))),'Data Summary'!BS10="Yes"),100-OFFSET('Water Data'!$D$4,0,10*ROW('Water Data'!D4)),NA())</f>
        <v>#N/A</v>
      </c>
      <c r="E10" s="507" t="e">
        <f ca="1">+IF(AND(ISNUMBER(OFFSET('Water Data'!$D$6,0,10*ROW('Water Data'!D4))),'Data Summary'!BT10="Yes"),OFFSET('Water Data'!$D$6,0,10*ROW('Water Data'!D4)),NA())</f>
        <v>#N/A</v>
      </c>
      <c r="F10" s="507" t="e">
        <f ca="1">+IF(AND(ISNUMBER(OFFSET('Water Data'!$D$9,0,10*ROW('Water Data'!D4))),'Data Summary'!BU10="Yes"),OFFSET('Water Data'!$D$9,0,10*ROW('Water Data'!D4)),NA())</f>
        <v>#N/A</v>
      </c>
      <c r="G10" s="507" t="e">
        <f ca="1">+IF(AND(ISNUMBER(OFFSET('Water Data'!$E$4,0,10*ROW('Water Data'!E4))),'Data Summary'!BV10="Yes"),100-OFFSET('Water Data'!$E$4,0,10*ROW('Water Data'!E4)),NA())</f>
        <v>#N/A</v>
      </c>
      <c r="H10" s="507" t="e">
        <f ca="1">+IF(AND(ISNUMBER(OFFSET('Water Data'!$E$6,0,10*ROW('Water Data'!E4))),'Data Summary'!BW10="Yes"),OFFSET('Water Data'!$E$6,0,10*ROW('Water Data'!E4)),NA())</f>
        <v>#N/A</v>
      </c>
      <c r="I10" s="507" t="e">
        <f ca="1">+IF(AND(ISNUMBER(OFFSET('Water Data'!$E$9,0,10*ROW('Water Data'!E4))),'Data Summary'!BX10="Yes"),OFFSET('Water Data'!$E$9,0,10*ROW('Water Data'!E4)),NA())</f>
        <v>#N/A</v>
      </c>
      <c r="J10" s="507" t="e">
        <f ca="1">+IF(AND(ISNUMBER(OFFSET('Water Data'!$F$4,0,10*ROW('Water Data'!F4))),'Data Summary'!BY10="Yes"),100-OFFSET('Water Data'!$F$4,0,10*ROW('Water Data'!F4)),NA())</f>
        <v>#N/A</v>
      </c>
      <c r="K10" s="507" t="e">
        <f ca="1">+IF(AND(ISNUMBER(OFFSET('Water Data'!$F$6,0,10*ROW('Water Data'!F4))),'Data Summary'!BZ10="Yes"),OFFSET('Water Data'!$F$6,0,10*ROW('Water Data'!F4)),NA())</f>
        <v>#N/A</v>
      </c>
      <c r="L10" s="507" t="e">
        <f ca="1">+IF(AND(ISNUMBER(OFFSET('Water Data'!$F$9,0,10*ROW('Water Data'!F4))),'Data Summary'!CA10="Yes"),OFFSET('Water Data'!$F$9,0,10*ROW('Water Data'!F4)),NA())</f>
        <v>#N/A</v>
      </c>
      <c r="M10" s="507" t="e">
        <f ca="1">+IF(AND(ISNUMBER(OFFSET('Water Data'!$G$4,0,10*ROW('Water Data'!G4))),'Data Summary'!CB10="Yes"),100-OFFSET('Water Data'!$G$4,0,10*ROW('Water Data'!G4)),NA())</f>
        <v>#N/A</v>
      </c>
      <c r="N10" s="507" t="e">
        <f ca="1">+IF(AND(ISNUMBER(OFFSET('Water Data'!$G$6,0,10*ROW('Water Data'!G4))),'Data Summary'!CC10="Yes"),OFFSET('Water Data'!$G$6,0,10*ROW('Water Data'!G4)),NA())</f>
        <v>#N/A</v>
      </c>
      <c r="O10" s="507" t="e">
        <f ca="1">+IF(AND(ISNUMBER(OFFSET('Water Data'!$G$9,0,10*ROW('Water Data'!G4))),'Data Summary'!CD10="Yes"),OFFSET('Water Data'!$G$9,0,10*ROW('Water Data'!G4)),NA())</f>
        <v>#N/A</v>
      </c>
      <c r="P10" s="507" t="e">
        <f ca="1">+IF(AND(ISNUMBER(OFFSET('Water Data'!$H$4,0,10*ROW('Water Data'!H4))),'Data Summary'!CE10="Yes"),100-OFFSET('Water Data'!$H$4,0,10*ROW('Water Data'!H4)),NA())</f>
        <v>#N/A</v>
      </c>
      <c r="Q10" s="507" t="e">
        <f ca="1">+IF(AND(ISNUMBER(OFFSET('Water Data'!$H$6,0,10*ROW('Water Data'!H4))),'Data Summary'!CF10="Yes"),OFFSET('Water Data'!$H$6,0,10*ROW('Water Data'!H4)),NA())</f>
        <v>#N/A</v>
      </c>
      <c r="R10" s="507" t="e">
        <f ca="1">+IF(AND(ISNUMBER(OFFSET('Water Data'!$H$9,0,10*ROW('Water Data'!H4))),'Data Summary'!CG10="Yes"),OFFSET('Water Data'!$H$9,0,10*ROW('Water Data'!H4)),NA())</f>
        <v>#N/A</v>
      </c>
      <c r="S10" s="507">
        <f ca="1">+IF(AND(ISNUMBER(OFFSET('Water Data'!$I$4,0,10*ROW('Water Data'!I4))),'Data Summary'!CH10="Yes"),100-OFFSET('Water Data'!$I$4,0,10*ROW('Water Data'!I4)),NA())</f>
        <v>100</v>
      </c>
      <c r="T10" s="507">
        <f ca="1">+IF(AND(ISNUMBER(OFFSET('Water Data'!$I$6,0,10*ROW('Water Data'!I4))),'Data Summary'!CI10="Yes"),OFFSET('Water Data'!$I$6,0,10*ROW('Water Data'!I4)),NA())</f>
        <v>100</v>
      </c>
      <c r="U10" s="507">
        <f ca="1">+IF(AND(ISNUMBER(OFFSET('Water Data'!$I$9,0,10*ROW('Water Data'!I4))),'Data Summary'!CJ10="Yes"),OFFSET('Water Data'!$I$9,0,10*ROW('Water Data'!I4)),NA())</f>
        <v>100</v>
      </c>
      <c r="V10" s="508" t="e">
        <f ca="1">+IF(AND(ISNUMBER(OFFSET('Sanitation Data'!$D$4,0,10*ROW('Sanitation Data'!D4))),'Data Summary'!CK10="Yes"),100-OFFSET('Sanitation Data'!$D$4,0,10*ROW('Sanitation Data'!D4)),NA())</f>
        <v>#N/A</v>
      </c>
      <c r="W10" s="508" t="e">
        <f ca="1">+IF(AND(ISNUMBER(OFFSET('Sanitation Data'!$D$6,0,10*ROW('Sanitation Data'!D4))),'Data Summary'!CL10="Yes"),OFFSET('Sanitation Data'!$D$6,0,10*ROW('Sanitation Data'!D4)),NA())</f>
        <v>#N/A</v>
      </c>
      <c r="X10" s="508" t="e">
        <f ca="1">+IF(AND(ISNUMBER(OFFSET('Sanitation Data'!$D$10,0,10*ROW('Sanitation Data'!D4))),'Data Summary'!CM10="Yes"),OFFSET('Sanitation Data'!$D$10,0,10*ROW('Sanitation Data'!D4)),NA())</f>
        <v>#N/A</v>
      </c>
      <c r="Y10" s="508" t="e">
        <f ca="1">+IF(AND(ISNUMBER(OFFSET('Sanitation Data'!$D$11,0,10*ROW('Sanitation Data'!D4))),'Data Summary'!CN10="Yes"),OFFSET('Sanitation Data'!$D$11,0,10*ROW('Sanitation Data'!D4)),NA())</f>
        <v>#N/A</v>
      </c>
      <c r="Z10" s="508" t="e">
        <f ca="1">+IF(AND(ISNUMBER(OFFSET('Sanitation Data'!$D$12,0,10*ROW('Sanitation Data'!D4))),'Data Summary'!CO10="Yes"),OFFSET('Sanitation Data'!$D$12,0,10*ROW('Sanitation Data'!D4)),NA())</f>
        <v>#N/A</v>
      </c>
      <c r="AA10" s="508" t="e">
        <f ca="1">+IF(AND(ISNUMBER(OFFSET('Sanitation Data'!$E$4,0,10*ROW('Sanitation Data'!E4))),'Data Summary'!CP10="Yes"),100-OFFSET('Sanitation Data'!$E$4,0,10*ROW('Sanitation Data'!E4)),NA())</f>
        <v>#N/A</v>
      </c>
      <c r="AB10" s="508" t="e">
        <f ca="1">+IF(AND(ISNUMBER(OFFSET('Sanitation Data'!$E$6,0,10*ROW('Sanitation Data'!E4))),'Data Summary'!CQ10="Yes"),OFFSET('Sanitation Data'!$E$6,0,10*ROW('Sanitation Data'!E4)),NA())</f>
        <v>#N/A</v>
      </c>
      <c r="AC10" s="508" t="e">
        <f ca="1">+IF(AND(ISNUMBER(OFFSET('Sanitation Data'!$E$10,0,10*ROW('Sanitation Data'!E4))),'Data Summary'!CR10="Yes"),OFFSET('Sanitation Data'!$E$10,0,10*ROW('Sanitation Data'!E4)),NA())</f>
        <v>#N/A</v>
      </c>
      <c r="AD10" s="508" t="e">
        <f ca="1">+IF(AND(ISNUMBER(OFFSET('Sanitation Data'!$E$11,0,10*ROW('Sanitation Data'!E4))),'Data Summary'!CS10="Yes"),OFFSET('Sanitation Data'!$E$11,0,10*ROW('Sanitation Data'!E4)),NA())</f>
        <v>#N/A</v>
      </c>
      <c r="AE10" s="508" t="e">
        <f ca="1">+IF(AND(ISNUMBER(OFFSET('Sanitation Data'!$E$12,0,10*ROW('Sanitation Data'!E4))),'Data Summary'!CT10="Yes"),OFFSET('Sanitation Data'!$E$12,0,10*ROW('Sanitation Data'!E4)),NA())</f>
        <v>#N/A</v>
      </c>
      <c r="AF10" s="508" t="e">
        <f ca="1">+IF(AND(ISNUMBER(OFFSET('Sanitation Data'!$F$4,0,10*ROW('Sanitation Data'!F4))),'Data Summary'!CU10="Yes"),100-OFFSET('Sanitation Data'!$F$4,0,10*ROW('Sanitation Data'!F4)),NA())</f>
        <v>#N/A</v>
      </c>
      <c r="AG10" s="508" t="e">
        <f ca="1">+IF(AND(ISNUMBER(OFFSET('Sanitation Data'!$F$6,0,10*ROW('Sanitation Data'!F4))),'Data Summary'!CV10="Yes"),OFFSET('Sanitation Data'!$F$6,0,10*ROW('Sanitation Data'!F4)),NA())</f>
        <v>#N/A</v>
      </c>
      <c r="AH10" s="508" t="e">
        <f ca="1">+IF(AND(ISNUMBER(OFFSET('Sanitation Data'!$F$10,0,10*ROW('Sanitation Data'!F4))),'Data Summary'!CW10="Yes"),OFFSET('Sanitation Data'!$F$10,0,10*ROW('Sanitation Data'!F4)),NA())</f>
        <v>#N/A</v>
      </c>
      <c r="AI10" s="508" t="e">
        <f ca="1">+IF(AND(ISNUMBER(OFFSET('Sanitation Data'!$F$11,0,10*ROW('Sanitation Data'!F4))),'Data Summary'!CX10="Yes"),OFFSET('Sanitation Data'!$F$11,0,10*ROW('Sanitation Data'!F4)),NA())</f>
        <v>#N/A</v>
      </c>
      <c r="AJ10" s="508" t="e">
        <f ca="1">+IF(AND(ISNUMBER(OFFSET('Sanitation Data'!$F$12,0,10*ROW('Sanitation Data'!F4))),'Data Summary'!CY10="Yes"),OFFSET('Sanitation Data'!$F$12,0,10*ROW('Sanitation Data'!F4)),NA())</f>
        <v>#N/A</v>
      </c>
      <c r="AK10" s="508" t="e">
        <f ca="1">+IF(AND(ISNUMBER(OFFSET('Sanitation Data'!$G$4,0,10*ROW('Sanitation Data'!G4))),'Data Summary'!CZ10="Yes"),100-OFFSET('Sanitation Data'!$G$4,0,10*ROW('Sanitation Data'!G4)),NA())</f>
        <v>#N/A</v>
      </c>
      <c r="AL10" s="508" t="e">
        <f ca="1">+IF(AND(ISNUMBER(OFFSET('Sanitation Data'!$G$6,0,10*ROW('Sanitation Data'!G4))),'Data Summary'!DA10="Yes"),OFFSET('Sanitation Data'!$G$6,0,10*ROW('Sanitation Data'!G4)),NA())</f>
        <v>#N/A</v>
      </c>
      <c r="AM10" s="508" t="e">
        <f ca="1">+IF(AND(ISNUMBER(OFFSET('Sanitation Data'!$G$10,0,10*ROW('Sanitation Data'!G4))),'Data Summary'!DB10="Yes"),OFFSET('Sanitation Data'!$G$10,0,10*ROW('Sanitation Data'!G4)),NA())</f>
        <v>#N/A</v>
      </c>
      <c r="AN10" s="508" t="e">
        <f ca="1">+IF(AND(ISNUMBER(OFFSET('Sanitation Data'!$G$11,0,10*ROW('Sanitation Data'!G4))),'Data Summary'!DC10="Yes"),OFFSET('Sanitation Data'!$G$11,0,10*ROW('Sanitation Data'!G4)),NA())</f>
        <v>#N/A</v>
      </c>
      <c r="AO10" s="508" t="e">
        <f ca="1">+IF(AND(ISNUMBER(OFFSET('Sanitation Data'!$G$12,0,10*ROW('Sanitation Data'!G4))),'Data Summary'!DD10="Yes"),OFFSET('Sanitation Data'!$G$12,0,10*ROW('Sanitation Data'!G4)),NA())</f>
        <v>#N/A</v>
      </c>
      <c r="AP10" s="508" t="e">
        <f ca="1">+IF(AND(ISNUMBER(OFFSET('Sanitation Data'!$H$4,0,10*ROW('Sanitation Data'!H4))),'Data Summary'!DE10="Yes"),100-OFFSET('Sanitation Data'!$H$4,0,10*ROW('Sanitation Data'!H4)),NA())</f>
        <v>#N/A</v>
      </c>
      <c r="AQ10" s="508" t="e">
        <f ca="1">+IF(AND(ISNUMBER(OFFSET('Sanitation Data'!$H$6,0,10*ROW('Sanitation Data'!H4))),'Data Summary'!DF10="Yes"),OFFSET('Sanitation Data'!$H$6,0,10*ROW('Sanitation Data'!H4)),NA())</f>
        <v>#N/A</v>
      </c>
      <c r="AR10" s="508" t="e">
        <f ca="1">+IF(AND(ISNUMBER(OFFSET('Sanitation Data'!$H$10,0,10*ROW('Sanitation Data'!H4))),'Data Summary'!DG10="Yes"),OFFSET('Sanitation Data'!$H$10,0,10*ROW('Sanitation Data'!H4)),NA())</f>
        <v>#N/A</v>
      </c>
      <c r="AS10" s="508" t="e">
        <f ca="1">+IF(AND(ISNUMBER(OFFSET('Sanitation Data'!$H$11,0,10*ROW('Sanitation Data'!H4))),'Data Summary'!DH10="Yes"),OFFSET('Sanitation Data'!$H$11,0,10*ROW('Sanitation Data'!H4)),NA())</f>
        <v>#N/A</v>
      </c>
      <c r="AT10" s="508" t="e">
        <f ca="1">+IF(AND(ISNUMBER(OFFSET('Sanitation Data'!$H$12,0,10*ROW('Sanitation Data'!H4))),'Data Summary'!DI10="Yes"),OFFSET('Sanitation Data'!$H$12,0,10*ROW('Sanitation Data'!H4)),NA())</f>
        <v>#N/A</v>
      </c>
      <c r="AU10" s="508">
        <f ca="1">+IF(AND(ISNUMBER(OFFSET('Sanitation Data'!$I$4,0,10*ROW('Sanitation Data'!I4))),'Data Summary'!DJ10="Yes"),100-OFFSET('Sanitation Data'!$I$4,0,10*ROW('Sanitation Data'!I4)),NA())</f>
        <v>100</v>
      </c>
      <c r="AV10" s="508" t="e">
        <f ca="1">+IF(AND(ISNUMBER(OFFSET('Sanitation Data'!$I$6,0,10*ROW('Sanitation Data'!I4))),'Data Summary'!DK10="Yes"),OFFSET('Sanitation Data'!$I$6,0,10*ROW('Sanitation Data'!I4)),NA())</f>
        <v>#N/A</v>
      </c>
      <c r="AW10" s="508" t="e">
        <f ca="1">+IF(AND(ISNUMBER(OFFSET('Sanitation Data'!$I$10,0,10*ROW('Sanitation Data'!I4))),'Data Summary'!DL10="Yes"),OFFSET('Sanitation Data'!$I$10,0,10*ROW('Sanitation Data'!I4)),NA())</f>
        <v>#N/A</v>
      </c>
      <c r="AX10" s="508" t="e">
        <f ca="1">+IF(AND(ISNUMBER(OFFSET('Sanitation Data'!$I$11,0,10*ROW('Sanitation Data'!I4))),'Data Summary'!DM10="Yes"),OFFSET('Sanitation Data'!$I$11,0,10*ROW('Sanitation Data'!I4)),NA())</f>
        <v>#N/A</v>
      </c>
      <c r="AY10" s="508" t="e">
        <f ca="1">+IF(AND(ISNUMBER(OFFSET('Sanitation Data'!$I$12,0,10*ROW('Sanitation Data'!I4))),'Data Summary'!DN10="Yes"),OFFSET('Sanitation Data'!$I$12,0,10*ROW('Sanitation Data'!I4)),NA())</f>
        <v>#N/A</v>
      </c>
      <c r="AZ10" s="509" t="e">
        <f ca="1">+IF(AND(ISNUMBER(OFFSET('Hygiene Data'!$D$5,0,10*ROW('Hygiene Data'!D4))),'Data Summary'!DO10="Yes"),OFFSET('Hygiene Data'!$D$5,0,10*ROW('Hygiene Data'!D4)),NA())</f>
        <v>#N/A</v>
      </c>
      <c r="BA10" s="509" t="e">
        <f ca="1">+IF(AND(ISNUMBER(OFFSET('Hygiene Data'!$D$7,0,10*ROW('Hygiene Data'!D4))),'Data Summary'!DP10="Yes"),OFFSET('Hygiene Data'!$D$7,0,10*ROW('Hygiene Data'!D4)),NA())</f>
        <v>#N/A</v>
      </c>
      <c r="BB10" s="509" t="e">
        <f ca="1">+IF(AND(ISNUMBER(OFFSET('Hygiene Data'!$D$9,0,10*ROW('Hygiene Data'!D4))),'Data Summary'!DQ10="Yes"),OFFSET('Hygiene Data'!$D$9,0,10*ROW('Hygiene Data'!D4)),NA())</f>
        <v>#N/A</v>
      </c>
      <c r="BC10" s="509" t="e">
        <f ca="1">+IF(AND(ISNUMBER(OFFSET('Hygiene Data'!$E$5,0,10*ROW('Hygiene Data'!E4))),'Data Summary'!DR10="Yes"),OFFSET('Hygiene Data'!$E$5,0,10*ROW('Hygiene Data'!E4)),NA())</f>
        <v>#N/A</v>
      </c>
      <c r="BD10" s="509" t="e">
        <f ca="1">+IF(AND(ISNUMBER(OFFSET('Hygiene Data'!$E$7,0,10*ROW('Hygiene Data'!E4))),'Data Summary'!DS10="Yes"),OFFSET('Hygiene Data'!$E$7,0,10*ROW('Hygiene Data'!E4)),NA())</f>
        <v>#N/A</v>
      </c>
      <c r="BE10" s="509" t="e">
        <f ca="1">+IF(AND(ISNUMBER(OFFSET('Hygiene Data'!$E$9,0,10*ROW('Hygiene Data'!E4))),'Data Summary'!DT10="Yes"),OFFSET('Hygiene Data'!$E$9,0,10*ROW('Hygiene Data'!E4)),NA())</f>
        <v>#N/A</v>
      </c>
      <c r="BF10" s="509" t="e">
        <f ca="1">+IF(AND(ISNUMBER(OFFSET('Hygiene Data'!$F$5,0,10*ROW('Hygiene Data'!F4))),'Data Summary'!DU10="Yes"),OFFSET('Hygiene Data'!$F$5,0,10*ROW('Hygiene Data'!F4)),NA())</f>
        <v>#N/A</v>
      </c>
      <c r="BG10" s="509" t="e">
        <f ca="1">+IF(AND(ISNUMBER(OFFSET('Hygiene Data'!$F$7,0,10*ROW('Hygiene Data'!F4))),'Data Summary'!DV10="Yes"),OFFSET('Hygiene Data'!$F$7,0,10*ROW('Hygiene Data'!F4)),NA())</f>
        <v>#N/A</v>
      </c>
      <c r="BH10" s="509" t="e">
        <f ca="1">+IF(AND(ISNUMBER(OFFSET('Hygiene Data'!$F$9,0,10*ROW('Hygiene Data'!F4))),'Data Summary'!DW10="Yes"),OFFSET('Hygiene Data'!$F$9,0,10*ROW('Hygiene Data'!F4)),NA())</f>
        <v>#N/A</v>
      </c>
      <c r="BI10" s="509" t="e">
        <f ca="1">+IF(AND(ISNUMBER(OFFSET('Hygiene Data'!$G$5,0,10*ROW('Hygiene Data'!G4))),'Data Summary'!DX10="Yes"),OFFSET('Hygiene Data'!$G$5,0,10*ROW('Hygiene Data'!G4)),NA())</f>
        <v>#N/A</v>
      </c>
      <c r="BJ10" s="509" t="e">
        <f ca="1">+IF(AND(ISNUMBER(OFFSET('Hygiene Data'!$G$7,0,10*ROW('Hygiene Data'!G4))),'Data Summary'!DY10="Yes"),OFFSET('Hygiene Data'!$G$7,0,10*ROW('Hygiene Data'!G4)),NA())</f>
        <v>#N/A</v>
      </c>
      <c r="BK10" s="509" t="e">
        <f ca="1">+IF(AND(ISNUMBER(OFFSET('Hygiene Data'!$G$9,0,10*ROW('Hygiene Data'!G4))),'Data Summary'!DZ10="Yes"),OFFSET('Hygiene Data'!$G$9,0,10*ROW('Hygiene Data'!G4)),NA())</f>
        <v>#N/A</v>
      </c>
      <c r="BL10" s="509" t="e">
        <f ca="1">+IF(AND(ISNUMBER(OFFSET('Hygiene Data'!$H$5,0,10*ROW('Hygiene Data'!H4))),'Data Summary'!EA10="Yes"),OFFSET('Hygiene Data'!$H$5,0,10*ROW('Hygiene Data'!H4)),NA())</f>
        <v>#N/A</v>
      </c>
      <c r="BM10" s="509" t="e">
        <f ca="1">+IF(AND(ISNUMBER(OFFSET('Hygiene Data'!$H$7,0,10*ROW('Hygiene Data'!H4))),'Data Summary'!EB10="Yes"),OFFSET('Hygiene Data'!$H$7,0,10*ROW('Hygiene Data'!H4)),NA())</f>
        <v>#N/A</v>
      </c>
      <c r="BN10" s="509" t="e">
        <f ca="1">+IF(AND(ISNUMBER(OFFSET('Hygiene Data'!$H$9,0,10*ROW('Hygiene Data'!H4))),'Data Summary'!EC10="Yes"),OFFSET('Hygiene Data'!$H$9,0,10*ROW('Hygiene Data'!H4)),NA())</f>
        <v>#N/A</v>
      </c>
      <c r="BO10" s="509" t="e">
        <f ca="1">+IF(AND(ISNUMBER(OFFSET('Hygiene Data'!$I$5,0,10*ROW('Hygiene Data'!I4))),'Data Summary'!ED10="Yes"),OFFSET('Hygiene Data'!$I$5,0,10*ROW('Hygiene Data'!I4)),NA())</f>
        <v>#N/A</v>
      </c>
      <c r="BP10" s="509" t="e">
        <f ca="1">+IF(AND(ISNUMBER(OFFSET('Hygiene Data'!$I$7,0,10*ROW('Hygiene Data'!I4))),'Data Summary'!EE10="Yes"),OFFSET('Hygiene Data'!$I$7,0,10*ROW('Hygiene Data'!I4)),NA())</f>
        <v>#N/A</v>
      </c>
      <c r="BQ10" s="509" t="e">
        <f ca="1">+IF(AND(ISNUMBER(OFFSET('Hygiene Data'!$I$9,0,10*ROW('Hygiene Data'!I4))),'Data Summary'!EF10="Yes"),OFFSET('Hygiene Data'!$I$9,0,10*ROW('Hygiene Data'!I4)),NA())</f>
        <v>#N/A</v>
      </c>
    </row>
    <row r="11" spans="1:69" x14ac:dyDescent="0.25">
      <c r="A11" s="505" t="str">
        <f ca="1">+RIGHT('Data Summary'!A11,LEN('Data Summary'!A11)-9)</f>
        <v>SUR</v>
      </c>
      <c r="B11" s="479" t="str">
        <f ca="1">+IF(ISTEXT('Data Summary'!B11),'Data Summary'!B11,"")</f>
        <v>الدراسة الاستقصائية</v>
      </c>
      <c r="C11" s="506">
        <f ca="1">+VALUE('Data Summary'!C11)</f>
        <v>2015</v>
      </c>
      <c r="D11" s="507">
        <f ca="1">+IF(AND(ISNUMBER(OFFSET('Water Data'!$D$4,0,10*ROW('Water Data'!D5))),'Data Summary'!BS11="Yes"),100-OFFSET('Water Data'!$D$4,0,10*ROW('Water Data'!D5)),NA())</f>
        <v>90.7</v>
      </c>
      <c r="E11" s="507">
        <f ca="1">+IF(AND(ISNUMBER(OFFSET('Water Data'!$D$6,0,10*ROW('Water Data'!D5))),'Data Summary'!BT11="Yes"),OFFSET('Water Data'!$D$6,0,10*ROW('Water Data'!D5)),NA())</f>
        <v>88.532270000000011</v>
      </c>
      <c r="F11" s="507" t="e">
        <f ca="1">+IF(AND(ISNUMBER(OFFSET('Water Data'!$D$9,0,10*ROW('Water Data'!D5))),'Data Summary'!BU11="Yes"),OFFSET('Water Data'!$D$9,0,10*ROW('Water Data'!D5)),NA())</f>
        <v>#N/A</v>
      </c>
      <c r="G11" s="507" t="e">
        <f ca="1">+IF(AND(ISNUMBER(OFFSET('Water Data'!$E$4,0,10*ROW('Water Data'!E5))),'Data Summary'!BV11="Yes"),100-OFFSET('Water Data'!$E$4,0,10*ROW('Water Data'!E5)),NA())</f>
        <v>#N/A</v>
      </c>
      <c r="H11" s="507" t="e">
        <f ca="1">+IF(AND(ISNUMBER(OFFSET('Water Data'!$E$6,0,10*ROW('Water Data'!E5))),'Data Summary'!BW11="Yes"),OFFSET('Water Data'!$E$6,0,10*ROW('Water Data'!E5)),NA())</f>
        <v>#N/A</v>
      </c>
      <c r="I11" s="507" t="e">
        <f ca="1">+IF(AND(ISNUMBER(OFFSET('Water Data'!$E$9,0,10*ROW('Water Data'!E5))),'Data Summary'!BX11="Yes"),OFFSET('Water Data'!$E$9,0,10*ROW('Water Data'!E5)),NA())</f>
        <v>#N/A</v>
      </c>
      <c r="J11" s="507" t="e">
        <f ca="1">+IF(AND(ISNUMBER(OFFSET('Water Data'!$F$4,0,10*ROW('Water Data'!F5))),'Data Summary'!BY11="Yes"),100-OFFSET('Water Data'!$F$4,0,10*ROW('Water Data'!F5)),NA())</f>
        <v>#N/A</v>
      </c>
      <c r="K11" s="507" t="e">
        <f ca="1">+IF(AND(ISNUMBER(OFFSET('Water Data'!$F$6,0,10*ROW('Water Data'!F5))),'Data Summary'!BZ11="Yes"),OFFSET('Water Data'!$F$6,0,10*ROW('Water Data'!F5)),NA())</f>
        <v>#N/A</v>
      </c>
      <c r="L11" s="507" t="e">
        <f ca="1">+IF(AND(ISNUMBER(OFFSET('Water Data'!$F$9,0,10*ROW('Water Data'!F5))),'Data Summary'!CA11="Yes"),OFFSET('Water Data'!$F$9,0,10*ROW('Water Data'!F5)),NA())</f>
        <v>#N/A</v>
      </c>
      <c r="M11" s="507" t="e">
        <f ca="1">+IF(AND(ISNUMBER(OFFSET('Water Data'!$G$4,0,10*ROW('Water Data'!G5))),'Data Summary'!CB11="Yes"),100-OFFSET('Water Data'!$G$4,0,10*ROW('Water Data'!G5)),NA())</f>
        <v>#N/A</v>
      </c>
      <c r="N11" s="507" t="e">
        <f ca="1">+IF(AND(ISNUMBER(OFFSET('Water Data'!$G$6,0,10*ROW('Water Data'!G5))),'Data Summary'!CC11="Yes"),OFFSET('Water Data'!$G$6,0,10*ROW('Water Data'!G5)),NA())</f>
        <v>#N/A</v>
      </c>
      <c r="O11" s="507" t="e">
        <f ca="1">+IF(AND(ISNUMBER(OFFSET('Water Data'!$G$9,0,10*ROW('Water Data'!G5))),'Data Summary'!CD11="Yes"),OFFSET('Water Data'!$G$9,0,10*ROW('Water Data'!G5)),NA())</f>
        <v>#N/A</v>
      </c>
      <c r="P11" s="507">
        <f ca="1">+IF(AND(ISNUMBER(OFFSET('Water Data'!$H$4,0,10*ROW('Water Data'!H5))),'Data Summary'!CE11="Yes"),100-OFFSET('Water Data'!$H$4,0,10*ROW('Water Data'!H5)),NA())</f>
        <v>90.7</v>
      </c>
      <c r="Q11" s="507">
        <f ca="1">+IF(AND(ISNUMBER(OFFSET('Water Data'!$H$6,0,10*ROW('Water Data'!H5))),'Data Summary'!CF11="Yes"),OFFSET('Water Data'!$H$6,0,10*ROW('Water Data'!H5)),NA())</f>
        <v>88.532270000000011</v>
      </c>
      <c r="R11" s="507" t="e">
        <f ca="1">+IF(AND(ISNUMBER(OFFSET('Water Data'!$H$9,0,10*ROW('Water Data'!H5))),'Data Summary'!CG11="Yes"),OFFSET('Water Data'!$H$9,0,10*ROW('Water Data'!H5)),NA())</f>
        <v>#N/A</v>
      </c>
      <c r="S11" s="507" t="e">
        <f ca="1">+IF(AND(ISNUMBER(OFFSET('Water Data'!$I$4,0,10*ROW('Water Data'!I5))),'Data Summary'!CH11="Yes"),100-OFFSET('Water Data'!$I$4,0,10*ROW('Water Data'!I5)),NA())</f>
        <v>#N/A</v>
      </c>
      <c r="T11" s="507" t="e">
        <f ca="1">+IF(AND(ISNUMBER(OFFSET('Water Data'!$I$6,0,10*ROW('Water Data'!I5))),'Data Summary'!CI11="Yes"),OFFSET('Water Data'!$I$6,0,10*ROW('Water Data'!I5)),NA())</f>
        <v>#N/A</v>
      </c>
      <c r="U11" s="507" t="e">
        <f ca="1">+IF(AND(ISNUMBER(OFFSET('Water Data'!$I$9,0,10*ROW('Water Data'!I5))),'Data Summary'!CJ11="Yes"),OFFSET('Water Data'!$I$9,0,10*ROW('Water Data'!I5)),NA())</f>
        <v>#N/A</v>
      </c>
      <c r="V11" s="508">
        <f ca="1">+IF(AND(ISNUMBER(OFFSET('Sanitation Data'!$D$4,0,10*ROW('Sanitation Data'!D5))),'Data Summary'!CK11="Yes"),100-OFFSET('Sanitation Data'!$D$4,0,10*ROW('Sanitation Data'!D5)),NA())</f>
        <v>99.925224327018938</v>
      </c>
      <c r="W11" s="508">
        <f ca="1">+IF(AND(ISNUMBER(OFFSET('Sanitation Data'!$D$6,0,10*ROW('Sanitation Data'!D5))),'Data Summary'!CL11="Yes"),OFFSET('Sanitation Data'!$D$6,0,10*ROW('Sanitation Data'!D5)),NA())</f>
        <v>85.476436590229326</v>
      </c>
      <c r="X11" s="508" t="e">
        <f ca="1">+IF(AND(ISNUMBER(OFFSET('Sanitation Data'!$D$10,0,10*ROW('Sanitation Data'!D5))),'Data Summary'!CM11="Yes"),OFFSET('Sanitation Data'!$D$10,0,10*ROW('Sanitation Data'!D5)),NA())</f>
        <v>#N/A</v>
      </c>
      <c r="Y11" s="508" t="e">
        <f ca="1">+IF(AND(ISNUMBER(OFFSET('Sanitation Data'!$D$11,0,10*ROW('Sanitation Data'!D5))),'Data Summary'!CN11="Yes"),OFFSET('Sanitation Data'!$D$11,0,10*ROW('Sanitation Data'!D5)),NA())</f>
        <v>#N/A</v>
      </c>
      <c r="Z11" s="508">
        <f ca="1">+IF(AND(ISNUMBER(OFFSET('Sanitation Data'!$D$12,0,10*ROW('Sanitation Data'!D5))),'Data Summary'!CO11="Yes"),OFFSET('Sanitation Data'!$D$12,0,10*ROW('Sanitation Data'!D5)),NA())</f>
        <v>62.7</v>
      </c>
      <c r="AA11" s="508" t="e">
        <f ca="1">+IF(AND(ISNUMBER(OFFSET('Sanitation Data'!$E$4,0,10*ROW('Sanitation Data'!E5))),'Data Summary'!CP11="Yes"),100-OFFSET('Sanitation Data'!$E$4,0,10*ROW('Sanitation Data'!E5)),NA())</f>
        <v>#N/A</v>
      </c>
      <c r="AB11" s="508" t="e">
        <f ca="1">+IF(AND(ISNUMBER(OFFSET('Sanitation Data'!$E$6,0,10*ROW('Sanitation Data'!E5))),'Data Summary'!CQ11="Yes"),OFFSET('Sanitation Data'!$E$6,0,10*ROW('Sanitation Data'!E5)),NA())</f>
        <v>#N/A</v>
      </c>
      <c r="AC11" s="508" t="e">
        <f ca="1">+IF(AND(ISNUMBER(OFFSET('Sanitation Data'!$E$10,0,10*ROW('Sanitation Data'!E5))),'Data Summary'!CR11="Yes"),OFFSET('Sanitation Data'!$E$10,0,10*ROW('Sanitation Data'!E5)),NA())</f>
        <v>#N/A</v>
      </c>
      <c r="AD11" s="508" t="e">
        <f ca="1">+IF(AND(ISNUMBER(OFFSET('Sanitation Data'!$E$11,0,10*ROW('Sanitation Data'!E5))),'Data Summary'!CS11="Yes"),OFFSET('Sanitation Data'!$E$11,0,10*ROW('Sanitation Data'!E5)),NA())</f>
        <v>#N/A</v>
      </c>
      <c r="AE11" s="508" t="e">
        <f ca="1">+IF(AND(ISNUMBER(OFFSET('Sanitation Data'!$E$12,0,10*ROW('Sanitation Data'!E5))),'Data Summary'!CT11="Yes"),OFFSET('Sanitation Data'!$E$12,0,10*ROW('Sanitation Data'!E5)),NA())</f>
        <v>#N/A</v>
      </c>
      <c r="AF11" s="508" t="e">
        <f ca="1">+IF(AND(ISNUMBER(OFFSET('Sanitation Data'!$F$4,0,10*ROW('Sanitation Data'!F5))),'Data Summary'!CU11="Yes"),100-OFFSET('Sanitation Data'!$F$4,0,10*ROW('Sanitation Data'!F5)),NA())</f>
        <v>#N/A</v>
      </c>
      <c r="AG11" s="508" t="e">
        <f ca="1">+IF(AND(ISNUMBER(OFFSET('Sanitation Data'!$F$6,0,10*ROW('Sanitation Data'!F5))),'Data Summary'!CV11="Yes"),OFFSET('Sanitation Data'!$F$6,0,10*ROW('Sanitation Data'!F5)),NA())</f>
        <v>#N/A</v>
      </c>
      <c r="AH11" s="508" t="e">
        <f ca="1">+IF(AND(ISNUMBER(OFFSET('Sanitation Data'!$F$10,0,10*ROW('Sanitation Data'!F5))),'Data Summary'!CW11="Yes"),OFFSET('Sanitation Data'!$F$10,0,10*ROW('Sanitation Data'!F5)),NA())</f>
        <v>#N/A</v>
      </c>
      <c r="AI11" s="508" t="e">
        <f ca="1">+IF(AND(ISNUMBER(OFFSET('Sanitation Data'!$F$11,0,10*ROW('Sanitation Data'!F5))),'Data Summary'!CX11="Yes"),OFFSET('Sanitation Data'!$F$11,0,10*ROW('Sanitation Data'!F5)),NA())</f>
        <v>#N/A</v>
      </c>
      <c r="AJ11" s="508" t="e">
        <f ca="1">+IF(AND(ISNUMBER(OFFSET('Sanitation Data'!$F$12,0,10*ROW('Sanitation Data'!F5))),'Data Summary'!CY11="Yes"),OFFSET('Sanitation Data'!$F$12,0,10*ROW('Sanitation Data'!F5)),NA())</f>
        <v>#N/A</v>
      </c>
      <c r="AK11" s="508" t="e">
        <f ca="1">+IF(AND(ISNUMBER(OFFSET('Sanitation Data'!$G$4,0,10*ROW('Sanitation Data'!G5))),'Data Summary'!CZ11="Yes"),100-OFFSET('Sanitation Data'!$G$4,0,10*ROW('Sanitation Data'!G5)),NA())</f>
        <v>#N/A</v>
      </c>
      <c r="AL11" s="508" t="e">
        <f ca="1">+IF(AND(ISNUMBER(OFFSET('Sanitation Data'!$G$6,0,10*ROW('Sanitation Data'!G5))),'Data Summary'!DA11="Yes"),OFFSET('Sanitation Data'!$G$6,0,10*ROW('Sanitation Data'!G5)),NA())</f>
        <v>#N/A</v>
      </c>
      <c r="AM11" s="508" t="e">
        <f ca="1">+IF(AND(ISNUMBER(OFFSET('Sanitation Data'!$G$10,0,10*ROW('Sanitation Data'!G5))),'Data Summary'!DB11="Yes"),OFFSET('Sanitation Data'!$G$10,0,10*ROW('Sanitation Data'!G5)),NA())</f>
        <v>#N/A</v>
      </c>
      <c r="AN11" s="508" t="e">
        <f ca="1">+IF(AND(ISNUMBER(OFFSET('Sanitation Data'!$G$11,0,10*ROW('Sanitation Data'!G5))),'Data Summary'!DC11="Yes"),OFFSET('Sanitation Data'!$G$11,0,10*ROW('Sanitation Data'!G5)),NA())</f>
        <v>#N/A</v>
      </c>
      <c r="AO11" s="508" t="e">
        <f ca="1">+IF(AND(ISNUMBER(OFFSET('Sanitation Data'!$G$12,0,10*ROW('Sanitation Data'!G5))),'Data Summary'!DD11="Yes"),OFFSET('Sanitation Data'!$G$12,0,10*ROW('Sanitation Data'!G5)),NA())</f>
        <v>#N/A</v>
      </c>
      <c r="AP11" s="508">
        <f ca="1">+IF(AND(ISNUMBER(OFFSET('Sanitation Data'!$H$4,0,10*ROW('Sanitation Data'!H5))),'Data Summary'!DE11="Yes"),100-OFFSET('Sanitation Data'!$H$4,0,10*ROW('Sanitation Data'!H5)),NA())</f>
        <v>99.925224327018938</v>
      </c>
      <c r="AQ11" s="508">
        <f ca="1">+IF(AND(ISNUMBER(OFFSET('Sanitation Data'!$H$6,0,10*ROW('Sanitation Data'!H5))),'Data Summary'!DF11="Yes"),OFFSET('Sanitation Data'!$H$6,0,10*ROW('Sanitation Data'!H5)),NA())</f>
        <v>85.476436590229326</v>
      </c>
      <c r="AR11" s="508" t="e">
        <f ca="1">+IF(AND(ISNUMBER(OFFSET('Sanitation Data'!$H$10,0,10*ROW('Sanitation Data'!H5))),'Data Summary'!DG11="Yes"),OFFSET('Sanitation Data'!$H$10,0,10*ROW('Sanitation Data'!H5)),NA())</f>
        <v>#N/A</v>
      </c>
      <c r="AS11" s="508" t="e">
        <f ca="1">+IF(AND(ISNUMBER(OFFSET('Sanitation Data'!$H$11,0,10*ROW('Sanitation Data'!H5))),'Data Summary'!DH11="Yes"),OFFSET('Sanitation Data'!$H$11,0,10*ROW('Sanitation Data'!H5)),NA())</f>
        <v>#N/A</v>
      </c>
      <c r="AT11" s="508">
        <f ca="1">+IF(AND(ISNUMBER(OFFSET('Sanitation Data'!$H$12,0,10*ROW('Sanitation Data'!H5))),'Data Summary'!DI11="Yes"),OFFSET('Sanitation Data'!$H$12,0,10*ROW('Sanitation Data'!H5)),NA())</f>
        <v>62.7</v>
      </c>
      <c r="AU11" s="508" t="e">
        <f ca="1">+IF(AND(ISNUMBER(OFFSET('Sanitation Data'!$I$4,0,10*ROW('Sanitation Data'!I5))),'Data Summary'!DJ11="Yes"),100-OFFSET('Sanitation Data'!$I$4,0,10*ROW('Sanitation Data'!I5)),NA())</f>
        <v>#N/A</v>
      </c>
      <c r="AV11" s="508" t="e">
        <f ca="1">+IF(AND(ISNUMBER(OFFSET('Sanitation Data'!$I$6,0,10*ROW('Sanitation Data'!I5))),'Data Summary'!DK11="Yes"),OFFSET('Sanitation Data'!$I$6,0,10*ROW('Sanitation Data'!I5)),NA())</f>
        <v>#N/A</v>
      </c>
      <c r="AW11" s="508" t="e">
        <f ca="1">+IF(AND(ISNUMBER(OFFSET('Sanitation Data'!$I$10,0,10*ROW('Sanitation Data'!I5))),'Data Summary'!DL11="Yes"),OFFSET('Sanitation Data'!$I$10,0,10*ROW('Sanitation Data'!I5)),NA())</f>
        <v>#N/A</v>
      </c>
      <c r="AX11" s="508" t="e">
        <f ca="1">+IF(AND(ISNUMBER(OFFSET('Sanitation Data'!$I$11,0,10*ROW('Sanitation Data'!I5))),'Data Summary'!DM11="Yes"),OFFSET('Sanitation Data'!$I$11,0,10*ROW('Sanitation Data'!I5)),NA())</f>
        <v>#N/A</v>
      </c>
      <c r="AY11" s="508" t="e">
        <f ca="1">+IF(AND(ISNUMBER(OFFSET('Sanitation Data'!$I$12,0,10*ROW('Sanitation Data'!I5))),'Data Summary'!DN11="Yes"),OFFSET('Sanitation Data'!$I$12,0,10*ROW('Sanitation Data'!I5)),NA())</f>
        <v>#N/A</v>
      </c>
      <c r="AZ11" s="509" t="e">
        <f ca="1">+IF(AND(ISNUMBER(OFFSET('Hygiene Data'!$D$5,0,10*ROW('Hygiene Data'!D5))),'Data Summary'!DO11="Yes"),OFFSET('Hygiene Data'!$D$5,0,10*ROW('Hygiene Data'!D5)),NA())</f>
        <v>#N/A</v>
      </c>
      <c r="BA11" s="509" t="e">
        <f ca="1">+IF(AND(ISNUMBER(OFFSET('Hygiene Data'!$D$7,0,10*ROW('Hygiene Data'!D5))),'Data Summary'!DP11="Yes"),OFFSET('Hygiene Data'!$D$7,0,10*ROW('Hygiene Data'!D5)),NA())</f>
        <v>#N/A</v>
      </c>
      <c r="BB11" s="509">
        <f ca="1">+IF(AND(ISNUMBER(OFFSET('Hygiene Data'!$D$9,0,10*ROW('Hygiene Data'!D5))),'Data Summary'!DQ11="Yes"),OFFSET('Hygiene Data'!$D$9,0,10*ROW('Hygiene Data'!D5)),NA())</f>
        <v>38.1</v>
      </c>
      <c r="BC11" s="509" t="e">
        <f ca="1">+IF(AND(ISNUMBER(OFFSET('Hygiene Data'!$E$5,0,10*ROW('Hygiene Data'!E5))),'Data Summary'!DR11="Yes"),OFFSET('Hygiene Data'!$E$5,0,10*ROW('Hygiene Data'!E5)),NA())</f>
        <v>#N/A</v>
      </c>
      <c r="BD11" s="509" t="e">
        <f ca="1">+IF(AND(ISNUMBER(OFFSET('Hygiene Data'!$E$7,0,10*ROW('Hygiene Data'!E5))),'Data Summary'!DS11="Yes"),OFFSET('Hygiene Data'!$E$7,0,10*ROW('Hygiene Data'!E5)),NA())</f>
        <v>#N/A</v>
      </c>
      <c r="BE11" s="509" t="e">
        <f ca="1">+IF(AND(ISNUMBER(OFFSET('Hygiene Data'!$E$9,0,10*ROW('Hygiene Data'!E5))),'Data Summary'!DT11="Yes"),OFFSET('Hygiene Data'!$E$9,0,10*ROW('Hygiene Data'!E5)),NA())</f>
        <v>#N/A</v>
      </c>
      <c r="BF11" s="509" t="e">
        <f ca="1">+IF(AND(ISNUMBER(OFFSET('Hygiene Data'!$F$5,0,10*ROW('Hygiene Data'!F5))),'Data Summary'!DU11="Yes"),OFFSET('Hygiene Data'!$F$5,0,10*ROW('Hygiene Data'!F5)),NA())</f>
        <v>#N/A</v>
      </c>
      <c r="BG11" s="509" t="e">
        <f ca="1">+IF(AND(ISNUMBER(OFFSET('Hygiene Data'!$F$7,0,10*ROW('Hygiene Data'!F5))),'Data Summary'!DV11="Yes"),OFFSET('Hygiene Data'!$F$7,0,10*ROW('Hygiene Data'!F5)),NA())</f>
        <v>#N/A</v>
      </c>
      <c r="BH11" s="509" t="e">
        <f ca="1">+IF(AND(ISNUMBER(OFFSET('Hygiene Data'!$F$9,0,10*ROW('Hygiene Data'!F5))),'Data Summary'!DW11="Yes"),OFFSET('Hygiene Data'!$F$9,0,10*ROW('Hygiene Data'!F5)),NA())</f>
        <v>#N/A</v>
      </c>
      <c r="BI11" s="509" t="e">
        <f ca="1">+IF(AND(ISNUMBER(OFFSET('Hygiene Data'!$G$5,0,10*ROW('Hygiene Data'!G5))),'Data Summary'!DX11="Yes"),OFFSET('Hygiene Data'!$G$5,0,10*ROW('Hygiene Data'!G5)),NA())</f>
        <v>#N/A</v>
      </c>
      <c r="BJ11" s="509" t="e">
        <f ca="1">+IF(AND(ISNUMBER(OFFSET('Hygiene Data'!$G$7,0,10*ROW('Hygiene Data'!G5))),'Data Summary'!DY11="Yes"),OFFSET('Hygiene Data'!$G$7,0,10*ROW('Hygiene Data'!G5)),NA())</f>
        <v>#N/A</v>
      </c>
      <c r="BK11" s="509" t="e">
        <f ca="1">+IF(AND(ISNUMBER(OFFSET('Hygiene Data'!$G$9,0,10*ROW('Hygiene Data'!G5))),'Data Summary'!DZ11="Yes"),OFFSET('Hygiene Data'!$G$9,0,10*ROW('Hygiene Data'!G5)),NA())</f>
        <v>#N/A</v>
      </c>
      <c r="BL11" s="509" t="e">
        <f ca="1">+IF(AND(ISNUMBER(OFFSET('Hygiene Data'!$H$5,0,10*ROW('Hygiene Data'!H5))),'Data Summary'!EA11="Yes"),OFFSET('Hygiene Data'!$H$5,0,10*ROW('Hygiene Data'!H5)),NA())</f>
        <v>#N/A</v>
      </c>
      <c r="BM11" s="509" t="e">
        <f ca="1">+IF(AND(ISNUMBER(OFFSET('Hygiene Data'!$H$7,0,10*ROW('Hygiene Data'!H5))),'Data Summary'!EB11="Yes"),OFFSET('Hygiene Data'!$H$7,0,10*ROW('Hygiene Data'!H5)),NA())</f>
        <v>#N/A</v>
      </c>
      <c r="BN11" s="509">
        <f ca="1">+IF(AND(ISNUMBER(OFFSET('Hygiene Data'!$H$9,0,10*ROW('Hygiene Data'!H5))),'Data Summary'!EC11="Yes"),OFFSET('Hygiene Data'!$H$9,0,10*ROW('Hygiene Data'!H5)),NA())</f>
        <v>38.1</v>
      </c>
      <c r="BO11" s="509" t="e">
        <f ca="1">+IF(AND(ISNUMBER(OFFSET('Hygiene Data'!$I$5,0,10*ROW('Hygiene Data'!I5))),'Data Summary'!ED11="Yes"),OFFSET('Hygiene Data'!$I$5,0,10*ROW('Hygiene Data'!I5)),NA())</f>
        <v>#N/A</v>
      </c>
      <c r="BP11" s="509" t="e">
        <f ca="1">+IF(AND(ISNUMBER(OFFSET('Hygiene Data'!$I$7,0,10*ROW('Hygiene Data'!I5))),'Data Summary'!EE11="Yes"),OFFSET('Hygiene Data'!$I$7,0,10*ROW('Hygiene Data'!I5)),NA())</f>
        <v>#N/A</v>
      </c>
      <c r="BQ11" s="509" t="e">
        <f ca="1">+IF(AND(ISNUMBER(OFFSET('Hygiene Data'!$I$9,0,10*ROW('Hygiene Data'!I5))),'Data Summary'!EF11="Yes"),OFFSET('Hygiene Data'!$I$9,0,10*ROW('Hygiene Data'!I5)),NA())</f>
        <v>#N/A</v>
      </c>
    </row>
    <row r="12" spans="1:69" x14ac:dyDescent="0.25">
      <c r="A12" s="505" t="str">
        <f ca="1">+RIGHT('Data Summary'!A12,LEN('Data Summary'!A12)-9)</f>
        <v>UIS</v>
      </c>
      <c r="B12" s="479" t="str">
        <f ca="1">+IF(ISTEXT('Data Summary'!B12),'Data Summary'!B12,"")</f>
        <v>آخر</v>
      </c>
      <c r="C12" s="506">
        <f ca="1">+VALUE('Data Summary'!C12)</f>
        <v>2016</v>
      </c>
      <c r="D12" s="507" t="e">
        <f ca="1">+IF(AND(ISNUMBER(OFFSET('Water Data'!$D$4,0,10*ROW('Water Data'!D6))),'Data Summary'!BS12="Yes"),100-OFFSET('Water Data'!$D$4,0,10*ROW('Water Data'!D6)),NA())</f>
        <v>#N/A</v>
      </c>
      <c r="E12" s="507" t="e">
        <f ca="1">+IF(AND(ISNUMBER(OFFSET('Water Data'!$D$6,0,10*ROW('Water Data'!D6))),'Data Summary'!BT12="Yes"),OFFSET('Water Data'!$D$6,0,10*ROW('Water Data'!D6)),NA())</f>
        <v>#N/A</v>
      </c>
      <c r="F12" s="507">
        <f ca="1">+IF(AND(ISNUMBER(OFFSET('Water Data'!$D$9,0,10*ROW('Water Data'!D6))),'Data Summary'!BU12="Yes"),OFFSET('Water Data'!$D$9,0,10*ROW('Water Data'!D6)),NA())</f>
        <v>69.5</v>
      </c>
      <c r="G12" s="507" t="e">
        <f ca="1">+IF(AND(ISNUMBER(OFFSET('Water Data'!$E$4,0,10*ROW('Water Data'!E6))),'Data Summary'!BV12="Yes"),100-OFFSET('Water Data'!$E$4,0,10*ROW('Water Data'!E6)),NA())</f>
        <v>#N/A</v>
      </c>
      <c r="H12" s="507" t="e">
        <f ca="1">+IF(AND(ISNUMBER(OFFSET('Water Data'!$E$6,0,10*ROW('Water Data'!E6))),'Data Summary'!BW12="Yes"),OFFSET('Water Data'!$E$6,0,10*ROW('Water Data'!E6)),NA())</f>
        <v>#N/A</v>
      </c>
      <c r="I12" s="507" t="e">
        <f ca="1">+IF(AND(ISNUMBER(OFFSET('Water Data'!$E$9,0,10*ROW('Water Data'!E6))),'Data Summary'!BX12="Yes"),OFFSET('Water Data'!$E$9,0,10*ROW('Water Data'!E6)),NA())</f>
        <v>#N/A</v>
      </c>
      <c r="J12" s="507" t="e">
        <f ca="1">+IF(AND(ISNUMBER(OFFSET('Water Data'!$F$4,0,10*ROW('Water Data'!F6))),'Data Summary'!BY12="Yes"),100-OFFSET('Water Data'!$F$4,0,10*ROW('Water Data'!F6)),NA())</f>
        <v>#N/A</v>
      </c>
      <c r="K12" s="507" t="e">
        <f ca="1">+IF(AND(ISNUMBER(OFFSET('Water Data'!$F$6,0,10*ROW('Water Data'!F6))),'Data Summary'!BZ12="Yes"),OFFSET('Water Data'!$F$6,0,10*ROW('Water Data'!F6)),NA())</f>
        <v>#N/A</v>
      </c>
      <c r="L12" s="507" t="e">
        <f ca="1">+IF(AND(ISNUMBER(OFFSET('Water Data'!$F$9,0,10*ROW('Water Data'!F6))),'Data Summary'!CA12="Yes"),OFFSET('Water Data'!$F$9,0,10*ROW('Water Data'!F6)),NA())</f>
        <v>#N/A</v>
      </c>
      <c r="M12" s="507" t="e">
        <f ca="1">+IF(AND(ISNUMBER(OFFSET('Water Data'!$G$4,0,10*ROW('Water Data'!G6))),'Data Summary'!CB12="Yes"),100-OFFSET('Water Data'!$G$4,0,10*ROW('Water Data'!G6)),NA())</f>
        <v>#N/A</v>
      </c>
      <c r="N12" s="507" t="e">
        <f ca="1">+IF(AND(ISNUMBER(OFFSET('Water Data'!$G$6,0,10*ROW('Water Data'!G6))),'Data Summary'!CC12="Yes"),OFFSET('Water Data'!$G$6,0,10*ROW('Water Data'!G6)),NA())</f>
        <v>#N/A</v>
      </c>
      <c r="O12" s="507" t="e">
        <f ca="1">+IF(AND(ISNUMBER(OFFSET('Water Data'!$G$9,0,10*ROW('Water Data'!G6))),'Data Summary'!CD12="Yes"),OFFSET('Water Data'!$G$9,0,10*ROW('Water Data'!G6)),NA())</f>
        <v>#N/A</v>
      </c>
      <c r="P12" s="507" t="e">
        <f ca="1">+IF(AND(ISNUMBER(OFFSET('Water Data'!$H$4,0,10*ROW('Water Data'!H6))),'Data Summary'!CE12="Yes"),100-OFFSET('Water Data'!$H$4,0,10*ROW('Water Data'!H6)),NA())</f>
        <v>#N/A</v>
      </c>
      <c r="Q12" s="507" t="e">
        <f ca="1">+IF(AND(ISNUMBER(OFFSET('Water Data'!$H$6,0,10*ROW('Water Data'!H6))),'Data Summary'!CF12="Yes"),OFFSET('Water Data'!$H$6,0,10*ROW('Water Data'!H6)),NA())</f>
        <v>#N/A</v>
      </c>
      <c r="R12" s="507">
        <f ca="1">+IF(AND(ISNUMBER(OFFSET('Water Data'!$H$9,0,10*ROW('Water Data'!H6))),'Data Summary'!CG12="Yes"),OFFSET('Water Data'!$H$9,0,10*ROW('Water Data'!H6)),NA())</f>
        <v>69.5</v>
      </c>
      <c r="S12" s="507" t="e">
        <f ca="1">+IF(AND(ISNUMBER(OFFSET('Water Data'!$I$4,0,10*ROW('Water Data'!I6))),'Data Summary'!CH12="Yes"),100-OFFSET('Water Data'!$I$4,0,10*ROW('Water Data'!I6)),NA())</f>
        <v>#N/A</v>
      </c>
      <c r="T12" s="507" t="e">
        <f ca="1">+IF(AND(ISNUMBER(OFFSET('Water Data'!$I$6,0,10*ROW('Water Data'!I6))),'Data Summary'!CI12="Yes"),OFFSET('Water Data'!$I$6,0,10*ROW('Water Data'!I6)),NA())</f>
        <v>#N/A</v>
      </c>
      <c r="U12" s="507" t="e">
        <f ca="1">+IF(AND(ISNUMBER(OFFSET('Water Data'!$I$9,0,10*ROW('Water Data'!I6))),'Data Summary'!CJ12="Yes"),OFFSET('Water Data'!$I$9,0,10*ROW('Water Data'!I6)),NA())</f>
        <v>#N/A</v>
      </c>
      <c r="V12" s="508" t="e">
        <f ca="1">+IF(AND(ISNUMBER(OFFSET('Sanitation Data'!$D$4,0,10*ROW('Sanitation Data'!D6))),'Data Summary'!CK12="Yes"),100-OFFSET('Sanitation Data'!$D$4,0,10*ROW('Sanitation Data'!D6)),NA())</f>
        <v>#N/A</v>
      </c>
      <c r="W12" s="508" t="e">
        <f ca="1">+IF(AND(ISNUMBER(OFFSET('Sanitation Data'!$D$6,0,10*ROW('Sanitation Data'!D6))),'Data Summary'!CL12="Yes"),OFFSET('Sanitation Data'!$D$6,0,10*ROW('Sanitation Data'!D6)),NA())</f>
        <v>#N/A</v>
      </c>
      <c r="X12" s="508" t="e">
        <f ca="1">+IF(AND(ISNUMBER(OFFSET('Sanitation Data'!$D$10,0,10*ROW('Sanitation Data'!D6))),'Data Summary'!CM12="Yes"),OFFSET('Sanitation Data'!$D$10,0,10*ROW('Sanitation Data'!D6)),NA())</f>
        <v>#N/A</v>
      </c>
      <c r="Y12" s="508" t="e">
        <f ca="1">+IF(AND(ISNUMBER(OFFSET('Sanitation Data'!$D$11,0,10*ROW('Sanitation Data'!D6))),'Data Summary'!CN12="Yes"),OFFSET('Sanitation Data'!$D$11,0,10*ROW('Sanitation Data'!D6)),NA())</f>
        <v>#N/A</v>
      </c>
      <c r="Z12" s="508" t="e">
        <f ca="1">+IF(AND(ISNUMBER(OFFSET('Sanitation Data'!$D$12,0,10*ROW('Sanitation Data'!D6))),'Data Summary'!CO12="Yes"),OFFSET('Sanitation Data'!$D$12,0,10*ROW('Sanitation Data'!D6)),NA())</f>
        <v>#N/A</v>
      </c>
      <c r="AA12" s="508" t="e">
        <f ca="1">+IF(AND(ISNUMBER(OFFSET('Sanitation Data'!$E$4,0,10*ROW('Sanitation Data'!E6))),'Data Summary'!CP12="Yes"),100-OFFSET('Sanitation Data'!$E$4,0,10*ROW('Sanitation Data'!E6)),NA())</f>
        <v>#N/A</v>
      </c>
      <c r="AB12" s="508" t="e">
        <f ca="1">+IF(AND(ISNUMBER(OFFSET('Sanitation Data'!$E$6,0,10*ROW('Sanitation Data'!E6))),'Data Summary'!CQ12="Yes"),OFFSET('Sanitation Data'!$E$6,0,10*ROW('Sanitation Data'!E6)),NA())</f>
        <v>#N/A</v>
      </c>
      <c r="AC12" s="508" t="e">
        <f ca="1">+IF(AND(ISNUMBER(OFFSET('Sanitation Data'!$E$10,0,10*ROW('Sanitation Data'!E6))),'Data Summary'!CR12="Yes"),OFFSET('Sanitation Data'!$E$10,0,10*ROW('Sanitation Data'!E6)),NA())</f>
        <v>#N/A</v>
      </c>
      <c r="AD12" s="508" t="e">
        <f ca="1">+IF(AND(ISNUMBER(OFFSET('Sanitation Data'!$E$11,0,10*ROW('Sanitation Data'!E6))),'Data Summary'!CS12="Yes"),OFFSET('Sanitation Data'!$E$11,0,10*ROW('Sanitation Data'!E6)),NA())</f>
        <v>#N/A</v>
      </c>
      <c r="AE12" s="508" t="e">
        <f ca="1">+IF(AND(ISNUMBER(OFFSET('Sanitation Data'!$E$12,0,10*ROW('Sanitation Data'!E6))),'Data Summary'!CT12="Yes"),OFFSET('Sanitation Data'!$E$12,0,10*ROW('Sanitation Data'!E6)),NA())</f>
        <v>#N/A</v>
      </c>
      <c r="AF12" s="508" t="e">
        <f ca="1">+IF(AND(ISNUMBER(OFFSET('Sanitation Data'!$F$4,0,10*ROW('Sanitation Data'!F6))),'Data Summary'!CU12="Yes"),100-OFFSET('Sanitation Data'!$F$4,0,10*ROW('Sanitation Data'!F6)),NA())</f>
        <v>#N/A</v>
      </c>
      <c r="AG12" s="508" t="e">
        <f ca="1">+IF(AND(ISNUMBER(OFFSET('Sanitation Data'!$F$6,0,10*ROW('Sanitation Data'!F6))),'Data Summary'!CV12="Yes"),OFFSET('Sanitation Data'!$F$6,0,10*ROW('Sanitation Data'!F6)),NA())</f>
        <v>#N/A</v>
      </c>
      <c r="AH12" s="508" t="e">
        <f ca="1">+IF(AND(ISNUMBER(OFFSET('Sanitation Data'!$F$10,0,10*ROW('Sanitation Data'!F6))),'Data Summary'!CW12="Yes"),OFFSET('Sanitation Data'!$F$10,0,10*ROW('Sanitation Data'!F6)),NA())</f>
        <v>#N/A</v>
      </c>
      <c r="AI12" s="508" t="e">
        <f ca="1">+IF(AND(ISNUMBER(OFFSET('Sanitation Data'!$F$11,0,10*ROW('Sanitation Data'!F6))),'Data Summary'!CX12="Yes"),OFFSET('Sanitation Data'!$F$11,0,10*ROW('Sanitation Data'!F6)),NA())</f>
        <v>#N/A</v>
      </c>
      <c r="AJ12" s="508" t="e">
        <f ca="1">+IF(AND(ISNUMBER(OFFSET('Sanitation Data'!$F$12,0,10*ROW('Sanitation Data'!F6))),'Data Summary'!CY12="Yes"),OFFSET('Sanitation Data'!$F$12,0,10*ROW('Sanitation Data'!F6)),NA())</f>
        <v>#N/A</v>
      </c>
      <c r="AK12" s="508" t="e">
        <f ca="1">+IF(AND(ISNUMBER(OFFSET('Sanitation Data'!$G$4,0,10*ROW('Sanitation Data'!G6))),'Data Summary'!CZ12="Yes"),100-OFFSET('Sanitation Data'!$G$4,0,10*ROW('Sanitation Data'!G6)),NA())</f>
        <v>#N/A</v>
      </c>
      <c r="AL12" s="508" t="e">
        <f ca="1">+IF(AND(ISNUMBER(OFFSET('Sanitation Data'!$G$6,0,10*ROW('Sanitation Data'!G6))),'Data Summary'!DA12="Yes"),OFFSET('Sanitation Data'!$G$6,0,10*ROW('Sanitation Data'!G6)),NA())</f>
        <v>#N/A</v>
      </c>
      <c r="AM12" s="508" t="e">
        <f ca="1">+IF(AND(ISNUMBER(OFFSET('Sanitation Data'!$G$10,0,10*ROW('Sanitation Data'!G6))),'Data Summary'!DB12="Yes"),OFFSET('Sanitation Data'!$G$10,0,10*ROW('Sanitation Data'!G6)),NA())</f>
        <v>#N/A</v>
      </c>
      <c r="AN12" s="508" t="e">
        <f ca="1">+IF(AND(ISNUMBER(OFFSET('Sanitation Data'!$G$11,0,10*ROW('Sanitation Data'!G6))),'Data Summary'!DC12="Yes"),OFFSET('Sanitation Data'!$G$11,0,10*ROW('Sanitation Data'!G6)),NA())</f>
        <v>#N/A</v>
      </c>
      <c r="AO12" s="508" t="e">
        <f ca="1">+IF(AND(ISNUMBER(OFFSET('Sanitation Data'!$G$12,0,10*ROW('Sanitation Data'!G6))),'Data Summary'!DD12="Yes"),OFFSET('Sanitation Data'!$G$12,0,10*ROW('Sanitation Data'!G6)),NA())</f>
        <v>#N/A</v>
      </c>
      <c r="AP12" s="508" t="e">
        <f ca="1">+IF(AND(ISNUMBER(OFFSET('Sanitation Data'!$H$4,0,10*ROW('Sanitation Data'!H6))),'Data Summary'!DE12="Yes"),100-OFFSET('Sanitation Data'!$H$4,0,10*ROW('Sanitation Data'!H6)),NA())</f>
        <v>#N/A</v>
      </c>
      <c r="AQ12" s="508" t="e">
        <f ca="1">+IF(AND(ISNUMBER(OFFSET('Sanitation Data'!$H$6,0,10*ROW('Sanitation Data'!H6))),'Data Summary'!DF12="Yes"),OFFSET('Sanitation Data'!$H$6,0,10*ROW('Sanitation Data'!H6)),NA())</f>
        <v>#N/A</v>
      </c>
      <c r="AR12" s="508" t="e">
        <f ca="1">+IF(AND(ISNUMBER(OFFSET('Sanitation Data'!$H$10,0,10*ROW('Sanitation Data'!H6))),'Data Summary'!DG12="Yes"),OFFSET('Sanitation Data'!$H$10,0,10*ROW('Sanitation Data'!H6)),NA())</f>
        <v>#N/A</v>
      </c>
      <c r="AS12" s="508" t="e">
        <f ca="1">+IF(AND(ISNUMBER(OFFSET('Sanitation Data'!$H$11,0,10*ROW('Sanitation Data'!H6))),'Data Summary'!DH12="Yes"),OFFSET('Sanitation Data'!$H$11,0,10*ROW('Sanitation Data'!H6)),NA())</f>
        <v>#N/A</v>
      </c>
      <c r="AT12" s="508" t="e">
        <f ca="1">+IF(AND(ISNUMBER(OFFSET('Sanitation Data'!$H$12,0,10*ROW('Sanitation Data'!H6))),'Data Summary'!DI12="Yes"),OFFSET('Sanitation Data'!$H$12,0,10*ROW('Sanitation Data'!H6)),NA())</f>
        <v>#N/A</v>
      </c>
      <c r="AU12" s="508" t="e">
        <f ca="1">+IF(AND(ISNUMBER(OFFSET('Sanitation Data'!$I$4,0,10*ROW('Sanitation Data'!I6))),'Data Summary'!DJ12="Yes"),100-OFFSET('Sanitation Data'!$I$4,0,10*ROW('Sanitation Data'!I6)),NA())</f>
        <v>#N/A</v>
      </c>
      <c r="AV12" s="508" t="e">
        <f ca="1">+IF(AND(ISNUMBER(OFFSET('Sanitation Data'!$I$6,0,10*ROW('Sanitation Data'!I6))),'Data Summary'!DK12="Yes"),OFFSET('Sanitation Data'!$I$6,0,10*ROW('Sanitation Data'!I6)),NA())</f>
        <v>#N/A</v>
      </c>
      <c r="AW12" s="508" t="e">
        <f ca="1">+IF(AND(ISNUMBER(OFFSET('Sanitation Data'!$I$10,0,10*ROW('Sanitation Data'!I6))),'Data Summary'!DL12="Yes"),OFFSET('Sanitation Data'!$I$10,0,10*ROW('Sanitation Data'!I6)),NA())</f>
        <v>#N/A</v>
      </c>
      <c r="AX12" s="508" t="e">
        <f ca="1">+IF(AND(ISNUMBER(OFFSET('Sanitation Data'!$I$11,0,10*ROW('Sanitation Data'!I6))),'Data Summary'!DM12="Yes"),OFFSET('Sanitation Data'!$I$11,0,10*ROW('Sanitation Data'!I6)),NA())</f>
        <v>#N/A</v>
      </c>
      <c r="AY12" s="508" t="e">
        <f ca="1">+IF(AND(ISNUMBER(OFFSET('Sanitation Data'!$I$12,0,10*ROW('Sanitation Data'!I6))),'Data Summary'!DN12="Yes"),OFFSET('Sanitation Data'!$I$12,0,10*ROW('Sanitation Data'!I6)),NA())</f>
        <v>#N/A</v>
      </c>
      <c r="AZ12" s="509">
        <f ca="1">+IF(AND(ISNUMBER(OFFSET('Hygiene Data'!$D$5,0,10*ROW('Hygiene Data'!D6))),'Data Summary'!DO12="Yes"),OFFSET('Hygiene Data'!$D$5,0,10*ROW('Hygiene Data'!D6)),NA())</f>
        <v>88.1</v>
      </c>
      <c r="BA12" s="509" t="e">
        <f ca="1">+IF(AND(ISNUMBER(OFFSET('Hygiene Data'!$D$7,0,10*ROW('Hygiene Data'!D6))),'Data Summary'!DP12="Yes"),OFFSET('Hygiene Data'!$D$7,0,10*ROW('Hygiene Data'!D6)),NA())</f>
        <v>#N/A</v>
      </c>
      <c r="BB12" s="509" t="e">
        <f ca="1">+IF(AND(ISNUMBER(OFFSET('Hygiene Data'!$D$9,0,10*ROW('Hygiene Data'!D6))),'Data Summary'!DQ12="Yes"),OFFSET('Hygiene Data'!$D$9,0,10*ROW('Hygiene Data'!D6)),NA())</f>
        <v>#N/A</v>
      </c>
      <c r="BC12" s="509" t="e">
        <f ca="1">+IF(AND(ISNUMBER(OFFSET('Hygiene Data'!$E$5,0,10*ROW('Hygiene Data'!E6))),'Data Summary'!DR12="Yes"),OFFSET('Hygiene Data'!$E$5,0,10*ROW('Hygiene Data'!E6)),NA())</f>
        <v>#N/A</v>
      </c>
      <c r="BD12" s="509" t="e">
        <f ca="1">+IF(AND(ISNUMBER(OFFSET('Hygiene Data'!$E$7,0,10*ROW('Hygiene Data'!E6))),'Data Summary'!DS12="Yes"),OFFSET('Hygiene Data'!$E$7,0,10*ROW('Hygiene Data'!E6)),NA())</f>
        <v>#N/A</v>
      </c>
      <c r="BE12" s="509" t="e">
        <f ca="1">+IF(AND(ISNUMBER(OFFSET('Hygiene Data'!$E$9,0,10*ROW('Hygiene Data'!E6))),'Data Summary'!DT12="Yes"),OFFSET('Hygiene Data'!$E$9,0,10*ROW('Hygiene Data'!E6)),NA())</f>
        <v>#N/A</v>
      </c>
      <c r="BF12" s="509" t="e">
        <f ca="1">+IF(AND(ISNUMBER(OFFSET('Hygiene Data'!$F$5,0,10*ROW('Hygiene Data'!F6))),'Data Summary'!DU12="Yes"),OFFSET('Hygiene Data'!$F$5,0,10*ROW('Hygiene Data'!F6)),NA())</f>
        <v>#N/A</v>
      </c>
      <c r="BG12" s="509" t="e">
        <f ca="1">+IF(AND(ISNUMBER(OFFSET('Hygiene Data'!$F$7,0,10*ROW('Hygiene Data'!F6))),'Data Summary'!DV12="Yes"),OFFSET('Hygiene Data'!$F$7,0,10*ROW('Hygiene Data'!F6)),NA())</f>
        <v>#N/A</v>
      </c>
      <c r="BH12" s="509" t="e">
        <f ca="1">+IF(AND(ISNUMBER(OFFSET('Hygiene Data'!$F$9,0,10*ROW('Hygiene Data'!F6))),'Data Summary'!DW12="Yes"),OFFSET('Hygiene Data'!$F$9,0,10*ROW('Hygiene Data'!F6)),NA())</f>
        <v>#N/A</v>
      </c>
      <c r="BI12" s="509" t="e">
        <f ca="1">+IF(AND(ISNUMBER(OFFSET('Hygiene Data'!$G$5,0,10*ROW('Hygiene Data'!G6))),'Data Summary'!DX12="Yes"),OFFSET('Hygiene Data'!$G$5,0,10*ROW('Hygiene Data'!G6)),NA())</f>
        <v>#N/A</v>
      </c>
      <c r="BJ12" s="509" t="e">
        <f ca="1">+IF(AND(ISNUMBER(OFFSET('Hygiene Data'!$G$7,0,10*ROW('Hygiene Data'!G6))),'Data Summary'!DY12="Yes"),OFFSET('Hygiene Data'!$G$7,0,10*ROW('Hygiene Data'!G6)),NA())</f>
        <v>#N/A</v>
      </c>
      <c r="BK12" s="509" t="e">
        <f ca="1">+IF(AND(ISNUMBER(OFFSET('Hygiene Data'!$G$9,0,10*ROW('Hygiene Data'!G6))),'Data Summary'!DZ12="Yes"),OFFSET('Hygiene Data'!$G$9,0,10*ROW('Hygiene Data'!G6)),NA())</f>
        <v>#N/A</v>
      </c>
      <c r="BL12" s="509">
        <f ca="1">+IF(AND(ISNUMBER(OFFSET('Hygiene Data'!$H$5,0,10*ROW('Hygiene Data'!H6))),'Data Summary'!EA12="Yes"),OFFSET('Hygiene Data'!$H$5,0,10*ROW('Hygiene Data'!H6)),NA())</f>
        <v>88.1</v>
      </c>
      <c r="BM12" s="509" t="e">
        <f ca="1">+IF(AND(ISNUMBER(OFFSET('Hygiene Data'!$H$7,0,10*ROW('Hygiene Data'!H6))),'Data Summary'!EB12="Yes"),OFFSET('Hygiene Data'!$H$7,0,10*ROW('Hygiene Data'!H6)),NA())</f>
        <v>#N/A</v>
      </c>
      <c r="BN12" s="509" t="e">
        <f ca="1">+IF(AND(ISNUMBER(OFFSET('Hygiene Data'!$H$9,0,10*ROW('Hygiene Data'!H6))),'Data Summary'!EC12="Yes"),OFFSET('Hygiene Data'!$H$9,0,10*ROW('Hygiene Data'!H6)),NA())</f>
        <v>#N/A</v>
      </c>
      <c r="BO12" s="509" t="e">
        <f ca="1">+IF(AND(ISNUMBER(OFFSET('Hygiene Data'!$I$5,0,10*ROW('Hygiene Data'!I6))),'Data Summary'!ED12="Yes"),OFFSET('Hygiene Data'!$I$5,0,10*ROW('Hygiene Data'!I6)),NA())</f>
        <v>#N/A</v>
      </c>
      <c r="BP12" s="509" t="e">
        <f ca="1">+IF(AND(ISNUMBER(OFFSET('Hygiene Data'!$I$7,0,10*ROW('Hygiene Data'!I6))),'Data Summary'!EE12="Yes"),OFFSET('Hygiene Data'!$I$7,0,10*ROW('Hygiene Data'!I6)),NA())</f>
        <v>#N/A</v>
      </c>
      <c r="BQ12" s="509" t="e">
        <f ca="1">+IF(AND(ISNUMBER(OFFSET('Hygiene Data'!$I$9,0,10*ROW('Hygiene Data'!I6))),'Data Summary'!EF12="Yes"),OFFSET('Hygiene Data'!$I$9,0,10*ROW('Hygiene Data'!I6)),NA())</f>
        <v>#N/A</v>
      </c>
    </row>
    <row r="13" spans="1:69" x14ac:dyDescent="0.25">
      <c r="A13" s="505" t="str">
        <f ca="1">+RIGHT('Data Summary'!A13,LEN('Data Summary'!A13)-9)</f>
        <v>SUR</v>
      </c>
      <c r="B13" s="479" t="str">
        <f ca="1">+IF(ISTEXT('Data Summary'!B13),'Data Summary'!B13,"")</f>
        <v>الدراسة الاستقصائية</v>
      </c>
      <c r="C13" s="506">
        <f ca="1">+VALUE('Data Summary'!C13)</f>
        <v>2016</v>
      </c>
      <c r="D13" s="507" t="e">
        <f ca="1">+IF(AND(ISNUMBER(OFFSET('Water Data'!$D$4,0,10*ROW('Water Data'!D7))),'Data Summary'!BS13="Yes"),100-OFFSET('Water Data'!$D$4,0,10*ROW('Water Data'!D7)),NA())</f>
        <v>#N/A</v>
      </c>
      <c r="E13" s="507" t="e">
        <f ca="1">+IF(AND(ISNUMBER(OFFSET('Water Data'!$D$6,0,10*ROW('Water Data'!D7))),'Data Summary'!BT13="Yes"),OFFSET('Water Data'!$D$6,0,10*ROW('Water Data'!D7)),NA())</f>
        <v>#N/A</v>
      </c>
      <c r="F13" s="507" t="e">
        <f ca="1">+IF(AND(ISNUMBER(OFFSET('Water Data'!$D$9,0,10*ROW('Water Data'!D7))),'Data Summary'!BU13="Yes"),OFFSET('Water Data'!$D$9,0,10*ROW('Water Data'!D7)),NA())</f>
        <v>#N/A</v>
      </c>
      <c r="G13" s="507" t="e">
        <f ca="1">+IF(AND(ISNUMBER(OFFSET('Water Data'!$E$4,0,10*ROW('Water Data'!E7))),'Data Summary'!BV13="Yes"),100-OFFSET('Water Data'!$E$4,0,10*ROW('Water Data'!E7)),NA())</f>
        <v>#N/A</v>
      </c>
      <c r="H13" s="507" t="e">
        <f ca="1">+IF(AND(ISNUMBER(OFFSET('Water Data'!$E$6,0,10*ROW('Water Data'!E7))),'Data Summary'!BW13="Yes"),OFFSET('Water Data'!$E$6,0,10*ROW('Water Data'!E7)),NA())</f>
        <v>#N/A</v>
      </c>
      <c r="I13" s="507" t="e">
        <f ca="1">+IF(AND(ISNUMBER(OFFSET('Water Data'!$E$9,0,10*ROW('Water Data'!E7))),'Data Summary'!BX13="Yes"),OFFSET('Water Data'!$E$9,0,10*ROW('Water Data'!E7)),NA())</f>
        <v>#N/A</v>
      </c>
      <c r="J13" s="507" t="e">
        <f ca="1">+IF(AND(ISNUMBER(OFFSET('Water Data'!$F$4,0,10*ROW('Water Data'!F7))),'Data Summary'!BY13="Yes"),100-OFFSET('Water Data'!$F$4,0,10*ROW('Water Data'!F7)),NA())</f>
        <v>#N/A</v>
      </c>
      <c r="K13" s="507" t="e">
        <f ca="1">+IF(AND(ISNUMBER(OFFSET('Water Data'!$F$6,0,10*ROW('Water Data'!F7))),'Data Summary'!BZ13="Yes"),OFFSET('Water Data'!$F$6,0,10*ROW('Water Data'!F7)),NA())</f>
        <v>#N/A</v>
      </c>
      <c r="L13" s="507" t="e">
        <f ca="1">+IF(AND(ISNUMBER(OFFSET('Water Data'!$F$9,0,10*ROW('Water Data'!F7))),'Data Summary'!CA13="Yes"),OFFSET('Water Data'!$F$9,0,10*ROW('Water Data'!F7)),NA())</f>
        <v>#N/A</v>
      </c>
      <c r="M13" s="507">
        <f ca="1">+IF(AND(ISNUMBER(OFFSET('Water Data'!$G$4,0,10*ROW('Water Data'!G7))),'Data Summary'!CB13="Yes"),100-OFFSET('Water Data'!$G$4,0,10*ROW('Water Data'!G7)),NA())</f>
        <v>98</v>
      </c>
      <c r="N13" s="507">
        <f ca="1">+IF(AND(ISNUMBER(OFFSET('Water Data'!$G$6,0,10*ROW('Water Data'!G7))),'Data Summary'!CC13="Yes"),OFFSET('Water Data'!$G$6,0,10*ROW('Water Data'!G7)),NA())</f>
        <v>97.7</v>
      </c>
      <c r="O13" s="507" t="e">
        <f ca="1">+IF(AND(ISNUMBER(OFFSET('Water Data'!$G$9,0,10*ROW('Water Data'!G7))),'Data Summary'!CD13="Yes"),OFFSET('Water Data'!$G$9,0,10*ROW('Water Data'!G7)),NA())</f>
        <v>#N/A</v>
      </c>
      <c r="P13" s="507" t="e">
        <f ca="1">+IF(AND(ISNUMBER(OFFSET('Water Data'!$H$4,0,10*ROW('Water Data'!H7))),'Data Summary'!CE13="Yes"),100-OFFSET('Water Data'!$H$4,0,10*ROW('Water Data'!H7)),NA())</f>
        <v>#N/A</v>
      </c>
      <c r="Q13" s="507" t="e">
        <f ca="1">+IF(AND(ISNUMBER(OFFSET('Water Data'!$H$6,0,10*ROW('Water Data'!H7))),'Data Summary'!CF13="Yes"),OFFSET('Water Data'!$H$6,0,10*ROW('Water Data'!H7)),NA())</f>
        <v>#N/A</v>
      </c>
      <c r="R13" s="507" t="e">
        <f ca="1">+IF(AND(ISNUMBER(OFFSET('Water Data'!$H$9,0,10*ROW('Water Data'!H7))),'Data Summary'!CG13="Yes"),OFFSET('Water Data'!$H$9,0,10*ROW('Water Data'!H7)),NA())</f>
        <v>#N/A</v>
      </c>
      <c r="S13" s="507" t="e">
        <f ca="1">+IF(AND(ISNUMBER(OFFSET('Water Data'!$I$4,0,10*ROW('Water Data'!I7))),'Data Summary'!CH13="Yes"),100-OFFSET('Water Data'!$I$4,0,10*ROW('Water Data'!I7)),NA())</f>
        <v>#N/A</v>
      </c>
      <c r="T13" s="507" t="e">
        <f ca="1">+IF(AND(ISNUMBER(OFFSET('Water Data'!$I$6,0,10*ROW('Water Data'!I7))),'Data Summary'!CI13="Yes"),OFFSET('Water Data'!$I$6,0,10*ROW('Water Data'!I7)),NA())</f>
        <v>#N/A</v>
      </c>
      <c r="U13" s="507" t="e">
        <f ca="1">+IF(AND(ISNUMBER(OFFSET('Water Data'!$I$9,0,10*ROW('Water Data'!I7))),'Data Summary'!CJ13="Yes"),OFFSET('Water Data'!$I$9,0,10*ROW('Water Data'!I7)),NA())</f>
        <v>#N/A</v>
      </c>
      <c r="V13" s="508" t="e">
        <f ca="1">+IF(AND(ISNUMBER(OFFSET('Sanitation Data'!$D$4,0,10*ROW('Sanitation Data'!D7))),'Data Summary'!CK13="Yes"),100-OFFSET('Sanitation Data'!$D$4,0,10*ROW('Sanitation Data'!D7)),NA())</f>
        <v>#N/A</v>
      </c>
      <c r="W13" s="508" t="e">
        <f ca="1">+IF(AND(ISNUMBER(OFFSET('Sanitation Data'!$D$6,0,10*ROW('Sanitation Data'!D7))),'Data Summary'!CL13="Yes"),OFFSET('Sanitation Data'!$D$6,0,10*ROW('Sanitation Data'!D7)),NA())</f>
        <v>#N/A</v>
      </c>
      <c r="X13" s="508" t="e">
        <f ca="1">+IF(AND(ISNUMBER(OFFSET('Sanitation Data'!$D$10,0,10*ROW('Sanitation Data'!D7))),'Data Summary'!CM13="Yes"),OFFSET('Sanitation Data'!$D$10,0,10*ROW('Sanitation Data'!D7)),NA())</f>
        <v>#N/A</v>
      </c>
      <c r="Y13" s="508" t="e">
        <f ca="1">+IF(AND(ISNUMBER(OFFSET('Sanitation Data'!$D$11,0,10*ROW('Sanitation Data'!D7))),'Data Summary'!CN13="Yes"),OFFSET('Sanitation Data'!$D$11,0,10*ROW('Sanitation Data'!D7)),NA())</f>
        <v>#N/A</v>
      </c>
      <c r="Z13" s="508" t="e">
        <f ca="1">+IF(AND(ISNUMBER(OFFSET('Sanitation Data'!$D$12,0,10*ROW('Sanitation Data'!D7))),'Data Summary'!CO13="Yes"),OFFSET('Sanitation Data'!$D$12,0,10*ROW('Sanitation Data'!D7)),NA())</f>
        <v>#N/A</v>
      </c>
      <c r="AA13" s="508" t="e">
        <f ca="1">+IF(AND(ISNUMBER(OFFSET('Sanitation Data'!$E$4,0,10*ROW('Sanitation Data'!E7))),'Data Summary'!CP13="Yes"),100-OFFSET('Sanitation Data'!$E$4,0,10*ROW('Sanitation Data'!E7)),NA())</f>
        <v>#N/A</v>
      </c>
      <c r="AB13" s="508" t="e">
        <f ca="1">+IF(AND(ISNUMBER(OFFSET('Sanitation Data'!$E$6,0,10*ROW('Sanitation Data'!E7))),'Data Summary'!CQ13="Yes"),OFFSET('Sanitation Data'!$E$6,0,10*ROW('Sanitation Data'!E7)),NA())</f>
        <v>#N/A</v>
      </c>
      <c r="AC13" s="508" t="e">
        <f ca="1">+IF(AND(ISNUMBER(OFFSET('Sanitation Data'!$E$10,0,10*ROW('Sanitation Data'!E7))),'Data Summary'!CR13="Yes"),OFFSET('Sanitation Data'!$E$10,0,10*ROW('Sanitation Data'!E7)),NA())</f>
        <v>#N/A</v>
      </c>
      <c r="AD13" s="508" t="e">
        <f ca="1">+IF(AND(ISNUMBER(OFFSET('Sanitation Data'!$E$11,0,10*ROW('Sanitation Data'!E7))),'Data Summary'!CS13="Yes"),OFFSET('Sanitation Data'!$E$11,0,10*ROW('Sanitation Data'!E7)),NA())</f>
        <v>#N/A</v>
      </c>
      <c r="AE13" s="508" t="e">
        <f ca="1">+IF(AND(ISNUMBER(OFFSET('Sanitation Data'!$E$12,0,10*ROW('Sanitation Data'!E7))),'Data Summary'!CT13="Yes"),OFFSET('Sanitation Data'!$E$12,0,10*ROW('Sanitation Data'!E7)),NA())</f>
        <v>#N/A</v>
      </c>
      <c r="AF13" s="508" t="e">
        <f ca="1">+IF(AND(ISNUMBER(OFFSET('Sanitation Data'!$F$4,0,10*ROW('Sanitation Data'!F7))),'Data Summary'!CU13="Yes"),100-OFFSET('Sanitation Data'!$F$4,0,10*ROW('Sanitation Data'!F7)),NA())</f>
        <v>#N/A</v>
      </c>
      <c r="AG13" s="508" t="e">
        <f ca="1">+IF(AND(ISNUMBER(OFFSET('Sanitation Data'!$F$6,0,10*ROW('Sanitation Data'!F7))),'Data Summary'!CV13="Yes"),OFFSET('Sanitation Data'!$F$6,0,10*ROW('Sanitation Data'!F7)),NA())</f>
        <v>#N/A</v>
      </c>
      <c r="AH13" s="508" t="e">
        <f ca="1">+IF(AND(ISNUMBER(OFFSET('Sanitation Data'!$F$10,0,10*ROW('Sanitation Data'!F7))),'Data Summary'!CW13="Yes"),OFFSET('Sanitation Data'!$F$10,0,10*ROW('Sanitation Data'!F7)),NA())</f>
        <v>#N/A</v>
      </c>
      <c r="AI13" s="508" t="e">
        <f ca="1">+IF(AND(ISNUMBER(OFFSET('Sanitation Data'!$F$11,0,10*ROW('Sanitation Data'!F7))),'Data Summary'!CX13="Yes"),OFFSET('Sanitation Data'!$F$11,0,10*ROW('Sanitation Data'!F7)),NA())</f>
        <v>#N/A</v>
      </c>
      <c r="AJ13" s="508" t="e">
        <f ca="1">+IF(AND(ISNUMBER(OFFSET('Sanitation Data'!$F$12,0,10*ROW('Sanitation Data'!F7))),'Data Summary'!CY13="Yes"),OFFSET('Sanitation Data'!$F$12,0,10*ROW('Sanitation Data'!F7)),NA())</f>
        <v>#N/A</v>
      </c>
      <c r="AK13" s="508">
        <f ca="1">+IF(AND(ISNUMBER(OFFSET('Sanitation Data'!$G$4,0,10*ROW('Sanitation Data'!G7))),'Data Summary'!CZ13="Yes"),100-OFFSET('Sanitation Data'!$G$4,0,10*ROW('Sanitation Data'!G7)),NA())</f>
        <v>93.486942800788952</v>
      </c>
      <c r="AL13" s="508">
        <f ca="1">+IF(AND(ISNUMBER(OFFSET('Sanitation Data'!$G$6,0,10*ROW('Sanitation Data'!G7))),'Data Summary'!DA13="Yes"),OFFSET('Sanitation Data'!$G$6,0,10*ROW('Sanitation Data'!G7)),NA())</f>
        <v>86.493471400394469</v>
      </c>
      <c r="AM13" s="508" t="e">
        <f ca="1">+IF(AND(ISNUMBER(OFFSET('Sanitation Data'!$G$10,0,10*ROW('Sanitation Data'!G7))),'Data Summary'!DB13="Yes"),OFFSET('Sanitation Data'!$G$10,0,10*ROW('Sanitation Data'!G7)),NA())</f>
        <v>#N/A</v>
      </c>
      <c r="AN13" s="508" t="e">
        <f ca="1">+IF(AND(ISNUMBER(OFFSET('Sanitation Data'!$G$11,0,10*ROW('Sanitation Data'!G7))),'Data Summary'!DC13="Yes"),OFFSET('Sanitation Data'!$G$11,0,10*ROW('Sanitation Data'!G7)),NA())</f>
        <v>#N/A</v>
      </c>
      <c r="AO13" s="508" t="e">
        <f ca="1">+IF(AND(ISNUMBER(OFFSET('Sanitation Data'!$G$12,0,10*ROW('Sanitation Data'!G7))),'Data Summary'!DD13="Yes"),OFFSET('Sanitation Data'!$G$12,0,10*ROW('Sanitation Data'!G7)),NA())</f>
        <v>#N/A</v>
      </c>
      <c r="AP13" s="508" t="e">
        <f ca="1">+IF(AND(ISNUMBER(OFFSET('Sanitation Data'!$H$4,0,10*ROW('Sanitation Data'!H7))),'Data Summary'!DE13="Yes"),100-OFFSET('Sanitation Data'!$H$4,0,10*ROW('Sanitation Data'!H7)),NA())</f>
        <v>#N/A</v>
      </c>
      <c r="AQ13" s="508" t="e">
        <f ca="1">+IF(AND(ISNUMBER(OFFSET('Sanitation Data'!$H$6,0,10*ROW('Sanitation Data'!H7))),'Data Summary'!DF13="Yes"),OFFSET('Sanitation Data'!$H$6,0,10*ROW('Sanitation Data'!H7)),NA())</f>
        <v>#N/A</v>
      </c>
      <c r="AR13" s="508" t="e">
        <f ca="1">+IF(AND(ISNUMBER(OFFSET('Sanitation Data'!$H$10,0,10*ROW('Sanitation Data'!H7))),'Data Summary'!DG13="Yes"),OFFSET('Sanitation Data'!$H$10,0,10*ROW('Sanitation Data'!H7)),NA())</f>
        <v>#N/A</v>
      </c>
      <c r="AS13" s="508" t="e">
        <f ca="1">+IF(AND(ISNUMBER(OFFSET('Sanitation Data'!$H$11,0,10*ROW('Sanitation Data'!H7))),'Data Summary'!DH13="Yes"),OFFSET('Sanitation Data'!$H$11,0,10*ROW('Sanitation Data'!H7)),NA())</f>
        <v>#N/A</v>
      </c>
      <c r="AT13" s="508" t="e">
        <f ca="1">+IF(AND(ISNUMBER(OFFSET('Sanitation Data'!$H$12,0,10*ROW('Sanitation Data'!H7))),'Data Summary'!DI13="Yes"),OFFSET('Sanitation Data'!$H$12,0,10*ROW('Sanitation Data'!H7)),NA())</f>
        <v>#N/A</v>
      </c>
      <c r="AU13" s="508" t="e">
        <f ca="1">+IF(AND(ISNUMBER(OFFSET('Sanitation Data'!$I$4,0,10*ROW('Sanitation Data'!I7))),'Data Summary'!DJ13="Yes"),100-OFFSET('Sanitation Data'!$I$4,0,10*ROW('Sanitation Data'!I7)),NA())</f>
        <v>#N/A</v>
      </c>
      <c r="AV13" s="508" t="e">
        <f ca="1">+IF(AND(ISNUMBER(OFFSET('Sanitation Data'!$I$6,0,10*ROW('Sanitation Data'!I7))),'Data Summary'!DK13="Yes"),OFFSET('Sanitation Data'!$I$6,0,10*ROW('Sanitation Data'!I7)),NA())</f>
        <v>#N/A</v>
      </c>
      <c r="AW13" s="508" t="e">
        <f ca="1">+IF(AND(ISNUMBER(OFFSET('Sanitation Data'!$I$10,0,10*ROW('Sanitation Data'!I7))),'Data Summary'!DL13="Yes"),OFFSET('Sanitation Data'!$I$10,0,10*ROW('Sanitation Data'!I7)),NA())</f>
        <v>#N/A</v>
      </c>
      <c r="AX13" s="508" t="e">
        <f ca="1">+IF(AND(ISNUMBER(OFFSET('Sanitation Data'!$I$11,0,10*ROW('Sanitation Data'!I7))),'Data Summary'!DM13="Yes"),OFFSET('Sanitation Data'!$I$11,0,10*ROW('Sanitation Data'!I7)),NA())</f>
        <v>#N/A</v>
      </c>
      <c r="AY13" s="508" t="e">
        <f ca="1">+IF(AND(ISNUMBER(OFFSET('Sanitation Data'!$I$12,0,10*ROW('Sanitation Data'!I7))),'Data Summary'!DN13="Yes"),OFFSET('Sanitation Data'!$I$12,0,10*ROW('Sanitation Data'!I7)),NA())</f>
        <v>#N/A</v>
      </c>
      <c r="AZ13" s="509" t="e">
        <f ca="1">+IF(AND(ISNUMBER(OFFSET('Hygiene Data'!$D$5,0,10*ROW('Hygiene Data'!D7))),'Data Summary'!DO13="Yes"),OFFSET('Hygiene Data'!$D$5,0,10*ROW('Hygiene Data'!D7)),NA())</f>
        <v>#N/A</v>
      </c>
      <c r="BA13" s="509" t="e">
        <f ca="1">+IF(AND(ISNUMBER(OFFSET('Hygiene Data'!$D$7,0,10*ROW('Hygiene Data'!D7))),'Data Summary'!DP13="Yes"),OFFSET('Hygiene Data'!$D$7,0,10*ROW('Hygiene Data'!D7)),NA())</f>
        <v>#N/A</v>
      </c>
      <c r="BB13" s="509" t="e">
        <f ca="1">+IF(AND(ISNUMBER(OFFSET('Hygiene Data'!$D$9,0,10*ROW('Hygiene Data'!D7))),'Data Summary'!DQ13="Yes"),OFFSET('Hygiene Data'!$D$9,0,10*ROW('Hygiene Data'!D7)),NA())</f>
        <v>#N/A</v>
      </c>
      <c r="BC13" s="509" t="e">
        <f ca="1">+IF(AND(ISNUMBER(OFFSET('Hygiene Data'!$E$5,0,10*ROW('Hygiene Data'!E7))),'Data Summary'!DR13="Yes"),OFFSET('Hygiene Data'!$E$5,0,10*ROW('Hygiene Data'!E7)),NA())</f>
        <v>#N/A</v>
      </c>
      <c r="BD13" s="509" t="e">
        <f ca="1">+IF(AND(ISNUMBER(OFFSET('Hygiene Data'!$E$7,0,10*ROW('Hygiene Data'!E7))),'Data Summary'!DS13="Yes"),OFFSET('Hygiene Data'!$E$7,0,10*ROW('Hygiene Data'!E7)),NA())</f>
        <v>#N/A</v>
      </c>
      <c r="BE13" s="509" t="e">
        <f ca="1">+IF(AND(ISNUMBER(OFFSET('Hygiene Data'!$E$9,0,10*ROW('Hygiene Data'!E7))),'Data Summary'!DT13="Yes"),OFFSET('Hygiene Data'!$E$9,0,10*ROW('Hygiene Data'!E7)),NA())</f>
        <v>#N/A</v>
      </c>
      <c r="BF13" s="509" t="e">
        <f ca="1">+IF(AND(ISNUMBER(OFFSET('Hygiene Data'!$F$5,0,10*ROW('Hygiene Data'!F7))),'Data Summary'!DU13="Yes"),OFFSET('Hygiene Data'!$F$5,0,10*ROW('Hygiene Data'!F7)),NA())</f>
        <v>#N/A</v>
      </c>
      <c r="BG13" s="509" t="e">
        <f ca="1">+IF(AND(ISNUMBER(OFFSET('Hygiene Data'!$F$7,0,10*ROW('Hygiene Data'!F7))),'Data Summary'!DV13="Yes"),OFFSET('Hygiene Data'!$F$7,0,10*ROW('Hygiene Data'!F7)),NA())</f>
        <v>#N/A</v>
      </c>
      <c r="BH13" s="509" t="e">
        <f ca="1">+IF(AND(ISNUMBER(OFFSET('Hygiene Data'!$F$9,0,10*ROW('Hygiene Data'!F7))),'Data Summary'!DW13="Yes"),OFFSET('Hygiene Data'!$F$9,0,10*ROW('Hygiene Data'!F7)),NA())</f>
        <v>#N/A</v>
      </c>
      <c r="BI13" s="509" t="e">
        <f ca="1">+IF(AND(ISNUMBER(OFFSET('Hygiene Data'!$G$5,0,10*ROW('Hygiene Data'!G7))),'Data Summary'!DX13="Yes"),OFFSET('Hygiene Data'!$G$5,0,10*ROW('Hygiene Data'!G7)),NA())</f>
        <v>#N/A</v>
      </c>
      <c r="BJ13" s="509">
        <f ca="1">+IF(AND(ISNUMBER(OFFSET('Hygiene Data'!$G$7,0,10*ROW('Hygiene Data'!G7))),'Data Summary'!DY13="Yes"),OFFSET('Hygiene Data'!$G$7,0,10*ROW('Hygiene Data'!G7)),NA())</f>
        <v>100</v>
      </c>
      <c r="BK13" s="509">
        <f ca="1">+IF(AND(ISNUMBER(OFFSET('Hygiene Data'!$G$9,0,10*ROW('Hygiene Data'!G7))),'Data Summary'!DZ13="Yes"),OFFSET('Hygiene Data'!$G$9,0,10*ROW('Hygiene Data'!G7)),NA())</f>
        <v>42.7</v>
      </c>
      <c r="BL13" s="509" t="e">
        <f ca="1">+IF(AND(ISNUMBER(OFFSET('Hygiene Data'!$H$5,0,10*ROW('Hygiene Data'!H7))),'Data Summary'!EA13="Yes"),OFFSET('Hygiene Data'!$H$5,0,10*ROW('Hygiene Data'!H7)),NA())</f>
        <v>#N/A</v>
      </c>
      <c r="BM13" s="509" t="e">
        <f ca="1">+IF(AND(ISNUMBER(OFFSET('Hygiene Data'!$H$7,0,10*ROW('Hygiene Data'!H7))),'Data Summary'!EB13="Yes"),OFFSET('Hygiene Data'!$H$7,0,10*ROW('Hygiene Data'!H7)),NA())</f>
        <v>#N/A</v>
      </c>
      <c r="BN13" s="509" t="e">
        <f ca="1">+IF(AND(ISNUMBER(OFFSET('Hygiene Data'!$H$9,0,10*ROW('Hygiene Data'!H7))),'Data Summary'!EC13="Yes"),OFFSET('Hygiene Data'!$H$9,0,10*ROW('Hygiene Data'!H7)),NA())</f>
        <v>#N/A</v>
      </c>
      <c r="BO13" s="509" t="e">
        <f ca="1">+IF(AND(ISNUMBER(OFFSET('Hygiene Data'!$I$5,0,10*ROW('Hygiene Data'!I7))),'Data Summary'!ED13="Yes"),OFFSET('Hygiene Data'!$I$5,0,10*ROW('Hygiene Data'!I7)),NA())</f>
        <v>#N/A</v>
      </c>
      <c r="BP13" s="509" t="e">
        <f ca="1">+IF(AND(ISNUMBER(OFFSET('Hygiene Data'!$I$7,0,10*ROW('Hygiene Data'!I7))),'Data Summary'!EE13="Yes"),OFFSET('Hygiene Data'!$I$7,0,10*ROW('Hygiene Data'!I7)),NA())</f>
        <v>#N/A</v>
      </c>
      <c r="BQ13" s="509" t="e">
        <f ca="1">+IF(AND(ISNUMBER(OFFSET('Hygiene Data'!$I$9,0,10*ROW('Hygiene Data'!I7))),'Data Summary'!EF13="Yes"),OFFSET('Hygiene Data'!$I$9,0,10*ROW('Hygiene Data'!I7)),NA())</f>
        <v>#N/A</v>
      </c>
    </row>
    <row r="14" spans="1:69" x14ac:dyDescent="0.25">
      <c r="A14" s="505" t="str">
        <f ca="1">+RIGHT('Data Summary'!A14,LEN('Data Summary'!A14)-9)</f>
        <v>EMIS</v>
      </c>
      <c r="B14" s="479" t="str">
        <f ca="1">+IF(ISTEXT('Data Summary'!B14),'Data Summary'!B14,"")</f>
        <v>EMIS</v>
      </c>
      <c r="C14" s="506">
        <f ca="1">+VALUE('Data Summary'!C14)</f>
        <v>2017</v>
      </c>
      <c r="D14" s="507" t="e">
        <f ca="1">+IF(AND(ISNUMBER(OFFSET('Water Data'!$D$4,0,10*ROW('Water Data'!D8))),'Data Summary'!BS14="Yes"),100-OFFSET('Water Data'!$D$4,0,10*ROW('Water Data'!D8)),NA())</f>
        <v>#N/A</v>
      </c>
      <c r="E14" s="507">
        <f ca="1">+IF(AND(ISNUMBER(OFFSET('Water Data'!$D$6,0,10*ROW('Water Data'!D8))),'Data Summary'!BT14="Yes"),OFFSET('Water Data'!$D$6,0,10*ROW('Water Data'!D8)),NA())</f>
        <v>87.54378283712785</v>
      </c>
      <c r="F14" s="507" t="e">
        <f ca="1">+IF(AND(ISNUMBER(OFFSET('Water Data'!$D$9,0,10*ROW('Water Data'!D8))),'Data Summary'!BU14="Yes"),OFFSET('Water Data'!$D$9,0,10*ROW('Water Data'!D8)),NA())</f>
        <v>#N/A</v>
      </c>
      <c r="G14" s="507" t="e">
        <f ca="1">+IF(AND(ISNUMBER(OFFSET('Water Data'!$E$4,0,10*ROW('Water Data'!E8))),'Data Summary'!BV14="Yes"),100-OFFSET('Water Data'!$E$4,0,10*ROW('Water Data'!E8)),NA())</f>
        <v>#N/A</v>
      </c>
      <c r="H14" s="507" t="e">
        <f ca="1">+IF(AND(ISNUMBER(OFFSET('Water Data'!$E$6,0,10*ROW('Water Data'!E8))),'Data Summary'!BW14="Yes"),OFFSET('Water Data'!$E$6,0,10*ROW('Water Data'!E8)),NA())</f>
        <v>#N/A</v>
      </c>
      <c r="I14" s="507" t="e">
        <f ca="1">+IF(AND(ISNUMBER(OFFSET('Water Data'!$E$9,0,10*ROW('Water Data'!E8))),'Data Summary'!BX14="Yes"),OFFSET('Water Data'!$E$9,0,10*ROW('Water Data'!E8)),NA())</f>
        <v>#N/A</v>
      </c>
      <c r="J14" s="507" t="e">
        <f ca="1">+IF(AND(ISNUMBER(OFFSET('Water Data'!$F$4,0,10*ROW('Water Data'!F8))),'Data Summary'!BY14="Yes"),100-OFFSET('Water Data'!$F$4,0,10*ROW('Water Data'!F8)),NA())</f>
        <v>#N/A</v>
      </c>
      <c r="K14" s="507" t="e">
        <f ca="1">+IF(AND(ISNUMBER(OFFSET('Water Data'!$F$6,0,10*ROW('Water Data'!F8))),'Data Summary'!BZ14="Yes"),OFFSET('Water Data'!$F$6,0,10*ROW('Water Data'!F8)),NA())</f>
        <v>#N/A</v>
      </c>
      <c r="L14" s="507" t="e">
        <f ca="1">+IF(AND(ISNUMBER(OFFSET('Water Data'!$F$9,0,10*ROW('Water Data'!F8))),'Data Summary'!CA14="Yes"),OFFSET('Water Data'!$F$9,0,10*ROW('Water Data'!F8)),NA())</f>
        <v>#N/A</v>
      </c>
      <c r="M14" s="507" t="e">
        <f ca="1">+IF(AND(ISNUMBER(OFFSET('Water Data'!$G$4,0,10*ROW('Water Data'!G8))),'Data Summary'!CB14="Yes"),100-OFFSET('Water Data'!$G$4,0,10*ROW('Water Data'!G8)),NA())</f>
        <v>#N/A</v>
      </c>
      <c r="N14" s="507" t="e">
        <f ca="1">+IF(AND(ISNUMBER(OFFSET('Water Data'!$G$6,0,10*ROW('Water Data'!G8))),'Data Summary'!CC14="Yes"),OFFSET('Water Data'!$G$6,0,10*ROW('Water Data'!G8)),NA())</f>
        <v>#N/A</v>
      </c>
      <c r="O14" s="507" t="e">
        <f ca="1">+IF(AND(ISNUMBER(OFFSET('Water Data'!$G$9,0,10*ROW('Water Data'!G8))),'Data Summary'!CD14="Yes"),OFFSET('Water Data'!$G$9,0,10*ROW('Water Data'!G8)),NA())</f>
        <v>#N/A</v>
      </c>
      <c r="P14" s="507" t="e">
        <f ca="1">+IF(AND(ISNUMBER(OFFSET('Water Data'!$H$4,0,10*ROW('Water Data'!H8))),'Data Summary'!CE14="Yes"),100-OFFSET('Water Data'!$H$4,0,10*ROW('Water Data'!H8)),NA())</f>
        <v>#N/A</v>
      </c>
      <c r="Q14" s="507">
        <f ca="1">+IF(AND(ISNUMBER(OFFSET('Water Data'!$H$6,0,10*ROW('Water Data'!H8))),'Data Summary'!CF14="Yes"),OFFSET('Water Data'!$H$6,0,10*ROW('Water Data'!H8)),NA())</f>
        <v>87.54378283712785</v>
      </c>
      <c r="R14" s="507" t="e">
        <f ca="1">+IF(AND(ISNUMBER(OFFSET('Water Data'!$H$9,0,10*ROW('Water Data'!H8))),'Data Summary'!CG14="Yes"),OFFSET('Water Data'!$H$9,0,10*ROW('Water Data'!H8)),NA())</f>
        <v>#N/A</v>
      </c>
      <c r="S14" s="507" t="e">
        <f ca="1">+IF(AND(ISNUMBER(OFFSET('Water Data'!$I$4,0,10*ROW('Water Data'!I8))),'Data Summary'!CH14="Yes"),100-OFFSET('Water Data'!$I$4,0,10*ROW('Water Data'!I8)),NA())</f>
        <v>#N/A</v>
      </c>
      <c r="T14" s="507" t="e">
        <f ca="1">+IF(AND(ISNUMBER(OFFSET('Water Data'!$I$6,0,10*ROW('Water Data'!I8))),'Data Summary'!CI14="Yes"),OFFSET('Water Data'!$I$6,0,10*ROW('Water Data'!I8)),NA())</f>
        <v>#N/A</v>
      </c>
      <c r="U14" s="507" t="e">
        <f ca="1">+IF(AND(ISNUMBER(OFFSET('Water Data'!$I$9,0,10*ROW('Water Data'!I8))),'Data Summary'!CJ14="Yes"),OFFSET('Water Data'!$I$9,0,10*ROW('Water Data'!I8)),NA())</f>
        <v>#N/A</v>
      </c>
      <c r="V14" s="508">
        <f ca="1">+IF(AND(ISNUMBER(OFFSET('Sanitation Data'!$D$4,0,10*ROW('Sanitation Data'!D8))),'Data Summary'!CK14="Yes"),100-OFFSET('Sanitation Data'!$D$4,0,10*ROW('Sanitation Data'!D8)),NA())</f>
        <v>99.6</v>
      </c>
      <c r="W14" s="508" t="e">
        <f ca="1">+IF(AND(ISNUMBER(OFFSET('Sanitation Data'!$D$6,0,10*ROW('Sanitation Data'!D8))),'Data Summary'!CL14="Yes"),OFFSET('Sanitation Data'!$D$6,0,10*ROW('Sanitation Data'!D8)),NA())</f>
        <v>#N/A</v>
      </c>
      <c r="X14" s="508" t="e">
        <f ca="1">+IF(AND(ISNUMBER(OFFSET('Sanitation Data'!$D$10,0,10*ROW('Sanitation Data'!D8))),'Data Summary'!CM14="Yes"),OFFSET('Sanitation Data'!$D$10,0,10*ROW('Sanitation Data'!D8)),NA())</f>
        <v>#N/A</v>
      </c>
      <c r="Y14" s="508" t="e">
        <f ca="1">+IF(AND(ISNUMBER(OFFSET('Sanitation Data'!$D$11,0,10*ROW('Sanitation Data'!D8))),'Data Summary'!CN14="Yes"),OFFSET('Sanitation Data'!$D$11,0,10*ROW('Sanitation Data'!D8)),NA())</f>
        <v>#N/A</v>
      </c>
      <c r="Z14" s="508" t="e">
        <f ca="1">+IF(AND(ISNUMBER(OFFSET('Sanitation Data'!$D$12,0,10*ROW('Sanitation Data'!D8))),'Data Summary'!CO14="Yes"),OFFSET('Sanitation Data'!$D$12,0,10*ROW('Sanitation Data'!D8)),NA())</f>
        <v>#N/A</v>
      </c>
      <c r="AA14" s="508" t="e">
        <f ca="1">+IF(AND(ISNUMBER(OFFSET('Sanitation Data'!$E$4,0,10*ROW('Sanitation Data'!E8))),'Data Summary'!CP14="Yes"),100-OFFSET('Sanitation Data'!$E$4,0,10*ROW('Sanitation Data'!E8)),NA())</f>
        <v>#N/A</v>
      </c>
      <c r="AB14" s="508" t="e">
        <f ca="1">+IF(AND(ISNUMBER(OFFSET('Sanitation Data'!$E$6,0,10*ROW('Sanitation Data'!E8))),'Data Summary'!CQ14="Yes"),OFFSET('Sanitation Data'!$E$6,0,10*ROW('Sanitation Data'!E8)),NA())</f>
        <v>#N/A</v>
      </c>
      <c r="AC14" s="508" t="e">
        <f ca="1">+IF(AND(ISNUMBER(OFFSET('Sanitation Data'!$E$10,0,10*ROW('Sanitation Data'!E8))),'Data Summary'!CR14="Yes"),OFFSET('Sanitation Data'!$E$10,0,10*ROW('Sanitation Data'!E8)),NA())</f>
        <v>#N/A</v>
      </c>
      <c r="AD14" s="508" t="e">
        <f ca="1">+IF(AND(ISNUMBER(OFFSET('Sanitation Data'!$E$11,0,10*ROW('Sanitation Data'!E8))),'Data Summary'!CS14="Yes"),OFFSET('Sanitation Data'!$E$11,0,10*ROW('Sanitation Data'!E8)),NA())</f>
        <v>#N/A</v>
      </c>
      <c r="AE14" s="508" t="e">
        <f ca="1">+IF(AND(ISNUMBER(OFFSET('Sanitation Data'!$E$12,0,10*ROW('Sanitation Data'!E8))),'Data Summary'!CT14="Yes"),OFFSET('Sanitation Data'!$E$12,0,10*ROW('Sanitation Data'!E8)),NA())</f>
        <v>#N/A</v>
      </c>
      <c r="AF14" s="508" t="e">
        <f ca="1">+IF(AND(ISNUMBER(OFFSET('Sanitation Data'!$F$4,0,10*ROW('Sanitation Data'!F8))),'Data Summary'!CU14="Yes"),100-OFFSET('Sanitation Data'!$F$4,0,10*ROW('Sanitation Data'!F8)),NA())</f>
        <v>#N/A</v>
      </c>
      <c r="AG14" s="508" t="e">
        <f ca="1">+IF(AND(ISNUMBER(OFFSET('Sanitation Data'!$F$6,0,10*ROW('Sanitation Data'!F8))),'Data Summary'!CV14="Yes"),OFFSET('Sanitation Data'!$F$6,0,10*ROW('Sanitation Data'!F8)),NA())</f>
        <v>#N/A</v>
      </c>
      <c r="AH14" s="508" t="e">
        <f ca="1">+IF(AND(ISNUMBER(OFFSET('Sanitation Data'!$F$10,0,10*ROW('Sanitation Data'!F8))),'Data Summary'!CW14="Yes"),OFFSET('Sanitation Data'!$F$10,0,10*ROW('Sanitation Data'!F8)),NA())</f>
        <v>#N/A</v>
      </c>
      <c r="AI14" s="508" t="e">
        <f ca="1">+IF(AND(ISNUMBER(OFFSET('Sanitation Data'!$F$11,0,10*ROW('Sanitation Data'!F8))),'Data Summary'!CX14="Yes"),OFFSET('Sanitation Data'!$F$11,0,10*ROW('Sanitation Data'!F8)),NA())</f>
        <v>#N/A</v>
      </c>
      <c r="AJ14" s="508" t="e">
        <f ca="1">+IF(AND(ISNUMBER(OFFSET('Sanitation Data'!$F$12,0,10*ROW('Sanitation Data'!F8))),'Data Summary'!CY14="Yes"),OFFSET('Sanitation Data'!$F$12,0,10*ROW('Sanitation Data'!F8)),NA())</f>
        <v>#N/A</v>
      </c>
      <c r="AK14" s="508" t="e">
        <f ca="1">+IF(AND(ISNUMBER(OFFSET('Sanitation Data'!$G$4,0,10*ROW('Sanitation Data'!G8))),'Data Summary'!CZ14="Yes"),100-OFFSET('Sanitation Data'!$G$4,0,10*ROW('Sanitation Data'!G8)),NA())</f>
        <v>#N/A</v>
      </c>
      <c r="AL14" s="508" t="e">
        <f ca="1">+IF(AND(ISNUMBER(OFFSET('Sanitation Data'!$G$6,0,10*ROW('Sanitation Data'!G8))),'Data Summary'!DA14="Yes"),OFFSET('Sanitation Data'!$G$6,0,10*ROW('Sanitation Data'!G8)),NA())</f>
        <v>#N/A</v>
      </c>
      <c r="AM14" s="508" t="e">
        <f ca="1">+IF(AND(ISNUMBER(OFFSET('Sanitation Data'!$G$10,0,10*ROW('Sanitation Data'!G8))),'Data Summary'!DB14="Yes"),OFFSET('Sanitation Data'!$G$10,0,10*ROW('Sanitation Data'!G8)),NA())</f>
        <v>#N/A</v>
      </c>
      <c r="AN14" s="508" t="e">
        <f ca="1">+IF(AND(ISNUMBER(OFFSET('Sanitation Data'!$G$11,0,10*ROW('Sanitation Data'!G8))),'Data Summary'!DC14="Yes"),OFFSET('Sanitation Data'!$G$11,0,10*ROW('Sanitation Data'!G8)),NA())</f>
        <v>#N/A</v>
      </c>
      <c r="AO14" s="508" t="e">
        <f ca="1">+IF(AND(ISNUMBER(OFFSET('Sanitation Data'!$G$12,0,10*ROW('Sanitation Data'!G8))),'Data Summary'!DD14="Yes"),OFFSET('Sanitation Data'!$G$12,0,10*ROW('Sanitation Data'!G8)),NA())</f>
        <v>#N/A</v>
      </c>
      <c r="AP14" s="508">
        <f ca="1">+IF(AND(ISNUMBER(OFFSET('Sanitation Data'!$H$4,0,10*ROW('Sanitation Data'!H8))),'Data Summary'!DE14="Yes"),100-OFFSET('Sanitation Data'!$H$4,0,10*ROW('Sanitation Data'!H8)),NA())</f>
        <v>99.6</v>
      </c>
      <c r="AQ14" s="508" t="e">
        <f ca="1">+IF(AND(ISNUMBER(OFFSET('Sanitation Data'!$H$6,0,10*ROW('Sanitation Data'!H8))),'Data Summary'!DF14="Yes"),OFFSET('Sanitation Data'!$H$6,0,10*ROW('Sanitation Data'!H8)),NA())</f>
        <v>#N/A</v>
      </c>
      <c r="AR14" s="508" t="e">
        <f ca="1">+IF(AND(ISNUMBER(OFFSET('Sanitation Data'!$H$10,0,10*ROW('Sanitation Data'!H8))),'Data Summary'!DG14="Yes"),OFFSET('Sanitation Data'!$H$10,0,10*ROW('Sanitation Data'!H8)),NA())</f>
        <v>#N/A</v>
      </c>
      <c r="AS14" s="508" t="e">
        <f ca="1">+IF(AND(ISNUMBER(OFFSET('Sanitation Data'!$H$11,0,10*ROW('Sanitation Data'!H8))),'Data Summary'!DH14="Yes"),OFFSET('Sanitation Data'!$H$11,0,10*ROW('Sanitation Data'!H8)),NA())</f>
        <v>#N/A</v>
      </c>
      <c r="AT14" s="508" t="e">
        <f ca="1">+IF(AND(ISNUMBER(OFFSET('Sanitation Data'!$H$12,0,10*ROW('Sanitation Data'!H8))),'Data Summary'!DI14="Yes"),OFFSET('Sanitation Data'!$H$12,0,10*ROW('Sanitation Data'!H8)),NA())</f>
        <v>#N/A</v>
      </c>
      <c r="AU14" s="508" t="e">
        <f ca="1">+IF(AND(ISNUMBER(OFFSET('Sanitation Data'!$I$4,0,10*ROW('Sanitation Data'!I8))),'Data Summary'!DJ14="Yes"),100-OFFSET('Sanitation Data'!$I$4,0,10*ROW('Sanitation Data'!I8)),NA())</f>
        <v>#N/A</v>
      </c>
      <c r="AV14" s="508" t="e">
        <f ca="1">+IF(AND(ISNUMBER(OFFSET('Sanitation Data'!$I$6,0,10*ROW('Sanitation Data'!I8))),'Data Summary'!DK14="Yes"),OFFSET('Sanitation Data'!$I$6,0,10*ROW('Sanitation Data'!I8)),NA())</f>
        <v>#N/A</v>
      </c>
      <c r="AW14" s="508" t="e">
        <f ca="1">+IF(AND(ISNUMBER(OFFSET('Sanitation Data'!$I$10,0,10*ROW('Sanitation Data'!I8))),'Data Summary'!DL14="Yes"),OFFSET('Sanitation Data'!$I$10,0,10*ROW('Sanitation Data'!I8)),NA())</f>
        <v>#N/A</v>
      </c>
      <c r="AX14" s="508" t="e">
        <f ca="1">+IF(AND(ISNUMBER(OFFSET('Sanitation Data'!$I$11,0,10*ROW('Sanitation Data'!I8))),'Data Summary'!DM14="Yes"),OFFSET('Sanitation Data'!$I$11,0,10*ROW('Sanitation Data'!I8)),NA())</f>
        <v>#N/A</v>
      </c>
      <c r="AY14" s="508" t="e">
        <f ca="1">+IF(AND(ISNUMBER(OFFSET('Sanitation Data'!$I$12,0,10*ROW('Sanitation Data'!I8))),'Data Summary'!DN14="Yes"),OFFSET('Sanitation Data'!$I$12,0,10*ROW('Sanitation Data'!I8)),NA())</f>
        <v>#N/A</v>
      </c>
      <c r="AZ14" s="509" t="e">
        <f ca="1">+IF(AND(ISNUMBER(OFFSET('Hygiene Data'!$D$5,0,10*ROW('Hygiene Data'!D8))),'Data Summary'!DO14="Yes"),OFFSET('Hygiene Data'!$D$5,0,10*ROW('Hygiene Data'!D8)),NA())</f>
        <v>#N/A</v>
      </c>
      <c r="BA14" s="509" t="e">
        <f ca="1">+IF(AND(ISNUMBER(OFFSET('Hygiene Data'!$D$7,0,10*ROW('Hygiene Data'!D8))),'Data Summary'!DP14="Yes"),OFFSET('Hygiene Data'!$D$7,0,10*ROW('Hygiene Data'!D8)),NA())</f>
        <v>#N/A</v>
      </c>
      <c r="BB14" s="509" t="e">
        <f ca="1">+IF(AND(ISNUMBER(OFFSET('Hygiene Data'!$D$9,0,10*ROW('Hygiene Data'!D8))),'Data Summary'!DQ14="Yes"),OFFSET('Hygiene Data'!$D$9,0,10*ROW('Hygiene Data'!D8)),NA())</f>
        <v>#N/A</v>
      </c>
      <c r="BC14" s="509" t="e">
        <f ca="1">+IF(AND(ISNUMBER(OFFSET('Hygiene Data'!$E$5,0,10*ROW('Hygiene Data'!E8))),'Data Summary'!DR14="Yes"),OFFSET('Hygiene Data'!$E$5,0,10*ROW('Hygiene Data'!E8)),NA())</f>
        <v>#N/A</v>
      </c>
      <c r="BD14" s="509" t="e">
        <f ca="1">+IF(AND(ISNUMBER(OFFSET('Hygiene Data'!$E$7,0,10*ROW('Hygiene Data'!E8))),'Data Summary'!DS14="Yes"),OFFSET('Hygiene Data'!$E$7,0,10*ROW('Hygiene Data'!E8)),NA())</f>
        <v>#N/A</v>
      </c>
      <c r="BE14" s="509" t="e">
        <f ca="1">+IF(AND(ISNUMBER(OFFSET('Hygiene Data'!$E$9,0,10*ROW('Hygiene Data'!E8))),'Data Summary'!DT14="Yes"),OFFSET('Hygiene Data'!$E$9,0,10*ROW('Hygiene Data'!E8)),NA())</f>
        <v>#N/A</v>
      </c>
      <c r="BF14" s="509" t="e">
        <f ca="1">+IF(AND(ISNUMBER(OFFSET('Hygiene Data'!$F$5,0,10*ROW('Hygiene Data'!F8))),'Data Summary'!DU14="Yes"),OFFSET('Hygiene Data'!$F$5,0,10*ROW('Hygiene Data'!F8)),NA())</f>
        <v>#N/A</v>
      </c>
      <c r="BG14" s="509" t="e">
        <f ca="1">+IF(AND(ISNUMBER(OFFSET('Hygiene Data'!$F$7,0,10*ROW('Hygiene Data'!F8))),'Data Summary'!DV14="Yes"),OFFSET('Hygiene Data'!$F$7,0,10*ROW('Hygiene Data'!F8)),NA())</f>
        <v>#N/A</v>
      </c>
      <c r="BH14" s="509" t="e">
        <f ca="1">+IF(AND(ISNUMBER(OFFSET('Hygiene Data'!$F$9,0,10*ROW('Hygiene Data'!F8))),'Data Summary'!DW14="Yes"),OFFSET('Hygiene Data'!$F$9,0,10*ROW('Hygiene Data'!F8)),NA())</f>
        <v>#N/A</v>
      </c>
      <c r="BI14" s="509" t="e">
        <f ca="1">+IF(AND(ISNUMBER(OFFSET('Hygiene Data'!$G$5,0,10*ROW('Hygiene Data'!G8))),'Data Summary'!DX14="Yes"),OFFSET('Hygiene Data'!$G$5,0,10*ROW('Hygiene Data'!G8)),NA())</f>
        <v>#N/A</v>
      </c>
      <c r="BJ14" s="509" t="e">
        <f ca="1">+IF(AND(ISNUMBER(OFFSET('Hygiene Data'!$G$7,0,10*ROW('Hygiene Data'!G8))),'Data Summary'!DY14="Yes"),OFFSET('Hygiene Data'!$G$7,0,10*ROW('Hygiene Data'!G8)),NA())</f>
        <v>#N/A</v>
      </c>
      <c r="BK14" s="509" t="e">
        <f ca="1">+IF(AND(ISNUMBER(OFFSET('Hygiene Data'!$G$9,0,10*ROW('Hygiene Data'!G8))),'Data Summary'!DZ14="Yes"),OFFSET('Hygiene Data'!$G$9,0,10*ROW('Hygiene Data'!G8)),NA())</f>
        <v>#N/A</v>
      </c>
      <c r="BL14" s="509" t="e">
        <f ca="1">+IF(AND(ISNUMBER(OFFSET('Hygiene Data'!$H$5,0,10*ROW('Hygiene Data'!H8))),'Data Summary'!EA14="Yes"),OFFSET('Hygiene Data'!$H$5,0,10*ROW('Hygiene Data'!H8)),NA())</f>
        <v>#N/A</v>
      </c>
      <c r="BM14" s="509" t="e">
        <f ca="1">+IF(AND(ISNUMBER(OFFSET('Hygiene Data'!$H$7,0,10*ROW('Hygiene Data'!H8))),'Data Summary'!EB14="Yes"),OFFSET('Hygiene Data'!$H$7,0,10*ROW('Hygiene Data'!H8)),NA())</f>
        <v>#N/A</v>
      </c>
      <c r="BN14" s="509" t="e">
        <f ca="1">+IF(AND(ISNUMBER(OFFSET('Hygiene Data'!$H$9,0,10*ROW('Hygiene Data'!H8))),'Data Summary'!EC14="Yes"),OFFSET('Hygiene Data'!$H$9,0,10*ROW('Hygiene Data'!H8)),NA())</f>
        <v>#N/A</v>
      </c>
      <c r="BO14" s="509" t="e">
        <f ca="1">+IF(AND(ISNUMBER(OFFSET('Hygiene Data'!$I$5,0,10*ROW('Hygiene Data'!I8))),'Data Summary'!ED14="Yes"),OFFSET('Hygiene Data'!$I$5,0,10*ROW('Hygiene Data'!I8)),NA())</f>
        <v>#N/A</v>
      </c>
      <c r="BP14" s="509" t="e">
        <f ca="1">+IF(AND(ISNUMBER(OFFSET('Hygiene Data'!$I$7,0,10*ROW('Hygiene Data'!I8))),'Data Summary'!EE14="Yes"),OFFSET('Hygiene Data'!$I$7,0,10*ROW('Hygiene Data'!I8)),NA())</f>
        <v>#N/A</v>
      </c>
      <c r="BQ14" s="509" t="e">
        <f ca="1">+IF(AND(ISNUMBER(OFFSET('Hygiene Data'!$I$9,0,10*ROW('Hygiene Data'!I8))),'Data Summary'!EF14="Yes"),OFFSET('Hygiene Data'!$I$9,0,10*ROW('Hygiene Data'!I8)),NA())</f>
        <v>#N/A</v>
      </c>
    </row>
    <row r="15" spans="1:69" x14ac:dyDescent="0.25">
      <c r="A15" s="505" t="str">
        <f ca="1">+RIGHT('Data Summary'!A15,LEN('Data Summary'!A15)-9)</f>
        <v>UIS</v>
      </c>
      <c r="B15" s="479" t="str">
        <f ca="1">+IF(ISTEXT('Data Summary'!B15),'Data Summary'!B15,"")</f>
        <v>آخر</v>
      </c>
      <c r="C15" s="506">
        <f ca="1">+VALUE('Data Summary'!C15)</f>
        <v>2017</v>
      </c>
      <c r="D15" s="507" t="e">
        <f ca="1">+IF(AND(ISNUMBER(OFFSET('Water Data'!$D$4,0,10*ROW('Water Data'!D9))),'Data Summary'!BS15="Yes"),100-OFFSET('Water Data'!$D$4,0,10*ROW('Water Data'!D9)),NA())</f>
        <v>#N/A</v>
      </c>
      <c r="E15" s="507" t="e">
        <f ca="1">+IF(AND(ISNUMBER(OFFSET('Water Data'!$D$6,0,10*ROW('Water Data'!D9))),'Data Summary'!BT15="Yes"),OFFSET('Water Data'!$D$6,0,10*ROW('Water Data'!D9)),NA())</f>
        <v>#N/A</v>
      </c>
      <c r="F15" s="507" t="e">
        <f ca="1">+IF(AND(ISNUMBER(OFFSET('Water Data'!$D$9,0,10*ROW('Water Data'!D9))),'Data Summary'!BU15="Yes"),OFFSET('Water Data'!$D$9,0,10*ROW('Water Data'!D9)),NA())</f>
        <v>#N/A</v>
      </c>
      <c r="G15" s="507" t="e">
        <f ca="1">+IF(AND(ISNUMBER(OFFSET('Water Data'!$E$4,0,10*ROW('Water Data'!E9))),'Data Summary'!BV15="Yes"),100-OFFSET('Water Data'!$E$4,0,10*ROW('Water Data'!E9)),NA())</f>
        <v>#N/A</v>
      </c>
      <c r="H15" s="507" t="e">
        <f ca="1">+IF(AND(ISNUMBER(OFFSET('Water Data'!$E$6,0,10*ROW('Water Data'!E9))),'Data Summary'!BW15="Yes"),OFFSET('Water Data'!$E$6,0,10*ROW('Water Data'!E9)),NA())</f>
        <v>#N/A</v>
      </c>
      <c r="I15" s="507" t="e">
        <f ca="1">+IF(AND(ISNUMBER(OFFSET('Water Data'!$E$9,0,10*ROW('Water Data'!E9))),'Data Summary'!BX15="Yes"),OFFSET('Water Data'!$E$9,0,10*ROW('Water Data'!E9)),NA())</f>
        <v>#N/A</v>
      </c>
      <c r="J15" s="507" t="e">
        <f ca="1">+IF(AND(ISNUMBER(OFFSET('Water Data'!$F$4,0,10*ROW('Water Data'!F9))),'Data Summary'!BY15="Yes"),100-OFFSET('Water Data'!$F$4,0,10*ROW('Water Data'!F9)),NA())</f>
        <v>#N/A</v>
      </c>
      <c r="K15" s="507" t="e">
        <f ca="1">+IF(AND(ISNUMBER(OFFSET('Water Data'!$F$6,0,10*ROW('Water Data'!F9))),'Data Summary'!BZ15="Yes"),OFFSET('Water Data'!$F$6,0,10*ROW('Water Data'!F9)),NA())</f>
        <v>#N/A</v>
      </c>
      <c r="L15" s="507" t="e">
        <f ca="1">+IF(AND(ISNUMBER(OFFSET('Water Data'!$F$9,0,10*ROW('Water Data'!F9))),'Data Summary'!CA15="Yes"),OFFSET('Water Data'!$F$9,0,10*ROW('Water Data'!F9)),NA())</f>
        <v>#N/A</v>
      </c>
      <c r="M15" s="507" t="e">
        <f ca="1">+IF(AND(ISNUMBER(OFFSET('Water Data'!$G$4,0,10*ROW('Water Data'!G9))),'Data Summary'!CB15="Yes"),100-OFFSET('Water Data'!$G$4,0,10*ROW('Water Data'!G9)),NA())</f>
        <v>#N/A</v>
      </c>
      <c r="N15" s="507" t="e">
        <f ca="1">+IF(AND(ISNUMBER(OFFSET('Water Data'!$G$6,0,10*ROW('Water Data'!G9))),'Data Summary'!CC15="Yes"),OFFSET('Water Data'!$G$6,0,10*ROW('Water Data'!G9)),NA())</f>
        <v>#N/A</v>
      </c>
      <c r="O15" s="507" t="e">
        <f ca="1">+IF(AND(ISNUMBER(OFFSET('Water Data'!$G$9,0,10*ROW('Water Data'!G9))),'Data Summary'!CD15="Yes"),OFFSET('Water Data'!$G$9,0,10*ROW('Water Data'!G9)),NA())</f>
        <v>#N/A</v>
      </c>
      <c r="P15" s="507" t="e">
        <f ca="1">+IF(AND(ISNUMBER(OFFSET('Water Data'!$H$4,0,10*ROW('Water Data'!H9))),'Data Summary'!CE15="Yes"),100-OFFSET('Water Data'!$H$4,0,10*ROW('Water Data'!H9)),NA())</f>
        <v>#N/A</v>
      </c>
      <c r="Q15" s="507" t="e">
        <f ca="1">+IF(AND(ISNUMBER(OFFSET('Water Data'!$H$6,0,10*ROW('Water Data'!H9))),'Data Summary'!CF15="Yes"),OFFSET('Water Data'!$H$6,0,10*ROW('Water Data'!H9)),NA())</f>
        <v>#N/A</v>
      </c>
      <c r="R15" s="507" t="e">
        <f ca="1">+IF(AND(ISNUMBER(OFFSET('Water Data'!$H$9,0,10*ROW('Water Data'!H9))),'Data Summary'!CG15="Yes"),OFFSET('Water Data'!$H$9,0,10*ROW('Water Data'!H9)),NA())</f>
        <v>#N/A</v>
      </c>
      <c r="S15" s="507" t="e">
        <f ca="1">+IF(AND(ISNUMBER(OFFSET('Water Data'!$I$4,0,10*ROW('Water Data'!I9))),'Data Summary'!CH15="Yes"),100-OFFSET('Water Data'!$I$4,0,10*ROW('Water Data'!I9)),NA())</f>
        <v>#N/A</v>
      </c>
      <c r="T15" s="507">
        <f ca="1">+IF(AND(ISNUMBER(OFFSET('Water Data'!$I$6,0,10*ROW('Water Data'!I9))),'Data Summary'!CI15="Yes"),OFFSET('Water Data'!$I$6,0,10*ROW('Water Data'!I9)),NA())</f>
        <v>99.651648407765791</v>
      </c>
      <c r="U15" s="507" t="e">
        <f ca="1">+IF(AND(ISNUMBER(OFFSET('Water Data'!$I$9,0,10*ROW('Water Data'!I9))),'Data Summary'!CJ15="Yes"),OFFSET('Water Data'!$I$9,0,10*ROW('Water Data'!I9)),NA())</f>
        <v>#N/A</v>
      </c>
      <c r="V15" s="508" t="e">
        <f ca="1">+IF(AND(ISNUMBER(OFFSET('Sanitation Data'!$D$4,0,10*ROW('Sanitation Data'!D9))),'Data Summary'!CK15="Yes"),100-OFFSET('Sanitation Data'!$D$4,0,10*ROW('Sanitation Data'!D9)),NA())</f>
        <v>#N/A</v>
      </c>
      <c r="W15" s="508">
        <f ca="1">+IF(AND(ISNUMBER(OFFSET('Sanitation Data'!$D$6,0,10*ROW('Sanitation Data'!D9))),'Data Summary'!CL15="Yes"),OFFSET('Sanitation Data'!$D$6,0,10*ROW('Sanitation Data'!D9)),NA())</f>
        <v>99.305698707523717</v>
      </c>
      <c r="X15" s="508" t="e">
        <f ca="1">+IF(AND(ISNUMBER(OFFSET('Sanitation Data'!$D$10,0,10*ROW('Sanitation Data'!D9))),'Data Summary'!CM15="Yes"),OFFSET('Sanitation Data'!$D$10,0,10*ROW('Sanitation Data'!D9)),NA())</f>
        <v>#N/A</v>
      </c>
      <c r="Y15" s="508" t="e">
        <f ca="1">+IF(AND(ISNUMBER(OFFSET('Sanitation Data'!$D$11,0,10*ROW('Sanitation Data'!D9))),'Data Summary'!CN15="Yes"),OFFSET('Sanitation Data'!$D$11,0,10*ROW('Sanitation Data'!D9)),NA())</f>
        <v>#N/A</v>
      </c>
      <c r="Z15" s="508" t="e">
        <f ca="1">+IF(AND(ISNUMBER(OFFSET('Sanitation Data'!$D$12,0,10*ROW('Sanitation Data'!D9))),'Data Summary'!CO15="Yes"),OFFSET('Sanitation Data'!$D$12,0,10*ROW('Sanitation Data'!D9)),NA())</f>
        <v>#N/A</v>
      </c>
      <c r="AA15" s="508" t="e">
        <f ca="1">+IF(AND(ISNUMBER(OFFSET('Sanitation Data'!$E$4,0,10*ROW('Sanitation Data'!E9))),'Data Summary'!CP15="Yes"),100-OFFSET('Sanitation Data'!$E$4,0,10*ROW('Sanitation Data'!E9)),NA())</f>
        <v>#N/A</v>
      </c>
      <c r="AB15" s="508" t="e">
        <f ca="1">+IF(AND(ISNUMBER(OFFSET('Sanitation Data'!$E$6,0,10*ROW('Sanitation Data'!E9))),'Data Summary'!CQ15="Yes"),OFFSET('Sanitation Data'!$E$6,0,10*ROW('Sanitation Data'!E9)),NA())</f>
        <v>#N/A</v>
      </c>
      <c r="AC15" s="508" t="e">
        <f ca="1">+IF(AND(ISNUMBER(OFFSET('Sanitation Data'!$E$10,0,10*ROW('Sanitation Data'!E9))),'Data Summary'!CR15="Yes"),OFFSET('Sanitation Data'!$E$10,0,10*ROW('Sanitation Data'!E9)),NA())</f>
        <v>#N/A</v>
      </c>
      <c r="AD15" s="508" t="e">
        <f ca="1">+IF(AND(ISNUMBER(OFFSET('Sanitation Data'!$E$11,0,10*ROW('Sanitation Data'!E9))),'Data Summary'!CS15="Yes"),OFFSET('Sanitation Data'!$E$11,0,10*ROW('Sanitation Data'!E9)),NA())</f>
        <v>#N/A</v>
      </c>
      <c r="AE15" s="508" t="e">
        <f ca="1">+IF(AND(ISNUMBER(OFFSET('Sanitation Data'!$E$12,0,10*ROW('Sanitation Data'!E9))),'Data Summary'!CT15="Yes"),OFFSET('Sanitation Data'!$E$12,0,10*ROW('Sanitation Data'!E9)),NA())</f>
        <v>#N/A</v>
      </c>
      <c r="AF15" s="508" t="e">
        <f ca="1">+IF(AND(ISNUMBER(OFFSET('Sanitation Data'!$F$4,0,10*ROW('Sanitation Data'!F9))),'Data Summary'!CU15="Yes"),100-OFFSET('Sanitation Data'!$F$4,0,10*ROW('Sanitation Data'!F9)),NA())</f>
        <v>#N/A</v>
      </c>
      <c r="AG15" s="508" t="e">
        <f ca="1">+IF(AND(ISNUMBER(OFFSET('Sanitation Data'!$F$6,0,10*ROW('Sanitation Data'!F9))),'Data Summary'!CV15="Yes"),OFFSET('Sanitation Data'!$F$6,0,10*ROW('Sanitation Data'!F9)),NA())</f>
        <v>#N/A</v>
      </c>
      <c r="AH15" s="508" t="e">
        <f ca="1">+IF(AND(ISNUMBER(OFFSET('Sanitation Data'!$F$10,0,10*ROW('Sanitation Data'!F9))),'Data Summary'!CW15="Yes"),OFFSET('Sanitation Data'!$F$10,0,10*ROW('Sanitation Data'!F9)),NA())</f>
        <v>#N/A</v>
      </c>
      <c r="AI15" s="508" t="e">
        <f ca="1">+IF(AND(ISNUMBER(OFFSET('Sanitation Data'!$F$11,0,10*ROW('Sanitation Data'!F9))),'Data Summary'!CX15="Yes"),OFFSET('Sanitation Data'!$F$11,0,10*ROW('Sanitation Data'!F9)),NA())</f>
        <v>#N/A</v>
      </c>
      <c r="AJ15" s="508" t="e">
        <f ca="1">+IF(AND(ISNUMBER(OFFSET('Sanitation Data'!$F$12,0,10*ROW('Sanitation Data'!F9))),'Data Summary'!CY15="Yes"),OFFSET('Sanitation Data'!$F$12,0,10*ROW('Sanitation Data'!F9)),NA())</f>
        <v>#N/A</v>
      </c>
      <c r="AK15" s="508" t="e">
        <f ca="1">+IF(AND(ISNUMBER(OFFSET('Sanitation Data'!$G$4,0,10*ROW('Sanitation Data'!G9))),'Data Summary'!CZ15="Yes"),100-OFFSET('Sanitation Data'!$G$4,0,10*ROW('Sanitation Data'!G9)),NA())</f>
        <v>#N/A</v>
      </c>
      <c r="AL15" s="508" t="e">
        <f ca="1">+IF(AND(ISNUMBER(OFFSET('Sanitation Data'!$G$6,0,10*ROW('Sanitation Data'!G9))),'Data Summary'!DA15="Yes"),OFFSET('Sanitation Data'!$G$6,0,10*ROW('Sanitation Data'!G9)),NA())</f>
        <v>#N/A</v>
      </c>
      <c r="AM15" s="508" t="e">
        <f ca="1">+IF(AND(ISNUMBER(OFFSET('Sanitation Data'!$G$10,0,10*ROW('Sanitation Data'!G9))),'Data Summary'!DB15="Yes"),OFFSET('Sanitation Data'!$G$10,0,10*ROW('Sanitation Data'!G9)),NA())</f>
        <v>#N/A</v>
      </c>
      <c r="AN15" s="508" t="e">
        <f ca="1">+IF(AND(ISNUMBER(OFFSET('Sanitation Data'!$G$11,0,10*ROW('Sanitation Data'!G9))),'Data Summary'!DC15="Yes"),OFFSET('Sanitation Data'!$G$11,0,10*ROW('Sanitation Data'!G9)),NA())</f>
        <v>#N/A</v>
      </c>
      <c r="AO15" s="508" t="e">
        <f ca="1">+IF(AND(ISNUMBER(OFFSET('Sanitation Data'!$G$12,0,10*ROW('Sanitation Data'!G9))),'Data Summary'!DD15="Yes"),OFFSET('Sanitation Data'!$G$12,0,10*ROW('Sanitation Data'!G9)),NA())</f>
        <v>#N/A</v>
      </c>
      <c r="AP15" s="508" t="e">
        <f ca="1">+IF(AND(ISNUMBER(OFFSET('Sanitation Data'!$H$4,0,10*ROW('Sanitation Data'!H9))),'Data Summary'!DE15="Yes"),100-OFFSET('Sanitation Data'!$H$4,0,10*ROW('Sanitation Data'!H9)),NA())</f>
        <v>#N/A</v>
      </c>
      <c r="AQ15" s="508">
        <f ca="1">+IF(AND(ISNUMBER(OFFSET('Sanitation Data'!$H$6,0,10*ROW('Sanitation Data'!H9))),'Data Summary'!DF15="Yes"),OFFSET('Sanitation Data'!$H$6,0,10*ROW('Sanitation Data'!H9)),NA())</f>
        <v>99.617630000000005</v>
      </c>
      <c r="AR15" s="508" t="e">
        <f ca="1">+IF(AND(ISNUMBER(OFFSET('Sanitation Data'!$H$10,0,10*ROW('Sanitation Data'!H9))),'Data Summary'!DG15="Yes"),OFFSET('Sanitation Data'!$H$10,0,10*ROW('Sanitation Data'!H9)),NA())</f>
        <v>#N/A</v>
      </c>
      <c r="AS15" s="508" t="e">
        <f ca="1">+IF(AND(ISNUMBER(OFFSET('Sanitation Data'!$H$11,0,10*ROW('Sanitation Data'!H9))),'Data Summary'!DH15="Yes"),OFFSET('Sanitation Data'!$H$11,0,10*ROW('Sanitation Data'!H9)),NA())</f>
        <v>#N/A</v>
      </c>
      <c r="AT15" s="508" t="e">
        <f ca="1">+IF(AND(ISNUMBER(OFFSET('Sanitation Data'!$H$12,0,10*ROW('Sanitation Data'!H9))),'Data Summary'!DI15="Yes"),OFFSET('Sanitation Data'!$H$12,0,10*ROW('Sanitation Data'!H9)),NA())</f>
        <v>#N/A</v>
      </c>
      <c r="AU15" s="508" t="e">
        <f ca="1">+IF(AND(ISNUMBER(OFFSET('Sanitation Data'!$I$4,0,10*ROW('Sanitation Data'!I9))),'Data Summary'!DJ15="Yes"),100-OFFSET('Sanitation Data'!$I$4,0,10*ROW('Sanitation Data'!I9)),NA())</f>
        <v>#N/A</v>
      </c>
      <c r="AV15" s="508">
        <f ca="1">+IF(AND(ISNUMBER(OFFSET('Sanitation Data'!$I$6,0,10*ROW('Sanitation Data'!I9))),'Data Summary'!DK15="Yes"),OFFSET('Sanitation Data'!$I$6,0,10*ROW('Sanitation Data'!I9)),NA())</f>
        <v>98.302952652610543</v>
      </c>
      <c r="AW15" s="508" t="e">
        <f ca="1">+IF(AND(ISNUMBER(OFFSET('Sanitation Data'!$I$10,0,10*ROW('Sanitation Data'!I9))),'Data Summary'!DL15="Yes"),OFFSET('Sanitation Data'!$I$10,0,10*ROW('Sanitation Data'!I9)),NA())</f>
        <v>#N/A</v>
      </c>
      <c r="AX15" s="508" t="e">
        <f ca="1">+IF(AND(ISNUMBER(OFFSET('Sanitation Data'!$I$11,0,10*ROW('Sanitation Data'!I9))),'Data Summary'!DM15="Yes"),OFFSET('Sanitation Data'!$I$11,0,10*ROW('Sanitation Data'!I9)),NA())</f>
        <v>#N/A</v>
      </c>
      <c r="AY15" s="508" t="e">
        <f ca="1">+IF(AND(ISNUMBER(OFFSET('Sanitation Data'!$I$12,0,10*ROW('Sanitation Data'!I9))),'Data Summary'!DN15="Yes"),OFFSET('Sanitation Data'!$I$12,0,10*ROW('Sanitation Data'!I9)),NA())</f>
        <v>#N/A</v>
      </c>
      <c r="AZ15" s="509">
        <f ca="1">+IF(AND(ISNUMBER(OFFSET('Hygiene Data'!$D$5,0,10*ROW('Hygiene Data'!D9))),'Data Summary'!DO15="Yes"),OFFSET('Hygiene Data'!$D$5,0,10*ROW('Hygiene Data'!D9)),NA())</f>
        <v>99.686820175439166</v>
      </c>
      <c r="BA15" s="509" t="e">
        <f ca="1">+IF(AND(ISNUMBER(OFFSET('Hygiene Data'!$D$7,0,10*ROW('Hygiene Data'!D9))),'Data Summary'!DP15="Yes"),OFFSET('Hygiene Data'!$D$7,0,10*ROW('Hygiene Data'!D9)),NA())</f>
        <v>#N/A</v>
      </c>
      <c r="BB15" s="509" t="e">
        <f ca="1">+IF(AND(ISNUMBER(OFFSET('Hygiene Data'!$D$9,0,10*ROW('Hygiene Data'!D9))),'Data Summary'!DQ15="Yes"),OFFSET('Hygiene Data'!$D$9,0,10*ROW('Hygiene Data'!D9)),NA())</f>
        <v>#N/A</v>
      </c>
      <c r="BC15" s="509" t="e">
        <f ca="1">+IF(AND(ISNUMBER(OFFSET('Hygiene Data'!$E$5,0,10*ROW('Hygiene Data'!E9))),'Data Summary'!DR15="Yes"),OFFSET('Hygiene Data'!$E$5,0,10*ROW('Hygiene Data'!E9)),NA())</f>
        <v>#N/A</v>
      </c>
      <c r="BD15" s="509" t="e">
        <f ca="1">+IF(AND(ISNUMBER(OFFSET('Hygiene Data'!$E$7,0,10*ROW('Hygiene Data'!E9))),'Data Summary'!DS15="Yes"),OFFSET('Hygiene Data'!$E$7,0,10*ROW('Hygiene Data'!E9)),NA())</f>
        <v>#N/A</v>
      </c>
      <c r="BE15" s="509" t="e">
        <f ca="1">+IF(AND(ISNUMBER(OFFSET('Hygiene Data'!$E$9,0,10*ROW('Hygiene Data'!E9))),'Data Summary'!DT15="Yes"),OFFSET('Hygiene Data'!$E$9,0,10*ROW('Hygiene Data'!E9)),NA())</f>
        <v>#N/A</v>
      </c>
      <c r="BF15" s="509" t="e">
        <f ca="1">+IF(AND(ISNUMBER(OFFSET('Hygiene Data'!$F$5,0,10*ROW('Hygiene Data'!F9))),'Data Summary'!DU15="Yes"),OFFSET('Hygiene Data'!$F$5,0,10*ROW('Hygiene Data'!F9)),NA())</f>
        <v>#N/A</v>
      </c>
      <c r="BG15" s="509" t="e">
        <f ca="1">+IF(AND(ISNUMBER(OFFSET('Hygiene Data'!$F$7,0,10*ROW('Hygiene Data'!F9))),'Data Summary'!DV15="Yes"),OFFSET('Hygiene Data'!$F$7,0,10*ROW('Hygiene Data'!F9)),NA())</f>
        <v>#N/A</v>
      </c>
      <c r="BH15" s="509" t="e">
        <f ca="1">+IF(AND(ISNUMBER(OFFSET('Hygiene Data'!$F$9,0,10*ROW('Hygiene Data'!F9))),'Data Summary'!DW15="Yes"),OFFSET('Hygiene Data'!$F$9,0,10*ROW('Hygiene Data'!F9)),NA())</f>
        <v>#N/A</v>
      </c>
      <c r="BI15" s="509" t="e">
        <f ca="1">+IF(AND(ISNUMBER(OFFSET('Hygiene Data'!$G$5,0,10*ROW('Hygiene Data'!G9))),'Data Summary'!DX15="Yes"),OFFSET('Hygiene Data'!$G$5,0,10*ROW('Hygiene Data'!G9)),NA())</f>
        <v>#N/A</v>
      </c>
      <c r="BJ15" s="509" t="e">
        <f ca="1">+IF(AND(ISNUMBER(OFFSET('Hygiene Data'!$G$7,0,10*ROW('Hygiene Data'!G9))),'Data Summary'!DY15="Yes"),OFFSET('Hygiene Data'!$G$7,0,10*ROW('Hygiene Data'!G9)),NA())</f>
        <v>#N/A</v>
      </c>
      <c r="BK15" s="509" t="e">
        <f ca="1">+IF(AND(ISNUMBER(OFFSET('Hygiene Data'!$G$9,0,10*ROW('Hygiene Data'!G9))),'Data Summary'!DZ15="Yes"),OFFSET('Hygiene Data'!$G$9,0,10*ROW('Hygiene Data'!G9)),NA())</f>
        <v>#N/A</v>
      </c>
      <c r="BL15" s="509">
        <f ca="1">+IF(AND(ISNUMBER(OFFSET('Hygiene Data'!$H$5,0,10*ROW('Hygiene Data'!H9))),'Data Summary'!EA15="Yes"),OFFSET('Hygiene Data'!$H$5,0,10*ROW('Hygiene Data'!H9)),NA())</f>
        <v>99.617630000000005</v>
      </c>
      <c r="BM15" s="509" t="e">
        <f ca="1">+IF(AND(ISNUMBER(OFFSET('Hygiene Data'!$H$7,0,10*ROW('Hygiene Data'!H9))),'Data Summary'!EB15="Yes"),OFFSET('Hygiene Data'!$H$7,0,10*ROW('Hygiene Data'!H9)),NA())</f>
        <v>#N/A</v>
      </c>
      <c r="BN15" s="509" t="e">
        <f ca="1">+IF(AND(ISNUMBER(OFFSET('Hygiene Data'!$H$9,0,10*ROW('Hygiene Data'!H9))),'Data Summary'!EC15="Yes"),OFFSET('Hygiene Data'!$H$9,0,10*ROW('Hygiene Data'!H9)),NA())</f>
        <v>#N/A</v>
      </c>
      <c r="BO15" s="509">
        <f ca="1">+IF(AND(ISNUMBER(OFFSET('Hygiene Data'!$I$5,0,10*ROW('Hygiene Data'!I9))),'Data Summary'!ED15="Yes"),OFFSET('Hygiene Data'!$I$5,0,10*ROW('Hygiene Data'!I9)),NA())</f>
        <v>99.909241513515255</v>
      </c>
      <c r="BP15" s="509" t="e">
        <f ca="1">+IF(AND(ISNUMBER(OFFSET('Hygiene Data'!$I$7,0,10*ROW('Hygiene Data'!I9))),'Data Summary'!EE15="Yes"),OFFSET('Hygiene Data'!$I$7,0,10*ROW('Hygiene Data'!I9)),NA())</f>
        <v>#N/A</v>
      </c>
      <c r="BQ15" s="509" t="e">
        <f ca="1">+IF(AND(ISNUMBER(OFFSET('Hygiene Data'!$I$9,0,10*ROW('Hygiene Data'!I9))),'Data Summary'!EF15="Yes"),OFFSET('Hygiene Data'!$I$9,0,10*ROW('Hygiene Data'!I9)),NA())</f>
        <v>#N/A</v>
      </c>
    </row>
    <row r="16" spans="1:69" x14ac:dyDescent="0.25">
      <c r="A16" s="505" t="str">
        <f ca="1">+RIGHT('Data Summary'!A16,LEN('Data Summary'!A16)-9)</f>
        <v>UIS</v>
      </c>
      <c r="B16" s="479" t="str">
        <f ca="1">+IF(ISTEXT('Data Summary'!B16),'Data Summary'!B16,"")</f>
        <v>آخر</v>
      </c>
      <c r="C16" s="506">
        <f ca="1">+VALUE('Data Summary'!C16)</f>
        <v>2018</v>
      </c>
      <c r="D16" s="507" t="e">
        <f ca="1">+IF(AND(ISNUMBER(OFFSET('Water Data'!$D$4,0,10*ROW('Water Data'!D10))),'Data Summary'!BS16="Yes"),100-OFFSET('Water Data'!$D$4,0,10*ROW('Water Data'!D10)),NA())</f>
        <v>#N/A</v>
      </c>
      <c r="E16" s="507" t="e">
        <f ca="1">+IF(AND(ISNUMBER(OFFSET('Water Data'!$D$6,0,10*ROW('Water Data'!D10))),'Data Summary'!BT16="Yes"),OFFSET('Water Data'!$D$6,0,10*ROW('Water Data'!D10)),NA())</f>
        <v>#N/A</v>
      </c>
      <c r="F16" s="507" t="e">
        <f ca="1">+IF(AND(ISNUMBER(OFFSET('Water Data'!$D$9,0,10*ROW('Water Data'!D10))),'Data Summary'!BU16="Yes"),OFFSET('Water Data'!$D$9,0,10*ROW('Water Data'!D10)),NA())</f>
        <v>#N/A</v>
      </c>
      <c r="G16" s="507" t="e">
        <f ca="1">+IF(AND(ISNUMBER(OFFSET('Water Data'!$E$4,0,10*ROW('Water Data'!E10))),'Data Summary'!BV16="Yes"),100-OFFSET('Water Data'!$E$4,0,10*ROW('Water Data'!E10)),NA())</f>
        <v>#N/A</v>
      </c>
      <c r="H16" s="507" t="e">
        <f ca="1">+IF(AND(ISNUMBER(OFFSET('Water Data'!$E$6,0,10*ROW('Water Data'!E10))),'Data Summary'!BW16="Yes"),OFFSET('Water Data'!$E$6,0,10*ROW('Water Data'!E10)),NA())</f>
        <v>#N/A</v>
      </c>
      <c r="I16" s="507" t="e">
        <f ca="1">+IF(AND(ISNUMBER(OFFSET('Water Data'!$E$9,0,10*ROW('Water Data'!E10))),'Data Summary'!BX16="Yes"),OFFSET('Water Data'!$E$9,0,10*ROW('Water Data'!E10)),NA())</f>
        <v>#N/A</v>
      </c>
      <c r="J16" s="507" t="e">
        <f ca="1">+IF(AND(ISNUMBER(OFFSET('Water Data'!$F$4,0,10*ROW('Water Data'!F10))),'Data Summary'!BY16="Yes"),100-OFFSET('Water Data'!$F$4,0,10*ROW('Water Data'!F10)),NA())</f>
        <v>#N/A</v>
      </c>
      <c r="K16" s="507" t="e">
        <f ca="1">+IF(AND(ISNUMBER(OFFSET('Water Data'!$F$6,0,10*ROW('Water Data'!F10))),'Data Summary'!BZ16="Yes"),OFFSET('Water Data'!$F$6,0,10*ROW('Water Data'!F10)),NA())</f>
        <v>#N/A</v>
      </c>
      <c r="L16" s="507" t="e">
        <f ca="1">+IF(AND(ISNUMBER(OFFSET('Water Data'!$F$9,0,10*ROW('Water Data'!F10))),'Data Summary'!CA16="Yes"),OFFSET('Water Data'!$F$9,0,10*ROW('Water Data'!F10)),NA())</f>
        <v>#N/A</v>
      </c>
      <c r="M16" s="507" t="e">
        <f ca="1">+IF(AND(ISNUMBER(OFFSET('Water Data'!$G$4,0,10*ROW('Water Data'!G10))),'Data Summary'!CB16="Yes"),100-OFFSET('Water Data'!$G$4,0,10*ROW('Water Data'!G10)),NA())</f>
        <v>#N/A</v>
      </c>
      <c r="N16" s="507" t="e">
        <f ca="1">+IF(AND(ISNUMBER(OFFSET('Water Data'!$G$6,0,10*ROW('Water Data'!G10))),'Data Summary'!CC16="Yes"),OFFSET('Water Data'!$G$6,0,10*ROW('Water Data'!G10)),NA())</f>
        <v>#N/A</v>
      </c>
      <c r="O16" s="507" t="e">
        <f ca="1">+IF(AND(ISNUMBER(OFFSET('Water Data'!$G$9,0,10*ROW('Water Data'!G10))),'Data Summary'!CD16="Yes"),OFFSET('Water Data'!$G$9,0,10*ROW('Water Data'!G10)),NA())</f>
        <v>#N/A</v>
      </c>
      <c r="P16" s="507" t="e">
        <f ca="1">+IF(AND(ISNUMBER(OFFSET('Water Data'!$H$4,0,10*ROW('Water Data'!H10))),'Data Summary'!CE16="Yes"),100-OFFSET('Water Data'!$H$4,0,10*ROW('Water Data'!H10)),NA())</f>
        <v>#N/A</v>
      </c>
      <c r="Q16" s="507" t="e">
        <f ca="1">+IF(AND(ISNUMBER(OFFSET('Water Data'!$H$6,0,10*ROW('Water Data'!H10))),'Data Summary'!CF16="Yes"),OFFSET('Water Data'!$H$6,0,10*ROW('Water Data'!H10)),NA())</f>
        <v>#N/A</v>
      </c>
      <c r="R16" s="507" t="e">
        <f ca="1">+IF(AND(ISNUMBER(OFFSET('Water Data'!$H$9,0,10*ROW('Water Data'!H10))),'Data Summary'!CG16="Yes"),OFFSET('Water Data'!$H$9,0,10*ROW('Water Data'!H10)),NA())</f>
        <v>#N/A</v>
      </c>
      <c r="S16" s="507" t="e">
        <f ca="1">+IF(AND(ISNUMBER(OFFSET('Water Data'!$I$4,0,10*ROW('Water Data'!I10))),'Data Summary'!CH16="Yes"),100-OFFSET('Water Data'!$I$4,0,10*ROW('Water Data'!I10)),NA())</f>
        <v>#N/A</v>
      </c>
      <c r="T16" s="507">
        <f ca="1">+IF(AND(ISNUMBER(OFFSET('Water Data'!$I$6,0,10*ROW('Water Data'!I10))),'Data Summary'!CI16="Yes"),OFFSET('Water Data'!$I$6,0,10*ROW('Water Data'!I10)),NA())</f>
        <v>99.729239843470168</v>
      </c>
      <c r="U16" s="507" t="e">
        <f ca="1">+IF(AND(ISNUMBER(OFFSET('Water Data'!$I$9,0,10*ROW('Water Data'!I10))),'Data Summary'!CJ16="Yes"),OFFSET('Water Data'!$I$9,0,10*ROW('Water Data'!I10)),NA())</f>
        <v>#N/A</v>
      </c>
      <c r="V16" s="508" t="e">
        <f ca="1">+IF(AND(ISNUMBER(OFFSET('Sanitation Data'!$D$4,0,10*ROW('Sanitation Data'!D10))),'Data Summary'!CK16="Yes"),100-OFFSET('Sanitation Data'!$D$4,0,10*ROW('Sanitation Data'!D10)),NA())</f>
        <v>#N/A</v>
      </c>
      <c r="W16" s="508" t="e">
        <f ca="1">+IF(AND(ISNUMBER(OFFSET('Sanitation Data'!$D$6,0,10*ROW('Sanitation Data'!D10))),'Data Summary'!CL16="Yes"),OFFSET('Sanitation Data'!$D$6,0,10*ROW('Sanitation Data'!D10)),NA())</f>
        <v>#N/A</v>
      </c>
      <c r="X16" s="508" t="e">
        <f ca="1">+IF(AND(ISNUMBER(OFFSET('Sanitation Data'!$D$10,0,10*ROW('Sanitation Data'!D10))),'Data Summary'!CM16="Yes"),OFFSET('Sanitation Data'!$D$10,0,10*ROW('Sanitation Data'!D10)),NA())</f>
        <v>#N/A</v>
      </c>
      <c r="Y16" s="508" t="e">
        <f ca="1">+IF(AND(ISNUMBER(OFFSET('Sanitation Data'!$D$11,0,10*ROW('Sanitation Data'!D10))),'Data Summary'!CN16="Yes"),OFFSET('Sanitation Data'!$D$11,0,10*ROW('Sanitation Data'!D10)),NA())</f>
        <v>#N/A</v>
      </c>
      <c r="Z16" s="508" t="e">
        <f ca="1">+IF(AND(ISNUMBER(OFFSET('Sanitation Data'!$D$12,0,10*ROW('Sanitation Data'!D10))),'Data Summary'!CO16="Yes"),OFFSET('Sanitation Data'!$D$12,0,10*ROW('Sanitation Data'!D10)),NA())</f>
        <v>#N/A</v>
      </c>
      <c r="AA16" s="508" t="e">
        <f ca="1">+IF(AND(ISNUMBER(OFFSET('Sanitation Data'!$E$4,0,10*ROW('Sanitation Data'!E10))),'Data Summary'!CP16="Yes"),100-OFFSET('Sanitation Data'!$E$4,0,10*ROW('Sanitation Data'!E10)),NA())</f>
        <v>#N/A</v>
      </c>
      <c r="AB16" s="508" t="e">
        <f ca="1">+IF(AND(ISNUMBER(OFFSET('Sanitation Data'!$E$6,0,10*ROW('Sanitation Data'!E10))),'Data Summary'!CQ16="Yes"),OFFSET('Sanitation Data'!$E$6,0,10*ROW('Sanitation Data'!E10)),NA())</f>
        <v>#N/A</v>
      </c>
      <c r="AC16" s="508" t="e">
        <f ca="1">+IF(AND(ISNUMBER(OFFSET('Sanitation Data'!$E$10,0,10*ROW('Sanitation Data'!E10))),'Data Summary'!CR16="Yes"),OFFSET('Sanitation Data'!$E$10,0,10*ROW('Sanitation Data'!E10)),NA())</f>
        <v>#N/A</v>
      </c>
      <c r="AD16" s="508" t="e">
        <f ca="1">+IF(AND(ISNUMBER(OFFSET('Sanitation Data'!$E$11,0,10*ROW('Sanitation Data'!E10))),'Data Summary'!CS16="Yes"),OFFSET('Sanitation Data'!$E$11,0,10*ROW('Sanitation Data'!E10)),NA())</f>
        <v>#N/A</v>
      </c>
      <c r="AE16" s="508" t="e">
        <f ca="1">+IF(AND(ISNUMBER(OFFSET('Sanitation Data'!$E$12,0,10*ROW('Sanitation Data'!E10))),'Data Summary'!CT16="Yes"),OFFSET('Sanitation Data'!$E$12,0,10*ROW('Sanitation Data'!E10)),NA())</f>
        <v>#N/A</v>
      </c>
      <c r="AF16" s="508" t="e">
        <f ca="1">+IF(AND(ISNUMBER(OFFSET('Sanitation Data'!$F$4,0,10*ROW('Sanitation Data'!F10))),'Data Summary'!CU16="Yes"),100-OFFSET('Sanitation Data'!$F$4,0,10*ROW('Sanitation Data'!F10)),NA())</f>
        <v>#N/A</v>
      </c>
      <c r="AG16" s="508" t="e">
        <f ca="1">+IF(AND(ISNUMBER(OFFSET('Sanitation Data'!$F$6,0,10*ROW('Sanitation Data'!F10))),'Data Summary'!CV16="Yes"),OFFSET('Sanitation Data'!$F$6,0,10*ROW('Sanitation Data'!F10)),NA())</f>
        <v>#N/A</v>
      </c>
      <c r="AH16" s="508" t="e">
        <f ca="1">+IF(AND(ISNUMBER(OFFSET('Sanitation Data'!$F$10,0,10*ROW('Sanitation Data'!F10))),'Data Summary'!CW16="Yes"),OFFSET('Sanitation Data'!$F$10,0,10*ROW('Sanitation Data'!F10)),NA())</f>
        <v>#N/A</v>
      </c>
      <c r="AI16" s="508" t="e">
        <f ca="1">+IF(AND(ISNUMBER(OFFSET('Sanitation Data'!$F$11,0,10*ROW('Sanitation Data'!F10))),'Data Summary'!CX16="Yes"),OFFSET('Sanitation Data'!$F$11,0,10*ROW('Sanitation Data'!F10)),NA())</f>
        <v>#N/A</v>
      </c>
      <c r="AJ16" s="508" t="e">
        <f ca="1">+IF(AND(ISNUMBER(OFFSET('Sanitation Data'!$F$12,0,10*ROW('Sanitation Data'!F10))),'Data Summary'!CY16="Yes"),OFFSET('Sanitation Data'!$F$12,0,10*ROW('Sanitation Data'!F10)),NA())</f>
        <v>#N/A</v>
      </c>
      <c r="AK16" s="508" t="e">
        <f ca="1">+IF(AND(ISNUMBER(OFFSET('Sanitation Data'!$G$4,0,10*ROW('Sanitation Data'!G10))),'Data Summary'!CZ16="Yes"),100-OFFSET('Sanitation Data'!$G$4,0,10*ROW('Sanitation Data'!G10)),NA())</f>
        <v>#N/A</v>
      </c>
      <c r="AL16" s="508" t="e">
        <f ca="1">+IF(AND(ISNUMBER(OFFSET('Sanitation Data'!$G$6,0,10*ROW('Sanitation Data'!G10))),'Data Summary'!DA16="Yes"),OFFSET('Sanitation Data'!$G$6,0,10*ROW('Sanitation Data'!G10)),NA())</f>
        <v>#N/A</v>
      </c>
      <c r="AM16" s="508" t="e">
        <f ca="1">+IF(AND(ISNUMBER(OFFSET('Sanitation Data'!$G$10,0,10*ROW('Sanitation Data'!G10))),'Data Summary'!DB16="Yes"),OFFSET('Sanitation Data'!$G$10,0,10*ROW('Sanitation Data'!G10)),NA())</f>
        <v>#N/A</v>
      </c>
      <c r="AN16" s="508" t="e">
        <f ca="1">+IF(AND(ISNUMBER(OFFSET('Sanitation Data'!$G$11,0,10*ROW('Sanitation Data'!G10))),'Data Summary'!DC16="Yes"),OFFSET('Sanitation Data'!$G$11,0,10*ROW('Sanitation Data'!G10)),NA())</f>
        <v>#N/A</v>
      </c>
      <c r="AO16" s="508" t="e">
        <f ca="1">+IF(AND(ISNUMBER(OFFSET('Sanitation Data'!$G$12,0,10*ROW('Sanitation Data'!G10))),'Data Summary'!DD16="Yes"),OFFSET('Sanitation Data'!$G$12,0,10*ROW('Sanitation Data'!G10)),NA())</f>
        <v>#N/A</v>
      </c>
      <c r="AP16" s="508" t="e">
        <f ca="1">+IF(AND(ISNUMBER(OFFSET('Sanitation Data'!$H$4,0,10*ROW('Sanitation Data'!H10))),'Data Summary'!DE16="Yes"),100-OFFSET('Sanitation Data'!$H$4,0,10*ROW('Sanitation Data'!H10)),NA())</f>
        <v>#N/A</v>
      </c>
      <c r="AQ16" s="508" t="e">
        <f ca="1">+IF(AND(ISNUMBER(OFFSET('Sanitation Data'!$H$6,0,10*ROW('Sanitation Data'!H10))),'Data Summary'!DF16="Yes"),OFFSET('Sanitation Data'!$H$6,0,10*ROW('Sanitation Data'!H10)),NA())</f>
        <v>#N/A</v>
      </c>
      <c r="AR16" s="508" t="e">
        <f ca="1">+IF(AND(ISNUMBER(OFFSET('Sanitation Data'!$H$10,0,10*ROW('Sanitation Data'!H10))),'Data Summary'!DG16="Yes"),OFFSET('Sanitation Data'!$H$10,0,10*ROW('Sanitation Data'!H10)),NA())</f>
        <v>#N/A</v>
      </c>
      <c r="AS16" s="508" t="e">
        <f ca="1">+IF(AND(ISNUMBER(OFFSET('Sanitation Data'!$H$11,0,10*ROW('Sanitation Data'!H10))),'Data Summary'!DH16="Yes"),OFFSET('Sanitation Data'!$H$11,0,10*ROW('Sanitation Data'!H10)),NA())</f>
        <v>#N/A</v>
      </c>
      <c r="AT16" s="508" t="e">
        <f ca="1">+IF(AND(ISNUMBER(OFFSET('Sanitation Data'!$H$12,0,10*ROW('Sanitation Data'!H10))),'Data Summary'!DI16="Yes"),OFFSET('Sanitation Data'!$H$12,0,10*ROW('Sanitation Data'!H10)),NA())</f>
        <v>#N/A</v>
      </c>
      <c r="AU16" s="508" t="e">
        <f ca="1">+IF(AND(ISNUMBER(OFFSET('Sanitation Data'!$I$4,0,10*ROW('Sanitation Data'!I10))),'Data Summary'!DJ16="Yes"),100-OFFSET('Sanitation Data'!$I$4,0,10*ROW('Sanitation Data'!I10)),NA())</f>
        <v>#N/A</v>
      </c>
      <c r="AV16" s="508" t="e">
        <f ca="1">+IF(AND(ISNUMBER(OFFSET('Sanitation Data'!$I$6,0,10*ROW('Sanitation Data'!I10))),'Data Summary'!DK16="Yes"),OFFSET('Sanitation Data'!$I$6,0,10*ROW('Sanitation Data'!I10)),NA())</f>
        <v>#N/A</v>
      </c>
      <c r="AW16" s="508" t="e">
        <f ca="1">+IF(AND(ISNUMBER(OFFSET('Sanitation Data'!$I$10,0,10*ROW('Sanitation Data'!I10))),'Data Summary'!DL16="Yes"),OFFSET('Sanitation Data'!$I$10,0,10*ROW('Sanitation Data'!I10)),NA())</f>
        <v>#N/A</v>
      </c>
      <c r="AX16" s="508" t="e">
        <f ca="1">+IF(AND(ISNUMBER(OFFSET('Sanitation Data'!$I$11,0,10*ROW('Sanitation Data'!I10))),'Data Summary'!DM16="Yes"),OFFSET('Sanitation Data'!$I$11,0,10*ROW('Sanitation Data'!I10)),NA())</f>
        <v>#N/A</v>
      </c>
      <c r="AY16" s="508" t="e">
        <f ca="1">+IF(AND(ISNUMBER(OFFSET('Sanitation Data'!$I$12,0,10*ROW('Sanitation Data'!I10))),'Data Summary'!DN16="Yes"),OFFSET('Sanitation Data'!$I$12,0,10*ROW('Sanitation Data'!I10)),NA())</f>
        <v>#N/A</v>
      </c>
      <c r="AZ16" s="509">
        <f ca="1">+IF(AND(ISNUMBER(OFFSET('Hygiene Data'!$D$5,0,10*ROW('Hygiene Data'!D10))),'Data Summary'!DO16="Yes"),OFFSET('Hygiene Data'!$D$5,0,10*ROW('Hygiene Data'!D10)),NA())</f>
        <v>99.513016371429941</v>
      </c>
      <c r="BA16" s="509" t="e">
        <f ca="1">+IF(AND(ISNUMBER(OFFSET('Hygiene Data'!$D$7,0,10*ROW('Hygiene Data'!D10))),'Data Summary'!DP16="Yes"),OFFSET('Hygiene Data'!$D$7,0,10*ROW('Hygiene Data'!D10)),NA())</f>
        <v>#N/A</v>
      </c>
      <c r="BB16" s="509" t="e">
        <f ca="1">+IF(AND(ISNUMBER(OFFSET('Hygiene Data'!$D$9,0,10*ROW('Hygiene Data'!D10))),'Data Summary'!DQ16="Yes"),OFFSET('Hygiene Data'!$D$9,0,10*ROW('Hygiene Data'!D10)),NA())</f>
        <v>#N/A</v>
      </c>
      <c r="BC16" s="509" t="e">
        <f ca="1">+IF(AND(ISNUMBER(OFFSET('Hygiene Data'!$E$5,0,10*ROW('Hygiene Data'!E10))),'Data Summary'!DR16="Yes"),OFFSET('Hygiene Data'!$E$5,0,10*ROW('Hygiene Data'!E10)),NA())</f>
        <v>#N/A</v>
      </c>
      <c r="BD16" s="509" t="e">
        <f ca="1">+IF(AND(ISNUMBER(OFFSET('Hygiene Data'!$E$7,0,10*ROW('Hygiene Data'!E10))),'Data Summary'!DS16="Yes"),OFFSET('Hygiene Data'!$E$7,0,10*ROW('Hygiene Data'!E10)),NA())</f>
        <v>#N/A</v>
      </c>
      <c r="BE16" s="509" t="e">
        <f ca="1">+IF(AND(ISNUMBER(OFFSET('Hygiene Data'!$E$9,0,10*ROW('Hygiene Data'!E10))),'Data Summary'!DT16="Yes"),OFFSET('Hygiene Data'!$E$9,0,10*ROW('Hygiene Data'!E10)),NA())</f>
        <v>#N/A</v>
      </c>
      <c r="BF16" s="509" t="e">
        <f ca="1">+IF(AND(ISNUMBER(OFFSET('Hygiene Data'!$F$5,0,10*ROW('Hygiene Data'!F10))),'Data Summary'!DU16="Yes"),OFFSET('Hygiene Data'!$F$5,0,10*ROW('Hygiene Data'!F10)),NA())</f>
        <v>#N/A</v>
      </c>
      <c r="BG16" s="509" t="e">
        <f ca="1">+IF(AND(ISNUMBER(OFFSET('Hygiene Data'!$F$7,0,10*ROW('Hygiene Data'!F10))),'Data Summary'!DV16="Yes"),OFFSET('Hygiene Data'!$F$7,0,10*ROW('Hygiene Data'!F10)),NA())</f>
        <v>#N/A</v>
      </c>
      <c r="BH16" s="509" t="e">
        <f ca="1">+IF(AND(ISNUMBER(OFFSET('Hygiene Data'!$F$9,0,10*ROW('Hygiene Data'!F10))),'Data Summary'!DW16="Yes"),OFFSET('Hygiene Data'!$F$9,0,10*ROW('Hygiene Data'!F10)),NA())</f>
        <v>#N/A</v>
      </c>
      <c r="BI16" s="509" t="e">
        <f ca="1">+IF(AND(ISNUMBER(OFFSET('Hygiene Data'!$G$5,0,10*ROW('Hygiene Data'!G10))),'Data Summary'!DX16="Yes"),OFFSET('Hygiene Data'!$G$5,0,10*ROW('Hygiene Data'!G10)),NA())</f>
        <v>#N/A</v>
      </c>
      <c r="BJ16" s="509" t="e">
        <f ca="1">+IF(AND(ISNUMBER(OFFSET('Hygiene Data'!$G$7,0,10*ROW('Hygiene Data'!G10))),'Data Summary'!DY16="Yes"),OFFSET('Hygiene Data'!$G$7,0,10*ROW('Hygiene Data'!G10)),NA())</f>
        <v>#N/A</v>
      </c>
      <c r="BK16" s="509" t="e">
        <f ca="1">+IF(AND(ISNUMBER(OFFSET('Hygiene Data'!$G$9,0,10*ROW('Hygiene Data'!G10))),'Data Summary'!DZ16="Yes"),OFFSET('Hygiene Data'!$G$9,0,10*ROW('Hygiene Data'!G10)),NA())</f>
        <v>#N/A</v>
      </c>
      <c r="BL16" s="509">
        <f ca="1">+IF(AND(ISNUMBER(OFFSET('Hygiene Data'!$H$5,0,10*ROW('Hygiene Data'!H10))),'Data Summary'!EA16="Yes"),OFFSET('Hygiene Data'!$H$5,0,10*ROW('Hygiene Data'!H10)),NA())</f>
        <v>99.525319999999994</v>
      </c>
      <c r="BM16" s="509" t="e">
        <f ca="1">+IF(AND(ISNUMBER(OFFSET('Hygiene Data'!$H$7,0,10*ROW('Hygiene Data'!H10))),'Data Summary'!EB16="Yes"),OFFSET('Hygiene Data'!$H$7,0,10*ROW('Hygiene Data'!H10)),NA())</f>
        <v>#N/A</v>
      </c>
      <c r="BN16" s="509" t="e">
        <f ca="1">+IF(AND(ISNUMBER(OFFSET('Hygiene Data'!$H$9,0,10*ROW('Hygiene Data'!H10))),'Data Summary'!EC16="Yes"),OFFSET('Hygiene Data'!$H$9,0,10*ROW('Hygiene Data'!H10)),NA())</f>
        <v>#N/A</v>
      </c>
      <c r="BO16" s="509">
        <f ca="1">+IF(AND(ISNUMBER(OFFSET('Hygiene Data'!$I$5,0,10*ROW('Hygiene Data'!I10))),'Data Summary'!ED16="Yes"),OFFSET('Hygiene Data'!$I$5,0,10*ROW('Hygiene Data'!I10)),NA())</f>
        <v>99.473464664668498</v>
      </c>
      <c r="BP16" s="509" t="e">
        <f ca="1">+IF(AND(ISNUMBER(OFFSET('Hygiene Data'!$I$7,0,10*ROW('Hygiene Data'!I10))),'Data Summary'!EE16="Yes"),OFFSET('Hygiene Data'!$I$7,0,10*ROW('Hygiene Data'!I10)),NA())</f>
        <v>#N/A</v>
      </c>
      <c r="BQ16" s="509" t="e">
        <f ca="1">+IF(AND(ISNUMBER(OFFSET('Hygiene Data'!$I$9,0,10*ROW('Hygiene Data'!I10))),'Data Summary'!EF16="Yes"),OFFSET('Hygiene Data'!$I$9,0,10*ROW('Hygiene Data'!I10)),NA())</f>
        <v>#N/A</v>
      </c>
    </row>
    <row r="17" spans="1:69" x14ac:dyDescent="0.25">
      <c r="A17" s="505" t="str">
        <f ca="1">+RIGHT('Data Summary'!A17,LEN('Data Summary'!A17)-9)</f>
        <v>UIS</v>
      </c>
      <c r="B17" s="479" t="str">
        <f ca="1">+IF(ISTEXT('Data Summary'!B17),'Data Summary'!B17,"")</f>
        <v>آخر</v>
      </c>
      <c r="C17" s="506">
        <f ca="1">+VALUE('Data Summary'!C17)</f>
        <v>2020</v>
      </c>
      <c r="D17" s="507" t="e">
        <f ca="1">+IF(AND(ISNUMBER(OFFSET('Water Data'!$D$4,0,10*ROW('Water Data'!D11))),'Data Summary'!BS17="Yes"),100-OFFSET('Water Data'!$D$4,0,10*ROW('Water Data'!D11)),NA())</f>
        <v>#N/A</v>
      </c>
      <c r="E17" s="507" t="e">
        <f ca="1">+IF(AND(ISNUMBER(OFFSET('Water Data'!$D$6,0,10*ROW('Water Data'!D11))),'Data Summary'!BT17="Yes"),OFFSET('Water Data'!$D$6,0,10*ROW('Water Data'!D11)),NA())</f>
        <v>#N/A</v>
      </c>
      <c r="F17" s="507" t="e">
        <f ca="1">+IF(AND(ISNUMBER(OFFSET('Water Data'!$D$9,0,10*ROW('Water Data'!D11))),'Data Summary'!BU17="Yes"),OFFSET('Water Data'!$D$9,0,10*ROW('Water Data'!D11)),NA())</f>
        <v>#N/A</v>
      </c>
      <c r="G17" s="507" t="e">
        <f ca="1">+IF(AND(ISNUMBER(OFFSET('Water Data'!$E$4,0,10*ROW('Water Data'!E11))),'Data Summary'!BV17="Yes"),100-OFFSET('Water Data'!$E$4,0,10*ROW('Water Data'!E11)),NA())</f>
        <v>#N/A</v>
      </c>
      <c r="H17" s="507" t="e">
        <f ca="1">+IF(AND(ISNUMBER(OFFSET('Water Data'!$E$6,0,10*ROW('Water Data'!E11))),'Data Summary'!BW17="Yes"),OFFSET('Water Data'!$E$6,0,10*ROW('Water Data'!E11)),NA())</f>
        <v>#N/A</v>
      </c>
      <c r="I17" s="507" t="e">
        <f ca="1">+IF(AND(ISNUMBER(OFFSET('Water Data'!$E$9,0,10*ROW('Water Data'!E11))),'Data Summary'!BX17="Yes"),OFFSET('Water Data'!$E$9,0,10*ROW('Water Data'!E11)),NA())</f>
        <v>#N/A</v>
      </c>
      <c r="J17" s="507" t="e">
        <f ca="1">+IF(AND(ISNUMBER(OFFSET('Water Data'!$F$4,0,10*ROW('Water Data'!F11))),'Data Summary'!BY17="Yes"),100-OFFSET('Water Data'!$F$4,0,10*ROW('Water Data'!F11)),NA())</f>
        <v>#N/A</v>
      </c>
      <c r="K17" s="507" t="e">
        <f ca="1">+IF(AND(ISNUMBER(OFFSET('Water Data'!$F$6,0,10*ROW('Water Data'!F11))),'Data Summary'!BZ17="Yes"),OFFSET('Water Data'!$F$6,0,10*ROW('Water Data'!F11)),NA())</f>
        <v>#N/A</v>
      </c>
      <c r="L17" s="507" t="e">
        <f ca="1">+IF(AND(ISNUMBER(OFFSET('Water Data'!$F$9,0,10*ROW('Water Data'!F11))),'Data Summary'!CA17="Yes"),OFFSET('Water Data'!$F$9,0,10*ROW('Water Data'!F11)),NA())</f>
        <v>#N/A</v>
      </c>
      <c r="M17" s="507" t="e">
        <f ca="1">+IF(AND(ISNUMBER(OFFSET('Water Data'!$G$4,0,10*ROW('Water Data'!G11))),'Data Summary'!CB17="Yes"),100-OFFSET('Water Data'!$G$4,0,10*ROW('Water Data'!G11)),NA())</f>
        <v>#N/A</v>
      </c>
      <c r="N17" s="507" t="e">
        <f ca="1">+IF(AND(ISNUMBER(OFFSET('Water Data'!$G$6,0,10*ROW('Water Data'!G11))),'Data Summary'!CC17="Yes"),OFFSET('Water Data'!$G$6,0,10*ROW('Water Data'!G11)),NA())</f>
        <v>#N/A</v>
      </c>
      <c r="O17" s="507" t="e">
        <f ca="1">+IF(AND(ISNUMBER(OFFSET('Water Data'!$G$9,0,10*ROW('Water Data'!G11))),'Data Summary'!CD17="Yes"),OFFSET('Water Data'!$G$9,0,10*ROW('Water Data'!G11)),NA())</f>
        <v>#N/A</v>
      </c>
      <c r="P17" s="507" t="e">
        <f ca="1">+IF(AND(ISNUMBER(OFFSET('Water Data'!$H$4,0,10*ROW('Water Data'!H11))),'Data Summary'!CE17="Yes"),100-OFFSET('Water Data'!$H$4,0,10*ROW('Water Data'!H11)),NA())</f>
        <v>#N/A</v>
      </c>
      <c r="Q17" s="507" t="e">
        <f ca="1">+IF(AND(ISNUMBER(OFFSET('Water Data'!$H$6,0,10*ROW('Water Data'!H11))),'Data Summary'!CF17="Yes"),OFFSET('Water Data'!$H$6,0,10*ROW('Water Data'!H11)),NA())</f>
        <v>#N/A</v>
      </c>
      <c r="R17" s="507" t="e">
        <f ca="1">+IF(AND(ISNUMBER(OFFSET('Water Data'!$H$9,0,10*ROW('Water Data'!H11))),'Data Summary'!CG17="Yes"),OFFSET('Water Data'!$H$9,0,10*ROW('Water Data'!H11)),NA())</f>
        <v>#N/A</v>
      </c>
      <c r="S17" s="507" t="e">
        <f ca="1">+IF(AND(ISNUMBER(OFFSET('Water Data'!$I$4,0,10*ROW('Water Data'!I11))),'Data Summary'!CH17="Yes"),100-OFFSET('Water Data'!$I$4,0,10*ROW('Water Data'!I11)),NA())</f>
        <v>#N/A</v>
      </c>
      <c r="T17" s="507">
        <f ca="1">+IF(AND(ISNUMBER(OFFSET('Water Data'!$I$6,0,10*ROW('Water Data'!I11))),'Data Summary'!CI17="Yes"),OFFSET('Water Data'!$I$6,0,10*ROW('Water Data'!I11)),NA())</f>
        <v>99.325719145597063</v>
      </c>
      <c r="U17" s="507" t="e">
        <f ca="1">+IF(AND(ISNUMBER(OFFSET('Water Data'!$I$9,0,10*ROW('Water Data'!I11))),'Data Summary'!CJ17="Yes"),OFFSET('Water Data'!$I$9,0,10*ROW('Water Data'!I11)),NA())</f>
        <v>#N/A</v>
      </c>
      <c r="V17" s="508" t="e">
        <f ca="1">+IF(AND(ISNUMBER(OFFSET('Sanitation Data'!$D$4,0,10*ROW('Sanitation Data'!D11))),'Data Summary'!CK17="Yes"),100-OFFSET('Sanitation Data'!$D$4,0,10*ROW('Sanitation Data'!D11)),NA())</f>
        <v>#N/A</v>
      </c>
      <c r="W17" s="508">
        <f ca="1">+IF(AND(ISNUMBER(OFFSET('Sanitation Data'!$D$6,0,10*ROW('Sanitation Data'!D11))),'Data Summary'!CL17="Yes"),OFFSET('Sanitation Data'!$D$6,0,10*ROW('Sanitation Data'!D11)),NA())</f>
        <v>99.442701710989468</v>
      </c>
      <c r="X17" s="508" t="e">
        <f ca="1">+IF(AND(ISNUMBER(OFFSET('Sanitation Data'!$D$10,0,10*ROW('Sanitation Data'!D11))),'Data Summary'!CM17="Yes"),OFFSET('Sanitation Data'!$D$10,0,10*ROW('Sanitation Data'!D11)),NA())</f>
        <v>#N/A</v>
      </c>
      <c r="Y17" s="508" t="e">
        <f ca="1">+IF(AND(ISNUMBER(OFFSET('Sanitation Data'!$D$11,0,10*ROW('Sanitation Data'!D11))),'Data Summary'!CN17="Yes"),OFFSET('Sanitation Data'!$D$11,0,10*ROW('Sanitation Data'!D11)),NA())</f>
        <v>#N/A</v>
      </c>
      <c r="Z17" s="508" t="e">
        <f ca="1">+IF(AND(ISNUMBER(OFFSET('Sanitation Data'!$D$12,0,10*ROW('Sanitation Data'!D11))),'Data Summary'!CO17="Yes"),OFFSET('Sanitation Data'!$D$12,0,10*ROW('Sanitation Data'!D11)),NA())</f>
        <v>#N/A</v>
      </c>
      <c r="AA17" s="508" t="e">
        <f ca="1">+IF(AND(ISNUMBER(OFFSET('Sanitation Data'!$E$4,0,10*ROW('Sanitation Data'!E11))),'Data Summary'!CP17="Yes"),100-OFFSET('Sanitation Data'!$E$4,0,10*ROW('Sanitation Data'!E11)),NA())</f>
        <v>#N/A</v>
      </c>
      <c r="AB17" s="508" t="e">
        <f ca="1">+IF(AND(ISNUMBER(OFFSET('Sanitation Data'!$E$6,0,10*ROW('Sanitation Data'!E11))),'Data Summary'!CQ17="Yes"),OFFSET('Sanitation Data'!$E$6,0,10*ROW('Sanitation Data'!E11)),NA())</f>
        <v>#N/A</v>
      </c>
      <c r="AC17" s="508" t="e">
        <f ca="1">+IF(AND(ISNUMBER(OFFSET('Sanitation Data'!$E$10,0,10*ROW('Sanitation Data'!E11))),'Data Summary'!CR17="Yes"),OFFSET('Sanitation Data'!$E$10,0,10*ROW('Sanitation Data'!E11)),NA())</f>
        <v>#N/A</v>
      </c>
      <c r="AD17" s="508" t="e">
        <f ca="1">+IF(AND(ISNUMBER(OFFSET('Sanitation Data'!$E$11,0,10*ROW('Sanitation Data'!E11))),'Data Summary'!CS17="Yes"),OFFSET('Sanitation Data'!$E$11,0,10*ROW('Sanitation Data'!E11)),NA())</f>
        <v>#N/A</v>
      </c>
      <c r="AE17" s="508" t="e">
        <f ca="1">+IF(AND(ISNUMBER(OFFSET('Sanitation Data'!$E$12,0,10*ROW('Sanitation Data'!E11))),'Data Summary'!CT17="Yes"),OFFSET('Sanitation Data'!$E$12,0,10*ROW('Sanitation Data'!E11)),NA())</f>
        <v>#N/A</v>
      </c>
      <c r="AF17" s="508" t="e">
        <f ca="1">+IF(AND(ISNUMBER(OFFSET('Sanitation Data'!$F$4,0,10*ROW('Sanitation Data'!F11))),'Data Summary'!CU17="Yes"),100-OFFSET('Sanitation Data'!$F$4,0,10*ROW('Sanitation Data'!F11)),NA())</f>
        <v>#N/A</v>
      </c>
      <c r="AG17" s="508" t="e">
        <f ca="1">+IF(AND(ISNUMBER(OFFSET('Sanitation Data'!$F$6,0,10*ROW('Sanitation Data'!F11))),'Data Summary'!CV17="Yes"),OFFSET('Sanitation Data'!$F$6,0,10*ROW('Sanitation Data'!F11)),NA())</f>
        <v>#N/A</v>
      </c>
      <c r="AH17" s="508" t="e">
        <f ca="1">+IF(AND(ISNUMBER(OFFSET('Sanitation Data'!$F$10,0,10*ROW('Sanitation Data'!F11))),'Data Summary'!CW17="Yes"),OFFSET('Sanitation Data'!$F$10,0,10*ROW('Sanitation Data'!F11)),NA())</f>
        <v>#N/A</v>
      </c>
      <c r="AI17" s="508" t="e">
        <f ca="1">+IF(AND(ISNUMBER(OFFSET('Sanitation Data'!$F$11,0,10*ROW('Sanitation Data'!F11))),'Data Summary'!CX17="Yes"),OFFSET('Sanitation Data'!$F$11,0,10*ROW('Sanitation Data'!F11)),NA())</f>
        <v>#N/A</v>
      </c>
      <c r="AJ17" s="508" t="e">
        <f ca="1">+IF(AND(ISNUMBER(OFFSET('Sanitation Data'!$F$12,0,10*ROW('Sanitation Data'!F11))),'Data Summary'!CY17="Yes"),OFFSET('Sanitation Data'!$F$12,0,10*ROW('Sanitation Data'!F11)),NA())</f>
        <v>#N/A</v>
      </c>
      <c r="AK17" s="508" t="e">
        <f ca="1">+IF(AND(ISNUMBER(OFFSET('Sanitation Data'!$G$4,0,10*ROW('Sanitation Data'!G11))),'Data Summary'!CZ17="Yes"),100-OFFSET('Sanitation Data'!$G$4,0,10*ROW('Sanitation Data'!G11)),NA())</f>
        <v>#N/A</v>
      </c>
      <c r="AL17" s="508" t="e">
        <f ca="1">+IF(AND(ISNUMBER(OFFSET('Sanitation Data'!$G$6,0,10*ROW('Sanitation Data'!G11))),'Data Summary'!DA17="Yes"),OFFSET('Sanitation Data'!$G$6,0,10*ROW('Sanitation Data'!G11)),NA())</f>
        <v>#N/A</v>
      </c>
      <c r="AM17" s="508" t="e">
        <f ca="1">+IF(AND(ISNUMBER(OFFSET('Sanitation Data'!$G$10,0,10*ROW('Sanitation Data'!G11))),'Data Summary'!DB17="Yes"),OFFSET('Sanitation Data'!$G$10,0,10*ROW('Sanitation Data'!G11)),NA())</f>
        <v>#N/A</v>
      </c>
      <c r="AN17" s="508" t="e">
        <f ca="1">+IF(AND(ISNUMBER(OFFSET('Sanitation Data'!$G$11,0,10*ROW('Sanitation Data'!G11))),'Data Summary'!DC17="Yes"),OFFSET('Sanitation Data'!$G$11,0,10*ROW('Sanitation Data'!G11)),NA())</f>
        <v>#N/A</v>
      </c>
      <c r="AO17" s="508" t="e">
        <f ca="1">+IF(AND(ISNUMBER(OFFSET('Sanitation Data'!$G$12,0,10*ROW('Sanitation Data'!G11))),'Data Summary'!DD17="Yes"),OFFSET('Sanitation Data'!$G$12,0,10*ROW('Sanitation Data'!G11)),NA())</f>
        <v>#N/A</v>
      </c>
      <c r="AP17" s="508" t="e">
        <f ca="1">+IF(AND(ISNUMBER(OFFSET('Sanitation Data'!$H$4,0,10*ROW('Sanitation Data'!H11))),'Data Summary'!DE17="Yes"),100-OFFSET('Sanitation Data'!$H$4,0,10*ROW('Sanitation Data'!H11)),NA())</f>
        <v>#N/A</v>
      </c>
      <c r="AQ17" s="508">
        <f ca="1">+IF(AND(ISNUMBER(OFFSET('Sanitation Data'!$H$6,0,10*ROW('Sanitation Data'!H11))),'Data Summary'!DF17="Yes"),OFFSET('Sanitation Data'!$H$6,0,10*ROW('Sanitation Data'!H11)),NA())</f>
        <v>99.749179999999996</v>
      </c>
      <c r="AR17" s="508" t="e">
        <f ca="1">+IF(AND(ISNUMBER(OFFSET('Sanitation Data'!$H$10,0,10*ROW('Sanitation Data'!H11))),'Data Summary'!DG17="Yes"),OFFSET('Sanitation Data'!$H$10,0,10*ROW('Sanitation Data'!H11)),NA())</f>
        <v>#N/A</v>
      </c>
      <c r="AS17" s="508" t="e">
        <f ca="1">+IF(AND(ISNUMBER(OFFSET('Sanitation Data'!$H$11,0,10*ROW('Sanitation Data'!H11))),'Data Summary'!DH17="Yes"),OFFSET('Sanitation Data'!$H$11,0,10*ROW('Sanitation Data'!H11)),NA())</f>
        <v>#N/A</v>
      </c>
      <c r="AT17" s="508" t="e">
        <f ca="1">+IF(AND(ISNUMBER(OFFSET('Sanitation Data'!$H$12,0,10*ROW('Sanitation Data'!H11))),'Data Summary'!DI17="Yes"),OFFSET('Sanitation Data'!$H$12,0,10*ROW('Sanitation Data'!H11)),NA())</f>
        <v>#N/A</v>
      </c>
      <c r="AU17" s="508" t="e">
        <f ca="1">+IF(AND(ISNUMBER(OFFSET('Sanitation Data'!$I$4,0,10*ROW('Sanitation Data'!I11))),'Data Summary'!DJ17="Yes"),100-OFFSET('Sanitation Data'!$I$4,0,10*ROW('Sanitation Data'!I11)),NA())</f>
        <v>#N/A</v>
      </c>
      <c r="AV17" s="508">
        <f ca="1">+IF(AND(ISNUMBER(OFFSET('Sanitation Data'!$I$6,0,10*ROW('Sanitation Data'!I11))),'Data Summary'!DK17="Yes"),OFFSET('Sanitation Data'!$I$6,0,10*ROW('Sanitation Data'!I11)),NA())</f>
        <v>99.134868762223917</v>
      </c>
      <c r="AW17" s="508" t="e">
        <f ca="1">+IF(AND(ISNUMBER(OFFSET('Sanitation Data'!$I$10,0,10*ROW('Sanitation Data'!I11))),'Data Summary'!DL17="Yes"),OFFSET('Sanitation Data'!$I$10,0,10*ROW('Sanitation Data'!I11)),NA())</f>
        <v>#N/A</v>
      </c>
      <c r="AX17" s="508" t="e">
        <f ca="1">+IF(AND(ISNUMBER(OFFSET('Sanitation Data'!$I$11,0,10*ROW('Sanitation Data'!I11))),'Data Summary'!DM17="Yes"),OFFSET('Sanitation Data'!$I$11,0,10*ROW('Sanitation Data'!I11)),NA())</f>
        <v>#N/A</v>
      </c>
      <c r="AY17" s="508" t="e">
        <f ca="1">+IF(AND(ISNUMBER(OFFSET('Sanitation Data'!$I$12,0,10*ROW('Sanitation Data'!I11))),'Data Summary'!DN17="Yes"),OFFSET('Sanitation Data'!$I$12,0,10*ROW('Sanitation Data'!I11)),NA())</f>
        <v>#N/A</v>
      </c>
      <c r="AZ17" s="509" t="e">
        <f ca="1">+IF(AND(ISNUMBER(OFFSET('Hygiene Data'!$D$5,0,10*ROW('Hygiene Data'!D11))),'Data Summary'!DO17="Yes"),OFFSET('Hygiene Data'!$D$5,0,10*ROW('Hygiene Data'!D11)),NA())</f>
        <v>#N/A</v>
      </c>
      <c r="BA17" s="509" t="e">
        <f ca="1">+IF(AND(ISNUMBER(OFFSET('Hygiene Data'!$D$7,0,10*ROW('Hygiene Data'!D11))),'Data Summary'!DP17="Yes"),OFFSET('Hygiene Data'!$D$7,0,10*ROW('Hygiene Data'!D11)),NA())</f>
        <v>#N/A</v>
      </c>
      <c r="BB17" s="509" t="e">
        <f ca="1">+IF(AND(ISNUMBER(OFFSET('Hygiene Data'!$D$9,0,10*ROW('Hygiene Data'!D11))),'Data Summary'!DQ17="Yes"),OFFSET('Hygiene Data'!$D$9,0,10*ROW('Hygiene Data'!D11)),NA())</f>
        <v>#N/A</v>
      </c>
      <c r="BC17" s="509" t="e">
        <f ca="1">+IF(AND(ISNUMBER(OFFSET('Hygiene Data'!$E$5,0,10*ROW('Hygiene Data'!E11))),'Data Summary'!DR17="Yes"),OFFSET('Hygiene Data'!$E$5,0,10*ROW('Hygiene Data'!E11)),NA())</f>
        <v>#N/A</v>
      </c>
      <c r="BD17" s="509" t="e">
        <f ca="1">+IF(AND(ISNUMBER(OFFSET('Hygiene Data'!$E$7,0,10*ROW('Hygiene Data'!E11))),'Data Summary'!DS17="Yes"),OFFSET('Hygiene Data'!$E$7,0,10*ROW('Hygiene Data'!E11)),NA())</f>
        <v>#N/A</v>
      </c>
      <c r="BE17" s="509" t="e">
        <f ca="1">+IF(AND(ISNUMBER(OFFSET('Hygiene Data'!$E$9,0,10*ROW('Hygiene Data'!E11))),'Data Summary'!DT17="Yes"),OFFSET('Hygiene Data'!$E$9,0,10*ROW('Hygiene Data'!E11)),NA())</f>
        <v>#N/A</v>
      </c>
      <c r="BF17" s="509" t="e">
        <f ca="1">+IF(AND(ISNUMBER(OFFSET('Hygiene Data'!$F$5,0,10*ROW('Hygiene Data'!F11))),'Data Summary'!DU17="Yes"),OFFSET('Hygiene Data'!$F$5,0,10*ROW('Hygiene Data'!F11)),NA())</f>
        <v>#N/A</v>
      </c>
      <c r="BG17" s="509" t="e">
        <f ca="1">+IF(AND(ISNUMBER(OFFSET('Hygiene Data'!$F$7,0,10*ROW('Hygiene Data'!F11))),'Data Summary'!DV17="Yes"),OFFSET('Hygiene Data'!$F$7,0,10*ROW('Hygiene Data'!F11)),NA())</f>
        <v>#N/A</v>
      </c>
      <c r="BH17" s="509" t="e">
        <f ca="1">+IF(AND(ISNUMBER(OFFSET('Hygiene Data'!$F$9,0,10*ROW('Hygiene Data'!F11))),'Data Summary'!DW17="Yes"),OFFSET('Hygiene Data'!$F$9,0,10*ROW('Hygiene Data'!F11)),NA())</f>
        <v>#N/A</v>
      </c>
      <c r="BI17" s="509" t="e">
        <f ca="1">+IF(AND(ISNUMBER(OFFSET('Hygiene Data'!$G$5,0,10*ROW('Hygiene Data'!G11))),'Data Summary'!DX17="Yes"),OFFSET('Hygiene Data'!$G$5,0,10*ROW('Hygiene Data'!G11)),NA())</f>
        <v>#N/A</v>
      </c>
      <c r="BJ17" s="509" t="e">
        <f ca="1">+IF(AND(ISNUMBER(OFFSET('Hygiene Data'!$G$7,0,10*ROW('Hygiene Data'!G11))),'Data Summary'!DY17="Yes"),OFFSET('Hygiene Data'!$G$7,0,10*ROW('Hygiene Data'!G11)),NA())</f>
        <v>#N/A</v>
      </c>
      <c r="BK17" s="509" t="e">
        <f ca="1">+IF(AND(ISNUMBER(OFFSET('Hygiene Data'!$G$9,0,10*ROW('Hygiene Data'!G11))),'Data Summary'!DZ17="Yes"),OFFSET('Hygiene Data'!$G$9,0,10*ROW('Hygiene Data'!G11)),NA())</f>
        <v>#N/A</v>
      </c>
      <c r="BL17" s="509" t="e">
        <f ca="1">+IF(AND(ISNUMBER(OFFSET('Hygiene Data'!$H$5,0,10*ROW('Hygiene Data'!H11))),'Data Summary'!EA17="Yes"),OFFSET('Hygiene Data'!$H$5,0,10*ROW('Hygiene Data'!H11)),NA())</f>
        <v>#N/A</v>
      </c>
      <c r="BM17" s="509" t="e">
        <f ca="1">+IF(AND(ISNUMBER(OFFSET('Hygiene Data'!$H$7,0,10*ROW('Hygiene Data'!H11))),'Data Summary'!EB17="Yes"),OFFSET('Hygiene Data'!$H$7,0,10*ROW('Hygiene Data'!H11)),NA())</f>
        <v>#N/A</v>
      </c>
      <c r="BN17" s="509" t="e">
        <f ca="1">+IF(AND(ISNUMBER(OFFSET('Hygiene Data'!$H$9,0,10*ROW('Hygiene Data'!H11))),'Data Summary'!EC17="Yes"),OFFSET('Hygiene Data'!$H$9,0,10*ROW('Hygiene Data'!H11)),NA())</f>
        <v>#N/A</v>
      </c>
      <c r="BO17" s="509">
        <f ca="1">+IF(AND(ISNUMBER(OFFSET('Hygiene Data'!$I$5,0,10*ROW('Hygiene Data'!I11))),'Data Summary'!ED17="Yes"),OFFSET('Hygiene Data'!$I$5,0,10*ROW('Hygiene Data'!I11)),NA())</f>
        <v>99.134868762223917</v>
      </c>
      <c r="BP17" s="509" t="e">
        <f ca="1">+IF(AND(ISNUMBER(OFFSET('Hygiene Data'!$I$7,0,10*ROW('Hygiene Data'!I11))),'Data Summary'!EE17="Yes"),OFFSET('Hygiene Data'!$I$7,0,10*ROW('Hygiene Data'!I11)),NA())</f>
        <v>#N/A</v>
      </c>
      <c r="BQ17" s="509" t="e">
        <f ca="1">+IF(AND(ISNUMBER(OFFSET('Hygiene Data'!$I$9,0,10*ROW('Hygiene Data'!I11))),'Data Summary'!EF17="Yes"),OFFSET('Hygiene Data'!$I$9,0,10*ROW('Hygiene Data'!I11)),NA())</f>
        <v>#N/A</v>
      </c>
    </row>
    <row r="18" spans="1:69" x14ac:dyDescent="0.25">
      <c r="A18" s="505" t="str">
        <f ca="1">+RIGHT('Data Summary'!A18,LEN('Data Summary'!A18)-9)</f>
        <v>UIS</v>
      </c>
      <c r="B18" s="479" t="str">
        <f ca="1">+IF(ISTEXT('Data Summary'!B18),'Data Summary'!B18,"")</f>
        <v>آخر</v>
      </c>
      <c r="C18" s="506">
        <f ca="1">+VALUE('Data Summary'!C18)</f>
        <v>2021</v>
      </c>
      <c r="D18" s="507" t="e">
        <f ca="1">+IF(AND(ISNUMBER(OFFSET('Water Data'!$D$4,0,10*ROW('Water Data'!D12))),'Data Summary'!BS18="Yes"),100-OFFSET('Water Data'!$D$4,0,10*ROW('Water Data'!D12)),NA())</f>
        <v>#N/A</v>
      </c>
      <c r="E18" s="507">
        <f ca="1">+IF(AND(ISNUMBER(OFFSET('Water Data'!$D$6,0,10*ROW('Water Data'!D12))),'Data Summary'!BT18="Yes"),OFFSET('Water Data'!$D$6,0,10*ROW('Water Data'!D12)),NA())</f>
        <v>94.667418927039691</v>
      </c>
      <c r="F18" s="507" t="e">
        <f ca="1">+IF(AND(ISNUMBER(OFFSET('Water Data'!$D$9,0,10*ROW('Water Data'!D12))),'Data Summary'!BU18="Yes"),OFFSET('Water Data'!$D$9,0,10*ROW('Water Data'!D12)),NA())</f>
        <v>#N/A</v>
      </c>
      <c r="G18" s="507" t="e">
        <f ca="1">+IF(AND(ISNUMBER(OFFSET('Water Data'!$E$4,0,10*ROW('Water Data'!E12))),'Data Summary'!BV18="Yes"),100-OFFSET('Water Data'!$E$4,0,10*ROW('Water Data'!E12)),NA())</f>
        <v>#N/A</v>
      </c>
      <c r="H18" s="507" t="e">
        <f ca="1">+IF(AND(ISNUMBER(OFFSET('Water Data'!$E$6,0,10*ROW('Water Data'!E12))),'Data Summary'!BW18="Yes"),OFFSET('Water Data'!$E$6,0,10*ROW('Water Data'!E12)),NA())</f>
        <v>#N/A</v>
      </c>
      <c r="I18" s="507" t="e">
        <f ca="1">+IF(AND(ISNUMBER(OFFSET('Water Data'!$E$9,0,10*ROW('Water Data'!E12))),'Data Summary'!BX18="Yes"),OFFSET('Water Data'!$E$9,0,10*ROW('Water Data'!E12)),NA())</f>
        <v>#N/A</v>
      </c>
      <c r="J18" s="507" t="e">
        <f ca="1">+IF(AND(ISNUMBER(OFFSET('Water Data'!$F$4,0,10*ROW('Water Data'!F12))),'Data Summary'!BY18="Yes"),100-OFFSET('Water Data'!$F$4,0,10*ROW('Water Data'!F12)),NA())</f>
        <v>#N/A</v>
      </c>
      <c r="K18" s="507" t="e">
        <f ca="1">+IF(AND(ISNUMBER(OFFSET('Water Data'!$F$6,0,10*ROW('Water Data'!F12))),'Data Summary'!BZ18="Yes"),OFFSET('Water Data'!$F$6,0,10*ROW('Water Data'!F12)),NA())</f>
        <v>#N/A</v>
      </c>
      <c r="L18" s="507" t="e">
        <f ca="1">+IF(AND(ISNUMBER(OFFSET('Water Data'!$F$9,0,10*ROW('Water Data'!F12))),'Data Summary'!CA18="Yes"),OFFSET('Water Data'!$F$9,0,10*ROW('Water Data'!F12)),NA())</f>
        <v>#N/A</v>
      </c>
      <c r="M18" s="507" t="e">
        <f ca="1">+IF(AND(ISNUMBER(OFFSET('Water Data'!$G$4,0,10*ROW('Water Data'!G12))),'Data Summary'!CB18="Yes"),100-OFFSET('Water Data'!$G$4,0,10*ROW('Water Data'!G12)),NA())</f>
        <v>#N/A</v>
      </c>
      <c r="N18" s="507" t="e">
        <f ca="1">+IF(AND(ISNUMBER(OFFSET('Water Data'!$G$6,0,10*ROW('Water Data'!G12))),'Data Summary'!CC18="Yes"),OFFSET('Water Data'!$G$6,0,10*ROW('Water Data'!G12)),NA())</f>
        <v>#N/A</v>
      </c>
      <c r="O18" s="507" t="e">
        <f ca="1">+IF(AND(ISNUMBER(OFFSET('Water Data'!$G$9,0,10*ROW('Water Data'!G12))),'Data Summary'!CD18="Yes"),OFFSET('Water Data'!$G$9,0,10*ROW('Water Data'!G12)),NA())</f>
        <v>#N/A</v>
      </c>
      <c r="P18" s="507" t="e">
        <f ca="1">+IF(AND(ISNUMBER(OFFSET('Water Data'!$H$4,0,10*ROW('Water Data'!H12))),'Data Summary'!CE18="Yes"),100-OFFSET('Water Data'!$H$4,0,10*ROW('Water Data'!H12)),NA())</f>
        <v>#N/A</v>
      </c>
      <c r="Q18" s="507">
        <f ca="1">+IF(AND(ISNUMBER(OFFSET('Water Data'!$H$6,0,10*ROW('Water Data'!H12))),'Data Summary'!CF18="Yes"),OFFSET('Water Data'!$H$6,0,10*ROW('Water Data'!H12)),NA())</f>
        <v>89.51</v>
      </c>
      <c r="R18" s="507" t="e">
        <f ca="1">+IF(AND(ISNUMBER(OFFSET('Water Data'!$H$9,0,10*ROW('Water Data'!H12))),'Data Summary'!CG18="Yes"),OFFSET('Water Data'!$H$9,0,10*ROW('Water Data'!H12)),NA())</f>
        <v>#N/A</v>
      </c>
      <c r="S18" s="507">
        <f ca="1">+IF(AND(ISNUMBER(OFFSET('Water Data'!$I$4,0,10*ROW('Water Data'!I12))),'Data Summary'!CH18="Yes"),100-OFFSET('Water Data'!$I$4,0,10*ROW('Water Data'!I12)),NA())</f>
        <v>100</v>
      </c>
      <c r="T18" s="507">
        <f ca="1">+IF(AND(ISNUMBER(OFFSET('Water Data'!$I$6,0,10*ROW('Water Data'!I12))),'Data Summary'!CI18="Yes"),OFFSET('Water Data'!$I$6,0,10*ROW('Water Data'!I12)),NA())</f>
        <v>100</v>
      </c>
      <c r="U18" s="507">
        <f ca="1">+IF(AND(ISNUMBER(OFFSET('Water Data'!$I$9,0,10*ROW('Water Data'!I12))),'Data Summary'!CJ18="Yes"),OFFSET('Water Data'!$I$9,0,10*ROW('Water Data'!I12)),NA())</f>
        <v>100</v>
      </c>
      <c r="V18" s="508" t="e">
        <f ca="1">+IF(AND(ISNUMBER(OFFSET('Sanitation Data'!$D$4,0,10*ROW('Sanitation Data'!D12))),'Data Summary'!CK18="Yes"),100-OFFSET('Sanitation Data'!$D$4,0,10*ROW('Sanitation Data'!D12)),NA())</f>
        <v>#N/A</v>
      </c>
      <c r="W18" s="508">
        <f ca="1">+IF(AND(ISNUMBER(OFFSET('Sanitation Data'!$D$6,0,10*ROW('Sanitation Data'!D12))),'Data Summary'!CL18="Yes"),OFFSET('Sanitation Data'!$D$6,0,10*ROW('Sanitation Data'!D12)),NA())</f>
        <v>99.411742482699523</v>
      </c>
      <c r="X18" s="508" t="e">
        <f ca="1">+IF(AND(ISNUMBER(OFFSET('Sanitation Data'!$D$10,0,10*ROW('Sanitation Data'!D12))),'Data Summary'!CM18="Yes"),OFFSET('Sanitation Data'!$D$10,0,10*ROW('Sanitation Data'!D12)),NA())</f>
        <v>#N/A</v>
      </c>
      <c r="Y18" s="508" t="e">
        <f ca="1">+IF(AND(ISNUMBER(OFFSET('Sanitation Data'!$D$11,0,10*ROW('Sanitation Data'!D12))),'Data Summary'!CN18="Yes"),OFFSET('Sanitation Data'!$D$11,0,10*ROW('Sanitation Data'!D12)),NA())</f>
        <v>#N/A</v>
      </c>
      <c r="Z18" s="508" t="e">
        <f ca="1">+IF(AND(ISNUMBER(OFFSET('Sanitation Data'!$D$12,0,10*ROW('Sanitation Data'!D12))),'Data Summary'!CO18="Yes"),OFFSET('Sanitation Data'!$D$12,0,10*ROW('Sanitation Data'!D12)),NA())</f>
        <v>#N/A</v>
      </c>
      <c r="AA18" s="508" t="e">
        <f ca="1">+IF(AND(ISNUMBER(OFFSET('Sanitation Data'!$E$4,0,10*ROW('Sanitation Data'!E12))),'Data Summary'!CP18="Yes"),100-OFFSET('Sanitation Data'!$E$4,0,10*ROW('Sanitation Data'!E12)),NA())</f>
        <v>#N/A</v>
      </c>
      <c r="AB18" s="508" t="e">
        <f ca="1">+IF(AND(ISNUMBER(OFFSET('Sanitation Data'!$E$6,0,10*ROW('Sanitation Data'!E12))),'Data Summary'!CQ18="Yes"),OFFSET('Sanitation Data'!$E$6,0,10*ROW('Sanitation Data'!E12)),NA())</f>
        <v>#N/A</v>
      </c>
      <c r="AC18" s="508" t="e">
        <f ca="1">+IF(AND(ISNUMBER(OFFSET('Sanitation Data'!$E$10,0,10*ROW('Sanitation Data'!E12))),'Data Summary'!CR18="Yes"),OFFSET('Sanitation Data'!$E$10,0,10*ROW('Sanitation Data'!E12)),NA())</f>
        <v>#N/A</v>
      </c>
      <c r="AD18" s="508" t="e">
        <f ca="1">+IF(AND(ISNUMBER(OFFSET('Sanitation Data'!$E$11,0,10*ROW('Sanitation Data'!E12))),'Data Summary'!CS18="Yes"),OFFSET('Sanitation Data'!$E$11,0,10*ROW('Sanitation Data'!E12)),NA())</f>
        <v>#N/A</v>
      </c>
      <c r="AE18" s="508" t="e">
        <f ca="1">+IF(AND(ISNUMBER(OFFSET('Sanitation Data'!$E$12,0,10*ROW('Sanitation Data'!E12))),'Data Summary'!CT18="Yes"),OFFSET('Sanitation Data'!$E$12,0,10*ROW('Sanitation Data'!E12)),NA())</f>
        <v>#N/A</v>
      </c>
      <c r="AF18" s="508" t="e">
        <f ca="1">+IF(AND(ISNUMBER(OFFSET('Sanitation Data'!$F$4,0,10*ROW('Sanitation Data'!F12))),'Data Summary'!CU18="Yes"),100-OFFSET('Sanitation Data'!$F$4,0,10*ROW('Sanitation Data'!F12)),NA())</f>
        <v>#N/A</v>
      </c>
      <c r="AG18" s="508" t="e">
        <f ca="1">+IF(AND(ISNUMBER(OFFSET('Sanitation Data'!$F$6,0,10*ROW('Sanitation Data'!F12))),'Data Summary'!CV18="Yes"),OFFSET('Sanitation Data'!$F$6,0,10*ROW('Sanitation Data'!F12)),NA())</f>
        <v>#N/A</v>
      </c>
      <c r="AH18" s="508" t="e">
        <f ca="1">+IF(AND(ISNUMBER(OFFSET('Sanitation Data'!$F$10,0,10*ROW('Sanitation Data'!F12))),'Data Summary'!CW18="Yes"),OFFSET('Sanitation Data'!$F$10,0,10*ROW('Sanitation Data'!F12)),NA())</f>
        <v>#N/A</v>
      </c>
      <c r="AI18" s="508" t="e">
        <f ca="1">+IF(AND(ISNUMBER(OFFSET('Sanitation Data'!$F$11,0,10*ROW('Sanitation Data'!F12))),'Data Summary'!CX18="Yes"),OFFSET('Sanitation Data'!$F$11,0,10*ROW('Sanitation Data'!F12)),NA())</f>
        <v>#N/A</v>
      </c>
      <c r="AJ18" s="508" t="e">
        <f ca="1">+IF(AND(ISNUMBER(OFFSET('Sanitation Data'!$F$12,0,10*ROW('Sanitation Data'!F12))),'Data Summary'!CY18="Yes"),OFFSET('Sanitation Data'!$F$12,0,10*ROW('Sanitation Data'!F12)),NA())</f>
        <v>#N/A</v>
      </c>
      <c r="AK18" s="508" t="e">
        <f ca="1">+IF(AND(ISNUMBER(OFFSET('Sanitation Data'!$G$4,0,10*ROW('Sanitation Data'!G12))),'Data Summary'!CZ18="Yes"),100-OFFSET('Sanitation Data'!$G$4,0,10*ROW('Sanitation Data'!G12)),NA())</f>
        <v>#N/A</v>
      </c>
      <c r="AL18" s="508" t="e">
        <f ca="1">+IF(AND(ISNUMBER(OFFSET('Sanitation Data'!$G$6,0,10*ROW('Sanitation Data'!G12))),'Data Summary'!DA18="Yes"),OFFSET('Sanitation Data'!$G$6,0,10*ROW('Sanitation Data'!G12)),NA())</f>
        <v>#N/A</v>
      </c>
      <c r="AM18" s="508" t="e">
        <f ca="1">+IF(AND(ISNUMBER(OFFSET('Sanitation Data'!$G$10,0,10*ROW('Sanitation Data'!G12))),'Data Summary'!DB18="Yes"),OFFSET('Sanitation Data'!$G$10,0,10*ROW('Sanitation Data'!G12)),NA())</f>
        <v>#N/A</v>
      </c>
      <c r="AN18" s="508" t="e">
        <f ca="1">+IF(AND(ISNUMBER(OFFSET('Sanitation Data'!$G$11,0,10*ROW('Sanitation Data'!G12))),'Data Summary'!DC18="Yes"),OFFSET('Sanitation Data'!$G$11,0,10*ROW('Sanitation Data'!G12)),NA())</f>
        <v>#N/A</v>
      </c>
      <c r="AO18" s="508" t="e">
        <f ca="1">+IF(AND(ISNUMBER(OFFSET('Sanitation Data'!$G$12,0,10*ROW('Sanitation Data'!G12))),'Data Summary'!DD18="Yes"),OFFSET('Sanitation Data'!$G$12,0,10*ROW('Sanitation Data'!G12)),NA())</f>
        <v>#N/A</v>
      </c>
      <c r="AP18" s="508" t="e">
        <f ca="1">+IF(AND(ISNUMBER(OFFSET('Sanitation Data'!$H$4,0,10*ROW('Sanitation Data'!H12))),'Data Summary'!DE18="Yes"),100-OFFSET('Sanitation Data'!$H$4,0,10*ROW('Sanitation Data'!H12)),NA())</f>
        <v>#N/A</v>
      </c>
      <c r="AQ18" s="508">
        <f ca="1">+IF(AND(ISNUMBER(OFFSET('Sanitation Data'!$H$6,0,10*ROW('Sanitation Data'!H12))),'Data Summary'!DF18="Yes"),OFFSET('Sanitation Data'!$H$6,0,10*ROW('Sanitation Data'!H12)),NA())</f>
        <v>99.77</v>
      </c>
      <c r="AR18" s="508" t="e">
        <f ca="1">+IF(AND(ISNUMBER(OFFSET('Sanitation Data'!$H$10,0,10*ROW('Sanitation Data'!H12))),'Data Summary'!DG18="Yes"),OFFSET('Sanitation Data'!$H$10,0,10*ROW('Sanitation Data'!H12)),NA())</f>
        <v>#N/A</v>
      </c>
      <c r="AS18" s="508" t="e">
        <f ca="1">+IF(AND(ISNUMBER(OFFSET('Sanitation Data'!$H$11,0,10*ROW('Sanitation Data'!H12))),'Data Summary'!DH18="Yes"),OFFSET('Sanitation Data'!$H$11,0,10*ROW('Sanitation Data'!H12)),NA())</f>
        <v>#N/A</v>
      </c>
      <c r="AT18" s="508" t="e">
        <f ca="1">+IF(AND(ISNUMBER(OFFSET('Sanitation Data'!$H$12,0,10*ROW('Sanitation Data'!H12))),'Data Summary'!DI18="Yes"),OFFSET('Sanitation Data'!$H$12,0,10*ROW('Sanitation Data'!H12)),NA())</f>
        <v>#N/A</v>
      </c>
      <c r="AU18" s="508" t="e">
        <f ca="1">+IF(AND(ISNUMBER(OFFSET('Sanitation Data'!$I$4,0,10*ROW('Sanitation Data'!I12))),'Data Summary'!DJ18="Yes"),100-OFFSET('Sanitation Data'!$I$4,0,10*ROW('Sanitation Data'!I12)),NA())</f>
        <v>#N/A</v>
      </c>
      <c r="AV18" s="508">
        <f ca="1">+IF(AND(ISNUMBER(OFFSET('Sanitation Data'!$I$6,0,10*ROW('Sanitation Data'!I12))),'Data Summary'!DK18="Yes"),OFFSET('Sanitation Data'!$I$6,0,10*ROW('Sanitation Data'!I12)),NA())</f>
        <v>99.041317414845111</v>
      </c>
      <c r="AW18" s="508" t="e">
        <f ca="1">+IF(AND(ISNUMBER(OFFSET('Sanitation Data'!$I$10,0,10*ROW('Sanitation Data'!I12))),'Data Summary'!DL18="Yes"),OFFSET('Sanitation Data'!$I$10,0,10*ROW('Sanitation Data'!I12)),NA())</f>
        <v>#N/A</v>
      </c>
      <c r="AX18" s="508" t="e">
        <f ca="1">+IF(AND(ISNUMBER(OFFSET('Sanitation Data'!$I$11,0,10*ROW('Sanitation Data'!I12))),'Data Summary'!DM18="Yes"),OFFSET('Sanitation Data'!$I$11,0,10*ROW('Sanitation Data'!I12)),NA())</f>
        <v>#N/A</v>
      </c>
      <c r="AY18" s="508" t="e">
        <f ca="1">+IF(AND(ISNUMBER(OFFSET('Sanitation Data'!$I$12,0,10*ROW('Sanitation Data'!I12))),'Data Summary'!DN18="Yes"),OFFSET('Sanitation Data'!$I$12,0,10*ROW('Sanitation Data'!I12)),NA())</f>
        <v>#N/A</v>
      </c>
      <c r="AZ18" s="509">
        <f ca="1">+IF(AND(ISNUMBER(OFFSET('Hygiene Data'!$D$5,0,10*ROW('Hygiene Data'!D12))),'Data Summary'!DO18="Yes"),OFFSET('Hygiene Data'!$D$5,0,10*ROW('Hygiene Data'!D12)),NA())</f>
        <v>94.196081681119665</v>
      </c>
      <c r="BA18" s="509" t="e">
        <f ca="1">+IF(AND(ISNUMBER(OFFSET('Hygiene Data'!$D$7,0,10*ROW('Hygiene Data'!D12))),'Data Summary'!DP18="Yes"),OFFSET('Hygiene Data'!$D$7,0,10*ROW('Hygiene Data'!D12)),NA())</f>
        <v>#N/A</v>
      </c>
      <c r="BB18" s="509" t="e">
        <f ca="1">+IF(AND(ISNUMBER(OFFSET('Hygiene Data'!$D$9,0,10*ROW('Hygiene Data'!D12))),'Data Summary'!DQ18="Yes"),OFFSET('Hygiene Data'!$D$9,0,10*ROW('Hygiene Data'!D12)),NA())</f>
        <v>#N/A</v>
      </c>
      <c r="BC18" s="509" t="e">
        <f ca="1">+IF(AND(ISNUMBER(OFFSET('Hygiene Data'!$E$5,0,10*ROW('Hygiene Data'!E12))),'Data Summary'!DR18="Yes"),OFFSET('Hygiene Data'!$E$5,0,10*ROW('Hygiene Data'!E12)),NA())</f>
        <v>#N/A</v>
      </c>
      <c r="BD18" s="509" t="e">
        <f ca="1">+IF(AND(ISNUMBER(OFFSET('Hygiene Data'!$E$7,0,10*ROW('Hygiene Data'!E12))),'Data Summary'!DS18="Yes"),OFFSET('Hygiene Data'!$E$7,0,10*ROW('Hygiene Data'!E12)),NA())</f>
        <v>#N/A</v>
      </c>
      <c r="BE18" s="509" t="e">
        <f ca="1">+IF(AND(ISNUMBER(OFFSET('Hygiene Data'!$E$9,0,10*ROW('Hygiene Data'!E12))),'Data Summary'!DT18="Yes"),OFFSET('Hygiene Data'!$E$9,0,10*ROW('Hygiene Data'!E12)),NA())</f>
        <v>#N/A</v>
      </c>
      <c r="BF18" s="509" t="e">
        <f ca="1">+IF(AND(ISNUMBER(OFFSET('Hygiene Data'!$F$5,0,10*ROW('Hygiene Data'!F12))),'Data Summary'!DU18="Yes"),OFFSET('Hygiene Data'!$F$5,0,10*ROW('Hygiene Data'!F12)),NA())</f>
        <v>#N/A</v>
      </c>
      <c r="BG18" s="509" t="e">
        <f ca="1">+IF(AND(ISNUMBER(OFFSET('Hygiene Data'!$F$7,0,10*ROW('Hygiene Data'!F12))),'Data Summary'!DV18="Yes"),OFFSET('Hygiene Data'!$F$7,0,10*ROW('Hygiene Data'!F12)),NA())</f>
        <v>#N/A</v>
      </c>
      <c r="BH18" s="509" t="e">
        <f ca="1">+IF(AND(ISNUMBER(OFFSET('Hygiene Data'!$F$9,0,10*ROW('Hygiene Data'!F12))),'Data Summary'!DW18="Yes"),OFFSET('Hygiene Data'!$F$9,0,10*ROW('Hygiene Data'!F12)),NA())</f>
        <v>#N/A</v>
      </c>
      <c r="BI18" s="509" t="e">
        <f ca="1">+IF(AND(ISNUMBER(OFFSET('Hygiene Data'!$G$5,0,10*ROW('Hygiene Data'!G12))),'Data Summary'!DX18="Yes"),OFFSET('Hygiene Data'!$G$5,0,10*ROW('Hygiene Data'!G12)),NA())</f>
        <v>#N/A</v>
      </c>
      <c r="BJ18" s="509" t="e">
        <f ca="1">+IF(AND(ISNUMBER(OFFSET('Hygiene Data'!$G$7,0,10*ROW('Hygiene Data'!G12))),'Data Summary'!DY18="Yes"),OFFSET('Hygiene Data'!$G$7,0,10*ROW('Hygiene Data'!G12)),NA())</f>
        <v>#N/A</v>
      </c>
      <c r="BK18" s="509" t="e">
        <f ca="1">+IF(AND(ISNUMBER(OFFSET('Hygiene Data'!$G$9,0,10*ROW('Hygiene Data'!G12))),'Data Summary'!DZ18="Yes"),OFFSET('Hygiene Data'!$G$9,0,10*ROW('Hygiene Data'!G12)),NA())</f>
        <v>#N/A</v>
      </c>
      <c r="BL18" s="509">
        <f ca="1">+IF(AND(ISNUMBER(OFFSET('Hygiene Data'!$H$5,0,10*ROW('Hygiene Data'!H12))),'Data Summary'!EA18="Yes"),OFFSET('Hygiene Data'!$H$5,0,10*ROW('Hygiene Data'!H12)),NA())</f>
        <v>89.51</v>
      </c>
      <c r="BM18" s="509" t="e">
        <f ca="1">+IF(AND(ISNUMBER(OFFSET('Hygiene Data'!$H$7,0,10*ROW('Hygiene Data'!H12))),'Data Summary'!EB18="Yes"),OFFSET('Hygiene Data'!$H$7,0,10*ROW('Hygiene Data'!H12)),NA())</f>
        <v>#N/A</v>
      </c>
      <c r="BN18" s="509" t="e">
        <f ca="1">+IF(AND(ISNUMBER(OFFSET('Hygiene Data'!$H$9,0,10*ROW('Hygiene Data'!H12))),'Data Summary'!EC18="Yes"),OFFSET('Hygiene Data'!$H$9,0,10*ROW('Hygiene Data'!H12)),NA())</f>
        <v>#N/A</v>
      </c>
      <c r="BO18" s="509">
        <f ca="1">+IF(AND(ISNUMBER(OFFSET('Hygiene Data'!$I$5,0,10*ROW('Hygiene Data'!I12))),'Data Summary'!ED18="Yes"),OFFSET('Hygiene Data'!$I$5,0,10*ROW('Hygiene Data'!I12)),NA())</f>
        <v>99.041317414845111</v>
      </c>
      <c r="BP18" s="509" t="e">
        <f ca="1">+IF(AND(ISNUMBER(OFFSET('Hygiene Data'!$I$7,0,10*ROW('Hygiene Data'!I12))),'Data Summary'!EE18="Yes"),OFFSET('Hygiene Data'!$I$7,0,10*ROW('Hygiene Data'!I12)),NA())</f>
        <v>#N/A</v>
      </c>
      <c r="BQ18" s="509" t="e">
        <f ca="1">+IF(AND(ISNUMBER(OFFSET('Hygiene Data'!$I$9,0,10*ROW('Hygiene Data'!I12))),'Data Summary'!EF18="Yes"),OFFSET('Hygiene Data'!$I$9,0,10*ROW('Hygiene Data'!I12)),NA())</f>
        <v>#N/A</v>
      </c>
    </row>
    <row r="19" spans="1:69" x14ac:dyDescent="0.25">
      <c r="A19" s="505" t="str">
        <f ca="1">+RIGHT('Data Summary'!A19,LEN('Data Summary'!A19)-9)</f>
        <v>UIS</v>
      </c>
      <c r="B19" s="479" t="str">
        <f ca="1">+IF(ISTEXT('Data Summary'!B19),'Data Summary'!B19,"")</f>
        <v>آخر</v>
      </c>
      <c r="C19" s="506">
        <f ca="1">+VALUE('Data Summary'!C19)</f>
        <v>2023</v>
      </c>
      <c r="D19" s="507" t="e">
        <f ca="1">+IF(AND(ISNUMBER(OFFSET('Water Data'!$D$4,0,10*ROW('Water Data'!D13))),'Data Summary'!BS19="Yes"),100-OFFSET('Water Data'!$D$4,0,10*ROW('Water Data'!D13)),NA())</f>
        <v>#N/A</v>
      </c>
      <c r="E19" s="507">
        <f ca="1">+IF(AND(ISNUMBER(OFFSET('Water Data'!$D$6,0,10*ROW('Water Data'!D13))),'Data Summary'!BT19="Yes"),OFFSET('Water Data'!$D$6,0,10*ROW('Water Data'!D13)),NA())</f>
        <v>94.959405918553742</v>
      </c>
      <c r="F19" s="507" t="e">
        <f ca="1">+IF(AND(ISNUMBER(OFFSET('Water Data'!$D$9,0,10*ROW('Water Data'!D13))),'Data Summary'!BU19="Yes"),OFFSET('Water Data'!$D$9,0,10*ROW('Water Data'!D13)),NA())</f>
        <v>#N/A</v>
      </c>
      <c r="G19" s="507" t="e">
        <f ca="1">+IF(AND(ISNUMBER(OFFSET('Water Data'!$E$4,0,10*ROW('Water Data'!E13))),'Data Summary'!BV19="Yes"),100-OFFSET('Water Data'!$E$4,0,10*ROW('Water Data'!E13)),NA())</f>
        <v>#N/A</v>
      </c>
      <c r="H19" s="507" t="e">
        <f ca="1">+IF(AND(ISNUMBER(OFFSET('Water Data'!$E$6,0,10*ROW('Water Data'!E13))),'Data Summary'!BW19="Yes"),OFFSET('Water Data'!$E$6,0,10*ROW('Water Data'!E13)),NA())</f>
        <v>#N/A</v>
      </c>
      <c r="I19" s="507" t="e">
        <f ca="1">+IF(AND(ISNUMBER(OFFSET('Water Data'!$E$9,0,10*ROW('Water Data'!E13))),'Data Summary'!BX19="Yes"),OFFSET('Water Data'!$E$9,0,10*ROW('Water Data'!E13)),NA())</f>
        <v>#N/A</v>
      </c>
      <c r="J19" s="507" t="e">
        <f ca="1">+IF(AND(ISNUMBER(OFFSET('Water Data'!$F$4,0,10*ROW('Water Data'!F13))),'Data Summary'!BY19="Yes"),100-OFFSET('Water Data'!$F$4,0,10*ROW('Water Data'!F13)),NA())</f>
        <v>#N/A</v>
      </c>
      <c r="K19" s="507" t="e">
        <f ca="1">+IF(AND(ISNUMBER(OFFSET('Water Data'!$F$6,0,10*ROW('Water Data'!F13))),'Data Summary'!BZ19="Yes"),OFFSET('Water Data'!$F$6,0,10*ROW('Water Data'!F13)),NA())</f>
        <v>#N/A</v>
      </c>
      <c r="L19" s="507" t="e">
        <f ca="1">+IF(AND(ISNUMBER(OFFSET('Water Data'!$F$9,0,10*ROW('Water Data'!F13))),'Data Summary'!CA19="Yes"),OFFSET('Water Data'!$F$9,0,10*ROW('Water Data'!F13)),NA())</f>
        <v>#N/A</v>
      </c>
      <c r="M19" s="507" t="e">
        <f ca="1">+IF(AND(ISNUMBER(OFFSET('Water Data'!$G$4,0,10*ROW('Water Data'!G13))),'Data Summary'!CB19="Yes"),100-OFFSET('Water Data'!$G$4,0,10*ROW('Water Data'!G13)),NA())</f>
        <v>#N/A</v>
      </c>
      <c r="N19" s="507" t="e">
        <f ca="1">+IF(AND(ISNUMBER(OFFSET('Water Data'!$G$6,0,10*ROW('Water Data'!G13))),'Data Summary'!CC19="Yes"),OFFSET('Water Data'!$G$6,0,10*ROW('Water Data'!G13)),NA())</f>
        <v>#N/A</v>
      </c>
      <c r="O19" s="507" t="e">
        <f ca="1">+IF(AND(ISNUMBER(OFFSET('Water Data'!$G$9,0,10*ROW('Water Data'!G13))),'Data Summary'!CD19="Yes"),OFFSET('Water Data'!$G$9,0,10*ROW('Water Data'!G13)),NA())</f>
        <v>#N/A</v>
      </c>
      <c r="P19" s="507" t="e">
        <f ca="1">+IF(AND(ISNUMBER(OFFSET('Water Data'!$H$4,0,10*ROW('Water Data'!H13))),'Data Summary'!CE19="Yes"),100-OFFSET('Water Data'!$H$4,0,10*ROW('Water Data'!H13)),NA())</f>
        <v>#N/A</v>
      </c>
      <c r="Q19" s="507">
        <f ca="1">+IF(AND(ISNUMBER(OFFSET('Water Data'!$H$6,0,10*ROW('Water Data'!H13))),'Data Summary'!CF19="Yes"),OFFSET('Water Data'!$H$6,0,10*ROW('Water Data'!H13)),NA())</f>
        <v>89.965728759765625</v>
      </c>
      <c r="R19" s="507" t="e">
        <f ca="1">+IF(AND(ISNUMBER(OFFSET('Water Data'!$H$9,0,10*ROW('Water Data'!H13))),'Data Summary'!CG19="Yes"),OFFSET('Water Data'!$H$9,0,10*ROW('Water Data'!H13)),NA())</f>
        <v>#N/A</v>
      </c>
      <c r="S19" s="507">
        <f ca="1">+IF(AND(ISNUMBER(OFFSET('Water Data'!$I$4,0,10*ROW('Water Data'!I13))),'Data Summary'!CH19="Yes"),100-OFFSET('Water Data'!$I$4,0,10*ROW('Water Data'!I13)),NA())</f>
        <v>100</v>
      </c>
      <c r="T19" s="507">
        <f ca="1">+IF(AND(ISNUMBER(OFFSET('Water Data'!$I$6,0,10*ROW('Water Data'!I13))),'Data Summary'!CI19="Yes"),OFFSET('Water Data'!$I$6,0,10*ROW('Water Data'!I13)),NA())</f>
        <v>100</v>
      </c>
      <c r="U19" s="507">
        <f ca="1">+IF(AND(ISNUMBER(OFFSET('Water Data'!$I$9,0,10*ROW('Water Data'!I13))),'Data Summary'!CJ19="Yes"),OFFSET('Water Data'!$I$9,0,10*ROW('Water Data'!I13)),NA())</f>
        <v>100</v>
      </c>
      <c r="V19" s="508" t="e">
        <f ca="1">+IF(AND(ISNUMBER(OFFSET('Sanitation Data'!$D$4,0,10*ROW('Sanitation Data'!D13))),'Data Summary'!CK19="Yes"),100-OFFSET('Sanitation Data'!$D$4,0,10*ROW('Sanitation Data'!D13)),NA())</f>
        <v>#N/A</v>
      </c>
      <c r="W19" s="508">
        <f ca="1">+IF(AND(ISNUMBER(OFFSET('Sanitation Data'!$D$6,0,10*ROW('Sanitation Data'!D13))),'Data Summary'!CL19="Yes"),OFFSET('Sanitation Data'!$D$6,0,10*ROW('Sanitation Data'!D13)),NA())</f>
        <v>98.775716328358016</v>
      </c>
      <c r="X19" s="508" t="e">
        <f ca="1">+IF(AND(ISNUMBER(OFFSET('Sanitation Data'!$D$10,0,10*ROW('Sanitation Data'!D13))),'Data Summary'!CM19="Yes"),OFFSET('Sanitation Data'!$D$10,0,10*ROW('Sanitation Data'!D13)),NA())</f>
        <v>#N/A</v>
      </c>
      <c r="Y19" s="508" t="e">
        <f ca="1">+IF(AND(ISNUMBER(OFFSET('Sanitation Data'!$D$11,0,10*ROW('Sanitation Data'!D13))),'Data Summary'!CN19="Yes"),OFFSET('Sanitation Data'!$D$11,0,10*ROW('Sanitation Data'!D13)),NA())</f>
        <v>#N/A</v>
      </c>
      <c r="Z19" s="508" t="e">
        <f ca="1">+IF(AND(ISNUMBER(OFFSET('Sanitation Data'!$D$12,0,10*ROW('Sanitation Data'!D13))),'Data Summary'!CO19="Yes"),OFFSET('Sanitation Data'!$D$12,0,10*ROW('Sanitation Data'!D13)),NA())</f>
        <v>#N/A</v>
      </c>
      <c r="AA19" s="508" t="e">
        <f ca="1">+IF(AND(ISNUMBER(OFFSET('Sanitation Data'!$E$4,0,10*ROW('Sanitation Data'!E13))),'Data Summary'!CP19="Yes"),100-OFFSET('Sanitation Data'!$E$4,0,10*ROW('Sanitation Data'!E13)),NA())</f>
        <v>#N/A</v>
      </c>
      <c r="AB19" s="508" t="e">
        <f ca="1">+IF(AND(ISNUMBER(OFFSET('Sanitation Data'!$E$6,0,10*ROW('Sanitation Data'!E13))),'Data Summary'!CQ19="Yes"),OFFSET('Sanitation Data'!$E$6,0,10*ROW('Sanitation Data'!E13)),NA())</f>
        <v>#N/A</v>
      </c>
      <c r="AC19" s="508" t="e">
        <f ca="1">+IF(AND(ISNUMBER(OFFSET('Sanitation Data'!$E$10,0,10*ROW('Sanitation Data'!E13))),'Data Summary'!CR19="Yes"),OFFSET('Sanitation Data'!$E$10,0,10*ROW('Sanitation Data'!E13)),NA())</f>
        <v>#N/A</v>
      </c>
      <c r="AD19" s="508" t="e">
        <f ca="1">+IF(AND(ISNUMBER(OFFSET('Sanitation Data'!$E$11,0,10*ROW('Sanitation Data'!E13))),'Data Summary'!CS19="Yes"),OFFSET('Sanitation Data'!$E$11,0,10*ROW('Sanitation Data'!E13)),NA())</f>
        <v>#N/A</v>
      </c>
      <c r="AE19" s="508" t="e">
        <f ca="1">+IF(AND(ISNUMBER(OFFSET('Sanitation Data'!$E$12,0,10*ROW('Sanitation Data'!E13))),'Data Summary'!CT19="Yes"),OFFSET('Sanitation Data'!$E$12,0,10*ROW('Sanitation Data'!E13)),NA())</f>
        <v>#N/A</v>
      </c>
      <c r="AF19" s="508" t="e">
        <f ca="1">+IF(AND(ISNUMBER(OFFSET('Sanitation Data'!$F$4,0,10*ROW('Sanitation Data'!F13))),'Data Summary'!CU19="Yes"),100-OFFSET('Sanitation Data'!$F$4,0,10*ROW('Sanitation Data'!F13)),NA())</f>
        <v>#N/A</v>
      </c>
      <c r="AG19" s="508" t="e">
        <f ca="1">+IF(AND(ISNUMBER(OFFSET('Sanitation Data'!$F$6,0,10*ROW('Sanitation Data'!F13))),'Data Summary'!CV19="Yes"),OFFSET('Sanitation Data'!$F$6,0,10*ROW('Sanitation Data'!F13)),NA())</f>
        <v>#N/A</v>
      </c>
      <c r="AH19" s="508" t="e">
        <f ca="1">+IF(AND(ISNUMBER(OFFSET('Sanitation Data'!$F$10,0,10*ROW('Sanitation Data'!F13))),'Data Summary'!CW19="Yes"),OFFSET('Sanitation Data'!$F$10,0,10*ROW('Sanitation Data'!F13)),NA())</f>
        <v>#N/A</v>
      </c>
      <c r="AI19" s="508" t="e">
        <f ca="1">+IF(AND(ISNUMBER(OFFSET('Sanitation Data'!$F$11,0,10*ROW('Sanitation Data'!F13))),'Data Summary'!CX19="Yes"),OFFSET('Sanitation Data'!$F$11,0,10*ROW('Sanitation Data'!F13)),NA())</f>
        <v>#N/A</v>
      </c>
      <c r="AJ19" s="508" t="e">
        <f ca="1">+IF(AND(ISNUMBER(OFFSET('Sanitation Data'!$F$12,0,10*ROW('Sanitation Data'!F13))),'Data Summary'!CY19="Yes"),OFFSET('Sanitation Data'!$F$12,0,10*ROW('Sanitation Data'!F13)),NA())</f>
        <v>#N/A</v>
      </c>
      <c r="AK19" s="508" t="e">
        <f ca="1">+IF(AND(ISNUMBER(OFFSET('Sanitation Data'!$G$4,0,10*ROW('Sanitation Data'!G13))),'Data Summary'!CZ19="Yes"),100-OFFSET('Sanitation Data'!$G$4,0,10*ROW('Sanitation Data'!G13)),NA())</f>
        <v>#N/A</v>
      </c>
      <c r="AL19" s="508" t="e">
        <f ca="1">+IF(AND(ISNUMBER(OFFSET('Sanitation Data'!$G$6,0,10*ROW('Sanitation Data'!G13))),'Data Summary'!DA19="Yes"),OFFSET('Sanitation Data'!$G$6,0,10*ROW('Sanitation Data'!G13)),NA())</f>
        <v>#N/A</v>
      </c>
      <c r="AM19" s="508" t="e">
        <f ca="1">+IF(AND(ISNUMBER(OFFSET('Sanitation Data'!$G$10,0,10*ROW('Sanitation Data'!G13))),'Data Summary'!DB19="Yes"),OFFSET('Sanitation Data'!$G$10,0,10*ROW('Sanitation Data'!G13)),NA())</f>
        <v>#N/A</v>
      </c>
      <c r="AN19" s="508" t="e">
        <f ca="1">+IF(AND(ISNUMBER(OFFSET('Sanitation Data'!$G$11,0,10*ROW('Sanitation Data'!G13))),'Data Summary'!DC19="Yes"),OFFSET('Sanitation Data'!$G$11,0,10*ROW('Sanitation Data'!G13)),NA())</f>
        <v>#N/A</v>
      </c>
      <c r="AO19" s="508" t="e">
        <f ca="1">+IF(AND(ISNUMBER(OFFSET('Sanitation Data'!$G$12,0,10*ROW('Sanitation Data'!G13))),'Data Summary'!DD19="Yes"),OFFSET('Sanitation Data'!$G$12,0,10*ROW('Sanitation Data'!G13)),NA())</f>
        <v>#N/A</v>
      </c>
      <c r="AP19" s="508" t="e">
        <f ca="1">+IF(AND(ISNUMBER(OFFSET('Sanitation Data'!$H$4,0,10*ROW('Sanitation Data'!H13))),'Data Summary'!DE19="Yes"),100-OFFSET('Sanitation Data'!$H$4,0,10*ROW('Sanitation Data'!H13)),NA())</f>
        <v>#N/A</v>
      </c>
      <c r="AQ19" s="508">
        <f ca="1">+IF(AND(ISNUMBER(OFFSET('Sanitation Data'!$H$6,0,10*ROW('Sanitation Data'!H13))),'Data Summary'!DF19="Yes"),OFFSET('Sanitation Data'!$H$6,0,10*ROW('Sanitation Data'!H13)),NA())</f>
        <v>97.562828063964844</v>
      </c>
      <c r="AR19" s="508" t="e">
        <f ca="1">+IF(AND(ISNUMBER(OFFSET('Sanitation Data'!$H$10,0,10*ROW('Sanitation Data'!H13))),'Data Summary'!DG19="Yes"),OFFSET('Sanitation Data'!$H$10,0,10*ROW('Sanitation Data'!H13)),NA())</f>
        <v>#N/A</v>
      </c>
      <c r="AS19" s="508" t="e">
        <f ca="1">+IF(AND(ISNUMBER(OFFSET('Sanitation Data'!$H$11,0,10*ROW('Sanitation Data'!H13))),'Data Summary'!DH19="Yes"),OFFSET('Sanitation Data'!$H$11,0,10*ROW('Sanitation Data'!H13)),NA())</f>
        <v>#N/A</v>
      </c>
      <c r="AT19" s="508" t="e">
        <f ca="1">+IF(AND(ISNUMBER(OFFSET('Sanitation Data'!$H$12,0,10*ROW('Sanitation Data'!H13))),'Data Summary'!DI19="Yes"),OFFSET('Sanitation Data'!$H$12,0,10*ROW('Sanitation Data'!H13)),NA())</f>
        <v>#N/A</v>
      </c>
      <c r="AU19" s="508">
        <f ca="1">+IF(AND(ISNUMBER(OFFSET('Sanitation Data'!$I$4,0,10*ROW('Sanitation Data'!I13))),'Data Summary'!DJ19="Yes"),100-OFFSET('Sanitation Data'!$I$4,0,10*ROW('Sanitation Data'!I13)),NA())</f>
        <v>100</v>
      </c>
      <c r="AV19" s="508">
        <f ca="1">+IF(AND(ISNUMBER(OFFSET('Sanitation Data'!$I$6,0,10*ROW('Sanitation Data'!I13))),'Data Summary'!DK19="Yes"),OFFSET('Sanitation Data'!$I$6,0,10*ROW('Sanitation Data'!I13)),NA())</f>
        <v>100</v>
      </c>
      <c r="AW19" s="508">
        <f ca="1">+IF(AND(ISNUMBER(OFFSET('Sanitation Data'!$I$10,0,10*ROW('Sanitation Data'!I13))),'Data Summary'!DL19="Yes"),OFFSET('Sanitation Data'!$I$10,0,10*ROW('Sanitation Data'!I13)),NA())</f>
        <v>100</v>
      </c>
      <c r="AX19" s="508">
        <f ca="1">+IF(AND(ISNUMBER(OFFSET('Sanitation Data'!$I$11,0,10*ROW('Sanitation Data'!I13))),'Data Summary'!DM19="Yes"),OFFSET('Sanitation Data'!$I$11,0,10*ROW('Sanitation Data'!I13)),NA())</f>
        <v>100</v>
      </c>
      <c r="AY19" s="508">
        <f ca="1">+IF(AND(ISNUMBER(OFFSET('Sanitation Data'!$I$12,0,10*ROW('Sanitation Data'!I13))),'Data Summary'!DN19="Yes"),OFFSET('Sanitation Data'!$I$12,0,10*ROW('Sanitation Data'!I13)),NA())</f>
        <v>100</v>
      </c>
      <c r="AZ19" s="509">
        <f ca="1">+IF(AND(ISNUMBER(OFFSET('Hygiene Data'!$D$5,0,10*ROW('Hygiene Data'!D13))),'Data Summary'!DO19="Yes"),OFFSET('Hygiene Data'!$D$5,0,10*ROW('Hygiene Data'!D13)),NA())</f>
        <v>98.775716328358016</v>
      </c>
      <c r="BA19" s="509" t="e">
        <f ca="1">+IF(AND(ISNUMBER(OFFSET('Hygiene Data'!$D$7,0,10*ROW('Hygiene Data'!D13))),'Data Summary'!DP19="Yes"),OFFSET('Hygiene Data'!$D$7,0,10*ROW('Hygiene Data'!D13)),NA())</f>
        <v>#N/A</v>
      </c>
      <c r="BB19" s="509" t="e">
        <f ca="1">+IF(AND(ISNUMBER(OFFSET('Hygiene Data'!$D$9,0,10*ROW('Hygiene Data'!D13))),'Data Summary'!DQ19="Yes"),OFFSET('Hygiene Data'!$D$9,0,10*ROW('Hygiene Data'!D13)),NA())</f>
        <v>#N/A</v>
      </c>
      <c r="BC19" s="509" t="e">
        <f ca="1">+IF(AND(ISNUMBER(OFFSET('Hygiene Data'!$E$5,0,10*ROW('Hygiene Data'!E13))),'Data Summary'!DR19="Yes"),OFFSET('Hygiene Data'!$E$5,0,10*ROW('Hygiene Data'!E13)),NA())</f>
        <v>#N/A</v>
      </c>
      <c r="BD19" s="509" t="e">
        <f ca="1">+IF(AND(ISNUMBER(OFFSET('Hygiene Data'!$E$7,0,10*ROW('Hygiene Data'!E13))),'Data Summary'!DS19="Yes"),OFFSET('Hygiene Data'!$E$7,0,10*ROW('Hygiene Data'!E13)),NA())</f>
        <v>#N/A</v>
      </c>
      <c r="BE19" s="509" t="e">
        <f ca="1">+IF(AND(ISNUMBER(OFFSET('Hygiene Data'!$E$9,0,10*ROW('Hygiene Data'!E13))),'Data Summary'!DT19="Yes"),OFFSET('Hygiene Data'!$E$9,0,10*ROW('Hygiene Data'!E13)),NA())</f>
        <v>#N/A</v>
      </c>
      <c r="BF19" s="509" t="e">
        <f ca="1">+IF(AND(ISNUMBER(OFFSET('Hygiene Data'!$F$5,0,10*ROW('Hygiene Data'!F13))),'Data Summary'!DU19="Yes"),OFFSET('Hygiene Data'!$F$5,0,10*ROW('Hygiene Data'!F13)),NA())</f>
        <v>#N/A</v>
      </c>
      <c r="BG19" s="509" t="e">
        <f ca="1">+IF(AND(ISNUMBER(OFFSET('Hygiene Data'!$F$7,0,10*ROW('Hygiene Data'!F13))),'Data Summary'!DV19="Yes"),OFFSET('Hygiene Data'!$F$7,0,10*ROW('Hygiene Data'!F13)),NA())</f>
        <v>#N/A</v>
      </c>
      <c r="BH19" s="509" t="e">
        <f ca="1">+IF(AND(ISNUMBER(OFFSET('Hygiene Data'!$F$9,0,10*ROW('Hygiene Data'!F13))),'Data Summary'!DW19="Yes"),OFFSET('Hygiene Data'!$F$9,0,10*ROW('Hygiene Data'!F13)),NA())</f>
        <v>#N/A</v>
      </c>
      <c r="BI19" s="509" t="e">
        <f ca="1">+IF(AND(ISNUMBER(OFFSET('Hygiene Data'!$G$5,0,10*ROW('Hygiene Data'!G13))),'Data Summary'!DX19="Yes"),OFFSET('Hygiene Data'!$G$5,0,10*ROW('Hygiene Data'!G13)),NA())</f>
        <v>#N/A</v>
      </c>
      <c r="BJ19" s="509" t="e">
        <f ca="1">+IF(AND(ISNUMBER(OFFSET('Hygiene Data'!$G$7,0,10*ROW('Hygiene Data'!G13))),'Data Summary'!DY19="Yes"),OFFSET('Hygiene Data'!$G$7,0,10*ROW('Hygiene Data'!G13)),NA())</f>
        <v>#N/A</v>
      </c>
      <c r="BK19" s="509" t="e">
        <f ca="1">+IF(AND(ISNUMBER(OFFSET('Hygiene Data'!$G$9,0,10*ROW('Hygiene Data'!G13))),'Data Summary'!DZ19="Yes"),OFFSET('Hygiene Data'!$G$9,0,10*ROW('Hygiene Data'!G13)),NA())</f>
        <v>#N/A</v>
      </c>
      <c r="BL19" s="509">
        <f ca="1">+IF(AND(ISNUMBER(OFFSET('Hygiene Data'!$H$5,0,10*ROW('Hygiene Data'!H13))),'Data Summary'!EA19="Yes"),OFFSET('Hygiene Data'!$H$5,0,10*ROW('Hygiene Data'!H13)),NA())</f>
        <v>97.562828063964844</v>
      </c>
      <c r="BM19" s="509" t="e">
        <f ca="1">+IF(AND(ISNUMBER(OFFSET('Hygiene Data'!$H$7,0,10*ROW('Hygiene Data'!H13))),'Data Summary'!EB19="Yes"),OFFSET('Hygiene Data'!$H$7,0,10*ROW('Hygiene Data'!H13)),NA())</f>
        <v>#N/A</v>
      </c>
      <c r="BN19" s="509" t="e">
        <f ca="1">+IF(AND(ISNUMBER(OFFSET('Hygiene Data'!$H$9,0,10*ROW('Hygiene Data'!H13))),'Data Summary'!EC19="Yes"),OFFSET('Hygiene Data'!$H$9,0,10*ROW('Hygiene Data'!H13)),NA())</f>
        <v>#N/A</v>
      </c>
      <c r="BO19" s="509">
        <f ca="1">+IF(AND(ISNUMBER(OFFSET('Hygiene Data'!$I$5,0,10*ROW('Hygiene Data'!I13))),'Data Summary'!ED19="Yes"),OFFSET('Hygiene Data'!$I$5,0,10*ROW('Hygiene Data'!I13)),NA())</f>
        <v>100</v>
      </c>
      <c r="BP19" s="509">
        <f ca="1">+IF(AND(ISNUMBER(OFFSET('Hygiene Data'!$I$7,0,10*ROW('Hygiene Data'!I13))),'Data Summary'!EE19="Yes"),OFFSET('Hygiene Data'!$I$7,0,10*ROW('Hygiene Data'!I13)),NA())</f>
        <v>100</v>
      </c>
      <c r="BQ19" s="509">
        <f ca="1">+IF(AND(ISNUMBER(OFFSET('Hygiene Data'!$I$9,0,10*ROW('Hygiene Data'!I13))),'Data Summary'!EF19="Yes"),OFFSET('Hygiene Data'!$I$9,0,10*ROW('Hygiene Data'!I13)),NA())</f>
        <v>100</v>
      </c>
    </row>
    <row r="20" spans="1:69" x14ac:dyDescent="0.25">
      <c r="A20" s="505" t="e">
        <f ca="1">+RIGHT('Data Summary'!A20,LEN('Data Summary'!A20)-9)</f>
        <v>#VALUE!</v>
      </c>
      <c r="B20" s="479" t="str">
        <f ca="1">+IF(ISTEXT('Data Summary'!B20),'Data Summary'!B20,"")</f>
        <v/>
      </c>
      <c r="C20" s="506" t="e">
        <f ca="1">+VALUE('Data Summary'!C20)</f>
        <v>#VALUE!</v>
      </c>
      <c r="D20" s="507" t="e">
        <f ca="1">+IF(AND(ISNUMBER(OFFSET('Water Data'!$D$4,0,10*ROW('Water Data'!D14))),'Data Summary'!BS20="Yes"),100-OFFSET('Water Data'!$D$4,0,10*ROW('Water Data'!D14)),NA())</f>
        <v>#N/A</v>
      </c>
      <c r="E20" s="507" t="e">
        <f ca="1">+IF(AND(ISNUMBER(OFFSET('Water Data'!$D$6,0,10*ROW('Water Data'!D14))),'Data Summary'!BT20="Yes"),OFFSET('Water Data'!$D$6,0,10*ROW('Water Data'!D14)),NA())</f>
        <v>#N/A</v>
      </c>
      <c r="F20" s="507" t="e">
        <f ca="1">+IF(AND(ISNUMBER(OFFSET('Water Data'!$D$9,0,10*ROW('Water Data'!D14))),'Data Summary'!BU20="Yes"),OFFSET('Water Data'!$D$9,0,10*ROW('Water Data'!D14)),NA())</f>
        <v>#N/A</v>
      </c>
      <c r="G20" s="507" t="e">
        <f ca="1">+IF(AND(ISNUMBER(OFFSET('Water Data'!$E$4,0,10*ROW('Water Data'!E14))),'Data Summary'!BV20="Yes"),100-OFFSET('Water Data'!$E$4,0,10*ROW('Water Data'!E14)),NA())</f>
        <v>#N/A</v>
      </c>
      <c r="H20" s="507" t="e">
        <f ca="1">+IF(AND(ISNUMBER(OFFSET('Water Data'!$E$6,0,10*ROW('Water Data'!E14))),'Data Summary'!BW20="Yes"),OFFSET('Water Data'!$E$6,0,10*ROW('Water Data'!E14)),NA())</f>
        <v>#N/A</v>
      </c>
      <c r="I20" s="507" t="e">
        <f ca="1">+IF(AND(ISNUMBER(OFFSET('Water Data'!$E$9,0,10*ROW('Water Data'!E14))),'Data Summary'!BX20="Yes"),OFFSET('Water Data'!$E$9,0,10*ROW('Water Data'!E14)),NA())</f>
        <v>#N/A</v>
      </c>
      <c r="J20" s="507" t="e">
        <f ca="1">+IF(AND(ISNUMBER(OFFSET('Water Data'!$F$4,0,10*ROW('Water Data'!F14))),'Data Summary'!BY20="Yes"),100-OFFSET('Water Data'!$F$4,0,10*ROW('Water Data'!F14)),NA())</f>
        <v>#N/A</v>
      </c>
      <c r="K20" s="507" t="e">
        <f ca="1">+IF(AND(ISNUMBER(OFFSET('Water Data'!$F$6,0,10*ROW('Water Data'!F14))),'Data Summary'!BZ20="Yes"),OFFSET('Water Data'!$F$6,0,10*ROW('Water Data'!F14)),NA())</f>
        <v>#N/A</v>
      </c>
      <c r="L20" s="507" t="e">
        <f ca="1">+IF(AND(ISNUMBER(OFFSET('Water Data'!$F$9,0,10*ROW('Water Data'!F14))),'Data Summary'!CA20="Yes"),OFFSET('Water Data'!$F$9,0,10*ROW('Water Data'!F14)),NA())</f>
        <v>#N/A</v>
      </c>
      <c r="M20" s="507" t="e">
        <f ca="1">+IF(AND(ISNUMBER(OFFSET('Water Data'!$G$4,0,10*ROW('Water Data'!G14))),'Data Summary'!CB20="Yes"),100-OFFSET('Water Data'!$G$4,0,10*ROW('Water Data'!G14)),NA())</f>
        <v>#N/A</v>
      </c>
      <c r="N20" s="507" t="e">
        <f ca="1">+IF(AND(ISNUMBER(OFFSET('Water Data'!$G$6,0,10*ROW('Water Data'!G14))),'Data Summary'!CC20="Yes"),OFFSET('Water Data'!$G$6,0,10*ROW('Water Data'!G14)),NA())</f>
        <v>#N/A</v>
      </c>
      <c r="O20" s="507" t="e">
        <f ca="1">+IF(AND(ISNUMBER(OFFSET('Water Data'!$G$9,0,10*ROW('Water Data'!G14))),'Data Summary'!CD20="Yes"),OFFSET('Water Data'!$G$9,0,10*ROW('Water Data'!G14)),NA())</f>
        <v>#N/A</v>
      </c>
      <c r="P20" s="507" t="e">
        <f ca="1">+IF(AND(ISNUMBER(OFFSET('Water Data'!$H$4,0,10*ROW('Water Data'!H14))),'Data Summary'!CE20="Yes"),100-OFFSET('Water Data'!$H$4,0,10*ROW('Water Data'!H14)),NA())</f>
        <v>#N/A</v>
      </c>
      <c r="Q20" s="507" t="e">
        <f ca="1">+IF(AND(ISNUMBER(OFFSET('Water Data'!$H$6,0,10*ROW('Water Data'!H14))),'Data Summary'!CF20="Yes"),OFFSET('Water Data'!$H$6,0,10*ROW('Water Data'!H14)),NA())</f>
        <v>#N/A</v>
      </c>
      <c r="R20" s="507" t="e">
        <f ca="1">+IF(AND(ISNUMBER(OFFSET('Water Data'!$H$9,0,10*ROW('Water Data'!H14))),'Data Summary'!CG20="Yes"),OFFSET('Water Data'!$H$9,0,10*ROW('Water Data'!H14)),NA())</f>
        <v>#N/A</v>
      </c>
      <c r="S20" s="507" t="e">
        <f ca="1">+IF(AND(ISNUMBER(OFFSET('Water Data'!$I$4,0,10*ROW('Water Data'!I14))),'Data Summary'!CH20="Yes"),100-OFFSET('Water Data'!$I$4,0,10*ROW('Water Data'!I14)),NA())</f>
        <v>#N/A</v>
      </c>
      <c r="T20" s="507" t="e">
        <f ca="1">+IF(AND(ISNUMBER(OFFSET('Water Data'!$I$6,0,10*ROW('Water Data'!I14))),'Data Summary'!CI20="Yes"),OFFSET('Water Data'!$I$6,0,10*ROW('Water Data'!I14)),NA())</f>
        <v>#N/A</v>
      </c>
      <c r="U20" s="507" t="e">
        <f ca="1">+IF(AND(ISNUMBER(OFFSET('Water Data'!$I$9,0,10*ROW('Water Data'!I14))),'Data Summary'!CJ20="Yes"),OFFSET('Water Data'!$I$9,0,10*ROW('Water Data'!I14)),NA())</f>
        <v>#N/A</v>
      </c>
      <c r="V20" s="508" t="e">
        <f ca="1">+IF(AND(ISNUMBER(OFFSET('Sanitation Data'!$D$4,0,10*ROW('Sanitation Data'!D14))),'Data Summary'!CK20="Yes"),100-OFFSET('Sanitation Data'!$D$4,0,10*ROW('Sanitation Data'!D14)),NA())</f>
        <v>#N/A</v>
      </c>
      <c r="W20" s="508" t="e">
        <f ca="1">+IF(AND(ISNUMBER(OFFSET('Sanitation Data'!$D$6,0,10*ROW('Sanitation Data'!D14))),'Data Summary'!CL20="Yes"),OFFSET('Sanitation Data'!$D$6,0,10*ROW('Sanitation Data'!D14)),NA())</f>
        <v>#N/A</v>
      </c>
      <c r="X20" s="508" t="e">
        <f ca="1">+IF(AND(ISNUMBER(OFFSET('Sanitation Data'!$D$10,0,10*ROW('Sanitation Data'!D14))),'Data Summary'!CM20="Yes"),OFFSET('Sanitation Data'!$D$10,0,10*ROW('Sanitation Data'!D14)),NA())</f>
        <v>#N/A</v>
      </c>
      <c r="Y20" s="508" t="e">
        <f ca="1">+IF(AND(ISNUMBER(OFFSET('Sanitation Data'!$D$11,0,10*ROW('Sanitation Data'!D14))),'Data Summary'!CN20="Yes"),OFFSET('Sanitation Data'!$D$11,0,10*ROW('Sanitation Data'!D14)),NA())</f>
        <v>#N/A</v>
      </c>
      <c r="Z20" s="508" t="e">
        <f ca="1">+IF(AND(ISNUMBER(OFFSET('Sanitation Data'!$D$12,0,10*ROW('Sanitation Data'!D14))),'Data Summary'!CO20="Yes"),OFFSET('Sanitation Data'!$D$12,0,10*ROW('Sanitation Data'!D14)),NA())</f>
        <v>#N/A</v>
      </c>
      <c r="AA20" s="508" t="e">
        <f ca="1">+IF(AND(ISNUMBER(OFFSET('Sanitation Data'!$E$4,0,10*ROW('Sanitation Data'!E14))),'Data Summary'!CP20="Yes"),100-OFFSET('Sanitation Data'!$E$4,0,10*ROW('Sanitation Data'!E14)),NA())</f>
        <v>#N/A</v>
      </c>
      <c r="AB20" s="508" t="e">
        <f ca="1">+IF(AND(ISNUMBER(OFFSET('Sanitation Data'!$E$6,0,10*ROW('Sanitation Data'!E14))),'Data Summary'!CQ20="Yes"),OFFSET('Sanitation Data'!$E$6,0,10*ROW('Sanitation Data'!E14)),NA())</f>
        <v>#N/A</v>
      </c>
      <c r="AC20" s="508" t="e">
        <f ca="1">+IF(AND(ISNUMBER(OFFSET('Sanitation Data'!$E$10,0,10*ROW('Sanitation Data'!E14))),'Data Summary'!CR20="Yes"),OFFSET('Sanitation Data'!$E$10,0,10*ROW('Sanitation Data'!E14)),NA())</f>
        <v>#N/A</v>
      </c>
      <c r="AD20" s="508" t="e">
        <f ca="1">+IF(AND(ISNUMBER(OFFSET('Sanitation Data'!$E$11,0,10*ROW('Sanitation Data'!E14))),'Data Summary'!CS20="Yes"),OFFSET('Sanitation Data'!$E$11,0,10*ROW('Sanitation Data'!E14)),NA())</f>
        <v>#N/A</v>
      </c>
      <c r="AE20" s="508" t="e">
        <f ca="1">+IF(AND(ISNUMBER(OFFSET('Sanitation Data'!$E$12,0,10*ROW('Sanitation Data'!E14))),'Data Summary'!CT20="Yes"),OFFSET('Sanitation Data'!$E$12,0,10*ROW('Sanitation Data'!E14)),NA())</f>
        <v>#N/A</v>
      </c>
      <c r="AF20" s="508" t="e">
        <f ca="1">+IF(AND(ISNUMBER(OFFSET('Sanitation Data'!$F$4,0,10*ROW('Sanitation Data'!F14))),'Data Summary'!CU20="Yes"),100-OFFSET('Sanitation Data'!$F$4,0,10*ROW('Sanitation Data'!F14)),NA())</f>
        <v>#N/A</v>
      </c>
      <c r="AG20" s="508" t="e">
        <f ca="1">+IF(AND(ISNUMBER(OFFSET('Sanitation Data'!$F$6,0,10*ROW('Sanitation Data'!F14))),'Data Summary'!CV20="Yes"),OFFSET('Sanitation Data'!$F$6,0,10*ROW('Sanitation Data'!F14)),NA())</f>
        <v>#N/A</v>
      </c>
      <c r="AH20" s="508" t="e">
        <f ca="1">+IF(AND(ISNUMBER(OFFSET('Sanitation Data'!$F$10,0,10*ROW('Sanitation Data'!F14))),'Data Summary'!CW20="Yes"),OFFSET('Sanitation Data'!$F$10,0,10*ROW('Sanitation Data'!F14)),NA())</f>
        <v>#N/A</v>
      </c>
      <c r="AI20" s="508" t="e">
        <f ca="1">+IF(AND(ISNUMBER(OFFSET('Sanitation Data'!$F$11,0,10*ROW('Sanitation Data'!F14))),'Data Summary'!CX20="Yes"),OFFSET('Sanitation Data'!$F$11,0,10*ROW('Sanitation Data'!F14)),NA())</f>
        <v>#N/A</v>
      </c>
      <c r="AJ20" s="508" t="e">
        <f ca="1">+IF(AND(ISNUMBER(OFFSET('Sanitation Data'!$F$12,0,10*ROW('Sanitation Data'!F14))),'Data Summary'!CY20="Yes"),OFFSET('Sanitation Data'!$F$12,0,10*ROW('Sanitation Data'!F14)),NA())</f>
        <v>#N/A</v>
      </c>
      <c r="AK20" s="508" t="e">
        <f ca="1">+IF(AND(ISNUMBER(OFFSET('Sanitation Data'!$G$4,0,10*ROW('Sanitation Data'!G14))),'Data Summary'!CZ20="Yes"),100-OFFSET('Sanitation Data'!$G$4,0,10*ROW('Sanitation Data'!G14)),NA())</f>
        <v>#N/A</v>
      </c>
      <c r="AL20" s="508" t="e">
        <f ca="1">+IF(AND(ISNUMBER(OFFSET('Sanitation Data'!$G$6,0,10*ROW('Sanitation Data'!G14))),'Data Summary'!DA20="Yes"),OFFSET('Sanitation Data'!$G$6,0,10*ROW('Sanitation Data'!G14)),NA())</f>
        <v>#N/A</v>
      </c>
      <c r="AM20" s="508" t="e">
        <f ca="1">+IF(AND(ISNUMBER(OFFSET('Sanitation Data'!$G$10,0,10*ROW('Sanitation Data'!G14))),'Data Summary'!DB20="Yes"),OFFSET('Sanitation Data'!$G$10,0,10*ROW('Sanitation Data'!G14)),NA())</f>
        <v>#N/A</v>
      </c>
      <c r="AN20" s="508" t="e">
        <f ca="1">+IF(AND(ISNUMBER(OFFSET('Sanitation Data'!$G$11,0,10*ROW('Sanitation Data'!G14))),'Data Summary'!DC20="Yes"),OFFSET('Sanitation Data'!$G$11,0,10*ROW('Sanitation Data'!G14)),NA())</f>
        <v>#N/A</v>
      </c>
      <c r="AO20" s="508" t="e">
        <f ca="1">+IF(AND(ISNUMBER(OFFSET('Sanitation Data'!$G$12,0,10*ROW('Sanitation Data'!G14))),'Data Summary'!DD20="Yes"),OFFSET('Sanitation Data'!$G$12,0,10*ROW('Sanitation Data'!G14)),NA())</f>
        <v>#N/A</v>
      </c>
      <c r="AP20" s="508" t="e">
        <f ca="1">+IF(AND(ISNUMBER(OFFSET('Sanitation Data'!$H$4,0,10*ROW('Sanitation Data'!H14))),'Data Summary'!DE20="Yes"),100-OFFSET('Sanitation Data'!$H$4,0,10*ROW('Sanitation Data'!H14)),NA())</f>
        <v>#N/A</v>
      </c>
      <c r="AQ20" s="508" t="e">
        <f ca="1">+IF(AND(ISNUMBER(OFFSET('Sanitation Data'!$H$6,0,10*ROW('Sanitation Data'!H14))),'Data Summary'!DF20="Yes"),OFFSET('Sanitation Data'!$H$6,0,10*ROW('Sanitation Data'!H14)),NA())</f>
        <v>#N/A</v>
      </c>
      <c r="AR20" s="508" t="e">
        <f ca="1">+IF(AND(ISNUMBER(OFFSET('Sanitation Data'!$H$10,0,10*ROW('Sanitation Data'!H14))),'Data Summary'!DG20="Yes"),OFFSET('Sanitation Data'!$H$10,0,10*ROW('Sanitation Data'!H14)),NA())</f>
        <v>#N/A</v>
      </c>
      <c r="AS20" s="508" t="e">
        <f ca="1">+IF(AND(ISNUMBER(OFFSET('Sanitation Data'!$H$11,0,10*ROW('Sanitation Data'!H14))),'Data Summary'!DH20="Yes"),OFFSET('Sanitation Data'!$H$11,0,10*ROW('Sanitation Data'!H14)),NA())</f>
        <v>#N/A</v>
      </c>
      <c r="AT20" s="508" t="e">
        <f ca="1">+IF(AND(ISNUMBER(OFFSET('Sanitation Data'!$H$12,0,10*ROW('Sanitation Data'!H14))),'Data Summary'!DI20="Yes"),OFFSET('Sanitation Data'!$H$12,0,10*ROW('Sanitation Data'!H14)),NA())</f>
        <v>#N/A</v>
      </c>
      <c r="AU20" s="508" t="e">
        <f ca="1">+IF(AND(ISNUMBER(OFFSET('Sanitation Data'!$I$4,0,10*ROW('Sanitation Data'!I14))),'Data Summary'!DJ20="Yes"),100-OFFSET('Sanitation Data'!$I$4,0,10*ROW('Sanitation Data'!I14)),NA())</f>
        <v>#N/A</v>
      </c>
      <c r="AV20" s="508" t="e">
        <f ca="1">+IF(AND(ISNUMBER(OFFSET('Sanitation Data'!$I$6,0,10*ROW('Sanitation Data'!I14))),'Data Summary'!DK20="Yes"),OFFSET('Sanitation Data'!$I$6,0,10*ROW('Sanitation Data'!I14)),NA())</f>
        <v>#N/A</v>
      </c>
      <c r="AW20" s="508" t="e">
        <f ca="1">+IF(AND(ISNUMBER(OFFSET('Sanitation Data'!$I$10,0,10*ROW('Sanitation Data'!I14))),'Data Summary'!DL20="Yes"),OFFSET('Sanitation Data'!$I$10,0,10*ROW('Sanitation Data'!I14)),NA())</f>
        <v>#N/A</v>
      </c>
      <c r="AX20" s="508" t="e">
        <f ca="1">+IF(AND(ISNUMBER(OFFSET('Sanitation Data'!$I$11,0,10*ROW('Sanitation Data'!I14))),'Data Summary'!DM20="Yes"),OFFSET('Sanitation Data'!$I$11,0,10*ROW('Sanitation Data'!I14)),NA())</f>
        <v>#N/A</v>
      </c>
      <c r="AY20" s="508" t="e">
        <f ca="1">+IF(AND(ISNUMBER(OFFSET('Sanitation Data'!$I$12,0,10*ROW('Sanitation Data'!I14))),'Data Summary'!DN20="Yes"),OFFSET('Sanitation Data'!$I$12,0,10*ROW('Sanitation Data'!I14)),NA())</f>
        <v>#N/A</v>
      </c>
      <c r="AZ20" s="509" t="e">
        <f ca="1">+IF(AND(ISNUMBER(OFFSET('Hygiene Data'!$D$5,0,10*ROW('Hygiene Data'!D14))),'Data Summary'!DO20="Yes"),OFFSET('Hygiene Data'!$D$5,0,10*ROW('Hygiene Data'!D14)),NA())</f>
        <v>#N/A</v>
      </c>
      <c r="BA20" s="509" t="e">
        <f ca="1">+IF(AND(ISNUMBER(OFFSET('Hygiene Data'!$D$7,0,10*ROW('Hygiene Data'!D14))),'Data Summary'!DP20="Yes"),OFFSET('Hygiene Data'!$D$7,0,10*ROW('Hygiene Data'!D14)),NA())</f>
        <v>#N/A</v>
      </c>
      <c r="BB20" s="509" t="e">
        <f ca="1">+IF(AND(ISNUMBER(OFFSET('Hygiene Data'!$D$9,0,10*ROW('Hygiene Data'!D14))),'Data Summary'!DQ20="Yes"),OFFSET('Hygiene Data'!$D$9,0,10*ROW('Hygiene Data'!D14)),NA())</f>
        <v>#N/A</v>
      </c>
      <c r="BC20" s="509" t="e">
        <f ca="1">+IF(AND(ISNUMBER(OFFSET('Hygiene Data'!$E$5,0,10*ROW('Hygiene Data'!E14))),'Data Summary'!DR20="Yes"),OFFSET('Hygiene Data'!$E$5,0,10*ROW('Hygiene Data'!E14)),NA())</f>
        <v>#N/A</v>
      </c>
      <c r="BD20" s="509" t="e">
        <f ca="1">+IF(AND(ISNUMBER(OFFSET('Hygiene Data'!$E$7,0,10*ROW('Hygiene Data'!E14))),'Data Summary'!DS20="Yes"),OFFSET('Hygiene Data'!$E$7,0,10*ROW('Hygiene Data'!E14)),NA())</f>
        <v>#N/A</v>
      </c>
      <c r="BE20" s="509" t="e">
        <f ca="1">+IF(AND(ISNUMBER(OFFSET('Hygiene Data'!$E$9,0,10*ROW('Hygiene Data'!E14))),'Data Summary'!DT20="Yes"),OFFSET('Hygiene Data'!$E$9,0,10*ROW('Hygiene Data'!E14)),NA())</f>
        <v>#N/A</v>
      </c>
      <c r="BF20" s="509" t="e">
        <f ca="1">+IF(AND(ISNUMBER(OFFSET('Hygiene Data'!$F$5,0,10*ROW('Hygiene Data'!F14))),'Data Summary'!DU20="Yes"),OFFSET('Hygiene Data'!$F$5,0,10*ROW('Hygiene Data'!F14)),NA())</f>
        <v>#N/A</v>
      </c>
      <c r="BG20" s="509" t="e">
        <f ca="1">+IF(AND(ISNUMBER(OFFSET('Hygiene Data'!$F$7,0,10*ROW('Hygiene Data'!F14))),'Data Summary'!DV20="Yes"),OFFSET('Hygiene Data'!$F$7,0,10*ROW('Hygiene Data'!F14)),NA())</f>
        <v>#N/A</v>
      </c>
      <c r="BH20" s="509" t="e">
        <f ca="1">+IF(AND(ISNUMBER(OFFSET('Hygiene Data'!$F$9,0,10*ROW('Hygiene Data'!F14))),'Data Summary'!DW20="Yes"),OFFSET('Hygiene Data'!$F$9,0,10*ROW('Hygiene Data'!F14)),NA())</f>
        <v>#N/A</v>
      </c>
      <c r="BI20" s="509" t="e">
        <f ca="1">+IF(AND(ISNUMBER(OFFSET('Hygiene Data'!$G$5,0,10*ROW('Hygiene Data'!G14))),'Data Summary'!DX20="Yes"),OFFSET('Hygiene Data'!$G$5,0,10*ROW('Hygiene Data'!G14)),NA())</f>
        <v>#N/A</v>
      </c>
      <c r="BJ20" s="509" t="e">
        <f ca="1">+IF(AND(ISNUMBER(OFFSET('Hygiene Data'!$G$7,0,10*ROW('Hygiene Data'!G14))),'Data Summary'!DY20="Yes"),OFFSET('Hygiene Data'!$G$7,0,10*ROW('Hygiene Data'!G14)),NA())</f>
        <v>#N/A</v>
      </c>
      <c r="BK20" s="509" t="e">
        <f ca="1">+IF(AND(ISNUMBER(OFFSET('Hygiene Data'!$G$9,0,10*ROW('Hygiene Data'!G14))),'Data Summary'!DZ20="Yes"),OFFSET('Hygiene Data'!$G$9,0,10*ROW('Hygiene Data'!G14)),NA())</f>
        <v>#N/A</v>
      </c>
      <c r="BL20" s="509" t="e">
        <f ca="1">+IF(AND(ISNUMBER(OFFSET('Hygiene Data'!$H$5,0,10*ROW('Hygiene Data'!H14))),'Data Summary'!EA20="Yes"),OFFSET('Hygiene Data'!$H$5,0,10*ROW('Hygiene Data'!H14)),NA())</f>
        <v>#N/A</v>
      </c>
      <c r="BM20" s="509" t="e">
        <f ca="1">+IF(AND(ISNUMBER(OFFSET('Hygiene Data'!$H$7,0,10*ROW('Hygiene Data'!H14))),'Data Summary'!EB20="Yes"),OFFSET('Hygiene Data'!$H$7,0,10*ROW('Hygiene Data'!H14)),NA())</f>
        <v>#N/A</v>
      </c>
      <c r="BN20" s="509" t="e">
        <f ca="1">+IF(AND(ISNUMBER(OFFSET('Hygiene Data'!$H$9,0,10*ROW('Hygiene Data'!H14))),'Data Summary'!EC20="Yes"),OFFSET('Hygiene Data'!$H$9,0,10*ROW('Hygiene Data'!H14)),NA())</f>
        <v>#N/A</v>
      </c>
      <c r="BO20" s="509" t="e">
        <f ca="1">+IF(AND(ISNUMBER(OFFSET('Hygiene Data'!$I$5,0,10*ROW('Hygiene Data'!I14))),'Data Summary'!ED20="Yes"),OFFSET('Hygiene Data'!$I$5,0,10*ROW('Hygiene Data'!I14)),NA())</f>
        <v>#N/A</v>
      </c>
      <c r="BP20" s="509" t="e">
        <f ca="1">+IF(AND(ISNUMBER(OFFSET('Hygiene Data'!$I$7,0,10*ROW('Hygiene Data'!I14))),'Data Summary'!EE20="Yes"),OFFSET('Hygiene Data'!$I$7,0,10*ROW('Hygiene Data'!I14)),NA())</f>
        <v>#N/A</v>
      </c>
      <c r="BQ20" s="509" t="e">
        <f ca="1">+IF(AND(ISNUMBER(OFFSET('Hygiene Data'!$I$9,0,10*ROW('Hygiene Data'!I14))),'Data Summary'!EF20="Yes"),OFFSET('Hygiene Data'!$I$9,0,10*ROW('Hygiene Data'!I14)),NA())</f>
        <v>#N/A</v>
      </c>
    </row>
    <row r="21" spans="1:69" x14ac:dyDescent="0.25">
      <c r="A21" s="505" t="e">
        <f ca="1">+RIGHT('Data Summary'!A21,LEN('Data Summary'!A21)-9)</f>
        <v>#VALUE!</v>
      </c>
      <c r="B21" s="479" t="str">
        <f ca="1">+IF(ISTEXT('Data Summary'!B21),'Data Summary'!B21,"")</f>
        <v/>
      </c>
      <c r="C21" s="506" t="e">
        <f ca="1">+VALUE('Data Summary'!C21)</f>
        <v>#VALUE!</v>
      </c>
      <c r="D21" s="507" t="e">
        <f ca="1">+IF(AND(ISNUMBER(OFFSET('Water Data'!$D$4,0,10*ROW('Water Data'!D15))),'Data Summary'!BS21="Yes"),100-OFFSET('Water Data'!$D$4,0,10*ROW('Water Data'!D15)),NA())</f>
        <v>#N/A</v>
      </c>
      <c r="E21" s="507" t="e">
        <f ca="1">+IF(AND(ISNUMBER(OFFSET('Water Data'!$D$6,0,10*ROW('Water Data'!D15))),'Data Summary'!BT21="Yes"),OFFSET('Water Data'!$D$6,0,10*ROW('Water Data'!D15)),NA())</f>
        <v>#N/A</v>
      </c>
      <c r="F21" s="507" t="e">
        <f ca="1">+IF(AND(ISNUMBER(OFFSET('Water Data'!$D$9,0,10*ROW('Water Data'!D15))),'Data Summary'!BU21="Yes"),OFFSET('Water Data'!$D$9,0,10*ROW('Water Data'!D15)),NA())</f>
        <v>#N/A</v>
      </c>
      <c r="G21" s="507" t="e">
        <f ca="1">+IF(AND(ISNUMBER(OFFSET('Water Data'!$E$4,0,10*ROW('Water Data'!E15))),'Data Summary'!BV21="Yes"),100-OFFSET('Water Data'!$E$4,0,10*ROW('Water Data'!E15)),NA())</f>
        <v>#N/A</v>
      </c>
      <c r="H21" s="507" t="e">
        <f ca="1">+IF(AND(ISNUMBER(OFFSET('Water Data'!$E$6,0,10*ROW('Water Data'!E15))),'Data Summary'!BW21="Yes"),OFFSET('Water Data'!$E$6,0,10*ROW('Water Data'!E15)),NA())</f>
        <v>#N/A</v>
      </c>
      <c r="I21" s="507" t="e">
        <f ca="1">+IF(AND(ISNUMBER(OFFSET('Water Data'!$E$9,0,10*ROW('Water Data'!E15))),'Data Summary'!BX21="Yes"),OFFSET('Water Data'!$E$9,0,10*ROW('Water Data'!E15)),NA())</f>
        <v>#N/A</v>
      </c>
      <c r="J21" s="507" t="e">
        <f ca="1">+IF(AND(ISNUMBER(OFFSET('Water Data'!$F$4,0,10*ROW('Water Data'!F15))),'Data Summary'!BY21="Yes"),100-OFFSET('Water Data'!$F$4,0,10*ROW('Water Data'!F15)),NA())</f>
        <v>#N/A</v>
      </c>
      <c r="K21" s="507" t="e">
        <f ca="1">+IF(AND(ISNUMBER(OFFSET('Water Data'!$F$6,0,10*ROW('Water Data'!F15))),'Data Summary'!BZ21="Yes"),OFFSET('Water Data'!$F$6,0,10*ROW('Water Data'!F15)),NA())</f>
        <v>#N/A</v>
      </c>
      <c r="L21" s="507" t="e">
        <f ca="1">+IF(AND(ISNUMBER(OFFSET('Water Data'!$F$9,0,10*ROW('Water Data'!F15))),'Data Summary'!CA21="Yes"),OFFSET('Water Data'!$F$9,0,10*ROW('Water Data'!F15)),NA())</f>
        <v>#N/A</v>
      </c>
      <c r="M21" s="507" t="e">
        <f ca="1">+IF(AND(ISNUMBER(OFFSET('Water Data'!$G$4,0,10*ROW('Water Data'!G15))),'Data Summary'!CB21="Yes"),100-OFFSET('Water Data'!$G$4,0,10*ROW('Water Data'!G15)),NA())</f>
        <v>#N/A</v>
      </c>
      <c r="N21" s="507" t="e">
        <f ca="1">+IF(AND(ISNUMBER(OFFSET('Water Data'!$G$6,0,10*ROW('Water Data'!G15))),'Data Summary'!CC21="Yes"),OFFSET('Water Data'!$G$6,0,10*ROW('Water Data'!G15)),NA())</f>
        <v>#N/A</v>
      </c>
      <c r="O21" s="507" t="e">
        <f ca="1">+IF(AND(ISNUMBER(OFFSET('Water Data'!$G$9,0,10*ROW('Water Data'!G15))),'Data Summary'!CD21="Yes"),OFFSET('Water Data'!$G$9,0,10*ROW('Water Data'!G15)),NA())</f>
        <v>#N/A</v>
      </c>
      <c r="P21" s="507" t="e">
        <f ca="1">+IF(AND(ISNUMBER(OFFSET('Water Data'!$H$4,0,10*ROW('Water Data'!H15))),'Data Summary'!CE21="Yes"),100-OFFSET('Water Data'!$H$4,0,10*ROW('Water Data'!H15)),NA())</f>
        <v>#N/A</v>
      </c>
      <c r="Q21" s="507" t="e">
        <f ca="1">+IF(AND(ISNUMBER(OFFSET('Water Data'!$H$6,0,10*ROW('Water Data'!H15))),'Data Summary'!CF21="Yes"),OFFSET('Water Data'!$H$6,0,10*ROW('Water Data'!H15)),NA())</f>
        <v>#N/A</v>
      </c>
      <c r="R21" s="507" t="e">
        <f ca="1">+IF(AND(ISNUMBER(OFFSET('Water Data'!$H$9,0,10*ROW('Water Data'!H15))),'Data Summary'!CG21="Yes"),OFFSET('Water Data'!$H$9,0,10*ROW('Water Data'!H15)),NA())</f>
        <v>#N/A</v>
      </c>
      <c r="S21" s="507" t="e">
        <f ca="1">+IF(AND(ISNUMBER(OFFSET('Water Data'!$I$4,0,10*ROW('Water Data'!I15))),'Data Summary'!CH21="Yes"),100-OFFSET('Water Data'!$I$4,0,10*ROW('Water Data'!I15)),NA())</f>
        <v>#N/A</v>
      </c>
      <c r="T21" s="507" t="e">
        <f ca="1">+IF(AND(ISNUMBER(OFFSET('Water Data'!$I$6,0,10*ROW('Water Data'!I15))),'Data Summary'!CI21="Yes"),OFFSET('Water Data'!$I$6,0,10*ROW('Water Data'!I15)),NA())</f>
        <v>#N/A</v>
      </c>
      <c r="U21" s="507" t="e">
        <f ca="1">+IF(AND(ISNUMBER(OFFSET('Water Data'!$I$9,0,10*ROW('Water Data'!I15))),'Data Summary'!CJ21="Yes"),OFFSET('Water Data'!$I$9,0,10*ROW('Water Data'!I15)),NA())</f>
        <v>#N/A</v>
      </c>
      <c r="V21" s="508" t="e">
        <f ca="1">+IF(AND(ISNUMBER(OFFSET('Sanitation Data'!$D$4,0,10*ROW('Sanitation Data'!D15))),'Data Summary'!CK21="Yes"),100-OFFSET('Sanitation Data'!$D$4,0,10*ROW('Sanitation Data'!D15)),NA())</f>
        <v>#N/A</v>
      </c>
      <c r="W21" s="508" t="e">
        <f ca="1">+IF(AND(ISNUMBER(OFFSET('Sanitation Data'!$D$6,0,10*ROW('Sanitation Data'!D15))),'Data Summary'!CL21="Yes"),OFFSET('Sanitation Data'!$D$6,0,10*ROW('Sanitation Data'!D15)),NA())</f>
        <v>#N/A</v>
      </c>
      <c r="X21" s="508" t="e">
        <f ca="1">+IF(AND(ISNUMBER(OFFSET('Sanitation Data'!$D$10,0,10*ROW('Sanitation Data'!D15))),'Data Summary'!CM21="Yes"),OFFSET('Sanitation Data'!$D$10,0,10*ROW('Sanitation Data'!D15)),NA())</f>
        <v>#N/A</v>
      </c>
      <c r="Y21" s="508" t="e">
        <f ca="1">+IF(AND(ISNUMBER(OFFSET('Sanitation Data'!$D$11,0,10*ROW('Sanitation Data'!D15))),'Data Summary'!CN21="Yes"),OFFSET('Sanitation Data'!$D$11,0,10*ROW('Sanitation Data'!D15)),NA())</f>
        <v>#N/A</v>
      </c>
      <c r="Z21" s="508" t="e">
        <f ca="1">+IF(AND(ISNUMBER(OFFSET('Sanitation Data'!$D$12,0,10*ROW('Sanitation Data'!D15))),'Data Summary'!CO21="Yes"),OFFSET('Sanitation Data'!$D$12,0,10*ROW('Sanitation Data'!D15)),NA())</f>
        <v>#N/A</v>
      </c>
      <c r="AA21" s="508" t="e">
        <f ca="1">+IF(AND(ISNUMBER(OFFSET('Sanitation Data'!$E$4,0,10*ROW('Sanitation Data'!E15))),'Data Summary'!CP21="Yes"),100-OFFSET('Sanitation Data'!$E$4,0,10*ROW('Sanitation Data'!E15)),NA())</f>
        <v>#N/A</v>
      </c>
      <c r="AB21" s="508" t="e">
        <f ca="1">+IF(AND(ISNUMBER(OFFSET('Sanitation Data'!$E$6,0,10*ROW('Sanitation Data'!E15))),'Data Summary'!CQ21="Yes"),OFFSET('Sanitation Data'!$E$6,0,10*ROW('Sanitation Data'!E15)),NA())</f>
        <v>#N/A</v>
      </c>
      <c r="AC21" s="508" t="e">
        <f ca="1">+IF(AND(ISNUMBER(OFFSET('Sanitation Data'!$E$10,0,10*ROW('Sanitation Data'!E15))),'Data Summary'!CR21="Yes"),OFFSET('Sanitation Data'!$E$10,0,10*ROW('Sanitation Data'!E15)),NA())</f>
        <v>#N/A</v>
      </c>
      <c r="AD21" s="508" t="e">
        <f ca="1">+IF(AND(ISNUMBER(OFFSET('Sanitation Data'!$E$11,0,10*ROW('Sanitation Data'!E15))),'Data Summary'!CS21="Yes"),OFFSET('Sanitation Data'!$E$11,0,10*ROW('Sanitation Data'!E15)),NA())</f>
        <v>#N/A</v>
      </c>
      <c r="AE21" s="508" t="e">
        <f ca="1">+IF(AND(ISNUMBER(OFFSET('Sanitation Data'!$E$12,0,10*ROW('Sanitation Data'!E15))),'Data Summary'!CT21="Yes"),OFFSET('Sanitation Data'!$E$12,0,10*ROW('Sanitation Data'!E15)),NA())</f>
        <v>#N/A</v>
      </c>
      <c r="AF21" s="508" t="e">
        <f ca="1">+IF(AND(ISNUMBER(OFFSET('Sanitation Data'!$F$4,0,10*ROW('Sanitation Data'!F15))),'Data Summary'!CU21="Yes"),100-OFFSET('Sanitation Data'!$F$4,0,10*ROW('Sanitation Data'!F15)),NA())</f>
        <v>#N/A</v>
      </c>
      <c r="AG21" s="508" t="e">
        <f ca="1">+IF(AND(ISNUMBER(OFFSET('Sanitation Data'!$F$6,0,10*ROW('Sanitation Data'!F15))),'Data Summary'!CV21="Yes"),OFFSET('Sanitation Data'!$F$6,0,10*ROW('Sanitation Data'!F15)),NA())</f>
        <v>#N/A</v>
      </c>
      <c r="AH21" s="508" t="e">
        <f ca="1">+IF(AND(ISNUMBER(OFFSET('Sanitation Data'!$F$10,0,10*ROW('Sanitation Data'!F15))),'Data Summary'!CW21="Yes"),OFFSET('Sanitation Data'!$F$10,0,10*ROW('Sanitation Data'!F15)),NA())</f>
        <v>#N/A</v>
      </c>
      <c r="AI21" s="508" t="e">
        <f ca="1">+IF(AND(ISNUMBER(OFFSET('Sanitation Data'!$F$11,0,10*ROW('Sanitation Data'!F15))),'Data Summary'!CX21="Yes"),OFFSET('Sanitation Data'!$F$11,0,10*ROW('Sanitation Data'!F15)),NA())</f>
        <v>#N/A</v>
      </c>
      <c r="AJ21" s="508" t="e">
        <f ca="1">+IF(AND(ISNUMBER(OFFSET('Sanitation Data'!$F$12,0,10*ROW('Sanitation Data'!F15))),'Data Summary'!CY21="Yes"),OFFSET('Sanitation Data'!$F$12,0,10*ROW('Sanitation Data'!F15)),NA())</f>
        <v>#N/A</v>
      </c>
      <c r="AK21" s="508" t="e">
        <f ca="1">+IF(AND(ISNUMBER(OFFSET('Sanitation Data'!$G$4,0,10*ROW('Sanitation Data'!G15))),'Data Summary'!CZ21="Yes"),100-OFFSET('Sanitation Data'!$G$4,0,10*ROW('Sanitation Data'!G15)),NA())</f>
        <v>#N/A</v>
      </c>
      <c r="AL21" s="508" t="e">
        <f ca="1">+IF(AND(ISNUMBER(OFFSET('Sanitation Data'!$G$6,0,10*ROW('Sanitation Data'!G15))),'Data Summary'!DA21="Yes"),OFFSET('Sanitation Data'!$G$6,0,10*ROW('Sanitation Data'!G15)),NA())</f>
        <v>#N/A</v>
      </c>
      <c r="AM21" s="508" t="e">
        <f ca="1">+IF(AND(ISNUMBER(OFFSET('Sanitation Data'!$G$10,0,10*ROW('Sanitation Data'!G15))),'Data Summary'!DB21="Yes"),OFFSET('Sanitation Data'!$G$10,0,10*ROW('Sanitation Data'!G15)),NA())</f>
        <v>#N/A</v>
      </c>
      <c r="AN21" s="508" t="e">
        <f ca="1">+IF(AND(ISNUMBER(OFFSET('Sanitation Data'!$G$11,0,10*ROW('Sanitation Data'!G15))),'Data Summary'!DC21="Yes"),OFFSET('Sanitation Data'!$G$11,0,10*ROW('Sanitation Data'!G15)),NA())</f>
        <v>#N/A</v>
      </c>
      <c r="AO21" s="508" t="e">
        <f ca="1">+IF(AND(ISNUMBER(OFFSET('Sanitation Data'!$G$12,0,10*ROW('Sanitation Data'!G15))),'Data Summary'!DD21="Yes"),OFFSET('Sanitation Data'!$G$12,0,10*ROW('Sanitation Data'!G15)),NA())</f>
        <v>#N/A</v>
      </c>
      <c r="AP21" s="508" t="e">
        <f ca="1">+IF(AND(ISNUMBER(OFFSET('Sanitation Data'!$H$4,0,10*ROW('Sanitation Data'!H15))),'Data Summary'!DE21="Yes"),100-OFFSET('Sanitation Data'!$H$4,0,10*ROW('Sanitation Data'!H15)),NA())</f>
        <v>#N/A</v>
      </c>
      <c r="AQ21" s="508" t="e">
        <f ca="1">+IF(AND(ISNUMBER(OFFSET('Sanitation Data'!$H$6,0,10*ROW('Sanitation Data'!H15))),'Data Summary'!DF21="Yes"),OFFSET('Sanitation Data'!$H$6,0,10*ROW('Sanitation Data'!H15)),NA())</f>
        <v>#N/A</v>
      </c>
      <c r="AR21" s="508" t="e">
        <f ca="1">+IF(AND(ISNUMBER(OFFSET('Sanitation Data'!$H$10,0,10*ROW('Sanitation Data'!H15))),'Data Summary'!DG21="Yes"),OFFSET('Sanitation Data'!$H$10,0,10*ROW('Sanitation Data'!H15)),NA())</f>
        <v>#N/A</v>
      </c>
      <c r="AS21" s="508" t="e">
        <f ca="1">+IF(AND(ISNUMBER(OFFSET('Sanitation Data'!$H$11,0,10*ROW('Sanitation Data'!H15))),'Data Summary'!DH21="Yes"),OFFSET('Sanitation Data'!$H$11,0,10*ROW('Sanitation Data'!H15)),NA())</f>
        <v>#N/A</v>
      </c>
      <c r="AT21" s="508" t="e">
        <f ca="1">+IF(AND(ISNUMBER(OFFSET('Sanitation Data'!$H$12,0,10*ROW('Sanitation Data'!H15))),'Data Summary'!DI21="Yes"),OFFSET('Sanitation Data'!$H$12,0,10*ROW('Sanitation Data'!H15)),NA())</f>
        <v>#N/A</v>
      </c>
      <c r="AU21" s="508" t="e">
        <f ca="1">+IF(AND(ISNUMBER(OFFSET('Sanitation Data'!$I$4,0,10*ROW('Sanitation Data'!I15))),'Data Summary'!DJ21="Yes"),100-OFFSET('Sanitation Data'!$I$4,0,10*ROW('Sanitation Data'!I15)),NA())</f>
        <v>#N/A</v>
      </c>
      <c r="AV21" s="508" t="e">
        <f ca="1">+IF(AND(ISNUMBER(OFFSET('Sanitation Data'!$I$6,0,10*ROW('Sanitation Data'!I15))),'Data Summary'!DK21="Yes"),OFFSET('Sanitation Data'!$I$6,0,10*ROW('Sanitation Data'!I15)),NA())</f>
        <v>#N/A</v>
      </c>
      <c r="AW21" s="508" t="e">
        <f ca="1">+IF(AND(ISNUMBER(OFFSET('Sanitation Data'!$I$10,0,10*ROW('Sanitation Data'!I15))),'Data Summary'!DL21="Yes"),OFFSET('Sanitation Data'!$I$10,0,10*ROW('Sanitation Data'!I15)),NA())</f>
        <v>#N/A</v>
      </c>
      <c r="AX21" s="508" t="e">
        <f ca="1">+IF(AND(ISNUMBER(OFFSET('Sanitation Data'!$I$11,0,10*ROW('Sanitation Data'!I15))),'Data Summary'!DM21="Yes"),OFFSET('Sanitation Data'!$I$11,0,10*ROW('Sanitation Data'!I15)),NA())</f>
        <v>#N/A</v>
      </c>
      <c r="AY21" s="508" t="e">
        <f ca="1">+IF(AND(ISNUMBER(OFFSET('Sanitation Data'!$I$12,0,10*ROW('Sanitation Data'!I15))),'Data Summary'!DN21="Yes"),OFFSET('Sanitation Data'!$I$12,0,10*ROW('Sanitation Data'!I15)),NA())</f>
        <v>#N/A</v>
      </c>
      <c r="AZ21" s="509" t="e">
        <f ca="1">+IF(AND(ISNUMBER(OFFSET('Hygiene Data'!$D$5,0,10*ROW('Hygiene Data'!D15))),'Data Summary'!DO21="Yes"),OFFSET('Hygiene Data'!$D$5,0,10*ROW('Hygiene Data'!D15)),NA())</f>
        <v>#N/A</v>
      </c>
      <c r="BA21" s="509" t="e">
        <f ca="1">+IF(AND(ISNUMBER(OFFSET('Hygiene Data'!$D$7,0,10*ROW('Hygiene Data'!D15))),'Data Summary'!DP21="Yes"),OFFSET('Hygiene Data'!$D$7,0,10*ROW('Hygiene Data'!D15)),NA())</f>
        <v>#N/A</v>
      </c>
      <c r="BB21" s="509" t="e">
        <f ca="1">+IF(AND(ISNUMBER(OFFSET('Hygiene Data'!$D$9,0,10*ROW('Hygiene Data'!D15))),'Data Summary'!DQ21="Yes"),OFFSET('Hygiene Data'!$D$9,0,10*ROW('Hygiene Data'!D15)),NA())</f>
        <v>#N/A</v>
      </c>
      <c r="BC21" s="509" t="e">
        <f ca="1">+IF(AND(ISNUMBER(OFFSET('Hygiene Data'!$E$5,0,10*ROW('Hygiene Data'!E15))),'Data Summary'!DR21="Yes"),OFFSET('Hygiene Data'!$E$5,0,10*ROW('Hygiene Data'!E15)),NA())</f>
        <v>#N/A</v>
      </c>
      <c r="BD21" s="509" t="e">
        <f ca="1">+IF(AND(ISNUMBER(OFFSET('Hygiene Data'!$E$7,0,10*ROW('Hygiene Data'!E15))),'Data Summary'!DS21="Yes"),OFFSET('Hygiene Data'!$E$7,0,10*ROW('Hygiene Data'!E15)),NA())</f>
        <v>#N/A</v>
      </c>
      <c r="BE21" s="509" t="e">
        <f ca="1">+IF(AND(ISNUMBER(OFFSET('Hygiene Data'!$E$9,0,10*ROW('Hygiene Data'!E15))),'Data Summary'!DT21="Yes"),OFFSET('Hygiene Data'!$E$9,0,10*ROW('Hygiene Data'!E15)),NA())</f>
        <v>#N/A</v>
      </c>
      <c r="BF21" s="509" t="e">
        <f ca="1">+IF(AND(ISNUMBER(OFFSET('Hygiene Data'!$F$5,0,10*ROW('Hygiene Data'!F15))),'Data Summary'!DU21="Yes"),OFFSET('Hygiene Data'!$F$5,0,10*ROW('Hygiene Data'!F15)),NA())</f>
        <v>#N/A</v>
      </c>
      <c r="BG21" s="509" t="e">
        <f ca="1">+IF(AND(ISNUMBER(OFFSET('Hygiene Data'!$F$7,0,10*ROW('Hygiene Data'!F15))),'Data Summary'!DV21="Yes"),OFFSET('Hygiene Data'!$F$7,0,10*ROW('Hygiene Data'!F15)),NA())</f>
        <v>#N/A</v>
      </c>
      <c r="BH21" s="509" t="e">
        <f ca="1">+IF(AND(ISNUMBER(OFFSET('Hygiene Data'!$F$9,0,10*ROW('Hygiene Data'!F15))),'Data Summary'!DW21="Yes"),OFFSET('Hygiene Data'!$F$9,0,10*ROW('Hygiene Data'!F15)),NA())</f>
        <v>#N/A</v>
      </c>
      <c r="BI21" s="509" t="e">
        <f ca="1">+IF(AND(ISNUMBER(OFFSET('Hygiene Data'!$G$5,0,10*ROW('Hygiene Data'!G15))),'Data Summary'!DX21="Yes"),OFFSET('Hygiene Data'!$G$5,0,10*ROW('Hygiene Data'!G15)),NA())</f>
        <v>#N/A</v>
      </c>
      <c r="BJ21" s="509" t="e">
        <f ca="1">+IF(AND(ISNUMBER(OFFSET('Hygiene Data'!$G$7,0,10*ROW('Hygiene Data'!G15))),'Data Summary'!DY21="Yes"),OFFSET('Hygiene Data'!$G$7,0,10*ROW('Hygiene Data'!G15)),NA())</f>
        <v>#N/A</v>
      </c>
      <c r="BK21" s="509" t="e">
        <f ca="1">+IF(AND(ISNUMBER(OFFSET('Hygiene Data'!$G$9,0,10*ROW('Hygiene Data'!G15))),'Data Summary'!DZ21="Yes"),OFFSET('Hygiene Data'!$G$9,0,10*ROW('Hygiene Data'!G15)),NA())</f>
        <v>#N/A</v>
      </c>
      <c r="BL21" s="509" t="e">
        <f ca="1">+IF(AND(ISNUMBER(OFFSET('Hygiene Data'!$H$5,0,10*ROW('Hygiene Data'!H15))),'Data Summary'!EA21="Yes"),OFFSET('Hygiene Data'!$H$5,0,10*ROW('Hygiene Data'!H15)),NA())</f>
        <v>#N/A</v>
      </c>
      <c r="BM21" s="509" t="e">
        <f ca="1">+IF(AND(ISNUMBER(OFFSET('Hygiene Data'!$H$7,0,10*ROW('Hygiene Data'!H15))),'Data Summary'!EB21="Yes"),OFFSET('Hygiene Data'!$H$7,0,10*ROW('Hygiene Data'!H15)),NA())</f>
        <v>#N/A</v>
      </c>
      <c r="BN21" s="509" t="e">
        <f ca="1">+IF(AND(ISNUMBER(OFFSET('Hygiene Data'!$H$9,0,10*ROW('Hygiene Data'!H15))),'Data Summary'!EC21="Yes"),OFFSET('Hygiene Data'!$H$9,0,10*ROW('Hygiene Data'!H15)),NA())</f>
        <v>#N/A</v>
      </c>
      <c r="BO21" s="509" t="e">
        <f ca="1">+IF(AND(ISNUMBER(OFFSET('Hygiene Data'!$I$5,0,10*ROW('Hygiene Data'!I15))),'Data Summary'!ED21="Yes"),OFFSET('Hygiene Data'!$I$5,0,10*ROW('Hygiene Data'!I15)),NA())</f>
        <v>#N/A</v>
      </c>
      <c r="BP21" s="509" t="e">
        <f ca="1">+IF(AND(ISNUMBER(OFFSET('Hygiene Data'!$I$7,0,10*ROW('Hygiene Data'!I15))),'Data Summary'!EE21="Yes"),OFFSET('Hygiene Data'!$I$7,0,10*ROW('Hygiene Data'!I15)),NA())</f>
        <v>#N/A</v>
      </c>
      <c r="BQ21" s="509" t="e">
        <f ca="1">+IF(AND(ISNUMBER(OFFSET('Hygiene Data'!$I$9,0,10*ROW('Hygiene Data'!I15))),'Data Summary'!EF21="Yes"),OFFSET('Hygiene Data'!$I$9,0,10*ROW('Hygiene Data'!I15)),NA())</f>
        <v>#N/A</v>
      </c>
    </row>
    <row r="22" spans="1:69" x14ac:dyDescent="0.25">
      <c r="A22" s="505" t="e">
        <f ca="1">+RIGHT('Data Summary'!A22,LEN('Data Summary'!A22)-9)</f>
        <v>#VALUE!</v>
      </c>
      <c r="B22" s="479" t="str">
        <f ca="1">+IF(ISTEXT('Data Summary'!B22),'Data Summary'!B22,"")</f>
        <v/>
      </c>
      <c r="C22" s="506" t="e">
        <f ca="1">+VALUE('Data Summary'!C22)</f>
        <v>#VALUE!</v>
      </c>
      <c r="D22" s="507" t="e">
        <f ca="1">+IF(AND(ISNUMBER(OFFSET('Water Data'!$D$4,0,10*ROW('Water Data'!D16))),'Data Summary'!BS22="Yes"),100-OFFSET('Water Data'!$D$4,0,10*ROW('Water Data'!D16)),NA())</f>
        <v>#N/A</v>
      </c>
      <c r="E22" s="507" t="e">
        <f ca="1">+IF(AND(ISNUMBER(OFFSET('Water Data'!$D$6,0,10*ROW('Water Data'!D16))),'Data Summary'!BT22="Yes"),OFFSET('Water Data'!$D$6,0,10*ROW('Water Data'!D16)),NA())</f>
        <v>#N/A</v>
      </c>
      <c r="F22" s="507" t="e">
        <f ca="1">+IF(AND(ISNUMBER(OFFSET('Water Data'!$D$9,0,10*ROW('Water Data'!D16))),'Data Summary'!BU22="Yes"),OFFSET('Water Data'!$D$9,0,10*ROW('Water Data'!D16)),NA())</f>
        <v>#N/A</v>
      </c>
      <c r="G22" s="507" t="e">
        <f ca="1">+IF(AND(ISNUMBER(OFFSET('Water Data'!$E$4,0,10*ROW('Water Data'!E16))),'Data Summary'!BV22="Yes"),100-OFFSET('Water Data'!$E$4,0,10*ROW('Water Data'!E16)),NA())</f>
        <v>#N/A</v>
      </c>
      <c r="H22" s="507" t="e">
        <f ca="1">+IF(AND(ISNUMBER(OFFSET('Water Data'!$E$6,0,10*ROW('Water Data'!E16))),'Data Summary'!BW22="Yes"),OFFSET('Water Data'!$E$6,0,10*ROW('Water Data'!E16)),NA())</f>
        <v>#N/A</v>
      </c>
      <c r="I22" s="507" t="e">
        <f ca="1">+IF(AND(ISNUMBER(OFFSET('Water Data'!$E$9,0,10*ROW('Water Data'!E16))),'Data Summary'!BX22="Yes"),OFFSET('Water Data'!$E$9,0,10*ROW('Water Data'!E16)),NA())</f>
        <v>#N/A</v>
      </c>
      <c r="J22" s="507" t="e">
        <f ca="1">+IF(AND(ISNUMBER(OFFSET('Water Data'!$F$4,0,10*ROW('Water Data'!F16))),'Data Summary'!BY22="Yes"),100-OFFSET('Water Data'!$F$4,0,10*ROW('Water Data'!F16)),NA())</f>
        <v>#N/A</v>
      </c>
      <c r="K22" s="507" t="e">
        <f ca="1">+IF(AND(ISNUMBER(OFFSET('Water Data'!$F$6,0,10*ROW('Water Data'!F16))),'Data Summary'!BZ22="Yes"),OFFSET('Water Data'!$F$6,0,10*ROW('Water Data'!F16)),NA())</f>
        <v>#N/A</v>
      </c>
      <c r="L22" s="507" t="e">
        <f ca="1">+IF(AND(ISNUMBER(OFFSET('Water Data'!$F$9,0,10*ROW('Water Data'!F16))),'Data Summary'!CA22="Yes"),OFFSET('Water Data'!$F$9,0,10*ROW('Water Data'!F16)),NA())</f>
        <v>#N/A</v>
      </c>
      <c r="M22" s="507" t="e">
        <f ca="1">+IF(AND(ISNUMBER(OFFSET('Water Data'!$G$4,0,10*ROW('Water Data'!G16))),'Data Summary'!CB22="Yes"),100-OFFSET('Water Data'!$G$4,0,10*ROW('Water Data'!G16)),NA())</f>
        <v>#N/A</v>
      </c>
      <c r="N22" s="507" t="e">
        <f ca="1">+IF(AND(ISNUMBER(OFFSET('Water Data'!$G$6,0,10*ROW('Water Data'!G16))),'Data Summary'!CC22="Yes"),OFFSET('Water Data'!$G$6,0,10*ROW('Water Data'!G16)),NA())</f>
        <v>#N/A</v>
      </c>
      <c r="O22" s="507" t="e">
        <f ca="1">+IF(AND(ISNUMBER(OFFSET('Water Data'!$G$9,0,10*ROW('Water Data'!G16))),'Data Summary'!CD22="Yes"),OFFSET('Water Data'!$G$9,0,10*ROW('Water Data'!G16)),NA())</f>
        <v>#N/A</v>
      </c>
      <c r="P22" s="507" t="e">
        <f ca="1">+IF(AND(ISNUMBER(OFFSET('Water Data'!$H$4,0,10*ROW('Water Data'!H16))),'Data Summary'!CE22="Yes"),100-OFFSET('Water Data'!$H$4,0,10*ROW('Water Data'!H16)),NA())</f>
        <v>#N/A</v>
      </c>
      <c r="Q22" s="507" t="e">
        <f ca="1">+IF(AND(ISNUMBER(OFFSET('Water Data'!$H$6,0,10*ROW('Water Data'!H16))),'Data Summary'!CF22="Yes"),OFFSET('Water Data'!$H$6,0,10*ROW('Water Data'!H16)),NA())</f>
        <v>#N/A</v>
      </c>
      <c r="R22" s="507" t="e">
        <f ca="1">+IF(AND(ISNUMBER(OFFSET('Water Data'!$H$9,0,10*ROW('Water Data'!H16))),'Data Summary'!CG22="Yes"),OFFSET('Water Data'!$H$9,0,10*ROW('Water Data'!H16)),NA())</f>
        <v>#N/A</v>
      </c>
      <c r="S22" s="507" t="e">
        <f ca="1">+IF(AND(ISNUMBER(OFFSET('Water Data'!$I$4,0,10*ROW('Water Data'!I16))),'Data Summary'!CH22="Yes"),100-OFFSET('Water Data'!$I$4,0,10*ROW('Water Data'!I16)),NA())</f>
        <v>#N/A</v>
      </c>
      <c r="T22" s="507" t="e">
        <f ca="1">+IF(AND(ISNUMBER(OFFSET('Water Data'!$I$6,0,10*ROW('Water Data'!I16))),'Data Summary'!CI22="Yes"),OFFSET('Water Data'!$I$6,0,10*ROW('Water Data'!I16)),NA())</f>
        <v>#N/A</v>
      </c>
      <c r="U22" s="507" t="e">
        <f ca="1">+IF(AND(ISNUMBER(OFFSET('Water Data'!$I$9,0,10*ROW('Water Data'!I16))),'Data Summary'!CJ22="Yes"),OFFSET('Water Data'!$I$9,0,10*ROW('Water Data'!I16)),NA())</f>
        <v>#N/A</v>
      </c>
      <c r="V22" s="508" t="e">
        <f ca="1">+IF(AND(ISNUMBER(OFFSET('Sanitation Data'!$D$4,0,10*ROW('Sanitation Data'!D16))),'Data Summary'!CK22="Yes"),100-OFFSET('Sanitation Data'!$D$4,0,10*ROW('Sanitation Data'!D16)),NA())</f>
        <v>#N/A</v>
      </c>
      <c r="W22" s="508" t="e">
        <f ca="1">+IF(AND(ISNUMBER(OFFSET('Sanitation Data'!$D$6,0,10*ROW('Sanitation Data'!D16))),'Data Summary'!CL22="Yes"),OFFSET('Sanitation Data'!$D$6,0,10*ROW('Sanitation Data'!D16)),NA())</f>
        <v>#N/A</v>
      </c>
      <c r="X22" s="508" t="e">
        <f ca="1">+IF(AND(ISNUMBER(OFFSET('Sanitation Data'!$D$10,0,10*ROW('Sanitation Data'!D16))),'Data Summary'!CM22="Yes"),OFFSET('Sanitation Data'!$D$10,0,10*ROW('Sanitation Data'!D16)),NA())</f>
        <v>#N/A</v>
      </c>
      <c r="Y22" s="508" t="e">
        <f ca="1">+IF(AND(ISNUMBER(OFFSET('Sanitation Data'!$D$11,0,10*ROW('Sanitation Data'!D16))),'Data Summary'!CN22="Yes"),OFFSET('Sanitation Data'!$D$11,0,10*ROW('Sanitation Data'!D16)),NA())</f>
        <v>#N/A</v>
      </c>
      <c r="Z22" s="508" t="e">
        <f ca="1">+IF(AND(ISNUMBER(OFFSET('Sanitation Data'!$D$12,0,10*ROW('Sanitation Data'!D16))),'Data Summary'!CO22="Yes"),OFFSET('Sanitation Data'!$D$12,0,10*ROW('Sanitation Data'!D16)),NA())</f>
        <v>#N/A</v>
      </c>
      <c r="AA22" s="508" t="e">
        <f ca="1">+IF(AND(ISNUMBER(OFFSET('Sanitation Data'!$E$4,0,10*ROW('Sanitation Data'!E16))),'Data Summary'!CP22="Yes"),100-OFFSET('Sanitation Data'!$E$4,0,10*ROW('Sanitation Data'!E16)),NA())</f>
        <v>#N/A</v>
      </c>
      <c r="AB22" s="508" t="e">
        <f ca="1">+IF(AND(ISNUMBER(OFFSET('Sanitation Data'!$E$6,0,10*ROW('Sanitation Data'!E16))),'Data Summary'!CQ22="Yes"),OFFSET('Sanitation Data'!$E$6,0,10*ROW('Sanitation Data'!E16)),NA())</f>
        <v>#N/A</v>
      </c>
      <c r="AC22" s="508" t="e">
        <f ca="1">+IF(AND(ISNUMBER(OFFSET('Sanitation Data'!$E$10,0,10*ROW('Sanitation Data'!E16))),'Data Summary'!CR22="Yes"),OFFSET('Sanitation Data'!$E$10,0,10*ROW('Sanitation Data'!E16)),NA())</f>
        <v>#N/A</v>
      </c>
      <c r="AD22" s="508" t="e">
        <f ca="1">+IF(AND(ISNUMBER(OFFSET('Sanitation Data'!$E$11,0,10*ROW('Sanitation Data'!E16))),'Data Summary'!CS22="Yes"),OFFSET('Sanitation Data'!$E$11,0,10*ROW('Sanitation Data'!E16)),NA())</f>
        <v>#N/A</v>
      </c>
      <c r="AE22" s="508" t="e">
        <f ca="1">+IF(AND(ISNUMBER(OFFSET('Sanitation Data'!$E$12,0,10*ROW('Sanitation Data'!E16))),'Data Summary'!CT22="Yes"),OFFSET('Sanitation Data'!$E$12,0,10*ROW('Sanitation Data'!E16)),NA())</f>
        <v>#N/A</v>
      </c>
      <c r="AF22" s="508" t="e">
        <f ca="1">+IF(AND(ISNUMBER(OFFSET('Sanitation Data'!$F$4,0,10*ROW('Sanitation Data'!F16))),'Data Summary'!CU22="Yes"),100-OFFSET('Sanitation Data'!$F$4,0,10*ROW('Sanitation Data'!F16)),NA())</f>
        <v>#N/A</v>
      </c>
      <c r="AG22" s="508" t="e">
        <f ca="1">+IF(AND(ISNUMBER(OFFSET('Sanitation Data'!$F$6,0,10*ROW('Sanitation Data'!F16))),'Data Summary'!CV22="Yes"),OFFSET('Sanitation Data'!$F$6,0,10*ROW('Sanitation Data'!F16)),NA())</f>
        <v>#N/A</v>
      </c>
      <c r="AH22" s="508" t="e">
        <f ca="1">+IF(AND(ISNUMBER(OFFSET('Sanitation Data'!$F$10,0,10*ROW('Sanitation Data'!F16))),'Data Summary'!CW22="Yes"),OFFSET('Sanitation Data'!$F$10,0,10*ROW('Sanitation Data'!F16)),NA())</f>
        <v>#N/A</v>
      </c>
      <c r="AI22" s="508" t="e">
        <f ca="1">+IF(AND(ISNUMBER(OFFSET('Sanitation Data'!$F$11,0,10*ROW('Sanitation Data'!F16))),'Data Summary'!CX22="Yes"),OFFSET('Sanitation Data'!$F$11,0,10*ROW('Sanitation Data'!F16)),NA())</f>
        <v>#N/A</v>
      </c>
      <c r="AJ22" s="508" t="e">
        <f ca="1">+IF(AND(ISNUMBER(OFFSET('Sanitation Data'!$F$12,0,10*ROW('Sanitation Data'!F16))),'Data Summary'!CY22="Yes"),OFFSET('Sanitation Data'!$F$12,0,10*ROW('Sanitation Data'!F16)),NA())</f>
        <v>#N/A</v>
      </c>
      <c r="AK22" s="508" t="e">
        <f ca="1">+IF(AND(ISNUMBER(OFFSET('Sanitation Data'!$G$4,0,10*ROW('Sanitation Data'!G16))),'Data Summary'!CZ22="Yes"),100-OFFSET('Sanitation Data'!$G$4,0,10*ROW('Sanitation Data'!G16)),NA())</f>
        <v>#N/A</v>
      </c>
      <c r="AL22" s="508" t="e">
        <f ca="1">+IF(AND(ISNUMBER(OFFSET('Sanitation Data'!$G$6,0,10*ROW('Sanitation Data'!G16))),'Data Summary'!DA22="Yes"),OFFSET('Sanitation Data'!$G$6,0,10*ROW('Sanitation Data'!G16)),NA())</f>
        <v>#N/A</v>
      </c>
      <c r="AM22" s="508" t="e">
        <f ca="1">+IF(AND(ISNUMBER(OFFSET('Sanitation Data'!$G$10,0,10*ROW('Sanitation Data'!G16))),'Data Summary'!DB22="Yes"),OFFSET('Sanitation Data'!$G$10,0,10*ROW('Sanitation Data'!G16)),NA())</f>
        <v>#N/A</v>
      </c>
      <c r="AN22" s="508" t="e">
        <f ca="1">+IF(AND(ISNUMBER(OFFSET('Sanitation Data'!$G$11,0,10*ROW('Sanitation Data'!G16))),'Data Summary'!DC22="Yes"),OFFSET('Sanitation Data'!$G$11,0,10*ROW('Sanitation Data'!G16)),NA())</f>
        <v>#N/A</v>
      </c>
      <c r="AO22" s="508" t="e">
        <f ca="1">+IF(AND(ISNUMBER(OFFSET('Sanitation Data'!$G$12,0,10*ROW('Sanitation Data'!G16))),'Data Summary'!DD22="Yes"),OFFSET('Sanitation Data'!$G$12,0,10*ROW('Sanitation Data'!G16)),NA())</f>
        <v>#N/A</v>
      </c>
      <c r="AP22" s="508" t="e">
        <f ca="1">+IF(AND(ISNUMBER(OFFSET('Sanitation Data'!$H$4,0,10*ROW('Sanitation Data'!H16))),'Data Summary'!DE22="Yes"),100-OFFSET('Sanitation Data'!$H$4,0,10*ROW('Sanitation Data'!H16)),NA())</f>
        <v>#N/A</v>
      </c>
      <c r="AQ22" s="508" t="e">
        <f ca="1">+IF(AND(ISNUMBER(OFFSET('Sanitation Data'!$H$6,0,10*ROW('Sanitation Data'!H16))),'Data Summary'!DF22="Yes"),OFFSET('Sanitation Data'!$H$6,0,10*ROW('Sanitation Data'!H16)),NA())</f>
        <v>#N/A</v>
      </c>
      <c r="AR22" s="508" t="e">
        <f ca="1">+IF(AND(ISNUMBER(OFFSET('Sanitation Data'!$H$10,0,10*ROW('Sanitation Data'!H16))),'Data Summary'!DG22="Yes"),OFFSET('Sanitation Data'!$H$10,0,10*ROW('Sanitation Data'!H16)),NA())</f>
        <v>#N/A</v>
      </c>
      <c r="AS22" s="508" t="e">
        <f ca="1">+IF(AND(ISNUMBER(OFFSET('Sanitation Data'!$H$11,0,10*ROW('Sanitation Data'!H16))),'Data Summary'!DH22="Yes"),OFFSET('Sanitation Data'!$H$11,0,10*ROW('Sanitation Data'!H16)),NA())</f>
        <v>#N/A</v>
      </c>
      <c r="AT22" s="508" t="e">
        <f ca="1">+IF(AND(ISNUMBER(OFFSET('Sanitation Data'!$H$12,0,10*ROW('Sanitation Data'!H16))),'Data Summary'!DI22="Yes"),OFFSET('Sanitation Data'!$H$12,0,10*ROW('Sanitation Data'!H16)),NA())</f>
        <v>#N/A</v>
      </c>
      <c r="AU22" s="508" t="e">
        <f ca="1">+IF(AND(ISNUMBER(OFFSET('Sanitation Data'!$I$4,0,10*ROW('Sanitation Data'!I16))),'Data Summary'!DJ22="Yes"),100-OFFSET('Sanitation Data'!$I$4,0,10*ROW('Sanitation Data'!I16)),NA())</f>
        <v>#N/A</v>
      </c>
      <c r="AV22" s="508" t="e">
        <f ca="1">+IF(AND(ISNUMBER(OFFSET('Sanitation Data'!$I$6,0,10*ROW('Sanitation Data'!I16))),'Data Summary'!DK22="Yes"),OFFSET('Sanitation Data'!$I$6,0,10*ROW('Sanitation Data'!I16)),NA())</f>
        <v>#N/A</v>
      </c>
      <c r="AW22" s="508" t="e">
        <f ca="1">+IF(AND(ISNUMBER(OFFSET('Sanitation Data'!$I$10,0,10*ROW('Sanitation Data'!I16))),'Data Summary'!DL22="Yes"),OFFSET('Sanitation Data'!$I$10,0,10*ROW('Sanitation Data'!I16)),NA())</f>
        <v>#N/A</v>
      </c>
      <c r="AX22" s="508" t="e">
        <f ca="1">+IF(AND(ISNUMBER(OFFSET('Sanitation Data'!$I$11,0,10*ROW('Sanitation Data'!I16))),'Data Summary'!DM22="Yes"),OFFSET('Sanitation Data'!$I$11,0,10*ROW('Sanitation Data'!I16)),NA())</f>
        <v>#N/A</v>
      </c>
      <c r="AY22" s="508" t="e">
        <f ca="1">+IF(AND(ISNUMBER(OFFSET('Sanitation Data'!$I$12,0,10*ROW('Sanitation Data'!I16))),'Data Summary'!DN22="Yes"),OFFSET('Sanitation Data'!$I$12,0,10*ROW('Sanitation Data'!I16)),NA())</f>
        <v>#N/A</v>
      </c>
      <c r="AZ22" s="509" t="e">
        <f ca="1">+IF(AND(ISNUMBER(OFFSET('Hygiene Data'!$D$5,0,10*ROW('Hygiene Data'!D16))),'Data Summary'!DO22="Yes"),OFFSET('Hygiene Data'!$D$5,0,10*ROW('Hygiene Data'!D16)),NA())</f>
        <v>#N/A</v>
      </c>
      <c r="BA22" s="509" t="e">
        <f ca="1">+IF(AND(ISNUMBER(OFFSET('Hygiene Data'!$D$7,0,10*ROW('Hygiene Data'!D16))),'Data Summary'!DP22="Yes"),OFFSET('Hygiene Data'!$D$7,0,10*ROW('Hygiene Data'!D16)),NA())</f>
        <v>#N/A</v>
      </c>
      <c r="BB22" s="509" t="e">
        <f ca="1">+IF(AND(ISNUMBER(OFFSET('Hygiene Data'!$D$9,0,10*ROW('Hygiene Data'!D16))),'Data Summary'!DQ22="Yes"),OFFSET('Hygiene Data'!$D$9,0,10*ROW('Hygiene Data'!D16)),NA())</f>
        <v>#N/A</v>
      </c>
      <c r="BC22" s="509" t="e">
        <f ca="1">+IF(AND(ISNUMBER(OFFSET('Hygiene Data'!$E$5,0,10*ROW('Hygiene Data'!E16))),'Data Summary'!DR22="Yes"),OFFSET('Hygiene Data'!$E$5,0,10*ROW('Hygiene Data'!E16)),NA())</f>
        <v>#N/A</v>
      </c>
      <c r="BD22" s="509" t="e">
        <f ca="1">+IF(AND(ISNUMBER(OFFSET('Hygiene Data'!$E$7,0,10*ROW('Hygiene Data'!E16))),'Data Summary'!DS22="Yes"),OFFSET('Hygiene Data'!$E$7,0,10*ROW('Hygiene Data'!E16)),NA())</f>
        <v>#N/A</v>
      </c>
      <c r="BE22" s="509" t="e">
        <f ca="1">+IF(AND(ISNUMBER(OFFSET('Hygiene Data'!$E$9,0,10*ROW('Hygiene Data'!E16))),'Data Summary'!DT22="Yes"),OFFSET('Hygiene Data'!$E$9,0,10*ROW('Hygiene Data'!E16)),NA())</f>
        <v>#N/A</v>
      </c>
      <c r="BF22" s="509" t="e">
        <f ca="1">+IF(AND(ISNUMBER(OFFSET('Hygiene Data'!$F$5,0,10*ROW('Hygiene Data'!F16))),'Data Summary'!DU22="Yes"),OFFSET('Hygiene Data'!$F$5,0,10*ROW('Hygiene Data'!F16)),NA())</f>
        <v>#N/A</v>
      </c>
      <c r="BG22" s="509" t="e">
        <f ca="1">+IF(AND(ISNUMBER(OFFSET('Hygiene Data'!$F$7,0,10*ROW('Hygiene Data'!F16))),'Data Summary'!DV22="Yes"),OFFSET('Hygiene Data'!$F$7,0,10*ROW('Hygiene Data'!F16)),NA())</f>
        <v>#N/A</v>
      </c>
      <c r="BH22" s="509" t="e">
        <f ca="1">+IF(AND(ISNUMBER(OFFSET('Hygiene Data'!$F$9,0,10*ROW('Hygiene Data'!F16))),'Data Summary'!DW22="Yes"),OFFSET('Hygiene Data'!$F$9,0,10*ROW('Hygiene Data'!F16)),NA())</f>
        <v>#N/A</v>
      </c>
      <c r="BI22" s="509" t="e">
        <f ca="1">+IF(AND(ISNUMBER(OFFSET('Hygiene Data'!$G$5,0,10*ROW('Hygiene Data'!G16))),'Data Summary'!DX22="Yes"),OFFSET('Hygiene Data'!$G$5,0,10*ROW('Hygiene Data'!G16)),NA())</f>
        <v>#N/A</v>
      </c>
      <c r="BJ22" s="509" t="e">
        <f ca="1">+IF(AND(ISNUMBER(OFFSET('Hygiene Data'!$G$7,0,10*ROW('Hygiene Data'!G16))),'Data Summary'!DY22="Yes"),OFFSET('Hygiene Data'!$G$7,0,10*ROW('Hygiene Data'!G16)),NA())</f>
        <v>#N/A</v>
      </c>
      <c r="BK22" s="509" t="e">
        <f ca="1">+IF(AND(ISNUMBER(OFFSET('Hygiene Data'!$G$9,0,10*ROW('Hygiene Data'!G16))),'Data Summary'!DZ22="Yes"),OFFSET('Hygiene Data'!$G$9,0,10*ROW('Hygiene Data'!G16)),NA())</f>
        <v>#N/A</v>
      </c>
      <c r="BL22" s="509" t="e">
        <f ca="1">+IF(AND(ISNUMBER(OFFSET('Hygiene Data'!$H$5,0,10*ROW('Hygiene Data'!H16))),'Data Summary'!EA22="Yes"),OFFSET('Hygiene Data'!$H$5,0,10*ROW('Hygiene Data'!H16)),NA())</f>
        <v>#N/A</v>
      </c>
      <c r="BM22" s="509" t="e">
        <f ca="1">+IF(AND(ISNUMBER(OFFSET('Hygiene Data'!$H$7,0,10*ROW('Hygiene Data'!H16))),'Data Summary'!EB22="Yes"),OFFSET('Hygiene Data'!$H$7,0,10*ROW('Hygiene Data'!H16)),NA())</f>
        <v>#N/A</v>
      </c>
      <c r="BN22" s="509" t="e">
        <f ca="1">+IF(AND(ISNUMBER(OFFSET('Hygiene Data'!$H$9,0,10*ROW('Hygiene Data'!H16))),'Data Summary'!EC22="Yes"),OFFSET('Hygiene Data'!$H$9,0,10*ROW('Hygiene Data'!H16)),NA())</f>
        <v>#N/A</v>
      </c>
      <c r="BO22" s="509" t="e">
        <f ca="1">+IF(AND(ISNUMBER(OFFSET('Hygiene Data'!$I$5,0,10*ROW('Hygiene Data'!I16))),'Data Summary'!ED22="Yes"),OFFSET('Hygiene Data'!$I$5,0,10*ROW('Hygiene Data'!I16)),NA())</f>
        <v>#N/A</v>
      </c>
      <c r="BP22" s="509" t="e">
        <f ca="1">+IF(AND(ISNUMBER(OFFSET('Hygiene Data'!$I$7,0,10*ROW('Hygiene Data'!I16))),'Data Summary'!EE22="Yes"),OFFSET('Hygiene Data'!$I$7,0,10*ROW('Hygiene Data'!I16)),NA())</f>
        <v>#N/A</v>
      </c>
      <c r="BQ22" s="509" t="e">
        <f ca="1">+IF(AND(ISNUMBER(OFFSET('Hygiene Data'!$I$9,0,10*ROW('Hygiene Data'!I16))),'Data Summary'!EF22="Yes"),OFFSET('Hygiene Data'!$I$9,0,10*ROW('Hygiene Data'!I16)),NA())</f>
        <v>#N/A</v>
      </c>
    </row>
    <row r="23" spans="1:69" x14ac:dyDescent="0.25">
      <c r="A23" s="505" t="e">
        <f ca="1">+RIGHT('Data Summary'!A23,LEN('Data Summary'!A23)-9)</f>
        <v>#VALUE!</v>
      </c>
      <c r="B23" s="479" t="str">
        <f ca="1">+IF(ISTEXT('Data Summary'!B23),'Data Summary'!B23,"")</f>
        <v/>
      </c>
      <c r="C23" s="506" t="e">
        <f ca="1">+VALUE('Data Summary'!C23)</f>
        <v>#VALUE!</v>
      </c>
      <c r="D23" s="507" t="e">
        <f ca="1">+IF(AND(ISNUMBER(OFFSET('Water Data'!$D$4,0,10*ROW('Water Data'!D17))),'Data Summary'!BS23="Yes"),100-OFFSET('Water Data'!$D$4,0,10*ROW('Water Data'!D17)),NA())</f>
        <v>#N/A</v>
      </c>
      <c r="E23" s="507" t="e">
        <f ca="1">+IF(AND(ISNUMBER(OFFSET('Water Data'!$D$6,0,10*ROW('Water Data'!D17))),'Data Summary'!BT23="Yes"),OFFSET('Water Data'!$D$6,0,10*ROW('Water Data'!D17)),NA())</f>
        <v>#N/A</v>
      </c>
      <c r="F23" s="507" t="e">
        <f ca="1">+IF(AND(ISNUMBER(OFFSET('Water Data'!$D$9,0,10*ROW('Water Data'!D17))),'Data Summary'!BU23="Yes"),OFFSET('Water Data'!$D$9,0,10*ROW('Water Data'!D17)),NA())</f>
        <v>#N/A</v>
      </c>
      <c r="G23" s="507" t="e">
        <f ca="1">+IF(AND(ISNUMBER(OFFSET('Water Data'!$E$4,0,10*ROW('Water Data'!E17))),'Data Summary'!BV23="Yes"),100-OFFSET('Water Data'!$E$4,0,10*ROW('Water Data'!E17)),NA())</f>
        <v>#N/A</v>
      </c>
      <c r="H23" s="507" t="e">
        <f ca="1">+IF(AND(ISNUMBER(OFFSET('Water Data'!$E$6,0,10*ROW('Water Data'!E17))),'Data Summary'!BW23="Yes"),OFFSET('Water Data'!$E$6,0,10*ROW('Water Data'!E17)),NA())</f>
        <v>#N/A</v>
      </c>
      <c r="I23" s="507" t="e">
        <f ca="1">+IF(AND(ISNUMBER(OFFSET('Water Data'!$E$9,0,10*ROW('Water Data'!E17))),'Data Summary'!BX23="Yes"),OFFSET('Water Data'!$E$9,0,10*ROW('Water Data'!E17)),NA())</f>
        <v>#N/A</v>
      </c>
      <c r="J23" s="507" t="e">
        <f ca="1">+IF(AND(ISNUMBER(OFFSET('Water Data'!$F$4,0,10*ROW('Water Data'!F17))),'Data Summary'!BY23="Yes"),100-OFFSET('Water Data'!$F$4,0,10*ROW('Water Data'!F17)),NA())</f>
        <v>#N/A</v>
      </c>
      <c r="K23" s="507" t="e">
        <f ca="1">+IF(AND(ISNUMBER(OFFSET('Water Data'!$F$6,0,10*ROW('Water Data'!F17))),'Data Summary'!BZ23="Yes"),OFFSET('Water Data'!$F$6,0,10*ROW('Water Data'!F17)),NA())</f>
        <v>#N/A</v>
      </c>
      <c r="L23" s="507" t="e">
        <f ca="1">+IF(AND(ISNUMBER(OFFSET('Water Data'!$F$9,0,10*ROW('Water Data'!F17))),'Data Summary'!CA23="Yes"),OFFSET('Water Data'!$F$9,0,10*ROW('Water Data'!F17)),NA())</f>
        <v>#N/A</v>
      </c>
      <c r="M23" s="507" t="e">
        <f ca="1">+IF(AND(ISNUMBER(OFFSET('Water Data'!$G$4,0,10*ROW('Water Data'!G17))),'Data Summary'!CB23="Yes"),100-OFFSET('Water Data'!$G$4,0,10*ROW('Water Data'!G17)),NA())</f>
        <v>#N/A</v>
      </c>
      <c r="N23" s="507" t="e">
        <f ca="1">+IF(AND(ISNUMBER(OFFSET('Water Data'!$G$6,0,10*ROW('Water Data'!G17))),'Data Summary'!CC23="Yes"),OFFSET('Water Data'!$G$6,0,10*ROW('Water Data'!G17)),NA())</f>
        <v>#N/A</v>
      </c>
      <c r="O23" s="507" t="e">
        <f ca="1">+IF(AND(ISNUMBER(OFFSET('Water Data'!$G$9,0,10*ROW('Water Data'!G17))),'Data Summary'!CD23="Yes"),OFFSET('Water Data'!$G$9,0,10*ROW('Water Data'!G17)),NA())</f>
        <v>#N/A</v>
      </c>
      <c r="P23" s="507" t="e">
        <f ca="1">+IF(AND(ISNUMBER(OFFSET('Water Data'!$H$4,0,10*ROW('Water Data'!H17))),'Data Summary'!CE23="Yes"),100-OFFSET('Water Data'!$H$4,0,10*ROW('Water Data'!H17)),NA())</f>
        <v>#N/A</v>
      </c>
      <c r="Q23" s="507" t="e">
        <f ca="1">+IF(AND(ISNUMBER(OFFSET('Water Data'!$H$6,0,10*ROW('Water Data'!H17))),'Data Summary'!CF23="Yes"),OFFSET('Water Data'!$H$6,0,10*ROW('Water Data'!H17)),NA())</f>
        <v>#N/A</v>
      </c>
      <c r="R23" s="507" t="e">
        <f ca="1">+IF(AND(ISNUMBER(OFFSET('Water Data'!$H$9,0,10*ROW('Water Data'!H17))),'Data Summary'!CG23="Yes"),OFFSET('Water Data'!$H$9,0,10*ROW('Water Data'!H17)),NA())</f>
        <v>#N/A</v>
      </c>
      <c r="S23" s="507" t="e">
        <f ca="1">+IF(AND(ISNUMBER(OFFSET('Water Data'!$I$4,0,10*ROW('Water Data'!I17))),'Data Summary'!CH23="Yes"),100-OFFSET('Water Data'!$I$4,0,10*ROW('Water Data'!I17)),NA())</f>
        <v>#N/A</v>
      </c>
      <c r="T23" s="507" t="e">
        <f ca="1">+IF(AND(ISNUMBER(OFFSET('Water Data'!$I$6,0,10*ROW('Water Data'!I17))),'Data Summary'!CI23="Yes"),OFFSET('Water Data'!$I$6,0,10*ROW('Water Data'!I17)),NA())</f>
        <v>#N/A</v>
      </c>
      <c r="U23" s="507" t="e">
        <f ca="1">+IF(AND(ISNUMBER(OFFSET('Water Data'!$I$9,0,10*ROW('Water Data'!I17))),'Data Summary'!CJ23="Yes"),OFFSET('Water Data'!$I$9,0,10*ROW('Water Data'!I17)),NA())</f>
        <v>#N/A</v>
      </c>
      <c r="V23" s="508" t="e">
        <f ca="1">+IF(AND(ISNUMBER(OFFSET('Sanitation Data'!$D$4,0,10*ROW('Sanitation Data'!D17))),'Data Summary'!CK23="Yes"),100-OFFSET('Sanitation Data'!$D$4,0,10*ROW('Sanitation Data'!D17)),NA())</f>
        <v>#N/A</v>
      </c>
      <c r="W23" s="508" t="e">
        <f ca="1">+IF(AND(ISNUMBER(OFFSET('Sanitation Data'!$D$6,0,10*ROW('Sanitation Data'!D17))),'Data Summary'!CL23="Yes"),OFFSET('Sanitation Data'!$D$6,0,10*ROW('Sanitation Data'!D17)),NA())</f>
        <v>#N/A</v>
      </c>
      <c r="X23" s="508" t="e">
        <f ca="1">+IF(AND(ISNUMBER(OFFSET('Sanitation Data'!$D$10,0,10*ROW('Sanitation Data'!D17))),'Data Summary'!CM23="Yes"),OFFSET('Sanitation Data'!$D$10,0,10*ROW('Sanitation Data'!D17)),NA())</f>
        <v>#N/A</v>
      </c>
      <c r="Y23" s="508" t="e">
        <f ca="1">+IF(AND(ISNUMBER(OFFSET('Sanitation Data'!$D$11,0,10*ROW('Sanitation Data'!D17))),'Data Summary'!CN23="Yes"),OFFSET('Sanitation Data'!$D$11,0,10*ROW('Sanitation Data'!D17)),NA())</f>
        <v>#N/A</v>
      </c>
      <c r="Z23" s="508" t="e">
        <f ca="1">+IF(AND(ISNUMBER(OFFSET('Sanitation Data'!$D$12,0,10*ROW('Sanitation Data'!D17))),'Data Summary'!CO23="Yes"),OFFSET('Sanitation Data'!$D$12,0,10*ROW('Sanitation Data'!D17)),NA())</f>
        <v>#N/A</v>
      </c>
      <c r="AA23" s="508" t="e">
        <f ca="1">+IF(AND(ISNUMBER(OFFSET('Sanitation Data'!$E$4,0,10*ROW('Sanitation Data'!E17))),'Data Summary'!CP23="Yes"),100-OFFSET('Sanitation Data'!$E$4,0,10*ROW('Sanitation Data'!E17)),NA())</f>
        <v>#N/A</v>
      </c>
      <c r="AB23" s="508" t="e">
        <f ca="1">+IF(AND(ISNUMBER(OFFSET('Sanitation Data'!$E$6,0,10*ROW('Sanitation Data'!E17))),'Data Summary'!CQ23="Yes"),OFFSET('Sanitation Data'!$E$6,0,10*ROW('Sanitation Data'!E17)),NA())</f>
        <v>#N/A</v>
      </c>
      <c r="AC23" s="508" t="e">
        <f ca="1">+IF(AND(ISNUMBER(OFFSET('Sanitation Data'!$E$10,0,10*ROW('Sanitation Data'!E17))),'Data Summary'!CR23="Yes"),OFFSET('Sanitation Data'!$E$10,0,10*ROW('Sanitation Data'!E17)),NA())</f>
        <v>#N/A</v>
      </c>
      <c r="AD23" s="508" t="e">
        <f ca="1">+IF(AND(ISNUMBER(OFFSET('Sanitation Data'!$E$11,0,10*ROW('Sanitation Data'!E17))),'Data Summary'!CS23="Yes"),OFFSET('Sanitation Data'!$E$11,0,10*ROW('Sanitation Data'!E17)),NA())</f>
        <v>#N/A</v>
      </c>
      <c r="AE23" s="508" t="e">
        <f ca="1">+IF(AND(ISNUMBER(OFFSET('Sanitation Data'!$E$12,0,10*ROW('Sanitation Data'!E17))),'Data Summary'!CT23="Yes"),OFFSET('Sanitation Data'!$E$12,0,10*ROW('Sanitation Data'!E17)),NA())</f>
        <v>#N/A</v>
      </c>
      <c r="AF23" s="508" t="e">
        <f ca="1">+IF(AND(ISNUMBER(OFFSET('Sanitation Data'!$F$4,0,10*ROW('Sanitation Data'!F17))),'Data Summary'!CU23="Yes"),100-OFFSET('Sanitation Data'!$F$4,0,10*ROW('Sanitation Data'!F17)),NA())</f>
        <v>#N/A</v>
      </c>
      <c r="AG23" s="508" t="e">
        <f ca="1">+IF(AND(ISNUMBER(OFFSET('Sanitation Data'!$F$6,0,10*ROW('Sanitation Data'!F17))),'Data Summary'!CV23="Yes"),OFFSET('Sanitation Data'!$F$6,0,10*ROW('Sanitation Data'!F17)),NA())</f>
        <v>#N/A</v>
      </c>
      <c r="AH23" s="508" t="e">
        <f ca="1">+IF(AND(ISNUMBER(OFFSET('Sanitation Data'!$F$10,0,10*ROW('Sanitation Data'!F17))),'Data Summary'!CW23="Yes"),OFFSET('Sanitation Data'!$F$10,0,10*ROW('Sanitation Data'!F17)),NA())</f>
        <v>#N/A</v>
      </c>
      <c r="AI23" s="508" t="e">
        <f ca="1">+IF(AND(ISNUMBER(OFFSET('Sanitation Data'!$F$11,0,10*ROW('Sanitation Data'!F17))),'Data Summary'!CX23="Yes"),OFFSET('Sanitation Data'!$F$11,0,10*ROW('Sanitation Data'!F17)),NA())</f>
        <v>#N/A</v>
      </c>
      <c r="AJ23" s="508" t="e">
        <f ca="1">+IF(AND(ISNUMBER(OFFSET('Sanitation Data'!$F$12,0,10*ROW('Sanitation Data'!F17))),'Data Summary'!CY23="Yes"),OFFSET('Sanitation Data'!$F$12,0,10*ROW('Sanitation Data'!F17)),NA())</f>
        <v>#N/A</v>
      </c>
      <c r="AK23" s="508" t="e">
        <f ca="1">+IF(AND(ISNUMBER(OFFSET('Sanitation Data'!$G$4,0,10*ROW('Sanitation Data'!G17))),'Data Summary'!CZ23="Yes"),100-OFFSET('Sanitation Data'!$G$4,0,10*ROW('Sanitation Data'!G17)),NA())</f>
        <v>#N/A</v>
      </c>
      <c r="AL23" s="508" t="e">
        <f ca="1">+IF(AND(ISNUMBER(OFFSET('Sanitation Data'!$G$6,0,10*ROW('Sanitation Data'!G17))),'Data Summary'!DA23="Yes"),OFFSET('Sanitation Data'!$G$6,0,10*ROW('Sanitation Data'!G17)),NA())</f>
        <v>#N/A</v>
      </c>
      <c r="AM23" s="508" t="e">
        <f ca="1">+IF(AND(ISNUMBER(OFFSET('Sanitation Data'!$G$10,0,10*ROW('Sanitation Data'!G17))),'Data Summary'!DB23="Yes"),OFFSET('Sanitation Data'!$G$10,0,10*ROW('Sanitation Data'!G17)),NA())</f>
        <v>#N/A</v>
      </c>
      <c r="AN23" s="508" t="e">
        <f ca="1">+IF(AND(ISNUMBER(OFFSET('Sanitation Data'!$G$11,0,10*ROW('Sanitation Data'!G17))),'Data Summary'!DC23="Yes"),OFFSET('Sanitation Data'!$G$11,0,10*ROW('Sanitation Data'!G17)),NA())</f>
        <v>#N/A</v>
      </c>
      <c r="AO23" s="508" t="e">
        <f ca="1">+IF(AND(ISNUMBER(OFFSET('Sanitation Data'!$G$12,0,10*ROW('Sanitation Data'!G17))),'Data Summary'!DD23="Yes"),OFFSET('Sanitation Data'!$G$12,0,10*ROW('Sanitation Data'!G17)),NA())</f>
        <v>#N/A</v>
      </c>
      <c r="AP23" s="508" t="e">
        <f ca="1">+IF(AND(ISNUMBER(OFFSET('Sanitation Data'!$H$4,0,10*ROW('Sanitation Data'!H17))),'Data Summary'!DE23="Yes"),100-OFFSET('Sanitation Data'!$H$4,0,10*ROW('Sanitation Data'!H17)),NA())</f>
        <v>#N/A</v>
      </c>
      <c r="AQ23" s="508" t="e">
        <f ca="1">+IF(AND(ISNUMBER(OFFSET('Sanitation Data'!$H$6,0,10*ROW('Sanitation Data'!H17))),'Data Summary'!DF23="Yes"),OFFSET('Sanitation Data'!$H$6,0,10*ROW('Sanitation Data'!H17)),NA())</f>
        <v>#N/A</v>
      </c>
      <c r="AR23" s="508" t="e">
        <f ca="1">+IF(AND(ISNUMBER(OFFSET('Sanitation Data'!$H$10,0,10*ROW('Sanitation Data'!H17))),'Data Summary'!DG23="Yes"),OFFSET('Sanitation Data'!$H$10,0,10*ROW('Sanitation Data'!H17)),NA())</f>
        <v>#N/A</v>
      </c>
      <c r="AS23" s="508" t="e">
        <f ca="1">+IF(AND(ISNUMBER(OFFSET('Sanitation Data'!$H$11,0,10*ROW('Sanitation Data'!H17))),'Data Summary'!DH23="Yes"),OFFSET('Sanitation Data'!$H$11,0,10*ROW('Sanitation Data'!H17)),NA())</f>
        <v>#N/A</v>
      </c>
      <c r="AT23" s="508" t="e">
        <f ca="1">+IF(AND(ISNUMBER(OFFSET('Sanitation Data'!$H$12,0,10*ROW('Sanitation Data'!H17))),'Data Summary'!DI23="Yes"),OFFSET('Sanitation Data'!$H$12,0,10*ROW('Sanitation Data'!H17)),NA())</f>
        <v>#N/A</v>
      </c>
      <c r="AU23" s="508" t="e">
        <f ca="1">+IF(AND(ISNUMBER(OFFSET('Sanitation Data'!$I$4,0,10*ROW('Sanitation Data'!I17))),'Data Summary'!DJ23="Yes"),100-OFFSET('Sanitation Data'!$I$4,0,10*ROW('Sanitation Data'!I17)),NA())</f>
        <v>#N/A</v>
      </c>
      <c r="AV23" s="508" t="e">
        <f ca="1">+IF(AND(ISNUMBER(OFFSET('Sanitation Data'!$I$6,0,10*ROW('Sanitation Data'!I17))),'Data Summary'!DK23="Yes"),OFFSET('Sanitation Data'!$I$6,0,10*ROW('Sanitation Data'!I17)),NA())</f>
        <v>#N/A</v>
      </c>
      <c r="AW23" s="508" t="e">
        <f ca="1">+IF(AND(ISNUMBER(OFFSET('Sanitation Data'!$I$10,0,10*ROW('Sanitation Data'!I17))),'Data Summary'!DL23="Yes"),OFFSET('Sanitation Data'!$I$10,0,10*ROW('Sanitation Data'!I17)),NA())</f>
        <v>#N/A</v>
      </c>
      <c r="AX23" s="508" t="e">
        <f ca="1">+IF(AND(ISNUMBER(OFFSET('Sanitation Data'!$I$11,0,10*ROW('Sanitation Data'!I17))),'Data Summary'!DM23="Yes"),OFFSET('Sanitation Data'!$I$11,0,10*ROW('Sanitation Data'!I17)),NA())</f>
        <v>#N/A</v>
      </c>
      <c r="AY23" s="508" t="e">
        <f ca="1">+IF(AND(ISNUMBER(OFFSET('Sanitation Data'!$I$12,0,10*ROW('Sanitation Data'!I17))),'Data Summary'!DN23="Yes"),OFFSET('Sanitation Data'!$I$12,0,10*ROW('Sanitation Data'!I17)),NA())</f>
        <v>#N/A</v>
      </c>
      <c r="AZ23" s="509" t="e">
        <f ca="1">+IF(AND(ISNUMBER(OFFSET('Hygiene Data'!$D$5,0,10*ROW('Hygiene Data'!D17))),'Data Summary'!DO23="Yes"),OFFSET('Hygiene Data'!$D$5,0,10*ROW('Hygiene Data'!D17)),NA())</f>
        <v>#N/A</v>
      </c>
      <c r="BA23" s="509" t="e">
        <f ca="1">+IF(AND(ISNUMBER(OFFSET('Hygiene Data'!$D$7,0,10*ROW('Hygiene Data'!D17))),'Data Summary'!DP23="Yes"),OFFSET('Hygiene Data'!$D$7,0,10*ROW('Hygiene Data'!D17)),NA())</f>
        <v>#N/A</v>
      </c>
      <c r="BB23" s="509" t="e">
        <f ca="1">+IF(AND(ISNUMBER(OFFSET('Hygiene Data'!$D$9,0,10*ROW('Hygiene Data'!D17))),'Data Summary'!DQ23="Yes"),OFFSET('Hygiene Data'!$D$9,0,10*ROW('Hygiene Data'!D17)),NA())</f>
        <v>#N/A</v>
      </c>
      <c r="BC23" s="509" t="e">
        <f ca="1">+IF(AND(ISNUMBER(OFFSET('Hygiene Data'!$E$5,0,10*ROW('Hygiene Data'!E17))),'Data Summary'!DR23="Yes"),OFFSET('Hygiene Data'!$E$5,0,10*ROW('Hygiene Data'!E17)),NA())</f>
        <v>#N/A</v>
      </c>
      <c r="BD23" s="509" t="e">
        <f ca="1">+IF(AND(ISNUMBER(OFFSET('Hygiene Data'!$E$7,0,10*ROW('Hygiene Data'!E17))),'Data Summary'!DS23="Yes"),OFFSET('Hygiene Data'!$E$7,0,10*ROW('Hygiene Data'!E17)),NA())</f>
        <v>#N/A</v>
      </c>
      <c r="BE23" s="509" t="e">
        <f ca="1">+IF(AND(ISNUMBER(OFFSET('Hygiene Data'!$E$9,0,10*ROW('Hygiene Data'!E17))),'Data Summary'!DT23="Yes"),OFFSET('Hygiene Data'!$E$9,0,10*ROW('Hygiene Data'!E17)),NA())</f>
        <v>#N/A</v>
      </c>
      <c r="BF23" s="509" t="e">
        <f ca="1">+IF(AND(ISNUMBER(OFFSET('Hygiene Data'!$F$5,0,10*ROW('Hygiene Data'!F17))),'Data Summary'!DU23="Yes"),OFFSET('Hygiene Data'!$F$5,0,10*ROW('Hygiene Data'!F17)),NA())</f>
        <v>#N/A</v>
      </c>
      <c r="BG23" s="509" t="e">
        <f ca="1">+IF(AND(ISNUMBER(OFFSET('Hygiene Data'!$F$7,0,10*ROW('Hygiene Data'!F17))),'Data Summary'!DV23="Yes"),OFFSET('Hygiene Data'!$F$7,0,10*ROW('Hygiene Data'!F17)),NA())</f>
        <v>#N/A</v>
      </c>
      <c r="BH23" s="509" t="e">
        <f ca="1">+IF(AND(ISNUMBER(OFFSET('Hygiene Data'!$F$9,0,10*ROW('Hygiene Data'!F17))),'Data Summary'!DW23="Yes"),OFFSET('Hygiene Data'!$F$9,0,10*ROW('Hygiene Data'!F17)),NA())</f>
        <v>#N/A</v>
      </c>
      <c r="BI23" s="509" t="e">
        <f ca="1">+IF(AND(ISNUMBER(OFFSET('Hygiene Data'!$G$5,0,10*ROW('Hygiene Data'!G17))),'Data Summary'!DX23="Yes"),OFFSET('Hygiene Data'!$G$5,0,10*ROW('Hygiene Data'!G17)),NA())</f>
        <v>#N/A</v>
      </c>
      <c r="BJ23" s="509" t="e">
        <f ca="1">+IF(AND(ISNUMBER(OFFSET('Hygiene Data'!$G$7,0,10*ROW('Hygiene Data'!G17))),'Data Summary'!DY23="Yes"),OFFSET('Hygiene Data'!$G$7,0,10*ROW('Hygiene Data'!G17)),NA())</f>
        <v>#N/A</v>
      </c>
      <c r="BK23" s="509" t="e">
        <f ca="1">+IF(AND(ISNUMBER(OFFSET('Hygiene Data'!$G$9,0,10*ROW('Hygiene Data'!G17))),'Data Summary'!DZ23="Yes"),OFFSET('Hygiene Data'!$G$9,0,10*ROW('Hygiene Data'!G17)),NA())</f>
        <v>#N/A</v>
      </c>
      <c r="BL23" s="509" t="e">
        <f ca="1">+IF(AND(ISNUMBER(OFFSET('Hygiene Data'!$H$5,0,10*ROW('Hygiene Data'!H17))),'Data Summary'!EA23="Yes"),OFFSET('Hygiene Data'!$H$5,0,10*ROW('Hygiene Data'!H17)),NA())</f>
        <v>#N/A</v>
      </c>
      <c r="BM23" s="509" t="e">
        <f ca="1">+IF(AND(ISNUMBER(OFFSET('Hygiene Data'!$H$7,0,10*ROW('Hygiene Data'!H17))),'Data Summary'!EB23="Yes"),OFFSET('Hygiene Data'!$H$7,0,10*ROW('Hygiene Data'!H17)),NA())</f>
        <v>#N/A</v>
      </c>
      <c r="BN23" s="509" t="e">
        <f ca="1">+IF(AND(ISNUMBER(OFFSET('Hygiene Data'!$H$9,0,10*ROW('Hygiene Data'!H17))),'Data Summary'!EC23="Yes"),OFFSET('Hygiene Data'!$H$9,0,10*ROW('Hygiene Data'!H17)),NA())</f>
        <v>#N/A</v>
      </c>
      <c r="BO23" s="509" t="e">
        <f ca="1">+IF(AND(ISNUMBER(OFFSET('Hygiene Data'!$I$5,0,10*ROW('Hygiene Data'!I17))),'Data Summary'!ED23="Yes"),OFFSET('Hygiene Data'!$I$5,0,10*ROW('Hygiene Data'!I17)),NA())</f>
        <v>#N/A</v>
      </c>
      <c r="BP23" s="509" t="e">
        <f ca="1">+IF(AND(ISNUMBER(OFFSET('Hygiene Data'!$I$7,0,10*ROW('Hygiene Data'!I17))),'Data Summary'!EE23="Yes"),OFFSET('Hygiene Data'!$I$7,0,10*ROW('Hygiene Data'!I17)),NA())</f>
        <v>#N/A</v>
      </c>
      <c r="BQ23" s="509" t="e">
        <f ca="1">+IF(AND(ISNUMBER(OFFSET('Hygiene Data'!$I$9,0,10*ROW('Hygiene Data'!I17))),'Data Summary'!EF23="Yes"),OFFSET('Hygiene Data'!$I$9,0,10*ROW('Hygiene Data'!I17)),NA())</f>
        <v>#N/A</v>
      </c>
    </row>
    <row r="24" spans="1:69" x14ac:dyDescent="0.25">
      <c r="A24" s="505" t="e">
        <f ca="1">+RIGHT('Data Summary'!A24,LEN('Data Summary'!A24)-9)</f>
        <v>#VALUE!</v>
      </c>
      <c r="B24" s="479" t="str">
        <f ca="1">+IF(ISTEXT('Data Summary'!B24),'Data Summary'!B24,"")</f>
        <v/>
      </c>
      <c r="C24" s="506" t="e">
        <f ca="1">+VALUE('Data Summary'!C24)</f>
        <v>#VALUE!</v>
      </c>
      <c r="D24" s="507" t="e">
        <f ca="1">+IF(AND(ISNUMBER(OFFSET('Water Data'!$D$4,0,10*ROW('Water Data'!D18))),'Data Summary'!BS24="Yes"),100-OFFSET('Water Data'!$D$4,0,10*ROW('Water Data'!D18)),NA())</f>
        <v>#N/A</v>
      </c>
      <c r="E24" s="507" t="e">
        <f ca="1">+IF(AND(ISNUMBER(OFFSET('Water Data'!$D$6,0,10*ROW('Water Data'!D18))),'Data Summary'!BT24="Yes"),OFFSET('Water Data'!$D$6,0,10*ROW('Water Data'!D18)),NA())</f>
        <v>#N/A</v>
      </c>
      <c r="F24" s="507" t="e">
        <f ca="1">+IF(AND(ISNUMBER(OFFSET('Water Data'!$D$9,0,10*ROW('Water Data'!D18))),'Data Summary'!BU24="Yes"),OFFSET('Water Data'!$D$9,0,10*ROW('Water Data'!D18)),NA())</f>
        <v>#N/A</v>
      </c>
      <c r="G24" s="507" t="e">
        <f ca="1">+IF(AND(ISNUMBER(OFFSET('Water Data'!$E$4,0,10*ROW('Water Data'!E18))),'Data Summary'!BV24="Yes"),100-OFFSET('Water Data'!$E$4,0,10*ROW('Water Data'!E18)),NA())</f>
        <v>#N/A</v>
      </c>
      <c r="H24" s="507" t="e">
        <f ca="1">+IF(AND(ISNUMBER(OFFSET('Water Data'!$E$6,0,10*ROW('Water Data'!E18))),'Data Summary'!BW24="Yes"),OFFSET('Water Data'!$E$6,0,10*ROW('Water Data'!E18)),NA())</f>
        <v>#N/A</v>
      </c>
      <c r="I24" s="507" t="e">
        <f ca="1">+IF(AND(ISNUMBER(OFFSET('Water Data'!$E$9,0,10*ROW('Water Data'!E18))),'Data Summary'!BX24="Yes"),OFFSET('Water Data'!$E$9,0,10*ROW('Water Data'!E18)),NA())</f>
        <v>#N/A</v>
      </c>
      <c r="J24" s="507" t="e">
        <f ca="1">+IF(AND(ISNUMBER(OFFSET('Water Data'!$F$4,0,10*ROW('Water Data'!F18))),'Data Summary'!BY24="Yes"),100-OFFSET('Water Data'!$F$4,0,10*ROW('Water Data'!F18)),NA())</f>
        <v>#N/A</v>
      </c>
      <c r="K24" s="507" t="e">
        <f ca="1">+IF(AND(ISNUMBER(OFFSET('Water Data'!$F$6,0,10*ROW('Water Data'!F18))),'Data Summary'!BZ24="Yes"),OFFSET('Water Data'!$F$6,0,10*ROW('Water Data'!F18)),NA())</f>
        <v>#N/A</v>
      </c>
      <c r="L24" s="507" t="e">
        <f ca="1">+IF(AND(ISNUMBER(OFFSET('Water Data'!$F$9,0,10*ROW('Water Data'!F18))),'Data Summary'!CA24="Yes"),OFFSET('Water Data'!$F$9,0,10*ROW('Water Data'!F18)),NA())</f>
        <v>#N/A</v>
      </c>
      <c r="M24" s="507" t="e">
        <f ca="1">+IF(AND(ISNUMBER(OFFSET('Water Data'!$G$4,0,10*ROW('Water Data'!G18))),'Data Summary'!CB24="Yes"),100-OFFSET('Water Data'!$G$4,0,10*ROW('Water Data'!G18)),NA())</f>
        <v>#N/A</v>
      </c>
      <c r="N24" s="507" t="e">
        <f ca="1">+IF(AND(ISNUMBER(OFFSET('Water Data'!$G$6,0,10*ROW('Water Data'!G18))),'Data Summary'!CC24="Yes"),OFFSET('Water Data'!$G$6,0,10*ROW('Water Data'!G18)),NA())</f>
        <v>#N/A</v>
      </c>
      <c r="O24" s="507" t="e">
        <f ca="1">+IF(AND(ISNUMBER(OFFSET('Water Data'!$G$9,0,10*ROW('Water Data'!G18))),'Data Summary'!CD24="Yes"),OFFSET('Water Data'!$G$9,0,10*ROW('Water Data'!G18)),NA())</f>
        <v>#N/A</v>
      </c>
      <c r="P24" s="507" t="e">
        <f ca="1">+IF(AND(ISNUMBER(OFFSET('Water Data'!$H$4,0,10*ROW('Water Data'!H18))),'Data Summary'!CE24="Yes"),100-OFFSET('Water Data'!$H$4,0,10*ROW('Water Data'!H18)),NA())</f>
        <v>#N/A</v>
      </c>
      <c r="Q24" s="507" t="e">
        <f ca="1">+IF(AND(ISNUMBER(OFFSET('Water Data'!$H$6,0,10*ROW('Water Data'!H18))),'Data Summary'!CF24="Yes"),OFFSET('Water Data'!$H$6,0,10*ROW('Water Data'!H18)),NA())</f>
        <v>#N/A</v>
      </c>
      <c r="R24" s="507" t="e">
        <f ca="1">+IF(AND(ISNUMBER(OFFSET('Water Data'!$H$9,0,10*ROW('Water Data'!H18))),'Data Summary'!CG24="Yes"),OFFSET('Water Data'!$H$9,0,10*ROW('Water Data'!H18)),NA())</f>
        <v>#N/A</v>
      </c>
      <c r="S24" s="507" t="e">
        <f ca="1">+IF(AND(ISNUMBER(OFFSET('Water Data'!$I$4,0,10*ROW('Water Data'!I18))),'Data Summary'!CH24="Yes"),100-OFFSET('Water Data'!$I$4,0,10*ROW('Water Data'!I18)),NA())</f>
        <v>#N/A</v>
      </c>
      <c r="T24" s="507" t="e">
        <f ca="1">+IF(AND(ISNUMBER(OFFSET('Water Data'!$I$6,0,10*ROW('Water Data'!I18))),'Data Summary'!CI24="Yes"),OFFSET('Water Data'!$I$6,0,10*ROW('Water Data'!I18)),NA())</f>
        <v>#N/A</v>
      </c>
      <c r="U24" s="507" t="e">
        <f ca="1">+IF(AND(ISNUMBER(OFFSET('Water Data'!$I$9,0,10*ROW('Water Data'!I18))),'Data Summary'!CJ24="Yes"),OFFSET('Water Data'!$I$9,0,10*ROW('Water Data'!I18)),NA())</f>
        <v>#N/A</v>
      </c>
      <c r="V24" s="508" t="e">
        <f ca="1">+IF(AND(ISNUMBER(OFFSET('Sanitation Data'!$D$4,0,10*ROW('Sanitation Data'!D18))),'Data Summary'!CK24="Yes"),100-OFFSET('Sanitation Data'!$D$4,0,10*ROW('Sanitation Data'!D18)),NA())</f>
        <v>#N/A</v>
      </c>
      <c r="W24" s="508" t="e">
        <f ca="1">+IF(AND(ISNUMBER(OFFSET('Sanitation Data'!$D$6,0,10*ROW('Sanitation Data'!D18))),'Data Summary'!CL24="Yes"),OFFSET('Sanitation Data'!$D$6,0,10*ROW('Sanitation Data'!D18)),NA())</f>
        <v>#N/A</v>
      </c>
      <c r="X24" s="508" t="e">
        <f ca="1">+IF(AND(ISNUMBER(OFFSET('Sanitation Data'!$D$10,0,10*ROW('Sanitation Data'!D18))),'Data Summary'!CM24="Yes"),OFFSET('Sanitation Data'!$D$10,0,10*ROW('Sanitation Data'!D18)),NA())</f>
        <v>#N/A</v>
      </c>
      <c r="Y24" s="508" t="e">
        <f ca="1">+IF(AND(ISNUMBER(OFFSET('Sanitation Data'!$D$11,0,10*ROW('Sanitation Data'!D18))),'Data Summary'!CN24="Yes"),OFFSET('Sanitation Data'!$D$11,0,10*ROW('Sanitation Data'!D18)),NA())</f>
        <v>#N/A</v>
      </c>
      <c r="Z24" s="508" t="e">
        <f ca="1">+IF(AND(ISNUMBER(OFFSET('Sanitation Data'!$D$12,0,10*ROW('Sanitation Data'!D18))),'Data Summary'!CO24="Yes"),OFFSET('Sanitation Data'!$D$12,0,10*ROW('Sanitation Data'!D18)),NA())</f>
        <v>#N/A</v>
      </c>
      <c r="AA24" s="508" t="e">
        <f ca="1">+IF(AND(ISNUMBER(OFFSET('Sanitation Data'!$E$4,0,10*ROW('Sanitation Data'!E18))),'Data Summary'!CP24="Yes"),100-OFFSET('Sanitation Data'!$E$4,0,10*ROW('Sanitation Data'!E18)),NA())</f>
        <v>#N/A</v>
      </c>
      <c r="AB24" s="508" t="e">
        <f ca="1">+IF(AND(ISNUMBER(OFFSET('Sanitation Data'!$E$6,0,10*ROW('Sanitation Data'!E18))),'Data Summary'!CQ24="Yes"),OFFSET('Sanitation Data'!$E$6,0,10*ROW('Sanitation Data'!E18)),NA())</f>
        <v>#N/A</v>
      </c>
      <c r="AC24" s="508" t="e">
        <f ca="1">+IF(AND(ISNUMBER(OFFSET('Sanitation Data'!$E$10,0,10*ROW('Sanitation Data'!E18))),'Data Summary'!CR24="Yes"),OFFSET('Sanitation Data'!$E$10,0,10*ROW('Sanitation Data'!E18)),NA())</f>
        <v>#N/A</v>
      </c>
      <c r="AD24" s="508" t="e">
        <f ca="1">+IF(AND(ISNUMBER(OFFSET('Sanitation Data'!$E$11,0,10*ROW('Sanitation Data'!E18))),'Data Summary'!CS24="Yes"),OFFSET('Sanitation Data'!$E$11,0,10*ROW('Sanitation Data'!E18)),NA())</f>
        <v>#N/A</v>
      </c>
      <c r="AE24" s="508" t="e">
        <f ca="1">+IF(AND(ISNUMBER(OFFSET('Sanitation Data'!$E$12,0,10*ROW('Sanitation Data'!E18))),'Data Summary'!CT24="Yes"),OFFSET('Sanitation Data'!$E$12,0,10*ROW('Sanitation Data'!E18)),NA())</f>
        <v>#N/A</v>
      </c>
      <c r="AF24" s="508" t="e">
        <f ca="1">+IF(AND(ISNUMBER(OFFSET('Sanitation Data'!$F$4,0,10*ROW('Sanitation Data'!F18))),'Data Summary'!CU24="Yes"),100-OFFSET('Sanitation Data'!$F$4,0,10*ROW('Sanitation Data'!F18)),NA())</f>
        <v>#N/A</v>
      </c>
      <c r="AG24" s="508" t="e">
        <f ca="1">+IF(AND(ISNUMBER(OFFSET('Sanitation Data'!$F$6,0,10*ROW('Sanitation Data'!F18))),'Data Summary'!CV24="Yes"),OFFSET('Sanitation Data'!$F$6,0,10*ROW('Sanitation Data'!F18)),NA())</f>
        <v>#N/A</v>
      </c>
      <c r="AH24" s="508" t="e">
        <f ca="1">+IF(AND(ISNUMBER(OFFSET('Sanitation Data'!$F$10,0,10*ROW('Sanitation Data'!F18))),'Data Summary'!CW24="Yes"),OFFSET('Sanitation Data'!$F$10,0,10*ROW('Sanitation Data'!F18)),NA())</f>
        <v>#N/A</v>
      </c>
      <c r="AI24" s="508" t="e">
        <f ca="1">+IF(AND(ISNUMBER(OFFSET('Sanitation Data'!$F$11,0,10*ROW('Sanitation Data'!F18))),'Data Summary'!CX24="Yes"),OFFSET('Sanitation Data'!$F$11,0,10*ROW('Sanitation Data'!F18)),NA())</f>
        <v>#N/A</v>
      </c>
      <c r="AJ24" s="508" t="e">
        <f ca="1">+IF(AND(ISNUMBER(OFFSET('Sanitation Data'!$F$12,0,10*ROW('Sanitation Data'!F18))),'Data Summary'!CY24="Yes"),OFFSET('Sanitation Data'!$F$12,0,10*ROW('Sanitation Data'!F18)),NA())</f>
        <v>#N/A</v>
      </c>
      <c r="AK24" s="508" t="e">
        <f ca="1">+IF(AND(ISNUMBER(OFFSET('Sanitation Data'!$G$4,0,10*ROW('Sanitation Data'!G18))),'Data Summary'!CZ24="Yes"),100-OFFSET('Sanitation Data'!$G$4,0,10*ROW('Sanitation Data'!G18)),NA())</f>
        <v>#N/A</v>
      </c>
      <c r="AL24" s="508" t="e">
        <f ca="1">+IF(AND(ISNUMBER(OFFSET('Sanitation Data'!$G$6,0,10*ROW('Sanitation Data'!G18))),'Data Summary'!DA24="Yes"),OFFSET('Sanitation Data'!$G$6,0,10*ROW('Sanitation Data'!G18)),NA())</f>
        <v>#N/A</v>
      </c>
      <c r="AM24" s="508" t="e">
        <f ca="1">+IF(AND(ISNUMBER(OFFSET('Sanitation Data'!$G$10,0,10*ROW('Sanitation Data'!G18))),'Data Summary'!DB24="Yes"),OFFSET('Sanitation Data'!$G$10,0,10*ROW('Sanitation Data'!G18)),NA())</f>
        <v>#N/A</v>
      </c>
      <c r="AN24" s="508" t="e">
        <f ca="1">+IF(AND(ISNUMBER(OFFSET('Sanitation Data'!$G$11,0,10*ROW('Sanitation Data'!G18))),'Data Summary'!DC24="Yes"),OFFSET('Sanitation Data'!$G$11,0,10*ROW('Sanitation Data'!G18)),NA())</f>
        <v>#N/A</v>
      </c>
      <c r="AO24" s="508" t="e">
        <f ca="1">+IF(AND(ISNUMBER(OFFSET('Sanitation Data'!$G$12,0,10*ROW('Sanitation Data'!G18))),'Data Summary'!DD24="Yes"),OFFSET('Sanitation Data'!$G$12,0,10*ROW('Sanitation Data'!G18)),NA())</f>
        <v>#N/A</v>
      </c>
      <c r="AP24" s="508" t="e">
        <f ca="1">+IF(AND(ISNUMBER(OFFSET('Sanitation Data'!$H$4,0,10*ROW('Sanitation Data'!H18))),'Data Summary'!DE24="Yes"),100-OFFSET('Sanitation Data'!$H$4,0,10*ROW('Sanitation Data'!H18)),NA())</f>
        <v>#N/A</v>
      </c>
      <c r="AQ24" s="508" t="e">
        <f ca="1">+IF(AND(ISNUMBER(OFFSET('Sanitation Data'!$H$6,0,10*ROW('Sanitation Data'!H18))),'Data Summary'!DF24="Yes"),OFFSET('Sanitation Data'!$H$6,0,10*ROW('Sanitation Data'!H18)),NA())</f>
        <v>#N/A</v>
      </c>
      <c r="AR24" s="508" t="e">
        <f ca="1">+IF(AND(ISNUMBER(OFFSET('Sanitation Data'!$H$10,0,10*ROW('Sanitation Data'!H18))),'Data Summary'!DG24="Yes"),OFFSET('Sanitation Data'!$H$10,0,10*ROW('Sanitation Data'!H18)),NA())</f>
        <v>#N/A</v>
      </c>
      <c r="AS24" s="508" t="e">
        <f ca="1">+IF(AND(ISNUMBER(OFFSET('Sanitation Data'!$H$11,0,10*ROW('Sanitation Data'!H18))),'Data Summary'!DH24="Yes"),OFFSET('Sanitation Data'!$H$11,0,10*ROW('Sanitation Data'!H18)),NA())</f>
        <v>#N/A</v>
      </c>
      <c r="AT24" s="508" t="e">
        <f ca="1">+IF(AND(ISNUMBER(OFFSET('Sanitation Data'!$H$12,0,10*ROW('Sanitation Data'!H18))),'Data Summary'!DI24="Yes"),OFFSET('Sanitation Data'!$H$12,0,10*ROW('Sanitation Data'!H18)),NA())</f>
        <v>#N/A</v>
      </c>
      <c r="AU24" s="508" t="e">
        <f ca="1">+IF(AND(ISNUMBER(OFFSET('Sanitation Data'!$I$4,0,10*ROW('Sanitation Data'!I18))),'Data Summary'!DJ24="Yes"),100-OFFSET('Sanitation Data'!$I$4,0,10*ROW('Sanitation Data'!I18)),NA())</f>
        <v>#N/A</v>
      </c>
      <c r="AV24" s="508" t="e">
        <f ca="1">+IF(AND(ISNUMBER(OFFSET('Sanitation Data'!$I$6,0,10*ROW('Sanitation Data'!I18))),'Data Summary'!DK24="Yes"),OFFSET('Sanitation Data'!$I$6,0,10*ROW('Sanitation Data'!I18)),NA())</f>
        <v>#N/A</v>
      </c>
      <c r="AW24" s="508" t="e">
        <f ca="1">+IF(AND(ISNUMBER(OFFSET('Sanitation Data'!$I$10,0,10*ROW('Sanitation Data'!I18))),'Data Summary'!DL24="Yes"),OFFSET('Sanitation Data'!$I$10,0,10*ROW('Sanitation Data'!I18)),NA())</f>
        <v>#N/A</v>
      </c>
      <c r="AX24" s="508" t="e">
        <f ca="1">+IF(AND(ISNUMBER(OFFSET('Sanitation Data'!$I$11,0,10*ROW('Sanitation Data'!I18))),'Data Summary'!DM24="Yes"),OFFSET('Sanitation Data'!$I$11,0,10*ROW('Sanitation Data'!I18)),NA())</f>
        <v>#N/A</v>
      </c>
      <c r="AY24" s="508" t="e">
        <f ca="1">+IF(AND(ISNUMBER(OFFSET('Sanitation Data'!$I$12,0,10*ROW('Sanitation Data'!I18))),'Data Summary'!DN24="Yes"),OFFSET('Sanitation Data'!$I$12,0,10*ROW('Sanitation Data'!I18)),NA())</f>
        <v>#N/A</v>
      </c>
      <c r="AZ24" s="509" t="e">
        <f ca="1">+IF(AND(ISNUMBER(OFFSET('Hygiene Data'!$D$5,0,10*ROW('Hygiene Data'!D18))),'Data Summary'!DO24="Yes"),OFFSET('Hygiene Data'!$D$5,0,10*ROW('Hygiene Data'!D18)),NA())</f>
        <v>#N/A</v>
      </c>
      <c r="BA24" s="509" t="e">
        <f ca="1">+IF(AND(ISNUMBER(OFFSET('Hygiene Data'!$D$7,0,10*ROW('Hygiene Data'!D18))),'Data Summary'!DP24="Yes"),OFFSET('Hygiene Data'!$D$7,0,10*ROW('Hygiene Data'!D18)),NA())</f>
        <v>#N/A</v>
      </c>
      <c r="BB24" s="509" t="e">
        <f ca="1">+IF(AND(ISNUMBER(OFFSET('Hygiene Data'!$D$9,0,10*ROW('Hygiene Data'!D18))),'Data Summary'!DQ24="Yes"),OFFSET('Hygiene Data'!$D$9,0,10*ROW('Hygiene Data'!D18)),NA())</f>
        <v>#N/A</v>
      </c>
      <c r="BC24" s="509" t="e">
        <f ca="1">+IF(AND(ISNUMBER(OFFSET('Hygiene Data'!$E$5,0,10*ROW('Hygiene Data'!E18))),'Data Summary'!DR24="Yes"),OFFSET('Hygiene Data'!$E$5,0,10*ROW('Hygiene Data'!E18)),NA())</f>
        <v>#N/A</v>
      </c>
      <c r="BD24" s="509" t="e">
        <f ca="1">+IF(AND(ISNUMBER(OFFSET('Hygiene Data'!$E$7,0,10*ROW('Hygiene Data'!E18))),'Data Summary'!DS24="Yes"),OFFSET('Hygiene Data'!$E$7,0,10*ROW('Hygiene Data'!E18)),NA())</f>
        <v>#N/A</v>
      </c>
      <c r="BE24" s="509" t="e">
        <f ca="1">+IF(AND(ISNUMBER(OFFSET('Hygiene Data'!$E$9,0,10*ROW('Hygiene Data'!E18))),'Data Summary'!DT24="Yes"),OFFSET('Hygiene Data'!$E$9,0,10*ROW('Hygiene Data'!E18)),NA())</f>
        <v>#N/A</v>
      </c>
      <c r="BF24" s="509" t="e">
        <f ca="1">+IF(AND(ISNUMBER(OFFSET('Hygiene Data'!$F$5,0,10*ROW('Hygiene Data'!F18))),'Data Summary'!DU24="Yes"),OFFSET('Hygiene Data'!$F$5,0,10*ROW('Hygiene Data'!F18)),NA())</f>
        <v>#N/A</v>
      </c>
      <c r="BG24" s="509" t="e">
        <f ca="1">+IF(AND(ISNUMBER(OFFSET('Hygiene Data'!$F$7,0,10*ROW('Hygiene Data'!F18))),'Data Summary'!DV24="Yes"),OFFSET('Hygiene Data'!$F$7,0,10*ROW('Hygiene Data'!F18)),NA())</f>
        <v>#N/A</v>
      </c>
      <c r="BH24" s="509" t="e">
        <f ca="1">+IF(AND(ISNUMBER(OFFSET('Hygiene Data'!$F$9,0,10*ROW('Hygiene Data'!F18))),'Data Summary'!DW24="Yes"),OFFSET('Hygiene Data'!$F$9,0,10*ROW('Hygiene Data'!F18)),NA())</f>
        <v>#N/A</v>
      </c>
      <c r="BI24" s="509" t="e">
        <f ca="1">+IF(AND(ISNUMBER(OFFSET('Hygiene Data'!$G$5,0,10*ROW('Hygiene Data'!G18))),'Data Summary'!DX24="Yes"),OFFSET('Hygiene Data'!$G$5,0,10*ROW('Hygiene Data'!G18)),NA())</f>
        <v>#N/A</v>
      </c>
      <c r="BJ24" s="509" t="e">
        <f ca="1">+IF(AND(ISNUMBER(OFFSET('Hygiene Data'!$G$7,0,10*ROW('Hygiene Data'!G18))),'Data Summary'!DY24="Yes"),OFFSET('Hygiene Data'!$G$7,0,10*ROW('Hygiene Data'!G18)),NA())</f>
        <v>#N/A</v>
      </c>
      <c r="BK24" s="509" t="e">
        <f ca="1">+IF(AND(ISNUMBER(OFFSET('Hygiene Data'!$G$9,0,10*ROW('Hygiene Data'!G18))),'Data Summary'!DZ24="Yes"),OFFSET('Hygiene Data'!$G$9,0,10*ROW('Hygiene Data'!G18)),NA())</f>
        <v>#N/A</v>
      </c>
      <c r="BL24" s="509" t="e">
        <f ca="1">+IF(AND(ISNUMBER(OFFSET('Hygiene Data'!$H$5,0,10*ROW('Hygiene Data'!H18))),'Data Summary'!EA24="Yes"),OFFSET('Hygiene Data'!$H$5,0,10*ROW('Hygiene Data'!H18)),NA())</f>
        <v>#N/A</v>
      </c>
      <c r="BM24" s="509" t="e">
        <f ca="1">+IF(AND(ISNUMBER(OFFSET('Hygiene Data'!$H$7,0,10*ROW('Hygiene Data'!H18))),'Data Summary'!EB24="Yes"),OFFSET('Hygiene Data'!$H$7,0,10*ROW('Hygiene Data'!H18)),NA())</f>
        <v>#N/A</v>
      </c>
      <c r="BN24" s="509" t="e">
        <f ca="1">+IF(AND(ISNUMBER(OFFSET('Hygiene Data'!$H$9,0,10*ROW('Hygiene Data'!H18))),'Data Summary'!EC24="Yes"),OFFSET('Hygiene Data'!$H$9,0,10*ROW('Hygiene Data'!H18)),NA())</f>
        <v>#N/A</v>
      </c>
      <c r="BO24" s="509" t="e">
        <f ca="1">+IF(AND(ISNUMBER(OFFSET('Hygiene Data'!$I$5,0,10*ROW('Hygiene Data'!I18))),'Data Summary'!ED24="Yes"),OFFSET('Hygiene Data'!$I$5,0,10*ROW('Hygiene Data'!I18)),NA())</f>
        <v>#N/A</v>
      </c>
      <c r="BP24" s="509" t="e">
        <f ca="1">+IF(AND(ISNUMBER(OFFSET('Hygiene Data'!$I$7,0,10*ROW('Hygiene Data'!I18))),'Data Summary'!EE24="Yes"),OFFSET('Hygiene Data'!$I$7,0,10*ROW('Hygiene Data'!I18)),NA())</f>
        <v>#N/A</v>
      </c>
      <c r="BQ24" s="509" t="e">
        <f ca="1">+IF(AND(ISNUMBER(OFFSET('Hygiene Data'!$I$9,0,10*ROW('Hygiene Data'!I18))),'Data Summary'!EF24="Yes"),OFFSET('Hygiene Data'!$I$9,0,10*ROW('Hygiene Data'!I18)),NA())</f>
        <v>#N/A</v>
      </c>
    </row>
    <row r="25" spans="1:69" x14ac:dyDescent="0.25">
      <c r="A25" s="505" t="e">
        <f ca="1">+RIGHT('Data Summary'!A25,LEN('Data Summary'!A25)-9)</f>
        <v>#VALUE!</v>
      </c>
      <c r="B25" s="479" t="str">
        <f ca="1">+IF(ISTEXT('Data Summary'!B25),'Data Summary'!B25,"")</f>
        <v/>
      </c>
      <c r="C25" s="506" t="e">
        <f ca="1">+VALUE('Data Summary'!C25)</f>
        <v>#VALUE!</v>
      </c>
      <c r="D25" s="507" t="e">
        <f ca="1">+IF(AND(ISNUMBER(OFFSET('Water Data'!$D$4,0,10*ROW('Water Data'!D19))),'Data Summary'!BS25="Yes"),100-OFFSET('Water Data'!$D$4,0,10*ROW('Water Data'!D19)),NA())</f>
        <v>#N/A</v>
      </c>
      <c r="E25" s="507" t="e">
        <f ca="1">+IF(AND(ISNUMBER(OFFSET('Water Data'!$D$6,0,10*ROW('Water Data'!D19))),'Data Summary'!BT25="Yes"),OFFSET('Water Data'!$D$6,0,10*ROW('Water Data'!D19)),NA())</f>
        <v>#N/A</v>
      </c>
      <c r="F25" s="507" t="e">
        <f ca="1">+IF(AND(ISNUMBER(OFFSET('Water Data'!$D$9,0,10*ROW('Water Data'!D19))),'Data Summary'!BU25="Yes"),OFFSET('Water Data'!$D$9,0,10*ROW('Water Data'!D19)),NA())</f>
        <v>#N/A</v>
      </c>
      <c r="G25" s="507" t="e">
        <f ca="1">+IF(AND(ISNUMBER(OFFSET('Water Data'!$E$4,0,10*ROW('Water Data'!E19))),'Data Summary'!BV25="Yes"),100-OFFSET('Water Data'!$E$4,0,10*ROW('Water Data'!E19)),NA())</f>
        <v>#N/A</v>
      </c>
      <c r="H25" s="507" t="e">
        <f ca="1">+IF(AND(ISNUMBER(OFFSET('Water Data'!$E$6,0,10*ROW('Water Data'!E19))),'Data Summary'!BW25="Yes"),OFFSET('Water Data'!$E$6,0,10*ROW('Water Data'!E19)),NA())</f>
        <v>#N/A</v>
      </c>
      <c r="I25" s="507" t="e">
        <f ca="1">+IF(AND(ISNUMBER(OFFSET('Water Data'!$E$9,0,10*ROW('Water Data'!E19))),'Data Summary'!BX25="Yes"),OFFSET('Water Data'!$E$9,0,10*ROW('Water Data'!E19)),NA())</f>
        <v>#N/A</v>
      </c>
      <c r="J25" s="507" t="e">
        <f ca="1">+IF(AND(ISNUMBER(OFFSET('Water Data'!$F$4,0,10*ROW('Water Data'!F19))),'Data Summary'!BY25="Yes"),100-OFFSET('Water Data'!$F$4,0,10*ROW('Water Data'!F19)),NA())</f>
        <v>#N/A</v>
      </c>
      <c r="K25" s="507" t="e">
        <f ca="1">+IF(AND(ISNUMBER(OFFSET('Water Data'!$F$6,0,10*ROW('Water Data'!F19))),'Data Summary'!BZ25="Yes"),OFFSET('Water Data'!$F$6,0,10*ROW('Water Data'!F19)),NA())</f>
        <v>#N/A</v>
      </c>
      <c r="L25" s="507" t="e">
        <f ca="1">+IF(AND(ISNUMBER(OFFSET('Water Data'!$F$9,0,10*ROW('Water Data'!F19))),'Data Summary'!CA25="Yes"),OFFSET('Water Data'!$F$9,0,10*ROW('Water Data'!F19)),NA())</f>
        <v>#N/A</v>
      </c>
      <c r="M25" s="507" t="e">
        <f ca="1">+IF(AND(ISNUMBER(OFFSET('Water Data'!$G$4,0,10*ROW('Water Data'!G19))),'Data Summary'!CB25="Yes"),100-OFFSET('Water Data'!$G$4,0,10*ROW('Water Data'!G19)),NA())</f>
        <v>#N/A</v>
      </c>
      <c r="N25" s="507" t="e">
        <f ca="1">+IF(AND(ISNUMBER(OFFSET('Water Data'!$G$6,0,10*ROW('Water Data'!G19))),'Data Summary'!CC25="Yes"),OFFSET('Water Data'!$G$6,0,10*ROW('Water Data'!G19)),NA())</f>
        <v>#N/A</v>
      </c>
      <c r="O25" s="507" t="e">
        <f ca="1">+IF(AND(ISNUMBER(OFFSET('Water Data'!$G$9,0,10*ROW('Water Data'!G19))),'Data Summary'!CD25="Yes"),OFFSET('Water Data'!$G$9,0,10*ROW('Water Data'!G19)),NA())</f>
        <v>#N/A</v>
      </c>
      <c r="P25" s="507" t="e">
        <f ca="1">+IF(AND(ISNUMBER(OFFSET('Water Data'!$H$4,0,10*ROW('Water Data'!H19))),'Data Summary'!CE25="Yes"),100-OFFSET('Water Data'!$H$4,0,10*ROW('Water Data'!H19)),NA())</f>
        <v>#N/A</v>
      </c>
      <c r="Q25" s="507" t="e">
        <f ca="1">+IF(AND(ISNUMBER(OFFSET('Water Data'!$H$6,0,10*ROW('Water Data'!H19))),'Data Summary'!CF25="Yes"),OFFSET('Water Data'!$H$6,0,10*ROW('Water Data'!H19)),NA())</f>
        <v>#N/A</v>
      </c>
      <c r="R25" s="507" t="e">
        <f ca="1">+IF(AND(ISNUMBER(OFFSET('Water Data'!$H$9,0,10*ROW('Water Data'!H19))),'Data Summary'!CG25="Yes"),OFFSET('Water Data'!$H$9,0,10*ROW('Water Data'!H19)),NA())</f>
        <v>#N/A</v>
      </c>
      <c r="S25" s="507" t="e">
        <f ca="1">+IF(AND(ISNUMBER(OFFSET('Water Data'!$I$4,0,10*ROW('Water Data'!I19))),'Data Summary'!CH25="Yes"),100-OFFSET('Water Data'!$I$4,0,10*ROW('Water Data'!I19)),NA())</f>
        <v>#N/A</v>
      </c>
      <c r="T25" s="507" t="e">
        <f ca="1">+IF(AND(ISNUMBER(OFFSET('Water Data'!$I$6,0,10*ROW('Water Data'!I19))),'Data Summary'!CI25="Yes"),OFFSET('Water Data'!$I$6,0,10*ROW('Water Data'!I19)),NA())</f>
        <v>#N/A</v>
      </c>
      <c r="U25" s="507" t="e">
        <f ca="1">+IF(AND(ISNUMBER(OFFSET('Water Data'!$I$9,0,10*ROW('Water Data'!I19))),'Data Summary'!CJ25="Yes"),OFFSET('Water Data'!$I$9,0,10*ROW('Water Data'!I19)),NA())</f>
        <v>#N/A</v>
      </c>
      <c r="V25" s="508" t="e">
        <f ca="1">+IF(AND(ISNUMBER(OFFSET('Sanitation Data'!$D$4,0,10*ROW('Sanitation Data'!D19))),'Data Summary'!CK25="Yes"),100-OFFSET('Sanitation Data'!$D$4,0,10*ROW('Sanitation Data'!D19)),NA())</f>
        <v>#N/A</v>
      </c>
      <c r="W25" s="508" t="e">
        <f ca="1">+IF(AND(ISNUMBER(OFFSET('Sanitation Data'!$D$6,0,10*ROW('Sanitation Data'!D19))),'Data Summary'!CL25="Yes"),OFFSET('Sanitation Data'!$D$6,0,10*ROW('Sanitation Data'!D19)),NA())</f>
        <v>#N/A</v>
      </c>
      <c r="X25" s="508" t="e">
        <f ca="1">+IF(AND(ISNUMBER(OFFSET('Sanitation Data'!$D$10,0,10*ROW('Sanitation Data'!D19))),'Data Summary'!CM25="Yes"),OFFSET('Sanitation Data'!$D$10,0,10*ROW('Sanitation Data'!D19)),NA())</f>
        <v>#N/A</v>
      </c>
      <c r="Y25" s="508" t="e">
        <f ca="1">+IF(AND(ISNUMBER(OFFSET('Sanitation Data'!$D$11,0,10*ROW('Sanitation Data'!D19))),'Data Summary'!CN25="Yes"),OFFSET('Sanitation Data'!$D$11,0,10*ROW('Sanitation Data'!D19)),NA())</f>
        <v>#N/A</v>
      </c>
      <c r="Z25" s="508" t="e">
        <f ca="1">+IF(AND(ISNUMBER(OFFSET('Sanitation Data'!$D$12,0,10*ROW('Sanitation Data'!D19))),'Data Summary'!CO25="Yes"),OFFSET('Sanitation Data'!$D$12,0,10*ROW('Sanitation Data'!D19)),NA())</f>
        <v>#N/A</v>
      </c>
      <c r="AA25" s="508" t="e">
        <f ca="1">+IF(AND(ISNUMBER(OFFSET('Sanitation Data'!$E$4,0,10*ROW('Sanitation Data'!E19))),'Data Summary'!CP25="Yes"),100-OFFSET('Sanitation Data'!$E$4,0,10*ROW('Sanitation Data'!E19)),NA())</f>
        <v>#N/A</v>
      </c>
      <c r="AB25" s="508" t="e">
        <f ca="1">+IF(AND(ISNUMBER(OFFSET('Sanitation Data'!$E$6,0,10*ROW('Sanitation Data'!E19))),'Data Summary'!CQ25="Yes"),OFFSET('Sanitation Data'!$E$6,0,10*ROW('Sanitation Data'!E19)),NA())</f>
        <v>#N/A</v>
      </c>
      <c r="AC25" s="508" t="e">
        <f ca="1">+IF(AND(ISNUMBER(OFFSET('Sanitation Data'!$E$10,0,10*ROW('Sanitation Data'!E19))),'Data Summary'!CR25="Yes"),OFFSET('Sanitation Data'!$E$10,0,10*ROW('Sanitation Data'!E19)),NA())</f>
        <v>#N/A</v>
      </c>
      <c r="AD25" s="508" t="e">
        <f ca="1">+IF(AND(ISNUMBER(OFFSET('Sanitation Data'!$E$11,0,10*ROW('Sanitation Data'!E19))),'Data Summary'!CS25="Yes"),OFFSET('Sanitation Data'!$E$11,0,10*ROW('Sanitation Data'!E19)),NA())</f>
        <v>#N/A</v>
      </c>
      <c r="AE25" s="508" t="e">
        <f ca="1">+IF(AND(ISNUMBER(OFFSET('Sanitation Data'!$E$12,0,10*ROW('Sanitation Data'!E19))),'Data Summary'!CT25="Yes"),OFFSET('Sanitation Data'!$E$12,0,10*ROW('Sanitation Data'!E19)),NA())</f>
        <v>#N/A</v>
      </c>
      <c r="AF25" s="508" t="e">
        <f ca="1">+IF(AND(ISNUMBER(OFFSET('Sanitation Data'!$F$4,0,10*ROW('Sanitation Data'!F19))),'Data Summary'!CU25="Yes"),100-OFFSET('Sanitation Data'!$F$4,0,10*ROW('Sanitation Data'!F19)),NA())</f>
        <v>#N/A</v>
      </c>
      <c r="AG25" s="508" t="e">
        <f ca="1">+IF(AND(ISNUMBER(OFFSET('Sanitation Data'!$F$6,0,10*ROW('Sanitation Data'!F19))),'Data Summary'!CV25="Yes"),OFFSET('Sanitation Data'!$F$6,0,10*ROW('Sanitation Data'!F19)),NA())</f>
        <v>#N/A</v>
      </c>
      <c r="AH25" s="508" t="e">
        <f ca="1">+IF(AND(ISNUMBER(OFFSET('Sanitation Data'!$F$10,0,10*ROW('Sanitation Data'!F19))),'Data Summary'!CW25="Yes"),OFFSET('Sanitation Data'!$F$10,0,10*ROW('Sanitation Data'!F19)),NA())</f>
        <v>#N/A</v>
      </c>
      <c r="AI25" s="508" t="e">
        <f ca="1">+IF(AND(ISNUMBER(OFFSET('Sanitation Data'!$F$11,0,10*ROW('Sanitation Data'!F19))),'Data Summary'!CX25="Yes"),OFFSET('Sanitation Data'!$F$11,0,10*ROW('Sanitation Data'!F19)),NA())</f>
        <v>#N/A</v>
      </c>
      <c r="AJ25" s="508" t="e">
        <f ca="1">+IF(AND(ISNUMBER(OFFSET('Sanitation Data'!$F$12,0,10*ROW('Sanitation Data'!F19))),'Data Summary'!CY25="Yes"),OFFSET('Sanitation Data'!$F$12,0,10*ROW('Sanitation Data'!F19)),NA())</f>
        <v>#N/A</v>
      </c>
      <c r="AK25" s="508" t="e">
        <f ca="1">+IF(AND(ISNUMBER(OFFSET('Sanitation Data'!$G$4,0,10*ROW('Sanitation Data'!G19))),'Data Summary'!CZ25="Yes"),100-OFFSET('Sanitation Data'!$G$4,0,10*ROW('Sanitation Data'!G19)),NA())</f>
        <v>#N/A</v>
      </c>
      <c r="AL25" s="508" t="e">
        <f ca="1">+IF(AND(ISNUMBER(OFFSET('Sanitation Data'!$G$6,0,10*ROW('Sanitation Data'!G19))),'Data Summary'!DA25="Yes"),OFFSET('Sanitation Data'!$G$6,0,10*ROW('Sanitation Data'!G19)),NA())</f>
        <v>#N/A</v>
      </c>
      <c r="AM25" s="508" t="e">
        <f ca="1">+IF(AND(ISNUMBER(OFFSET('Sanitation Data'!$G$10,0,10*ROW('Sanitation Data'!G19))),'Data Summary'!DB25="Yes"),OFFSET('Sanitation Data'!$G$10,0,10*ROW('Sanitation Data'!G19)),NA())</f>
        <v>#N/A</v>
      </c>
      <c r="AN25" s="508" t="e">
        <f ca="1">+IF(AND(ISNUMBER(OFFSET('Sanitation Data'!$G$11,0,10*ROW('Sanitation Data'!G19))),'Data Summary'!DC25="Yes"),OFFSET('Sanitation Data'!$G$11,0,10*ROW('Sanitation Data'!G19)),NA())</f>
        <v>#N/A</v>
      </c>
      <c r="AO25" s="508" t="e">
        <f ca="1">+IF(AND(ISNUMBER(OFFSET('Sanitation Data'!$G$12,0,10*ROW('Sanitation Data'!G19))),'Data Summary'!DD25="Yes"),OFFSET('Sanitation Data'!$G$12,0,10*ROW('Sanitation Data'!G19)),NA())</f>
        <v>#N/A</v>
      </c>
      <c r="AP25" s="508" t="e">
        <f ca="1">+IF(AND(ISNUMBER(OFFSET('Sanitation Data'!$H$4,0,10*ROW('Sanitation Data'!H19))),'Data Summary'!DE25="Yes"),100-OFFSET('Sanitation Data'!$H$4,0,10*ROW('Sanitation Data'!H19)),NA())</f>
        <v>#N/A</v>
      </c>
      <c r="AQ25" s="508" t="e">
        <f ca="1">+IF(AND(ISNUMBER(OFFSET('Sanitation Data'!$H$6,0,10*ROW('Sanitation Data'!H19))),'Data Summary'!DF25="Yes"),OFFSET('Sanitation Data'!$H$6,0,10*ROW('Sanitation Data'!H19)),NA())</f>
        <v>#N/A</v>
      </c>
      <c r="AR25" s="508" t="e">
        <f ca="1">+IF(AND(ISNUMBER(OFFSET('Sanitation Data'!$H$10,0,10*ROW('Sanitation Data'!H19))),'Data Summary'!DG25="Yes"),OFFSET('Sanitation Data'!$H$10,0,10*ROW('Sanitation Data'!H19)),NA())</f>
        <v>#N/A</v>
      </c>
      <c r="AS25" s="508" t="e">
        <f ca="1">+IF(AND(ISNUMBER(OFFSET('Sanitation Data'!$H$11,0,10*ROW('Sanitation Data'!H19))),'Data Summary'!DH25="Yes"),OFFSET('Sanitation Data'!$H$11,0,10*ROW('Sanitation Data'!H19)),NA())</f>
        <v>#N/A</v>
      </c>
      <c r="AT25" s="508" t="e">
        <f ca="1">+IF(AND(ISNUMBER(OFFSET('Sanitation Data'!$H$12,0,10*ROW('Sanitation Data'!H19))),'Data Summary'!DI25="Yes"),OFFSET('Sanitation Data'!$H$12,0,10*ROW('Sanitation Data'!H19)),NA())</f>
        <v>#N/A</v>
      </c>
      <c r="AU25" s="508" t="e">
        <f ca="1">+IF(AND(ISNUMBER(OFFSET('Sanitation Data'!$I$4,0,10*ROW('Sanitation Data'!I19))),'Data Summary'!DJ25="Yes"),100-OFFSET('Sanitation Data'!$I$4,0,10*ROW('Sanitation Data'!I19)),NA())</f>
        <v>#N/A</v>
      </c>
      <c r="AV25" s="508" t="e">
        <f ca="1">+IF(AND(ISNUMBER(OFFSET('Sanitation Data'!$I$6,0,10*ROW('Sanitation Data'!I19))),'Data Summary'!DK25="Yes"),OFFSET('Sanitation Data'!$I$6,0,10*ROW('Sanitation Data'!I19)),NA())</f>
        <v>#N/A</v>
      </c>
      <c r="AW25" s="508" t="e">
        <f ca="1">+IF(AND(ISNUMBER(OFFSET('Sanitation Data'!$I$10,0,10*ROW('Sanitation Data'!I19))),'Data Summary'!DL25="Yes"),OFFSET('Sanitation Data'!$I$10,0,10*ROW('Sanitation Data'!I19)),NA())</f>
        <v>#N/A</v>
      </c>
      <c r="AX25" s="508" t="e">
        <f ca="1">+IF(AND(ISNUMBER(OFFSET('Sanitation Data'!$I$11,0,10*ROW('Sanitation Data'!I19))),'Data Summary'!DM25="Yes"),OFFSET('Sanitation Data'!$I$11,0,10*ROW('Sanitation Data'!I19)),NA())</f>
        <v>#N/A</v>
      </c>
      <c r="AY25" s="508" t="e">
        <f ca="1">+IF(AND(ISNUMBER(OFFSET('Sanitation Data'!$I$12,0,10*ROW('Sanitation Data'!I19))),'Data Summary'!DN25="Yes"),OFFSET('Sanitation Data'!$I$12,0,10*ROW('Sanitation Data'!I19)),NA())</f>
        <v>#N/A</v>
      </c>
      <c r="AZ25" s="509" t="e">
        <f ca="1">+IF(AND(ISNUMBER(OFFSET('Hygiene Data'!$D$5,0,10*ROW('Hygiene Data'!D19))),'Data Summary'!DO25="Yes"),OFFSET('Hygiene Data'!$D$5,0,10*ROW('Hygiene Data'!D19)),NA())</f>
        <v>#N/A</v>
      </c>
      <c r="BA25" s="509" t="e">
        <f ca="1">+IF(AND(ISNUMBER(OFFSET('Hygiene Data'!$D$7,0,10*ROW('Hygiene Data'!D19))),'Data Summary'!DP25="Yes"),OFFSET('Hygiene Data'!$D$7,0,10*ROW('Hygiene Data'!D19)),NA())</f>
        <v>#N/A</v>
      </c>
      <c r="BB25" s="509" t="e">
        <f ca="1">+IF(AND(ISNUMBER(OFFSET('Hygiene Data'!$D$9,0,10*ROW('Hygiene Data'!D19))),'Data Summary'!DQ25="Yes"),OFFSET('Hygiene Data'!$D$9,0,10*ROW('Hygiene Data'!D19)),NA())</f>
        <v>#N/A</v>
      </c>
      <c r="BC25" s="509" t="e">
        <f ca="1">+IF(AND(ISNUMBER(OFFSET('Hygiene Data'!$E$5,0,10*ROW('Hygiene Data'!E19))),'Data Summary'!DR25="Yes"),OFFSET('Hygiene Data'!$E$5,0,10*ROW('Hygiene Data'!E19)),NA())</f>
        <v>#N/A</v>
      </c>
      <c r="BD25" s="509" t="e">
        <f ca="1">+IF(AND(ISNUMBER(OFFSET('Hygiene Data'!$E$7,0,10*ROW('Hygiene Data'!E19))),'Data Summary'!DS25="Yes"),OFFSET('Hygiene Data'!$E$7,0,10*ROW('Hygiene Data'!E19)),NA())</f>
        <v>#N/A</v>
      </c>
      <c r="BE25" s="509" t="e">
        <f ca="1">+IF(AND(ISNUMBER(OFFSET('Hygiene Data'!$E$9,0,10*ROW('Hygiene Data'!E19))),'Data Summary'!DT25="Yes"),OFFSET('Hygiene Data'!$E$9,0,10*ROW('Hygiene Data'!E19)),NA())</f>
        <v>#N/A</v>
      </c>
      <c r="BF25" s="509" t="e">
        <f ca="1">+IF(AND(ISNUMBER(OFFSET('Hygiene Data'!$F$5,0,10*ROW('Hygiene Data'!F19))),'Data Summary'!DU25="Yes"),OFFSET('Hygiene Data'!$F$5,0,10*ROW('Hygiene Data'!F19)),NA())</f>
        <v>#N/A</v>
      </c>
      <c r="BG25" s="509" t="e">
        <f ca="1">+IF(AND(ISNUMBER(OFFSET('Hygiene Data'!$F$7,0,10*ROW('Hygiene Data'!F19))),'Data Summary'!DV25="Yes"),OFFSET('Hygiene Data'!$F$7,0,10*ROW('Hygiene Data'!F19)),NA())</f>
        <v>#N/A</v>
      </c>
      <c r="BH25" s="509" t="e">
        <f ca="1">+IF(AND(ISNUMBER(OFFSET('Hygiene Data'!$F$9,0,10*ROW('Hygiene Data'!F19))),'Data Summary'!DW25="Yes"),OFFSET('Hygiene Data'!$F$9,0,10*ROW('Hygiene Data'!F19)),NA())</f>
        <v>#N/A</v>
      </c>
      <c r="BI25" s="509" t="e">
        <f ca="1">+IF(AND(ISNUMBER(OFFSET('Hygiene Data'!$G$5,0,10*ROW('Hygiene Data'!G19))),'Data Summary'!DX25="Yes"),OFFSET('Hygiene Data'!$G$5,0,10*ROW('Hygiene Data'!G19)),NA())</f>
        <v>#N/A</v>
      </c>
      <c r="BJ25" s="509" t="e">
        <f ca="1">+IF(AND(ISNUMBER(OFFSET('Hygiene Data'!$G$7,0,10*ROW('Hygiene Data'!G19))),'Data Summary'!DY25="Yes"),OFFSET('Hygiene Data'!$G$7,0,10*ROW('Hygiene Data'!G19)),NA())</f>
        <v>#N/A</v>
      </c>
      <c r="BK25" s="509" t="e">
        <f ca="1">+IF(AND(ISNUMBER(OFFSET('Hygiene Data'!$G$9,0,10*ROW('Hygiene Data'!G19))),'Data Summary'!DZ25="Yes"),OFFSET('Hygiene Data'!$G$9,0,10*ROW('Hygiene Data'!G19)),NA())</f>
        <v>#N/A</v>
      </c>
      <c r="BL25" s="509" t="e">
        <f ca="1">+IF(AND(ISNUMBER(OFFSET('Hygiene Data'!$H$5,0,10*ROW('Hygiene Data'!H19))),'Data Summary'!EA25="Yes"),OFFSET('Hygiene Data'!$H$5,0,10*ROW('Hygiene Data'!H19)),NA())</f>
        <v>#N/A</v>
      </c>
      <c r="BM25" s="509" t="e">
        <f ca="1">+IF(AND(ISNUMBER(OFFSET('Hygiene Data'!$H$7,0,10*ROW('Hygiene Data'!H19))),'Data Summary'!EB25="Yes"),OFFSET('Hygiene Data'!$H$7,0,10*ROW('Hygiene Data'!H19)),NA())</f>
        <v>#N/A</v>
      </c>
      <c r="BN25" s="509" t="e">
        <f ca="1">+IF(AND(ISNUMBER(OFFSET('Hygiene Data'!$H$9,0,10*ROW('Hygiene Data'!H19))),'Data Summary'!EC25="Yes"),OFFSET('Hygiene Data'!$H$9,0,10*ROW('Hygiene Data'!H19)),NA())</f>
        <v>#N/A</v>
      </c>
      <c r="BO25" s="509" t="e">
        <f ca="1">+IF(AND(ISNUMBER(OFFSET('Hygiene Data'!$I$5,0,10*ROW('Hygiene Data'!I19))),'Data Summary'!ED25="Yes"),OFFSET('Hygiene Data'!$I$5,0,10*ROW('Hygiene Data'!I19)),NA())</f>
        <v>#N/A</v>
      </c>
      <c r="BP25" s="509" t="e">
        <f ca="1">+IF(AND(ISNUMBER(OFFSET('Hygiene Data'!$I$7,0,10*ROW('Hygiene Data'!I19))),'Data Summary'!EE25="Yes"),OFFSET('Hygiene Data'!$I$7,0,10*ROW('Hygiene Data'!I19)),NA())</f>
        <v>#N/A</v>
      </c>
      <c r="BQ25" s="509" t="e">
        <f ca="1">+IF(AND(ISNUMBER(OFFSET('Hygiene Data'!$I$9,0,10*ROW('Hygiene Data'!I19))),'Data Summary'!EF25="Yes"),OFFSET('Hygiene Data'!$I$9,0,10*ROW('Hygiene Data'!I19)),NA())</f>
        <v>#N/A</v>
      </c>
    </row>
    <row r="26" spans="1:69" x14ac:dyDescent="0.25">
      <c r="A26" s="505" t="e">
        <f ca="1">+RIGHT('Data Summary'!A26,LEN('Data Summary'!A26)-9)</f>
        <v>#VALUE!</v>
      </c>
      <c r="B26" s="479" t="str">
        <f ca="1">+IF(ISTEXT('Data Summary'!B26),'Data Summary'!B26,"")</f>
        <v/>
      </c>
      <c r="C26" s="506" t="e">
        <f ca="1">+VALUE('Data Summary'!C26)</f>
        <v>#VALUE!</v>
      </c>
      <c r="D26" s="507" t="e">
        <f ca="1">+IF(AND(ISNUMBER(OFFSET('Water Data'!$D$4,0,10*ROW('Water Data'!D20))),'Data Summary'!BS26="Yes"),100-OFFSET('Water Data'!$D$4,0,10*ROW('Water Data'!D20)),NA())</f>
        <v>#N/A</v>
      </c>
      <c r="E26" s="507" t="e">
        <f ca="1">+IF(AND(ISNUMBER(OFFSET('Water Data'!$D$6,0,10*ROW('Water Data'!D20))),'Data Summary'!BT26="Yes"),OFFSET('Water Data'!$D$6,0,10*ROW('Water Data'!D20)),NA())</f>
        <v>#N/A</v>
      </c>
      <c r="F26" s="507" t="e">
        <f ca="1">+IF(AND(ISNUMBER(OFFSET('Water Data'!$D$9,0,10*ROW('Water Data'!D20))),'Data Summary'!BU26="Yes"),OFFSET('Water Data'!$D$9,0,10*ROW('Water Data'!D20)),NA())</f>
        <v>#N/A</v>
      </c>
      <c r="G26" s="507" t="e">
        <f ca="1">+IF(AND(ISNUMBER(OFFSET('Water Data'!$E$4,0,10*ROW('Water Data'!E20))),'Data Summary'!BV26="Yes"),100-OFFSET('Water Data'!$E$4,0,10*ROW('Water Data'!E20)),NA())</f>
        <v>#N/A</v>
      </c>
      <c r="H26" s="507" t="e">
        <f ca="1">+IF(AND(ISNUMBER(OFFSET('Water Data'!$E$6,0,10*ROW('Water Data'!E20))),'Data Summary'!BW26="Yes"),OFFSET('Water Data'!$E$6,0,10*ROW('Water Data'!E20)),NA())</f>
        <v>#N/A</v>
      </c>
      <c r="I26" s="507" t="e">
        <f ca="1">+IF(AND(ISNUMBER(OFFSET('Water Data'!$E$9,0,10*ROW('Water Data'!E20))),'Data Summary'!BX26="Yes"),OFFSET('Water Data'!$E$9,0,10*ROW('Water Data'!E20)),NA())</f>
        <v>#N/A</v>
      </c>
      <c r="J26" s="507" t="e">
        <f ca="1">+IF(AND(ISNUMBER(OFFSET('Water Data'!$F$4,0,10*ROW('Water Data'!F20))),'Data Summary'!BY26="Yes"),100-OFFSET('Water Data'!$F$4,0,10*ROW('Water Data'!F20)),NA())</f>
        <v>#N/A</v>
      </c>
      <c r="K26" s="507" t="e">
        <f ca="1">+IF(AND(ISNUMBER(OFFSET('Water Data'!$F$6,0,10*ROW('Water Data'!F20))),'Data Summary'!BZ26="Yes"),OFFSET('Water Data'!$F$6,0,10*ROW('Water Data'!F20)),NA())</f>
        <v>#N/A</v>
      </c>
      <c r="L26" s="507" t="e">
        <f ca="1">+IF(AND(ISNUMBER(OFFSET('Water Data'!$F$9,0,10*ROW('Water Data'!F20))),'Data Summary'!CA26="Yes"),OFFSET('Water Data'!$F$9,0,10*ROW('Water Data'!F20)),NA())</f>
        <v>#N/A</v>
      </c>
      <c r="M26" s="507" t="e">
        <f ca="1">+IF(AND(ISNUMBER(OFFSET('Water Data'!$G$4,0,10*ROW('Water Data'!G20))),'Data Summary'!CB26="Yes"),100-OFFSET('Water Data'!$G$4,0,10*ROW('Water Data'!G20)),NA())</f>
        <v>#N/A</v>
      </c>
      <c r="N26" s="507" t="e">
        <f ca="1">+IF(AND(ISNUMBER(OFFSET('Water Data'!$G$6,0,10*ROW('Water Data'!G20))),'Data Summary'!CC26="Yes"),OFFSET('Water Data'!$G$6,0,10*ROW('Water Data'!G20)),NA())</f>
        <v>#N/A</v>
      </c>
      <c r="O26" s="507" t="e">
        <f ca="1">+IF(AND(ISNUMBER(OFFSET('Water Data'!$G$9,0,10*ROW('Water Data'!G20))),'Data Summary'!CD26="Yes"),OFFSET('Water Data'!$G$9,0,10*ROW('Water Data'!G20)),NA())</f>
        <v>#N/A</v>
      </c>
      <c r="P26" s="507" t="e">
        <f ca="1">+IF(AND(ISNUMBER(OFFSET('Water Data'!$H$4,0,10*ROW('Water Data'!H20))),'Data Summary'!CE26="Yes"),100-OFFSET('Water Data'!$H$4,0,10*ROW('Water Data'!H20)),NA())</f>
        <v>#N/A</v>
      </c>
      <c r="Q26" s="507" t="e">
        <f ca="1">+IF(AND(ISNUMBER(OFFSET('Water Data'!$H$6,0,10*ROW('Water Data'!H20))),'Data Summary'!CF26="Yes"),OFFSET('Water Data'!$H$6,0,10*ROW('Water Data'!H20)),NA())</f>
        <v>#N/A</v>
      </c>
      <c r="R26" s="507" t="e">
        <f ca="1">+IF(AND(ISNUMBER(OFFSET('Water Data'!$H$9,0,10*ROW('Water Data'!H20))),'Data Summary'!CG26="Yes"),OFFSET('Water Data'!$H$9,0,10*ROW('Water Data'!H20)),NA())</f>
        <v>#N/A</v>
      </c>
      <c r="S26" s="507" t="e">
        <f ca="1">+IF(AND(ISNUMBER(OFFSET('Water Data'!$I$4,0,10*ROW('Water Data'!I20))),'Data Summary'!CH26="Yes"),100-OFFSET('Water Data'!$I$4,0,10*ROW('Water Data'!I20)),NA())</f>
        <v>#N/A</v>
      </c>
      <c r="T26" s="507" t="e">
        <f ca="1">+IF(AND(ISNUMBER(OFFSET('Water Data'!$I$6,0,10*ROW('Water Data'!I20))),'Data Summary'!CI26="Yes"),OFFSET('Water Data'!$I$6,0,10*ROW('Water Data'!I20)),NA())</f>
        <v>#N/A</v>
      </c>
      <c r="U26" s="507" t="e">
        <f ca="1">+IF(AND(ISNUMBER(OFFSET('Water Data'!$I$9,0,10*ROW('Water Data'!I20))),'Data Summary'!CJ26="Yes"),OFFSET('Water Data'!$I$9,0,10*ROW('Water Data'!I20)),NA())</f>
        <v>#N/A</v>
      </c>
      <c r="V26" s="508" t="e">
        <f ca="1">+IF(AND(ISNUMBER(OFFSET('Sanitation Data'!$D$4,0,10*ROW('Sanitation Data'!D20))),'Data Summary'!CK26="Yes"),100-OFFSET('Sanitation Data'!$D$4,0,10*ROW('Sanitation Data'!D20)),NA())</f>
        <v>#N/A</v>
      </c>
      <c r="W26" s="508" t="e">
        <f ca="1">+IF(AND(ISNUMBER(OFFSET('Sanitation Data'!$D$6,0,10*ROW('Sanitation Data'!D20))),'Data Summary'!CL26="Yes"),OFFSET('Sanitation Data'!$D$6,0,10*ROW('Sanitation Data'!D20)),NA())</f>
        <v>#N/A</v>
      </c>
      <c r="X26" s="508" t="e">
        <f ca="1">+IF(AND(ISNUMBER(OFFSET('Sanitation Data'!$D$10,0,10*ROW('Sanitation Data'!D20))),'Data Summary'!CM26="Yes"),OFFSET('Sanitation Data'!$D$10,0,10*ROW('Sanitation Data'!D20)),NA())</f>
        <v>#N/A</v>
      </c>
      <c r="Y26" s="508" t="e">
        <f ca="1">+IF(AND(ISNUMBER(OFFSET('Sanitation Data'!$D$11,0,10*ROW('Sanitation Data'!D20))),'Data Summary'!CN26="Yes"),OFFSET('Sanitation Data'!$D$11,0,10*ROW('Sanitation Data'!D20)),NA())</f>
        <v>#N/A</v>
      </c>
      <c r="Z26" s="508" t="e">
        <f ca="1">+IF(AND(ISNUMBER(OFFSET('Sanitation Data'!$D$12,0,10*ROW('Sanitation Data'!D20))),'Data Summary'!CO26="Yes"),OFFSET('Sanitation Data'!$D$12,0,10*ROW('Sanitation Data'!D20)),NA())</f>
        <v>#N/A</v>
      </c>
      <c r="AA26" s="508" t="e">
        <f ca="1">+IF(AND(ISNUMBER(OFFSET('Sanitation Data'!$E$4,0,10*ROW('Sanitation Data'!E20))),'Data Summary'!CP26="Yes"),100-OFFSET('Sanitation Data'!$E$4,0,10*ROW('Sanitation Data'!E20)),NA())</f>
        <v>#N/A</v>
      </c>
      <c r="AB26" s="508" t="e">
        <f ca="1">+IF(AND(ISNUMBER(OFFSET('Sanitation Data'!$E$6,0,10*ROW('Sanitation Data'!E20))),'Data Summary'!CQ26="Yes"),OFFSET('Sanitation Data'!$E$6,0,10*ROW('Sanitation Data'!E20)),NA())</f>
        <v>#N/A</v>
      </c>
      <c r="AC26" s="508" t="e">
        <f ca="1">+IF(AND(ISNUMBER(OFFSET('Sanitation Data'!$E$10,0,10*ROW('Sanitation Data'!E20))),'Data Summary'!CR26="Yes"),OFFSET('Sanitation Data'!$E$10,0,10*ROW('Sanitation Data'!E20)),NA())</f>
        <v>#N/A</v>
      </c>
      <c r="AD26" s="508" t="e">
        <f ca="1">+IF(AND(ISNUMBER(OFFSET('Sanitation Data'!$E$11,0,10*ROW('Sanitation Data'!E20))),'Data Summary'!CS26="Yes"),OFFSET('Sanitation Data'!$E$11,0,10*ROW('Sanitation Data'!E20)),NA())</f>
        <v>#N/A</v>
      </c>
      <c r="AE26" s="508" t="e">
        <f ca="1">+IF(AND(ISNUMBER(OFFSET('Sanitation Data'!$E$12,0,10*ROW('Sanitation Data'!E20))),'Data Summary'!CT26="Yes"),OFFSET('Sanitation Data'!$E$12,0,10*ROW('Sanitation Data'!E20)),NA())</f>
        <v>#N/A</v>
      </c>
      <c r="AF26" s="508" t="e">
        <f ca="1">+IF(AND(ISNUMBER(OFFSET('Sanitation Data'!$F$4,0,10*ROW('Sanitation Data'!F20))),'Data Summary'!CU26="Yes"),100-OFFSET('Sanitation Data'!$F$4,0,10*ROW('Sanitation Data'!F20)),NA())</f>
        <v>#N/A</v>
      </c>
      <c r="AG26" s="508" t="e">
        <f ca="1">+IF(AND(ISNUMBER(OFFSET('Sanitation Data'!$F$6,0,10*ROW('Sanitation Data'!F20))),'Data Summary'!CV26="Yes"),OFFSET('Sanitation Data'!$F$6,0,10*ROW('Sanitation Data'!F20)),NA())</f>
        <v>#N/A</v>
      </c>
      <c r="AH26" s="508" t="e">
        <f ca="1">+IF(AND(ISNUMBER(OFFSET('Sanitation Data'!$F$10,0,10*ROW('Sanitation Data'!F20))),'Data Summary'!CW26="Yes"),OFFSET('Sanitation Data'!$F$10,0,10*ROW('Sanitation Data'!F20)),NA())</f>
        <v>#N/A</v>
      </c>
      <c r="AI26" s="508" t="e">
        <f ca="1">+IF(AND(ISNUMBER(OFFSET('Sanitation Data'!$F$11,0,10*ROW('Sanitation Data'!F20))),'Data Summary'!CX26="Yes"),OFFSET('Sanitation Data'!$F$11,0,10*ROW('Sanitation Data'!F20)),NA())</f>
        <v>#N/A</v>
      </c>
      <c r="AJ26" s="508" t="e">
        <f ca="1">+IF(AND(ISNUMBER(OFFSET('Sanitation Data'!$F$12,0,10*ROW('Sanitation Data'!F20))),'Data Summary'!CY26="Yes"),OFFSET('Sanitation Data'!$F$12,0,10*ROW('Sanitation Data'!F20)),NA())</f>
        <v>#N/A</v>
      </c>
      <c r="AK26" s="508" t="e">
        <f ca="1">+IF(AND(ISNUMBER(OFFSET('Sanitation Data'!$G$4,0,10*ROW('Sanitation Data'!G20))),'Data Summary'!CZ26="Yes"),100-OFFSET('Sanitation Data'!$G$4,0,10*ROW('Sanitation Data'!G20)),NA())</f>
        <v>#N/A</v>
      </c>
      <c r="AL26" s="508" t="e">
        <f ca="1">+IF(AND(ISNUMBER(OFFSET('Sanitation Data'!$G$6,0,10*ROW('Sanitation Data'!G20))),'Data Summary'!DA26="Yes"),OFFSET('Sanitation Data'!$G$6,0,10*ROW('Sanitation Data'!G20)),NA())</f>
        <v>#N/A</v>
      </c>
      <c r="AM26" s="508" t="e">
        <f ca="1">+IF(AND(ISNUMBER(OFFSET('Sanitation Data'!$G$10,0,10*ROW('Sanitation Data'!G20))),'Data Summary'!DB26="Yes"),OFFSET('Sanitation Data'!$G$10,0,10*ROW('Sanitation Data'!G20)),NA())</f>
        <v>#N/A</v>
      </c>
      <c r="AN26" s="508" t="e">
        <f ca="1">+IF(AND(ISNUMBER(OFFSET('Sanitation Data'!$G$11,0,10*ROW('Sanitation Data'!G20))),'Data Summary'!DC26="Yes"),OFFSET('Sanitation Data'!$G$11,0,10*ROW('Sanitation Data'!G20)),NA())</f>
        <v>#N/A</v>
      </c>
      <c r="AO26" s="508" t="e">
        <f ca="1">+IF(AND(ISNUMBER(OFFSET('Sanitation Data'!$G$12,0,10*ROW('Sanitation Data'!G20))),'Data Summary'!DD26="Yes"),OFFSET('Sanitation Data'!$G$12,0,10*ROW('Sanitation Data'!G20)),NA())</f>
        <v>#N/A</v>
      </c>
      <c r="AP26" s="508" t="e">
        <f ca="1">+IF(AND(ISNUMBER(OFFSET('Sanitation Data'!$H$4,0,10*ROW('Sanitation Data'!H20))),'Data Summary'!DE26="Yes"),100-OFFSET('Sanitation Data'!$H$4,0,10*ROW('Sanitation Data'!H20)),NA())</f>
        <v>#N/A</v>
      </c>
      <c r="AQ26" s="508" t="e">
        <f ca="1">+IF(AND(ISNUMBER(OFFSET('Sanitation Data'!$H$6,0,10*ROW('Sanitation Data'!H20))),'Data Summary'!DF26="Yes"),OFFSET('Sanitation Data'!$H$6,0,10*ROW('Sanitation Data'!H20)),NA())</f>
        <v>#N/A</v>
      </c>
      <c r="AR26" s="508" t="e">
        <f ca="1">+IF(AND(ISNUMBER(OFFSET('Sanitation Data'!$H$10,0,10*ROW('Sanitation Data'!H20))),'Data Summary'!DG26="Yes"),OFFSET('Sanitation Data'!$H$10,0,10*ROW('Sanitation Data'!H20)),NA())</f>
        <v>#N/A</v>
      </c>
      <c r="AS26" s="508" t="e">
        <f ca="1">+IF(AND(ISNUMBER(OFFSET('Sanitation Data'!$H$11,0,10*ROW('Sanitation Data'!H20))),'Data Summary'!DH26="Yes"),OFFSET('Sanitation Data'!$H$11,0,10*ROW('Sanitation Data'!H20)),NA())</f>
        <v>#N/A</v>
      </c>
      <c r="AT26" s="508" t="e">
        <f ca="1">+IF(AND(ISNUMBER(OFFSET('Sanitation Data'!$H$12,0,10*ROW('Sanitation Data'!H20))),'Data Summary'!DI26="Yes"),OFFSET('Sanitation Data'!$H$12,0,10*ROW('Sanitation Data'!H20)),NA())</f>
        <v>#N/A</v>
      </c>
      <c r="AU26" s="508" t="e">
        <f ca="1">+IF(AND(ISNUMBER(OFFSET('Sanitation Data'!$I$4,0,10*ROW('Sanitation Data'!I20))),'Data Summary'!DJ26="Yes"),100-OFFSET('Sanitation Data'!$I$4,0,10*ROW('Sanitation Data'!I20)),NA())</f>
        <v>#N/A</v>
      </c>
      <c r="AV26" s="508" t="e">
        <f ca="1">+IF(AND(ISNUMBER(OFFSET('Sanitation Data'!$I$6,0,10*ROW('Sanitation Data'!I20))),'Data Summary'!DK26="Yes"),OFFSET('Sanitation Data'!$I$6,0,10*ROW('Sanitation Data'!I20)),NA())</f>
        <v>#N/A</v>
      </c>
      <c r="AW26" s="508" t="e">
        <f ca="1">+IF(AND(ISNUMBER(OFFSET('Sanitation Data'!$I$10,0,10*ROW('Sanitation Data'!I20))),'Data Summary'!DL26="Yes"),OFFSET('Sanitation Data'!$I$10,0,10*ROW('Sanitation Data'!I20)),NA())</f>
        <v>#N/A</v>
      </c>
      <c r="AX26" s="508" t="e">
        <f ca="1">+IF(AND(ISNUMBER(OFFSET('Sanitation Data'!$I$11,0,10*ROW('Sanitation Data'!I20))),'Data Summary'!DM26="Yes"),OFFSET('Sanitation Data'!$I$11,0,10*ROW('Sanitation Data'!I20)),NA())</f>
        <v>#N/A</v>
      </c>
      <c r="AY26" s="508" t="e">
        <f ca="1">+IF(AND(ISNUMBER(OFFSET('Sanitation Data'!$I$12,0,10*ROW('Sanitation Data'!I20))),'Data Summary'!DN26="Yes"),OFFSET('Sanitation Data'!$I$12,0,10*ROW('Sanitation Data'!I20)),NA())</f>
        <v>#N/A</v>
      </c>
      <c r="AZ26" s="509" t="e">
        <f ca="1">+IF(AND(ISNUMBER(OFFSET('Hygiene Data'!$D$5,0,10*ROW('Hygiene Data'!D20))),'Data Summary'!DO26="Yes"),OFFSET('Hygiene Data'!$D$5,0,10*ROW('Hygiene Data'!D20)),NA())</f>
        <v>#N/A</v>
      </c>
      <c r="BA26" s="509" t="e">
        <f ca="1">+IF(AND(ISNUMBER(OFFSET('Hygiene Data'!$D$7,0,10*ROW('Hygiene Data'!D20))),'Data Summary'!DP26="Yes"),OFFSET('Hygiene Data'!$D$7,0,10*ROW('Hygiene Data'!D20)),NA())</f>
        <v>#N/A</v>
      </c>
      <c r="BB26" s="509" t="e">
        <f ca="1">+IF(AND(ISNUMBER(OFFSET('Hygiene Data'!$D$9,0,10*ROW('Hygiene Data'!D20))),'Data Summary'!DQ26="Yes"),OFFSET('Hygiene Data'!$D$9,0,10*ROW('Hygiene Data'!D20)),NA())</f>
        <v>#N/A</v>
      </c>
      <c r="BC26" s="509" t="e">
        <f ca="1">+IF(AND(ISNUMBER(OFFSET('Hygiene Data'!$E$5,0,10*ROW('Hygiene Data'!E20))),'Data Summary'!DR26="Yes"),OFFSET('Hygiene Data'!$E$5,0,10*ROW('Hygiene Data'!E20)),NA())</f>
        <v>#N/A</v>
      </c>
      <c r="BD26" s="509" t="e">
        <f ca="1">+IF(AND(ISNUMBER(OFFSET('Hygiene Data'!$E$7,0,10*ROW('Hygiene Data'!E20))),'Data Summary'!DS26="Yes"),OFFSET('Hygiene Data'!$E$7,0,10*ROW('Hygiene Data'!E20)),NA())</f>
        <v>#N/A</v>
      </c>
      <c r="BE26" s="509" t="e">
        <f ca="1">+IF(AND(ISNUMBER(OFFSET('Hygiene Data'!$E$9,0,10*ROW('Hygiene Data'!E20))),'Data Summary'!DT26="Yes"),OFFSET('Hygiene Data'!$E$9,0,10*ROW('Hygiene Data'!E20)),NA())</f>
        <v>#N/A</v>
      </c>
      <c r="BF26" s="509" t="e">
        <f ca="1">+IF(AND(ISNUMBER(OFFSET('Hygiene Data'!$F$5,0,10*ROW('Hygiene Data'!F20))),'Data Summary'!DU26="Yes"),OFFSET('Hygiene Data'!$F$5,0,10*ROW('Hygiene Data'!F20)),NA())</f>
        <v>#N/A</v>
      </c>
      <c r="BG26" s="509" t="e">
        <f ca="1">+IF(AND(ISNUMBER(OFFSET('Hygiene Data'!$F$7,0,10*ROW('Hygiene Data'!F20))),'Data Summary'!DV26="Yes"),OFFSET('Hygiene Data'!$F$7,0,10*ROW('Hygiene Data'!F20)),NA())</f>
        <v>#N/A</v>
      </c>
      <c r="BH26" s="509" t="e">
        <f ca="1">+IF(AND(ISNUMBER(OFFSET('Hygiene Data'!$F$9,0,10*ROW('Hygiene Data'!F20))),'Data Summary'!DW26="Yes"),OFFSET('Hygiene Data'!$F$9,0,10*ROW('Hygiene Data'!F20)),NA())</f>
        <v>#N/A</v>
      </c>
      <c r="BI26" s="509" t="e">
        <f ca="1">+IF(AND(ISNUMBER(OFFSET('Hygiene Data'!$G$5,0,10*ROW('Hygiene Data'!G20))),'Data Summary'!DX26="Yes"),OFFSET('Hygiene Data'!$G$5,0,10*ROW('Hygiene Data'!G20)),NA())</f>
        <v>#N/A</v>
      </c>
      <c r="BJ26" s="509" t="e">
        <f ca="1">+IF(AND(ISNUMBER(OFFSET('Hygiene Data'!$G$7,0,10*ROW('Hygiene Data'!G20))),'Data Summary'!DY26="Yes"),OFFSET('Hygiene Data'!$G$7,0,10*ROW('Hygiene Data'!G20)),NA())</f>
        <v>#N/A</v>
      </c>
      <c r="BK26" s="509" t="e">
        <f ca="1">+IF(AND(ISNUMBER(OFFSET('Hygiene Data'!$G$9,0,10*ROW('Hygiene Data'!G20))),'Data Summary'!DZ26="Yes"),OFFSET('Hygiene Data'!$G$9,0,10*ROW('Hygiene Data'!G20)),NA())</f>
        <v>#N/A</v>
      </c>
      <c r="BL26" s="509" t="e">
        <f ca="1">+IF(AND(ISNUMBER(OFFSET('Hygiene Data'!$H$5,0,10*ROW('Hygiene Data'!H20))),'Data Summary'!EA26="Yes"),OFFSET('Hygiene Data'!$H$5,0,10*ROW('Hygiene Data'!H20)),NA())</f>
        <v>#N/A</v>
      </c>
      <c r="BM26" s="509" t="e">
        <f ca="1">+IF(AND(ISNUMBER(OFFSET('Hygiene Data'!$H$7,0,10*ROW('Hygiene Data'!H20))),'Data Summary'!EB26="Yes"),OFFSET('Hygiene Data'!$H$7,0,10*ROW('Hygiene Data'!H20)),NA())</f>
        <v>#N/A</v>
      </c>
      <c r="BN26" s="509" t="e">
        <f ca="1">+IF(AND(ISNUMBER(OFFSET('Hygiene Data'!$H$9,0,10*ROW('Hygiene Data'!H20))),'Data Summary'!EC26="Yes"),OFFSET('Hygiene Data'!$H$9,0,10*ROW('Hygiene Data'!H20)),NA())</f>
        <v>#N/A</v>
      </c>
      <c r="BO26" s="509" t="e">
        <f ca="1">+IF(AND(ISNUMBER(OFFSET('Hygiene Data'!$I$5,0,10*ROW('Hygiene Data'!I20))),'Data Summary'!ED26="Yes"),OFFSET('Hygiene Data'!$I$5,0,10*ROW('Hygiene Data'!I20)),NA())</f>
        <v>#N/A</v>
      </c>
      <c r="BP26" s="509" t="e">
        <f ca="1">+IF(AND(ISNUMBER(OFFSET('Hygiene Data'!$I$7,0,10*ROW('Hygiene Data'!I20))),'Data Summary'!EE26="Yes"),OFFSET('Hygiene Data'!$I$7,0,10*ROW('Hygiene Data'!I20)),NA())</f>
        <v>#N/A</v>
      </c>
      <c r="BQ26" s="509" t="e">
        <f ca="1">+IF(AND(ISNUMBER(OFFSET('Hygiene Data'!$I$9,0,10*ROW('Hygiene Data'!I20))),'Data Summary'!EF26="Yes"),OFFSET('Hygiene Data'!$I$9,0,10*ROW('Hygiene Data'!I20)),NA())</f>
        <v>#N/A</v>
      </c>
    </row>
    <row r="27" spans="1:69" x14ac:dyDescent="0.25">
      <c r="A27" s="505" t="e">
        <f ca="1">+RIGHT('Data Summary'!A27,LEN('Data Summary'!A27)-9)</f>
        <v>#VALUE!</v>
      </c>
      <c r="B27" s="479" t="str">
        <f ca="1">+IF(ISTEXT('Data Summary'!B27),'Data Summary'!B27,"")</f>
        <v/>
      </c>
      <c r="C27" s="506" t="e">
        <f ca="1">+VALUE('Data Summary'!C27)</f>
        <v>#VALUE!</v>
      </c>
      <c r="D27" s="507" t="e">
        <f ca="1">+IF(AND(ISNUMBER(OFFSET('Water Data'!$D$4,0,10*ROW('Water Data'!D21))),'Data Summary'!BS27="Yes"),100-OFFSET('Water Data'!$D$4,0,10*ROW('Water Data'!D21)),NA())</f>
        <v>#N/A</v>
      </c>
      <c r="E27" s="507" t="e">
        <f ca="1">+IF(AND(ISNUMBER(OFFSET('Water Data'!$D$6,0,10*ROW('Water Data'!D21))),'Data Summary'!BT27="Yes"),OFFSET('Water Data'!$D$6,0,10*ROW('Water Data'!D21)),NA())</f>
        <v>#N/A</v>
      </c>
      <c r="F27" s="507" t="e">
        <f ca="1">+IF(AND(ISNUMBER(OFFSET('Water Data'!$D$9,0,10*ROW('Water Data'!D21))),'Data Summary'!BU27="Yes"),OFFSET('Water Data'!$D$9,0,10*ROW('Water Data'!D21)),NA())</f>
        <v>#N/A</v>
      </c>
      <c r="G27" s="507" t="e">
        <f ca="1">+IF(AND(ISNUMBER(OFFSET('Water Data'!$E$4,0,10*ROW('Water Data'!E21))),'Data Summary'!BV27="Yes"),100-OFFSET('Water Data'!$E$4,0,10*ROW('Water Data'!E21)),NA())</f>
        <v>#N/A</v>
      </c>
      <c r="H27" s="507" t="e">
        <f ca="1">+IF(AND(ISNUMBER(OFFSET('Water Data'!$E$6,0,10*ROW('Water Data'!E21))),'Data Summary'!BW27="Yes"),OFFSET('Water Data'!$E$6,0,10*ROW('Water Data'!E21)),NA())</f>
        <v>#N/A</v>
      </c>
      <c r="I27" s="507" t="e">
        <f ca="1">+IF(AND(ISNUMBER(OFFSET('Water Data'!$E$9,0,10*ROW('Water Data'!E21))),'Data Summary'!BX27="Yes"),OFFSET('Water Data'!$E$9,0,10*ROW('Water Data'!E21)),NA())</f>
        <v>#N/A</v>
      </c>
      <c r="J27" s="507" t="e">
        <f ca="1">+IF(AND(ISNUMBER(OFFSET('Water Data'!$F$4,0,10*ROW('Water Data'!F21))),'Data Summary'!BY27="Yes"),100-OFFSET('Water Data'!$F$4,0,10*ROW('Water Data'!F21)),NA())</f>
        <v>#N/A</v>
      </c>
      <c r="K27" s="507" t="e">
        <f ca="1">+IF(AND(ISNUMBER(OFFSET('Water Data'!$F$6,0,10*ROW('Water Data'!F21))),'Data Summary'!BZ27="Yes"),OFFSET('Water Data'!$F$6,0,10*ROW('Water Data'!F21)),NA())</f>
        <v>#N/A</v>
      </c>
      <c r="L27" s="507" t="e">
        <f ca="1">+IF(AND(ISNUMBER(OFFSET('Water Data'!$F$9,0,10*ROW('Water Data'!F21))),'Data Summary'!CA27="Yes"),OFFSET('Water Data'!$F$9,0,10*ROW('Water Data'!F21)),NA())</f>
        <v>#N/A</v>
      </c>
      <c r="M27" s="507" t="e">
        <f ca="1">+IF(AND(ISNUMBER(OFFSET('Water Data'!$G$4,0,10*ROW('Water Data'!G21))),'Data Summary'!CB27="Yes"),100-OFFSET('Water Data'!$G$4,0,10*ROW('Water Data'!G21)),NA())</f>
        <v>#N/A</v>
      </c>
      <c r="N27" s="507" t="e">
        <f ca="1">+IF(AND(ISNUMBER(OFFSET('Water Data'!$G$6,0,10*ROW('Water Data'!G21))),'Data Summary'!CC27="Yes"),OFFSET('Water Data'!$G$6,0,10*ROW('Water Data'!G21)),NA())</f>
        <v>#N/A</v>
      </c>
      <c r="O27" s="507" t="e">
        <f ca="1">+IF(AND(ISNUMBER(OFFSET('Water Data'!$G$9,0,10*ROW('Water Data'!G21))),'Data Summary'!CD27="Yes"),OFFSET('Water Data'!$G$9,0,10*ROW('Water Data'!G21)),NA())</f>
        <v>#N/A</v>
      </c>
      <c r="P27" s="507" t="e">
        <f ca="1">+IF(AND(ISNUMBER(OFFSET('Water Data'!$H$4,0,10*ROW('Water Data'!H21))),'Data Summary'!CE27="Yes"),100-OFFSET('Water Data'!$H$4,0,10*ROW('Water Data'!H21)),NA())</f>
        <v>#N/A</v>
      </c>
      <c r="Q27" s="507" t="e">
        <f ca="1">+IF(AND(ISNUMBER(OFFSET('Water Data'!$H$6,0,10*ROW('Water Data'!H21))),'Data Summary'!CF27="Yes"),OFFSET('Water Data'!$H$6,0,10*ROW('Water Data'!H21)),NA())</f>
        <v>#N/A</v>
      </c>
      <c r="R27" s="507" t="e">
        <f ca="1">+IF(AND(ISNUMBER(OFFSET('Water Data'!$H$9,0,10*ROW('Water Data'!H21))),'Data Summary'!CG27="Yes"),OFFSET('Water Data'!$H$9,0,10*ROW('Water Data'!H21)),NA())</f>
        <v>#N/A</v>
      </c>
      <c r="S27" s="507" t="e">
        <f ca="1">+IF(AND(ISNUMBER(OFFSET('Water Data'!$I$4,0,10*ROW('Water Data'!I21))),'Data Summary'!CH27="Yes"),100-OFFSET('Water Data'!$I$4,0,10*ROW('Water Data'!I21)),NA())</f>
        <v>#N/A</v>
      </c>
      <c r="T27" s="507" t="e">
        <f ca="1">+IF(AND(ISNUMBER(OFFSET('Water Data'!$I$6,0,10*ROW('Water Data'!I21))),'Data Summary'!CI27="Yes"),OFFSET('Water Data'!$I$6,0,10*ROW('Water Data'!I21)),NA())</f>
        <v>#N/A</v>
      </c>
      <c r="U27" s="507" t="e">
        <f ca="1">+IF(AND(ISNUMBER(OFFSET('Water Data'!$I$9,0,10*ROW('Water Data'!I21))),'Data Summary'!CJ27="Yes"),OFFSET('Water Data'!$I$9,0,10*ROW('Water Data'!I21)),NA())</f>
        <v>#N/A</v>
      </c>
      <c r="V27" s="508" t="e">
        <f ca="1">+IF(AND(ISNUMBER(OFFSET('Sanitation Data'!$D$4,0,10*ROW('Sanitation Data'!D21))),'Data Summary'!CK27="Yes"),100-OFFSET('Sanitation Data'!$D$4,0,10*ROW('Sanitation Data'!D21)),NA())</f>
        <v>#N/A</v>
      </c>
      <c r="W27" s="508" t="e">
        <f ca="1">+IF(AND(ISNUMBER(OFFSET('Sanitation Data'!$D$6,0,10*ROW('Sanitation Data'!D21))),'Data Summary'!CL27="Yes"),OFFSET('Sanitation Data'!$D$6,0,10*ROW('Sanitation Data'!D21)),NA())</f>
        <v>#N/A</v>
      </c>
      <c r="X27" s="508" t="e">
        <f ca="1">+IF(AND(ISNUMBER(OFFSET('Sanitation Data'!$D$10,0,10*ROW('Sanitation Data'!D21))),'Data Summary'!CM27="Yes"),OFFSET('Sanitation Data'!$D$10,0,10*ROW('Sanitation Data'!D21)),NA())</f>
        <v>#N/A</v>
      </c>
      <c r="Y27" s="508" t="e">
        <f ca="1">+IF(AND(ISNUMBER(OFFSET('Sanitation Data'!$D$11,0,10*ROW('Sanitation Data'!D21))),'Data Summary'!CN27="Yes"),OFFSET('Sanitation Data'!$D$11,0,10*ROW('Sanitation Data'!D21)),NA())</f>
        <v>#N/A</v>
      </c>
      <c r="Z27" s="508" t="e">
        <f ca="1">+IF(AND(ISNUMBER(OFFSET('Sanitation Data'!$D$12,0,10*ROW('Sanitation Data'!D21))),'Data Summary'!CO27="Yes"),OFFSET('Sanitation Data'!$D$12,0,10*ROW('Sanitation Data'!D21)),NA())</f>
        <v>#N/A</v>
      </c>
      <c r="AA27" s="508" t="e">
        <f ca="1">+IF(AND(ISNUMBER(OFFSET('Sanitation Data'!$E$4,0,10*ROW('Sanitation Data'!E21))),'Data Summary'!CP27="Yes"),100-OFFSET('Sanitation Data'!$E$4,0,10*ROW('Sanitation Data'!E21)),NA())</f>
        <v>#N/A</v>
      </c>
      <c r="AB27" s="508" t="e">
        <f ca="1">+IF(AND(ISNUMBER(OFFSET('Sanitation Data'!$E$6,0,10*ROW('Sanitation Data'!E21))),'Data Summary'!CQ27="Yes"),OFFSET('Sanitation Data'!$E$6,0,10*ROW('Sanitation Data'!E21)),NA())</f>
        <v>#N/A</v>
      </c>
      <c r="AC27" s="508" t="e">
        <f ca="1">+IF(AND(ISNUMBER(OFFSET('Sanitation Data'!$E$10,0,10*ROW('Sanitation Data'!E21))),'Data Summary'!CR27="Yes"),OFFSET('Sanitation Data'!$E$10,0,10*ROW('Sanitation Data'!E21)),NA())</f>
        <v>#N/A</v>
      </c>
      <c r="AD27" s="508" t="e">
        <f ca="1">+IF(AND(ISNUMBER(OFFSET('Sanitation Data'!$E$11,0,10*ROW('Sanitation Data'!E21))),'Data Summary'!CS27="Yes"),OFFSET('Sanitation Data'!$E$11,0,10*ROW('Sanitation Data'!E21)),NA())</f>
        <v>#N/A</v>
      </c>
      <c r="AE27" s="508" t="e">
        <f ca="1">+IF(AND(ISNUMBER(OFFSET('Sanitation Data'!$E$12,0,10*ROW('Sanitation Data'!E21))),'Data Summary'!CT27="Yes"),OFFSET('Sanitation Data'!$E$12,0,10*ROW('Sanitation Data'!E21)),NA())</f>
        <v>#N/A</v>
      </c>
      <c r="AF27" s="508" t="e">
        <f ca="1">+IF(AND(ISNUMBER(OFFSET('Sanitation Data'!$F$4,0,10*ROW('Sanitation Data'!F21))),'Data Summary'!CU27="Yes"),100-OFFSET('Sanitation Data'!$F$4,0,10*ROW('Sanitation Data'!F21)),NA())</f>
        <v>#N/A</v>
      </c>
      <c r="AG27" s="508" t="e">
        <f ca="1">+IF(AND(ISNUMBER(OFFSET('Sanitation Data'!$F$6,0,10*ROW('Sanitation Data'!F21))),'Data Summary'!CV27="Yes"),OFFSET('Sanitation Data'!$F$6,0,10*ROW('Sanitation Data'!F21)),NA())</f>
        <v>#N/A</v>
      </c>
      <c r="AH27" s="508" t="e">
        <f ca="1">+IF(AND(ISNUMBER(OFFSET('Sanitation Data'!$F$10,0,10*ROW('Sanitation Data'!F21))),'Data Summary'!CW27="Yes"),OFFSET('Sanitation Data'!$F$10,0,10*ROW('Sanitation Data'!F21)),NA())</f>
        <v>#N/A</v>
      </c>
      <c r="AI27" s="508" t="e">
        <f ca="1">+IF(AND(ISNUMBER(OFFSET('Sanitation Data'!$F$11,0,10*ROW('Sanitation Data'!F21))),'Data Summary'!CX27="Yes"),OFFSET('Sanitation Data'!$F$11,0,10*ROW('Sanitation Data'!F21)),NA())</f>
        <v>#N/A</v>
      </c>
      <c r="AJ27" s="508" t="e">
        <f ca="1">+IF(AND(ISNUMBER(OFFSET('Sanitation Data'!$F$12,0,10*ROW('Sanitation Data'!F21))),'Data Summary'!CY27="Yes"),OFFSET('Sanitation Data'!$F$12,0,10*ROW('Sanitation Data'!F21)),NA())</f>
        <v>#N/A</v>
      </c>
      <c r="AK27" s="508" t="e">
        <f ca="1">+IF(AND(ISNUMBER(OFFSET('Sanitation Data'!$G$4,0,10*ROW('Sanitation Data'!G21))),'Data Summary'!CZ27="Yes"),100-OFFSET('Sanitation Data'!$G$4,0,10*ROW('Sanitation Data'!G21)),NA())</f>
        <v>#N/A</v>
      </c>
      <c r="AL27" s="508" t="e">
        <f ca="1">+IF(AND(ISNUMBER(OFFSET('Sanitation Data'!$G$6,0,10*ROW('Sanitation Data'!G21))),'Data Summary'!DA27="Yes"),OFFSET('Sanitation Data'!$G$6,0,10*ROW('Sanitation Data'!G21)),NA())</f>
        <v>#N/A</v>
      </c>
      <c r="AM27" s="508" t="e">
        <f ca="1">+IF(AND(ISNUMBER(OFFSET('Sanitation Data'!$G$10,0,10*ROW('Sanitation Data'!G21))),'Data Summary'!DB27="Yes"),OFFSET('Sanitation Data'!$G$10,0,10*ROW('Sanitation Data'!G21)),NA())</f>
        <v>#N/A</v>
      </c>
      <c r="AN27" s="508" t="e">
        <f ca="1">+IF(AND(ISNUMBER(OFFSET('Sanitation Data'!$G$11,0,10*ROW('Sanitation Data'!G21))),'Data Summary'!DC27="Yes"),OFFSET('Sanitation Data'!$G$11,0,10*ROW('Sanitation Data'!G21)),NA())</f>
        <v>#N/A</v>
      </c>
      <c r="AO27" s="508" t="e">
        <f ca="1">+IF(AND(ISNUMBER(OFFSET('Sanitation Data'!$G$12,0,10*ROW('Sanitation Data'!G21))),'Data Summary'!DD27="Yes"),OFFSET('Sanitation Data'!$G$12,0,10*ROW('Sanitation Data'!G21)),NA())</f>
        <v>#N/A</v>
      </c>
      <c r="AP27" s="508" t="e">
        <f ca="1">+IF(AND(ISNUMBER(OFFSET('Sanitation Data'!$H$4,0,10*ROW('Sanitation Data'!H21))),'Data Summary'!DE27="Yes"),100-OFFSET('Sanitation Data'!$H$4,0,10*ROW('Sanitation Data'!H21)),NA())</f>
        <v>#N/A</v>
      </c>
      <c r="AQ27" s="508" t="e">
        <f ca="1">+IF(AND(ISNUMBER(OFFSET('Sanitation Data'!$H$6,0,10*ROW('Sanitation Data'!H21))),'Data Summary'!DF27="Yes"),OFFSET('Sanitation Data'!$H$6,0,10*ROW('Sanitation Data'!H21)),NA())</f>
        <v>#N/A</v>
      </c>
      <c r="AR27" s="508" t="e">
        <f ca="1">+IF(AND(ISNUMBER(OFFSET('Sanitation Data'!$H$10,0,10*ROW('Sanitation Data'!H21))),'Data Summary'!DG27="Yes"),OFFSET('Sanitation Data'!$H$10,0,10*ROW('Sanitation Data'!H21)),NA())</f>
        <v>#N/A</v>
      </c>
      <c r="AS27" s="508" t="e">
        <f ca="1">+IF(AND(ISNUMBER(OFFSET('Sanitation Data'!$H$11,0,10*ROW('Sanitation Data'!H21))),'Data Summary'!DH27="Yes"),OFFSET('Sanitation Data'!$H$11,0,10*ROW('Sanitation Data'!H21)),NA())</f>
        <v>#N/A</v>
      </c>
      <c r="AT27" s="508" t="e">
        <f ca="1">+IF(AND(ISNUMBER(OFFSET('Sanitation Data'!$H$12,0,10*ROW('Sanitation Data'!H21))),'Data Summary'!DI27="Yes"),OFFSET('Sanitation Data'!$H$12,0,10*ROW('Sanitation Data'!H21)),NA())</f>
        <v>#N/A</v>
      </c>
      <c r="AU27" s="508" t="e">
        <f ca="1">+IF(AND(ISNUMBER(OFFSET('Sanitation Data'!$I$4,0,10*ROW('Sanitation Data'!I21))),'Data Summary'!DJ27="Yes"),100-OFFSET('Sanitation Data'!$I$4,0,10*ROW('Sanitation Data'!I21)),NA())</f>
        <v>#N/A</v>
      </c>
      <c r="AV27" s="508" t="e">
        <f ca="1">+IF(AND(ISNUMBER(OFFSET('Sanitation Data'!$I$6,0,10*ROW('Sanitation Data'!I21))),'Data Summary'!DK27="Yes"),OFFSET('Sanitation Data'!$I$6,0,10*ROW('Sanitation Data'!I21)),NA())</f>
        <v>#N/A</v>
      </c>
      <c r="AW27" s="508" t="e">
        <f ca="1">+IF(AND(ISNUMBER(OFFSET('Sanitation Data'!$I$10,0,10*ROW('Sanitation Data'!I21))),'Data Summary'!DL27="Yes"),OFFSET('Sanitation Data'!$I$10,0,10*ROW('Sanitation Data'!I21)),NA())</f>
        <v>#N/A</v>
      </c>
      <c r="AX27" s="508" t="e">
        <f ca="1">+IF(AND(ISNUMBER(OFFSET('Sanitation Data'!$I$11,0,10*ROW('Sanitation Data'!I21))),'Data Summary'!DM27="Yes"),OFFSET('Sanitation Data'!$I$11,0,10*ROW('Sanitation Data'!I21)),NA())</f>
        <v>#N/A</v>
      </c>
      <c r="AY27" s="508" t="e">
        <f ca="1">+IF(AND(ISNUMBER(OFFSET('Sanitation Data'!$I$12,0,10*ROW('Sanitation Data'!I21))),'Data Summary'!DN27="Yes"),OFFSET('Sanitation Data'!$I$12,0,10*ROW('Sanitation Data'!I21)),NA())</f>
        <v>#N/A</v>
      </c>
      <c r="AZ27" s="509" t="e">
        <f ca="1">+IF(AND(ISNUMBER(OFFSET('Hygiene Data'!$D$5,0,10*ROW('Hygiene Data'!D21))),'Data Summary'!DO27="Yes"),OFFSET('Hygiene Data'!$D$5,0,10*ROW('Hygiene Data'!D21)),NA())</f>
        <v>#N/A</v>
      </c>
      <c r="BA27" s="509" t="e">
        <f ca="1">+IF(AND(ISNUMBER(OFFSET('Hygiene Data'!$D$7,0,10*ROW('Hygiene Data'!D21))),'Data Summary'!DP27="Yes"),OFFSET('Hygiene Data'!$D$7,0,10*ROW('Hygiene Data'!D21)),NA())</f>
        <v>#N/A</v>
      </c>
      <c r="BB27" s="509" t="e">
        <f ca="1">+IF(AND(ISNUMBER(OFFSET('Hygiene Data'!$D$9,0,10*ROW('Hygiene Data'!D21))),'Data Summary'!DQ27="Yes"),OFFSET('Hygiene Data'!$D$9,0,10*ROW('Hygiene Data'!D21)),NA())</f>
        <v>#N/A</v>
      </c>
      <c r="BC27" s="509" t="e">
        <f ca="1">+IF(AND(ISNUMBER(OFFSET('Hygiene Data'!$E$5,0,10*ROW('Hygiene Data'!E21))),'Data Summary'!DR27="Yes"),OFFSET('Hygiene Data'!$E$5,0,10*ROW('Hygiene Data'!E21)),NA())</f>
        <v>#N/A</v>
      </c>
      <c r="BD27" s="509" t="e">
        <f ca="1">+IF(AND(ISNUMBER(OFFSET('Hygiene Data'!$E$7,0,10*ROW('Hygiene Data'!E21))),'Data Summary'!DS27="Yes"),OFFSET('Hygiene Data'!$E$7,0,10*ROW('Hygiene Data'!E21)),NA())</f>
        <v>#N/A</v>
      </c>
      <c r="BE27" s="509" t="e">
        <f ca="1">+IF(AND(ISNUMBER(OFFSET('Hygiene Data'!$E$9,0,10*ROW('Hygiene Data'!E21))),'Data Summary'!DT27="Yes"),OFFSET('Hygiene Data'!$E$9,0,10*ROW('Hygiene Data'!E21)),NA())</f>
        <v>#N/A</v>
      </c>
      <c r="BF27" s="509" t="e">
        <f ca="1">+IF(AND(ISNUMBER(OFFSET('Hygiene Data'!$F$5,0,10*ROW('Hygiene Data'!F21))),'Data Summary'!DU27="Yes"),OFFSET('Hygiene Data'!$F$5,0,10*ROW('Hygiene Data'!F21)),NA())</f>
        <v>#N/A</v>
      </c>
      <c r="BG27" s="509" t="e">
        <f ca="1">+IF(AND(ISNUMBER(OFFSET('Hygiene Data'!$F$7,0,10*ROW('Hygiene Data'!F21))),'Data Summary'!DV27="Yes"),OFFSET('Hygiene Data'!$F$7,0,10*ROW('Hygiene Data'!F21)),NA())</f>
        <v>#N/A</v>
      </c>
      <c r="BH27" s="509" t="e">
        <f ca="1">+IF(AND(ISNUMBER(OFFSET('Hygiene Data'!$F$9,0,10*ROW('Hygiene Data'!F21))),'Data Summary'!DW27="Yes"),OFFSET('Hygiene Data'!$F$9,0,10*ROW('Hygiene Data'!F21)),NA())</f>
        <v>#N/A</v>
      </c>
      <c r="BI27" s="509" t="e">
        <f ca="1">+IF(AND(ISNUMBER(OFFSET('Hygiene Data'!$G$5,0,10*ROW('Hygiene Data'!G21))),'Data Summary'!DX27="Yes"),OFFSET('Hygiene Data'!$G$5,0,10*ROW('Hygiene Data'!G21)),NA())</f>
        <v>#N/A</v>
      </c>
      <c r="BJ27" s="509" t="e">
        <f ca="1">+IF(AND(ISNUMBER(OFFSET('Hygiene Data'!$G$7,0,10*ROW('Hygiene Data'!G21))),'Data Summary'!DY27="Yes"),OFFSET('Hygiene Data'!$G$7,0,10*ROW('Hygiene Data'!G21)),NA())</f>
        <v>#N/A</v>
      </c>
      <c r="BK27" s="509" t="e">
        <f ca="1">+IF(AND(ISNUMBER(OFFSET('Hygiene Data'!$G$9,0,10*ROW('Hygiene Data'!G21))),'Data Summary'!DZ27="Yes"),OFFSET('Hygiene Data'!$G$9,0,10*ROW('Hygiene Data'!G21)),NA())</f>
        <v>#N/A</v>
      </c>
      <c r="BL27" s="509" t="e">
        <f ca="1">+IF(AND(ISNUMBER(OFFSET('Hygiene Data'!$H$5,0,10*ROW('Hygiene Data'!H21))),'Data Summary'!EA27="Yes"),OFFSET('Hygiene Data'!$H$5,0,10*ROW('Hygiene Data'!H21)),NA())</f>
        <v>#N/A</v>
      </c>
      <c r="BM27" s="509" t="e">
        <f ca="1">+IF(AND(ISNUMBER(OFFSET('Hygiene Data'!$H$7,0,10*ROW('Hygiene Data'!H21))),'Data Summary'!EB27="Yes"),OFFSET('Hygiene Data'!$H$7,0,10*ROW('Hygiene Data'!H21)),NA())</f>
        <v>#N/A</v>
      </c>
      <c r="BN27" s="509" t="e">
        <f ca="1">+IF(AND(ISNUMBER(OFFSET('Hygiene Data'!$H$9,0,10*ROW('Hygiene Data'!H21))),'Data Summary'!EC27="Yes"),OFFSET('Hygiene Data'!$H$9,0,10*ROW('Hygiene Data'!H21)),NA())</f>
        <v>#N/A</v>
      </c>
      <c r="BO27" s="509" t="e">
        <f ca="1">+IF(AND(ISNUMBER(OFFSET('Hygiene Data'!$I$5,0,10*ROW('Hygiene Data'!I21))),'Data Summary'!ED27="Yes"),OFFSET('Hygiene Data'!$I$5,0,10*ROW('Hygiene Data'!I21)),NA())</f>
        <v>#N/A</v>
      </c>
      <c r="BP27" s="509" t="e">
        <f ca="1">+IF(AND(ISNUMBER(OFFSET('Hygiene Data'!$I$7,0,10*ROW('Hygiene Data'!I21))),'Data Summary'!EE27="Yes"),OFFSET('Hygiene Data'!$I$7,0,10*ROW('Hygiene Data'!I21)),NA())</f>
        <v>#N/A</v>
      </c>
      <c r="BQ27" s="509" t="e">
        <f ca="1">+IF(AND(ISNUMBER(OFFSET('Hygiene Data'!$I$9,0,10*ROW('Hygiene Data'!I21))),'Data Summary'!EF27="Yes"),OFFSET('Hygiene Data'!$I$9,0,10*ROW('Hygiene Data'!I21)),NA())</f>
        <v>#N/A</v>
      </c>
    </row>
    <row r="28" spans="1:69" x14ac:dyDescent="0.25">
      <c r="A28" s="505" t="e">
        <f ca="1">+RIGHT('Data Summary'!A28,LEN('Data Summary'!A28)-9)</f>
        <v>#VALUE!</v>
      </c>
      <c r="B28" s="479" t="str">
        <f ca="1">+IF(ISTEXT('Data Summary'!B28),'Data Summary'!B28,"")</f>
        <v/>
      </c>
      <c r="C28" s="506" t="e">
        <f ca="1">+VALUE('Data Summary'!C28)</f>
        <v>#VALUE!</v>
      </c>
      <c r="D28" s="507" t="e">
        <f ca="1">+IF(AND(ISNUMBER(OFFSET('Water Data'!$D$4,0,10*ROW('Water Data'!D22))),'Data Summary'!BS28="Yes"),100-OFFSET('Water Data'!$D$4,0,10*ROW('Water Data'!D22)),NA())</f>
        <v>#N/A</v>
      </c>
      <c r="E28" s="507" t="e">
        <f ca="1">+IF(AND(ISNUMBER(OFFSET('Water Data'!$D$6,0,10*ROW('Water Data'!D22))),'Data Summary'!BT28="Yes"),OFFSET('Water Data'!$D$6,0,10*ROW('Water Data'!D22)),NA())</f>
        <v>#N/A</v>
      </c>
      <c r="F28" s="507" t="e">
        <f ca="1">+IF(AND(ISNUMBER(OFFSET('Water Data'!$D$9,0,10*ROW('Water Data'!D22))),'Data Summary'!BU28="Yes"),OFFSET('Water Data'!$D$9,0,10*ROW('Water Data'!D22)),NA())</f>
        <v>#N/A</v>
      </c>
      <c r="G28" s="507" t="e">
        <f ca="1">+IF(AND(ISNUMBER(OFFSET('Water Data'!$E$4,0,10*ROW('Water Data'!E22))),'Data Summary'!BV28="Yes"),100-OFFSET('Water Data'!$E$4,0,10*ROW('Water Data'!E22)),NA())</f>
        <v>#N/A</v>
      </c>
      <c r="H28" s="507" t="e">
        <f ca="1">+IF(AND(ISNUMBER(OFFSET('Water Data'!$E$6,0,10*ROW('Water Data'!E22))),'Data Summary'!BW28="Yes"),OFFSET('Water Data'!$E$6,0,10*ROW('Water Data'!E22)),NA())</f>
        <v>#N/A</v>
      </c>
      <c r="I28" s="507" t="e">
        <f ca="1">+IF(AND(ISNUMBER(OFFSET('Water Data'!$E$9,0,10*ROW('Water Data'!E22))),'Data Summary'!BX28="Yes"),OFFSET('Water Data'!$E$9,0,10*ROW('Water Data'!E22)),NA())</f>
        <v>#N/A</v>
      </c>
      <c r="J28" s="507" t="e">
        <f ca="1">+IF(AND(ISNUMBER(OFFSET('Water Data'!$F$4,0,10*ROW('Water Data'!F22))),'Data Summary'!BY28="Yes"),100-OFFSET('Water Data'!$F$4,0,10*ROW('Water Data'!F22)),NA())</f>
        <v>#N/A</v>
      </c>
      <c r="K28" s="507" t="e">
        <f ca="1">+IF(AND(ISNUMBER(OFFSET('Water Data'!$F$6,0,10*ROW('Water Data'!F22))),'Data Summary'!BZ28="Yes"),OFFSET('Water Data'!$F$6,0,10*ROW('Water Data'!F22)),NA())</f>
        <v>#N/A</v>
      </c>
      <c r="L28" s="507" t="e">
        <f ca="1">+IF(AND(ISNUMBER(OFFSET('Water Data'!$F$9,0,10*ROW('Water Data'!F22))),'Data Summary'!CA28="Yes"),OFFSET('Water Data'!$F$9,0,10*ROW('Water Data'!F22)),NA())</f>
        <v>#N/A</v>
      </c>
      <c r="M28" s="507" t="e">
        <f ca="1">+IF(AND(ISNUMBER(OFFSET('Water Data'!$G$4,0,10*ROW('Water Data'!G22))),'Data Summary'!CB28="Yes"),100-OFFSET('Water Data'!$G$4,0,10*ROW('Water Data'!G22)),NA())</f>
        <v>#N/A</v>
      </c>
      <c r="N28" s="507" t="e">
        <f ca="1">+IF(AND(ISNUMBER(OFFSET('Water Data'!$G$6,0,10*ROW('Water Data'!G22))),'Data Summary'!CC28="Yes"),OFFSET('Water Data'!$G$6,0,10*ROW('Water Data'!G22)),NA())</f>
        <v>#N/A</v>
      </c>
      <c r="O28" s="507" t="e">
        <f ca="1">+IF(AND(ISNUMBER(OFFSET('Water Data'!$G$9,0,10*ROW('Water Data'!G22))),'Data Summary'!CD28="Yes"),OFFSET('Water Data'!$G$9,0,10*ROW('Water Data'!G22)),NA())</f>
        <v>#N/A</v>
      </c>
      <c r="P28" s="507" t="e">
        <f ca="1">+IF(AND(ISNUMBER(OFFSET('Water Data'!$H$4,0,10*ROW('Water Data'!H22))),'Data Summary'!CE28="Yes"),100-OFFSET('Water Data'!$H$4,0,10*ROW('Water Data'!H22)),NA())</f>
        <v>#N/A</v>
      </c>
      <c r="Q28" s="507" t="e">
        <f ca="1">+IF(AND(ISNUMBER(OFFSET('Water Data'!$H$6,0,10*ROW('Water Data'!H22))),'Data Summary'!CF28="Yes"),OFFSET('Water Data'!$H$6,0,10*ROW('Water Data'!H22)),NA())</f>
        <v>#N/A</v>
      </c>
      <c r="R28" s="507" t="e">
        <f ca="1">+IF(AND(ISNUMBER(OFFSET('Water Data'!$H$9,0,10*ROW('Water Data'!H22))),'Data Summary'!CG28="Yes"),OFFSET('Water Data'!$H$9,0,10*ROW('Water Data'!H22)),NA())</f>
        <v>#N/A</v>
      </c>
      <c r="S28" s="507" t="e">
        <f ca="1">+IF(AND(ISNUMBER(OFFSET('Water Data'!$I$4,0,10*ROW('Water Data'!I22))),'Data Summary'!CH28="Yes"),100-OFFSET('Water Data'!$I$4,0,10*ROW('Water Data'!I22)),NA())</f>
        <v>#N/A</v>
      </c>
      <c r="T28" s="507" t="e">
        <f ca="1">+IF(AND(ISNUMBER(OFFSET('Water Data'!$I$6,0,10*ROW('Water Data'!I22))),'Data Summary'!CI28="Yes"),OFFSET('Water Data'!$I$6,0,10*ROW('Water Data'!I22)),NA())</f>
        <v>#N/A</v>
      </c>
      <c r="U28" s="507" t="e">
        <f ca="1">+IF(AND(ISNUMBER(OFFSET('Water Data'!$I$9,0,10*ROW('Water Data'!I22))),'Data Summary'!CJ28="Yes"),OFFSET('Water Data'!$I$9,0,10*ROW('Water Data'!I22)),NA())</f>
        <v>#N/A</v>
      </c>
      <c r="V28" s="508" t="e">
        <f ca="1">+IF(AND(ISNUMBER(OFFSET('Sanitation Data'!$D$4,0,10*ROW('Sanitation Data'!D22))),'Data Summary'!CK28="Yes"),100-OFFSET('Sanitation Data'!$D$4,0,10*ROW('Sanitation Data'!D22)),NA())</f>
        <v>#N/A</v>
      </c>
      <c r="W28" s="508" t="e">
        <f ca="1">+IF(AND(ISNUMBER(OFFSET('Sanitation Data'!$D$6,0,10*ROW('Sanitation Data'!D22))),'Data Summary'!CL28="Yes"),OFFSET('Sanitation Data'!$D$6,0,10*ROW('Sanitation Data'!D22)),NA())</f>
        <v>#N/A</v>
      </c>
      <c r="X28" s="508" t="e">
        <f ca="1">+IF(AND(ISNUMBER(OFFSET('Sanitation Data'!$D$10,0,10*ROW('Sanitation Data'!D22))),'Data Summary'!CM28="Yes"),OFFSET('Sanitation Data'!$D$10,0,10*ROW('Sanitation Data'!D22)),NA())</f>
        <v>#N/A</v>
      </c>
      <c r="Y28" s="508" t="e">
        <f ca="1">+IF(AND(ISNUMBER(OFFSET('Sanitation Data'!$D$11,0,10*ROW('Sanitation Data'!D22))),'Data Summary'!CN28="Yes"),OFFSET('Sanitation Data'!$D$11,0,10*ROW('Sanitation Data'!D22)),NA())</f>
        <v>#N/A</v>
      </c>
      <c r="Z28" s="508" t="e">
        <f ca="1">+IF(AND(ISNUMBER(OFFSET('Sanitation Data'!$D$12,0,10*ROW('Sanitation Data'!D22))),'Data Summary'!CO28="Yes"),OFFSET('Sanitation Data'!$D$12,0,10*ROW('Sanitation Data'!D22)),NA())</f>
        <v>#N/A</v>
      </c>
      <c r="AA28" s="508" t="e">
        <f ca="1">+IF(AND(ISNUMBER(OFFSET('Sanitation Data'!$E$4,0,10*ROW('Sanitation Data'!E22))),'Data Summary'!CP28="Yes"),100-OFFSET('Sanitation Data'!$E$4,0,10*ROW('Sanitation Data'!E22)),NA())</f>
        <v>#N/A</v>
      </c>
      <c r="AB28" s="508" t="e">
        <f ca="1">+IF(AND(ISNUMBER(OFFSET('Sanitation Data'!$E$6,0,10*ROW('Sanitation Data'!E22))),'Data Summary'!CQ28="Yes"),OFFSET('Sanitation Data'!$E$6,0,10*ROW('Sanitation Data'!E22)),NA())</f>
        <v>#N/A</v>
      </c>
      <c r="AC28" s="508" t="e">
        <f ca="1">+IF(AND(ISNUMBER(OFFSET('Sanitation Data'!$E$10,0,10*ROW('Sanitation Data'!E22))),'Data Summary'!CR28="Yes"),OFFSET('Sanitation Data'!$E$10,0,10*ROW('Sanitation Data'!E22)),NA())</f>
        <v>#N/A</v>
      </c>
      <c r="AD28" s="508" t="e">
        <f ca="1">+IF(AND(ISNUMBER(OFFSET('Sanitation Data'!$E$11,0,10*ROW('Sanitation Data'!E22))),'Data Summary'!CS28="Yes"),OFFSET('Sanitation Data'!$E$11,0,10*ROW('Sanitation Data'!E22)),NA())</f>
        <v>#N/A</v>
      </c>
      <c r="AE28" s="508" t="e">
        <f ca="1">+IF(AND(ISNUMBER(OFFSET('Sanitation Data'!$E$12,0,10*ROW('Sanitation Data'!E22))),'Data Summary'!CT28="Yes"),OFFSET('Sanitation Data'!$E$12,0,10*ROW('Sanitation Data'!E22)),NA())</f>
        <v>#N/A</v>
      </c>
      <c r="AF28" s="508" t="e">
        <f ca="1">+IF(AND(ISNUMBER(OFFSET('Sanitation Data'!$F$4,0,10*ROW('Sanitation Data'!F22))),'Data Summary'!CU28="Yes"),100-OFFSET('Sanitation Data'!$F$4,0,10*ROW('Sanitation Data'!F22)),NA())</f>
        <v>#N/A</v>
      </c>
      <c r="AG28" s="508" t="e">
        <f ca="1">+IF(AND(ISNUMBER(OFFSET('Sanitation Data'!$F$6,0,10*ROW('Sanitation Data'!F22))),'Data Summary'!CV28="Yes"),OFFSET('Sanitation Data'!$F$6,0,10*ROW('Sanitation Data'!F22)),NA())</f>
        <v>#N/A</v>
      </c>
      <c r="AH28" s="508" t="e">
        <f ca="1">+IF(AND(ISNUMBER(OFFSET('Sanitation Data'!$F$10,0,10*ROW('Sanitation Data'!F22))),'Data Summary'!CW28="Yes"),OFFSET('Sanitation Data'!$F$10,0,10*ROW('Sanitation Data'!F22)),NA())</f>
        <v>#N/A</v>
      </c>
      <c r="AI28" s="508" t="e">
        <f ca="1">+IF(AND(ISNUMBER(OFFSET('Sanitation Data'!$F$11,0,10*ROW('Sanitation Data'!F22))),'Data Summary'!CX28="Yes"),OFFSET('Sanitation Data'!$F$11,0,10*ROW('Sanitation Data'!F22)),NA())</f>
        <v>#N/A</v>
      </c>
      <c r="AJ28" s="508" t="e">
        <f ca="1">+IF(AND(ISNUMBER(OFFSET('Sanitation Data'!$F$12,0,10*ROW('Sanitation Data'!F22))),'Data Summary'!CY28="Yes"),OFFSET('Sanitation Data'!$F$12,0,10*ROW('Sanitation Data'!F22)),NA())</f>
        <v>#N/A</v>
      </c>
      <c r="AK28" s="508" t="e">
        <f ca="1">+IF(AND(ISNUMBER(OFFSET('Sanitation Data'!$G$4,0,10*ROW('Sanitation Data'!G22))),'Data Summary'!CZ28="Yes"),100-OFFSET('Sanitation Data'!$G$4,0,10*ROW('Sanitation Data'!G22)),NA())</f>
        <v>#N/A</v>
      </c>
      <c r="AL28" s="508" t="e">
        <f ca="1">+IF(AND(ISNUMBER(OFFSET('Sanitation Data'!$G$6,0,10*ROW('Sanitation Data'!G22))),'Data Summary'!DA28="Yes"),OFFSET('Sanitation Data'!$G$6,0,10*ROW('Sanitation Data'!G22)),NA())</f>
        <v>#N/A</v>
      </c>
      <c r="AM28" s="508" t="e">
        <f ca="1">+IF(AND(ISNUMBER(OFFSET('Sanitation Data'!$G$10,0,10*ROW('Sanitation Data'!G22))),'Data Summary'!DB28="Yes"),OFFSET('Sanitation Data'!$G$10,0,10*ROW('Sanitation Data'!G22)),NA())</f>
        <v>#N/A</v>
      </c>
      <c r="AN28" s="508" t="e">
        <f ca="1">+IF(AND(ISNUMBER(OFFSET('Sanitation Data'!$G$11,0,10*ROW('Sanitation Data'!G22))),'Data Summary'!DC28="Yes"),OFFSET('Sanitation Data'!$G$11,0,10*ROW('Sanitation Data'!G22)),NA())</f>
        <v>#N/A</v>
      </c>
      <c r="AO28" s="508" t="e">
        <f ca="1">+IF(AND(ISNUMBER(OFFSET('Sanitation Data'!$G$12,0,10*ROW('Sanitation Data'!G22))),'Data Summary'!DD28="Yes"),OFFSET('Sanitation Data'!$G$12,0,10*ROW('Sanitation Data'!G22)),NA())</f>
        <v>#N/A</v>
      </c>
      <c r="AP28" s="508" t="e">
        <f ca="1">+IF(AND(ISNUMBER(OFFSET('Sanitation Data'!$H$4,0,10*ROW('Sanitation Data'!H22))),'Data Summary'!DE28="Yes"),100-OFFSET('Sanitation Data'!$H$4,0,10*ROW('Sanitation Data'!H22)),NA())</f>
        <v>#N/A</v>
      </c>
      <c r="AQ28" s="508" t="e">
        <f ca="1">+IF(AND(ISNUMBER(OFFSET('Sanitation Data'!$H$6,0,10*ROW('Sanitation Data'!H22))),'Data Summary'!DF28="Yes"),OFFSET('Sanitation Data'!$H$6,0,10*ROW('Sanitation Data'!H22)),NA())</f>
        <v>#N/A</v>
      </c>
      <c r="AR28" s="508" t="e">
        <f ca="1">+IF(AND(ISNUMBER(OFFSET('Sanitation Data'!$H$10,0,10*ROW('Sanitation Data'!H22))),'Data Summary'!DG28="Yes"),OFFSET('Sanitation Data'!$H$10,0,10*ROW('Sanitation Data'!H22)),NA())</f>
        <v>#N/A</v>
      </c>
      <c r="AS28" s="508" t="e">
        <f ca="1">+IF(AND(ISNUMBER(OFFSET('Sanitation Data'!$H$11,0,10*ROW('Sanitation Data'!H22))),'Data Summary'!DH28="Yes"),OFFSET('Sanitation Data'!$H$11,0,10*ROW('Sanitation Data'!H22)),NA())</f>
        <v>#N/A</v>
      </c>
      <c r="AT28" s="508" t="e">
        <f ca="1">+IF(AND(ISNUMBER(OFFSET('Sanitation Data'!$H$12,0,10*ROW('Sanitation Data'!H22))),'Data Summary'!DI28="Yes"),OFFSET('Sanitation Data'!$H$12,0,10*ROW('Sanitation Data'!H22)),NA())</f>
        <v>#N/A</v>
      </c>
      <c r="AU28" s="508" t="e">
        <f ca="1">+IF(AND(ISNUMBER(OFFSET('Sanitation Data'!$I$4,0,10*ROW('Sanitation Data'!I22))),'Data Summary'!DJ28="Yes"),100-OFFSET('Sanitation Data'!$I$4,0,10*ROW('Sanitation Data'!I22)),NA())</f>
        <v>#N/A</v>
      </c>
      <c r="AV28" s="508" t="e">
        <f ca="1">+IF(AND(ISNUMBER(OFFSET('Sanitation Data'!$I$6,0,10*ROW('Sanitation Data'!I22))),'Data Summary'!DK28="Yes"),OFFSET('Sanitation Data'!$I$6,0,10*ROW('Sanitation Data'!I22)),NA())</f>
        <v>#N/A</v>
      </c>
      <c r="AW28" s="508" t="e">
        <f ca="1">+IF(AND(ISNUMBER(OFFSET('Sanitation Data'!$I$10,0,10*ROW('Sanitation Data'!I22))),'Data Summary'!DL28="Yes"),OFFSET('Sanitation Data'!$I$10,0,10*ROW('Sanitation Data'!I22)),NA())</f>
        <v>#N/A</v>
      </c>
      <c r="AX28" s="508" t="e">
        <f ca="1">+IF(AND(ISNUMBER(OFFSET('Sanitation Data'!$I$11,0,10*ROW('Sanitation Data'!I22))),'Data Summary'!DM28="Yes"),OFFSET('Sanitation Data'!$I$11,0,10*ROW('Sanitation Data'!I22)),NA())</f>
        <v>#N/A</v>
      </c>
      <c r="AY28" s="508" t="e">
        <f ca="1">+IF(AND(ISNUMBER(OFFSET('Sanitation Data'!$I$12,0,10*ROW('Sanitation Data'!I22))),'Data Summary'!DN28="Yes"),OFFSET('Sanitation Data'!$I$12,0,10*ROW('Sanitation Data'!I22)),NA())</f>
        <v>#N/A</v>
      </c>
      <c r="AZ28" s="509" t="e">
        <f ca="1">+IF(AND(ISNUMBER(OFFSET('Hygiene Data'!$D$5,0,10*ROW('Hygiene Data'!D22))),'Data Summary'!DO28="Yes"),OFFSET('Hygiene Data'!$D$5,0,10*ROW('Hygiene Data'!D22)),NA())</f>
        <v>#N/A</v>
      </c>
      <c r="BA28" s="509" t="e">
        <f ca="1">+IF(AND(ISNUMBER(OFFSET('Hygiene Data'!$D$7,0,10*ROW('Hygiene Data'!D22))),'Data Summary'!DP28="Yes"),OFFSET('Hygiene Data'!$D$7,0,10*ROW('Hygiene Data'!D22)),NA())</f>
        <v>#N/A</v>
      </c>
      <c r="BB28" s="509" t="e">
        <f ca="1">+IF(AND(ISNUMBER(OFFSET('Hygiene Data'!$D$9,0,10*ROW('Hygiene Data'!D22))),'Data Summary'!DQ28="Yes"),OFFSET('Hygiene Data'!$D$9,0,10*ROW('Hygiene Data'!D22)),NA())</f>
        <v>#N/A</v>
      </c>
      <c r="BC28" s="509" t="e">
        <f ca="1">+IF(AND(ISNUMBER(OFFSET('Hygiene Data'!$E$5,0,10*ROW('Hygiene Data'!E22))),'Data Summary'!DR28="Yes"),OFFSET('Hygiene Data'!$E$5,0,10*ROW('Hygiene Data'!E22)),NA())</f>
        <v>#N/A</v>
      </c>
      <c r="BD28" s="509" t="e">
        <f ca="1">+IF(AND(ISNUMBER(OFFSET('Hygiene Data'!$E$7,0,10*ROW('Hygiene Data'!E22))),'Data Summary'!DS28="Yes"),OFFSET('Hygiene Data'!$E$7,0,10*ROW('Hygiene Data'!E22)),NA())</f>
        <v>#N/A</v>
      </c>
      <c r="BE28" s="509" t="e">
        <f ca="1">+IF(AND(ISNUMBER(OFFSET('Hygiene Data'!$E$9,0,10*ROW('Hygiene Data'!E22))),'Data Summary'!DT28="Yes"),OFFSET('Hygiene Data'!$E$9,0,10*ROW('Hygiene Data'!E22)),NA())</f>
        <v>#N/A</v>
      </c>
      <c r="BF28" s="509" t="e">
        <f ca="1">+IF(AND(ISNUMBER(OFFSET('Hygiene Data'!$F$5,0,10*ROW('Hygiene Data'!F22))),'Data Summary'!DU28="Yes"),OFFSET('Hygiene Data'!$F$5,0,10*ROW('Hygiene Data'!F22)),NA())</f>
        <v>#N/A</v>
      </c>
      <c r="BG28" s="509" t="e">
        <f ca="1">+IF(AND(ISNUMBER(OFFSET('Hygiene Data'!$F$7,0,10*ROW('Hygiene Data'!F22))),'Data Summary'!DV28="Yes"),OFFSET('Hygiene Data'!$F$7,0,10*ROW('Hygiene Data'!F22)),NA())</f>
        <v>#N/A</v>
      </c>
      <c r="BH28" s="509" t="e">
        <f ca="1">+IF(AND(ISNUMBER(OFFSET('Hygiene Data'!$F$9,0,10*ROW('Hygiene Data'!F22))),'Data Summary'!DW28="Yes"),OFFSET('Hygiene Data'!$F$9,0,10*ROW('Hygiene Data'!F22)),NA())</f>
        <v>#N/A</v>
      </c>
      <c r="BI28" s="509" t="e">
        <f ca="1">+IF(AND(ISNUMBER(OFFSET('Hygiene Data'!$G$5,0,10*ROW('Hygiene Data'!G22))),'Data Summary'!DX28="Yes"),OFFSET('Hygiene Data'!$G$5,0,10*ROW('Hygiene Data'!G22)),NA())</f>
        <v>#N/A</v>
      </c>
      <c r="BJ28" s="509" t="e">
        <f ca="1">+IF(AND(ISNUMBER(OFFSET('Hygiene Data'!$G$7,0,10*ROW('Hygiene Data'!G22))),'Data Summary'!DY28="Yes"),OFFSET('Hygiene Data'!$G$7,0,10*ROW('Hygiene Data'!G22)),NA())</f>
        <v>#N/A</v>
      </c>
      <c r="BK28" s="509" t="e">
        <f ca="1">+IF(AND(ISNUMBER(OFFSET('Hygiene Data'!$G$9,0,10*ROW('Hygiene Data'!G22))),'Data Summary'!DZ28="Yes"),OFFSET('Hygiene Data'!$G$9,0,10*ROW('Hygiene Data'!G22)),NA())</f>
        <v>#N/A</v>
      </c>
      <c r="BL28" s="509" t="e">
        <f ca="1">+IF(AND(ISNUMBER(OFFSET('Hygiene Data'!$H$5,0,10*ROW('Hygiene Data'!H22))),'Data Summary'!EA28="Yes"),OFFSET('Hygiene Data'!$H$5,0,10*ROW('Hygiene Data'!H22)),NA())</f>
        <v>#N/A</v>
      </c>
      <c r="BM28" s="509" t="e">
        <f ca="1">+IF(AND(ISNUMBER(OFFSET('Hygiene Data'!$H$7,0,10*ROW('Hygiene Data'!H22))),'Data Summary'!EB28="Yes"),OFFSET('Hygiene Data'!$H$7,0,10*ROW('Hygiene Data'!H22)),NA())</f>
        <v>#N/A</v>
      </c>
      <c r="BN28" s="509" t="e">
        <f ca="1">+IF(AND(ISNUMBER(OFFSET('Hygiene Data'!$H$9,0,10*ROW('Hygiene Data'!H22))),'Data Summary'!EC28="Yes"),OFFSET('Hygiene Data'!$H$9,0,10*ROW('Hygiene Data'!H22)),NA())</f>
        <v>#N/A</v>
      </c>
      <c r="BO28" s="509" t="e">
        <f ca="1">+IF(AND(ISNUMBER(OFFSET('Hygiene Data'!$I$5,0,10*ROW('Hygiene Data'!I22))),'Data Summary'!ED28="Yes"),OFFSET('Hygiene Data'!$I$5,0,10*ROW('Hygiene Data'!I22)),NA())</f>
        <v>#N/A</v>
      </c>
      <c r="BP28" s="509" t="e">
        <f ca="1">+IF(AND(ISNUMBER(OFFSET('Hygiene Data'!$I$7,0,10*ROW('Hygiene Data'!I22))),'Data Summary'!EE28="Yes"),OFFSET('Hygiene Data'!$I$7,0,10*ROW('Hygiene Data'!I22)),NA())</f>
        <v>#N/A</v>
      </c>
      <c r="BQ28" s="509" t="e">
        <f ca="1">+IF(AND(ISNUMBER(OFFSET('Hygiene Data'!$I$9,0,10*ROW('Hygiene Data'!I22))),'Data Summary'!EF28="Yes"),OFFSET('Hygiene Data'!$I$9,0,10*ROW('Hygiene Data'!I22)),NA())</f>
        <v>#N/A</v>
      </c>
    </row>
    <row r="29" spans="1:69" x14ac:dyDescent="0.25">
      <c r="A29" s="505" t="e">
        <f ca="1">+RIGHT('Data Summary'!A29,LEN('Data Summary'!A29)-9)</f>
        <v>#VALUE!</v>
      </c>
      <c r="B29" s="479" t="str">
        <f ca="1">+IF(ISTEXT('Data Summary'!B29),'Data Summary'!B29,"")</f>
        <v/>
      </c>
      <c r="C29" s="506" t="e">
        <f ca="1">+VALUE('Data Summary'!C29)</f>
        <v>#VALUE!</v>
      </c>
      <c r="D29" s="507" t="e">
        <f ca="1">+IF(AND(ISNUMBER(OFFSET('Water Data'!$D$4,0,10*ROW('Water Data'!D23))),'Data Summary'!BS29="Yes"),100-OFFSET('Water Data'!$D$4,0,10*ROW('Water Data'!D23)),NA())</f>
        <v>#N/A</v>
      </c>
      <c r="E29" s="507" t="e">
        <f ca="1">+IF(AND(ISNUMBER(OFFSET('Water Data'!$D$6,0,10*ROW('Water Data'!D23))),'Data Summary'!BT29="Yes"),OFFSET('Water Data'!$D$6,0,10*ROW('Water Data'!D23)),NA())</f>
        <v>#N/A</v>
      </c>
      <c r="F29" s="507" t="e">
        <f ca="1">+IF(AND(ISNUMBER(OFFSET('Water Data'!$D$9,0,10*ROW('Water Data'!D23))),'Data Summary'!BU29="Yes"),OFFSET('Water Data'!$D$9,0,10*ROW('Water Data'!D23)),NA())</f>
        <v>#N/A</v>
      </c>
      <c r="G29" s="507" t="e">
        <f ca="1">+IF(AND(ISNUMBER(OFFSET('Water Data'!$E$4,0,10*ROW('Water Data'!E23))),'Data Summary'!BV29="Yes"),100-OFFSET('Water Data'!$E$4,0,10*ROW('Water Data'!E23)),NA())</f>
        <v>#N/A</v>
      </c>
      <c r="H29" s="507" t="e">
        <f ca="1">+IF(AND(ISNUMBER(OFFSET('Water Data'!$E$6,0,10*ROW('Water Data'!E23))),'Data Summary'!BW29="Yes"),OFFSET('Water Data'!$E$6,0,10*ROW('Water Data'!E23)),NA())</f>
        <v>#N/A</v>
      </c>
      <c r="I29" s="507" t="e">
        <f ca="1">+IF(AND(ISNUMBER(OFFSET('Water Data'!$E$9,0,10*ROW('Water Data'!E23))),'Data Summary'!BX29="Yes"),OFFSET('Water Data'!$E$9,0,10*ROW('Water Data'!E23)),NA())</f>
        <v>#N/A</v>
      </c>
      <c r="J29" s="507" t="e">
        <f ca="1">+IF(AND(ISNUMBER(OFFSET('Water Data'!$F$4,0,10*ROW('Water Data'!F23))),'Data Summary'!BY29="Yes"),100-OFFSET('Water Data'!$F$4,0,10*ROW('Water Data'!F23)),NA())</f>
        <v>#N/A</v>
      </c>
      <c r="K29" s="507" t="e">
        <f ca="1">+IF(AND(ISNUMBER(OFFSET('Water Data'!$F$6,0,10*ROW('Water Data'!F23))),'Data Summary'!BZ29="Yes"),OFFSET('Water Data'!$F$6,0,10*ROW('Water Data'!F23)),NA())</f>
        <v>#N/A</v>
      </c>
      <c r="L29" s="507" t="e">
        <f ca="1">+IF(AND(ISNUMBER(OFFSET('Water Data'!$F$9,0,10*ROW('Water Data'!F23))),'Data Summary'!CA29="Yes"),OFFSET('Water Data'!$F$9,0,10*ROW('Water Data'!F23)),NA())</f>
        <v>#N/A</v>
      </c>
      <c r="M29" s="507" t="e">
        <f ca="1">+IF(AND(ISNUMBER(OFFSET('Water Data'!$G$4,0,10*ROW('Water Data'!G23))),'Data Summary'!CB29="Yes"),100-OFFSET('Water Data'!$G$4,0,10*ROW('Water Data'!G23)),NA())</f>
        <v>#N/A</v>
      </c>
      <c r="N29" s="507" t="e">
        <f ca="1">+IF(AND(ISNUMBER(OFFSET('Water Data'!$G$6,0,10*ROW('Water Data'!G23))),'Data Summary'!CC29="Yes"),OFFSET('Water Data'!$G$6,0,10*ROW('Water Data'!G23)),NA())</f>
        <v>#N/A</v>
      </c>
      <c r="O29" s="507" t="e">
        <f ca="1">+IF(AND(ISNUMBER(OFFSET('Water Data'!$G$9,0,10*ROW('Water Data'!G23))),'Data Summary'!CD29="Yes"),OFFSET('Water Data'!$G$9,0,10*ROW('Water Data'!G23)),NA())</f>
        <v>#N/A</v>
      </c>
      <c r="P29" s="507" t="e">
        <f ca="1">+IF(AND(ISNUMBER(OFFSET('Water Data'!$H$4,0,10*ROW('Water Data'!H23))),'Data Summary'!CE29="Yes"),100-OFFSET('Water Data'!$H$4,0,10*ROW('Water Data'!H23)),NA())</f>
        <v>#N/A</v>
      </c>
      <c r="Q29" s="507" t="e">
        <f ca="1">+IF(AND(ISNUMBER(OFFSET('Water Data'!$H$6,0,10*ROW('Water Data'!H23))),'Data Summary'!CF29="Yes"),OFFSET('Water Data'!$H$6,0,10*ROW('Water Data'!H23)),NA())</f>
        <v>#N/A</v>
      </c>
      <c r="R29" s="507" t="e">
        <f ca="1">+IF(AND(ISNUMBER(OFFSET('Water Data'!$H$9,0,10*ROW('Water Data'!H23))),'Data Summary'!CG29="Yes"),OFFSET('Water Data'!$H$9,0,10*ROW('Water Data'!H23)),NA())</f>
        <v>#N/A</v>
      </c>
      <c r="S29" s="507" t="e">
        <f ca="1">+IF(AND(ISNUMBER(OFFSET('Water Data'!$I$4,0,10*ROW('Water Data'!I23))),'Data Summary'!CH29="Yes"),100-OFFSET('Water Data'!$I$4,0,10*ROW('Water Data'!I23)),NA())</f>
        <v>#N/A</v>
      </c>
      <c r="T29" s="507" t="e">
        <f ca="1">+IF(AND(ISNUMBER(OFFSET('Water Data'!$I$6,0,10*ROW('Water Data'!I23))),'Data Summary'!CI29="Yes"),OFFSET('Water Data'!$I$6,0,10*ROW('Water Data'!I23)),NA())</f>
        <v>#N/A</v>
      </c>
      <c r="U29" s="507" t="e">
        <f ca="1">+IF(AND(ISNUMBER(OFFSET('Water Data'!$I$9,0,10*ROW('Water Data'!I23))),'Data Summary'!CJ29="Yes"),OFFSET('Water Data'!$I$9,0,10*ROW('Water Data'!I23)),NA())</f>
        <v>#N/A</v>
      </c>
      <c r="V29" s="508" t="e">
        <f ca="1">+IF(AND(ISNUMBER(OFFSET('Sanitation Data'!$D$4,0,10*ROW('Sanitation Data'!D23))),'Data Summary'!CK29="Yes"),100-OFFSET('Sanitation Data'!$D$4,0,10*ROW('Sanitation Data'!D23)),NA())</f>
        <v>#N/A</v>
      </c>
      <c r="W29" s="508" t="e">
        <f ca="1">+IF(AND(ISNUMBER(OFFSET('Sanitation Data'!$D$6,0,10*ROW('Sanitation Data'!D23))),'Data Summary'!CL29="Yes"),OFFSET('Sanitation Data'!$D$6,0,10*ROW('Sanitation Data'!D23)),NA())</f>
        <v>#N/A</v>
      </c>
      <c r="X29" s="508" t="e">
        <f ca="1">+IF(AND(ISNUMBER(OFFSET('Sanitation Data'!$D$10,0,10*ROW('Sanitation Data'!D23))),'Data Summary'!CM29="Yes"),OFFSET('Sanitation Data'!$D$10,0,10*ROW('Sanitation Data'!D23)),NA())</f>
        <v>#N/A</v>
      </c>
      <c r="Y29" s="508" t="e">
        <f ca="1">+IF(AND(ISNUMBER(OFFSET('Sanitation Data'!$D$11,0,10*ROW('Sanitation Data'!D23))),'Data Summary'!CN29="Yes"),OFFSET('Sanitation Data'!$D$11,0,10*ROW('Sanitation Data'!D23)),NA())</f>
        <v>#N/A</v>
      </c>
      <c r="Z29" s="508" t="e">
        <f ca="1">+IF(AND(ISNUMBER(OFFSET('Sanitation Data'!$D$12,0,10*ROW('Sanitation Data'!D23))),'Data Summary'!CO29="Yes"),OFFSET('Sanitation Data'!$D$12,0,10*ROW('Sanitation Data'!D23)),NA())</f>
        <v>#N/A</v>
      </c>
      <c r="AA29" s="508" t="e">
        <f ca="1">+IF(AND(ISNUMBER(OFFSET('Sanitation Data'!$E$4,0,10*ROW('Sanitation Data'!E23))),'Data Summary'!CP29="Yes"),100-OFFSET('Sanitation Data'!$E$4,0,10*ROW('Sanitation Data'!E23)),NA())</f>
        <v>#N/A</v>
      </c>
      <c r="AB29" s="508" t="e">
        <f ca="1">+IF(AND(ISNUMBER(OFFSET('Sanitation Data'!$E$6,0,10*ROW('Sanitation Data'!E23))),'Data Summary'!CQ29="Yes"),OFFSET('Sanitation Data'!$E$6,0,10*ROW('Sanitation Data'!E23)),NA())</f>
        <v>#N/A</v>
      </c>
      <c r="AC29" s="508" t="e">
        <f ca="1">+IF(AND(ISNUMBER(OFFSET('Sanitation Data'!$E$10,0,10*ROW('Sanitation Data'!E23))),'Data Summary'!CR29="Yes"),OFFSET('Sanitation Data'!$E$10,0,10*ROW('Sanitation Data'!E23)),NA())</f>
        <v>#N/A</v>
      </c>
      <c r="AD29" s="508" t="e">
        <f ca="1">+IF(AND(ISNUMBER(OFFSET('Sanitation Data'!$E$11,0,10*ROW('Sanitation Data'!E23))),'Data Summary'!CS29="Yes"),OFFSET('Sanitation Data'!$E$11,0,10*ROW('Sanitation Data'!E23)),NA())</f>
        <v>#N/A</v>
      </c>
      <c r="AE29" s="508" t="e">
        <f ca="1">+IF(AND(ISNUMBER(OFFSET('Sanitation Data'!$E$12,0,10*ROW('Sanitation Data'!E23))),'Data Summary'!CT29="Yes"),OFFSET('Sanitation Data'!$E$12,0,10*ROW('Sanitation Data'!E23)),NA())</f>
        <v>#N/A</v>
      </c>
      <c r="AF29" s="508" t="e">
        <f ca="1">+IF(AND(ISNUMBER(OFFSET('Sanitation Data'!$F$4,0,10*ROW('Sanitation Data'!F23))),'Data Summary'!CU29="Yes"),100-OFFSET('Sanitation Data'!$F$4,0,10*ROW('Sanitation Data'!F23)),NA())</f>
        <v>#N/A</v>
      </c>
      <c r="AG29" s="508" t="e">
        <f ca="1">+IF(AND(ISNUMBER(OFFSET('Sanitation Data'!$F$6,0,10*ROW('Sanitation Data'!F23))),'Data Summary'!CV29="Yes"),OFFSET('Sanitation Data'!$F$6,0,10*ROW('Sanitation Data'!F23)),NA())</f>
        <v>#N/A</v>
      </c>
      <c r="AH29" s="508" t="e">
        <f ca="1">+IF(AND(ISNUMBER(OFFSET('Sanitation Data'!$F$10,0,10*ROW('Sanitation Data'!F23))),'Data Summary'!CW29="Yes"),OFFSET('Sanitation Data'!$F$10,0,10*ROW('Sanitation Data'!F23)),NA())</f>
        <v>#N/A</v>
      </c>
      <c r="AI29" s="508" t="e">
        <f ca="1">+IF(AND(ISNUMBER(OFFSET('Sanitation Data'!$F$11,0,10*ROW('Sanitation Data'!F23))),'Data Summary'!CX29="Yes"),OFFSET('Sanitation Data'!$F$11,0,10*ROW('Sanitation Data'!F23)),NA())</f>
        <v>#N/A</v>
      </c>
      <c r="AJ29" s="508" t="e">
        <f ca="1">+IF(AND(ISNUMBER(OFFSET('Sanitation Data'!$F$12,0,10*ROW('Sanitation Data'!F23))),'Data Summary'!CY29="Yes"),OFFSET('Sanitation Data'!$F$12,0,10*ROW('Sanitation Data'!F23)),NA())</f>
        <v>#N/A</v>
      </c>
      <c r="AK29" s="508" t="e">
        <f ca="1">+IF(AND(ISNUMBER(OFFSET('Sanitation Data'!$G$4,0,10*ROW('Sanitation Data'!G23))),'Data Summary'!CZ29="Yes"),100-OFFSET('Sanitation Data'!$G$4,0,10*ROW('Sanitation Data'!G23)),NA())</f>
        <v>#N/A</v>
      </c>
      <c r="AL29" s="508" t="e">
        <f ca="1">+IF(AND(ISNUMBER(OFFSET('Sanitation Data'!$G$6,0,10*ROW('Sanitation Data'!G23))),'Data Summary'!DA29="Yes"),OFFSET('Sanitation Data'!$G$6,0,10*ROW('Sanitation Data'!G23)),NA())</f>
        <v>#N/A</v>
      </c>
      <c r="AM29" s="508" t="e">
        <f ca="1">+IF(AND(ISNUMBER(OFFSET('Sanitation Data'!$G$10,0,10*ROW('Sanitation Data'!G23))),'Data Summary'!DB29="Yes"),OFFSET('Sanitation Data'!$G$10,0,10*ROW('Sanitation Data'!G23)),NA())</f>
        <v>#N/A</v>
      </c>
      <c r="AN29" s="508" t="e">
        <f ca="1">+IF(AND(ISNUMBER(OFFSET('Sanitation Data'!$G$11,0,10*ROW('Sanitation Data'!G23))),'Data Summary'!DC29="Yes"),OFFSET('Sanitation Data'!$G$11,0,10*ROW('Sanitation Data'!G23)),NA())</f>
        <v>#N/A</v>
      </c>
      <c r="AO29" s="508" t="e">
        <f ca="1">+IF(AND(ISNUMBER(OFFSET('Sanitation Data'!$G$12,0,10*ROW('Sanitation Data'!G23))),'Data Summary'!DD29="Yes"),OFFSET('Sanitation Data'!$G$12,0,10*ROW('Sanitation Data'!G23)),NA())</f>
        <v>#N/A</v>
      </c>
      <c r="AP29" s="508" t="e">
        <f ca="1">+IF(AND(ISNUMBER(OFFSET('Sanitation Data'!$H$4,0,10*ROW('Sanitation Data'!H23))),'Data Summary'!DE29="Yes"),100-OFFSET('Sanitation Data'!$H$4,0,10*ROW('Sanitation Data'!H23)),NA())</f>
        <v>#N/A</v>
      </c>
      <c r="AQ29" s="508" t="e">
        <f ca="1">+IF(AND(ISNUMBER(OFFSET('Sanitation Data'!$H$6,0,10*ROW('Sanitation Data'!H23))),'Data Summary'!DF29="Yes"),OFFSET('Sanitation Data'!$H$6,0,10*ROW('Sanitation Data'!H23)),NA())</f>
        <v>#N/A</v>
      </c>
      <c r="AR29" s="508" t="e">
        <f ca="1">+IF(AND(ISNUMBER(OFFSET('Sanitation Data'!$H$10,0,10*ROW('Sanitation Data'!H23))),'Data Summary'!DG29="Yes"),OFFSET('Sanitation Data'!$H$10,0,10*ROW('Sanitation Data'!H23)),NA())</f>
        <v>#N/A</v>
      </c>
      <c r="AS29" s="508" t="e">
        <f ca="1">+IF(AND(ISNUMBER(OFFSET('Sanitation Data'!$H$11,0,10*ROW('Sanitation Data'!H23))),'Data Summary'!DH29="Yes"),OFFSET('Sanitation Data'!$H$11,0,10*ROW('Sanitation Data'!H23)),NA())</f>
        <v>#N/A</v>
      </c>
      <c r="AT29" s="508" t="e">
        <f ca="1">+IF(AND(ISNUMBER(OFFSET('Sanitation Data'!$H$12,0,10*ROW('Sanitation Data'!H23))),'Data Summary'!DI29="Yes"),OFFSET('Sanitation Data'!$H$12,0,10*ROW('Sanitation Data'!H23)),NA())</f>
        <v>#N/A</v>
      </c>
      <c r="AU29" s="508" t="e">
        <f ca="1">+IF(AND(ISNUMBER(OFFSET('Sanitation Data'!$I$4,0,10*ROW('Sanitation Data'!I23))),'Data Summary'!DJ29="Yes"),100-OFFSET('Sanitation Data'!$I$4,0,10*ROW('Sanitation Data'!I23)),NA())</f>
        <v>#N/A</v>
      </c>
      <c r="AV29" s="508" t="e">
        <f ca="1">+IF(AND(ISNUMBER(OFFSET('Sanitation Data'!$I$6,0,10*ROW('Sanitation Data'!I23))),'Data Summary'!DK29="Yes"),OFFSET('Sanitation Data'!$I$6,0,10*ROW('Sanitation Data'!I23)),NA())</f>
        <v>#N/A</v>
      </c>
      <c r="AW29" s="508" t="e">
        <f ca="1">+IF(AND(ISNUMBER(OFFSET('Sanitation Data'!$I$10,0,10*ROW('Sanitation Data'!I23))),'Data Summary'!DL29="Yes"),OFFSET('Sanitation Data'!$I$10,0,10*ROW('Sanitation Data'!I23)),NA())</f>
        <v>#N/A</v>
      </c>
      <c r="AX29" s="508" t="e">
        <f ca="1">+IF(AND(ISNUMBER(OFFSET('Sanitation Data'!$I$11,0,10*ROW('Sanitation Data'!I23))),'Data Summary'!DM29="Yes"),OFFSET('Sanitation Data'!$I$11,0,10*ROW('Sanitation Data'!I23)),NA())</f>
        <v>#N/A</v>
      </c>
      <c r="AY29" s="508" t="e">
        <f ca="1">+IF(AND(ISNUMBER(OFFSET('Sanitation Data'!$I$12,0,10*ROW('Sanitation Data'!I23))),'Data Summary'!DN29="Yes"),OFFSET('Sanitation Data'!$I$12,0,10*ROW('Sanitation Data'!I23)),NA())</f>
        <v>#N/A</v>
      </c>
      <c r="AZ29" s="509" t="e">
        <f ca="1">+IF(AND(ISNUMBER(OFFSET('Hygiene Data'!$D$5,0,10*ROW('Hygiene Data'!D23))),'Data Summary'!DO29="Yes"),OFFSET('Hygiene Data'!$D$5,0,10*ROW('Hygiene Data'!D23)),NA())</f>
        <v>#N/A</v>
      </c>
      <c r="BA29" s="509" t="e">
        <f ca="1">+IF(AND(ISNUMBER(OFFSET('Hygiene Data'!$D$7,0,10*ROW('Hygiene Data'!D23))),'Data Summary'!DP29="Yes"),OFFSET('Hygiene Data'!$D$7,0,10*ROW('Hygiene Data'!D23)),NA())</f>
        <v>#N/A</v>
      </c>
      <c r="BB29" s="509" t="e">
        <f ca="1">+IF(AND(ISNUMBER(OFFSET('Hygiene Data'!$D$9,0,10*ROW('Hygiene Data'!D23))),'Data Summary'!DQ29="Yes"),OFFSET('Hygiene Data'!$D$9,0,10*ROW('Hygiene Data'!D23)),NA())</f>
        <v>#N/A</v>
      </c>
      <c r="BC29" s="509" t="e">
        <f ca="1">+IF(AND(ISNUMBER(OFFSET('Hygiene Data'!$E$5,0,10*ROW('Hygiene Data'!E23))),'Data Summary'!DR29="Yes"),OFFSET('Hygiene Data'!$E$5,0,10*ROW('Hygiene Data'!E23)),NA())</f>
        <v>#N/A</v>
      </c>
      <c r="BD29" s="509" t="e">
        <f ca="1">+IF(AND(ISNUMBER(OFFSET('Hygiene Data'!$E$7,0,10*ROW('Hygiene Data'!E23))),'Data Summary'!DS29="Yes"),OFFSET('Hygiene Data'!$E$7,0,10*ROW('Hygiene Data'!E23)),NA())</f>
        <v>#N/A</v>
      </c>
      <c r="BE29" s="509" t="e">
        <f ca="1">+IF(AND(ISNUMBER(OFFSET('Hygiene Data'!$E$9,0,10*ROW('Hygiene Data'!E23))),'Data Summary'!DT29="Yes"),OFFSET('Hygiene Data'!$E$9,0,10*ROW('Hygiene Data'!E23)),NA())</f>
        <v>#N/A</v>
      </c>
      <c r="BF29" s="509" t="e">
        <f ca="1">+IF(AND(ISNUMBER(OFFSET('Hygiene Data'!$F$5,0,10*ROW('Hygiene Data'!F23))),'Data Summary'!DU29="Yes"),OFFSET('Hygiene Data'!$F$5,0,10*ROW('Hygiene Data'!F23)),NA())</f>
        <v>#N/A</v>
      </c>
      <c r="BG29" s="509" t="e">
        <f ca="1">+IF(AND(ISNUMBER(OFFSET('Hygiene Data'!$F$7,0,10*ROW('Hygiene Data'!F23))),'Data Summary'!DV29="Yes"),OFFSET('Hygiene Data'!$F$7,0,10*ROW('Hygiene Data'!F23)),NA())</f>
        <v>#N/A</v>
      </c>
      <c r="BH29" s="509" t="e">
        <f ca="1">+IF(AND(ISNUMBER(OFFSET('Hygiene Data'!$F$9,0,10*ROW('Hygiene Data'!F23))),'Data Summary'!DW29="Yes"),OFFSET('Hygiene Data'!$F$9,0,10*ROW('Hygiene Data'!F23)),NA())</f>
        <v>#N/A</v>
      </c>
      <c r="BI29" s="509" t="e">
        <f ca="1">+IF(AND(ISNUMBER(OFFSET('Hygiene Data'!$G$5,0,10*ROW('Hygiene Data'!G23))),'Data Summary'!DX29="Yes"),OFFSET('Hygiene Data'!$G$5,0,10*ROW('Hygiene Data'!G23)),NA())</f>
        <v>#N/A</v>
      </c>
      <c r="BJ29" s="509" t="e">
        <f ca="1">+IF(AND(ISNUMBER(OFFSET('Hygiene Data'!$G$7,0,10*ROW('Hygiene Data'!G23))),'Data Summary'!DY29="Yes"),OFFSET('Hygiene Data'!$G$7,0,10*ROW('Hygiene Data'!G23)),NA())</f>
        <v>#N/A</v>
      </c>
      <c r="BK29" s="509" t="e">
        <f ca="1">+IF(AND(ISNUMBER(OFFSET('Hygiene Data'!$G$9,0,10*ROW('Hygiene Data'!G23))),'Data Summary'!DZ29="Yes"),OFFSET('Hygiene Data'!$G$9,0,10*ROW('Hygiene Data'!G23)),NA())</f>
        <v>#N/A</v>
      </c>
      <c r="BL29" s="509" t="e">
        <f ca="1">+IF(AND(ISNUMBER(OFFSET('Hygiene Data'!$H$5,0,10*ROW('Hygiene Data'!H23))),'Data Summary'!EA29="Yes"),OFFSET('Hygiene Data'!$H$5,0,10*ROW('Hygiene Data'!H23)),NA())</f>
        <v>#N/A</v>
      </c>
      <c r="BM29" s="509" t="e">
        <f ca="1">+IF(AND(ISNUMBER(OFFSET('Hygiene Data'!$H$7,0,10*ROW('Hygiene Data'!H23))),'Data Summary'!EB29="Yes"),OFFSET('Hygiene Data'!$H$7,0,10*ROW('Hygiene Data'!H23)),NA())</f>
        <v>#N/A</v>
      </c>
      <c r="BN29" s="509" t="e">
        <f ca="1">+IF(AND(ISNUMBER(OFFSET('Hygiene Data'!$H$9,0,10*ROW('Hygiene Data'!H23))),'Data Summary'!EC29="Yes"),OFFSET('Hygiene Data'!$H$9,0,10*ROW('Hygiene Data'!H23)),NA())</f>
        <v>#N/A</v>
      </c>
      <c r="BO29" s="509" t="e">
        <f ca="1">+IF(AND(ISNUMBER(OFFSET('Hygiene Data'!$I$5,0,10*ROW('Hygiene Data'!I23))),'Data Summary'!ED29="Yes"),OFFSET('Hygiene Data'!$I$5,0,10*ROW('Hygiene Data'!I23)),NA())</f>
        <v>#N/A</v>
      </c>
      <c r="BP29" s="509" t="e">
        <f ca="1">+IF(AND(ISNUMBER(OFFSET('Hygiene Data'!$I$7,0,10*ROW('Hygiene Data'!I23))),'Data Summary'!EE29="Yes"),OFFSET('Hygiene Data'!$I$7,0,10*ROW('Hygiene Data'!I23)),NA())</f>
        <v>#N/A</v>
      </c>
      <c r="BQ29" s="509" t="e">
        <f ca="1">+IF(AND(ISNUMBER(OFFSET('Hygiene Data'!$I$9,0,10*ROW('Hygiene Data'!I23))),'Data Summary'!EF29="Yes"),OFFSET('Hygiene Data'!$I$9,0,10*ROW('Hygiene Data'!I23)),NA())</f>
        <v>#N/A</v>
      </c>
    </row>
    <row r="30" spans="1:69" x14ac:dyDescent="0.25">
      <c r="A30" s="505" t="e">
        <f ca="1">+RIGHT('Data Summary'!A30,LEN('Data Summary'!A30)-9)</f>
        <v>#VALUE!</v>
      </c>
      <c r="B30" s="479" t="str">
        <f ca="1">+IF(ISTEXT('Data Summary'!B30),'Data Summary'!B30,"")</f>
        <v/>
      </c>
      <c r="C30" s="506" t="e">
        <f ca="1">+VALUE('Data Summary'!C30)</f>
        <v>#VALUE!</v>
      </c>
      <c r="D30" s="507" t="e">
        <f ca="1">+IF(AND(ISNUMBER(OFFSET('Water Data'!$D$4,0,10*ROW('Water Data'!D24))),'Data Summary'!BS30="Yes"),100-OFFSET('Water Data'!$D$4,0,10*ROW('Water Data'!D24)),NA())</f>
        <v>#N/A</v>
      </c>
      <c r="E30" s="507" t="e">
        <f ca="1">+IF(AND(ISNUMBER(OFFSET('Water Data'!$D$6,0,10*ROW('Water Data'!D24))),'Data Summary'!BT30="Yes"),OFFSET('Water Data'!$D$6,0,10*ROW('Water Data'!D24)),NA())</f>
        <v>#N/A</v>
      </c>
      <c r="F30" s="507" t="e">
        <f ca="1">+IF(AND(ISNUMBER(OFFSET('Water Data'!$D$9,0,10*ROW('Water Data'!D24))),'Data Summary'!BU30="Yes"),OFFSET('Water Data'!$D$9,0,10*ROW('Water Data'!D24)),NA())</f>
        <v>#N/A</v>
      </c>
      <c r="G30" s="507" t="e">
        <f ca="1">+IF(AND(ISNUMBER(OFFSET('Water Data'!$E$4,0,10*ROW('Water Data'!E24))),'Data Summary'!BV30="Yes"),100-OFFSET('Water Data'!$E$4,0,10*ROW('Water Data'!E24)),NA())</f>
        <v>#N/A</v>
      </c>
      <c r="H30" s="507" t="e">
        <f ca="1">+IF(AND(ISNUMBER(OFFSET('Water Data'!$E$6,0,10*ROW('Water Data'!E24))),'Data Summary'!BW30="Yes"),OFFSET('Water Data'!$E$6,0,10*ROW('Water Data'!E24)),NA())</f>
        <v>#N/A</v>
      </c>
      <c r="I30" s="507" t="e">
        <f ca="1">+IF(AND(ISNUMBER(OFFSET('Water Data'!$E$9,0,10*ROW('Water Data'!E24))),'Data Summary'!BX30="Yes"),OFFSET('Water Data'!$E$9,0,10*ROW('Water Data'!E24)),NA())</f>
        <v>#N/A</v>
      </c>
      <c r="J30" s="507" t="e">
        <f ca="1">+IF(AND(ISNUMBER(OFFSET('Water Data'!$F$4,0,10*ROW('Water Data'!F24))),'Data Summary'!BY30="Yes"),100-OFFSET('Water Data'!$F$4,0,10*ROW('Water Data'!F24)),NA())</f>
        <v>#N/A</v>
      </c>
      <c r="K30" s="507" t="e">
        <f ca="1">+IF(AND(ISNUMBER(OFFSET('Water Data'!$F$6,0,10*ROW('Water Data'!F24))),'Data Summary'!BZ30="Yes"),OFFSET('Water Data'!$F$6,0,10*ROW('Water Data'!F24)),NA())</f>
        <v>#N/A</v>
      </c>
      <c r="L30" s="507" t="e">
        <f ca="1">+IF(AND(ISNUMBER(OFFSET('Water Data'!$F$9,0,10*ROW('Water Data'!F24))),'Data Summary'!CA30="Yes"),OFFSET('Water Data'!$F$9,0,10*ROW('Water Data'!F24)),NA())</f>
        <v>#N/A</v>
      </c>
      <c r="M30" s="507" t="e">
        <f ca="1">+IF(AND(ISNUMBER(OFFSET('Water Data'!$G$4,0,10*ROW('Water Data'!G24))),'Data Summary'!CB30="Yes"),100-OFFSET('Water Data'!$G$4,0,10*ROW('Water Data'!G24)),NA())</f>
        <v>#N/A</v>
      </c>
      <c r="N30" s="507" t="e">
        <f ca="1">+IF(AND(ISNUMBER(OFFSET('Water Data'!$G$6,0,10*ROW('Water Data'!G24))),'Data Summary'!CC30="Yes"),OFFSET('Water Data'!$G$6,0,10*ROW('Water Data'!G24)),NA())</f>
        <v>#N/A</v>
      </c>
      <c r="O30" s="507" t="e">
        <f ca="1">+IF(AND(ISNUMBER(OFFSET('Water Data'!$G$9,0,10*ROW('Water Data'!G24))),'Data Summary'!CD30="Yes"),OFFSET('Water Data'!$G$9,0,10*ROW('Water Data'!G24)),NA())</f>
        <v>#N/A</v>
      </c>
      <c r="P30" s="507" t="e">
        <f ca="1">+IF(AND(ISNUMBER(OFFSET('Water Data'!$H$4,0,10*ROW('Water Data'!H24))),'Data Summary'!CE30="Yes"),100-OFFSET('Water Data'!$H$4,0,10*ROW('Water Data'!H24)),NA())</f>
        <v>#N/A</v>
      </c>
      <c r="Q30" s="507" t="e">
        <f ca="1">+IF(AND(ISNUMBER(OFFSET('Water Data'!$H$6,0,10*ROW('Water Data'!H24))),'Data Summary'!CF30="Yes"),OFFSET('Water Data'!$H$6,0,10*ROW('Water Data'!H24)),NA())</f>
        <v>#N/A</v>
      </c>
      <c r="R30" s="507" t="e">
        <f ca="1">+IF(AND(ISNUMBER(OFFSET('Water Data'!$H$9,0,10*ROW('Water Data'!H24))),'Data Summary'!CG30="Yes"),OFFSET('Water Data'!$H$9,0,10*ROW('Water Data'!H24)),NA())</f>
        <v>#N/A</v>
      </c>
      <c r="S30" s="507" t="e">
        <f ca="1">+IF(AND(ISNUMBER(OFFSET('Water Data'!$I$4,0,10*ROW('Water Data'!I24))),'Data Summary'!CH30="Yes"),100-OFFSET('Water Data'!$I$4,0,10*ROW('Water Data'!I24)),NA())</f>
        <v>#N/A</v>
      </c>
      <c r="T30" s="507" t="e">
        <f ca="1">+IF(AND(ISNUMBER(OFFSET('Water Data'!$I$6,0,10*ROW('Water Data'!I24))),'Data Summary'!CI30="Yes"),OFFSET('Water Data'!$I$6,0,10*ROW('Water Data'!I24)),NA())</f>
        <v>#N/A</v>
      </c>
      <c r="U30" s="507" t="e">
        <f ca="1">+IF(AND(ISNUMBER(OFFSET('Water Data'!$I$9,0,10*ROW('Water Data'!I24))),'Data Summary'!CJ30="Yes"),OFFSET('Water Data'!$I$9,0,10*ROW('Water Data'!I24)),NA())</f>
        <v>#N/A</v>
      </c>
      <c r="V30" s="508" t="e">
        <f ca="1">+IF(AND(ISNUMBER(OFFSET('Sanitation Data'!$D$4,0,10*ROW('Sanitation Data'!D24))),'Data Summary'!CK30="Yes"),100-OFFSET('Sanitation Data'!$D$4,0,10*ROW('Sanitation Data'!D24)),NA())</f>
        <v>#N/A</v>
      </c>
      <c r="W30" s="508" t="e">
        <f ca="1">+IF(AND(ISNUMBER(OFFSET('Sanitation Data'!$D$6,0,10*ROW('Sanitation Data'!D24))),'Data Summary'!CL30="Yes"),OFFSET('Sanitation Data'!$D$6,0,10*ROW('Sanitation Data'!D24)),NA())</f>
        <v>#N/A</v>
      </c>
      <c r="X30" s="508" t="e">
        <f ca="1">+IF(AND(ISNUMBER(OFFSET('Sanitation Data'!$D$10,0,10*ROW('Sanitation Data'!D24))),'Data Summary'!CM30="Yes"),OFFSET('Sanitation Data'!$D$10,0,10*ROW('Sanitation Data'!D24)),NA())</f>
        <v>#N/A</v>
      </c>
      <c r="Y30" s="508" t="e">
        <f ca="1">+IF(AND(ISNUMBER(OFFSET('Sanitation Data'!$D$11,0,10*ROW('Sanitation Data'!D24))),'Data Summary'!CN30="Yes"),OFFSET('Sanitation Data'!$D$11,0,10*ROW('Sanitation Data'!D24)),NA())</f>
        <v>#N/A</v>
      </c>
      <c r="Z30" s="508" t="e">
        <f ca="1">+IF(AND(ISNUMBER(OFFSET('Sanitation Data'!$D$12,0,10*ROW('Sanitation Data'!D24))),'Data Summary'!CO30="Yes"),OFFSET('Sanitation Data'!$D$12,0,10*ROW('Sanitation Data'!D24)),NA())</f>
        <v>#N/A</v>
      </c>
      <c r="AA30" s="508" t="e">
        <f ca="1">+IF(AND(ISNUMBER(OFFSET('Sanitation Data'!$E$4,0,10*ROW('Sanitation Data'!E24))),'Data Summary'!CP30="Yes"),100-OFFSET('Sanitation Data'!$E$4,0,10*ROW('Sanitation Data'!E24)),NA())</f>
        <v>#N/A</v>
      </c>
      <c r="AB30" s="508" t="e">
        <f ca="1">+IF(AND(ISNUMBER(OFFSET('Sanitation Data'!$E$6,0,10*ROW('Sanitation Data'!E24))),'Data Summary'!CQ30="Yes"),OFFSET('Sanitation Data'!$E$6,0,10*ROW('Sanitation Data'!E24)),NA())</f>
        <v>#N/A</v>
      </c>
      <c r="AC30" s="508" t="e">
        <f ca="1">+IF(AND(ISNUMBER(OFFSET('Sanitation Data'!$E$10,0,10*ROW('Sanitation Data'!E24))),'Data Summary'!CR30="Yes"),OFFSET('Sanitation Data'!$E$10,0,10*ROW('Sanitation Data'!E24)),NA())</f>
        <v>#N/A</v>
      </c>
      <c r="AD30" s="508" t="e">
        <f ca="1">+IF(AND(ISNUMBER(OFFSET('Sanitation Data'!$E$11,0,10*ROW('Sanitation Data'!E24))),'Data Summary'!CS30="Yes"),OFFSET('Sanitation Data'!$E$11,0,10*ROW('Sanitation Data'!E24)),NA())</f>
        <v>#N/A</v>
      </c>
      <c r="AE30" s="508" t="e">
        <f ca="1">+IF(AND(ISNUMBER(OFFSET('Sanitation Data'!$E$12,0,10*ROW('Sanitation Data'!E24))),'Data Summary'!CT30="Yes"),OFFSET('Sanitation Data'!$E$12,0,10*ROW('Sanitation Data'!E24)),NA())</f>
        <v>#N/A</v>
      </c>
      <c r="AF30" s="508" t="e">
        <f ca="1">+IF(AND(ISNUMBER(OFFSET('Sanitation Data'!$F$4,0,10*ROW('Sanitation Data'!F24))),'Data Summary'!CU30="Yes"),100-OFFSET('Sanitation Data'!$F$4,0,10*ROW('Sanitation Data'!F24)),NA())</f>
        <v>#N/A</v>
      </c>
      <c r="AG30" s="508" t="e">
        <f ca="1">+IF(AND(ISNUMBER(OFFSET('Sanitation Data'!$F$6,0,10*ROW('Sanitation Data'!F24))),'Data Summary'!CV30="Yes"),OFFSET('Sanitation Data'!$F$6,0,10*ROW('Sanitation Data'!F24)),NA())</f>
        <v>#N/A</v>
      </c>
      <c r="AH30" s="508" t="e">
        <f ca="1">+IF(AND(ISNUMBER(OFFSET('Sanitation Data'!$F$10,0,10*ROW('Sanitation Data'!F24))),'Data Summary'!CW30="Yes"),OFFSET('Sanitation Data'!$F$10,0,10*ROW('Sanitation Data'!F24)),NA())</f>
        <v>#N/A</v>
      </c>
      <c r="AI30" s="508" t="e">
        <f ca="1">+IF(AND(ISNUMBER(OFFSET('Sanitation Data'!$F$11,0,10*ROW('Sanitation Data'!F24))),'Data Summary'!CX30="Yes"),OFFSET('Sanitation Data'!$F$11,0,10*ROW('Sanitation Data'!F24)),NA())</f>
        <v>#N/A</v>
      </c>
      <c r="AJ30" s="508" t="e">
        <f ca="1">+IF(AND(ISNUMBER(OFFSET('Sanitation Data'!$F$12,0,10*ROW('Sanitation Data'!F24))),'Data Summary'!CY30="Yes"),OFFSET('Sanitation Data'!$F$12,0,10*ROW('Sanitation Data'!F24)),NA())</f>
        <v>#N/A</v>
      </c>
      <c r="AK30" s="508" t="e">
        <f ca="1">+IF(AND(ISNUMBER(OFFSET('Sanitation Data'!$G$4,0,10*ROW('Sanitation Data'!G24))),'Data Summary'!CZ30="Yes"),100-OFFSET('Sanitation Data'!$G$4,0,10*ROW('Sanitation Data'!G24)),NA())</f>
        <v>#N/A</v>
      </c>
      <c r="AL30" s="508" t="e">
        <f ca="1">+IF(AND(ISNUMBER(OFFSET('Sanitation Data'!$G$6,0,10*ROW('Sanitation Data'!G24))),'Data Summary'!DA30="Yes"),OFFSET('Sanitation Data'!$G$6,0,10*ROW('Sanitation Data'!G24)),NA())</f>
        <v>#N/A</v>
      </c>
      <c r="AM30" s="508" t="e">
        <f ca="1">+IF(AND(ISNUMBER(OFFSET('Sanitation Data'!$G$10,0,10*ROW('Sanitation Data'!G24))),'Data Summary'!DB30="Yes"),OFFSET('Sanitation Data'!$G$10,0,10*ROW('Sanitation Data'!G24)),NA())</f>
        <v>#N/A</v>
      </c>
      <c r="AN30" s="508" t="e">
        <f ca="1">+IF(AND(ISNUMBER(OFFSET('Sanitation Data'!$G$11,0,10*ROW('Sanitation Data'!G24))),'Data Summary'!DC30="Yes"),OFFSET('Sanitation Data'!$G$11,0,10*ROW('Sanitation Data'!G24)),NA())</f>
        <v>#N/A</v>
      </c>
      <c r="AO30" s="508" t="e">
        <f ca="1">+IF(AND(ISNUMBER(OFFSET('Sanitation Data'!$G$12,0,10*ROW('Sanitation Data'!G24))),'Data Summary'!DD30="Yes"),OFFSET('Sanitation Data'!$G$12,0,10*ROW('Sanitation Data'!G24)),NA())</f>
        <v>#N/A</v>
      </c>
      <c r="AP30" s="508" t="e">
        <f ca="1">+IF(AND(ISNUMBER(OFFSET('Sanitation Data'!$H$4,0,10*ROW('Sanitation Data'!H24))),'Data Summary'!DE30="Yes"),100-OFFSET('Sanitation Data'!$H$4,0,10*ROW('Sanitation Data'!H24)),NA())</f>
        <v>#N/A</v>
      </c>
      <c r="AQ30" s="508" t="e">
        <f ca="1">+IF(AND(ISNUMBER(OFFSET('Sanitation Data'!$H$6,0,10*ROW('Sanitation Data'!H24))),'Data Summary'!DF30="Yes"),OFFSET('Sanitation Data'!$H$6,0,10*ROW('Sanitation Data'!H24)),NA())</f>
        <v>#N/A</v>
      </c>
      <c r="AR30" s="508" t="e">
        <f ca="1">+IF(AND(ISNUMBER(OFFSET('Sanitation Data'!$H$10,0,10*ROW('Sanitation Data'!H24))),'Data Summary'!DG30="Yes"),OFFSET('Sanitation Data'!$H$10,0,10*ROW('Sanitation Data'!H24)),NA())</f>
        <v>#N/A</v>
      </c>
      <c r="AS30" s="508" t="e">
        <f ca="1">+IF(AND(ISNUMBER(OFFSET('Sanitation Data'!$H$11,0,10*ROW('Sanitation Data'!H24))),'Data Summary'!DH30="Yes"),OFFSET('Sanitation Data'!$H$11,0,10*ROW('Sanitation Data'!H24)),NA())</f>
        <v>#N/A</v>
      </c>
      <c r="AT30" s="508" t="e">
        <f ca="1">+IF(AND(ISNUMBER(OFFSET('Sanitation Data'!$H$12,0,10*ROW('Sanitation Data'!H24))),'Data Summary'!DI30="Yes"),OFFSET('Sanitation Data'!$H$12,0,10*ROW('Sanitation Data'!H24)),NA())</f>
        <v>#N/A</v>
      </c>
      <c r="AU30" s="508" t="e">
        <f ca="1">+IF(AND(ISNUMBER(OFFSET('Sanitation Data'!$I$4,0,10*ROW('Sanitation Data'!I24))),'Data Summary'!DJ30="Yes"),100-OFFSET('Sanitation Data'!$I$4,0,10*ROW('Sanitation Data'!I24)),NA())</f>
        <v>#N/A</v>
      </c>
      <c r="AV30" s="508" t="e">
        <f ca="1">+IF(AND(ISNUMBER(OFFSET('Sanitation Data'!$I$6,0,10*ROW('Sanitation Data'!I24))),'Data Summary'!DK30="Yes"),OFFSET('Sanitation Data'!$I$6,0,10*ROW('Sanitation Data'!I24)),NA())</f>
        <v>#N/A</v>
      </c>
      <c r="AW30" s="508" t="e">
        <f ca="1">+IF(AND(ISNUMBER(OFFSET('Sanitation Data'!$I$10,0,10*ROW('Sanitation Data'!I24))),'Data Summary'!DL30="Yes"),OFFSET('Sanitation Data'!$I$10,0,10*ROW('Sanitation Data'!I24)),NA())</f>
        <v>#N/A</v>
      </c>
      <c r="AX30" s="508" t="e">
        <f ca="1">+IF(AND(ISNUMBER(OFFSET('Sanitation Data'!$I$11,0,10*ROW('Sanitation Data'!I24))),'Data Summary'!DM30="Yes"),OFFSET('Sanitation Data'!$I$11,0,10*ROW('Sanitation Data'!I24)),NA())</f>
        <v>#N/A</v>
      </c>
      <c r="AY30" s="508" t="e">
        <f ca="1">+IF(AND(ISNUMBER(OFFSET('Sanitation Data'!$I$12,0,10*ROW('Sanitation Data'!I24))),'Data Summary'!DN30="Yes"),OFFSET('Sanitation Data'!$I$12,0,10*ROW('Sanitation Data'!I24)),NA())</f>
        <v>#N/A</v>
      </c>
      <c r="AZ30" s="509" t="e">
        <f ca="1">+IF(AND(ISNUMBER(OFFSET('Hygiene Data'!$D$5,0,10*ROW('Hygiene Data'!D24))),'Data Summary'!DO30="Yes"),OFFSET('Hygiene Data'!$D$5,0,10*ROW('Hygiene Data'!D24)),NA())</f>
        <v>#N/A</v>
      </c>
      <c r="BA30" s="509" t="e">
        <f ca="1">+IF(AND(ISNUMBER(OFFSET('Hygiene Data'!$D$7,0,10*ROW('Hygiene Data'!D24))),'Data Summary'!DP30="Yes"),OFFSET('Hygiene Data'!$D$7,0,10*ROW('Hygiene Data'!D24)),NA())</f>
        <v>#N/A</v>
      </c>
      <c r="BB30" s="509" t="e">
        <f ca="1">+IF(AND(ISNUMBER(OFFSET('Hygiene Data'!$D$9,0,10*ROW('Hygiene Data'!D24))),'Data Summary'!DQ30="Yes"),OFFSET('Hygiene Data'!$D$9,0,10*ROW('Hygiene Data'!D24)),NA())</f>
        <v>#N/A</v>
      </c>
      <c r="BC30" s="509" t="e">
        <f ca="1">+IF(AND(ISNUMBER(OFFSET('Hygiene Data'!$E$5,0,10*ROW('Hygiene Data'!E24))),'Data Summary'!DR30="Yes"),OFFSET('Hygiene Data'!$E$5,0,10*ROW('Hygiene Data'!E24)),NA())</f>
        <v>#N/A</v>
      </c>
      <c r="BD30" s="509" t="e">
        <f ca="1">+IF(AND(ISNUMBER(OFFSET('Hygiene Data'!$E$7,0,10*ROW('Hygiene Data'!E24))),'Data Summary'!DS30="Yes"),OFFSET('Hygiene Data'!$E$7,0,10*ROW('Hygiene Data'!E24)),NA())</f>
        <v>#N/A</v>
      </c>
      <c r="BE30" s="509" t="e">
        <f ca="1">+IF(AND(ISNUMBER(OFFSET('Hygiene Data'!$E$9,0,10*ROW('Hygiene Data'!E24))),'Data Summary'!DT30="Yes"),OFFSET('Hygiene Data'!$E$9,0,10*ROW('Hygiene Data'!E24)),NA())</f>
        <v>#N/A</v>
      </c>
      <c r="BF30" s="509" t="e">
        <f ca="1">+IF(AND(ISNUMBER(OFFSET('Hygiene Data'!$F$5,0,10*ROW('Hygiene Data'!F24))),'Data Summary'!DU30="Yes"),OFFSET('Hygiene Data'!$F$5,0,10*ROW('Hygiene Data'!F24)),NA())</f>
        <v>#N/A</v>
      </c>
      <c r="BG30" s="509" t="e">
        <f ca="1">+IF(AND(ISNUMBER(OFFSET('Hygiene Data'!$F$7,0,10*ROW('Hygiene Data'!F24))),'Data Summary'!DV30="Yes"),OFFSET('Hygiene Data'!$F$7,0,10*ROW('Hygiene Data'!F24)),NA())</f>
        <v>#N/A</v>
      </c>
      <c r="BH30" s="509" t="e">
        <f ca="1">+IF(AND(ISNUMBER(OFFSET('Hygiene Data'!$F$9,0,10*ROW('Hygiene Data'!F24))),'Data Summary'!DW30="Yes"),OFFSET('Hygiene Data'!$F$9,0,10*ROW('Hygiene Data'!F24)),NA())</f>
        <v>#N/A</v>
      </c>
      <c r="BI30" s="509" t="e">
        <f ca="1">+IF(AND(ISNUMBER(OFFSET('Hygiene Data'!$G$5,0,10*ROW('Hygiene Data'!G24))),'Data Summary'!DX30="Yes"),OFFSET('Hygiene Data'!$G$5,0,10*ROW('Hygiene Data'!G24)),NA())</f>
        <v>#N/A</v>
      </c>
      <c r="BJ30" s="509" t="e">
        <f ca="1">+IF(AND(ISNUMBER(OFFSET('Hygiene Data'!$G$7,0,10*ROW('Hygiene Data'!G24))),'Data Summary'!DY30="Yes"),OFFSET('Hygiene Data'!$G$7,0,10*ROW('Hygiene Data'!G24)),NA())</f>
        <v>#N/A</v>
      </c>
      <c r="BK30" s="509" t="e">
        <f ca="1">+IF(AND(ISNUMBER(OFFSET('Hygiene Data'!$G$9,0,10*ROW('Hygiene Data'!G24))),'Data Summary'!DZ30="Yes"),OFFSET('Hygiene Data'!$G$9,0,10*ROW('Hygiene Data'!G24)),NA())</f>
        <v>#N/A</v>
      </c>
      <c r="BL30" s="509" t="e">
        <f ca="1">+IF(AND(ISNUMBER(OFFSET('Hygiene Data'!$H$5,0,10*ROW('Hygiene Data'!H24))),'Data Summary'!EA30="Yes"),OFFSET('Hygiene Data'!$H$5,0,10*ROW('Hygiene Data'!H24)),NA())</f>
        <v>#N/A</v>
      </c>
      <c r="BM30" s="509" t="e">
        <f ca="1">+IF(AND(ISNUMBER(OFFSET('Hygiene Data'!$H$7,0,10*ROW('Hygiene Data'!H24))),'Data Summary'!EB30="Yes"),OFFSET('Hygiene Data'!$H$7,0,10*ROW('Hygiene Data'!H24)),NA())</f>
        <v>#N/A</v>
      </c>
      <c r="BN30" s="509" t="e">
        <f ca="1">+IF(AND(ISNUMBER(OFFSET('Hygiene Data'!$H$9,0,10*ROW('Hygiene Data'!H24))),'Data Summary'!EC30="Yes"),OFFSET('Hygiene Data'!$H$9,0,10*ROW('Hygiene Data'!H24)),NA())</f>
        <v>#N/A</v>
      </c>
      <c r="BO30" s="509" t="e">
        <f ca="1">+IF(AND(ISNUMBER(OFFSET('Hygiene Data'!$I$5,0,10*ROW('Hygiene Data'!I24))),'Data Summary'!ED30="Yes"),OFFSET('Hygiene Data'!$I$5,0,10*ROW('Hygiene Data'!I24)),NA())</f>
        <v>#N/A</v>
      </c>
      <c r="BP30" s="509" t="e">
        <f ca="1">+IF(AND(ISNUMBER(OFFSET('Hygiene Data'!$I$7,0,10*ROW('Hygiene Data'!I24))),'Data Summary'!EE30="Yes"),OFFSET('Hygiene Data'!$I$7,0,10*ROW('Hygiene Data'!I24)),NA())</f>
        <v>#N/A</v>
      </c>
      <c r="BQ30" s="509" t="e">
        <f ca="1">+IF(AND(ISNUMBER(OFFSET('Hygiene Data'!$I$9,0,10*ROW('Hygiene Data'!I24))),'Data Summary'!EF30="Yes"),OFFSET('Hygiene Data'!$I$9,0,10*ROW('Hygiene Data'!I24)),NA())</f>
        <v>#N/A</v>
      </c>
    </row>
    <row r="31" spans="1:69" x14ac:dyDescent="0.25">
      <c r="A31" s="505" t="e">
        <f ca="1">+RIGHT('Data Summary'!A31,LEN('Data Summary'!A31)-9)</f>
        <v>#VALUE!</v>
      </c>
      <c r="B31" s="479" t="str">
        <f ca="1">+IF(ISTEXT('Data Summary'!B31),'Data Summary'!B31,"")</f>
        <v/>
      </c>
      <c r="C31" s="506" t="e">
        <f ca="1">+VALUE('Data Summary'!C31)</f>
        <v>#VALUE!</v>
      </c>
      <c r="D31" s="507" t="e">
        <f ca="1">+IF(AND(ISNUMBER(OFFSET('Water Data'!$D$4,0,10*ROW('Water Data'!D25))),'Data Summary'!BS31="Yes"),100-OFFSET('Water Data'!$D$4,0,10*ROW('Water Data'!D25)),NA())</f>
        <v>#N/A</v>
      </c>
      <c r="E31" s="507" t="e">
        <f ca="1">+IF(AND(ISNUMBER(OFFSET('Water Data'!$D$6,0,10*ROW('Water Data'!D25))),'Data Summary'!BT31="Yes"),OFFSET('Water Data'!$D$6,0,10*ROW('Water Data'!D25)),NA())</f>
        <v>#N/A</v>
      </c>
      <c r="F31" s="507" t="e">
        <f ca="1">+IF(AND(ISNUMBER(OFFSET('Water Data'!$D$9,0,10*ROW('Water Data'!D25))),'Data Summary'!BU31="Yes"),OFFSET('Water Data'!$D$9,0,10*ROW('Water Data'!D25)),NA())</f>
        <v>#N/A</v>
      </c>
      <c r="G31" s="507" t="e">
        <f ca="1">+IF(AND(ISNUMBER(OFFSET('Water Data'!$E$4,0,10*ROW('Water Data'!E25))),'Data Summary'!BV31="Yes"),100-OFFSET('Water Data'!$E$4,0,10*ROW('Water Data'!E25)),NA())</f>
        <v>#N/A</v>
      </c>
      <c r="H31" s="507" t="e">
        <f ca="1">+IF(AND(ISNUMBER(OFFSET('Water Data'!$E$6,0,10*ROW('Water Data'!E25))),'Data Summary'!BW31="Yes"),OFFSET('Water Data'!$E$6,0,10*ROW('Water Data'!E25)),NA())</f>
        <v>#N/A</v>
      </c>
      <c r="I31" s="507" t="e">
        <f ca="1">+IF(AND(ISNUMBER(OFFSET('Water Data'!$E$9,0,10*ROW('Water Data'!E25))),'Data Summary'!BX31="Yes"),OFFSET('Water Data'!$E$9,0,10*ROW('Water Data'!E25)),NA())</f>
        <v>#N/A</v>
      </c>
      <c r="J31" s="507" t="e">
        <f ca="1">+IF(AND(ISNUMBER(OFFSET('Water Data'!$F$4,0,10*ROW('Water Data'!F25))),'Data Summary'!BY31="Yes"),100-OFFSET('Water Data'!$F$4,0,10*ROW('Water Data'!F25)),NA())</f>
        <v>#N/A</v>
      </c>
      <c r="K31" s="507" t="e">
        <f ca="1">+IF(AND(ISNUMBER(OFFSET('Water Data'!$F$6,0,10*ROW('Water Data'!F25))),'Data Summary'!BZ31="Yes"),OFFSET('Water Data'!$F$6,0,10*ROW('Water Data'!F25)),NA())</f>
        <v>#N/A</v>
      </c>
      <c r="L31" s="507" t="e">
        <f ca="1">+IF(AND(ISNUMBER(OFFSET('Water Data'!$F$9,0,10*ROW('Water Data'!F25))),'Data Summary'!CA31="Yes"),OFFSET('Water Data'!$F$9,0,10*ROW('Water Data'!F25)),NA())</f>
        <v>#N/A</v>
      </c>
      <c r="M31" s="507" t="e">
        <f ca="1">+IF(AND(ISNUMBER(OFFSET('Water Data'!$G$4,0,10*ROW('Water Data'!G25))),'Data Summary'!CB31="Yes"),100-OFFSET('Water Data'!$G$4,0,10*ROW('Water Data'!G25)),NA())</f>
        <v>#N/A</v>
      </c>
      <c r="N31" s="507" t="e">
        <f ca="1">+IF(AND(ISNUMBER(OFFSET('Water Data'!$G$6,0,10*ROW('Water Data'!G25))),'Data Summary'!CC31="Yes"),OFFSET('Water Data'!$G$6,0,10*ROW('Water Data'!G25)),NA())</f>
        <v>#N/A</v>
      </c>
      <c r="O31" s="507" t="e">
        <f ca="1">+IF(AND(ISNUMBER(OFFSET('Water Data'!$G$9,0,10*ROW('Water Data'!G25))),'Data Summary'!CD31="Yes"),OFFSET('Water Data'!$G$9,0,10*ROW('Water Data'!G25)),NA())</f>
        <v>#N/A</v>
      </c>
      <c r="P31" s="507" t="e">
        <f ca="1">+IF(AND(ISNUMBER(OFFSET('Water Data'!$H$4,0,10*ROW('Water Data'!H25))),'Data Summary'!CE31="Yes"),100-OFFSET('Water Data'!$H$4,0,10*ROW('Water Data'!H25)),NA())</f>
        <v>#N/A</v>
      </c>
      <c r="Q31" s="507" t="e">
        <f ca="1">+IF(AND(ISNUMBER(OFFSET('Water Data'!$H$6,0,10*ROW('Water Data'!H25))),'Data Summary'!CF31="Yes"),OFFSET('Water Data'!$H$6,0,10*ROW('Water Data'!H25)),NA())</f>
        <v>#N/A</v>
      </c>
      <c r="R31" s="507" t="e">
        <f ca="1">+IF(AND(ISNUMBER(OFFSET('Water Data'!$H$9,0,10*ROW('Water Data'!H25))),'Data Summary'!CG31="Yes"),OFFSET('Water Data'!$H$9,0,10*ROW('Water Data'!H25)),NA())</f>
        <v>#N/A</v>
      </c>
      <c r="S31" s="507" t="e">
        <f ca="1">+IF(AND(ISNUMBER(OFFSET('Water Data'!$I$4,0,10*ROW('Water Data'!I25))),'Data Summary'!CH31="Yes"),100-OFFSET('Water Data'!$I$4,0,10*ROW('Water Data'!I25)),NA())</f>
        <v>#N/A</v>
      </c>
      <c r="T31" s="507" t="e">
        <f ca="1">+IF(AND(ISNUMBER(OFFSET('Water Data'!$I$6,0,10*ROW('Water Data'!I25))),'Data Summary'!CI31="Yes"),OFFSET('Water Data'!$I$6,0,10*ROW('Water Data'!I25)),NA())</f>
        <v>#N/A</v>
      </c>
      <c r="U31" s="507" t="e">
        <f ca="1">+IF(AND(ISNUMBER(OFFSET('Water Data'!$I$9,0,10*ROW('Water Data'!I25))),'Data Summary'!CJ31="Yes"),OFFSET('Water Data'!$I$9,0,10*ROW('Water Data'!I25)),NA())</f>
        <v>#N/A</v>
      </c>
      <c r="V31" s="508" t="e">
        <f ca="1">+IF(AND(ISNUMBER(OFFSET('Sanitation Data'!$D$4,0,10*ROW('Sanitation Data'!D25))),'Data Summary'!CK31="Yes"),100-OFFSET('Sanitation Data'!$D$4,0,10*ROW('Sanitation Data'!D25)),NA())</f>
        <v>#N/A</v>
      </c>
      <c r="W31" s="508" t="e">
        <f ca="1">+IF(AND(ISNUMBER(OFFSET('Sanitation Data'!$D$6,0,10*ROW('Sanitation Data'!D25))),'Data Summary'!CL31="Yes"),OFFSET('Sanitation Data'!$D$6,0,10*ROW('Sanitation Data'!D25)),NA())</f>
        <v>#N/A</v>
      </c>
      <c r="X31" s="508" t="e">
        <f ca="1">+IF(AND(ISNUMBER(OFFSET('Sanitation Data'!$D$10,0,10*ROW('Sanitation Data'!D25))),'Data Summary'!CM31="Yes"),OFFSET('Sanitation Data'!$D$10,0,10*ROW('Sanitation Data'!D25)),NA())</f>
        <v>#N/A</v>
      </c>
      <c r="Y31" s="508" t="e">
        <f ca="1">+IF(AND(ISNUMBER(OFFSET('Sanitation Data'!$D$11,0,10*ROW('Sanitation Data'!D25))),'Data Summary'!CN31="Yes"),OFFSET('Sanitation Data'!$D$11,0,10*ROW('Sanitation Data'!D25)),NA())</f>
        <v>#N/A</v>
      </c>
      <c r="Z31" s="508" t="e">
        <f ca="1">+IF(AND(ISNUMBER(OFFSET('Sanitation Data'!$D$12,0,10*ROW('Sanitation Data'!D25))),'Data Summary'!CO31="Yes"),OFFSET('Sanitation Data'!$D$12,0,10*ROW('Sanitation Data'!D25)),NA())</f>
        <v>#N/A</v>
      </c>
      <c r="AA31" s="508" t="e">
        <f ca="1">+IF(AND(ISNUMBER(OFFSET('Sanitation Data'!$E$4,0,10*ROW('Sanitation Data'!E25))),'Data Summary'!CP31="Yes"),100-OFFSET('Sanitation Data'!$E$4,0,10*ROW('Sanitation Data'!E25)),NA())</f>
        <v>#N/A</v>
      </c>
      <c r="AB31" s="508" t="e">
        <f ca="1">+IF(AND(ISNUMBER(OFFSET('Sanitation Data'!$E$6,0,10*ROW('Sanitation Data'!E25))),'Data Summary'!CQ31="Yes"),OFFSET('Sanitation Data'!$E$6,0,10*ROW('Sanitation Data'!E25)),NA())</f>
        <v>#N/A</v>
      </c>
      <c r="AC31" s="508" t="e">
        <f ca="1">+IF(AND(ISNUMBER(OFFSET('Sanitation Data'!$E$10,0,10*ROW('Sanitation Data'!E25))),'Data Summary'!CR31="Yes"),OFFSET('Sanitation Data'!$E$10,0,10*ROW('Sanitation Data'!E25)),NA())</f>
        <v>#N/A</v>
      </c>
      <c r="AD31" s="508" t="e">
        <f ca="1">+IF(AND(ISNUMBER(OFFSET('Sanitation Data'!$E$11,0,10*ROW('Sanitation Data'!E25))),'Data Summary'!CS31="Yes"),OFFSET('Sanitation Data'!$E$11,0,10*ROW('Sanitation Data'!E25)),NA())</f>
        <v>#N/A</v>
      </c>
      <c r="AE31" s="508" t="e">
        <f ca="1">+IF(AND(ISNUMBER(OFFSET('Sanitation Data'!$E$12,0,10*ROW('Sanitation Data'!E25))),'Data Summary'!CT31="Yes"),OFFSET('Sanitation Data'!$E$12,0,10*ROW('Sanitation Data'!E25)),NA())</f>
        <v>#N/A</v>
      </c>
      <c r="AF31" s="508" t="e">
        <f ca="1">+IF(AND(ISNUMBER(OFFSET('Sanitation Data'!$F$4,0,10*ROW('Sanitation Data'!F25))),'Data Summary'!CU31="Yes"),100-OFFSET('Sanitation Data'!$F$4,0,10*ROW('Sanitation Data'!F25)),NA())</f>
        <v>#N/A</v>
      </c>
      <c r="AG31" s="508" t="e">
        <f ca="1">+IF(AND(ISNUMBER(OFFSET('Sanitation Data'!$F$6,0,10*ROW('Sanitation Data'!F25))),'Data Summary'!CV31="Yes"),OFFSET('Sanitation Data'!$F$6,0,10*ROW('Sanitation Data'!F25)),NA())</f>
        <v>#N/A</v>
      </c>
      <c r="AH31" s="508" t="e">
        <f ca="1">+IF(AND(ISNUMBER(OFFSET('Sanitation Data'!$F$10,0,10*ROW('Sanitation Data'!F25))),'Data Summary'!CW31="Yes"),OFFSET('Sanitation Data'!$F$10,0,10*ROW('Sanitation Data'!F25)),NA())</f>
        <v>#N/A</v>
      </c>
      <c r="AI31" s="508" t="e">
        <f ca="1">+IF(AND(ISNUMBER(OFFSET('Sanitation Data'!$F$11,0,10*ROW('Sanitation Data'!F25))),'Data Summary'!CX31="Yes"),OFFSET('Sanitation Data'!$F$11,0,10*ROW('Sanitation Data'!F25)),NA())</f>
        <v>#N/A</v>
      </c>
      <c r="AJ31" s="508" t="e">
        <f ca="1">+IF(AND(ISNUMBER(OFFSET('Sanitation Data'!$F$12,0,10*ROW('Sanitation Data'!F25))),'Data Summary'!CY31="Yes"),OFFSET('Sanitation Data'!$F$12,0,10*ROW('Sanitation Data'!F25)),NA())</f>
        <v>#N/A</v>
      </c>
      <c r="AK31" s="508" t="e">
        <f ca="1">+IF(AND(ISNUMBER(OFFSET('Sanitation Data'!$G$4,0,10*ROW('Sanitation Data'!G25))),'Data Summary'!CZ31="Yes"),100-OFFSET('Sanitation Data'!$G$4,0,10*ROW('Sanitation Data'!G25)),NA())</f>
        <v>#N/A</v>
      </c>
      <c r="AL31" s="508" t="e">
        <f ca="1">+IF(AND(ISNUMBER(OFFSET('Sanitation Data'!$G$6,0,10*ROW('Sanitation Data'!G25))),'Data Summary'!DA31="Yes"),OFFSET('Sanitation Data'!$G$6,0,10*ROW('Sanitation Data'!G25)),NA())</f>
        <v>#N/A</v>
      </c>
      <c r="AM31" s="508" t="e">
        <f ca="1">+IF(AND(ISNUMBER(OFFSET('Sanitation Data'!$G$10,0,10*ROW('Sanitation Data'!G25))),'Data Summary'!DB31="Yes"),OFFSET('Sanitation Data'!$G$10,0,10*ROW('Sanitation Data'!G25)),NA())</f>
        <v>#N/A</v>
      </c>
      <c r="AN31" s="508" t="e">
        <f ca="1">+IF(AND(ISNUMBER(OFFSET('Sanitation Data'!$G$11,0,10*ROW('Sanitation Data'!G25))),'Data Summary'!DC31="Yes"),OFFSET('Sanitation Data'!$G$11,0,10*ROW('Sanitation Data'!G25)),NA())</f>
        <v>#N/A</v>
      </c>
      <c r="AO31" s="508" t="e">
        <f ca="1">+IF(AND(ISNUMBER(OFFSET('Sanitation Data'!$G$12,0,10*ROW('Sanitation Data'!G25))),'Data Summary'!DD31="Yes"),OFFSET('Sanitation Data'!$G$12,0,10*ROW('Sanitation Data'!G25)),NA())</f>
        <v>#N/A</v>
      </c>
      <c r="AP31" s="508" t="e">
        <f ca="1">+IF(AND(ISNUMBER(OFFSET('Sanitation Data'!$H$4,0,10*ROW('Sanitation Data'!H25))),'Data Summary'!DE31="Yes"),100-OFFSET('Sanitation Data'!$H$4,0,10*ROW('Sanitation Data'!H25)),NA())</f>
        <v>#N/A</v>
      </c>
      <c r="AQ31" s="508" t="e">
        <f ca="1">+IF(AND(ISNUMBER(OFFSET('Sanitation Data'!$H$6,0,10*ROW('Sanitation Data'!H25))),'Data Summary'!DF31="Yes"),OFFSET('Sanitation Data'!$H$6,0,10*ROW('Sanitation Data'!H25)),NA())</f>
        <v>#N/A</v>
      </c>
      <c r="AR31" s="508" t="e">
        <f ca="1">+IF(AND(ISNUMBER(OFFSET('Sanitation Data'!$H$10,0,10*ROW('Sanitation Data'!H25))),'Data Summary'!DG31="Yes"),OFFSET('Sanitation Data'!$H$10,0,10*ROW('Sanitation Data'!H25)),NA())</f>
        <v>#N/A</v>
      </c>
      <c r="AS31" s="508" t="e">
        <f ca="1">+IF(AND(ISNUMBER(OFFSET('Sanitation Data'!$H$11,0,10*ROW('Sanitation Data'!H25))),'Data Summary'!DH31="Yes"),OFFSET('Sanitation Data'!$H$11,0,10*ROW('Sanitation Data'!H25)),NA())</f>
        <v>#N/A</v>
      </c>
      <c r="AT31" s="508" t="e">
        <f ca="1">+IF(AND(ISNUMBER(OFFSET('Sanitation Data'!$H$12,0,10*ROW('Sanitation Data'!H25))),'Data Summary'!DI31="Yes"),OFFSET('Sanitation Data'!$H$12,0,10*ROW('Sanitation Data'!H25)),NA())</f>
        <v>#N/A</v>
      </c>
      <c r="AU31" s="508" t="e">
        <f ca="1">+IF(AND(ISNUMBER(OFFSET('Sanitation Data'!$I$4,0,10*ROW('Sanitation Data'!I25))),'Data Summary'!DJ31="Yes"),100-OFFSET('Sanitation Data'!$I$4,0,10*ROW('Sanitation Data'!I25)),NA())</f>
        <v>#N/A</v>
      </c>
      <c r="AV31" s="508" t="e">
        <f ca="1">+IF(AND(ISNUMBER(OFFSET('Sanitation Data'!$I$6,0,10*ROW('Sanitation Data'!I25))),'Data Summary'!DK31="Yes"),OFFSET('Sanitation Data'!$I$6,0,10*ROW('Sanitation Data'!I25)),NA())</f>
        <v>#N/A</v>
      </c>
      <c r="AW31" s="508" t="e">
        <f ca="1">+IF(AND(ISNUMBER(OFFSET('Sanitation Data'!$I$10,0,10*ROW('Sanitation Data'!I25))),'Data Summary'!DL31="Yes"),OFFSET('Sanitation Data'!$I$10,0,10*ROW('Sanitation Data'!I25)),NA())</f>
        <v>#N/A</v>
      </c>
      <c r="AX31" s="508" t="e">
        <f ca="1">+IF(AND(ISNUMBER(OFFSET('Sanitation Data'!$I$11,0,10*ROW('Sanitation Data'!I25))),'Data Summary'!DM31="Yes"),OFFSET('Sanitation Data'!$I$11,0,10*ROW('Sanitation Data'!I25)),NA())</f>
        <v>#N/A</v>
      </c>
      <c r="AY31" s="508" t="e">
        <f ca="1">+IF(AND(ISNUMBER(OFFSET('Sanitation Data'!$I$12,0,10*ROW('Sanitation Data'!I25))),'Data Summary'!DN31="Yes"),OFFSET('Sanitation Data'!$I$12,0,10*ROW('Sanitation Data'!I25)),NA())</f>
        <v>#N/A</v>
      </c>
      <c r="AZ31" s="509" t="e">
        <f ca="1">+IF(AND(ISNUMBER(OFFSET('Hygiene Data'!$D$5,0,10*ROW('Hygiene Data'!D25))),'Data Summary'!DO31="Yes"),OFFSET('Hygiene Data'!$D$5,0,10*ROW('Hygiene Data'!D25)),NA())</f>
        <v>#N/A</v>
      </c>
      <c r="BA31" s="509" t="e">
        <f ca="1">+IF(AND(ISNUMBER(OFFSET('Hygiene Data'!$D$7,0,10*ROW('Hygiene Data'!D25))),'Data Summary'!DP31="Yes"),OFFSET('Hygiene Data'!$D$7,0,10*ROW('Hygiene Data'!D25)),NA())</f>
        <v>#N/A</v>
      </c>
      <c r="BB31" s="509" t="e">
        <f ca="1">+IF(AND(ISNUMBER(OFFSET('Hygiene Data'!$D$9,0,10*ROW('Hygiene Data'!D25))),'Data Summary'!DQ31="Yes"),OFFSET('Hygiene Data'!$D$9,0,10*ROW('Hygiene Data'!D25)),NA())</f>
        <v>#N/A</v>
      </c>
      <c r="BC31" s="509" t="e">
        <f ca="1">+IF(AND(ISNUMBER(OFFSET('Hygiene Data'!$E$5,0,10*ROW('Hygiene Data'!E25))),'Data Summary'!DR31="Yes"),OFFSET('Hygiene Data'!$E$5,0,10*ROW('Hygiene Data'!E25)),NA())</f>
        <v>#N/A</v>
      </c>
      <c r="BD31" s="509" t="e">
        <f ca="1">+IF(AND(ISNUMBER(OFFSET('Hygiene Data'!$E$7,0,10*ROW('Hygiene Data'!E25))),'Data Summary'!DS31="Yes"),OFFSET('Hygiene Data'!$E$7,0,10*ROW('Hygiene Data'!E25)),NA())</f>
        <v>#N/A</v>
      </c>
      <c r="BE31" s="509" t="e">
        <f ca="1">+IF(AND(ISNUMBER(OFFSET('Hygiene Data'!$E$9,0,10*ROW('Hygiene Data'!E25))),'Data Summary'!DT31="Yes"),OFFSET('Hygiene Data'!$E$9,0,10*ROW('Hygiene Data'!E25)),NA())</f>
        <v>#N/A</v>
      </c>
      <c r="BF31" s="509" t="e">
        <f ca="1">+IF(AND(ISNUMBER(OFFSET('Hygiene Data'!$F$5,0,10*ROW('Hygiene Data'!F25))),'Data Summary'!DU31="Yes"),OFFSET('Hygiene Data'!$F$5,0,10*ROW('Hygiene Data'!F25)),NA())</f>
        <v>#N/A</v>
      </c>
      <c r="BG31" s="509" t="e">
        <f ca="1">+IF(AND(ISNUMBER(OFFSET('Hygiene Data'!$F$7,0,10*ROW('Hygiene Data'!F25))),'Data Summary'!DV31="Yes"),OFFSET('Hygiene Data'!$F$7,0,10*ROW('Hygiene Data'!F25)),NA())</f>
        <v>#N/A</v>
      </c>
      <c r="BH31" s="509" t="e">
        <f ca="1">+IF(AND(ISNUMBER(OFFSET('Hygiene Data'!$F$9,0,10*ROW('Hygiene Data'!F25))),'Data Summary'!DW31="Yes"),OFFSET('Hygiene Data'!$F$9,0,10*ROW('Hygiene Data'!F25)),NA())</f>
        <v>#N/A</v>
      </c>
      <c r="BI31" s="509" t="e">
        <f ca="1">+IF(AND(ISNUMBER(OFFSET('Hygiene Data'!$G$5,0,10*ROW('Hygiene Data'!G25))),'Data Summary'!DX31="Yes"),OFFSET('Hygiene Data'!$G$5,0,10*ROW('Hygiene Data'!G25)),NA())</f>
        <v>#N/A</v>
      </c>
      <c r="BJ31" s="509" t="e">
        <f ca="1">+IF(AND(ISNUMBER(OFFSET('Hygiene Data'!$G$7,0,10*ROW('Hygiene Data'!G25))),'Data Summary'!DY31="Yes"),OFFSET('Hygiene Data'!$G$7,0,10*ROW('Hygiene Data'!G25)),NA())</f>
        <v>#N/A</v>
      </c>
      <c r="BK31" s="509" t="e">
        <f ca="1">+IF(AND(ISNUMBER(OFFSET('Hygiene Data'!$G$9,0,10*ROW('Hygiene Data'!G25))),'Data Summary'!DZ31="Yes"),OFFSET('Hygiene Data'!$G$9,0,10*ROW('Hygiene Data'!G25)),NA())</f>
        <v>#N/A</v>
      </c>
      <c r="BL31" s="509" t="e">
        <f ca="1">+IF(AND(ISNUMBER(OFFSET('Hygiene Data'!$H$5,0,10*ROW('Hygiene Data'!H25))),'Data Summary'!EA31="Yes"),OFFSET('Hygiene Data'!$H$5,0,10*ROW('Hygiene Data'!H25)),NA())</f>
        <v>#N/A</v>
      </c>
      <c r="BM31" s="509" t="e">
        <f ca="1">+IF(AND(ISNUMBER(OFFSET('Hygiene Data'!$H$7,0,10*ROW('Hygiene Data'!H25))),'Data Summary'!EB31="Yes"),OFFSET('Hygiene Data'!$H$7,0,10*ROW('Hygiene Data'!H25)),NA())</f>
        <v>#N/A</v>
      </c>
      <c r="BN31" s="509" t="e">
        <f ca="1">+IF(AND(ISNUMBER(OFFSET('Hygiene Data'!$H$9,0,10*ROW('Hygiene Data'!H25))),'Data Summary'!EC31="Yes"),OFFSET('Hygiene Data'!$H$9,0,10*ROW('Hygiene Data'!H25)),NA())</f>
        <v>#N/A</v>
      </c>
      <c r="BO31" s="509" t="e">
        <f ca="1">+IF(AND(ISNUMBER(OFFSET('Hygiene Data'!$I$5,0,10*ROW('Hygiene Data'!I25))),'Data Summary'!ED31="Yes"),OFFSET('Hygiene Data'!$I$5,0,10*ROW('Hygiene Data'!I25)),NA())</f>
        <v>#N/A</v>
      </c>
      <c r="BP31" s="509" t="e">
        <f ca="1">+IF(AND(ISNUMBER(OFFSET('Hygiene Data'!$I$7,0,10*ROW('Hygiene Data'!I25))),'Data Summary'!EE31="Yes"),OFFSET('Hygiene Data'!$I$7,0,10*ROW('Hygiene Data'!I25)),NA())</f>
        <v>#N/A</v>
      </c>
      <c r="BQ31" s="509" t="e">
        <f ca="1">+IF(AND(ISNUMBER(OFFSET('Hygiene Data'!$I$9,0,10*ROW('Hygiene Data'!I25))),'Data Summary'!EF31="Yes"),OFFSET('Hygiene Data'!$I$9,0,10*ROW('Hygiene Data'!I25)),NA())</f>
        <v>#N/A</v>
      </c>
    </row>
    <row r="32" spans="1:69" x14ac:dyDescent="0.25">
      <c r="A32" s="505" t="e">
        <f ca="1">+RIGHT('Data Summary'!A32,LEN('Data Summary'!A32)-9)</f>
        <v>#VALUE!</v>
      </c>
      <c r="B32" s="479" t="str">
        <f ca="1">+IF(ISTEXT('Data Summary'!B32),'Data Summary'!B32,"")</f>
        <v/>
      </c>
      <c r="C32" s="506" t="e">
        <f ca="1">+VALUE('Data Summary'!C32)</f>
        <v>#VALUE!</v>
      </c>
      <c r="D32" s="507" t="e">
        <f ca="1">+IF(AND(ISNUMBER(OFFSET('Water Data'!$D$4,0,10*ROW('Water Data'!D26))),'Data Summary'!BS32="Yes"),100-OFFSET('Water Data'!$D$4,0,10*ROW('Water Data'!D26)),NA())</f>
        <v>#N/A</v>
      </c>
      <c r="E32" s="507" t="e">
        <f ca="1">+IF(AND(ISNUMBER(OFFSET('Water Data'!$D$6,0,10*ROW('Water Data'!D26))),'Data Summary'!BT32="Yes"),OFFSET('Water Data'!$D$6,0,10*ROW('Water Data'!D26)),NA())</f>
        <v>#N/A</v>
      </c>
      <c r="F32" s="507" t="e">
        <f ca="1">+IF(AND(ISNUMBER(OFFSET('Water Data'!$D$9,0,10*ROW('Water Data'!D26))),'Data Summary'!BU32="Yes"),OFFSET('Water Data'!$D$9,0,10*ROW('Water Data'!D26)),NA())</f>
        <v>#N/A</v>
      </c>
      <c r="G32" s="507" t="e">
        <f ca="1">+IF(AND(ISNUMBER(OFFSET('Water Data'!$E$4,0,10*ROW('Water Data'!E26))),'Data Summary'!BV32="Yes"),100-OFFSET('Water Data'!$E$4,0,10*ROW('Water Data'!E26)),NA())</f>
        <v>#N/A</v>
      </c>
      <c r="H32" s="507" t="e">
        <f ca="1">+IF(AND(ISNUMBER(OFFSET('Water Data'!$E$6,0,10*ROW('Water Data'!E26))),'Data Summary'!BW32="Yes"),OFFSET('Water Data'!$E$6,0,10*ROW('Water Data'!E26)),NA())</f>
        <v>#N/A</v>
      </c>
      <c r="I32" s="507" t="e">
        <f ca="1">+IF(AND(ISNUMBER(OFFSET('Water Data'!$E$9,0,10*ROW('Water Data'!E26))),'Data Summary'!BX32="Yes"),OFFSET('Water Data'!$E$9,0,10*ROW('Water Data'!E26)),NA())</f>
        <v>#N/A</v>
      </c>
      <c r="J32" s="507" t="e">
        <f ca="1">+IF(AND(ISNUMBER(OFFSET('Water Data'!$F$4,0,10*ROW('Water Data'!F26))),'Data Summary'!BY32="Yes"),100-OFFSET('Water Data'!$F$4,0,10*ROW('Water Data'!F26)),NA())</f>
        <v>#N/A</v>
      </c>
      <c r="K32" s="507" t="e">
        <f ca="1">+IF(AND(ISNUMBER(OFFSET('Water Data'!$F$6,0,10*ROW('Water Data'!F26))),'Data Summary'!BZ32="Yes"),OFFSET('Water Data'!$F$6,0,10*ROW('Water Data'!F26)),NA())</f>
        <v>#N/A</v>
      </c>
      <c r="L32" s="507" t="e">
        <f ca="1">+IF(AND(ISNUMBER(OFFSET('Water Data'!$F$9,0,10*ROW('Water Data'!F26))),'Data Summary'!CA32="Yes"),OFFSET('Water Data'!$F$9,0,10*ROW('Water Data'!F26)),NA())</f>
        <v>#N/A</v>
      </c>
      <c r="M32" s="507" t="e">
        <f ca="1">+IF(AND(ISNUMBER(OFFSET('Water Data'!$G$4,0,10*ROW('Water Data'!G26))),'Data Summary'!CB32="Yes"),100-OFFSET('Water Data'!$G$4,0,10*ROW('Water Data'!G26)),NA())</f>
        <v>#N/A</v>
      </c>
      <c r="N32" s="507" t="e">
        <f ca="1">+IF(AND(ISNUMBER(OFFSET('Water Data'!$G$6,0,10*ROW('Water Data'!G26))),'Data Summary'!CC32="Yes"),OFFSET('Water Data'!$G$6,0,10*ROW('Water Data'!G26)),NA())</f>
        <v>#N/A</v>
      </c>
      <c r="O32" s="507" t="e">
        <f ca="1">+IF(AND(ISNUMBER(OFFSET('Water Data'!$G$9,0,10*ROW('Water Data'!G26))),'Data Summary'!CD32="Yes"),OFFSET('Water Data'!$G$9,0,10*ROW('Water Data'!G26)),NA())</f>
        <v>#N/A</v>
      </c>
      <c r="P32" s="507" t="e">
        <f ca="1">+IF(AND(ISNUMBER(OFFSET('Water Data'!$H$4,0,10*ROW('Water Data'!H26))),'Data Summary'!CE32="Yes"),100-OFFSET('Water Data'!$H$4,0,10*ROW('Water Data'!H26)),NA())</f>
        <v>#N/A</v>
      </c>
      <c r="Q32" s="507" t="e">
        <f ca="1">+IF(AND(ISNUMBER(OFFSET('Water Data'!$H$6,0,10*ROW('Water Data'!H26))),'Data Summary'!CF32="Yes"),OFFSET('Water Data'!$H$6,0,10*ROW('Water Data'!H26)),NA())</f>
        <v>#N/A</v>
      </c>
      <c r="R32" s="507" t="e">
        <f ca="1">+IF(AND(ISNUMBER(OFFSET('Water Data'!$H$9,0,10*ROW('Water Data'!H26))),'Data Summary'!CG32="Yes"),OFFSET('Water Data'!$H$9,0,10*ROW('Water Data'!H26)),NA())</f>
        <v>#N/A</v>
      </c>
      <c r="S32" s="507" t="e">
        <f ca="1">+IF(AND(ISNUMBER(OFFSET('Water Data'!$I$4,0,10*ROW('Water Data'!I26))),'Data Summary'!CH32="Yes"),100-OFFSET('Water Data'!$I$4,0,10*ROW('Water Data'!I26)),NA())</f>
        <v>#N/A</v>
      </c>
      <c r="T32" s="507" t="e">
        <f ca="1">+IF(AND(ISNUMBER(OFFSET('Water Data'!$I$6,0,10*ROW('Water Data'!I26))),'Data Summary'!CI32="Yes"),OFFSET('Water Data'!$I$6,0,10*ROW('Water Data'!I26)),NA())</f>
        <v>#N/A</v>
      </c>
      <c r="U32" s="507" t="e">
        <f ca="1">+IF(AND(ISNUMBER(OFFSET('Water Data'!$I$9,0,10*ROW('Water Data'!I26))),'Data Summary'!CJ32="Yes"),OFFSET('Water Data'!$I$9,0,10*ROW('Water Data'!I26)),NA())</f>
        <v>#N/A</v>
      </c>
      <c r="V32" s="508" t="e">
        <f ca="1">+IF(AND(ISNUMBER(OFFSET('Sanitation Data'!$D$4,0,10*ROW('Sanitation Data'!D26))),'Data Summary'!CK32="Yes"),100-OFFSET('Sanitation Data'!$D$4,0,10*ROW('Sanitation Data'!D26)),NA())</f>
        <v>#N/A</v>
      </c>
      <c r="W32" s="508" t="e">
        <f ca="1">+IF(AND(ISNUMBER(OFFSET('Sanitation Data'!$D$6,0,10*ROW('Sanitation Data'!D26))),'Data Summary'!CL32="Yes"),OFFSET('Sanitation Data'!$D$6,0,10*ROW('Sanitation Data'!D26)),NA())</f>
        <v>#N/A</v>
      </c>
      <c r="X32" s="508" t="e">
        <f ca="1">+IF(AND(ISNUMBER(OFFSET('Sanitation Data'!$D$10,0,10*ROW('Sanitation Data'!D26))),'Data Summary'!CM32="Yes"),OFFSET('Sanitation Data'!$D$10,0,10*ROW('Sanitation Data'!D26)),NA())</f>
        <v>#N/A</v>
      </c>
      <c r="Y32" s="508" t="e">
        <f ca="1">+IF(AND(ISNUMBER(OFFSET('Sanitation Data'!$D$11,0,10*ROW('Sanitation Data'!D26))),'Data Summary'!CN32="Yes"),OFFSET('Sanitation Data'!$D$11,0,10*ROW('Sanitation Data'!D26)),NA())</f>
        <v>#N/A</v>
      </c>
      <c r="Z32" s="508" t="e">
        <f ca="1">+IF(AND(ISNUMBER(OFFSET('Sanitation Data'!$D$12,0,10*ROW('Sanitation Data'!D26))),'Data Summary'!CO32="Yes"),OFFSET('Sanitation Data'!$D$12,0,10*ROW('Sanitation Data'!D26)),NA())</f>
        <v>#N/A</v>
      </c>
      <c r="AA32" s="508" t="e">
        <f ca="1">+IF(AND(ISNUMBER(OFFSET('Sanitation Data'!$E$4,0,10*ROW('Sanitation Data'!E26))),'Data Summary'!CP32="Yes"),100-OFFSET('Sanitation Data'!$E$4,0,10*ROW('Sanitation Data'!E26)),NA())</f>
        <v>#N/A</v>
      </c>
      <c r="AB32" s="508" t="e">
        <f ca="1">+IF(AND(ISNUMBER(OFFSET('Sanitation Data'!$E$6,0,10*ROW('Sanitation Data'!E26))),'Data Summary'!CQ32="Yes"),OFFSET('Sanitation Data'!$E$6,0,10*ROW('Sanitation Data'!E26)),NA())</f>
        <v>#N/A</v>
      </c>
      <c r="AC32" s="508" t="e">
        <f ca="1">+IF(AND(ISNUMBER(OFFSET('Sanitation Data'!$E$10,0,10*ROW('Sanitation Data'!E26))),'Data Summary'!CR32="Yes"),OFFSET('Sanitation Data'!$E$10,0,10*ROW('Sanitation Data'!E26)),NA())</f>
        <v>#N/A</v>
      </c>
      <c r="AD32" s="508" t="e">
        <f ca="1">+IF(AND(ISNUMBER(OFFSET('Sanitation Data'!$E$11,0,10*ROW('Sanitation Data'!E26))),'Data Summary'!CS32="Yes"),OFFSET('Sanitation Data'!$E$11,0,10*ROW('Sanitation Data'!E26)),NA())</f>
        <v>#N/A</v>
      </c>
      <c r="AE32" s="508" t="e">
        <f ca="1">+IF(AND(ISNUMBER(OFFSET('Sanitation Data'!$E$12,0,10*ROW('Sanitation Data'!E26))),'Data Summary'!CT32="Yes"),OFFSET('Sanitation Data'!$E$12,0,10*ROW('Sanitation Data'!E26)),NA())</f>
        <v>#N/A</v>
      </c>
      <c r="AF32" s="508" t="e">
        <f ca="1">+IF(AND(ISNUMBER(OFFSET('Sanitation Data'!$F$4,0,10*ROW('Sanitation Data'!F26))),'Data Summary'!CU32="Yes"),100-OFFSET('Sanitation Data'!$F$4,0,10*ROW('Sanitation Data'!F26)),NA())</f>
        <v>#N/A</v>
      </c>
      <c r="AG32" s="508" t="e">
        <f ca="1">+IF(AND(ISNUMBER(OFFSET('Sanitation Data'!$F$6,0,10*ROW('Sanitation Data'!F26))),'Data Summary'!CV32="Yes"),OFFSET('Sanitation Data'!$F$6,0,10*ROW('Sanitation Data'!F26)),NA())</f>
        <v>#N/A</v>
      </c>
      <c r="AH32" s="508" t="e">
        <f ca="1">+IF(AND(ISNUMBER(OFFSET('Sanitation Data'!$F$10,0,10*ROW('Sanitation Data'!F26))),'Data Summary'!CW32="Yes"),OFFSET('Sanitation Data'!$F$10,0,10*ROW('Sanitation Data'!F26)),NA())</f>
        <v>#N/A</v>
      </c>
      <c r="AI32" s="508" t="e">
        <f ca="1">+IF(AND(ISNUMBER(OFFSET('Sanitation Data'!$F$11,0,10*ROW('Sanitation Data'!F26))),'Data Summary'!CX32="Yes"),OFFSET('Sanitation Data'!$F$11,0,10*ROW('Sanitation Data'!F26)),NA())</f>
        <v>#N/A</v>
      </c>
      <c r="AJ32" s="508" t="e">
        <f ca="1">+IF(AND(ISNUMBER(OFFSET('Sanitation Data'!$F$12,0,10*ROW('Sanitation Data'!F26))),'Data Summary'!CY32="Yes"),OFFSET('Sanitation Data'!$F$12,0,10*ROW('Sanitation Data'!F26)),NA())</f>
        <v>#N/A</v>
      </c>
      <c r="AK32" s="508" t="e">
        <f ca="1">+IF(AND(ISNUMBER(OFFSET('Sanitation Data'!$G$4,0,10*ROW('Sanitation Data'!G26))),'Data Summary'!CZ32="Yes"),100-OFFSET('Sanitation Data'!$G$4,0,10*ROW('Sanitation Data'!G26)),NA())</f>
        <v>#N/A</v>
      </c>
      <c r="AL32" s="508" t="e">
        <f ca="1">+IF(AND(ISNUMBER(OFFSET('Sanitation Data'!$G$6,0,10*ROW('Sanitation Data'!G26))),'Data Summary'!DA32="Yes"),OFFSET('Sanitation Data'!$G$6,0,10*ROW('Sanitation Data'!G26)),NA())</f>
        <v>#N/A</v>
      </c>
      <c r="AM32" s="508" t="e">
        <f ca="1">+IF(AND(ISNUMBER(OFFSET('Sanitation Data'!$G$10,0,10*ROW('Sanitation Data'!G26))),'Data Summary'!DB32="Yes"),OFFSET('Sanitation Data'!$G$10,0,10*ROW('Sanitation Data'!G26)),NA())</f>
        <v>#N/A</v>
      </c>
      <c r="AN32" s="508" t="e">
        <f ca="1">+IF(AND(ISNUMBER(OFFSET('Sanitation Data'!$G$11,0,10*ROW('Sanitation Data'!G26))),'Data Summary'!DC32="Yes"),OFFSET('Sanitation Data'!$G$11,0,10*ROW('Sanitation Data'!G26)),NA())</f>
        <v>#N/A</v>
      </c>
      <c r="AO32" s="508" t="e">
        <f ca="1">+IF(AND(ISNUMBER(OFFSET('Sanitation Data'!$G$12,0,10*ROW('Sanitation Data'!G26))),'Data Summary'!DD32="Yes"),OFFSET('Sanitation Data'!$G$12,0,10*ROW('Sanitation Data'!G26)),NA())</f>
        <v>#N/A</v>
      </c>
      <c r="AP32" s="508" t="e">
        <f ca="1">+IF(AND(ISNUMBER(OFFSET('Sanitation Data'!$H$4,0,10*ROW('Sanitation Data'!H26))),'Data Summary'!DE32="Yes"),100-OFFSET('Sanitation Data'!$H$4,0,10*ROW('Sanitation Data'!H26)),NA())</f>
        <v>#N/A</v>
      </c>
      <c r="AQ32" s="508" t="e">
        <f ca="1">+IF(AND(ISNUMBER(OFFSET('Sanitation Data'!$H$6,0,10*ROW('Sanitation Data'!H26))),'Data Summary'!DF32="Yes"),OFFSET('Sanitation Data'!$H$6,0,10*ROW('Sanitation Data'!H26)),NA())</f>
        <v>#N/A</v>
      </c>
      <c r="AR32" s="508" t="e">
        <f ca="1">+IF(AND(ISNUMBER(OFFSET('Sanitation Data'!$H$10,0,10*ROW('Sanitation Data'!H26))),'Data Summary'!DG32="Yes"),OFFSET('Sanitation Data'!$H$10,0,10*ROW('Sanitation Data'!H26)),NA())</f>
        <v>#N/A</v>
      </c>
      <c r="AS32" s="508" t="e">
        <f ca="1">+IF(AND(ISNUMBER(OFFSET('Sanitation Data'!$H$11,0,10*ROW('Sanitation Data'!H26))),'Data Summary'!DH32="Yes"),OFFSET('Sanitation Data'!$H$11,0,10*ROW('Sanitation Data'!H26)),NA())</f>
        <v>#N/A</v>
      </c>
      <c r="AT32" s="508" t="e">
        <f ca="1">+IF(AND(ISNUMBER(OFFSET('Sanitation Data'!$H$12,0,10*ROW('Sanitation Data'!H26))),'Data Summary'!DI32="Yes"),OFFSET('Sanitation Data'!$H$12,0,10*ROW('Sanitation Data'!H26)),NA())</f>
        <v>#N/A</v>
      </c>
      <c r="AU32" s="508" t="e">
        <f ca="1">+IF(AND(ISNUMBER(OFFSET('Sanitation Data'!$I$4,0,10*ROW('Sanitation Data'!I26))),'Data Summary'!DJ32="Yes"),100-OFFSET('Sanitation Data'!$I$4,0,10*ROW('Sanitation Data'!I26)),NA())</f>
        <v>#N/A</v>
      </c>
      <c r="AV32" s="508" t="e">
        <f ca="1">+IF(AND(ISNUMBER(OFFSET('Sanitation Data'!$I$6,0,10*ROW('Sanitation Data'!I26))),'Data Summary'!DK32="Yes"),OFFSET('Sanitation Data'!$I$6,0,10*ROW('Sanitation Data'!I26)),NA())</f>
        <v>#N/A</v>
      </c>
      <c r="AW32" s="508" t="e">
        <f ca="1">+IF(AND(ISNUMBER(OFFSET('Sanitation Data'!$I$10,0,10*ROW('Sanitation Data'!I26))),'Data Summary'!DL32="Yes"),OFFSET('Sanitation Data'!$I$10,0,10*ROW('Sanitation Data'!I26)),NA())</f>
        <v>#N/A</v>
      </c>
      <c r="AX32" s="508" t="e">
        <f ca="1">+IF(AND(ISNUMBER(OFFSET('Sanitation Data'!$I$11,0,10*ROW('Sanitation Data'!I26))),'Data Summary'!DM32="Yes"),OFFSET('Sanitation Data'!$I$11,0,10*ROW('Sanitation Data'!I26)),NA())</f>
        <v>#N/A</v>
      </c>
      <c r="AY32" s="508" t="e">
        <f ca="1">+IF(AND(ISNUMBER(OFFSET('Sanitation Data'!$I$12,0,10*ROW('Sanitation Data'!I26))),'Data Summary'!DN32="Yes"),OFFSET('Sanitation Data'!$I$12,0,10*ROW('Sanitation Data'!I26)),NA())</f>
        <v>#N/A</v>
      </c>
      <c r="AZ32" s="509" t="e">
        <f ca="1">+IF(AND(ISNUMBER(OFFSET('Hygiene Data'!$D$5,0,10*ROW('Hygiene Data'!D26))),'Data Summary'!DO32="Yes"),OFFSET('Hygiene Data'!$D$5,0,10*ROW('Hygiene Data'!D26)),NA())</f>
        <v>#N/A</v>
      </c>
      <c r="BA32" s="509" t="e">
        <f ca="1">+IF(AND(ISNUMBER(OFFSET('Hygiene Data'!$D$7,0,10*ROW('Hygiene Data'!D26))),'Data Summary'!DP32="Yes"),OFFSET('Hygiene Data'!$D$7,0,10*ROW('Hygiene Data'!D26)),NA())</f>
        <v>#N/A</v>
      </c>
      <c r="BB32" s="509" t="e">
        <f ca="1">+IF(AND(ISNUMBER(OFFSET('Hygiene Data'!$D$9,0,10*ROW('Hygiene Data'!D26))),'Data Summary'!DQ32="Yes"),OFFSET('Hygiene Data'!$D$9,0,10*ROW('Hygiene Data'!D26)),NA())</f>
        <v>#N/A</v>
      </c>
      <c r="BC32" s="509" t="e">
        <f ca="1">+IF(AND(ISNUMBER(OFFSET('Hygiene Data'!$E$5,0,10*ROW('Hygiene Data'!E26))),'Data Summary'!DR32="Yes"),OFFSET('Hygiene Data'!$E$5,0,10*ROW('Hygiene Data'!E26)),NA())</f>
        <v>#N/A</v>
      </c>
      <c r="BD32" s="509" t="e">
        <f ca="1">+IF(AND(ISNUMBER(OFFSET('Hygiene Data'!$E$7,0,10*ROW('Hygiene Data'!E26))),'Data Summary'!DS32="Yes"),OFFSET('Hygiene Data'!$E$7,0,10*ROW('Hygiene Data'!E26)),NA())</f>
        <v>#N/A</v>
      </c>
      <c r="BE32" s="509" t="e">
        <f ca="1">+IF(AND(ISNUMBER(OFFSET('Hygiene Data'!$E$9,0,10*ROW('Hygiene Data'!E26))),'Data Summary'!DT32="Yes"),OFFSET('Hygiene Data'!$E$9,0,10*ROW('Hygiene Data'!E26)),NA())</f>
        <v>#N/A</v>
      </c>
      <c r="BF32" s="509" t="e">
        <f ca="1">+IF(AND(ISNUMBER(OFFSET('Hygiene Data'!$F$5,0,10*ROW('Hygiene Data'!F26))),'Data Summary'!DU32="Yes"),OFFSET('Hygiene Data'!$F$5,0,10*ROW('Hygiene Data'!F26)),NA())</f>
        <v>#N/A</v>
      </c>
      <c r="BG32" s="509" t="e">
        <f ca="1">+IF(AND(ISNUMBER(OFFSET('Hygiene Data'!$F$7,0,10*ROW('Hygiene Data'!F26))),'Data Summary'!DV32="Yes"),OFFSET('Hygiene Data'!$F$7,0,10*ROW('Hygiene Data'!F26)),NA())</f>
        <v>#N/A</v>
      </c>
      <c r="BH32" s="509" t="e">
        <f ca="1">+IF(AND(ISNUMBER(OFFSET('Hygiene Data'!$F$9,0,10*ROW('Hygiene Data'!F26))),'Data Summary'!DW32="Yes"),OFFSET('Hygiene Data'!$F$9,0,10*ROW('Hygiene Data'!F26)),NA())</f>
        <v>#N/A</v>
      </c>
      <c r="BI32" s="509" t="e">
        <f ca="1">+IF(AND(ISNUMBER(OFFSET('Hygiene Data'!$G$5,0,10*ROW('Hygiene Data'!G26))),'Data Summary'!DX32="Yes"),OFFSET('Hygiene Data'!$G$5,0,10*ROW('Hygiene Data'!G26)),NA())</f>
        <v>#N/A</v>
      </c>
      <c r="BJ32" s="509" t="e">
        <f ca="1">+IF(AND(ISNUMBER(OFFSET('Hygiene Data'!$G$7,0,10*ROW('Hygiene Data'!G26))),'Data Summary'!DY32="Yes"),OFFSET('Hygiene Data'!$G$7,0,10*ROW('Hygiene Data'!G26)),NA())</f>
        <v>#N/A</v>
      </c>
      <c r="BK32" s="509" t="e">
        <f ca="1">+IF(AND(ISNUMBER(OFFSET('Hygiene Data'!$G$9,0,10*ROW('Hygiene Data'!G26))),'Data Summary'!DZ32="Yes"),OFFSET('Hygiene Data'!$G$9,0,10*ROW('Hygiene Data'!G26)),NA())</f>
        <v>#N/A</v>
      </c>
      <c r="BL32" s="509" t="e">
        <f ca="1">+IF(AND(ISNUMBER(OFFSET('Hygiene Data'!$H$5,0,10*ROW('Hygiene Data'!H26))),'Data Summary'!EA32="Yes"),OFFSET('Hygiene Data'!$H$5,0,10*ROW('Hygiene Data'!H26)),NA())</f>
        <v>#N/A</v>
      </c>
      <c r="BM32" s="509" t="e">
        <f ca="1">+IF(AND(ISNUMBER(OFFSET('Hygiene Data'!$H$7,0,10*ROW('Hygiene Data'!H26))),'Data Summary'!EB32="Yes"),OFFSET('Hygiene Data'!$H$7,0,10*ROW('Hygiene Data'!H26)),NA())</f>
        <v>#N/A</v>
      </c>
      <c r="BN32" s="509" t="e">
        <f ca="1">+IF(AND(ISNUMBER(OFFSET('Hygiene Data'!$H$9,0,10*ROW('Hygiene Data'!H26))),'Data Summary'!EC32="Yes"),OFFSET('Hygiene Data'!$H$9,0,10*ROW('Hygiene Data'!H26)),NA())</f>
        <v>#N/A</v>
      </c>
      <c r="BO32" s="509" t="e">
        <f ca="1">+IF(AND(ISNUMBER(OFFSET('Hygiene Data'!$I$5,0,10*ROW('Hygiene Data'!I26))),'Data Summary'!ED32="Yes"),OFFSET('Hygiene Data'!$I$5,0,10*ROW('Hygiene Data'!I26)),NA())</f>
        <v>#N/A</v>
      </c>
      <c r="BP32" s="509" t="e">
        <f ca="1">+IF(AND(ISNUMBER(OFFSET('Hygiene Data'!$I$7,0,10*ROW('Hygiene Data'!I26))),'Data Summary'!EE32="Yes"),OFFSET('Hygiene Data'!$I$7,0,10*ROW('Hygiene Data'!I26)),NA())</f>
        <v>#N/A</v>
      </c>
      <c r="BQ32" s="509" t="e">
        <f ca="1">+IF(AND(ISNUMBER(OFFSET('Hygiene Data'!$I$9,0,10*ROW('Hygiene Data'!I26))),'Data Summary'!EF32="Yes"),OFFSET('Hygiene Data'!$I$9,0,10*ROW('Hygiene Data'!I26)),NA())</f>
        <v>#N/A</v>
      </c>
    </row>
    <row r="33" spans="1:69" x14ac:dyDescent="0.25">
      <c r="A33" s="505" t="e">
        <f ca="1">+RIGHT('Data Summary'!A33,LEN('Data Summary'!A33)-9)</f>
        <v>#VALUE!</v>
      </c>
      <c r="B33" s="479" t="str">
        <f ca="1">+IF(ISTEXT('Data Summary'!B33),'Data Summary'!B33,"")</f>
        <v/>
      </c>
      <c r="C33" s="506" t="e">
        <f ca="1">+VALUE('Data Summary'!C33)</f>
        <v>#VALUE!</v>
      </c>
      <c r="D33" s="507" t="e">
        <f ca="1">+IF(AND(ISNUMBER(OFFSET('Water Data'!$D$4,0,10*ROW('Water Data'!D27))),'Data Summary'!BS33="Yes"),100-OFFSET('Water Data'!$D$4,0,10*ROW('Water Data'!D27)),NA())</f>
        <v>#N/A</v>
      </c>
      <c r="E33" s="507" t="e">
        <f ca="1">+IF(AND(ISNUMBER(OFFSET('Water Data'!$D$6,0,10*ROW('Water Data'!D27))),'Data Summary'!BT33="Yes"),OFFSET('Water Data'!$D$6,0,10*ROW('Water Data'!D27)),NA())</f>
        <v>#N/A</v>
      </c>
      <c r="F33" s="507" t="e">
        <f ca="1">+IF(AND(ISNUMBER(OFFSET('Water Data'!$D$9,0,10*ROW('Water Data'!D27))),'Data Summary'!BU33="Yes"),OFFSET('Water Data'!$D$9,0,10*ROW('Water Data'!D27)),NA())</f>
        <v>#N/A</v>
      </c>
      <c r="G33" s="507" t="e">
        <f ca="1">+IF(AND(ISNUMBER(OFFSET('Water Data'!$E$4,0,10*ROW('Water Data'!E27))),'Data Summary'!BV33="Yes"),100-OFFSET('Water Data'!$E$4,0,10*ROW('Water Data'!E27)),NA())</f>
        <v>#N/A</v>
      </c>
      <c r="H33" s="507" t="e">
        <f ca="1">+IF(AND(ISNUMBER(OFFSET('Water Data'!$E$6,0,10*ROW('Water Data'!E27))),'Data Summary'!BW33="Yes"),OFFSET('Water Data'!$E$6,0,10*ROW('Water Data'!E27)),NA())</f>
        <v>#N/A</v>
      </c>
      <c r="I33" s="507" t="e">
        <f ca="1">+IF(AND(ISNUMBER(OFFSET('Water Data'!$E$9,0,10*ROW('Water Data'!E27))),'Data Summary'!BX33="Yes"),OFFSET('Water Data'!$E$9,0,10*ROW('Water Data'!E27)),NA())</f>
        <v>#N/A</v>
      </c>
      <c r="J33" s="507" t="e">
        <f ca="1">+IF(AND(ISNUMBER(OFFSET('Water Data'!$F$4,0,10*ROW('Water Data'!F27))),'Data Summary'!BY33="Yes"),100-OFFSET('Water Data'!$F$4,0,10*ROW('Water Data'!F27)),NA())</f>
        <v>#N/A</v>
      </c>
      <c r="K33" s="507" t="e">
        <f ca="1">+IF(AND(ISNUMBER(OFFSET('Water Data'!$F$6,0,10*ROW('Water Data'!F27))),'Data Summary'!BZ33="Yes"),OFFSET('Water Data'!$F$6,0,10*ROW('Water Data'!F27)),NA())</f>
        <v>#N/A</v>
      </c>
      <c r="L33" s="507" t="e">
        <f ca="1">+IF(AND(ISNUMBER(OFFSET('Water Data'!$F$9,0,10*ROW('Water Data'!F27))),'Data Summary'!CA33="Yes"),OFFSET('Water Data'!$F$9,0,10*ROW('Water Data'!F27)),NA())</f>
        <v>#N/A</v>
      </c>
      <c r="M33" s="507" t="e">
        <f ca="1">+IF(AND(ISNUMBER(OFFSET('Water Data'!$G$4,0,10*ROW('Water Data'!G27))),'Data Summary'!CB33="Yes"),100-OFFSET('Water Data'!$G$4,0,10*ROW('Water Data'!G27)),NA())</f>
        <v>#N/A</v>
      </c>
      <c r="N33" s="507" t="e">
        <f ca="1">+IF(AND(ISNUMBER(OFFSET('Water Data'!$G$6,0,10*ROW('Water Data'!G27))),'Data Summary'!CC33="Yes"),OFFSET('Water Data'!$G$6,0,10*ROW('Water Data'!G27)),NA())</f>
        <v>#N/A</v>
      </c>
      <c r="O33" s="507" t="e">
        <f ca="1">+IF(AND(ISNUMBER(OFFSET('Water Data'!$G$9,0,10*ROW('Water Data'!G27))),'Data Summary'!CD33="Yes"),OFFSET('Water Data'!$G$9,0,10*ROW('Water Data'!G27)),NA())</f>
        <v>#N/A</v>
      </c>
      <c r="P33" s="507" t="e">
        <f ca="1">+IF(AND(ISNUMBER(OFFSET('Water Data'!$H$4,0,10*ROW('Water Data'!H27))),'Data Summary'!CE33="Yes"),100-OFFSET('Water Data'!$H$4,0,10*ROW('Water Data'!H27)),NA())</f>
        <v>#N/A</v>
      </c>
      <c r="Q33" s="507" t="e">
        <f ca="1">+IF(AND(ISNUMBER(OFFSET('Water Data'!$H$6,0,10*ROW('Water Data'!H27))),'Data Summary'!CF33="Yes"),OFFSET('Water Data'!$H$6,0,10*ROW('Water Data'!H27)),NA())</f>
        <v>#N/A</v>
      </c>
      <c r="R33" s="507" t="e">
        <f ca="1">+IF(AND(ISNUMBER(OFFSET('Water Data'!$H$9,0,10*ROW('Water Data'!H27))),'Data Summary'!CG33="Yes"),OFFSET('Water Data'!$H$9,0,10*ROW('Water Data'!H27)),NA())</f>
        <v>#N/A</v>
      </c>
      <c r="S33" s="507" t="e">
        <f ca="1">+IF(AND(ISNUMBER(OFFSET('Water Data'!$I$4,0,10*ROW('Water Data'!I27))),'Data Summary'!CH33="Yes"),100-OFFSET('Water Data'!$I$4,0,10*ROW('Water Data'!I27)),NA())</f>
        <v>#N/A</v>
      </c>
      <c r="T33" s="507" t="e">
        <f ca="1">+IF(AND(ISNUMBER(OFFSET('Water Data'!$I$6,0,10*ROW('Water Data'!I27))),'Data Summary'!CI33="Yes"),OFFSET('Water Data'!$I$6,0,10*ROW('Water Data'!I27)),NA())</f>
        <v>#N/A</v>
      </c>
      <c r="U33" s="507" t="e">
        <f ca="1">+IF(AND(ISNUMBER(OFFSET('Water Data'!$I$9,0,10*ROW('Water Data'!I27))),'Data Summary'!CJ33="Yes"),OFFSET('Water Data'!$I$9,0,10*ROW('Water Data'!I27)),NA())</f>
        <v>#N/A</v>
      </c>
      <c r="V33" s="508" t="e">
        <f ca="1">+IF(AND(ISNUMBER(OFFSET('Sanitation Data'!$D$4,0,10*ROW('Sanitation Data'!D27))),'Data Summary'!CK33="Yes"),100-OFFSET('Sanitation Data'!$D$4,0,10*ROW('Sanitation Data'!D27)),NA())</f>
        <v>#N/A</v>
      </c>
      <c r="W33" s="508" t="e">
        <f ca="1">+IF(AND(ISNUMBER(OFFSET('Sanitation Data'!$D$6,0,10*ROW('Sanitation Data'!D27))),'Data Summary'!CL33="Yes"),OFFSET('Sanitation Data'!$D$6,0,10*ROW('Sanitation Data'!D27)),NA())</f>
        <v>#N/A</v>
      </c>
      <c r="X33" s="508" t="e">
        <f ca="1">+IF(AND(ISNUMBER(OFFSET('Sanitation Data'!$D$10,0,10*ROW('Sanitation Data'!D27))),'Data Summary'!CM33="Yes"),OFFSET('Sanitation Data'!$D$10,0,10*ROW('Sanitation Data'!D27)),NA())</f>
        <v>#N/A</v>
      </c>
      <c r="Y33" s="508" t="e">
        <f ca="1">+IF(AND(ISNUMBER(OFFSET('Sanitation Data'!$D$11,0,10*ROW('Sanitation Data'!D27))),'Data Summary'!CN33="Yes"),OFFSET('Sanitation Data'!$D$11,0,10*ROW('Sanitation Data'!D27)),NA())</f>
        <v>#N/A</v>
      </c>
      <c r="Z33" s="508" t="e">
        <f ca="1">+IF(AND(ISNUMBER(OFFSET('Sanitation Data'!$D$12,0,10*ROW('Sanitation Data'!D27))),'Data Summary'!CO33="Yes"),OFFSET('Sanitation Data'!$D$12,0,10*ROW('Sanitation Data'!D27)),NA())</f>
        <v>#N/A</v>
      </c>
      <c r="AA33" s="508" t="e">
        <f ca="1">+IF(AND(ISNUMBER(OFFSET('Sanitation Data'!$E$4,0,10*ROW('Sanitation Data'!E27))),'Data Summary'!CP33="Yes"),100-OFFSET('Sanitation Data'!$E$4,0,10*ROW('Sanitation Data'!E27)),NA())</f>
        <v>#N/A</v>
      </c>
      <c r="AB33" s="508" t="e">
        <f ca="1">+IF(AND(ISNUMBER(OFFSET('Sanitation Data'!$E$6,0,10*ROW('Sanitation Data'!E27))),'Data Summary'!CQ33="Yes"),OFFSET('Sanitation Data'!$E$6,0,10*ROW('Sanitation Data'!E27)),NA())</f>
        <v>#N/A</v>
      </c>
      <c r="AC33" s="508" t="e">
        <f ca="1">+IF(AND(ISNUMBER(OFFSET('Sanitation Data'!$E$10,0,10*ROW('Sanitation Data'!E27))),'Data Summary'!CR33="Yes"),OFFSET('Sanitation Data'!$E$10,0,10*ROW('Sanitation Data'!E27)),NA())</f>
        <v>#N/A</v>
      </c>
      <c r="AD33" s="508" t="e">
        <f ca="1">+IF(AND(ISNUMBER(OFFSET('Sanitation Data'!$E$11,0,10*ROW('Sanitation Data'!E27))),'Data Summary'!CS33="Yes"),OFFSET('Sanitation Data'!$E$11,0,10*ROW('Sanitation Data'!E27)),NA())</f>
        <v>#N/A</v>
      </c>
      <c r="AE33" s="508" t="e">
        <f ca="1">+IF(AND(ISNUMBER(OFFSET('Sanitation Data'!$E$12,0,10*ROW('Sanitation Data'!E27))),'Data Summary'!CT33="Yes"),OFFSET('Sanitation Data'!$E$12,0,10*ROW('Sanitation Data'!E27)),NA())</f>
        <v>#N/A</v>
      </c>
      <c r="AF33" s="508" t="e">
        <f ca="1">+IF(AND(ISNUMBER(OFFSET('Sanitation Data'!$F$4,0,10*ROW('Sanitation Data'!F27))),'Data Summary'!CU33="Yes"),100-OFFSET('Sanitation Data'!$F$4,0,10*ROW('Sanitation Data'!F27)),NA())</f>
        <v>#N/A</v>
      </c>
      <c r="AG33" s="508" t="e">
        <f ca="1">+IF(AND(ISNUMBER(OFFSET('Sanitation Data'!$F$6,0,10*ROW('Sanitation Data'!F27))),'Data Summary'!CV33="Yes"),OFFSET('Sanitation Data'!$F$6,0,10*ROW('Sanitation Data'!F27)),NA())</f>
        <v>#N/A</v>
      </c>
      <c r="AH33" s="508" t="e">
        <f ca="1">+IF(AND(ISNUMBER(OFFSET('Sanitation Data'!$F$10,0,10*ROW('Sanitation Data'!F27))),'Data Summary'!CW33="Yes"),OFFSET('Sanitation Data'!$F$10,0,10*ROW('Sanitation Data'!F27)),NA())</f>
        <v>#N/A</v>
      </c>
      <c r="AI33" s="508" t="e">
        <f ca="1">+IF(AND(ISNUMBER(OFFSET('Sanitation Data'!$F$11,0,10*ROW('Sanitation Data'!F27))),'Data Summary'!CX33="Yes"),OFFSET('Sanitation Data'!$F$11,0,10*ROW('Sanitation Data'!F27)),NA())</f>
        <v>#N/A</v>
      </c>
      <c r="AJ33" s="508" t="e">
        <f ca="1">+IF(AND(ISNUMBER(OFFSET('Sanitation Data'!$F$12,0,10*ROW('Sanitation Data'!F27))),'Data Summary'!CY33="Yes"),OFFSET('Sanitation Data'!$F$12,0,10*ROW('Sanitation Data'!F27)),NA())</f>
        <v>#N/A</v>
      </c>
      <c r="AK33" s="508" t="e">
        <f ca="1">+IF(AND(ISNUMBER(OFFSET('Sanitation Data'!$G$4,0,10*ROW('Sanitation Data'!G27))),'Data Summary'!CZ33="Yes"),100-OFFSET('Sanitation Data'!$G$4,0,10*ROW('Sanitation Data'!G27)),NA())</f>
        <v>#N/A</v>
      </c>
      <c r="AL33" s="508" t="e">
        <f ca="1">+IF(AND(ISNUMBER(OFFSET('Sanitation Data'!$G$6,0,10*ROW('Sanitation Data'!G27))),'Data Summary'!DA33="Yes"),OFFSET('Sanitation Data'!$G$6,0,10*ROW('Sanitation Data'!G27)),NA())</f>
        <v>#N/A</v>
      </c>
      <c r="AM33" s="508" t="e">
        <f ca="1">+IF(AND(ISNUMBER(OFFSET('Sanitation Data'!$G$10,0,10*ROW('Sanitation Data'!G27))),'Data Summary'!DB33="Yes"),OFFSET('Sanitation Data'!$G$10,0,10*ROW('Sanitation Data'!G27)),NA())</f>
        <v>#N/A</v>
      </c>
      <c r="AN33" s="508" t="e">
        <f ca="1">+IF(AND(ISNUMBER(OFFSET('Sanitation Data'!$G$11,0,10*ROW('Sanitation Data'!G27))),'Data Summary'!DC33="Yes"),OFFSET('Sanitation Data'!$G$11,0,10*ROW('Sanitation Data'!G27)),NA())</f>
        <v>#N/A</v>
      </c>
      <c r="AO33" s="508" t="e">
        <f ca="1">+IF(AND(ISNUMBER(OFFSET('Sanitation Data'!$G$12,0,10*ROW('Sanitation Data'!G27))),'Data Summary'!DD33="Yes"),OFFSET('Sanitation Data'!$G$12,0,10*ROW('Sanitation Data'!G27)),NA())</f>
        <v>#N/A</v>
      </c>
      <c r="AP33" s="508" t="e">
        <f ca="1">+IF(AND(ISNUMBER(OFFSET('Sanitation Data'!$H$4,0,10*ROW('Sanitation Data'!H27))),'Data Summary'!DE33="Yes"),100-OFFSET('Sanitation Data'!$H$4,0,10*ROW('Sanitation Data'!H27)),NA())</f>
        <v>#N/A</v>
      </c>
      <c r="AQ33" s="508" t="e">
        <f ca="1">+IF(AND(ISNUMBER(OFFSET('Sanitation Data'!$H$6,0,10*ROW('Sanitation Data'!H27))),'Data Summary'!DF33="Yes"),OFFSET('Sanitation Data'!$H$6,0,10*ROW('Sanitation Data'!H27)),NA())</f>
        <v>#N/A</v>
      </c>
      <c r="AR33" s="508" t="e">
        <f ca="1">+IF(AND(ISNUMBER(OFFSET('Sanitation Data'!$H$10,0,10*ROW('Sanitation Data'!H27))),'Data Summary'!DG33="Yes"),OFFSET('Sanitation Data'!$H$10,0,10*ROW('Sanitation Data'!H27)),NA())</f>
        <v>#N/A</v>
      </c>
      <c r="AS33" s="508" t="e">
        <f ca="1">+IF(AND(ISNUMBER(OFFSET('Sanitation Data'!$H$11,0,10*ROW('Sanitation Data'!H27))),'Data Summary'!DH33="Yes"),OFFSET('Sanitation Data'!$H$11,0,10*ROW('Sanitation Data'!H27)),NA())</f>
        <v>#N/A</v>
      </c>
      <c r="AT33" s="508" t="e">
        <f ca="1">+IF(AND(ISNUMBER(OFFSET('Sanitation Data'!$H$12,0,10*ROW('Sanitation Data'!H27))),'Data Summary'!DI33="Yes"),OFFSET('Sanitation Data'!$H$12,0,10*ROW('Sanitation Data'!H27)),NA())</f>
        <v>#N/A</v>
      </c>
      <c r="AU33" s="508" t="e">
        <f ca="1">+IF(AND(ISNUMBER(OFFSET('Sanitation Data'!$I$4,0,10*ROW('Sanitation Data'!I27))),'Data Summary'!DJ33="Yes"),100-OFFSET('Sanitation Data'!$I$4,0,10*ROW('Sanitation Data'!I27)),NA())</f>
        <v>#N/A</v>
      </c>
      <c r="AV33" s="508" t="e">
        <f ca="1">+IF(AND(ISNUMBER(OFFSET('Sanitation Data'!$I$6,0,10*ROW('Sanitation Data'!I27))),'Data Summary'!DK33="Yes"),OFFSET('Sanitation Data'!$I$6,0,10*ROW('Sanitation Data'!I27)),NA())</f>
        <v>#N/A</v>
      </c>
      <c r="AW33" s="508" t="e">
        <f ca="1">+IF(AND(ISNUMBER(OFFSET('Sanitation Data'!$I$10,0,10*ROW('Sanitation Data'!I27))),'Data Summary'!DL33="Yes"),OFFSET('Sanitation Data'!$I$10,0,10*ROW('Sanitation Data'!I27)),NA())</f>
        <v>#N/A</v>
      </c>
      <c r="AX33" s="508" t="e">
        <f ca="1">+IF(AND(ISNUMBER(OFFSET('Sanitation Data'!$I$11,0,10*ROW('Sanitation Data'!I27))),'Data Summary'!DM33="Yes"),OFFSET('Sanitation Data'!$I$11,0,10*ROW('Sanitation Data'!I27)),NA())</f>
        <v>#N/A</v>
      </c>
      <c r="AY33" s="508" t="e">
        <f ca="1">+IF(AND(ISNUMBER(OFFSET('Sanitation Data'!$I$12,0,10*ROW('Sanitation Data'!I27))),'Data Summary'!DN33="Yes"),OFFSET('Sanitation Data'!$I$12,0,10*ROW('Sanitation Data'!I27)),NA())</f>
        <v>#N/A</v>
      </c>
      <c r="AZ33" s="509" t="e">
        <f ca="1">+IF(AND(ISNUMBER(OFFSET('Hygiene Data'!$D$5,0,10*ROW('Hygiene Data'!D27))),'Data Summary'!DO33="Yes"),OFFSET('Hygiene Data'!$D$5,0,10*ROW('Hygiene Data'!D27)),NA())</f>
        <v>#N/A</v>
      </c>
      <c r="BA33" s="509" t="e">
        <f ca="1">+IF(AND(ISNUMBER(OFFSET('Hygiene Data'!$D$7,0,10*ROW('Hygiene Data'!D27))),'Data Summary'!DP33="Yes"),OFFSET('Hygiene Data'!$D$7,0,10*ROW('Hygiene Data'!D27)),NA())</f>
        <v>#N/A</v>
      </c>
      <c r="BB33" s="509" t="e">
        <f ca="1">+IF(AND(ISNUMBER(OFFSET('Hygiene Data'!$D$9,0,10*ROW('Hygiene Data'!D27))),'Data Summary'!DQ33="Yes"),OFFSET('Hygiene Data'!$D$9,0,10*ROW('Hygiene Data'!D27)),NA())</f>
        <v>#N/A</v>
      </c>
      <c r="BC33" s="509" t="e">
        <f ca="1">+IF(AND(ISNUMBER(OFFSET('Hygiene Data'!$E$5,0,10*ROW('Hygiene Data'!E27))),'Data Summary'!DR33="Yes"),OFFSET('Hygiene Data'!$E$5,0,10*ROW('Hygiene Data'!E27)),NA())</f>
        <v>#N/A</v>
      </c>
      <c r="BD33" s="509" t="e">
        <f ca="1">+IF(AND(ISNUMBER(OFFSET('Hygiene Data'!$E$7,0,10*ROW('Hygiene Data'!E27))),'Data Summary'!DS33="Yes"),OFFSET('Hygiene Data'!$E$7,0,10*ROW('Hygiene Data'!E27)),NA())</f>
        <v>#N/A</v>
      </c>
      <c r="BE33" s="509" t="e">
        <f ca="1">+IF(AND(ISNUMBER(OFFSET('Hygiene Data'!$E$9,0,10*ROW('Hygiene Data'!E27))),'Data Summary'!DT33="Yes"),OFFSET('Hygiene Data'!$E$9,0,10*ROW('Hygiene Data'!E27)),NA())</f>
        <v>#N/A</v>
      </c>
      <c r="BF33" s="509" t="e">
        <f ca="1">+IF(AND(ISNUMBER(OFFSET('Hygiene Data'!$F$5,0,10*ROW('Hygiene Data'!F27))),'Data Summary'!DU33="Yes"),OFFSET('Hygiene Data'!$F$5,0,10*ROW('Hygiene Data'!F27)),NA())</f>
        <v>#N/A</v>
      </c>
      <c r="BG33" s="509" t="e">
        <f ca="1">+IF(AND(ISNUMBER(OFFSET('Hygiene Data'!$F$7,0,10*ROW('Hygiene Data'!F27))),'Data Summary'!DV33="Yes"),OFFSET('Hygiene Data'!$F$7,0,10*ROW('Hygiene Data'!F27)),NA())</f>
        <v>#N/A</v>
      </c>
      <c r="BH33" s="509" t="e">
        <f ca="1">+IF(AND(ISNUMBER(OFFSET('Hygiene Data'!$F$9,0,10*ROW('Hygiene Data'!F27))),'Data Summary'!DW33="Yes"),OFFSET('Hygiene Data'!$F$9,0,10*ROW('Hygiene Data'!F27)),NA())</f>
        <v>#N/A</v>
      </c>
      <c r="BI33" s="509" t="e">
        <f ca="1">+IF(AND(ISNUMBER(OFFSET('Hygiene Data'!$G$5,0,10*ROW('Hygiene Data'!G27))),'Data Summary'!DX33="Yes"),OFFSET('Hygiene Data'!$G$5,0,10*ROW('Hygiene Data'!G27)),NA())</f>
        <v>#N/A</v>
      </c>
      <c r="BJ33" s="509" t="e">
        <f ca="1">+IF(AND(ISNUMBER(OFFSET('Hygiene Data'!$G$7,0,10*ROW('Hygiene Data'!G27))),'Data Summary'!DY33="Yes"),OFFSET('Hygiene Data'!$G$7,0,10*ROW('Hygiene Data'!G27)),NA())</f>
        <v>#N/A</v>
      </c>
      <c r="BK33" s="509" t="e">
        <f ca="1">+IF(AND(ISNUMBER(OFFSET('Hygiene Data'!$G$9,0,10*ROW('Hygiene Data'!G27))),'Data Summary'!DZ33="Yes"),OFFSET('Hygiene Data'!$G$9,0,10*ROW('Hygiene Data'!G27)),NA())</f>
        <v>#N/A</v>
      </c>
      <c r="BL33" s="509" t="e">
        <f ca="1">+IF(AND(ISNUMBER(OFFSET('Hygiene Data'!$H$5,0,10*ROW('Hygiene Data'!H27))),'Data Summary'!EA33="Yes"),OFFSET('Hygiene Data'!$H$5,0,10*ROW('Hygiene Data'!H27)),NA())</f>
        <v>#N/A</v>
      </c>
      <c r="BM33" s="509" t="e">
        <f ca="1">+IF(AND(ISNUMBER(OFFSET('Hygiene Data'!$H$7,0,10*ROW('Hygiene Data'!H27))),'Data Summary'!EB33="Yes"),OFFSET('Hygiene Data'!$H$7,0,10*ROW('Hygiene Data'!H27)),NA())</f>
        <v>#N/A</v>
      </c>
      <c r="BN33" s="509" t="e">
        <f ca="1">+IF(AND(ISNUMBER(OFFSET('Hygiene Data'!$H$9,0,10*ROW('Hygiene Data'!H27))),'Data Summary'!EC33="Yes"),OFFSET('Hygiene Data'!$H$9,0,10*ROW('Hygiene Data'!H27)),NA())</f>
        <v>#N/A</v>
      </c>
      <c r="BO33" s="509" t="e">
        <f ca="1">+IF(AND(ISNUMBER(OFFSET('Hygiene Data'!$I$5,0,10*ROW('Hygiene Data'!I27))),'Data Summary'!ED33="Yes"),OFFSET('Hygiene Data'!$I$5,0,10*ROW('Hygiene Data'!I27)),NA())</f>
        <v>#N/A</v>
      </c>
      <c r="BP33" s="509" t="e">
        <f ca="1">+IF(AND(ISNUMBER(OFFSET('Hygiene Data'!$I$7,0,10*ROW('Hygiene Data'!I27))),'Data Summary'!EE33="Yes"),OFFSET('Hygiene Data'!$I$7,0,10*ROW('Hygiene Data'!I27)),NA())</f>
        <v>#N/A</v>
      </c>
      <c r="BQ33" s="509" t="e">
        <f ca="1">+IF(AND(ISNUMBER(OFFSET('Hygiene Data'!$I$9,0,10*ROW('Hygiene Data'!I27))),'Data Summary'!EF33="Yes"),OFFSET('Hygiene Data'!$I$9,0,10*ROW('Hygiene Data'!I27)),NA())</f>
        <v>#N/A</v>
      </c>
    </row>
    <row r="34" spans="1:69" x14ac:dyDescent="0.25">
      <c r="A34" s="505" t="e">
        <f ca="1">+RIGHT('Data Summary'!A34,LEN('Data Summary'!A34)-9)</f>
        <v>#VALUE!</v>
      </c>
      <c r="B34" s="479" t="str">
        <f ca="1">+IF(ISTEXT('Data Summary'!B34),'Data Summary'!B34,"")</f>
        <v/>
      </c>
      <c r="C34" s="506" t="e">
        <f ca="1">+VALUE('Data Summary'!C34)</f>
        <v>#VALUE!</v>
      </c>
      <c r="D34" s="507" t="e">
        <f ca="1">+IF(AND(ISNUMBER(OFFSET('Water Data'!$D$4,0,10*ROW('Water Data'!D28))),'Data Summary'!BS34="Yes"),100-OFFSET('Water Data'!$D$4,0,10*ROW('Water Data'!D28)),NA())</f>
        <v>#N/A</v>
      </c>
      <c r="E34" s="507" t="e">
        <f ca="1">+IF(AND(ISNUMBER(OFFSET('Water Data'!$D$6,0,10*ROW('Water Data'!D28))),'Data Summary'!BT34="Yes"),OFFSET('Water Data'!$D$6,0,10*ROW('Water Data'!D28)),NA())</f>
        <v>#N/A</v>
      </c>
      <c r="F34" s="507" t="e">
        <f ca="1">+IF(AND(ISNUMBER(OFFSET('Water Data'!$D$9,0,10*ROW('Water Data'!D28))),'Data Summary'!BU34="Yes"),OFFSET('Water Data'!$D$9,0,10*ROW('Water Data'!D28)),NA())</f>
        <v>#N/A</v>
      </c>
      <c r="G34" s="507" t="e">
        <f ca="1">+IF(AND(ISNUMBER(OFFSET('Water Data'!$E$4,0,10*ROW('Water Data'!E28))),'Data Summary'!BV34="Yes"),100-OFFSET('Water Data'!$E$4,0,10*ROW('Water Data'!E28)),NA())</f>
        <v>#N/A</v>
      </c>
      <c r="H34" s="507" t="e">
        <f ca="1">+IF(AND(ISNUMBER(OFFSET('Water Data'!$E$6,0,10*ROW('Water Data'!E28))),'Data Summary'!BW34="Yes"),OFFSET('Water Data'!$E$6,0,10*ROW('Water Data'!E28)),NA())</f>
        <v>#N/A</v>
      </c>
      <c r="I34" s="507" t="e">
        <f ca="1">+IF(AND(ISNUMBER(OFFSET('Water Data'!$E$9,0,10*ROW('Water Data'!E28))),'Data Summary'!BX34="Yes"),OFFSET('Water Data'!$E$9,0,10*ROW('Water Data'!E28)),NA())</f>
        <v>#N/A</v>
      </c>
      <c r="J34" s="507" t="e">
        <f ca="1">+IF(AND(ISNUMBER(OFFSET('Water Data'!$F$4,0,10*ROW('Water Data'!F28))),'Data Summary'!BY34="Yes"),100-OFFSET('Water Data'!$F$4,0,10*ROW('Water Data'!F28)),NA())</f>
        <v>#N/A</v>
      </c>
      <c r="K34" s="507" t="e">
        <f ca="1">+IF(AND(ISNUMBER(OFFSET('Water Data'!$F$6,0,10*ROW('Water Data'!F28))),'Data Summary'!BZ34="Yes"),OFFSET('Water Data'!$F$6,0,10*ROW('Water Data'!F28)),NA())</f>
        <v>#N/A</v>
      </c>
      <c r="L34" s="507" t="e">
        <f ca="1">+IF(AND(ISNUMBER(OFFSET('Water Data'!$F$9,0,10*ROW('Water Data'!F28))),'Data Summary'!CA34="Yes"),OFFSET('Water Data'!$F$9,0,10*ROW('Water Data'!F28)),NA())</f>
        <v>#N/A</v>
      </c>
      <c r="M34" s="507" t="e">
        <f ca="1">+IF(AND(ISNUMBER(OFFSET('Water Data'!$G$4,0,10*ROW('Water Data'!G28))),'Data Summary'!CB34="Yes"),100-OFFSET('Water Data'!$G$4,0,10*ROW('Water Data'!G28)),NA())</f>
        <v>#N/A</v>
      </c>
      <c r="N34" s="507" t="e">
        <f ca="1">+IF(AND(ISNUMBER(OFFSET('Water Data'!$G$6,0,10*ROW('Water Data'!G28))),'Data Summary'!CC34="Yes"),OFFSET('Water Data'!$G$6,0,10*ROW('Water Data'!G28)),NA())</f>
        <v>#N/A</v>
      </c>
      <c r="O34" s="507" t="e">
        <f ca="1">+IF(AND(ISNUMBER(OFFSET('Water Data'!$G$9,0,10*ROW('Water Data'!G28))),'Data Summary'!CD34="Yes"),OFFSET('Water Data'!$G$9,0,10*ROW('Water Data'!G28)),NA())</f>
        <v>#N/A</v>
      </c>
      <c r="P34" s="507" t="e">
        <f ca="1">+IF(AND(ISNUMBER(OFFSET('Water Data'!$H$4,0,10*ROW('Water Data'!H28))),'Data Summary'!CE34="Yes"),100-OFFSET('Water Data'!$H$4,0,10*ROW('Water Data'!H28)),NA())</f>
        <v>#N/A</v>
      </c>
      <c r="Q34" s="507" t="e">
        <f ca="1">+IF(AND(ISNUMBER(OFFSET('Water Data'!$H$6,0,10*ROW('Water Data'!H28))),'Data Summary'!CF34="Yes"),OFFSET('Water Data'!$H$6,0,10*ROW('Water Data'!H28)),NA())</f>
        <v>#N/A</v>
      </c>
      <c r="R34" s="507" t="e">
        <f ca="1">+IF(AND(ISNUMBER(OFFSET('Water Data'!$H$9,0,10*ROW('Water Data'!H28))),'Data Summary'!CG34="Yes"),OFFSET('Water Data'!$H$9,0,10*ROW('Water Data'!H28)),NA())</f>
        <v>#N/A</v>
      </c>
      <c r="S34" s="507" t="e">
        <f ca="1">+IF(AND(ISNUMBER(OFFSET('Water Data'!$I$4,0,10*ROW('Water Data'!I28))),'Data Summary'!CH34="Yes"),100-OFFSET('Water Data'!$I$4,0,10*ROW('Water Data'!I28)),NA())</f>
        <v>#N/A</v>
      </c>
      <c r="T34" s="507" t="e">
        <f ca="1">+IF(AND(ISNUMBER(OFFSET('Water Data'!$I$6,0,10*ROW('Water Data'!I28))),'Data Summary'!CI34="Yes"),OFFSET('Water Data'!$I$6,0,10*ROW('Water Data'!I28)),NA())</f>
        <v>#N/A</v>
      </c>
      <c r="U34" s="507" t="e">
        <f ca="1">+IF(AND(ISNUMBER(OFFSET('Water Data'!$I$9,0,10*ROW('Water Data'!I28))),'Data Summary'!CJ34="Yes"),OFFSET('Water Data'!$I$9,0,10*ROW('Water Data'!I28)),NA())</f>
        <v>#N/A</v>
      </c>
      <c r="V34" s="508" t="e">
        <f ca="1">+IF(AND(ISNUMBER(OFFSET('Sanitation Data'!$D$4,0,10*ROW('Sanitation Data'!D28))),'Data Summary'!CK34="Yes"),100-OFFSET('Sanitation Data'!$D$4,0,10*ROW('Sanitation Data'!D28)),NA())</f>
        <v>#N/A</v>
      </c>
      <c r="W34" s="508" t="e">
        <f ca="1">+IF(AND(ISNUMBER(OFFSET('Sanitation Data'!$D$6,0,10*ROW('Sanitation Data'!D28))),'Data Summary'!CL34="Yes"),OFFSET('Sanitation Data'!$D$6,0,10*ROW('Sanitation Data'!D28)),NA())</f>
        <v>#N/A</v>
      </c>
      <c r="X34" s="508" t="e">
        <f ca="1">+IF(AND(ISNUMBER(OFFSET('Sanitation Data'!$D$10,0,10*ROW('Sanitation Data'!D28))),'Data Summary'!CM34="Yes"),OFFSET('Sanitation Data'!$D$10,0,10*ROW('Sanitation Data'!D28)),NA())</f>
        <v>#N/A</v>
      </c>
      <c r="Y34" s="508" t="e">
        <f ca="1">+IF(AND(ISNUMBER(OFFSET('Sanitation Data'!$D$11,0,10*ROW('Sanitation Data'!D28))),'Data Summary'!CN34="Yes"),OFFSET('Sanitation Data'!$D$11,0,10*ROW('Sanitation Data'!D28)),NA())</f>
        <v>#N/A</v>
      </c>
      <c r="Z34" s="508" t="e">
        <f ca="1">+IF(AND(ISNUMBER(OFFSET('Sanitation Data'!$D$12,0,10*ROW('Sanitation Data'!D28))),'Data Summary'!CO34="Yes"),OFFSET('Sanitation Data'!$D$12,0,10*ROW('Sanitation Data'!D28)),NA())</f>
        <v>#N/A</v>
      </c>
      <c r="AA34" s="508" t="e">
        <f ca="1">+IF(AND(ISNUMBER(OFFSET('Sanitation Data'!$E$4,0,10*ROW('Sanitation Data'!E28))),'Data Summary'!CP34="Yes"),100-OFFSET('Sanitation Data'!$E$4,0,10*ROW('Sanitation Data'!E28)),NA())</f>
        <v>#N/A</v>
      </c>
      <c r="AB34" s="508" t="e">
        <f ca="1">+IF(AND(ISNUMBER(OFFSET('Sanitation Data'!$E$6,0,10*ROW('Sanitation Data'!E28))),'Data Summary'!CQ34="Yes"),OFFSET('Sanitation Data'!$E$6,0,10*ROW('Sanitation Data'!E28)),NA())</f>
        <v>#N/A</v>
      </c>
      <c r="AC34" s="508" t="e">
        <f ca="1">+IF(AND(ISNUMBER(OFFSET('Sanitation Data'!$E$10,0,10*ROW('Sanitation Data'!E28))),'Data Summary'!CR34="Yes"),OFFSET('Sanitation Data'!$E$10,0,10*ROW('Sanitation Data'!E28)),NA())</f>
        <v>#N/A</v>
      </c>
      <c r="AD34" s="508" t="e">
        <f ca="1">+IF(AND(ISNUMBER(OFFSET('Sanitation Data'!$E$11,0,10*ROW('Sanitation Data'!E28))),'Data Summary'!CS34="Yes"),OFFSET('Sanitation Data'!$E$11,0,10*ROW('Sanitation Data'!E28)),NA())</f>
        <v>#N/A</v>
      </c>
      <c r="AE34" s="508" t="e">
        <f ca="1">+IF(AND(ISNUMBER(OFFSET('Sanitation Data'!$E$12,0,10*ROW('Sanitation Data'!E28))),'Data Summary'!CT34="Yes"),OFFSET('Sanitation Data'!$E$12,0,10*ROW('Sanitation Data'!E28)),NA())</f>
        <v>#N/A</v>
      </c>
      <c r="AF34" s="508" t="e">
        <f ca="1">+IF(AND(ISNUMBER(OFFSET('Sanitation Data'!$F$4,0,10*ROW('Sanitation Data'!F28))),'Data Summary'!CU34="Yes"),100-OFFSET('Sanitation Data'!$F$4,0,10*ROW('Sanitation Data'!F28)),NA())</f>
        <v>#N/A</v>
      </c>
      <c r="AG34" s="508" t="e">
        <f ca="1">+IF(AND(ISNUMBER(OFFSET('Sanitation Data'!$F$6,0,10*ROW('Sanitation Data'!F28))),'Data Summary'!CV34="Yes"),OFFSET('Sanitation Data'!$F$6,0,10*ROW('Sanitation Data'!F28)),NA())</f>
        <v>#N/A</v>
      </c>
      <c r="AH34" s="508" t="e">
        <f ca="1">+IF(AND(ISNUMBER(OFFSET('Sanitation Data'!$F$10,0,10*ROW('Sanitation Data'!F28))),'Data Summary'!CW34="Yes"),OFFSET('Sanitation Data'!$F$10,0,10*ROW('Sanitation Data'!F28)),NA())</f>
        <v>#N/A</v>
      </c>
      <c r="AI34" s="508" t="e">
        <f ca="1">+IF(AND(ISNUMBER(OFFSET('Sanitation Data'!$F$11,0,10*ROW('Sanitation Data'!F28))),'Data Summary'!CX34="Yes"),OFFSET('Sanitation Data'!$F$11,0,10*ROW('Sanitation Data'!F28)),NA())</f>
        <v>#N/A</v>
      </c>
      <c r="AJ34" s="508" t="e">
        <f ca="1">+IF(AND(ISNUMBER(OFFSET('Sanitation Data'!$F$12,0,10*ROW('Sanitation Data'!F28))),'Data Summary'!CY34="Yes"),OFFSET('Sanitation Data'!$F$12,0,10*ROW('Sanitation Data'!F28)),NA())</f>
        <v>#N/A</v>
      </c>
      <c r="AK34" s="508" t="e">
        <f ca="1">+IF(AND(ISNUMBER(OFFSET('Sanitation Data'!$G$4,0,10*ROW('Sanitation Data'!G28))),'Data Summary'!CZ34="Yes"),100-OFFSET('Sanitation Data'!$G$4,0,10*ROW('Sanitation Data'!G28)),NA())</f>
        <v>#N/A</v>
      </c>
      <c r="AL34" s="508" t="e">
        <f ca="1">+IF(AND(ISNUMBER(OFFSET('Sanitation Data'!$G$6,0,10*ROW('Sanitation Data'!G28))),'Data Summary'!DA34="Yes"),OFFSET('Sanitation Data'!$G$6,0,10*ROW('Sanitation Data'!G28)),NA())</f>
        <v>#N/A</v>
      </c>
      <c r="AM34" s="508" t="e">
        <f ca="1">+IF(AND(ISNUMBER(OFFSET('Sanitation Data'!$G$10,0,10*ROW('Sanitation Data'!G28))),'Data Summary'!DB34="Yes"),OFFSET('Sanitation Data'!$G$10,0,10*ROW('Sanitation Data'!G28)),NA())</f>
        <v>#N/A</v>
      </c>
      <c r="AN34" s="508" t="e">
        <f ca="1">+IF(AND(ISNUMBER(OFFSET('Sanitation Data'!$G$11,0,10*ROW('Sanitation Data'!G28))),'Data Summary'!DC34="Yes"),OFFSET('Sanitation Data'!$G$11,0,10*ROW('Sanitation Data'!G28)),NA())</f>
        <v>#N/A</v>
      </c>
      <c r="AO34" s="508" t="e">
        <f ca="1">+IF(AND(ISNUMBER(OFFSET('Sanitation Data'!$G$12,0,10*ROW('Sanitation Data'!G28))),'Data Summary'!DD34="Yes"),OFFSET('Sanitation Data'!$G$12,0,10*ROW('Sanitation Data'!G28)),NA())</f>
        <v>#N/A</v>
      </c>
      <c r="AP34" s="508" t="e">
        <f ca="1">+IF(AND(ISNUMBER(OFFSET('Sanitation Data'!$H$4,0,10*ROW('Sanitation Data'!H28))),'Data Summary'!DE34="Yes"),100-OFFSET('Sanitation Data'!$H$4,0,10*ROW('Sanitation Data'!H28)),NA())</f>
        <v>#N/A</v>
      </c>
      <c r="AQ34" s="508" t="e">
        <f ca="1">+IF(AND(ISNUMBER(OFFSET('Sanitation Data'!$H$6,0,10*ROW('Sanitation Data'!H28))),'Data Summary'!DF34="Yes"),OFFSET('Sanitation Data'!$H$6,0,10*ROW('Sanitation Data'!H28)),NA())</f>
        <v>#N/A</v>
      </c>
      <c r="AR34" s="508" t="e">
        <f ca="1">+IF(AND(ISNUMBER(OFFSET('Sanitation Data'!$H$10,0,10*ROW('Sanitation Data'!H28))),'Data Summary'!DG34="Yes"),OFFSET('Sanitation Data'!$H$10,0,10*ROW('Sanitation Data'!H28)),NA())</f>
        <v>#N/A</v>
      </c>
      <c r="AS34" s="508" t="e">
        <f ca="1">+IF(AND(ISNUMBER(OFFSET('Sanitation Data'!$H$11,0,10*ROW('Sanitation Data'!H28))),'Data Summary'!DH34="Yes"),OFFSET('Sanitation Data'!$H$11,0,10*ROW('Sanitation Data'!H28)),NA())</f>
        <v>#N/A</v>
      </c>
      <c r="AT34" s="508" t="e">
        <f ca="1">+IF(AND(ISNUMBER(OFFSET('Sanitation Data'!$H$12,0,10*ROW('Sanitation Data'!H28))),'Data Summary'!DI34="Yes"),OFFSET('Sanitation Data'!$H$12,0,10*ROW('Sanitation Data'!H28)),NA())</f>
        <v>#N/A</v>
      </c>
      <c r="AU34" s="508" t="e">
        <f ca="1">+IF(AND(ISNUMBER(OFFSET('Sanitation Data'!$I$4,0,10*ROW('Sanitation Data'!I28))),'Data Summary'!DJ34="Yes"),100-OFFSET('Sanitation Data'!$I$4,0,10*ROW('Sanitation Data'!I28)),NA())</f>
        <v>#N/A</v>
      </c>
      <c r="AV34" s="508" t="e">
        <f ca="1">+IF(AND(ISNUMBER(OFFSET('Sanitation Data'!$I$6,0,10*ROW('Sanitation Data'!I28))),'Data Summary'!DK34="Yes"),OFFSET('Sanitation Data'!$I$6,0,10*ROW('Sanitation Data'!I28)),NA())</f>
        <v>#N/A</v>
      </c>
      <c r="AW34" s="508" t="e">
        <f ca="1">+IF(AND(ISNUMBER(OFFSET('Sanitation Data'!$I$10,0,10*ROW('Sanitation Data'!I28))),'Data Summary'!DL34="Yes"),OFFSET('Sanitation Data'!$I$10,0,10*ROW('Sanitation Data'!I28)),NA())</f>
        <v>#N/A</v>
      </c>
      <c r="AX34" s="508" t="e">
        <f ca="1">+IF(AND(ISNUMBER(OFFSET('Sanitation Data'!$I$11,0,10*ROW('Sanitation Data'!I28))),'Data Summary'!DM34="Yes"),OFFSET('Sanitation Data'!$I$11,0,10*ROW('Sanitation Data'!I28)),NA())</f>
        <v>#N/A</v>
      </c>
      <c r="AY34" s="508" t="e">
        <f ca="1">+IF(AND(ISNUMBER(OFFSET('Sanitation Data'!$I$12,0,10*ROW('Sanitation Data'!I28))),'Data Summary'!DN34="Yes"),OFFSET('Sanitation Data'!$I$12,0,10*ROW('Sanitation Data'!I28)),NA())</f>
        <v>#N/A</v>
      </c>
      <c r="AZ34" s="509" t="e">
        <f ca="1">+IF(AND(ISNUMBER(OFFSET('Hygiene Data'!$D$5,0,10*ROW('Hygiene Data'!D28))),'Data Summary'!DO34="Yes"),OFFSET('Hygiene Data'!$D$5,0,10*ROW('Hygiene Data'!D28)),NA())</f>
        <v>#N/A</v>
      </c>
      <c r="BA34" s="509" t="e">
        <f ca="1">+IF(AND(ISNUMBER(OFFSET('Hygiene Data'!$D$7,0,10*ROW('Hygiene Data'!D28))),'Data Summary'!DP34="Yes"),OFFSET('Hygiene Data'!$D$7,0,10*ROW('Hygiene Data'!D28)),NA())</f>
        <v>#N/A</v>
      </c>
      <c r="BB34" s="509" t="e">
        <f ca="1">+IF(AND(ISNUMBER(OFFSET('Hygiene Data'!$D$9,0,10*ROW('Hygiene Data'!D28))),'Data Summary'!DQ34="Yes"),OFFSET('Hygiene Data'!$D$9,0,10*ROW('Hygiene Data'!D28)),NA())</f>
        <v>#N/A</v>
      </c>
      <c r="BC34" s="509" t="e">
        <f ca="1">+IF(AND(ISNUMBER(OFFSET('Hygiene Data'!$E$5,0,10*ROW('Hygiene Data'!E28))),'Data Summary'!DR34="Yes"),OFFSET('Hygiene Data'!$E$5,0,10*ROW('Hygiene Data'!E28)),NA())</f>
        <v>#N/A</v>
      </c>
      <c r="BD34" s="509" t="e">
        <f ca="1">+IF(AND(ISNUMBER(OFFSET('Hygiene Data'!$E$7,0,10*ROW('Hygiene Data'!E28))),'Data Summary'!DS34="Yes"),OFFSET('Hygiene Data'!$E$7,0,10*ROW('Hygiene Data'!E28)),NA())</f>
        <v>#N/A</v>
      </c>
      <c r="BE34" s="509" t="e">
        <f ca="1">+IF(AND(ISNUMBER(OFFSET('Hygiene Data'!$E$9,0,10*ROW('Hygiene Data'!E28))),'Data Summary'!DT34="Yes"),OFFSET('Hygiene Data'!$E$9,0,10*ROW('Hygiene Data'!E28)),NA())</f>
        <v>#N/A</v>
      </c>
      <c r="BF34" s="509" t="e">
        <f ca="1">+IF(AND(ISNUMBER(OFFSET('Hygiene Data'!$F$5,0,10*ROW('Hygiene Data'!F28))),'Data Summary'!DU34="Yes"),OFFSET('Hygiene Data'!$F$5,0,10*ROW('Hygiene Data'!F28)),NA())</f>
        <v>#N/A</v>
      </c>
      <c r="BG34" s="509" t="e">
        <f ca="1">+IF(AND(ISNUMBER(OFFSET('Hygiene Data'!$F$7,0,10*ROW('Hygiene Data'!F28))),'Data Summary'!DV34="Yes"),OFFSET('Hygiene Data'!$F$7,0,10*ROW('Hygiene Data'!F28)),NA())</f>
        <v>#N/A</v>
      </c>
      <c r="BH34" s="509" t="e">
        <f ca="1">+IF(AND(ISNUMBER(OFFSET('Hygiene Data'!$F$9,0,10*ROW('Hygiene Data'!F28))),'Data Summary'!DW34="Yes"),OFFSET('Hygiene Data'!$F$9,0,10*ROW('Hygiene Data'!F28)),NA())</f>
        <v>#N/A</v>
      </c>
      <c r="BI34" s="509" t="e">
        <f ca="1">+IF(AND(ISNUMBER(OFFSET('Hygiene Data'!$G$5,0,10*ROW('Hygiene Data'!G28))),'Data Summary'!DX34="Yes"),OFFSET('Hygiene Data'!$G$5,0,10*ROW('Hygiene Data'!G28)),NA())</f>
        <v>#N/A</v>
      </c>
      <c r="BJ34" s="509" t="e">
        <f ca="1">+IF(AND(ISNUMBER(OFFSET('Hygiene Data'!$G$7,0,10*ROW('Hygiene Data'!G28))),'Data Summary'!DY34="Yes"),OFFSET('Hygiene Data'!$G$7,0,10*ROW('Hygiene Data'!G28)),NA())</f>
        <v>#N/A</v>
      </c>
      <c r="BK34" s="509" t="e">
        <f ca="1">+IF(AND(ISNUMBER(OFFSET('Hygiene Data'!$G$9,0,10*ROW('Hygiene Data'!G28))),'Data Summary'!DZ34="Yes"),OFFSET('Hygiene Data'!$G$9,0,10*ROW('Hygiene Data'!G28)),NA())</f>
        <v>#N/A</v>
      </c>
      <c r="BL34" s="509" t="e">
        <f ca="1">+IF(AND(ISNUMBER(OFFSET('Hygiene Data'!$H$5,0,10*ROW('Hygiene Data'!H28))),'Data Summary'!EA34="Yes"),OFFSET('Hygiene Data'!$H$5,0,10*ROW('Hygiene Data'!H28)),NA())</f>
        <v>#N/A</v>
      </c>
      <c r="BM34" s="509" t="e">
        <f ca="1">+IF(AND(ISNUMBER(OFFSET('Hygiene Data'!$H$7,0,10*ROW('Hygiene Data'!H28))),'Data Summary'!EB34="Yes"),OFFSET('Hygiene Data'!$H$7,0,10*ROW('Hygiene Data'!H28)),NA())</f>
        <v>#N/A</v>
      </c>
      <c r="BN34" s="509" t="e">
        <f ca="1">+IF(AND(ISNUMBER(OFFSET('Hygiene Data'!$H$9,0,10*ROW('Hygiene Data'!H28))),'Data Summary'!EC34="Yes"),OFFSET('Hygiene Data'!$H$9,0,10*ROW('Hygiene Data'!H28)),NA())</f>
        <v>#N/A</v>
      </c>
      <c r="BO34" s="509" t="e">
        <f ca="1">+IF(AND(ISNUMBER(OFFSET('Hygiene Data'!$I$5,0,10*ROW('Hygiene Data'!I28))),'Data Summary'!ED34="Yes"),OFFSET('Hygiene Data'!$I$5,0,10*ROW('Hygiene Data'!I28)),NA())</f>
        <v>#N/A</v>
      </c>
      <c r="BP34" s="509" t="e">
        <f ca="1">+IF(AND(ISNUMBER(OFFSET('Hygiene Data'!$I$7,0,10*ROW('Hygiene Data'!I28))),'Data Summary'!EE34="Yes"),OFFSET('Hygiene Data'!$I$7,0,10*ROW('Hygiene Data'!I28)),NA())</f>
        <v>#N/A</v>
      </c>
      <c r="BQ34" s="509" t="e">
        <f ca="1">+IF(AND(ISNUMBER(OFFSET('Hygiene Data'!$I$9,0,10*ROW('Hygiene Data'!I28))),'Data Summary'!EF34="Yes"),OFFSET('Hygiene Data'!$I$9,0,10*ROW('Hygiene Data'!I28)),NA())</f>
        <v>#N/A</v>
      </c>
    </row>
    <row r="35" spans="1:69" x14ac:dyDescent="0.25">
      <c r="A35" s="505" t="e">
        <f ca="1">+RIGHT('Data Summary'!A35,LEN('Data Summary'!A35)-9)</f>
        <v>#VALUE!</v>
      </c>
      <c r="B35" s="479" t="str">
        <f ca="1">+IF(ISTEXT('Data Summary'!B35),'Data Summary'!B35,"")</f>
        <v/>
      </c>
      <c r="C35" s="506" t="e">
        <f ca="1">+VALUE('Data Summary'!C35)</f>
        <v>#VALUE!</v>
      </c>
      <c r="D35" s="507" t="e">
        <f ca="1">+IF(AND(ISNUMBER(OFFSET('Water Data'!$D$4,0,10*ROW('Water Data'!D29))),'Data Summary'!BS35="Yes"),100-OFFSET('Water Data'!$D$4,0,10*ROW('Water Data'!D29)),NA())</f>
        <v>#N/A</v>
      </c>
      <c r="E35" s="507" t="e">
        <f ca="1">+IF(AND(ISNUMBER(OFFSET('Water Data'!$D$6,0,10*ROW('Water Data'!D29))),'Data Summary'!BT35="Yes"),OFFSET('Water Data'!$D$6,0,10*ROW('Water Data'!D29)),NA())</f>
        <v>#N/A</v>
      </c>
      <c r="F35" s="507" t="e">
        <f ca="1">+IF(AND(ISNUMBER(OFFSET('Water Data'!$D$9,0,10*ROW('Water Data'!D29))),'Data Summary'!BU35="Yes"),OFFSET('Water Data'!$D$9,0,10*ROW('Water Data'!D29)),NA())</f>
        <v>#N/A</v>
      </c>
      <c r="G35" s="507" t="e">
        <f ca="1">+IF(AND(ISNUMBER(OFFSET('Water Data'!$E$4,0,10*ROW('Water Data'!E29))),'Data Summary'!BV35="Yes"),100-OFFSET('Water Data'!$E$4,0,10*ROW('Water Data'!E29)),NA())</f>
        <v>#N/A</v>
      </c>
      <c r="H35" s="507" t="e">
        <f ca="1">+IF(AND(ISNUMBER(OFFSET('Water Data'!$E$6,0,10*ROW('Water Data'!E29))),'Data Summary'!BW35="Yes"),OFFSET('Water Data'!$E$6,0,10*ROW('Water Data'!E29)),NA())</f>
        <v>#N/A</v>
      </c>
      <c r="I35" s="507" t="e">
        <f ca="1">+IF(AND(ISNUMBER(OFFSET('Water Data'!$E$9,0,10*ROW('Water Data'!E29))),'Data Summary'!BX35="Yes"),OFFSET('Water Data'!$E$9,0,10*ROW('Water Data'!E29)),NA())</f>
        <v>#N/A</v>
      </c>
      <c r="J35" s="507" t="e">
        <f ca="1">+IF(AND(ISNUMBER(OFFSET('Water Data'!$F$4,0,10*ROW('Water Data'!F29))),'Data Summary'!BY35="Yes"),100-OFFSET('Water Data'!$F$4,0,10*ROW('Water Data'!F29)),NA())</f>
        <v>#N/A</v>
      </c>
      <c r="K35" s="507" t="e">
        <f ca="1">+IF(AND(ISNUMBER(OFFSET('Water Data'!$F$6,0,10*ROW('Water Data'!F29))),'Data Summary'!BZ35="Yes"),OFFSET('Water Data'!$F$6,0,10*ROW('Water Data'!F29)),NA())</f>
        <v>#N/A</v>
      </c>
      <c r="L35" s="507" t="e">
        <f ca="1">+IF(AND(ISNUMBER(OFFSET('Water Data'!$F$9,0,10*ROW('Water Data'!F29))),'Data Summary'!CA35="Yes"),OFFSET('Water Data'!$F$9,0,10*ROW('Water Data'!F29)),NA())</f>
        <v>#N/A</v>
      </c>
      <c r="M35" s="507" t="e">
        <f ca="1">+IF(AND(ISNUMBER(OFFSET('Water Data'!$G$4,0,10*ROW('Water Data'!G29))),'Data Summary'!CB35="Yes"),100-OFFSET('Water Data'!$G$4,0,10*ROW('Water Data'!G29)),NA())</f>
        <v>#N/A</v>
      </c>
      <c r="N35" s="507" t="e">
        <f ca="1">+IF(AND(ISNUMBER(OFFSET('Water Data'!$G$6,0,10*ROW('Water Data'!G29))),'Data Summary'!CC35="Yes"),OFFSET('Water Data'!$G$6,0,10*ROW('Water Data'!G29)),NA())</f>
        <v>#N/A</v>
      </c>
      <c r="O35" s="507" t="e">
        <f ca="1">+IF(AND(ISNUMBER(OFFSET('Water Data'!$G$9,0,10*ROW('Water Data'!G29))),'Data Summary'!CD35="Yes"),OFFSET('Water Data'!$G$9,0,10*ROW('Water Data'!G29)),NA())</f>
        <v>#N/A</v>
      </c>
      <c r="P35" s="507" t="e">
        <f ca="1">+IF(AND(ISNUMBER(OFFSET('Water Data'!$H$4,0,10*ROW('Water Data'!H29))),'Data Summary'!CE35="Yes"),100-OFFSET('Water Data'!$H$4,0,10*ROW('Water Data'!H29)),NA())</f>
        <v>#N/A</v>
      </c>
      <c r="Q35" s="507" t="e">
        <f ca="1">+IF(AND(ISNUMBER(OFFSET('Water Data'!$H$6,0,10*ROW('Water Data'!H29))),'Data Summary'!CF35="Yes"),OFFSET('Water Data'!$H$6,0,10*ROW('Water Data'!H29)),NA())</f>
        <v>#N/A</v>
      </c>
      <c r="R35" s="507" t="e">
        <f ca="1">+IF(AND(ISNUMBER(OFFSET('Water Data'!$H$9,0,10*ROW('Water Data'!H29))),'Data Summary'!CG35="Yes"),OFFSET('Water Data'!$H$9,0,10*ROW('Water Data'!H29)),NA())</f>
        <v>#N/A</v>
      </c>
      <c r="S35" s="507" t="e">
        <f ca="1">+IF(AND(ISNUMBER(OFFSET('Water Data'!$I$4,0,10*ROW('Water Data'!I29))),'Data Summary'!CH35="Yes"),100-OFFSET('Water Data'!$I$4,0,10*ROW('Water Data'!I29)),NA())</f>
        <v>#N/A</v>
      </c>
      <c r="T35" s="507" t="e">
        <f ca="1">+IF(AND(ISNUMBER(OFFSET('Water Data'!$I$6,0,10*ROW('Water Data'!I29))),'Data Summary'!CI35="Yes"),OFFSET('Water Data'!$I$6,0,10*ROW('Water Data'!I29)),NA())</f>
        <v>#N/A</v>
      </c>
      <c r="U35" s="507" t="e">
        <f ca="1">+IF(AND(ISNUMBER(OFFSET('Water Data'!$I$9,0,10*ROW('Water Data'!I29))),'Data Summary'!CJ35="Yes"),OFFSET('Water Data'!$I$9,0,10*ROW('Water Data'!I29)),NA())</f>
        <v>#N/A</v>
      </c>
      <c r="V35" s="508" t="e">
        <f ca="1">+IF(AND(ISNUMBER(OFFSET('Sanitation Data'!$D$4,0,10*ROW('Sanitation Data'!D29))),'Data Summary'!CK35="Yes"),100-OFFSET('Sanitation Data'!$D$4,0,10*ROW('Sanitation Data'!D29)),NA())</f>
        <v>#N/A</v>
      </c>
      <c r="W35" s="508" t="e">
        <f ca="1">+IF(AND(ISNUMBER(OFFSET('Sanitation Data'!$D$6,0,10*ROW('Sanitation Data'!D29))),'Data Summary'!CL35="Yes"),OFFSET('Sanitation Data'!$D$6,0,10*ROW('Sanitation Data'!D29)),NA())</f>
        <v>#N/A</v>
      </c>
      <c r="X35" s="508" t="e">
        <f ca="1">+IF(AND(ISNUMBER(OFFSET('Sanitation Data'!$D$10,0,10*ROW('Sanitation Data'!D29))),'Data Summary'!CM35="Yes"),OFFSET('Sanitation Data'!$D$10,0,10*ROW('Sanitation Data'!D29)),NA())</f>
        <v>#N/A</v>
      </c>
      <c r="Y35" s="508" t="e">
        <f ca="1">+IF(AND(ISNUMBER(OFFSET('Sanitation Data'!$D$11,0,10*ROW('Sanitation Data'!D29))),'Data Summary'!CN35="Yes"),OFFSET('Sanitation Data'!$D$11,0,10*ROW('Sanitation Data'!D29)),NA())</f>
        <v>#N/A</v>
      </c>
      <c r="Z35" s="508" t="e">
        <f ca="1">+IF(AND(ISNUMBER(OFFSET('Sanitation Data'!$D$12,0,10*ROW('Sanitation Data'!D29))),'Data Summary'!CO35="Yes"),OFFSET('Sanitation Data'!$D$12,0,10*ROW('Sanitation Data'!D29)),NA())</f>
        <v>#N/A</v>
      </c>
      <c r="AA35" s="508" t="e">
        <f ca="1">+IF(AND(ISNUMBER(OFFSET('Sanitation Data'!$E$4,0,10*ROW('Sanitation Data'!E29))),'Data Summary'!CP35="Yes"),100-OFFSET('Sanitation Data'!$E$4,0,10*ROW('Sanitation Data'!E29)),NA())</f>
        <v>#N/A</v>
      </c>
      <c r="AB35" s="508" t="e">
        <f ca="1">+IF(AND(ISNUMBER(OFFSET('Sanitation Data'!$E$6,0,10*ROW('Sanitation Data'!E29))),'Data Summary'!CQ35="Yes"),OFFSET('Sanitation Data'!$E$6,0,10*ROW('Sanitation Data'!E29)),NA())</f>
        <v>#N/A</v>
      </c>
      <c r="AC35" s="508" t="e">
        <f ca="1">+IF(AND(ISNUMBER(OFFSET('Sanitation Data'!$E$10,0,10*ROW('Sanitation Data'!E29))),'Data Summary'!CR35="Yes"),OFFSET('Sanitation Data'!$E$10,0,10*ROW('Sanitation Data'!E29)),NA())</f>
        <v>#N/A</v>
      </c>
      <c r="AD35" s="508" t="e">
        <f ca="1">+IF(AND(ISNUMBER(OFFSET('Sanitation Data'!$E$11,0,10*ROW('Sanitation Data'!E29))),'Data Summary'!CS35="Yes"),OFFSET('Sanitation Data'!$E$11,0,10*ROW('Sanitation Data'!E29)),NA())</f>
        <v>#N/A</v>
      </c>
      <c r="AE35" s="508" t="e">
        <f ca="1">+IF(AND(ISNUMBER(OFFSET('Sanitation Data'!$E$12,0,10*ROW('Sanitation Data'!E29))),'Data Summary'!CT35="Yes"),OFFSET('Sanitation Data'!$E$12,0,10*ROW('Sanitation Data'!E29)),NA())</f>
        <v>#N/A</v>
      </c>
      <c r="AF35" s="508" t="e">
        <f ca="1">+IF(AND(ISNUMBER(OFFSET('Sanitation Data'!$F$4,0,10*ROW('Sanitation Data'!F29))),'Data Summary'!CU35="Yes"),100-OFFSET('Sanitation Data'!$F$4,0,10*ROW('Sanitation Data'!F29)),NA())</f>
        <v>#N/A</v>
      </c>
      <c r="AG35" s="508" t="e">
        <f ca="1">+IF(AND(ISNUMBER(OFFSET('Sanitation Data'!$F$6,0,10*ROW('Sanitation Data'!F29))),'Data Summary'!CV35="Yes"),OFFSET('Sanitation Data'!$F$6,0,10*ROW('Sanitation Data'!F29)),NA())</f>
        <v>#N/A</v>
      </c>
      <c r="AH35" s="508" t="e">
        <f ca="1">+IF(AND(ISNUMBER(OFFSET('Sanitation Data'!$F$10,0,10*ROW('Sanitation Data'!F29))),'Data Summary'!CW35="Yes"),OFFSET('Sanitation Data'!$F$10,0,10*ROW('Sanitation Data'!F29)),NA())</f>
        <v>#N/A</v>
      </c>
      <c r="AI35" s="508" t="e">
        <f ca="1">+IF(AND(ISNUMBER(OFFSET('Sanitation Data'!$F$11,0,10*ROW('Sanitation Data'!F29))),'Data Summary'!CX35="Yes"),OFFSET('Sanitation Data'!$F$11,0,10*ROW('Sanitation Data'!F29)),NA())</f>
        <v>#N/A</v>
      </c>
      <c r="AJ35" s="508" t="e">
        <f ca="1">+IF(AND(ISNUMBER(OFFSET('Sanitation Data'!$F$12,0,10*ROW('Sanitation Data'!F29))),'Data Summary'!CY35="Yes"),OFFSET('Sanitation Data'!$F$12,0,10*ROW('Sanitation Data'!F29)),NA())</f>
        <v>#N/A</v>
      </c>
      <c r="AK35" s="508" t="e">
        <f ca="1">+IF(AND(ISNUMBER(OFFSET('Sanitation Data'!$G$4,0,10*ROW('Sanitation Data'!G29))),'Data Summary'!CZ35="Yes"),100-OFFSET('Sanitation Data'!$G$4,0,10*ROW('Sanitation Data'!G29)),NA())</f>
        <v>#N/A</v>
      </c>
      <c r="AL35" s="508" t="e">
        <f ca="1">+IF(AND(ISNUMBER(OFFSET('Sanitation Data'!$G$6,0,10*ROW('Sanitation Data'!G29))),'Data Summary'!DA35="Yes"),OFFSET('Sanitation Data'!$G$6,0,10*ROW('Sanitation Data'!G29)),NA())</f>
        <v>#N/A</v>
      </c>
      <c r="AM35" s="508" t="e">
        <f ca="1">+IF(AND(ISNUMBER(OFFSET('Sanitation Data'!$G$10,0,10*ROW('Sanitation Data'!G29))),'Data Summary'!DB35="Yes"),OFFSET('Sanitation Data'!$G$10,0,10*ROW('Sanitation Data'!G29)),NA())</f>
        <v>#N/A</v>
      </c>
      <c r="AN35" s="508" t="e">
        <f ca="1">+IF(AND(ISNUMBER(OFFSET('Sanitation Data'!$G$11,0,10*ROW('Sanitation Data'!G29))),'Data Summary'!DC35="Yes"),OFFSET('Sanitation Data'!$G$11,0,10*ROW('Sanitation Data'!G29)),NA())</f>
        <v>#N/A</v>
      </c>
      <c r="AO35" s="508" t="e">
        <f ca="1">+IF(AND(ISNUMBER(OFFSET('Sanitation Data'!$G$12,0,10*ROW('Sanitation Data'!G29))),'Data Summary'!DD35="Yes"),OFFSET('Sanitation Data'!$G$12,0,10*ROW('Sanitation Data'!G29)),NA())</f>
        <v>#N/A</v>
      </c>
      <c r="AP35" s="508" t="e">
        <f ca="1">+IF(AND(ISNUMBER(OFFSET('Sanitation Data'!$H$4,0,10*ROW('Sanitation Data'!H29))),'Data Summary'!DE35="Yes"),100-OFFSET('Sanitation Data'!$H$4,0,10*ROW('Sanitation Data'!H29)),NA())</f>
        <v>#N/A</v>
      </c>
      <c r="AQ35" s="508" t="e">
        <f ca="1">+IF(AND(ISNUMBER(OFFSET('Sanitation Data'!$H$6,0,10*ROW('Sanitation Data'!H29))),'Data Summary'!DF35="Yes"),OFFSET('Sanitation Data'!$H$6,0,10*ROW('Sanitation Data'!H29)),NA())</f>
        <v>#N/A</v>
      </c>
      <c r="AR35" s="508" t="e">
        <f ca="1">+IF(AND(ISNUMBER(OFFSET('Sanitation Data'!$H$10,0,10*ROW('Sanitation Data'!H29))),'Data Summary'!DG35="Yes"),OFFSET('Sanitation Data'!$H$10,0,10*ROW('Sanitation Data'!H29)),NA())</f>
        <v>#N/A</v>
      </c>
      <c r="AS35" s="508" t="e">
        <f ca="1">+IF(AND(ISNUMBER(OFFSET('Sanitation Data'!$H$11,0,10*ROW('Sanitation Data'!H29))),'Data Summary'!DH35="Yes"),OFFSET('Sanitation Data'!$H$11,0,10*ROW('Sanitation Data'!H29)),NA())</f>
        <v>#N/A</v>
      </c>
      <c r="AT35" s="508" t="e">
        <f ca="1">+IF(AND(ISNUMBER(OFFSET('Sanitation Data'!$H$12,0,10*ROW('Sanitation Data'!H29))),'Data Summary'!DI35="Yes"),OFFSET('Sanitation Data'!$H$12,0,10*ROW('Sanitation Data'!H29)),NA())</f>
        <v>#N/A</v>
      </c>
      <c r="AU35" s="508" t="e">
        <f ca="1">+IF(AND(ISNUMBER(OFFSET('Sanitation Data'!$I$4,0,10*ROW('Sanitation Data'!I29))),'Data Summary'!DJ35="Yes"),100-OFFSET('Sanitation Data'!$I$4,0,10*ROW('Sanitation Data'!I29)),NA())</f>
        <v>#N/A</v>
      </c>
      <c r="AV35" s="508" t="e">
        <f ca="1">+IF(AND(ISNUMBER(OFFSET('Sanitation Data'!$I$6,0,10*ROW('Sanitation Data'!I29))),'Data Summary'!DK35="Yes"),OFFSET('Sanitation Data'!$I$6,0,10*ROW('Sanitation Data'!I29)),NA())</f>
        <v>#N/A</v>
      </c>
      <c r="AW35" s="508" t="e">
        <f ca="1">+IF(AND(ISNUMBER(OFFSET('Sanitation Data'!$I$10,0,10*ROW('Sanitation Data'!I29))),'Data Summary'!DL35="Yes"),OFFSET('Sanitation Data'!$I$10,0,10*ROW('Sanitation Data'!I29)),NA())</f>
        <v>#N/A</v>
      </c>
      <c r="AX35" s="508" t="e">
        <f ca="1">+IF(AND(ISNUMBER(OFFSET('Sanitation Data'!$I$11,0,10*ROW('Sanitation Data'!I29))),'Data Summary'!DM35="Yes"),OFFSET('Sanitation Data'!$I$11,0,10*ROW('Sanitation Data'!I29)),NA())</f>
        <v>#N/A</v>
      </c>
      <c r="AY35" s="508" t="e">
        <f ca="1">+IF(AND(ISNUMBER(OFFSET('Sanitation Data'!$I$12,0,10*ROW('Sanitation Data'!I29))),'Data Summary'!DN35="Yes"),OFFSET('Sanitation Data'!$I$12,0,10*ROW('Sanitation Data'!I29)),NA())</f>
        <v>#N/A</v>
      </c>
      <c r="AZ35" s="509" t="e">
        <f ca="1">+IF(AND(ISNUMBER(OFFSET('Hygiene Data'!$D$5,0,10*ROW('Hygiene Data'!D29))),'Data Summary'!DO35="Yes"),OFFSET('Hygiene Data'!$D$5,0,10*ROW('Hygiene Data'!D29)),NA())</f>
        <v>#N/A</v>
      </c>
      <c r="BA35" s="509" t="e">
        <f ca="1">+IF(AND(ISNUMBER(OFFSET('Hygiene Data'!$D$7,0,10*ROW('Hygiene Data'!D29))),'Data Summary'!DP35="Yes"),OFFSET('Hygiene Data'!$D$7,0,10*ROW('Hygiene Data'!D29)),NA())</f>
        <v>#N/A</v>
      </c>
      <c r="BB35" s="509" t="e">
        <f ca="1">+IF(AND(ISNUMBER(OFFSET('Hygiene Data'!$D$9,0,10*ROW('Hygiene Data'!D29))),'Data Summary'!DQ35="Yes"),OFFSET('Hygiene Data'!$D$9,0,10*ROW('Hygiene Data'!D29)),NA())</f>
        <v>#N/A</v>
      </c>
      <c r="BC35" s="509" t="e">
        <f ca="1">+IF(AND(ISNUMBER(OFFSET('Hygiene Data'!$E$5,0,10*ROW('Hygiene Data'!E29))),'Data Summary'!DR35="Yes"),OFFSET('Hygiene Data'!$E$5,0,10*ROW('Hygiene Data'!E29)),NA())</f>
        <v>#N/A</v>
      </c>
      <c r="BD35" s="509" t="e">
        <f ca="1">+IF(AND(ISNUMBER(OFFSET('Hygiene Data'!$E$7,0,10*ROW('Hygiene Data'!E29))),'Data Summary'!DS35="Yes"),OFFSET('Hygiene Data'!$E$7,0,10*ROW('Hygiene Data'!E29)),NA())</f>
        <v>#N/A</v>
      </c>
      <c r="BE35" s="509" t="e">
        <f ca="1">+IF(AND(ISNUMBER(OFFSET('Hygiene Data'!$E$9,0,10*ROW('Hygiene Data'!E29))),'Data Summary'!DT35="Yes"),OFFSET('Hygiene Data'!$E$9,0,10*ROW('Hygiene Data'!E29)),NA())</f>
        <v>#N/A</v>
      </c>
      <c r="BF35" s="509" t="e">
        <f ca="1">+IF(AND(ISNUMBER(OFFSET('Hygiene Data'!$F$5,0,10*ROW('Hygiene Data'!F29))),'Data Summary'!DU35="Yes"),OFFSET('Hygiene Data'!$F$5,0,10*ROW('Hygiene Data'!F29)),NA())</f>
        <v>#N/A</v>
      </c>
      <c r="BG35" s="509" t="e">
        <f ca="1">+IF(AND(ISNUMBER(OFFSET('Hygiene Data'!$F$7,0,10*ROW('Hygiene Data'!F29))),'Data Summary'!DV35="Yes"),OFFSET('Hygiene Data'!$F$7,0,10*ROW('Hygiene Data'!F29)),NA())</f>
        <v>#N/A</v>
      </c>
      <c r="BH35" s="509" t="e">
        <f ca="1">+IF(AND(ISNUMBER(OFFSET('Hygiene Data'!$F$9,0,10*ROW('Hygiene Data'!F29))),'Data Summary'!DW35="Yes"),OFFSET('Hygiene Data'!$F$9,0,10*ROW('Hygiene Data'!F29)),NA())</f>
        <v>#N/A</v>
      </c>
      <c r="BI35" s="509" t="e">
        <f ca="1">+IF(AND(ISNUMBER(OFFSET('Hygiene Data'!$G$5,0,10*ROW('Hygiene Data'!G29))),'Data Summary'!DX35="Yes"),OFFSET('Hygiene Data'!$G$5,0,10*ROW('Hygiene Data'!G29)),NA())</f>
        <v>#N/A</v>
      </c>
      <c r="BJ35" s="509" t="e">
        <f ca="1">+IF(AND(ISNUMBER(OFFSET('Hygiene Data'!$G$7,0,10*ROW('Hygiene Data'!G29))),'Data Summary'!DY35="Yes"),OFFSET('Hygiene Data'!$G$7,0,10*ROW('Hygiene Data'!G29)),NA())</f>
        <v>#N/A</v>
      </c>
      <c r="BK35" s="509" t="e">
        <f ca="1">+IF(AND(ISNUMBER(OFFSET('Hygiene Data'!$G$9,0,10*ROW('Hygiene Data'!G29))),'Data Summary'!DZ35="Yes"),OFFSET('Hygiene Data'!$G$9,0,10*ROW('Hygiene Data'!G29)),NA())</f>
        <v>#N/A</v>
      </c>
      <c r="BL35" s="509" t="e">
        <f ca="1">+IF(AND(ISNUMBER(OFFSET('Hygiene Data'!$H$5,0,10*ROW('Hygiene Data'!H29))),'Data Summary'!EA35="Yes"),OFFSET('Hygiene Data'!$H$5,0,10*ROW('Hygiene Data'!H29)),NA())</f>
        <v>#N/A</v>
      </c>
      <c r="BM35" s="509" t="e">
        <f ca="1">+IF(AND(ISNUMBER(OFFSET('Hygiene Data'!$H$7,0,10*ROW('Hygiene Data'!H29))),'Data Summary'!EB35="Yes"),OFFSET('Hygiene Data'!$H$7,0,10*ROW('Hygiene Data'!H29)),NA())</f>
        <v>#N/A</v>
      </c>
      <c r="BN35" s="509" t="e">
        <f ca="1">+IF(AND(ISNUMBER(OFFSET('Hygiene Data'!$H$9,0,10*ROW('Hygiene Data'!H29))),'Data Summary'!EC35="Yes"),OFFSET('Hygiene Data'!$H$9,0,10*ROW('Hygiene Data'!H29)),NA())</f>
        <v>#N/A</v>
      </c>
      <c r="BO35" s="509" t="e">
        <f ca="1">+IF(AND(ISNUMBER(OFFSET('Hygiene Data'!$I$5,0,10*ROW('Hygiene Data'!I29))),'Data Summary'!ED35="Yes"),OFFSET('Hygiene Data'!$I$5,0,10*ROW('Hygiene Data'!I29)),NA())</f>
        <v>#N/A</v>
      </c>
      <c r="BP35" s="509" t="e">
        <f ca="1">+IF(AND(ISNUMBER(OFFSET('Hygiene Data'!$I$7,0,10*ROW('Hygiene Data'!I29))),'Data Summary'!EE35="Yes"),OFFSET('Hygiene Data'!$I$7,0,10*ROW('Hygiene Data'!I29)),NA())</f>
        <v>#N/A</v>
      </c>
      <c r="BQ35" s="509" t="e">
        <f ca="1">+IF(AND(ISNUMBER(OFFSET('Hygiene Data'!$I$9,0,10*ROW('Hygiene Data'!I29))),'Data Summary'!EF35="Yes"),OFFSET('Hygiene Data'!$I$9,0,10*ROW('Hygiene Data'!I29)),NA())</f>
        <v>#N/A</v>
      </c>
    </row>
    <row r="36" spans="1:69" x14ac:dyDescent="0.25">
      <c r="A36" s="505" t="e">
        <f ca="1">+RIGHT('Data Summary'!A36,LEN('Data Summary'!A36)-9)</f>
        <v>#VALUE!</v>
      </c>
      <c r="B36" s="479" t="str">
        <f ca="1">+IF(ISTEXT('Data Summary'!B36),'Data Summary'!B36,"")</f>
        <v/>
      </c>
      <c r="C36" s="506" t="e">
        <f ca="1">+VALUE('Data Summary'!C36)</f>
        <v>#VALUE!</v>
      </c>
      <c r="D36" s="507" t="e">
        <f ca="1">+IF(AND(ISNUMBER(OFFSET('Water Data'!$D$4,0,10*ROW('Water Data'!D30))),'Data Summary'!BS36="Yes"),100-OFFSET('Water Data'!$D$4,0,10*ROW('Water Data'!D30)),NA())</f>
        <v>#N/A</v>
      </c>
      <c r="E36" s="507" t="e">
        <f ca="1">+IF(AND(ISNUMBER(OFFSET('Water Data'!$D$6,0,10*ROW('Water Data'!D30))),'Data Summary'!BT36="Yes"),OFFSET('Water Data'!$D$6,0,10*ROW('Water Data'!D30)),NA())</f>
        <v>#N/A</v>
      </c>
      <c r="F36" s="507" t="e">
        <f ca="1">+IF(AND(ISNUMBER(OFFSET('Water Data'!$D$9,0,10*ROW('Water Data'!D30))),'Data Summary'!BU36="Yes"),OFFSET('Water Data'!$D$9,0,10*ROW('Water Data'!D30)),NA())</f>
        <v>#N/A</v>
      </c>
      <c r="G36" s="507" t="e">
        <f ca="1">+IF(AND(ISNUMBER(OFFSET('Water Data'!$E$4,0,10*ROW('Water Data'!E30))),'Data Summary'!BV36="Yes"),100-OFFSET('Water Data'!$E$4,0,10*ROW('Water Data'!E30)),NA())</f>
        <v>#N/A</v>
      </c>
      <c r="H36" s="507" t="e">
        <f ca="1">+IF(AND(ISNUMBER(OFFSET('Water Data'!$E$6,0,10*ROW('Water Data'!E30))),'Data Summary'!BW36="Yes"),OFFSET('Water Data'!$E$6,0,10*ROW('Water Data'!E30)),NA())</f>
        <v>#N/A</v>
      </c>
      <c r="I36" s="507" t="e">
        <f ca="1">+IF(AND(ISNUMBER(OFFSET('Water Data'!$E$9,0,10*ROW('Water Data'!E30))),'Data Summary'!BX36="Yes"),OFFSET('Water Data'!$E$9,0,10*ROW('Water Data'!E30)),NA())</f>
        <v>#N/A</v>
      </c>
      <c r="J36" s="507" t="e">
        <f ca="1">+IF(AND(ISNUMBER(OFFSET('Water Data'!$F$4,0,10*ROW('Water Data'!F30))),'Data Summary'!BY36="Yes"),100-OFFSET('Water Data'!$F$4,0,10*ROW('Water Data'!F30)),NA())</f>
        <v>#N/A</v>
      </c>
      <c r="K36" s="507" t="e">
        <f ca="1">+IF(AND(ISNUMBER(OFFSET('Water Data'!$F$6,0,10*ROW('Water Data'!F30))),'Data Summary'!BZ36="Yes"),OFFSET('Water Data'!$F$6,0,10*ROW('Water Data'!F30)),NA())</f>
        <v>#N/A</v>
      </c>
      <c r="L36" s="507" t="e">
        <f ca="1">+IF(AND(ISNUMBER(OFFSET('Water Data'!$F$9,0,10*ROW('Water Data'!F30))),'Data Summary'!CA36="Yes"),OFFSET('Water Data'!$F$9,0,10*ROW('Water Data'!F30)),NA())</f>
        <v>#N/A</v>
      </c>
      <c r="M36" s="507" t="e">
        <f ca="1">+IF(AND(ISNUMBER(OFFSET('Water Data'!$G$4,0,10*ROW('Water Data'!G30))),'Data Summary'!CB36="Yes"),100-OFFSET('Water Data'!$G$4,0,10*ROW('Water Data'!G30)),NA())</f>
        <v>#N/A</v>
      </c>
      <c r="N36" s="507" t="e">
        <f ca="1">+IF(AND(ISNUMBER(OFFSET('Water Data'!$G$6,0,10*ROW('Water Data'!G30))),'Data Summary'!CC36="Yes"),OFFSET('Water Data'!$G$6,0,10*ROW('Water Data'!G30)),NA())</f>
        <v>#N/A</v>
      </c>
      <c r="O36" s="507" t="e">
        <f ca="1">+IF(AND(ISNUMBER(OFFSET('Water Data'!$G$9,0,10*ROW('Water Data'!G30))),'Data Summary'!CD36="Yes"),OFFSET('Water Data'!$G$9,0,10*ROW('Water Data'!G30)),NA())</f>
        <v>#N/A</v>
      </c>
      <c r="P36" s="507" t="e">
        <f ca="1">+IF(AND(ISNUMBER(OFFSET('Water Data'!$H$4,0,10*ROW('Water Data'!H30))),'Data Summary'!CE36="Yes"),100-OFFSET('Water Data'!$H$4,0,10*ROW('Water Data'!H30)),NA())</f>
        <v>#N/A</v>
      </c>
      <c r="Q36" s="507" t="e">
        <f ca="1">+IF(AND(ISNUMBER(OFFSET('Water Data'!$H$6,0,10*ROW('Water Data'!H30))),'Data Summary'!CF36="Yes"),OFFSET('Water Data'!$H$6,0,10*ROW('Water Data'!H30)),NA())</f>
        <v>#N/A</v>
      </c>
      <c r="R36" s="507" t="e">
        <f ca="1">+IF(AND(ISNUMBER(OFFSET('Water Data'!$H$9,0,10*ROW('Water Data'!H30))),'Data Summary'!CG36="Yes"),OFFSET('Water Data'!$H$9,0,10*ROW('Water Data'!H30)),NA())</f>
        <v>#N/A</v>
      </c>
      <c r="S36" s="507" t="e">
        <f ca="1">+IF(AND(ISNUMBER(OFFSET('Water Data'!$I$4,0,10*ROW('Water Data'!I30))),'Data Summary'!CH36="Yes"),100-OFFSET('Water Data'!$I$4,0,10*ROW('Water Data'!I30)),NA())</f>
        <v>#N/A</v>
      </c>
      <c r="T36" s="507" t="e">
        <f ca="1">+IF(AND(ISNUMBER(OFFSET('Water Data'!$I$6,0,10*ROW('Water Data'!I30))),'Data Summary'!CI36="Yes"),OFFSET('Water Data'!$I$6,0,10*ROW('Water Data'!I30)),NA())</f>
        <v>#N/A</v>
      </c>
      <c r="U36" s="507" t="e">
        <f ca="1">+IF(AND(ISNUMBER(OFFSET('Water Data'!$I$9,0,10*ROW('Water Data'!I30))),'Data Summary'!CJ36="Yes"),OFFSET('Water Data'!$I$9,0,10*ROW('Water Data'!I30)),NA())</f>
        <v>#N/A</v>
      </c>
      <c r="V36" s="508" t="e">
        <f ca="1">+IF(AND(ISNUMBER(OFFSET('Sanitation Data'!$D$4,0,10*ROW('Sanitation Data'!D30))),'Data Summary'!CK36="Yes"),100-OFFSET('Sanitation Data'!$D$4,0,10*ROW('Sanitation Data'!D30)),NA())</f>
        <v>#N/A</v>
      </c>
      <c r="W36" s="508" t="e">
        <f ca="1">+IF(AND(ISNUMBER(OFFSET('Sanitation Data'!$D$6,0,10*ROW('Sanitation Data'!D30))),'Data Summary'!CL36="Yes"),OFFSET('Sanitation Data'!$D$6,0,10*ROW('Sanitation Data'!D30)),NA())</f>
        <v>#N/A</v>
      </c>
      <c r="X36" s="508" t="e">
        <f ca="1">+IF(AND(ISNUMBER(OFFSET('Sanitation Data'!$D$10,0,10*ROW('Sanitation Data'!D30))),'Data Summary'!CM36="Yes"),OFFSET('Sanitation Data'!$D$10,0,10*ROW('Sanitation Data'!D30)),NA())</f>
        <v>#N/A</v>
      </c>
      <c r="Y36" s="508" t="e">
        <f ca="1">+IF(AND(ISNUMBER(OFFSET('Sanitation Data'!$D$11,0,10*ROW('Sanitation Data'!D30))),'Data Summary'!CN36="Yes"),OFFSET('Sanitation Data'!$D$11,0,10*ROW('Sanitation Data'!D30)),NA())</f>
        <v>#N/A</v>
      </c>
      <c r="Z36" s="508" t="e">
        <f ca="1">+IF(AND(ISNUMBER(OFFSET('Sanitation Data'!$D$12,0,10*ROW('Sanitation Data'!D30))),'Data Summary'!CO36="Yes"),OFFSET('Sanitation Data'!$D$12,0,10*ROW('Sanitation Data'!D30)),NA())</f>
        <v>#N/A</v>
      </c>
      <c r="AA36" s="508" t="e">
        <f ca="1">+IF(AND(ISNUMBER(OFFSET('Sanitation Data'!$E$4,0,10*ROW('Sanitation Data'!E30))),'Data Summary'!CP36="Yes"),100-OFFSET('Sanitation Data'!$E$4,0,10*ROW('Sanitation Data'!E30)),NA())</f>
        <v>#N/A</v>
      </c>
      <c r="AB36" s="508" t="e">
        <f ca="1">+IF(AND(ISNUMBER(OFFSET('Sanitation Data'!$E$6,0,10*ROW('Sanitation Data'!E30))),'Data Summary'!CQ36="Yes"),OFFSET('Sanitation Data'!$E$6,0,10*ROW('Sanitation Data'!E30)),NA())</f>
        <v>#N/A</v>
      </c>
      <c r="AC36" s="508" t="e">
        <f ca="1">+IF(AND(ISNUMBER(OFFSET('Sanitation Data'!$E$10,0,10*ROW('Sanitation Data'!E30))),'Data Summary'!CR36="Yes"),OFFSET('Sanitation Data'!$E$10,0,10*ROW('Sanitation Data'!E30)),NA())</f>
        <v>#N/A</v>
      </c>
      <c r="AD36" s="508" t="e">
        <f ca="1">+IF(AND(ISNUMBER(OFFSET('Sanitation Data'!$E$11,0,10*ROW('Sanitation Data'!E30))),'Data Summary'!CS36="Yes"),OFFSET('Sanitation Data'!$E$11,0,10*ROW('Sanitation Data'!E30)),NA())</f>
        <v>#N/A</v>
      </c>
      <c r="AE36" s="508" t="e">
        <f ca="1">+IF(AND(ISNUMBER(OFFSET('Sanitation Data'!$E$12,0,10*ROW('Sanitation Data'!E30))),'Data Summary'!CT36="Yes"),OFFSET('Sanitation Data'!$E$12,0,10*ROW('Sanitation Data'!E30)),NA())</f>
        <v>#N/A</v>
      </c>
      <c r="AF36" s="508" t="e">
        <f ca="1">+IF(AND(ISNUMBER(OFFSET('Sanitation Data'!$F$4,0,10*ROW('Sanitation Data'!F30))),'Data Summary'!CU36="Yes"),100-OFFSET('Sanitation Data'!$F$4,0,10*ROW('Sanitation Data'!F30)),NA())</f>
        <v>#N/A</v>
      </c>
      <c r="AG36" s="508" t="e">
        <f ca="1">+IF(AND(ISNUMBER(OFFSET('Sanitation Data'!$F$6,0,10*ROW('Sanitation Data'!F30))),'Data Summary'!CV36="Yes"),OFFSET('Sanitation Data'!$F$6,0,10*ROW('Sanitation Data'!F30)),NA())</f>
        <v>#N/A</v>
      </c>
      <c r="AH36" s="508" t="e">
        <f ca="1">+IF(AND(ISNUMBER(OFFSET('Sanitation Data'!$F$10,0,10*ROW('Sanitation Data'!F30))),'Data Summary'!CW36="Yes"),OFFSET('Sanitation Data'!$F$10,0,10*ROW('Sanitation Data'!F30)),NA())</f>
        <v>#N/A</v>
      </c>
      <c r="AI36" s="508" t="e">
        <f ca="1">+IF(AND(ISNUMBER(OFFSET('Sanitation Data'!$F$11,0,10*ROW('Sanitation Data'!F30))),'Data Summary'!CX36="Yes"),OFFSET('Sanitation Data'!$F$11,0,10*ROW('Sanitation Data'!F30)),NA())</f>
        <v>#N/A</v>
      </c>
      <c r="AJ36" s="508" t="e">
        <f ca="1">+IF(AND(ISNUMBER(OFFSET('Sanitation Data'!$F$12,0,10*ROW('Sanitation Data'!F30))),'Data Summary'!CY36="Yes"),OFFSET('Sanitation Data'!$F$12,0,10*ROW('Sanitation Data'!F30)),NA())</f>
        <v>#N/A</v>
      </c>
      <c r="AK36" s="508" t="e">
        <f ca="1">+IF(AND(ISNUMBER(OFFSET('Sanitation Data'!$G$4,0,10*ROW('Sanitation Data'!G30))),'Data Summary'!CZ36="Yes"),100-OFFSET('Sanitation Data'!$G$4,0,10*ROW('Sanitation Data'!G30)),NA())</f>
        <v>#N/A</v>
      </c>
      <c r="AL36" s="508" t="e">
        <f ca="1">+IF(AND(ISNUMBER(OFFSET('Sanitation Data'!$G$6,0,10*ROW('Sanitation Data'!G30))),'Data Summary'!DA36="Yes"),OFFSET('Sanitation Data'!$G$6,0,10*ROW('Sanitation Data'!G30)),NA())</f>
        <v>#N/A</v>
      </c>
      <c r="AM36" s="508" t="e">
        <f ca="1">+IF(AND(ISNUMBER(OFFSET('Sanitation Data'!$G$10,0,10*ROW('Sanitation Data'!G30))),'Data Summary'!DB36="Yes"),OFFSET('Sanitation Data'!$G$10,0,10*ROW('Sanitation Data'!G30)),NA())</f>
        <v>#N/A</v>
      </c>
      <c r="AN36" s="508" t="e">
        <f ca="1">+IF(AND(ISNUMBER(OFFSET('Sanitation Data'!$G$11,0,10*ROW('Sanitation Data'!G30))),'Data Summary'!DC36="Yes"),OFFSET('Sanitation Data'!$G$11,0,10*ROW('Sanitation Data'!G30)),NA())</f>
        <v>#N/A</v>
      </c>
      <c r="AO36" s="508" t="e">
        <f ca="1">+IF(AND(ISNUMBER(OFFSET('Sanitation Data'!$G$12,0,10*ROW('Sanitation Data'!G30))),'Data Summary'!DD36="Yes"),OFFSET('Sanitation Data'!$G$12,0,10*ROW('Sanitation Data'!G30)),NA())</f>
        <v>#N/A</v>
      </c>
      <c r="AP36" s="508" t="e">
        <f ca="1">+IF(AND(ISNUMBER(OFFSET('Sanitation Data'!$H$4,0,10*ROW('Sanitation Data'!H30))),'Data Summary'!DE36="Yes"),100-OFFSET('Sanitation Data'!$H$4,0,10*ROW('Sanitation Data'!H30)),NA())</f>
        <v>#N/A</v>
      </c>
      <c r="AQ36" s="508" t="e">
        <f ca="1">+IF(AND(ISNUMBER(OFFSET('Sanitation Data'!$H$6,0,10*ROW('Sanitation Data'!H30))),'Data Summary'!DF36="Yes"),OFFSET('Sanitation Data'!$H$6,0,10*ROW('Sanitation Data'!H30)),NA())</f>
        <v>#N/A</v>
      </c>
      <c r="AR36" s="508" t="e">
        <f ca="1">+IF(AND(ISNUMBER(OFFSET('Sanitation Data'!$H$10,0,10*ROW('Sanitation Data'!H30))),'Data Summary'!DG36="Yes"),OFFSET('Sanitation Data'!$H$10,0,10*ROW('Sanitation Data'!H30)),NA())</f>
        <v>#N/A</v>
      </c>
      <c r="AS36" s="508" t="e">
        <f ca="1">+IF(AND(ISNUMBER(OFFSET('Sanitation Data'!$H$11,0,10*ROW('Sanitation Data'!H30))),'Data Summary'!DH36="Yes"),OFFSET('Sanitation Data'!$H$11,0,10*ROW('Sanitation Data'!H30)),NA())</f>
        <v>#N/A</v>
      </c>
      <c r="AT36" s="508" t="e">
        <f ca="1">+IF(AND(ISNUMBER(OFFSET('Sanitation Data'!$H$12,0,10*ROW('Sanitation Data'!H30))),'Data Summary'!DI36="Yes"),OFFSET('Sanitation Data'!$H$12,0,10*ROW('Sanitation Data'!H30)),NA())</f>
        <v>#N/A</v>
      </c>
      <c r="AU36" s="508" t="e">
        <f ca="1">+IF(AND(ISNUMBER(OFFSET('Sanitation Data'!$I$4,0,10*ROW('Sanitation Data'!I30))),'Data Summary'!DJ36="Yes"),100-OFFSET('Sanitation Data'!$I$4,0,10*ROW('Sanitation Data'!I30)),NA())</f>
        <v>#N/A</v>
      </c>
      <c r="AV36" s="508" t="e">
        <f ca="1">+IF(AND(ISNUMBER(OFFSET('Sanitation Data'!$I$6,0,10*ROW('Sanitation Data'!I30))),'Data Summary'!DK36="Yes"),OFFSET('Sanitation Data'!$I$6,0,10*ROW('Sanitation Data'!I30)),NA())</f>
        <v>#N/A</v>
      </c>
      <c r="AW36" s="508" t="e">
        <f ca="1">+IF(AND(ISNUMBER(OFFSET('Sanitation Data'!$I$10,0,10*ROW('Sanitation Data'!I30))),'Data Summary'!DL36="Yes"),OFFSET('Sanitation Data'!$I$10,0,10*ROW('Sanitation Data'!I30)),NA())</f>
        <v>#N/A</v>
      </c>
      <c r="AX36" s="508" t="e">
        <f ca="1">+IF(AND(ISNUMBER(OFFSET('Sanitation Data'!$I$11,0,10*ROW('Sanitation Data'!I30))),'Data Summary'!DM36="Yes"),OFFSET('Sanitation Data'!$I$11,0,10*ROW('Sanitation Data'!I30)),NA())</f>
        <v>#N/A</v>
      </c>
      <c r="AY36" s="508" t="e">
        <f ca="1">+IF(AND(ISNUMBER(OFFSET('Sanitation Data'!$I$12,0,10*ROW('Sanitation Data'!I30))),'Data Summary'!DN36="Yes"),OFFSET('Sanitation Data'!$I$12,0,10*ROW('Sanitation Data'!I30)),NA())</f>
        <v>#N/A</v>
      </c>
      <c r="AZ36" s="509" t="e">
        <f ca="1">+IF(AND(ISNUMBER(OFFSET('Hygiene Data'!$D$5,0,10*ROW('Hygiene Data'!D30))),'Data Summary'!DO36="Yes"),OFFSET('Hygiene Data'!$D$5,0,10*ROW('Hygiene Data'!D30)),NA())</f>
        <v>#N/A</v>
      </c>
      <c r="BA36" s="509" t="e">
        <f ca="1">+IF(AND(ISNUMBER(OFFSET('Hygiene Data'!$D$7,0,10*ROW('Hygiene Data'!D30))),'Data Summary'!DP36="Yes"),OFFSET('Hygiene Data'!$D$7,0,10*ROW('Hygiene Data'!D30)),NA())</f>
        <v>#N/A</v>
      </c>
      <c r="BB36" s="509" t="e">
        <f ca="1">+IF(AND(ISNUMBER(OFFSET('Hygiene Data'!$D$9,0,10*ROW('Hygiene Data'!D30))),'Data Summary'!DQ36="Yes"),OFFSET('Hygiene Data'!$D$9,0,10*ROW('Hygiene Data'!D30)),NA())</f>
        <v>#N/A</v>
      </c>
      <c r="BC36" s="509" t="e">
        <f ca="1">+IF(AND(ISNUMBER(OFFSET('Hygiene Data'!$E$5,0,10*ROW('Hygiene Data'!E30))),'Data Summary'!DR36="Yes"),OFFSET('Hygiene Data'!$E$5,0,10*ROW('Hygiene Data'!E30)),NA())</f>
        <v>#N/A</v>
      </c>
      <c r="BD36" s="509" t="e">
        <f ca="1">+IF(AND(ISNUMBER(OFFSET('Hygiene Data'!$E$7,0,10*ROW('Hygiene Data'!E30))),'Data Summary'!DS36="Yes"),OFFSET('Hygiene Data'!$E$7,0,10*ROW('Hygiene Data'!E30)),NA())</f>
        <v>#N/A</v>
      </c>
      <c r="BE36" s="509" t="e">
        <f ca="1">+IF(AND(ISNUMBER(OFFSET('Hygiene Data'!$E$9,0,10*ROW('Hygiene Data'!E30))),'Data Summary'!DT36="Yes"),OFFSET('Hygiene Data'!$E$9,0,10*ROW('Hygiene Data'!E30)),NA())</f>
        <v>#N/A</v>
      </c>
      <c r="BF36" s="509" t="e">
        <f ca="1">+IF(AND(ISNUMBER(OFFSET('Hygiene Data'!$F$5,0,10*ROW('Hygiene Data'!F30))),'Data Summary'!DU36="Yes"),OFFSET('Hygiene Data'!$F$5,0,10*ROW('Hygiene Data'!F30)),NA())</f>
        <v>#N/A</v>
      </c>
      <c r="BG36" s="509" t="e">
        <f ca="1">+IF(AND(ISNUMBER(OFFSET('Hygiene Data'!$F$7,0,10*ROW('Hygiene Data'!F30))),'Data Summary'!DV36="Yes"),OFFSET('Hygiene Data'!$F$7,0,10*ROW('Hygiene Data'!F30)),NA())</f>
        <v>#N/A</v>
      </c>
      <c r="BH36" s="509" t="e">
        <f ca="1">+IF(AND(ISNUMBER(OFFSET('Hygiene Data'!$F$9,0,10*ROW('Hygiene Data'!F30))),'Data Summary'!DW36="Yes"),OFFSET('Hygiene Data'!$F$9,0,10*ROW('Hygiene Data'!F30)),NA())</f>
        <v>#N/A</v>
      </c>
      <c r="BI36" s="509" t="e">
        <f ca="1">+IF(AND(ISNUMBER(OFFSET('Hygiene Data'!$G$5,0,10*ROW('Hygiene Data'!G30))),'Data Summary'!DX36="Yes"),OFFSET('Hygiene Data'!$G$5,0,10*ROW('Hygiene Data'!G30)),NA())</f>
        <v>#N/A</v>
      </c>
      <c r="BJ36" s="509" t="e">
        <f ca="1">+IF(AND(ISNUMBER(OFFSET('Hygiene Data'!$G$7,0,10*ROW('Hygiene Data'!G30))),'Data Summary'!DY36="Yes"),OFFSET('Hygiene Data'!$G$7,0,10*ROW('Hygiene Data'!G30)),NA())</f>
        <v>#N/A</v>
      </c>
      <c r="BK36" s="509" t="e">
        <f ca="1">+IF(AND(ISNUMBER(OFFSET('Hygiene Data'!$G$9,0,10*ROW('Hygiene Data'!G30))),'Data Summary'!DZ36="Yes"),OFFSET('Hygiene Data'!$G$9,0,10*ROW('Hygiene Data'!G30)),NA())</f>
        <v>#N/A</v>
      </c>
      <c r="BL36" s="509" t="e">
        <f ca="1">+IF(AND(ISNUMBER(OFFSET('Hygiene Data'!$H$5,0,10*ROW('Hygiene Data'!H30))),'Data Summary'!EA36="Yes"),OFFSET('Hygiene Data'!$H$5,0,10*ROW('Hygiene Data'!H30)),NA())</f>
        <v>#N/A</v>
      </c>
      <c r="BM36" s="509" t="e">
        <f ca="1">+IF(AND(ISNUMBER(OFFSET('Hygiene Data'!$H$7,0,10*ROW('Hygiene Data'!H30))),'Data Summary'!EB36="Yes"),OFFSET('Hygiene Data'!$H$7,0,10*ROW('Hygiene Data'!H30)),NA())</f>
        <v>#N/A</v>
      </c>
      <c r="BN36" s="509" t="e">
        <f ca="1">+IF(AND(ISNUMBER(OFFSET('Hygiene Data'!$H$9,0,10*ROW('Hygiene Data'!H30))),'Data Summary'!EC36="Yes"),OFFSET('Hygiene Data'!$H$9,0,10*ROW('Hygiene Data'!H30)),NA())</f>
        <v>#N/A</v>
      </c>
      <c r="BO36" s="509" t="e">
        <f ca="1">+IF(AND(ISNUMBER(OFFSET('Hygiene Data'!$I$5,0,10*ROW('Hygiene Data'!I30))),'Data Summary'!ED36="Yes"),OFFSET('Hygiene Data'!$I$5,0,10*ROW('Hygiene Data'!I30)),NA())</f>
        <v>#N/A</v>
      </c>
      <c r="BP36" s="509" t="e">
        <f ca="1">+IF(AND(ISNUMBER(OFFSET('Hygiene Data'!$I$7,0,10*ROW('Hygiene Data'!I30))),'Data Summary'!EE36="Yes"),OFFSET('Hygiene Data'!$I$7,0,10*ROW('Hygiene Data'!I30)),NA())</f>
        <v>#N/A</v>
      </c>
      <c r="BQ36" s="509" t="e">
        <f ca="1">+IF(AND(ISNUMBER(OFFSET('Hygiene Data'!$I$9,0,10*ROW('Hygiene Data'!I30))),'Data Summary'!EF36="Yes"),OFFSET('Hygiene Data'!$I$9,0,10*ROW('Hygiene Data'!I30)),NA())</f>
        <v>#N/A</v>
      </c>
    </row>
    <row r="37" spans="1:69" x14ac:dyDescent="0.25">
      <c r="A37" s="505" t="e">
        <f ca="1">+RIGHT('Data Summary'!A37,LEN('Data Summary'!A37)-9)</f>
        <v>#VALUE!</v>
      </c>
      <c r="B37" s="479" t="str">
        <f ca="1">+IF(ISTEXT('Data Summary'!B37),'Data Summary'!B37,"")</f>
        <v/>
      </c>
      <c r="C37" s="506" t="e">
        <f ca="1">+VALUE('Data Summary'!C37)</f>
        <v>#VALUE!</v>
      </c>
      <c r="D37" s="507" t="e">
        <f ca="1">+IF(AND(ISNUMBER(OFFSET('Water Data'!$D$4,0,10*ROW('Water Data'!D31))),'Data Summary'!BS37="Yes"),100-OFFSET('Water Data'!$D$4,0,10*ROW('Water Data'!D31)),NA())</f>
        <v>#N/A</v>
      </c>
      <c r="E37" s="507" t="e">
        <f ca="1">+IF(AND(ISNUMBER(OFFSET('Water Data'!$D$6,0,10*ROW('Water Data'!D31))),'Data Summary'!BT37="Yes"),OFFSET('Water Data'!$D$6,0,10*ROW('Water Data'!D31)),NA())</f>
        <v>#N/A</v>
      </c>
      <c r="F37" s="507" t="e">
        <f ca="1">+IF(AND(ISNUMBER(OFFSET('Water Data'!$D$9,0,10*ROW('Water Data'!D31))),'Data Summary'!BU37="Yes"),OFFSET('Water Data'!$D$9,0,10*ROW('Water Data'!D31)),NA())</f>
        <v>#N/A</v>
      </c>
      <c r="G37" s="507" t="e">
        <f ca="1">+IF(AND(ISNUMBER(OFFSET('Water Data'!$E$4,0,10*ROW('Water Data'!E31))),'Data Summary'!BV37="Yes"),100-OFFSET('Water Data'!$E$4,0,10*ROW('Water Data'!E31)),NA())</f>
        <v>#N/A</v>
      </c>
      <c r="H37" s="507" t="e">
        <f ca="1">+IF(AND(ISNUMBER(OFFSET('Water Data'!$E$6,0,10*ROW('Water Data'!E31))),'Data Summary'!BW37="Yes"),OFFSET('Water Data'!$E$6,0,10*ROW('Water Data'!E31)),NA())</f>
        <v>#N/A</v>
      </c>
      <c r="I37" s="507" t="e">
        <f ca="1">+IF(AND(ISNUMBER(OFFSET('Water Data'!$E$9,0,10*ROW('Water Data'!E31))),'Data Summary'!BX37="Yes"),OFFSET('Water Data'!$E$9,0,10*ROW('Water Data'!E31)),NA())</f>
        <v>#N/A</v>
      </c>
      <c r="J37" s="507" t="e">
        <f ca="1">+IF(AND(ISNUMBER(OFFSET('Water Data'!$F$4,0,10*ROW('Water Data'!F31))),'Data Summary'!BY37="Yes"),100-OFFSET('Water Data'!$F$4,0,10*ROW('Water Data'!F31)),NA())</f>
        <v>#N/A</v>
      </c>
      <c r="K37" s="507" t="e">
        <f ca="1">+IF(AND(ISNUMBER(OFFSET('Water Data'!$F$6,0,10*ROW('Water Data'!F31))),'Data Summary'!BZ37="Yes"),OFFSET('Water Data'!$F$6,0,10*ROW('Water Data'!F31)),NA())</f>
        <v>#N/A</v>
      </c>
      <c r="L37" s="507" t="e">
        <f ca="1">+IF(AND(ISNUMBER(OFFSET('Water Data'!$F$9,0,10*ROW('Water Data'!F31))),'Data Summary'!CA37="Yes"),OFFSET('Water Data'!$F$9,0,10*ROW('Water Data'!F31)),NA())</f>
        <v>#N/A</v>
      </c>
      <c r="M37" s="507" t="e">
        <f ca="1">+IF(AND(ISNUMBER(OFFSET('Water Data'!$G$4,0,10*ROW('Water Data'!G31))),'Data Summary'!CB37="Yes"),100-OFFSET('Water Data'!$G$4,0,10*ROW('Water Data'!G31)),NA())</f>
        <v>#N/A</v>
      </c>
      <c r="N37" s="507" t="e">
        <f ca="1">+IF(AND(ISNUMBER(OFFSET('Water Data'!$G$6,0,10*ROW('Water Data'!G31))),'Data Summary'!CC37="Yes"),OFFSET('Water Data'!$G$6,0,10*ROW('Water Data'!G31)),NA())</f>
        <v>#N/A</v>
      </c>
      <c r="O37" s="507" t="e">
        <f ca="1">+IF(AND(ISNUMBER(OFFSET('Water Data'!$G$9,0,10*ROW('Water Data'!G31))),'Data Summary'!CD37="Yes"),OFFSET('Water Data'!$G$9,0,10*ROW('Water Data'!G31)),NA())</f>
        <v>#N/A</v>
      </c>
      <c r="P37" s="507" t="e">
        <f ca="1">+IF(AND(ISNUMBER(OFFSET('Water Data'!$H$4,0,10*ROW('Water Data'!H31))),'Data Summary'!CE37="Yes"),100-OFFSET('Water Data'!$H$4,0,10*ROW('Water Data'!H31)),NA())</f>
        <v>#N/A</v>
      </c>
      <c r="Q37" s="507" t="e">
        <f ca="1">+IF(AND(ISNUMBER(OFFSET('Water Data'!$H$6,0,10*ROW('Water Data'!H31))),'Data Summary'!CF37="Yes"),OFFSET('Water Data'!$H$6,0,10*ROW('Water Data'!H31)),NA())</f>
        <v>#N/A</v>
      </c>
      <c r="R37" s="507" t="e">
        <f ca="1">+IF(AND(ISNUMBER(OFFSET('Water Data'!$H$9,0,10*ROW('Water Data'!H31))),'Data Summary'!CG37="Yes"),OFFSET('Water Data'!$H$9,0,10*ROW('Water Data'!H31)),NA())</f>
        <v>#N/A</v>
      </c>
      <c r="S37" s="507" t="e">
        <f ca="1">+IF(AND(ISNUMBER(OFFSET('Water Data'!$I$4,0,10*ROW('Water Data'!I31))),'Data Summary'!CH37="Yes"),100-OFFSET('Water Data'!$I$4,0,10*ROW('Water Data'!I31)),NA())</f>
        <v>#N/A</v>
      </c>
      <c r="T37" s="507" t="e">
        <f ca="1">+IF(AND(ISNUMBER(OFFSET('Water Data'!$I$6,0,10*ROW('Water Data'!I31))),'Data Summary'!CI37="Yes"),OFFSET('Water Data'!$I$6,0,10*ROW('Water Data'!I31)),NA())</f>
        <v>#N/A</v>
      </c>
      <c r="U37" s="507" t="e">
        <f ca="1">+IF(AND(ISNUMBER(OFFSET('Water Data'!$I$9,0,10*ROW('Water Data'!I31))),'Data Summary'!CJ37="Yes"),OFFSET('Water Data'!$I$9,0,10*ROW('Water Data'!I31)),NA())</f>
        <v>#N/A</v>
      </c>
      <c r="V37" s="508" t="e">
        <f ca="1">+IF(AND(ISNUMBER(OFFSET('Sanitation Data'!$D$4,0,10*ROW('Sanitation Data'!D31))),'Data Summary'!CK37="Yes"),100-OFFSET('Sanitation Data'!$D$4,0,10*ROW('Sanitation Data'!D31)),NA())</f>
        <v>#N/A</v>
      </c>
      <c r="W37" s="508" t="e">
        <f ca="1">+IF(AND(ISNUMBER(OFFSET('Sanitation Data'!$D$6,0,10*ROW('Sanitation Data'!D31))),'Data Summary'!CL37="Yes"),OFFSET('Sanitation Data'!$D$6,0,10*ROW('Sanitation Data'!D31)),NA())</f>
        <v>#N/A</v>
      </c>
      <c r="X37" s="508" t="e">
        <f ca="1">+IF(AND(ISNUMBER(OFFSET('Sanitation Data'!$D$10,0,10*ROW('Sanitation Data'!D31))),'Data Summary'!CM37="Yes"),OFFSET('Sanitation Data'!$D$10,0,10*ROW('Sanitation Data'!D31)),NA())</f>
        <v>#N/A</v>
      </c>
      <c r="Y37" s="508" t="e">
        <f ca="1">+IF(AND(ISNUMBER(OFFSET('Sanitation Data'!$D$11,0,10*ROW('Sanitation Data'!D31))),'Data Summary'!CN37="Yes"),OFFSET('Sanitation Data'!$D$11,0,10*ROW('Sanitation Data'!D31)),NA())</f>
        <v>#N/A</v>
      </c>
      <c r="Z37" s="508" t="e">
        <f ca="1">+IF(AND(ISNUMBER(OFFSET('Sanitation Data'!$D$12,0,10*ROW('Sanitation Data'!D31))),'Data Summary'!CO37="Yes"),OFFSET('Sanitation Data'!$D$12,0,10*ROW('Sanitation Data'!D31)),NA())</f>
        <v>#N/A</v>
      </c>
      <c r="AA37" s="508" t="e">
        <f ca="1">+IF(AND(ISNUMBER(OFFSET('Sanitation Data'!$E$4,0,10*ROW('Sanitation Data'!E31))),'Data Summary'!CP37="Yes"),100-OFFSET('Sanitation Data'!$E$4,0,10*ROW('Sanitation Data'!E31)),NA())</f>
        <v>#N/A</v>
      </c>
      <c r="AB37" s="508" t="e">
        <f ca="1">+IF(AND(ISNUMBER(OFFSET('Sanitation Data'!$E$6,0,10*ROW('Sanitation Data'!E31))),'Data Summary'!CQ37="Yes"),OFFSET('Sanitation Data'!$E$6,0,10*ROW('Sanitation Data'!E31)),NA())</f>
        <v>#N/A</v>
      </c>
      <c r="AC37" s="508" t="e">
        <f ca="1">+IF(AND(ISNUMBER(OFFSET('Sanitation Data'!$E$10,0,10*ROW('Sanitation Data'!E31))),'Data Summary'!CR37="Yes"),OFFSET('Sanitation Data'!$E$10,0,10*ROW('Sanitation Data'!E31)),NA())</f>
        <v>#N/A</v>
      </c>
      <c r="AD37" s="508" t="e">
        <f ca="1">+IF(AND(ISNUMBER(OFFSET('Sanitation Data'!$E$11,0,10*ROW('Sanitation Data'!E31))),'Data Summary'!CS37="Yes"),OFFSET('Sanitation Data'!$E$11,0,10*ROW('Sanitation Data'!E31)),NA())</f>
        <v>#N/A</v>
      </c>
      <c r="AE37" s="508" t="e">
        <f ca="1">+IF(AND(ISNUMBER(OFFSET('Sanitation Data'!$E$12,0,10*ROW('Sanitation Data'!E31))),'Data Summary'!CT37="Yes"),OFFSET('Sanitation Data'!$E$12,0,10*ROW('Sanitation Data'!E31)),NA())</f>
        <v>#N/A</v>
      </c>
      <c r="AF37" s="508" t="e">
        <f ca="1">+IF(AND(ISNUMBER(OFFSET('Sanitation Data'!$F$4,0,10*ROW('Sanitation Data'!F31))),'Data Summary'!CU37="Yes"),100-OFFSET('Sanitation Data'!$F$4,0,10*ROW('Sanitation Data'!F31)),NA())</f>
        <v>#N/A</v>
      </c>
      <c r="AG37" s="508" t="e">
        <f ca="1">+IF(AND(ISNUMBER(OFFSET('Sanitation Data'!$F$6,0,10*ROW('Sanitation Data'!F31))),'Data Summary'!CV37="Yes"),OFFSET('Sanitation Data'!$F$6,0,10*ROW('Sanitation Data'!F31)),NA())</f>
        <v>#N/A</v>
      </c>
      <c r="AH37" s="508" t="e">
        <f ca="1">+IF(AND(ISNUMBER(OFFSET('Sanitation Data'!$F$10,0,10*ROW('Sanitation Data'!F31))),'Data Summary'!CW37="Yes"),OFFSET('Sanitation Data'!$F$10,0,10*ROW('Sanitation Data'!F31)),NA())</f>
        <v>#N/A</v>
      </c>
      <c r="AI37" s="508" t="e">
        <f ca="1">+IF(AND(ISNUMBER(OFFSET('Sanitation Data'!$F$11,0,10*ROW('Sanitation Data'!F31))),'Data Summary'!CX37="Yes"),OFFSET('Sanitation Data'!$F$11,0,10*ROW('Sanitation Data'!F31)),NA())</f>
        <v>#N/A</v>
      </c>
      <c r="AJ37" s="508" t="e">
        <f ca="1">+IF(AND(ISNUMBER(OFFSET('Sanitation Data'!$F$12,0,10*ROW('Sanitation Data'!F31))),'Data Summary'!CY37="Yes"),OFFSET('Sanitation Data'!$F$12,0,10*ROW('Sanitation Data'!F31)),NA())</f>
        <v>#N/A</v>
      </c>
      <c r="AK37" s="508" t="e">
        <f ca="1">+IF(AND(ISNUMBER(OFFSET('Sanitation Data'!$G$4,0,10*ROW('Sanitation Data'!G31))),'Data Summary'!CZ37="Yes"),100-OFFSET('Sanitation Data'!$G$4,0,10*ROW('Sanitation Data'!G31)),NA())</f>
        <v>#N/A</v>
      </c>
      <c r="AL37" s="508" t="e">
        <f ca="1">+IF(AND(ISNUMBER(OFFSET('Sanitation Data'!$G$6,0,10*ROW('Sanitation Data'!G31))),'Data Summary'!DA37="Yes"),OFFSET('Sanitation Data'!$G$6,0,10*ROW('Sanitation Data'!G31)),NA())</f>
        <v>#N/A</v>
      </c>
      <c r="AM37" s="508" t="e">
        <f ca="1">+IF(AND(ISNUMBER(OFFSET('Sanitation Data'!$G$10,0,10*ROW('Sanitation Data'!G31))),'Data Summary'!DB37="Yes"),OFFSET('Sanitation Data'!$G$10,0,10*ROW('Sanitation Data'!G31)),NA())</f>
        <v>#N/A</v>
      </c>
      <c r="AN37" s="508" t="e">
        <f ca="1">+IF(AND(ISNUMBER(OFFSET('Sanitation Data'!$G$11,0,10*ROW('Sanitation Data'!G31))),'Data Summary'!DC37="Yes"),OFFSET('Sanitation Data'!$G$11,0,10*ROW('Sanitation Data'!G31)),NA())</f>
        <v>#N/A</v>
      </c>
      <c r="AO37" s="508" t="e">
        <f ca="1">+IF(AND(ISNUMBER(OFFSET('Sanitation Data'!$G$12,0,10*ROW('Sanitation Data'!G31))),'Data Summary'!DD37="Yes"),OFFSET('Sanitation Data'!$G$12,0,10*ROW('Sanitation Data'!G31)),NA())</f>
        <v>#N/A</v>
      </c>
      <c r="AP37" s="508" t="e">
        <f ca="1">+IF(AND(ISNUMBER(OFFSET('Sanitation Data'!$H$4,0,10*ROW('Sanitation Data'!H31))),'Data Summary'!DE37="Yes"),100-OFFSET('Sanitation Data'!$H$4,0,10*ROW('Sanitation Data'!H31)),NA())</f>
        <v>#N/A</v>
      </c>
      <c r="AQ37" s="508" t="e">
        <f ca="1">+IF(AND(ISNUMBER(OFFSET('Sanitation Data'!$H$6,0,10*ROW('Sanitation Data'!H31))),'Data Summary'!DF37="Yes"),OFFSET('Sanitation Data'!$H$6,0,10*ROW('Sanitation Data'!H31)),NA())</f>
        <v>#N/A</v>
      </c>
      <c r="AR37" s="508" t="e">
        <f ca="1">+IF(AND(ISNUMBER(OFFSET('Sanitation Data'!$H$10,0,10*ROW('Sanitation Data'!H31))),'Data Summary'!DG37="Yes"),OFFSET('Sanitation Data'!$H$10,0,10*ROW('Sanitation Data'!H31)),NA())</f>
        <v>#N/A</v>
      </c>
      <c r="AS37" s="508" t="e">
        <f ca="1">+IF(AND(ISNUMBER(OFFSET('Sanitation Data'!$H$11,0,10*ROW('Sanitation Data'!H31))),'Data Summary'!DH37="Yes"),OFFSET('Sanitation Data'!$H$11,0,10*ROW('Sanitation Data'!H31)),NA())</f>
        <v>#N/A</v>
      </c>
      <c r="AT37" s="508" t="e">
        <f ca="1">+IF(AND(ISNUMBER(OFFSET('Sanitation Data'!$H$12,0,10*ROW('Sanitation Data'!H31))),'Data Summary'!DI37="Yes"),OFFSET('Sanitation Data'!$H$12,0,10*ROW('Sanitation Data'!H31)),NA())</f>
        <v>#N/A</v>
      </c>
      <c r="AU37" s="508" t="e">
        <f ca="1">+IF(AND(ISNUMBER(OFFSET('Sanitation Data'!$I$4,0,10*ROW('Sanitation Data'!I31))),'Data Summary'!DJ37="Yes"),100-OFFSET('Sanitation Data'!$I$4,0,10*ROW('Sanitation Data'!I31)),NA())</f>
        <v>#N/A</v>
      </c>
      <c r="AV37" s="508" t="e">
        <f ca="1">+IF(AND(ISNUMBER(OFFSET('Sanitation Data'!$I$6,0,10*ROW('Sanitation Data'!I31))),'Data Summary'!DK37="Yes"),OFFSET('Sanitation Data'!$I$6,0,10*ROW('Sanitation Data'!I31)),NA())</f>
        <v>#N/A</v>
      </c>
      <c r="AW37" s="508" t="e">
        <f ca="1">+IF(AND(ISNUMBER(OFFSET('Sanitation Data'!$I$10,0,10*ROW('Sanitation Data'!I31))),'Data Summary'!DL37="Yes"),OFFSET('Sanitation Data'!$I$10,0,10*ROW('Sanitation Data'!I31)),NA())</f>
        <v>#N/A</v>
      </c>
      <c r="AX37" s="508" t="e">
        <f ca="1">+IF(AND(ISNUMBER(OFFSET('Sanitation Data'!$I$11,0,10*ROW('Sanitation Data'!I31))),'Data Summary'!DM37="Yes"),OFFSET('Sanitation Data'!$I$11,0,10*ROW('Sanitation Data'!I31)),NA())</f>
        <v>#N/A</v>
      </c>
      <c r="AY37" s="508" t="e">
        <f ca="1">+IF(AND(ISNUMBER(OFFSET('Sanitation Data'!$I$12,0,10*ROW('Sanitation Data'!I31))),'Data Summary'!DN37="Yes"),OFFSET('Sanitation Data'!$I$12,0,10*ROW('Sanitation Data'!I31)),NA())</f>
        <v>#N/A</v>
      </c>
      <c r="AZ37" s="509" t="e">
        <f ca="1">+IF(AND(ISNUMBER(OFFSET('Hygiene Data'!$D$5,0,10*ROW('Hygiene Data'!D31))),'Data Summary'!DO37="Yes"),OFFSET('Hygiene Data'!$D$5,0,10*ROW('Hygiene Data'!D31)),NA())</f>
        <v>#N/A</v>
      </c>
      <c r="BA37" s="509" t="e">
        <f ca="1">+IF(AND(ISNUMBER(OFFSET('Hygiene Data'!$D$7,0,10*ROW('Hygiene Data'!D31))),'Data Summary'!DP37="Yes"),OFFSET('Hygiene Data'!$D$7,0,10*ROW('Hygiene Data'!D31)),NA())</f>
        <v>#N/A</v>
      </c>
      <c r="BB37" s="509" t="e">
        <f ca="1">+IF(AND(ISNUMBER(OFFSET('Hygiene Data'!$D$9,0,10*ROW('Hygiene Data'!D31))),'Data Summary'!DQ37="Yes"),OFFSET('Hygiene Data'!$D$9,0,10*ROW('Hygiene Data'!D31)),NA())</f>
        <v>#N/A</v>
      </c>
      <c r="BC37" s="509" t="e">
        <f ca="1">+IF(AND(ISNUMBER(OFFSET('Hygiene Data'!$E$5,0,10*ROW('Hygiene Data'!E31))),'Data Summary'!DR37="Yes"),OFFSET('Hygiene Data'!$E$5,0,10*ROW('Hygiene Data'!E31)),NA())</f>
        <v>#N/A</v>
      </c>
      <c r="BD37" s="509" t="e">
        <f ca="1">+IF(AND(ISNUMBER(OFFSET('Hygiene Data'!$E$7,0,10*ROW('Hygiene Data'!E31))),'Data Summary'!DS37="Yes"),OFFSET('Hygiene Data'!$E$7,0,10*ROW('Hygiene Data'!E31)),NA())</f>
        <v>#N/A</v>
      </c>
      <c r="BE37" s="509" t="e">
        <f ca="1">+IF(AND(ISNUMBER(OFFSET('Hygiene Data'!$E$9,0,10*ROW('Hygiene Data'!E31))),'Data Summary'!DT37="Yes"),OFFSET('Hygiene Data'!$E$9,0,10*ROW('Hygiene Data'!E31)),NA())</f>
        <v>#N/A</v>
      </c>
      <c r="BF37" s="509" t="e">
        <f ca="1">+IF(AND(ISNUMBER(OFFSET('Hygiene Data'!$F$5,0,10*ROW('Hygiene Data'!F31))),'Data Summary'!DU37="Yes"),OFFSET('Hygiene Data'!$F$5,0,10*ROW('Hygiene Data'!F31)),NA())</f>
        <v>#N/A</v>
      </c>
      <c r="BG37" s="509" t="e">
        <f ca="1">+IF(AND(ISNUMBER(OFFSET('Hygiene Data'!$F$7,0,10*ROW('Hygiene Data'!F31))),'Data Summary'!DV37="Yes"),OFFSET('Hygiene Data'!$F$7,0,10*ROW('Hygiene Data'!F31)),NA())</f>
        <v>#N/A</v>
      </c>
      <c r="BH37" s="509" t="e">
        <f ca="1">+IF(AND(ISNUMBER(OFFSET('Hygiene Data'!$F$9,0,10*ROW('Hygiene Data'!F31))),'Data Summary'!DW37="Yes"),OFFSET('Hygiene Data'!$F$9,0,10*ROW('Hygiene Data'!F31)),NA())</f>
        <v>#N/A</v>
      </c>
      <c r="BI37" s="509" t="e">
        <f ca="1">+IF(AND(ISNUMBER(OFFSET('Hygiene Data'!$G$5,0,10*ROW('Hygiene Data'!G31))),'Data Summary'!DX37="Yes"),OFFSET('Hygiene Data'!$G$5,0,10*ROW('Hygiene Data'!G31)),NA())</f>
        <v>#N/A</v>
      </c>
      <c r="BJ37" s="509" t="e">
        <f ca="1">+IF(AND(ISNUMBER(OFFSET('Hygiene Data'!$G$7,0,10*ROW('Hygiene Data'!G31))),'Data Summary'!DY37="Yes"),OFFSET('Hygiene Data'!$G$7,0,10*ROW('Hygiene Data'!G31)),NA())</f>
        <v>#N/A</v>
      </c>
      <c r="BK37" s="509" t="e">
        <f ca="1">+IF(AND(ISNUMBER(OFFSET('Hygiene Data'!$G$9,0,10*ROW('Hygiene Data'!G31))),'Data Summary'!DZ37="Yes"),OFFSET('Hygiene Data'!$G$9,0,10*ROW('Hygiene Data'!G31)),NA())</f>
        <v>#N/A</v>
      </c>
      <c r="BL37" s="509" t="e">
        <f ca="1">+IF(AND(ISNUMBER(OFFSET('Hygiene Data'!$H$5,0,10*ROW('Hygiene Data'!H31))),'Data Summary'!EA37="Yes"),OFFSET('Hygiene Data'!$H$5,0,10*ROW('Hygiene Data'!H31)),NA())</f>
        <v>#N/A</v>
      </c>
      <c r="BM37" s="509" t="e">
        <f ca="1">+IF(AND(ISNUMBER(OFFSET('Hygiene Data'!$H$7,0,10*ROW('Hygiene Data'!H31))),'Data Summary'!EB37="Yes"),OFFSET('Hygiene Data'!$H$7,0,10*ROW('Hygiene Data'!H31)),NA())</f>
        <v>#N/A</v>
      </c>
      <c r="BN37" s="509" t="e">
        <f ca="1">+IF(AND(ISNUMBER(OFFSET('Hygiene Data'!$H$9,0,10*ROW('Hygiene Data'!H31))),'Data Summary'!EC37="Yes"),OFFSET('Hygiene Data'!$H$9,0,10*ROW('Hygiene Data'!H31)),NA())</f>
        <v>#N/A</v>
      </c>
      <c r="BO37" s="509" t="e">
        <f ca="1">+IF(AND(ISNUMBER(OFFSET('Hygiene Data'!$I$5,0,10*ROW('Hygiene Data'!I31))),'Data Summary'!ED37="Yes"),OFFSET('Hygiene Data'!$I$5,0,10*ROW('Hygiene Data'!I31)),NA())</f>
        <v>#N/A</v>
      </c>
      <c r="BP37" s="509" t="e">
        <f ca="1">+IF(AND(ISNUMBER(OFFSET('Hygiene Data'!$I$7,0,10*ROW('Hygiene Data'!I31))),'Data Summary'!EE37="Yes"),OFFSET('Hygiene Data'!$I$7,0,10*ROW('Hygiene Data'!I31)),NA())</f>
        <v>#N/A</v>
      </c>
      <c r="BQ37" s="509" t="e">
        <f ca="1">+IF(AND(ISNUMBER(OFFSET('Hygiene Data'!$I$9,0,10*ROW('Hygiene Data'!I31))),'Data Summary'!EF37="Yes"),OFFSET('Hygiene Data'!$I$9,0,10*ROW('Hygiene Data'!I31)),NA())</f>
        <v>#N/A</v>
      </c>
    </row>
    <row r="38" spans="1:69" x14ac:dyDescent="0.25">
      <c r="A38" s="505" t="e">
        <f ca="1">+RIGHT('Data Summary'!A38,LEN('Data Summary'!A38)-9)</f>
        <v>#VALUE!</v>
      </c>
      <c r="B38" s="479" t="str">
        <f ca="1">+IF(ISTEXT('Data Summary'!B38),'Data Summary'!B38,"")</f>
        <v/>
      </c>
      <c r="C38" s="506" t="e">
        <f ca="1">+VALUE('Data Summary'!C38)</f>
        <v>#VALUE!</v>
      </c>
      <c r="D38" s="507" t="e">
        <f ca="1">+IF(AND(ISNUMBER(OFFSET('Water Data'!$D$4,0,10*ROW('Water Data'!D32))),'Data Summary'!BS38="Yes"),100-OFFSET('Water Data'!$D$4,0,10*ROW('Water Data'!D32)),NA())</f>
        <v>#N/A</v>
      </c>
      <c r="E38" s="507" t="e">
        <f ca="1">+IF(AND(ISNUMBER(OFFSET('Water Data'!$D$6,0,10*ROW('Water Data'!D32))),'Data Summary'!BT38="Yes"),OFFSET('Water Data'!$D$6,0,10*ROW('Water Data'!D32)),NA())</f>
        <v>#N/A</v>
      </c>
      <c r="F38" s="507" t="e">
        <f ca="1">+IF(AND(ISNUMBER(OFFSET('Water Data'!$D$9,0,10*ROW('Water Data'!D32))),'Data Summary'!BU38="Yes"),OFFSET('Water Data'!$D$9,0,10*ROW('Water Data'!D32)),NA())</f>
        <v>#N/A</v>
      </c>
      <c r="G38" s="507" t="e">
        <f ca="1">+IF(AND(ISNUMBER(OFFSET('Water Data'!$E$4,0,10*ROW('Water Data'!E32))),'Data Summary'!BV38="Yes"),100-OFFSET('Water Data'!$E$4,0,10*ROW('Water Data'!E32)),NA())</f>
        <v>#N/A</v>
      </c>
      <c r="H38" s="507" t="e">
        <f ca="1">+IF(AND(ISNUMBER(OFFSET('Water Data'!$E$6,0,10*ROW('Water Data'!E32))),'Data Summary'!BW38="Yes"),OFFSET('Water Data'!$E$6,0,10*ROW('Water Data'!E32)),NA())</f>
        <v>#N/A</v>
      </c>
      <c r="I38" s="507" t="e">
        <f ca="1">+IF(AND(ISNUMBER(OFFSET('Water Data'!$E$9,0,10*ROW('Water Data'!E32))),'Data Summary'!BX38="Yes"),OFFSET('Water Data'!$E$9,0,10*ROW('Water Data'!E32)),NA())</f>
        <v>#N/A</v>
      </c>
      <c r="J38" s="507" t="e">
        <f ca="1">+IF(AND(ISNUMBER(OFFSET('Water Data'!$F$4,0,10*ROW('Water Data'!F32))),'Data Summary'!BY38="Yes"),100-OFFSET('Water Data'!$F$4,0,10*ROW('Water Data'!F32)),NA())</f>
        <v>#N/A</v>
      </c>
      <c r="K38" s="507" t="e">
        <f ca="1">+IF(AND(ISNUMBER(OFFSET('Water Data'!$F$6,0,10*ROW('Water Data'!F32))),'Data Summary'!BZ38="Yes"),OFFSET('Water Data'!$F$6,0,10*ROW('Water Data'!F32)),NA())</f>
        <v>#N/A</v>
      </c>
      <c r="L38" s="507" t="e">
        <f ca="1">+IF(AND(ISNUMBER(OFFSET('Water Data'!$F$9,0,10*ROW('Water Data'!F32))),'Data Summary'!CA38="Yes"),OFFSET('Water Data'!$F$9,0,10*ROW('Water Data'!F32)),NA())</f>
        <v>#N/A</v>
      </c>
      <c r="M38" s="507" t="e">
        <f ca="1">+IF(AND(ISNUMBER(OFFSET('Water Data'!$G$4,0,10*ROW('Water Data'!G32))),'Data Summary'!CB38="Yes"),100-OFFSET('Water Data'!$G$4,0,10*ROW('Water Data'!G32)),NA())</f>
        <v>#N/A</v>
      </c>
      <c r="N38" s="507" t="e">
        <f ca="1">+IF(AND(ISNUMBER(OFFSET('Water Data'!$G$6,0,10*ROW('Water Data'!G32))),'Data Summary'!CC38="Yes"),OFFSET('Water Data'!$G$6,0,10*ROW('Water Data'!G32)),NA())</f>
        <v>#N/A</v>
      </c>
      <c r="O38" s="507" t="e">
        <f ca="1">+IF(AND(ISNUMBER(OFFSET('Water Data'!$G$9,0,10*ROW('Water Data'!G32))),'Data Summary'!CD38="Yes"),OFFSET('Water Data'!$G$9,0,10*ROW('Water Data'!G32)),NA())</f>
        <v>#N/A</v>
      </c>
      <c r="P38" s="507" t="e">
        <f ca="1">+IF(AND(ISNUMBER(OFFSET('Water Data'!$H$4,0,10*ROW('Water Data'!H32))),'Data Summary'!CE38="Yes"),100-OFFSET('Water Data'!$H$4,0,10*ROW('Water Data'!H32)),NA())</f>
        <v>#N/A</v>
      </c>
      <c r="Q38" s="507" t="e">
        <f ca="1">+IF(AND(ISNUMBER(OFFSET('Water Data'!$H$6,0,10*ROW('Water Data'!H32))),'Data Summary'!CF38="Yes"),OFFSET('Water Data'!$H$6,0,10*ROW('Water Data'!H32)),NA())</f>
        <v>#N/A</v>
      </c>
      <c r="R38" s="507" t="e">
        <f ca="1">+IF(AND(ISNUMBER(OFFSET('Water Data'!$H$9,0,10*ROW('Water Data'!H32))),'Data Summary'!CG38="Yes"),OFFSET('Water Data'!$H$9,0,10*ROW('Water Data'!H32)),NA())</f>
        <v>#N/A</v>
      </c>
      <c r="S38" s="507" t="e">
        <f ca="1">+IF(AND(ISNUMBER(OFFSET('Water Data'!$I$4,0,10*ROW('Water Data'!I32))),'Data Summary'!CH38="Yes"),100-OFFSET('Water Data'!$I$4,0,10*ROW('Water Data'!I32)),NA())</f>
        <v>#N/A</v>
      </c>
      <c r="T38" s="507" t="e">
        <f ca="1">+IF(AND(ISNUMBER(OFFSET('Water Data'!$I$6,0,10*ROW('Water Data'!I32))),'Data Summary'!CI38="Yes"),OFFSET('Water Data'!$I$6,0,10*ROW('Water Data'!I32)),NA())</f>
        <v>#N/A</v>
      </c>
      <c r="U38" s="507" t="e">
        <f ca="1">+IF(AND(ISNUMBER(OFFSET('Water Data'!$I$9,0,10*ROW('Water Data'!I32))),'Data Summary'!CJ38="Yes"),OFFSET('Water Data'!$I$9,0,10*ROW('Water Data'!I32)),NA())</f>
        <v>#N/A</v>
      </c>
      <c r="V38" s="508" t="e">
        <f ca="1">+IF(AND(ISNUMBER(OFFSET('Sanitation Data'!$D$4,0,10*ROW('Sanitation Data'!D32))),'Data Summary'!CK38="Yes"),100-OFFSET('Sanitation Data'!$D$4,0,10*ROW('Sanitation Data'!D32)),NA())</f>
        <v>#N/A</v>
      </c>
      <c r="W38" s="508" t="e">
        <f ca="1">+IF(AND(ISNUMBER(OFFSET('Sanitation Data'!$D$6,0,10*ROW('Sanitation Data'!D32))),'Data Summary'!CL38="Yes"),OFFSET('Sanitation Data'!$D$6,0,10*ROW('Sanitation Data'!D32)),NA())</f>
        <v>#N/A</v>
      </c>
      <c r="X38" s="508" t="e">
        <f ca="1">+IF(AND(ISNUMBER(OFFSET('Sanitation Data'!$D$10,0,10*ROW('Sanitation Data'!D32))),'Data Summary'!CM38="Yes"),OFFSET('Sanitation Data'!$D$10,0,10*ROW('Sanitation Data'!D32)),NA())</f>
        <v>#N/A</v>
      </c>
      <c r="Y38" s="508" t="e">
        <f ca="1">+IF(AND(ISNUMBER(OFFSET('Sanitation Data'!$D$11,0,10*ROW('Sanitation Data'!D32))),'Data Summary'!CN38="Yes"),OFFSET('Sanitation Data'!$D$11,0,10*ROW('Sanitation Data'!D32)),NA())</f>
        <v>#N/A</v>
      </c>
      <c r="Z38" s="508" t="e">
        <f ca="1">+IF(AND(ISNUMBER(OFFSET('Sanitation Data'!$D$12,0,10*ROW('Sanitation Data'!D32))),'Data Summary'!CO38="Yes"),OFFSET('Sanitation Data'!$D$12,0,10*ROW('Sanitation Data'!D32)),NA())</f>
        <v>#N/A</v>
      </c>
      <c r="AA38" s="508" t="e">
        <f ca="1">+IF(AND(ISNUMBER(OFFSET('Sanitation Data'!$E$4,0,10*ROW('Sanitation Data'!E32))),'Data Summary'!CP38="Yes"),100-OFFSET('Sanitation Data'!$E$4,0,10*ROW('Sanitation Data'!E32)),NA())</f>
        <v>#N/A</v>
      </c>
      <c r="AB38" s="508" t="e">
        <f ca="1">+IF(AND(ISNUMBER(OFFSET('Sanitation Data'!$E$6,0,10*ROW('Sanitation Data'!E32))),'Data Summary'!CQ38="Yes"),OFFSET('Sanitation Data'!$E$6,0,10*ROW('Sanitation Data'!E32)),NA())</f>
        <v>#N/A</v>
      </c>
      <c r="AC38" s="508" t="e">
        <f ca="1">+IF(AND(ISNUMBER(OFFSET('Sanitation Data'!$E$10,0,10*ROW('Sanitation Data'!E32))),'Data Summary'!CR38="Yes"),OFFSET('Sanitation Data'!$E$10,0,10*ROW('Sanitation Data'!E32)),NA())</f>
        <v>#N/A</v>
      </c>
      <c r="AD38" s="508" t="e">
        <f ca="1">+IF(AND(ISNUMBER(OFFSET('Sanitation Data'!$E$11,0,10*ROW('Sanitation Data'!E32))),'Data Summary'!CS38="Yes"),OFFSET('Sanitation Data'!$E$11,0,10*ROW('Sanitation Data'!E32)),NA())</f>
        <v>#N/A</v>
      </c>
      <c r="AE38" s="508" t="e">
        <f ca="1">+IF(AND(ISNUMBER(OFFSET('Sanitation Data'!$E$12,0,10*ROW('Sanitation Data'!E32))),'Data Summary'!CT38="Yes"),OFFSET('Sanitation Data'!$E$12,0,10*ROW('Sanitation Data'!E32)),NA())</f>
        <v>#N/A</v>
      </c>
      <c r="AF38" s="508" t="e">
        <f ca="1">+IF(AND(ISNUMBER(OFFSET('Sanitation Data'!$F$4,0,10*ROW('Sanitation Data'!F32))),'Data Summary'!CU38="Yes"),100-OFFSET('Sanitation Data'!$F$4,0,10*ROW('Sanitation Data'!F32)),NA())</f>
        <v>#N/A</v>
      </c>
      <c r="AG38" s="508" t="e">
        <f ca="1">+IF(AND(ISNUMBER(OFFSET('Sanitation Data'!$F$6,0,10*ROW('Sanitation Data'!F32))),'Data Summary'!CV38="Yes"),OFFSET('Sanitation Data'!$F$6,0,10*ROW('Sanitation Data'!F32)),NA())</f>
        <v>#N/A</v>
      </c>
      <c r="AH38" s="508" t="e">
        <f ca="1">+IF(AND(ISNUMBER(OFFSET('Sanitation Data'!$F$10,0,10*ROW('Sanitation Data'!F32))),'Data Summary'!CW38="Yes"),OFFSET('Sanitation Data'!$F$10,0,10*ROW('Sanitation Data'!F32)),NA())</f>
        <v>#N/A</v>
      </c>
      <c r="AI38" s="508" t="e">
        <f ca="1">+IF(AND(ISNUMBER(OFFSET('Sanitation Data'!$F$11,0,10*ROW('Sanitation Data'!F32))),'Data Summary'!CX38="Yes"),OFFSET('Sanitation Data'!$F$11,0,10*ROW('Sanitation Data'!F32)),NA())</f>
        <v>#N/A</v>
      </c>
      <c r="AJ38" s="508" t="e">
        <f ca="1">+IF(AND(ISNUMBER(OFFSET('Sanitation Data'!$F$12,0,10*ROW('Sanitation Data'!F32))),'Data Summary'!CY38="Yes"),OFFSET('Sanitation Data'!$F$12,0,10*ROW('Sanitation Data'!F32)),NA())</f>
        <v>#N/A</v>
      </c>
      <c r="AK38" s="508" t="e">
        <f ca="1">+IF(AND(ISNUMBER(OFFSET('Sanitation Data'!$G$4,0,10*ROW('Sanitation Data'!G32))),'Data Summary'!CZ38="Yes"),100-OFFSET('Sanitation Data'!$G$4,0,10*ROW('Sanitation Data'!G32)),NA())</f>
        <v>#N/A</v>
      </c>
      <c r="AL38" s="508" t="e">
        <f ca="1">+IF(AND(ISNUMBER(OFFSET('Sanitation Data'!$G$6,0,10*ROW('Sanitation Data'!G32))),'Data Summary'!DA38="Yes"),OFFSET('Sanitation Data'!$G$6,0,10*ROW('Sanitation Data'!G32)),NA())</f>
        <v>#N/A</v>
      </c>
      <c r="AM38" s="508" t="e">
        <f ca="1">+IF(AND(ISNUMBER(OFFSET('Sanitation Data'!$G$10,0,10*ROW('Sanitation Data'!G32))),'Data Summary'!DB38="Yes"),OFFSET('Sanitation Data'!$G$10,0,10*ROW('Sanitation Data'!G32)),NA())</f>
        <v>#N/A</v>
      </c>
      <c r="AN38" s="508" t="e">
        <f ca="1">+IF(AND(ISNUMBER(OFFSET('Sanitation Data'!$G$11,0,10*ROW('Sanitation Data'!G32))),'Data Summary'!DC38="Yes"),OFFSET('Sanitation Data'!$G$11,0,10*ROW('Sanitation Data'!G32)),NA())</f>
        <v>#N/A</v>
      </c>
      <c r="AO38" s="508" t="e">
        <f ca="1">+IF(AND(ISNUMBER(OFFSET('Sanitation Data'!$G$12,0,10*ROW('Sanitation Data'!G32))),'Data Summary'!DD38="Yes"),OFFSET('Sanitation Data'!$G$12,0,10*ROW('Sanitation Data'!G32)),NA())</f>
        <v>#N/A</v>
      </c>
      <c r="AP38" s="508" t="e">
        <f ca="1">+IF(AND(ISNUMBER(OFFSET('Sanitation Data'!$H$4,0,10*ROW('Sanitation Data'!H32))),'Data Summary'!DE38="Yes"),100-OFFSET('Sanitation Data'!$H$4,0,10*ROW('Sanitation Data'!H32)),NA())</f>
        <v>#N/A</v>
      </c>
      <c r="AQ38" s="508" t="e">
        <f ca="1">+IF(AND(ISNUMBER(OFFSET('Sanitation Data'!$H$6,0,10*ROW('Sanitation Data'!H32))),'Data Summary'!DF38="Yes"),OFFSET('Sanitation Data'!$H$6,0,10*ROW('Sanitation Data'!H32)),NA())</f>
        <v>#N/A</v>
      </c>
      <c r="AR38" s="508" t="e">
        <f ca="1">+IF(AND(ISNUMBER(OFFSET('Sanitation Data'!$H$10,0,10*ROW('Sanitation Data'!H32))),'Data Summary'!DG38="Yes"),OFFSET('Sanitation Data'!$H$10,0,10*ROW('Sanitation Data'!H32)),NA())</f>
        <v>#N/A</v>
      </c>
      <c r="AS38" s="508" t="e">
        <f ca="1">+IF(AND(ISNUMBER(OFFSET('Sanitation Data'!$H$11,0,10*ROW('Sanitation Data'!H32))),'Data Summary'!DH38="Yes"),OFFSET('Sanitation Data'!$H$11,0,10*ROW('Sanitation Data'!H32)),NA())</f>
        <v>#N/A</v>
      </c>
      <c r="AT38" s="508" t="e">
        <f ca="1">+IF(AND(ISNUMBER(OFFSET('Sanitation Data'!$H$12,0,10*ROW('Sanitation Data'!H32))),'Data Summary'!DI38="Yes"),OFFSET('Sanitation Data'!$H$12,0,10*ROW('Sanitation Data'!H32)),NA())</f>
        <v>#N/A</v>
      </c>
      <c r="AU38" s="508" t="e">
        <f ca="1">+IF(AND(ISNUMBER(OFFSET('Sanitation Data'!$I$4,0,10*ROW('Sanitation Data'!I32))),'Data Summary'!DJ38="Yes"),100-OFFSET('Sanitation Data'!$I$4,0,10*ROW('Sanitation Data'!I32)),NA())</f>
        <v>#N/A</v>
      </c>
      <c r="AV38" s="508" t="e">
        <f ca="1">+IF(AND(ISNUMBER(OFFSET('Sanitation Data'!$I$6,0,10*ROW('Sanitation Data'!I32))),'Data Summary'!DK38="Yes"),OFFSET('Sanitation Data'!$I$6,0,10*ROW('Sanitation Data'!I32)),NA())</f>
        <v>#N/A</v>
      </c>
      <c r="AW38" s="508" t="e">
        <f ca="1">+IF(AND(ISNUMBER(OFFSET('Sanitation Data'!$I$10,0,10*ROW('Sanitation Data'!I32))),'Data Summary'!DL38="Yes"),OFFSET('Sanitation Data'!$I$10,0,10*ROW('Sanitation Data'!I32)),NA())</f>
        <v>#N/A</v>
      </c>
      <c r="AX38" s="508" t="e">
        <f ca="1">+IF(AND(ISNUMBER(OFFSET('Sanitation Data'!$I$11,0,10*ROW('Sanitation Data'!I32))),'Data Summary'!DM38="Yes"),OFFSET('Sanitation Data'!$I$11,0,10*ROW('Sanitation Data'!I32)),NA())</f>
        <v>#N/A</v>
      </c>
      <c r="AY38" s="508" t="e">
        <f ca="1">+IF(AND(ISNUMBER(OFFSET('Sanitation Data'!$I$12,0,10*ROW('Sanitation Data'!I32))),'Data Summary'!DN38="Yes"),OFFSET('Sanitation Data'!$I$12,0,10*ROW('Sanitation Data'!I32)),NA())</f>
        <v>#N/A</v>
      </c>
      <c r="AZ38" s="509" t="e">
        <f ca="1">+IF(AND(ISNUMBER(OFFSET('Hygiene Data'!$D$5,0,10*ROW('Hygiene Data'!D32))),'Data Summary'!DO38="Yes"),OFFSET('Hygiene Data'!$D$5,0,10*ROW('Hygiene Data'!D32)),NA())</f>
        <v>#N/A</v>
      </c>
      <c r="BA38" s="509" t="e">
        <f ca="1">+IF(AND(ISNUMBER(OFFSET('Hygiene Data'!$D$7,0,10*ROW('Hygiene Data'!D32))),'Data Summary'!DP38="Yes"),OFFSET('Hygiene Data'!$D$7,0,10*ROW('Hygiene Data'!D32)),NA())</f>
        <v>#N/A</v>
      </c>
      <c r="BB38" s="509" t="e">
        <f ca="1">+IF(AND(ISNUMBER(OFFSET('Hygiene Data'!$D$9,0,10*ROW('Hygiene Data'!D32))),'Data Summary'!DQ38="Yes"),OFFSET('Hygiene Data'!$D$9,0,10*ROW('Hygiene Data'!D32)),NA())</f>
        <v>#N/A</v>
      </c>
      <c r="BC38" s="509" t="e">
        <f ca="1">+IF(AND(ISNUMBER(OFFSET('Hygiene Data'!$E$5,0,10*ROW('Hygiene Data'!E32))),'Data Summary'!DR38="Yes"),OFFSET('Hygiene Data'!$E$5,0,10*ROW('Hygiene Data'!E32)),NA())</f>
        <v>#N/A</v>
      </c>
      <c r="BD38" s="509" t="e">
        <f ca="1">+IF(AND(ISNUMBER(OFFSET('Hygiene Data'!$E$7,0,10*ROW('Hygiene Data'!E32))),'Data Summary'!DS38="Yes"),OFFSET('Hygiene Data'!$E$7,0,10*ROW('Hygiene Data'!E32)),NA())</f>
        <v>#N/A</v>
      </c>
      <c r="BE38" s="509" t="e">
        <f ca="1">+IF(AND(ISNUMBER(OFFSET('Hygiene Data'!$E$9,0,10*ROW('Hygiene Data'!E32))),'Data Summary'!DT38="Yes"),OFFSET('Hygiene Data'!$E$9,0,10*ROW('Hygiene Data'!E32)),NA())</f>
        <v>#N/A</v>
      </c>
      <c r="BF38" s="509" t="e">
        <f ca="1">+IF(AND(ISNUMBER(OFFSET('Hygiene Data'!$F$5,0,10*ROW('Hygiene Data'!F32))),'Data Summary'!DU38="Yes"),OFFSET('Hygiene Data'!$F$5,0,10*ROW('Hygiene Data'!F32)),NA())</f>
        <v>#N/A</v>
      </c>
      <c r="BG38" s="509" t="e">
        <f ca="1">+IF(AND(ISNUMBER(OFFSET('Hygiene Data'!$F$7,0,10*ROW('Hygiene Data'!F32))),'Data Summary'!DV38="Yes"),OFFSET('Hygiene Data'!$F$7,0,10*ROW('Hygiene Data'!F32)),NA())</f>
        <v>#N/A</v>
      </c>
      <c r="BH38" s="509" t="e">
        <f ca="1">+IF(AND(ISNUMBER(OFFSET('Hygiene Data'!$F$9,0,10*ROW('Hygiene Data'!F32))),'Data Summary'!DW38="Yes"),OFFSET('Hygiene Data'!$F$9,0,10*ROW('Hygiene Data'!F32)),NA())</f>
        <v>#N/A</v>
      </c>
      <c r="BI38" s="509" t="e">
        <f ca="1">+IF(AND(ISNUMBER(OFFSET('Hygiene Data'!$G$5,0,10*ROW('Hygiene Data'!G32))),'Data Summary'!DX38="Yes"),OFFSET('Hygiene Data'!$G$5,0,10*ROW('Hygiene Data'!G32)),NA())</f>
        <v>#N/A</v>
      </c>
      <c r="BJ38" s="509" t="e">
        <f ca="1">+IF(AND(ISNUMBER(OFFSET('Hygiene Data'!$G$7,0,10*ROW('Hygiene Data'!G32))),'Data Summary'!DY38="Yes"),OFFSET('Hygiene Data'!$G$7,0,10*ROW('Hygiene Data'!G32)),NA())</f>
        <v>#N/A</v>
      </c>
      <c r="BK38" s="509" t="e">
        <f ca="1">+IF(AND(ISNUMBER(OFFSET('Hygiene Data'!$G$9,0,10*ROW('Hygiene Data'!G32))),'Data Summary'!DZ38="Yes"),OFFSET('Hygiene Data'!$G$9,0,10*ROW('Hygiene Data'!G32)),NA())</f>
        <v>#N/A</v>
      </c>
      <c r="BL38" s="509" t="e">
        <f ca="1">+IF(AND(ISNUMBER(OFFSET('Hygiene Data'!$H$5,0,10*ROW('Hygiene Data'!H32))),'Data Summary'!EA38="Yes"),OFFSET('Hygiene Data'!$H$5,0,10*ROW('Hygiene Data'!H32)),NA())</f>
        <v>#N/A</v>
      </c>
      <c r="BM38" s="509" t="e">
        <f ca="1">+IF(AND(ISNUMBER(OFFSET('Hygiene Data'!$H$7,0,10*ROW('Hygiene Data'!H32))),'Data Summary'!EB38="Yes"),OFFSET('Hygiene Data'!$H$7,0,10*ROW('Hygiene Data'!H32)),NA())</f>
        <v>#N/A</v>
      </c>
      <c r="BN38" s="509" t="e">
        <f ca="1">+IF(AND(ISNUMBER(OFFSET('Hygiene Data'!$H$9,0,10*ROW('Hygiene Data'!H32))),'Data Summary'!EC38="Yes"),OFFSET('Hygiene Data'!$H$9,0,10*ROW('Hygiene Data'!H32)),NA())</f>
        <v>#N/A</v>
      </c>
      <c r="BO38" s="509" t="e">
        <f ca="1">+IF(AND(ISNUMBER(OFFSET('Hygiene Data'!$I$5,0,10*ROW('Hygiene Data'!I32))),'Data Summary'!ED38="Yes"),OFFSET('Hygiene Data'!$I$5,0,10*ROW('Hygiene Data'!I32)),NA())</f>
        <v>#N/A</v>
      </c>
      <c r="BP38" s="509" t="e">
        <f ca="1">+IF(AND(ISNUMBER(OFFSET('Hygiene Data'!$I$7,0,10*ROW('Hygiene Data'!I32))),'Data Summary'!EE38="Yes"),OFFSET('Hygiene Data'!$I$7,0,10*ROW('Hygiene Data'!I32)),NA())</f>
        <v>#N/A</v>
      </c>
      <c r="BQ38" s="509" t="e">
        <f ca="1">+IF(AND(ISNUMBER(OFFSET('Hygiene Data'!$I$9,0,10*ROW('Hygiene Data'!I32))),'Data Summary'!EF38="Yes"),OFFSET('Hygiene Data'!$I$9,0,10*ROW('Hygiene Data'!I32)),NA())</f>
        <v>#N/A</v>
      </c>
    </row>
    <row r="39" spans="1:69" x14ac:dyDescent="0.25">
      <c r="A39" s="505" t="e">
        <f ca="1">+RIGHT('Data Summary'!A39,LEN('Data Summary'!A39)-9)</f>
        <v>#VALUE!</v>
      </c>
      <c r="B39" s="479" t="str">
        <f ca="1">+IF(ISTEXT('Data Summary'!B39),'Data Summary'!B39,"")</f>
        <v/>
      </c>
      <c r="C39" s="506" t="e">
        <f ca="1">+VALUE('Data Summary'!C39)</f>
        <v>#VALUE!</v>
      </c>
      <c r="D39" s="507" t="e">
        <f ca="1">+IF(AND(ISNUMBER(OFFSET('Water Data'!$D$4,0,10*ROW('Water Data'!D33))),'Data Summary'!BS39="Yes"),100-OFFSET('Water Data'!$D$4,0,10*ROW('Water Data'!D33)),NA())</f>
        <v>#N/A</v>
      </c>
      <c r="E39" s="507" t="e">
        <f ca="1">+IF(AND(ISNUMBER(OFFSET('Water Data'!$D$6,0,10*ROW('Water Data'!D33))),'Data Summary'!BT39="Yes"),OFFSET('Water Data'!$D$6,0,10*ROW('Water Data'!D33)),NA())</f>
        <v>#N/A</v>
      </c>
      <c r="F39" s="507" t="e">
        <f ca="1">+IF(AND(ISNUMBER(OFFSET('Water Data'!$D$9,0,10*ROW('Water Data'!D33))),'Data Summary'!BU39="Yes"),OFFSET('Water Data'!$D$9,0,10*ROW('Water Data'!D33)),NA())</f>
        <v>#N/A</v>
      </c>
      <c r="G39" s="507" t="e">
        <f ca="1">+IF(AND(ISNUMBER(OFFSET('Water Data'!$E$4,0,10*ROW('Water Data'!E33))),'Data Summary'!BV39="Yes"),100-OFFSET('Water Data'!$E$4,0,10*ROW('Water Data'!E33)),NA())</f>
        <v>#N/A</v>
      </c>
      <c r="H39" s="507" t="e">
        <f ca="1">+IF(AND(ISNUMBER(OFFSET('Water Data'!$E$6,0,10*ROW('Water Data'!E33))),'Data Summary'!BW39="Yes"),OFFSET('Water Data'!$E$6,0,10*ROW('Water Data'!E33)),NA())</f>
        <v>#N/A</v>
      </c>
      <c r="I39" s="507" t="e">
        <f ca="1">+IF(AND(ISNUMBER(OFFSET('Water Data'!$E$9,0,10*ROW('Water Data'!E33))),'Data Summary'!BX39="Yes"),OFFSET('Water Data'!$E$9,0,10*ROW('Water Data'!E33)),NA())</f>
        <v>#N/A</v>
      </c>
      <c r="J39" s="507" t="e">
        <f ca="1">+IF(AND(ISNUMBER(OFFSET('Water Data'!$F$4,0,10*ROW('Water Data'!F33))),'Data Summary'!BY39="Yes"),100-OFFSET('Water Data'!$F$4,0,10*ROW('Water Data'!F33)),NA())</f>
        <v>#N/A</v>
      </c>
      <c r="K39" s="507" t="e">
        <f ca="1">+IF(AND(ISNUMBER(OFFSET('Water Data'!$F$6,0,10*ROW('Water Data'!F33))),'Data Summary'!BZ39="Yes"),OFFSET('Water Data'!$F$6,0,10*ROW('Water Data'!F33)),NA())</f>
        <v>#N/A</v>
      </c>
      <c r="L39" s="507" t="e">
        <f ca="1">+IF(AND(ISNUMBER(OFFSET('Water Data'!$F$9,0,10*ROW('Water Data'!F33))),'Data Summary'!CA39="Yes"),OFFSET('Water Data'!$F$9,0,10*ROW('Water Data'!F33)),NA())</f>
        <v>#N/A</v>
      </c>
      <c r="M39" s="507" t="e">
        <f ca="1">+IF(AND(ISNUMBER(OFFSET('Water Data'!$G$4,0,10*ROW('Water Data'!G33))),'Data Summary'!CB39="Yes"),100-OFFSET('Water Data'!$G$4,0,10*ROW('Water Data'!G33)),NA())</f>
        <v>#N/A</v>
      </c>
      <c r="N39" s="507" t="e">
        <f ca="1">+IF(AND(ISNUMBER(OFFSET('Water Data'!$G$6,0,10*ROW('Water Data'!G33))),'Data Summary'!CC39="Yes"),OFFSET('Water Data'!$G$6,0,10*ROW('Water Data'!G33)),NA())</f>
        <v>#N/A</v>
      </c>
      <c r="O39" s="507" t="e">
        <f ca="1">+IF(AND(ISNUMBER(OFFSET('Water Data'!$G$9,0,10*ROW('Water Data'!G33))),'Data Summary'!CD39="Yes"),OFFSET('Water Data'!$G$9,0,10*ROW('Water Data'!G33)),NA())</f>
        <v>#N/A</v>
      </c>
      <c r="P39" s="507" t="e">
        <f ca="1">+IF(AND(ISNUMBER(OFFSET('Water Data'!$H$4,0,10*ROW('Water Data'!H33))),'Data Summary'!CE39="Yes"),100-OFFSET('Water Data'!$H$4,0,10*ROW('Water Data'!H33)),NA())</f>
        <v>#N/A</v>
      </c>
      <c r="Q39" s="507" t="e">
        <f ca="1">+IF(AND(ISNUMBER(OFFSET('Water Data'!$H$6,0,10*ROW('Water Data'!H33))),'Data Summary'!CF39="Yes"),OFFSET('Water Data'!$H$6,0,10*ROW('Water Data'!H33)),NA())</f>
        <v>#N/A</v>
      </c>
      <c r="R39" s="507" t="e">
        <f ca="1">+IF(AND(ISNUMBER(OFFSET('Water Data'!$H$9,0,10*ROW('Water Data'!H33))),'Data Summary'!CG39="Yes"),OFFSET('Water Data'!$H$9,0,10*ROW('Water Data'!H33)),NA())</f>
        <v>#N/A</v>
      </c>
      <c r="S39" s="507" t="e">
        <f ca="1">+IF(AND(ISNUMBER(OFFSET('Water Data'!$I$4,0,10*ROW('Water Data'!I33))),'Data Summary'!CH39="Yes"),100-OFFSET('Water Data'!$I$4,0,10*ROW('Water Data'!I33)),NA())</f>
        <v>#N/A</v>
      </c>
      <c r="T39" s="507" t="e">
        <f ca="1">+IF(AND(ISNUMBER(OFFSET('Water Data'!$I$6,0,10*ROW('Water Data'!I33))),'Data Summary'!CI39="Yes"),OFFSET('Water Data'!$I$6,0,10*ROW('Water Data'!I33)),NA())</f>
        <v>#N/A</v>
      </c>
      <c r="U39" s="507" t="e">
        <f ca="1">+IF(AND(ISNUMBER(OFFSET('Water Data'!$I$9,0,10*ROW('Water Data'!I33))),'Data Summary'!CJ39="Yes"),OFFSET('Water Data'!$I$9,0,10*ROW('Water Data'!I33)),NA())</f>
        <v>#N/A</v>
      </c>
      <c r="V39" s="508" t="e">
        <f ca="1">+IF(AND(ISNUMBER(OFFSET('Sanitation Data'!$D$4,0,10*ROW('Sanitation Data'!D33))),'Data Summary'!CK39="Yes"),100-OFFSET('Sanitation Data'!$D$4,0,10*ROW('Sanitation Data'!D33)),NA())</f>
        <v>#N/A</v>
      </c>
      <c r="W39" s="508" t="e">
        <f ca="1">+IF(AND(ISNUMBER(OFFSET('Sanitation Data'!$D$6,0,10*ROW('Sanitation Data'!D33))),'Data Summary'!CL39="Yes"),OFFSET('Sanitation Data'!$D$6,0,10*ROW('Sanitation Data'!D33)),NA())</f>
        <v>#N/A</v>
      </c>
      <c r="X39" s="508" t="e">
        <f ca="1">+IF(AND(ISNUMBER(OFFSET('Sanitation Data'!$D$10,0,10*ROW('Sanitation Data'!D33))),'Data Summary'!CM39="Yes"),OFFSET('Sanitation Data'!$D$10,0,10*ROW('Sanitation Data'!D33)),NA())</f>
        <v>#N/A</v>
      </c>
      <c r="Y39" s="508" t="e">
        <f ca="1">+IF(AND(ISNUMBER(OFFSET('Sanitation Data'!$D$11,0,10*ROW('Sanitation Data'!D33))),'Data Summary'!CN39="Yes"),OFFSET('Sanitation Data'!$D$11,0,10*ROW('Sanitation Data'!D33)),NA())</f>
        <v>#N/A</v>
      </c>
      <c r="Z39" s="508" t="e">
        <f ca="1">+IF(AND(ISNUMBER(OFFSET('Sanitation Data'!$D$12,0,10*ROW('Sanitation Data'!D33))),'Data Summary'!CO39="Yes"),OFFSET('Sanitation Data'!$D$12,0,10*ROW('Sanitation Data'!D33)),NA())</f>
        <v>#N/A</v>
      </c>
      <c r="AA39" s="508" t="e">
        <f ca="1">+IF(AND(ISNUMBER(OFFSET('Sanitation Data'!$E$4,0,10*ROW('Sanitation Data'!E33))),'Data Summary'!CP39="Yes"),100-OFFSET('Sanitation Data'!$E$4,0,10*ROW('Sanitation Data'!E33)),NA())</f>
        <v>#N/A</v>
      </c>
      <c r="AB39" s="508" t="e">
        <f ca="1">+IF(AND(ISNUMBER(OFFSET('Sanitation Data'!$E$6,0,10*ROW('Sanitation Data'!E33))),'Data Summary'!CQ39="Yes"),OFFSET('Sanitation Data'!$E$6,0,10*ROW('Sanitation Data'!E33)),NA())</f>
        <v>#N/A</v>
      </c>
      <c r="AC39" s="508" t="e">
        <f ca="1">+IF(AND(ISNUMBER(OFFSET('Sanitation Data'!$E$10,0,10*ROW('Sanitation Data'!E33))),'Data Summary'!CR39="Yes"),OFFSET('Sanitation Data'!$E$10,0,10*ROW('Sanitation Data'!E33)),NA())</f>
        <v>#N/A</v>
      </c>
      <c r="AD39" s="508" t="e">
        <f ca="1">+IF(AND(ISNUMBER(OFFSET('Sanitation Data'!$E$11,0,10*ROW('Sanitation Data'!E33))),'Data Summary'!CS39="Yes"),OFFSET('Sanitation Data'!$E$11,0,10*ROW('Sanitation Data'!E33)),NA())</f>
        <v>#N/A</v>
      </c>
      <c r="AE39" s="508" t="e">
        <f ca="1">+IF(AND(ISNUMBER(OFFSET('Sanitation Data'!$E$12,0,10*ROW('Sanitation Data'!E33))),'Data Summary'!CT39="Yes"),OFFSET('Sanitation Data'!$E$12,0,10*ROW('Sanitation Data'!E33)),NA())</f>
        <v>#N/A</v>
      </c>
      <c r="AF39" s="508" t="e">
        <f ca="1">+IF(AND(ISNUMBER(OFFSET('Sanitation Data'!$F$4,0,10*ROW('Sanitation Data'!F33))),'Data Summary'!CU39="Yes"),100-OFFSET('Sanitation Data'!$F$4,0,10*ROW('Sanitation Data'!F33)),NA())</f>
        <v>#N/A</v>
      </c>
      <c r="AG39" s="508" t="e">
        <f ca="1">+IF(AND(ISNUMBER(OFFSET('Sanitation Data'!$F$6,0,10*ROW('Sanitation Data'!F33))),'Data Summary'!CV39="Yes"),OFFSET('Sanitation Data'!$F$6,0,10*ROW('Sanitation Data'!F33)),NA())</f>
        <v>#N/A</v>
      </c>
      <c r="AH39" s="508" t="e">
        <f ca="1">+IF(AND(ISNUMBER(OFFSET('Sanitation Data'!$F$10,0,10*ROW('Sanitation Data'!F33))),'Data Summary'!CW39="Yes"),OFFSET('Sanitation Data'!$F$10,0,10*ROW('Sanitation Data'!F33)),NA())</f>
        <v>#N/A</v>
      </c>
      <c r="AI39" s="508" t="e">
        <f ca="1">+IF(AND(ISNUMBER(OFFSET('Sanitation Data'!$F$11,0,10*ROW('Sanitation Data'!F33))),'Data Summary'!CX39="Yes"),OFFSET('Sanitation Data'!$F$11,0,10*ROW('Sanitation Data'!F33)),NA())</f>
        <v>#N/A</v>
      </c>
      <c r="AJ39" s="508" t="e">
        <f ca="1">+IF(AND(ISNUMBER(OFFSET('Sanitation Data'!$F$12,0,10*ROW('Sanitation Data'!F33))),'Data Summary'!CY39="Yes"),OFFSET('Sanitation Data'!$F$12,0,10*ROW('Sanitation Data'!F33)),NA())</f>
        <v>#N/A</v>
      </c>
      <c r="AK39" s="508" t="e">
        <f ca="1">+IF(AND(ISNUMBER(OFFSET('Sanitation Data'!$G$4,0,10*ROW('Sanitation Data'!G33))),'Data Summary'!CZ39="Yes"),100-OFFSET('Sanitation Data'!$G$4,0,10*ROW('Sanitation Data'!G33)),NA())</f>
        <v>#N/A</v>
      </c>
      <c r="AL39" s="508" t="e">
        <f ca="1">+IF(AND(ISNUMBER(OFFSET('Sanitation Data'!$G$6,0,10*ROW('Sanitation Data'!G33))),'Data Summary'!DA39="Yes"),OFFSET('Sanitation Data'!$G$6,0,10*ROW('Sanitation Data'!G33)),NA())</f>
        <v>#N/A</v>
      </c>
      <c r="AM39" s="508" t="e">
        <f ca="1">+IF(AND(ISNUMBER(OFFSET('Sanitation Data'!$G$10,0,10*ROW('Sanitation Data'!G33))),'Data Summary'!DB39="Yes"),OFFSET('Sanitation Data'!$G$10,0,10*ROW('Sanitation Data'!G33)),NA())</f>
        <v>#N/A</v>
      </c>
      <c r="AN39" s="508" t="e">
        <f ca="1">+IF(AND(ISNUMBER(OFFSET('Sanitation Data'!$G$11,0,10*ROW('Sanitation Data'!G33))),'Data Summary'!DC39="Yes"),OFFSET('Sanitation Data'!$G$11,0,10*ROW('Sanitation Data'!G33)),NA())</f>
        <v>#N/A</v>
      </c>
      <c r="AO39" s="508" t="e">
        <f ca="1">+IF(AND(ISNUMBER(OFFSET('Sanitation Data'!$G$12,0,10*ROW('Sanitation Data'!G33))),'Data Summary'!DD39="Yes"),OFFSET('Sanitation Data'!$G$12,0,10*ROW('Sanitation Data'!G33)),NA())</f>
        <v>#N/A</v>
      </c>
      <c r="AP39" s="508" t="e">
        <f ca="1">+IF(AND(ISNUMBER(OFFSET('Sanitation Data'!$H$4,0,10*ROW('Sanitation Data'!H33))),'Data Summary'!DE39="Yes"),100-OFFSET('Sanitation Data'!$H$4,0,10*ROW('Sanitation Data'!H33)),NA())</f>
        <v>#N/A</v>
      </c>
      <c r="AQ39" s="508" t="e">
        <f ca="1">+IF(AND(ISNUMBER(OFFSET('Sanitation Data'!$H$6,0,10*ROW('Sanitation Data'!H33))),'Data Summary'!DF39="Yes"),OFFSET('Sanitation Data'!$H$6,0,10*ROW('Sanitation Data'!H33)),NA())</f>
        <v>#N/A</v>
      </c>
      <c r="AR39" s="508" t="e">
        <f ca="1">+IF(AND(ISNUMBER(OFFSET('Sanitation Data'!$H$10,0,10*ROW('Sanitation Data'!H33))),'Data Summary'!DG39="Yes"),OFFSET('Sanitation Data'!$H$10,0,10*ROW('Sanitation Data'!H33)),NA())</f>
        <v>#N/A</v>
      </c>
      <c r="AS39" s="508" t="e">
        <f ca="1">+IF(AND(ISNUMBER(OFFSET('Sanitation Data'!$H$11,0,10*ROW('Sanitation Data'!H33))),'Data Summary'!DH39="Yes"),OFFSET('Sanitation Data'!$H$11,0,10*ROW('Sanitation Data'!H33)),NA())</f>
        <v>#N/A</v>
      </c>
      <c r="AT39" s="508" t="e">
        <f ca="1">+IF(AND(ISNUMBER(OFFSET('Sanitation Data'!$H$12,0,10*ROW('Sanitation Data'!H33))),'Data Summary'!DI39="Yes"),OFFSET('Sanitation Data'!$H$12,0,10*ROW('Sanitation Data'!H33)),NA())</f>
        <v>#N/A</v>
      </c>
      <c r="AU39" s="508" t="e">
        <f ca="1">+IF(AND(ISNUMBER(OFFSET('Sanitation Data'!$I$4,0,10*ROW('Sanitation Data'!I33))),'Data Summary'!DJ39="Yes"),100-OFFSET('Sanitation Data'!$I$4,0,10*ROW('Sanitation Data'!I33)),NA())</f>
        <v>#N/A</v>
      </c>
      <c r="AV39" s="508" t="e">
        <f ca="1">+IF(AND(ISNUMBER(OFFSET('Sanitation Data'!$I$6,0,10*ROW('Sanitation Data'!I33))),'Data Summary'!DK39="Yes"),OFFSET('Sanitation Data'!$I$6,0,10*ROW('Sanitation Data'!I33)),NA())</f>
        <v>#N/A</v>
      </c>
      <c r="AW39" s="508" t="e">
        <f ca="1">+IF(AND(ISNUMBER(OFFSET('Sanitation Data'!$I$10,0,10*ROW('Sanitation Data'!I33))),'Data Summary'!DL39="Yes"),OFFSET('Sanitation Data'!$I$10,0,10*ROW('Sanitation Data'!I33)),NA())</f>
        <v>#N/A</v>
      </c>
      <c r="AX39" s="508" t="e">
        <f ca="1">+IF(AND(ISNUMBER(OFFSET('Sanitation Data'!$I$11,0,10*ROW('Sanitation Data'!I33))),'Data Summary'!DM39="Yes"),OFFSET('Sanitation Data'!$I$11,0,10*ROW('Sanitation Data'!I33)),NA())</f>
        <v>#N/A</v>
      </c>
      <c r="AY39" s="508" t="e">
        <f ca="1">+IF(AND(ISNUMBER(OFFSET('Sanitation Data'!$I$12,0,10*ROW('Sanitation Data'!I33))),'Data Summary'!DN39="Yes"),OFFSET('Sanitation Data'!$I$12,0,10*ROW('Sanitation Data'!I33)),NA())</f>
        <v>#N/A</v>
      </c>
      <c r="AZ39" s="509" t="e">
        <f ca="1">+IF(AND(ISNUMBER(OFFSET('Hygiene Data'!$D$5,0,10*ROW('Hygiene Data'!D33))),'Data Summary'!DO39="Yes"),OFFSET('Hygiene Data'!$D$5,0,10*ROW('Hygiene Data'!D33)),NA())</f>
        <v>#N/A</v>
      </c>
      <c r="BA39" s="509" t="e">
        <f ca="1">+IF(AND(ISNUMBER(OFFSET('Hygiene Data'!$D$7,0,10*ROW('Hygiene Data'!D33))),'Data Summary'!DP39="Yes"),OFFSET('Hygiene Data'!$D$7,0,10*ROW('Hygiene Data'!D33)),NA())</f>
        <v>#N/A</v>
      </c>
      <c r="BB39" s="509" t="e">
        <f ca="1">+IF(AND(ISNUMBER(OFFSET('Hygiene Data'!$D$9,0,10*ROW('Hygiene Data'!D33))),'Data Summary'!DQ39="Yes"),OFFSET('Hygiene Data'!$D$9,0,10*ROW('Hygiene Data'!D33)),NA())</f>
        <v>#N/A</v>
      </c>
      <c r="BC39" s="509" t="e">
        <f ca="1">+IF(AND(ISNUMBER(OFFSET('Hygiene Data'!$E$5,0,10*ROW('Hygiene Data'!E33))),'Data Summary'!DR39="Yes"),OFFSET('Hygiene Data'!$E$5,0,10*ROW('Hygiene Data'!E33)),NA())</f>
        <v>#N/A</v>
      </c>
      <c r="BD39" s="509" t="e">
        <f ca="1">+IF(AND(ISNUMBER(OFFSET('Hygiene Data'!$E$7,0,10*ROW('Hygiene Data'!E33))),'Data Summary'!DS39="Yes"),OFFSET('Hygiene Data'!$E$7,0,10*ROW('Hygiene Data'!E33)),NA())</f>
        <v>#N/A</v>
      </c>
      <c r="BE39" s="509" t="e">
        <f ca="1">+IF(AND(ISNUMBER(OFFSET('Hygiene Data'!$E$9,0,10*ROW('Hygiene Data'!E33))),'Data Summary'!DT39="Yes"),OFFSET('Hygiene Data'!$E$9,0,10*ROW('Hygiene Data'!E33)),NA())</f>
        <v>#N/A</v>
      </c>
      <c r="BF39" s="509" t="e">
        <f ca="1">+IF(AND(ISNUMBER(OFFSET('Hygiene Data'!$F$5,0,10*ROW('Hygiene Data'!F33))),'Data Summary'!DU39="Yes"),OFFSET('Hygiene Data'!$F$5,0,10*ROW('Hygiene Data'!F33)),NA())</f>
        <v>#N/A</v>
      </c>
      <c r="BG39" s="509" t="e">
        <f ca="1">+IF(AND(ISNUMBER(OFFSET('Hygiene Data'!$F$7,0,10*ROW('Hygiene Data'!F33))),'Data Summary'!DV39="Yes"),OFFSET('Hygiene Data'!$F$7,0,10*ROW('Hygiene Data'!F33)),NA())</f>
        <v>#N/A</v>
      </c>
      <c r="BH39" s="509" t="e">
        <f ca="1">+IF(AND(ISNUMBER(OFFSET('Hygiene Data'!$F$9,0,10*ROW('Hygiene Data'!F33))),'Data Summary'!DW39="Yes"),OFFSET('Hygiene Data'!$F$9,0,10*ROW('Hygiene Data'!F33)),NA())</f>
        <v>#N/A</v>
      </c>
      <c r="BI39" s="509" t="e">
        <f ca="1">+IF(AND(ISNUMBER(OFFSET('Hygiene Data'!$G$5,0,10*ROW('Hygiene Data'!G33))),'Data Summary'!DX39="Yes"),OFFSET('Hygiene Data'!$G$5,0,10*ROW('Hygiene Data'!G33)),NA())</f>
        <v>#N/A</v>
      </c>
      <c r="BJ39" s="509" t="e">
        <f ca="1">+IF(AND(ISNUMBER(OFFSET('Hygiene Data'!$G$7,0,10*ROW('Hygiene Data'!G33))),'Data Summary'!DY39="Yes"),OFFSET('Hygiene Data'!$G$7,0,10*ROW('Hygiene Data'!G33)),NA())</f>
        <v>#N/A</v>
      </c>
      <c r="BK39" s="509" t="e">
        <f ca="1">+IF(AND(ISNUMBER(OFFSET('Hygiene Data'!$G$9,0,10*ROW('Hygiene Data'!G33))),'Data Summary'!DZ39="Yes"),OFFSET('Hygiene Data'!$G$9,0,10*ROW('Hygiene Data'!G33)),NA())</f>
        <v>#N/A</v>
      </c>
      <c r="BL39" s="509" t="e">
        <f ca="1">+IF(AND(ISNUMBER(OFFSET('Hygiene Data'!$H$5,0,10*ROW('Hygiene Data'!H33))),'Data Summary'!EA39="Yes"),OFFSET('Hygiene Data'!$H$5,0,10*ROW('Hygiene Data'!H33)),NA())</f>
        <v>#N/A</v>
      </c>
      <c r="BM39" s="509" t="e">
        <f ca="1">+IF(AND(ISNUMBER(OFFSET('Hygiene Data'!$H$7,0,10*ROW('Hygiene Data'!H33))),'Data Summary'!EB39="Yes"),OFFSET('Hygiene Data'!$H$7,0,10*ROW('Hygiene Data'!H33)),NA())</f>
        <v>#N/A</v>
      </c>
      <c r="BN39" s="509" t="e">
        <f ca="1">+IF(AND(ISNUMBER(OFFSET('Hygiene Data'!$H$9,0,10*ROW('Hygiene Data'!H33))),'Data Summary'!EC39="Yes"),OFFSET('Hygiene Data'!$H$9,0,10*ROW('Hygiene Data'!H33)),NA())</f>
        <v>#N/A</v>
      </c>
      <c r="BO39" s="509" t="e">
        <f ca="1">+IF(AND(ISNUMBER(OFFSET('Hygiene Data'!$I$5,0,10*ROW('Hygiene Data'!I33))),'Data Summary'!ED39="Yes"),OFFSET('Hygiene Data'!$I$5,0,10*ROW('Hygiene Data'!I33)),NA())</f>
        <v>#N/A</v>
      </c>
      <c r="BP39" s="509" t="e">
        <f ca="1">+IF(AND(ISNUMBER(OFFSET('Hygiene Data'!$I$7,0,10*ROW('Hygiene Data'!I33))),'Data Summary'!EE39="Yes"),OFFSET('Hygiene Data'!$I$7,0,10*ROW('Hygiene Data'!I33)),NA())</f>
        <v>#N/A</v>
      </c>
      <c r="BQ39" s="509" t="e">
        <f ca="1">+IF(AND(ISNUMBER(OFFSET('Hygiene Data'!$I$9,0,10*ROW('Hygiene Data'!I33))),'Data Summary'!EF39="Yes"),OFFSET('Hygiene Data'!$I$9,0,10*ROW('Hygiene Data'!I33)),NA())</f>
        <v>#N/A</v>
      </c>
    </row>
    <row r="40" spans="1:69" x14ac:dyDescent="0.25">
      <c r="A40" s="505" t="e">
        <f ca="1">+RIGHT('Data Summary'!A40,LEN('Data Summary'!A40)-9)</f>
        <v>#VALUE!</v>
      </c>
      <c r="B40" s="479" t="str">
        <f ca="1">+IF(ISTEXT('Data Summary'!B40),'Data Summary'!B40,"")</f>
        <v/>
      </c>
      <c r="C40" s="506" t="e">
        <f ca="1">+VALUE('Data Summary'!C40)</f>
        <v>#VALUE!</v>
      </c>
      <c r="D40" s="507" t="e">
        <f ca="1">+IF(AND(ISNUMBER(OFFSET('Water Data'!$D$4,0,10*ROW('Water Data'!D34))),'Data Summary'!BS40="Yes"),100-OFFSET('Water Data'!$D$4,0,10*ROW('Water Data'!D34)),NA())</f>
        <v>#N/A</v>
      </c>
      <c r="E40" s="507" t="e">
        <f ca="1">+IF(AND(ISNUMBER(OFFSET('Water Data'!$D$6,0,10*ROW('Water Data'!D34))),'Data Summary'!BT40="Yes"),OFFSET('Water Data'!$D$6,0,10*ROW('Water Data'!D34)),NA())</f>
        <v>#N/A</v>
      </c>
      <c r="F40" s="507" t="e">
        <f ca="1">+IF(AND(ISNUMBER(OFFSET('Water Data'!$D$9,0,10*ROW('Water Data'!D34))),'Data Summary'!BU40="Yes"),OFFSET('Water Data'!$D$9,0,10*ROW('Water Data'!D34)),NA())</f>
        <v>#N/A</v>
      </c>
      <c r="G40" s="507" t="e">
        <f ca="1">+IF(AND(ISNUMBER(OFFSET('Water Data'!$E$4,0,10*ROW('Water Data'!E34))),'Data Summary'!BV40="Yes"),100-OFFSET('Water Data'!$E$4,0,10*ROW('Water Data'!E34)),NA())</f>
        <v>#N/A</v>
      </c>
      <c r="H40" s="507" t="e">
        <f ca="1">+IF(AND(ISNUMBER(OFFSET('Water Data'!$E$6,0,10*ROW('Water Data'!E34))),'Data Summary'!BW40="Yes"),OFFSET('Water Data'!$E$6,0,10*ROW('Water Data'!E34)),NA())</f>
        <v>#N/A</v>
      </c>
      <c r="I40" s="507" t="e">
        <f ca="1">+IF(AND(ISNUMBER(OFFSET('Water Data'!$E$9,0,10*ROW('Water Data'!E34))),'Data Summary'!BX40="Yes"),OFFSET('Water Data'!$E$9,0,10*ROW('Water Data'!E34)),NA())</f>
        <v>#N/A</v>
      </c>
      <c r="J40" s="507" t="e">
        <f ca="1">+IF(AND(ISNUMBER(OFFSET('Water Data'!$F$4,0,10*ROW('Water Data'!F34))),'Data Summary'!BY40="Yes"),100-OFFSET('Water Data'!$F$4,0,10*ROW('Water Data'!F34)),NA())</f>
        <v>#N/A</v>
      </c>
      <c r="K40" s="507" t="e">
        <f ca="1">+IF(AND(ISNUMBER(OFFSET('Water Data'!$F$6,0,10*ROW('Water Data'!F34))),'Data Summary'!BZ40="Yes"),OFFSET('Water Data'!$F$6,0,10*ROW('Water Data'!F34)),NA())</f>
        <v>#N/A</v>
      </c>
      <c r="L40" s="507" t="e">
        <f ca="1">+IF(AND(ISNUMBER(OFFSET('Water Data'!$F$9,0,10*ROW('Water Data'!F34))),'Data Summary'!CA40="Yes"),OFFSET('Water Data'!$F$9,0,10*ROW('Water Data'!F34)),NA())</f>
        <v>#N/A</v>
      </c>
      <c r="M40" s="507" t="e">
        <f ca="1">+IF(AND(ISNUMBER(OFFSET('Water Data'!$G$4,0,10*ROW('Water Data'!G34))),'Data Summary'!CB40="Yes"),100-OFFSET('Water Data'!$G$4,0,10*ROW('Water Data'!G34)),NA())</f>
        <v>#N/A</v>
      </c>
      <c r="N40" s="507" t="e">
        <f ca="1">+IF(AND(ISNUMBER(OFFSET('Water Data'!$G$6,0,10*ROW('Water Data'!G34))),'Data Summary'!CC40="Yes"),OFFSET('Water Data'!$G$6,0,10*ROW('Water Data'!G34)),NA())</f>
        <v>#N/A</v>
      </c>
      <c r="O40" s="507" t="e">
        <f ca="1">+IF(AND(ISNUMBER(OFFSET('Water Data'!$G$9,0,10*ROW('Water Data'!G34))),'Data Summary'!CD40="Yes"),OFFSET('Water Data'!$G$9,0,10*ROW('Water Data'!G34)),NA())</f>
        <v>#N/A</v>
      </c>
      <c r="P40" s="507" t="e">
        <f ca="1">+IF(AND(ISNUMBER(OFFSET('Water Data'!$H$4,0,10*ROW('Water Data'!H34))),'Data Summary'!CE40="Yes"),100-OFFSET('Water Data'!$H$4,0,10*ROW('Water Data'!H34)),NA())</f>
        <v>#N/A</v>
      </c>
      <c r="Q40" s="507" t="e">
        <f ca="1">+IF(AND(ISNUMBER(OFFSET('Water Data'!$H$6,0,10*ROW('Water Data'!H34))),'Data Summary'!CF40="Yes"),OFFSET('Water Data'!$H$6,0,10*ROW('Water Data'!H34)),NA())</f>
        <v>#N/A</v>
      </c>
      <c r="R40" s="507" t="e">
        <f ca="1">+IF(AND(ISNUMBER(OFFSET('Water Data'!$H$9,0,10*ROW('Water Data'!H34))),'Data Summary'!CG40="Yes"),OFFSET('Water Data'!$H$9,0,10*ROW('Water Data'!H34)),NA())</f>
        <v>#N/A</v>
      </c>
      <c r="S40" s="507" t="e">
        <f ca="1">+IF(AND(ISNUMBER(OFFSET('Water Data'!$I$4,0,10*ROW('Water Data'!I34))),'Data Summary'!CH40="Yes"),100-OFFSET('Water Data'!$I$4,0,10*ROW('Water Data'!I34)),NA())</f>
        <v>#N/A</v>
      </c>
      <c r="T40" s="507" t="e">
        <f ca="1">+IF(AND(ISNUMBER(OFFSET('Water Data'!$I$6,0,10*ROW('Water Data'!I34))),'Data Summary'!CI40="Yes"),OFFSET('Water Data'!$I$6,0,10*ROW('Water Data'!I34)),NA())</f>
        <v>#N/A</v>
      </c>
      <c r="U40" s="507" t="e">
        <f ca="1">+IF(AND(ISNUMBER(OFFSET('Water Data'!$I$9,0,10*ROW('Water Data'!I34))),'Data Summary'!CJ40="Yes"),OFFSET('Water Data'!$I$9,0,10*ROW('Water Data'!I34)),NA())</f>
        <v>#N/A</v>
      </c>
      <c r="V40" s="508" t="e">
        <f ca="1">+IF(AND(ISNUMBER(OFFSET('Sanitation Data'!$D$4,0,10*ROW('Sanitation Data'!D34))),'Data Summary'!CK40="Yes"),100-OFFSET('Sanitation Data'!$D$4,0,10*ROW('Sanitation Data'!D34)),NA())</f>
        <v>#N/A</v>
      </c>
      <c r="W40" s="508" t="e">
        <f ca="1">+IF(AND(ISNUMBER(OFFSET('Sanitation Data'!$D$6,0,10*ROW('Sanitation Data'!D34))),'Data Summary'!CL40="Yes"),OFFSET('Sanitation Data'!$D$6,0,10*ROW('Sanitation Data'!D34)),NA())</f>
        <v>#N/A</v>
      </c>
      <c r="X40" s="508" t="e">
        <f ca="1">+IF(AND(ISNUMBER(OFFSET('Sanitation Data'!$D$10,0,10*ROW('Sanitation Data'!D34))),'Data Summary'!CM40="Yes"),OFFSET('Sanitation Data'!$D$10,0,10*ROW('Sanitation Data'!D34)),NA())</f>
        <v>#N/A</v>
      </c>
      <c r="Y40" s="508" t="e">
        <f ca="1">+IF(AND(ISNUMBER(OFFSET('Sanitation Data'!$D$11,0,10*ROW('Sanitation Data'!D34))),'Data Summary'!CN40="Yes"),OFFSET('Sanitation Data'!$D$11,0,10*ROW('Sanitation Data'!D34)),NA())</f>
        <v>#N/A</v>
      </c>
      <c r="Z40" s="508" t="e">
        <f ca="1">+IF(AND(ISNUMBER(OFFSET('Sanitation Data'!$D$12,0,10*ROW('Sanitation Data'!D34))),'Data Summary'!CO40="Yes"),OFFSET('Sanitation Data'!$D$12,0,10*ROW('Sanitation Data'!D34)),NA())</f>
        <v>#N/A</v>
      </c>
      <c r="AA40" s="508" t="e">
        <f ca="1">+IF(AND(ISNUMBER(OFFSET('Sanitation Data'!$E$4,0,10*ROW('Sanitation Data'!E34))),'Data Summary'!CP40="Yes"),100-OFFSET('Sanitation Data'!$E$4,0,10*ROW('Sanitation Data'!E34)),NA())</f>
        <v>#N/A</v>
      </c>
      <c r="AB40" s="508" t="e">
        <f ca="1">+IF(AND(ISNUMBER(OFFSET('Sanitation Data'!$E$6,0,10*ROW('Sanitation Data'!E34))),'Data Summary'!CQ40="Yes"),OFFSET('Sanitation Data'!$E$6,0,10*ROW('Sanitation Data'!E34)),NA())</f>
        <v>#N/A</v>
      </c>
      <c r="AC40" s="508" t="e">
        <f ca="1">+IF(AND(ISNUMBER(OFFSET('Sanitation Data'!$E$10,0,10*ROW('Sanitation Data'!E34))),'Data Summary'!CR40="Yes"),OFFSET('Sanitation Data'!$E$10,0,10*ROW('Sanitation Data'!E34)),NA())</f>
        <v>#N/A</v>
      </c>
      <c r="AD40" s="508" t="e">
        <f ca="1">+IF(AND(ISNUMBER(OFFSET('Sanitation Data'!$E$11,0,10*ROW('Sanitation Data'!E34))),'Data Summary'!CS40="Yes"),OFFSET('Sanitation Data'!$E$11,0,10*ROW('Sanitation Data'!E34)),NA())</f>
        <v>#N/A</v>
      </c>
      <c r="AE40" s="508" t="e">
        <f ca="1">+IF(AND(ISNUMBER(OFFSET('Sanitation Data'!$E$12,0,10*ROW('Sanitation Data'!E34))),'Data Summary'!CT40="Yes"),OFFSET('Sanitation Data'!$E$12,0,10*ROW('Sanitation Data'!E34)),NA())</f>
        <v>#N/A</v>
      </c>
      <c r="AF40" s="508" t="e">
        <f ca="1">+IF(AND(ISNUMBER(OFFSET('Sanitation Data'!$F$4,0,10*ROW('Sanitation Data'!F34))),'Data Summary'!CU40="Yes"),100-OFFSET('Sanitation Data'!$F$4,0,10*ROW('Sanitation Data'!F34)),NA())</f>
        <v>#N/A</v>
      </c>
      <c r="AG40" s="508" t="e">
        <f ca="1">+IF(AND(ISNUMBER(OFFSET('Sanitation Data'!$F$6,0,10*ROW('Sanitation Data'!F34))),'Data Summary'!CV40="Yes"),OFFSET('Sanitation Data'!$F$6,0,10*ROW('Sanitation Data'!F34)),NA())</f>
        <v>#N/A</v>
      </c>
      <c r="AH40" s="508" t="e">
        <f ca="1">+IF(AND(ISNUMBER(OFFSET('Sanitation Data'!$F$10,0,10*ROW('Sanitation Data'!F34))),'Data Summary'!CW40="Yes"),OFFSET('Sanitation Data'!$F$10,0,10*ROW('Sanitation Data'!F34)),NA())</f>
        <v>#N/A</v>
      </c>
      <c r="AI40" s="508" t="e">
        <f ca="1">+IF(AND(ISNUMBER(OFFSET('Sanitation Data'!$F$11,0,10*ROW('Sanitation Data'!F34))),'Data Summary'!CX40="Yes"),OFFSET('Sanitation Data'!$F$11,0,10*ROW('Sanitation Data'!F34)),NA())</f>
        <v>#N/A</v>
      </c>
      <c r="AJ40" s="508" t="e">
        <f ca="1">+IF(AND(ISNUMBER(OFFSET('Sanitation Data'!$F$12,0,10*ROW('Sanitation Data'!F34))),'Data Summary'!CY40="Yes"),OFFSET('Sanitation Data'!$F$12,0,10*ROW('Sanitation Data'!F34)),NA())</f>
        <v>#N/A</v>
      </c>
      <c r="AK40" s="508" t="e">
        <f ca="1">+IF(AND(ISNUMBER(OFFSET('Sanitation Data'!$G$4,0,10*ROW('Sanitation Data'!G34))),'Data Summary'!CZ40="Yes"),100-OFFSET('Sanitation Data'!$G$4,0,10*ROW('Sanitation Data'!G34)),NA())</f>
        <v>#N/A</v>
      </c>
      <c r="AL40" s="508" t="e">
        <f ca="1">+IF(AND(ISNUMBER(OFFSET('Sanitation Data'!$G$6,0,10*ROW('Sanitation Data'!G34))),'Data Summary'!DA40="Yes"),OFFSET('Sanitation Data'!$G$6,0,10*ROW('Sanitation Data'!G34)),NA())</f>
        <v>#N/A</v>
      </c>
      <c r="AM40" s="508" t="e">
        <f ca="1">+IF(AND(ISNUMBER(OFFSET('Sanitation Data'!$G$10,0,10*ROW('Sanitation Data'!G34))),'Data Summary'!DB40="Yes"),OFFSET('Sanitation Data'!$G$10,0,10*ROW('Sanitation Data'!G34)),NA())</f>
        <v>#N/A</v>
      </c>
      <c r="AN40" s="508" t="e">
        <f ca="1">+IF(AND(ISNUMBER(OFFSET('Sanitation Data'!$G$11,0,10*ROW('Sanitation Data'!G34))),'Data Summary'!DC40="Yes"),OFFSET('Sanitation Data'!$G$11,0,10*ROW('Sanitation Data'!G34)),NA())</f>
        <v>#N/A</v>
      </c>
      <c r="AO40" s="508" t="e">
        <f ca="1">+IF(AND(ISNUMBER(OFFSET('Sanitation Data'!$G$12,0,10*ROW('Sanitation Data'!G34))),'Data Summary'!DD40="Yes"),OFFSET('Sanitation Data'!$G$12,0,10*ROW('Sanitation Data'!G34)),NA())</f>
        <v>#N/A</v>
      </c>
      <c r="AP40" s="508" t="e">
        <f ca="1">+IF(AND(ISNUMBER(OFFSET('Sanitation Data'!$H$4,0,10*ROW('Sanitation Data'!H34))),'Data Summary'!DE40="Yes"),100-OFFSET('Sanitation Data'!$H$4,0,10*ROW('Sanitation Data'!H34)),NA())</f>
        <v>#N/A</v>
      </c>
      <c r="AQ40" s="508" t="e">
        <f ca="1">+IF(AND(ISNUMBER(OFFSET('Sanitation Data'!$H$6,0,10*ROW('Sanitation Data'!H34))),'Data Summary'!DF40="Yes"),OFFSET('Sanitation Data'!$H$6,0,10*ROW('Sanitation Data'!H34)),NA())</f>
        <v>#N/A</v>
      </c>
      <c r="AR40" s="508" t="e">
        <f ca="1">+IF(AND(ISNUMBER(OFFSET('Sanitation Data'!$H$10,0,10*ROW('Sanitation Data'!H34))),'Data Summary'!DG40="Yes"),OFFSET('Sanitation Data'!$H$10,0,10*ROW('Sanitation Data'!H34)),NA())</f>
        <v>#N/A</v>
      </c>
      <c r="AS40" s="508" t="e">
        <f ca="1">+IF(AND(ISNUMBER(OFFSET('Sanitation Data'!$H$11,0,10*ROW('Sanitation Data'!H34))),'Data Summary'!DH40="Yes"),OFFSET('Sanitation Data'!$H$11,0,10*ROW('Sanitation Data'!H34)),NA())</f>
        <v>#N/A</v>
      </c>
      <c r="AT40" s="508" t="e">
        <f ca="1">+IF(AND(ISNUMBER(OFFSET('Sanitation Data'!$H$12,0,10*ROW('Sanitation Data'!H34))),'Data Summary'!DI40="Yes"),OFFSET('Sanitation Data'!$H$12,0,10*ROW('Sanitation Data'!H34)),NA())</f>
        <v>#N/A</v>
      </c>
      <c r="AU40" s="508" t="e">
        <f ca="1">+IF(AND(ISNUMBER(OFFSET('Sanitation Data'!$I$4,0,10*ROW('Sanitation Data'!I34))),'Data Summary'!DJ40="Yes"),100-OFFSET('Sanitation Data'!$I$4,0,10*ROW('Sanitation Data'!I34)),NA())</f>
        <v>#N/A</v>
      </c>
      <c r="AV40" s="508" t="e">
        <f ca="1">+IF(AND(ISNUMBER(OFFSET('Sanitation Data'!$I$6,0,10*ROW('Sanitation Data'!I34))),'Data Summary'!DK40="Yes"),OFFSET('Sanitation Data'!$I$6,0,10*ROW('Sanitation Data'!I34)),NA())</f>
        <v>#N/A</v>
      </c>
      <c r="AW40" s="508" t="e">
        <f ca="1">+IF(AND(ISNUMBER(OFFSET('Sanitation Data'!$I$10,0,10*ROW('Sanitation Data'!I34))),'Data Summary'!DL40="Yes"),OFFSET('Sanitation Data'!$I$10,0,10*ROW('Sanitation Data'!I34)),NA())</f>
        <v>#N/A</v>
      </c>
      <c r="AX40" s="508" t="e">
        <f ca="1">+IF(AND(ISNUMBER(OFFSET('Sanitation Data'!$I$11,0,10*ROW('Sanitation Data'!I34))),'Data Summary'!DM40="Yes"),OFFSET('Sanitation Data'!$I$11,0,10*ROW('Sanitation Data'!I34)),NA())</f>
        <v>#N/A</v>
      </c>
      <c r="AY40" s="508" t="e">
        <f ca="1">+IF(AND(ISNUMBER(OFFSET('Sanitation Data'!$I$12,0,10*ROW('Sanitation Data'!I34))),'Data Summary'!DN40="Yes"),OFFSET('Sanitation Data'!$I$12,0,10*ROW('Sanitation Data'!I34)),NA())</f>
        <v>#N/A</v>
      </c>
      <c r="AZ40" s="509" t="e">
        <f ca="1">+IF(AND(ISNUMBER(OFFSET('Hygiene Data'!$D$5,0,10*ROW('Hygiene Data'!D34))),'Data Summary'!DO40="Yes"),OFFSET('Hygiene Data'!$D$5,0,10*ROW('Hygiene Data'!D34)),NA())</f>
        <v>#N/A</v>
      </c>
      <c r="BA40" s="509" t="e">
        <f ca="1">+IF(AND(ISNUMBER(OFFSET('Hygiene Data'!$D$7,0,10*ROW('Hygiene Data'!D34))),'Data Summary'!DP40="Yes"),OFFSET('Hygiene Data'!$D$7,0,10*ROW('Hygiene Data'!D34)),NA())</f>
        <v>#N/A</v>
      </c>
      <c r="BB40" s="509" t="e">
        <f ca="1">+IF(AND(ISNUMBER(OFFSET('Hygiene Data'!$D$9,0,10*ROW('Hygiene Data'!D34))),'Data Summary'!DQ40="Yes"),OFFSET('Hygiene Data'!$D$9,0,10*ROW('Hygiene Data'!D34)),NA())</f>
        <v>#N/A</v>
      </c>
      <c r="BC40" s="509" t="e">
        <f ca="1">+IF(AND(ISNUMBER(OFFSET('Hygiene Data'!$E$5,0,10*ROW('Hygiene Data'!E34))),'Data Summary'!DR40="Yes"),OFFSET('Hygiene Data'!$E$5,0,10*ROW('Hygiene Data'!E34)),NA())</f>
        <v>#N/A</v>
      </c>
      <c r="BD40" s="509" t="e">
        <f ca="1">+IF(AND(ISNUMBER(OFFSET('Hygiene Data'!$E$7,0,10*ROW('Hygiene Data'!E34))),'Data Summary'!DS40="Yes"),OFFSET('Hygiene Data'!$E$7,0,10*ROW('Hygiene Data'!E34)),NA())</f>
        <v>#N/A</v>
      </c>
      <c r="BE40" s="509" t="e">
        <f ca="1">+IF(AND(ISNUMBER(OFFSET('Hygiene Data'!$E$9,0,10*ROW('Hygiene Data'!E34))),'Data Summary'!DT40="Yes"),OFFSET('Hygiene Data'!$E$9,0,10*ROW('Hygiene Data'!E34)),NA())</f>
        <v>#N/A</v>
      </c>
      <c r="BF40" s="509" t="e">
        <f ca="1">+IF(AND(ISNUMBER(OFFSET('Hygiene Data'!$F$5,0,10*ROW('Hygiene Data'!F34))),'Data Summary'!DU40="Yes"),OFFSET('Hygiene Data'!$F$5,0,10*ROW('Hygiene Data'!F34)),NA())</f>
        <v>#N/A</v>
      </c>
      <c r="BG40" s="509" t="e">
        <f ca="1">+IF(AND(ISNUMBER(OFFSET('Hygiene Data'!$F$7,0,10*ROW('Hygiene Data'!F34))),'Data Summary'!DV40="Yes"),OFFSET('Hygiene Data'!$F$7,0,10*ROW('Hygiene Data'!F34)),NA())</f>
        <v>#N/A</v>
      </c>
      <c r="BH40" s="509" t="e">
        <f ca="1">+IF(AND(ISNUMBER(OFFSET('Hygiene Data'!$F$9,0,10*ROW('Hygiene Data'!F34))),'Data Summary'!DW40="Yes"),OFFSET('Hygiene Data'!$F$9,0,10*ROW('Hygiene Data'!F34)),NA())</f>
        <v>#N/A</v>
      </c>
      <c r="BI40" s="509" t="e">
        <f ca="1">+IF(AND(ISNUMBER(OFFSET('Hygiene Data'!$G$5,0,10*ROW('Hygiene Data'!G34))),'Data Summary'!DX40="Yes"),OFFSET('Hygiene Data'!$G$5,0,10*ROW('Hygiene Data'!G34)),NA())</f>
        <v>#N/A</v>
      </c>
      <c r="BJ40" s="509" t="e">
        <f ca="1">+IF(AND(ISNUMBER(OFFSET('Hygiene Data'!$G$7,0,10*ROW('Hygiene Data'!G34))),'Data Summary'!DY40="Yes"),OFFSET('Hygiene Data'!$G$7,0,10*ROW('Hygiene Data'!G34)),NA())</f>
        <v>#N/A</v>
      </c>
      <c r="BK40" s="509" t="e">
        <f ca="1">+IF(AND(ISNUMBER(OFFSET('Hygiene Data'!$G$9,0,10*ROW('Hygiene Data'!G34))),'Data Summary'!DZ40="Yes"),OFFSET('Hygiene Data'!$G$9,0,10*ROW('Hygiene Data'!G34)),NA())</f>
        <v>#N/A</v>
      </c>
      <c r="BL40" s="509" t="e">
        <f ca="1">+IF(AND(ISNUMBER(OFFSET('Hygiene Data'!$H$5,0,10*ROW('Hygiene Data'!H34))),'Data Summary'!EA40="Yes"),OFFSET('Hygiene Data'!$H$5,0,10*ROW('Hygiene Data'!H34)),NA())</f>
        <v>#N/A</v>
      </c>
      <c r="BM40" s="509" t="e">
        <f ca="1">+IF(AND(ISNUMBER(OFFSET('Hygiene Data'!$H$7,0,10*ROW('Hygiene Data'!H34))),'Data Summary'!EB40="Yes"),OFFSET('Hygiene Data'!$H$7,0,10*ROW('Hygiene Data'!H34)),NA())</f>
        <v>#N/A</v>
      </c>
      <c r="BN40" s="509" t="e">
        <f ca="1">+IF(AND(ISNUMBER(OFFSET('Hygiene Data'!$H$9,0,10*ROW('Hygiene Data'!H34))),'Data Summary'!EC40="Yes"),OFFSET('Hygiene Data'!$H$9,0,10*ROW('Hygiene Data'!H34)),NA())</f>
        <v>#N/A</v>
      </c>
      <c r="BO40" s="509" t="e">
        <f ca="1">+IF(AND(ISNUMBER(OFFSET('Hygiene Data'!$I$5,0,10*ROW('Hygiene Data'!I34))),'Data Summary'!ED40="Yes"),OFFSET('Hygiene Data'!$I$5,0,10*ROW('Hygiene Data'!I34)),NA())</f>
        <v>#N/A</v>
      </c>
      <c r="BP40" s="509" t="e">
        <f ca="1">+IF(AND(ISNUMBER(OFFSET('Hygiene Data'!$I$7,0,10*ROW('Hygiene Data'!I34))),'Data Summary'!EE40="Yes"),OFFSET('Hygiene Data'!$I$7,0,10*ROW('Hygiene Data'!I34)),NA())</f>
        <v>#N/A</v>
      </c>
      <c r="BQ40" s="509" t="e">
        <f ca="1">+IF(AND(ISNUMBER(OFFSET('Hygiene Data'!$I$9,0,10*ROW('Hygiene Data'!I34))),'Data Summary'!EF40="Yes"),OFFSET('Hygiene Data'!$I$9,0,10*ROW('Hygiene Data'!I34)),NA())</f>
        <v>#N/A</v>
      </c>
    </row>
    <row r="41" spans="1:69" x14ac:dyDescent="0.25">
      <c r="A41" s="505" t="e">
        <f ca="1">+RIGHT('Data Summary'!A41,LEN('Data Summary'!A41)-9)</f>
        <v>#VALUE!</v>
      </c>
      <c r="B41" s="479" t="str">
        <f ca="1">+IF(ISTEXT('Data Summary'!B41),'Data Summary'!B41,"")</f>
        <v/>
      </c>
      <c r="C41" s="506" t="e">
        <f ca="1">+VALUE('Data Summary'!C41)</f>
        <v>#VALUE!</v>
      </c>
      <c r="D41" s="507" t="e">
        <f ca="1">+IF(AND(ISNUMBER(OFFSET('Water Data'!$D$4,0,10*ROW('Water Data'!D35))),'Data Summary'!BS41="Yes"),100-OFFSET('Water Data'!$D$4,0,10*ROW('Water Data'!D35)),NA())</f>
        <v>#N/A</v>
      </c>
      <c r="E41" s="507" t="e">
        <f ca="1">+IF(AND(ISNUMBER(OFFSET('Water Data'!$D$6,0,10*ROW('Water Data'!D35))),'Data Summary'!BT41="Yes"),OFFSET('Water Data'!$D$6,0,10*ROW('Water Data'!D35)),NA())</f>
        <v>#N/A</v>
      </c>
      <c r="F41" s="507" t="e">
        <f ca="1">+IF(AND(ISNUMBER(OFFSET('Water Data'!$D$9,0,10*ROW('Water Data'!D35))),'Data Summary'!BU41="Yes"),OFFSET('Water Data'!$D$9,0,10*ROW('Water Data'!D35)),NA())</f>
        <v>#N/A</v>
      </c>
      <c r="G41" s="507" t="e">
        <f ca="1">+IF(AND(ISNUMBER(OFFSET('Water Data'!$E$4,0,10*ROW('Water Data'!E35))),'Data Summary'!BV41="Yes"),100-OFFSET('Water Data'!$E$4,0,10*ROW('Water Data'!E35)),NA())</f>
        <v>#N/A</v>
      </c>
      <c r="H41" s="507" t="e">
        <f ca="1">+IF(AND(ISNUMBER(OFFSET('Water Data'!$E$6,0,10*ROW('Water Data'!E35))),'Data Summary'!BW41="Yes"),OFFSET('Water Data'!$E$6,0,10*ROW('Water Data'!E35)),NA())</f>
        <v>#N/A</v>
      </c>
      <c r="I41" s="507" t="e">
        <f ca="1">+IF(AND(ISNUMBER(OFFSET('Water Data'!$E$9,0,10*ROW('Water Data'!E35))),'Data Summary'!BX41="Yes"),OFFSET('Water Data'!$E$9,0,10*ROW('Water Data'!E35)),NA())</f>
        <v>#N/A</v>
      </c>
      <c r="J41" s="507" t="e">
        <f ca="1">+IF(AND(ISNUMBER(OFFSET('Water Data'!$F$4,0,10*ROW('Water Data'!F35))),'Data Summary'!BY41="Yes"),100-OFFSET('Water Data'!$F$4,0,10*ROW('Water Data'!F35)),NA())</f>
        <v>#N/A</v>
      </c>
      <c r="K41" s="507" t="e">
        <f ca="1">+IF(AND(ISNUMBER(OFFSET('Water Data'!$F$6,0,10*ROW('Water Data'!F35))),'Data Summary'!BZ41="Yes"),OFFSET('Water Data'!$F$6,0,10*ROW('Water Data'!F35)),NA())</f>
        <v>#N/A</v>
      </c>
      <c r="L41" s="507" t="e">
        <f ca="1">+IF(AND(ISNUMBER(OFFSET('Water Data'!$F$9,0,10*ROW('Water Data'!F35))),'Data Summary'!CA41="Yes"),OFFSET('Water Data'!$F$9,0,10*ROW('Water Data'!F35)),NA())</f>
        <v>#N/A</v>
      </c>
      <c r="M41" s="507" t="e">
        <f ca="1">+IF(AND(ISNUMBER(OFFSET('Water Data'!$G$4,0,10*ROW('Water Data'!G35))),'Data Summary'!CB41="Yes"),100-OFFSET('Water Data'!$G$4,0,10*ROW('Water Data'!G35)),NA())</f>
        <v>#N/A</v>
      </c>
      <c r="N41" s="507" t="e">
        <f ca="1">+IF(AND(ISNUMBER(OFFSET('Water Data'!$G$6,0,10*ROW('Water Data'!G35))),'Data Summary'!CC41="Yes"),OFFSET('Water Data'!$G$6,0,10*ROW('Water Data'!G35)),NA())</f>
        <v>#N/A</v>
      </c>
      <c r="O41" s="507" t="e">
        <f ca="1">+IF(AND(ISNUMBER(OFFSET('Water Data'!$G$9,0,10*ROW('Water Data'!G35))),'Data Summary'!CD41="Yes"),OFFSET('Water Data'!$G$9,0,10*ROW('Water Data'!G35)),NA())</f>
        <v>#N/A</v>
      </c>
      <c r="P41" s="507" t="e">
        <f ca="1">+IF(AND(ISNUMBER(OFFSET('Water Data'!$H$4,0,10*ROW('Water Data'!H35))),'Data Summary'!CE41="Yes"),100-OFFSET('Water Data'!$H$4,0,10*ROW('Water Data'!H35)),NA())</f>
        <v>#N/A</v>
      </c>
      <c r="Q41" s="507" t="e">
        <f ca="1">+IF(AND(ISNUMBER(OFFSET('Water Data'!$H$6,0,10*ROW('Water Data'!H35))),'Data Summary'!CF41="Yes"),OFFSET('Water Data'!$H$6,0,10*ROW('Water Data'!H35)),NA())</f>
        <v>#N/A</v>
      </c>
      <c r="R41" s="507" t="e">
        <f ca="1">+IF(AND(ISNUMBER(OFFSET('Water Data'!$H$9,0,10*ROW('Water Data'!H35))),'Data Summary'!CG41="Yes"),OFFSET('Water Data'!$H$9,0,10*ROW('Water Data'!H35)),NA())</f>
        <v>#N/A</v>
      </c>
      <c r="S41" s="507" t="e">
        <f ca="1">+IF(AND(ISNUMBER(OFFSET('Water Data'!$I$4,0,10*ROW('Water Data'!I35))),'Data Summary'!CH41="Yes"),100-OFFSET('Water Data'!$I$4,0,10*ROW('Water Data'!I35)),NA())</f>
        <v>#N/A</v>
      </c>
      <c r="T41" s="507" t="e">
        <f ca="1">+IF(AND(ISNUMBER(OFFSET('Water Data'!$I$6,0,10*ROW('Water Data'!I35))),'Data Summary'!CI41="Yes"),OFFSET('Water Data'!$I$6,0,10*ROW('Water Data'!I35)),NA())</f>
        <v>#N/A</v>
      </c>
      <c r="U41" s="507" t="e">
        <f ca="1">+IF(AND(ISNUMBER(OFFSET('Water Data'!$I$9,0,10*ROW('Water Data'!I35))),'Data Summary'!CJ41="Yes"),OFFSET('Water Data'!$I$9,0,10*ROW('Water Data'!I35)),NA())</f>
        <v>#N/A</v>
      </c>
      <c r="V41" s="508" t="e">
        <f ca="1">+IF(AND(ISNUMBER(OFFSET('Sanitation Data'!$D$4,0,10*ROW('Sanitation Data'!D35))),'Data Summary'!CK41="Yes"),100-OFFSET('Sanitation Data'!$D$4,0,10*ROW('Sanitation Data'!D35)),NA())</f>
        <v>#N/A</v>
      </c>
      <c r="W41" s="508" t="e">
        <f ca="1">+IF(AND(ISNUMBER(OFFSET('Sanitation Data'!$D$6,0,10*ROW('Sanitation Data'!D35))),'Data Summary'!CL41="Yes"),OFFSET('Sanitation Data'!$D$6,0,10*ROW('Sanitation Data'!D35)),NA())</f>
        <v>#N/A</v>
      </c>
      <c r="X41" s="508" t="e">
        <f ca="1">+IF(AND(ISNUMBER(OFFSET('Sanitation Data'!$D$10,0,10*ROW('Sanitation Data'!D35))),'Data Summary'!CM41="Yes"),OFFSET('Sanitation Data'!$D$10,0,10*ROW('Sanitation Data'!D35)),NA())</f>
        <v>#N/A</v>
      </c>
      <c r="Y41" s="508" t="e">
        <f ca="1">+IF(AND(ISNUMBER(OFFSET('Sanitation Data'!$D$11,0,10*ROW('Sanitation Data'!D35))),'Data Summary'!CN41="Yes"),OFFSET('Sanitation Data'!$D$11,0,10*ROW('Sanitation Data'!D35)),NA())</f>
        <v>#N/A</v>
      </c>
      <c r="Z41" s="508" t="e">
        <f ca="1">+IF(AND(ISNUMBER(OFFSET('Sanitation Data'!$D$12,0,10*ROW('Sanitation Data'!D35))),'Data Summary'!CO41="Yes"),OFFSET('Sanitation Data'!$D$12,0,10*ROW('Sanitation Data'!D35)),NA())</f>
        <v>#N/A</v>
      </c>
      <c r="AA41" s="508" t="e">
        <f ca="1">+IF(AND(ISNUMBER(OFFSET('Sanitation Data'!$E$4,0,10*ROW('Sanitation Data'!E35))),'Data Summary'!CP41="Yes"),100-OFFSET('Sanitation Data'!$E$4,0,10*ROW('Sanitation Data'!E35)),NA())</f>
        <v>#N/A</v>
      </c>
      <c r="AB41" s="508" t="e">
        <f ca="1">+IF(AND(ISNUMBER(OFFSET('Sanitation Data'!$E$6,0,10*ROW('Sanitation Data'!E35))),'Data Summary'!CQ41="Yes"),OFFSET('Sanitation Data'!$E$6,0,10*ROW('Sanitation Data'!E35)),NA())</f>
        <v>#N/A</v>
      </c>
      <c r="AC41" s="508" t="e">
        <f ca="1">+IF(AND(ISNUMBER(OFFSET('Sanitation Data'!$E$10,0,10*ROW('Sanitation Data'!E35))),'Data Summary'!CR41="Yes"),OFFSET('Sanitation Data'!$E$10,0,10*ROW('Sanitation Data'!E35)),NA())</f>
        <v>#N/A</v>
      </c>
      <c r="AD41" s="508" t="e">
        <f ca="1">+IF(AND(ISNUMBER(OFFSET('Sanitation Data'!$E$11,0,10*ROW('Sanitation Data'!E35))),'Data Summary'!CS41="Yes"),OFFSET('Sanitation Data'!$E$11,0,10*ROW('Sanitation Data'!E35)),NA())</f>
        <v>#N/A</v>
      </c>
      <c r="AE41" s="508" t="e">
        <f ca="1">+IF(AND(ISNUMBER(OFFSET('Sanitation Data'!$E$12,0,10*ROW('Sanitation Data'!E35))),'Data Summary'!CT41="Yes"),OFFSET('Sanitation Data'!$E$12,0,10*ROW('Sanitation Data'!E35)),NA())</f>
        <v>#N/A</v>
      </c>
      <c r="AF41" s="508" t="e">
        <f ca="1">+IF(AND(ISNUMBER(OFFSET('Sanitation Data'!$F$4,0,10*ROW('Sanitation Data'!F35))),'Data Summary'!CU41="Yes"),100-OFFSET('Sanitation Data'!$F$4,0,10*ROW('Sanitation Data'!F35)),NA())</f>
        <v>#N/A</v>
      </c>
      <c r="AG41" s="508" t="e">
        <f ca="1">+IF(AND(ISNUMBER(OFFSET('Sanitation Data'!$F$6,0,10*ROW('Sanitation Data'!F35))),'Data Summary'!CV41="Yes"),OFFSET('Sanitation Data'!$F$6,0,10*ROW('Sanitation Data'!F35)),NA())</f>
        <v>#N/A</v>
      </c>
      <c r="AH41" s="508" t="e">
        <f ca="1">+IF(AND(ISNUMBER(OFFSET('Sanitation Data'!$F$10,0,10*ROW('Sanitation Data'!F35))),'Data Summary'!CW41="Yes"),OFFSET('Sanitation Data'!$F$10,0,10*ROW('Sanitation Data'!F35)),NA())</f>
        <v>#N/A</v>
      </c>
      <c r="AI41" s="508" t="e">
        <f ca="1">+IF(AND(ISNUMBER(OFFSET('Sanitation Data'!$F$11,0,10*ROW('Sanitation Data'!F35))),'Data Summary'!CX41="Yes"),OFFSET('Sanitation Data'!$F$11,0,10*ROW('Sanitation Data'!F35)),NA())</f>
        <v>#N/A</v>
      </c>
      <c r="AJ41" s="508" t="e">
        <f ca="1">+IF(AND(ISNUMBER(OFFSET('Sanitation Data'!$F$12,0,10*ROW('Sanitation Data'!F35))),'Data Summary'!CY41="Yes"),OFFSET('Sanitation Data'!$F$12,0,10*ROW('Sanitation Data'!F35)),NA())</f>
        <v>#N/A</v>
      </c>
      <c r="AK41" s="508" t="e">
        <f ca="1">+IF(AND(ISNUMBER(OFFSET('Sanitation Data'!$G$4,0,10*ROW('Sanitation Data'!G35))),'Data Summary'!CZ41="Yes"),100-OFFSET('Sanitation Data'!$G$4,0,10*ROW('Sanitation Data'!G35)),NA())</f>
        <v>#N/A</v>
      </c>
      <c r="AL41" s="508" t="e">
        <f ca="1">+IF(AND(ISNUMBER(OFFSET('Sanitation Data'!$G$6,0,10*ROW('Sanitation Data'!G35))),'Data Summary'!DA41="Yes"),OFFSET('Sanitation Data'!$G$6,0,10*ROW('Sanitation Data'!G35)),NA())</f>
        <v>#N/A</v>
      </c>
      <c r="AM41" s="508" t="e">
        <f ca="1">+IF(AND(ISNUMBER(OFFSET('Sanitation Data'!$G$10,0,10*ROW('Sanitation Data'!G35))),'Data Summary'!DB41="Yes"),OFFSET('Sanitation Data'!$G$10,0,10*ROW('Sanitation Data'!G35)),NA())</f>
        <v>#N/A</v>
      </c>
      <c r="AN41" s="508" t="e">
        <f ca="1">+IF(AND(ISNUMBER(OFFSET('Sanitation Data'!$G$11,0,10*ROW('Sanitation Data'!G35))),'Data Summary'!DC41="Yes"),OFFSET('Sanitation Data'!$G$11,0,10*ROW('Sanitation Data'!G35)),NA())</f>
        <v>#N/A</v>
      </c>
      <c r="AO41" s="508" t="e">
        <f ca="1">+IF(AND(ISNUMBER(OFFSET('Sanitation Data'!$G$12,0,10*ROW('Sanitation Data'!G35))),'Data Summary'!DD41="Yes"),OFFSET('Sanitation Data'!$G$12,0,10*ROW('Sanitation Data'!G35)),NA())</f>
        <v>#N/A</v>
      </c>
      <c r="AP41" s="508" t="e">
        <f ca="1">+IF(AND(ISNUMBER(OFFSET('Sanitation Data'!$H$4,0,10*ROW('Sanitation Data'!H35))),'Data Summary'!DE41="Yes"),100-OFFSET('Sanitation Data'!$H$4,0,10*ROW('Sanitation Data'!H35)),NA())</f>
        <v>#N/A</v>
      </c>
      <c r="AQ41" s="508" t="e">
        <f ca="1">+IF(AND(ISNUMBER(OFFSET('Sanitation Data'!$H$6,0,10*ROW('Sanitation Data'!H35))),'Data Summary'!DF41="Yes"),OFFSET('Sanitation Data'!$H$6,0,10*ROW('Sanitation Data'!H35)),NA())</f>
        <v>#N/A</v>
      </c>
      <c r="AR41" s="508" t="e">
        <f ca="1">+IF(AND(ISNUMBER(OFFSET('Sanitation Data'!$H$10,0,10*ROW('Sanitation Data'!H35))),'Data Summary'!DG41="Yes"),OFFSET('Sanitation Data'!$H$10,0,10*ROW('Sanitation Data'!H35)),NA())</f>
        <v>#N/A</v>
      </c>
      <c r="AS41" s="508" t="e">
        <f ca="1">+IF(AND(ISNUMBER(OFFSET('Sanitation Data'!$H$11,0,10*ROW('Sanitation Data'!H35))),'Data Summary'!DH41="Yes"),OFFSET('Sanitation Data'!$H$11,0,10*ROW('Sanitation Data'!H35)),NA())</f>
        <v>#N/A</v>
      </c>
      <c r="AT41" s="508" t="e">
        <f ca="1">+IF(AND(ISNUMBER(OFFSET('Sanitation Data'!$H$12,0,10*ROW('Sanitation Data'!H35))),'Data Summary'!DI41="Yes"),OFFSET('Sanitation Data'!$H$12,0,10*ROW('Sanitation Data'!H35)),NA())</f>
        <v>#N/A</v>
      </c>
      <c r="AU41" s="508" t="e">
        <f ca="1">+IF(AND(ISNUMBER(OFFSET('Sanitation Data'!$I$4,0,10*ROW('Sanitation Data'!I35))),'Data Summary'!DJ41="Yes"),100-OFFSET('Sanitation Data'!$I$4,0,10*ROW('Sanitation Data'!I35)),NA())</f>
        <v>#N/A</v>
      </c>
      <c r="AV41" s="508" t="e">
        <f ca="1">+IF(AND(ISNUMBER(OFFSET('Sanitation Data'!$I$6,0,10*ROW('Sanitation Data'!I35))),'Data Summary'!DK41="Yes"),OFFSET('Sanitation Data'!$I$6,0,10*ROW('Sanitation Data'!I35)),NA())</f>
        <v>#N/A</v>
      </c>
      <c r="AW41" s="508" t="e">
        <f ca="1">+IF(AND(ISNUMBER(OFFSET('Sanitation Data'!$I$10,0,10*ROW('Sanitation Data'!I35))),'Data Summary'!DL41="Yes"),OFFSET('Sanitation Data'!$I$10,0,10*ROW('Sanitation Data'!I35)),NA())</f>
        <v>#N/A</v>
      </c>
      <c r="AX41" s="508" t="e">
        <f ca="1">+IF(AND(ISNUMBER(OFFSET('Sanitation Data'!$I$11,0,10*ROW('Sanitation Data'!I35))),'Data Summary'!DM41="Yes"),OFFSET('Sanitation Data'!$I$11,0,10*ROW('Sanitation Data'!I35)),NA())</f>
        <v>#N/A</v>
      </c>
      <c r="AY41" s="508" t="e">
        <f ca="1">+IF(AND(ISNUMBER(OFFSET('Sanitation Data'!$I$12,0,10*ROW('Sanitation Data'!I35))),'Data Summary'!DN41="Yes"),OFFSET('Sanitation Data'!$I$12,0,10*ROW('Sanitation Data'!I35)),NA())</f>
        <v>#N/A</v>
      </c>
      <c r="AZ41" s="509" t="e">
        <f ca="1">+IF(AND(ISNUMBER(OFFSET('Hygiene Data'!$D$5,0,10*ROW('Hygiene Data'!D35))),'Data Summary'!DO41="Yes"),OFFSET('Hygiene Data'!$D$5,0,10*ROW('Hygiene Data'!D35)),NA())</f>
        <v>#N/A</v>
      </c>
      <c r="BA41" s="509" t="e">
        <f ca="1">+IF(AND(ISNUMBER(OFFSET('Hygiene Data'!$D$7,0,10*ROW('Hygiene Data'!D35))),'Data Summary'!DP41="Yes"),OFFSET('Hygiene Data'!$D$7,0,10*ROW('Hygiene Data'!D35)),NA())</f>
        <v>#N/A</v>
      </c>
      <c r="BB41" s="509" t="e">
        <f ca="1">+IF(AND(ISNUMBER(OFFSET('Hygiene Data'!$D$9,0,10*ROW('Hygiene Data'!D35))),'Data Summary'!DQ41="Yes"),OFFSET('Hygiene Data'!$D$9,0,10*ROW('Hygiene Data'!D35)),NA())</f>
        <v>#N/A</v>
      </c>
      <c r="BC41" s="509" t="e">
        <f ca="1">+IF(AND(ISNUMBER(OFFSET('Hygiene Data'!$E$5,0,10*ROW('Hygiene Data'!E35))),'Data Summary'!DR41="Yes"),OFFSET('Hygiene Data'!$E$5,0,10*ROW('Hygiene Data'!E35)),NA())</f>
        <v>#N/A</v>
      </c>
      <c r="BD41" s="509" t="e">
        <f ca="1">+IF(AND(ISNUMBER(OFFSET('Hygiene Data'!$E$7,0,10*ROW('Hygiene Data'!E35))),'Data Summary'!DS41="Yes"),OFFSET('Hygiene Data'!$E$7,0,10*ROW('Hygiene Data'!E35)),NA())</f>
        <v>#N/A</v>
      </c>
      <c r="BE41" s="509" t="e">
        <f ca="1">+IF(AND(ISNUMBER(OFFSET('Hygiene Data'!$E$9,0,10*ROW('Hygiene Data'!E35))),'Data Summary'!DT41="Yes"),OFFSET('Hygiene Data'!$E$9,0,10*ROW('Hygiene Data'!E35)),NA())</f>
        <v>#N/A</v>
      </c>
      <c r="BF41" s="509" t="e">
        <f ca="1">+IF(AND(ISNUMBER(OFFSET('Hygiene Data'!$F$5,0,10*ROW('Hygiene Data'!F35))),'Data Summary'!DU41="Yes"),OFFSET('Hygiene Data'!$F$5,0,10*ROW('Hygiene Data'!F35)),NA())</f>
        <v>#N/A</v>
      </c>
      <c r="BG41" s="509" t="e">
        <f ca="1">+IF(AND(ISNUMBER(OFFSET('Hygiene Data'!$F$7,0,10*ROW('Hygiene Data'!F35))),'Data Summary'!DV41="Yes"),OFFSET('Hygiene Data'!$F$7,0,10*ROW('Hygiene Data'!F35)),NA())</f>
        <v>#N/A</v>
      </c>
      <c r="BH41" s="509" t="e">
        <f ca="1">+IF(AND(ISNUMBER(OFFSET('Hygiene Data'!$F$9,0,10*ROW('Hygiene Data'!F35))),'Data Summary'!DW41="Yes"),OFFSET('Hygiene Data'!$F$9,0,10*ROW('Hygiene Data'!F35)),NA())</f>
        <v>#N/A</v>
      </c>
      <c r="BI41" s="509" t="e">
        <f ca="1">+IF(AND(ISNUMBER(OFFSET('Hygiene Data'!$G$5,0,10*ROW('Hygiene Data'!G35))),'Data Summary'!DX41="Yes"),OFFSET('Hygiene Data'!$G$5,0,10*ROW('Hygiene Data'!G35)),NA())</f>
        <v>#N/A</v>
      </c>
      <c r="BJ41" s="509" t="e">
        <f ca="1">+IF(AND(ISNUMBER(OFFSET('Hygiene Data'!$G$7,0,10*ROW('Hygiene Data'!G35))),'Data Summary'!DY41="Yes"),OFFSET('Hygiene Data'!$G$7,0,10*ROW('Hygiene Data'!G35)),NA())</f>
        <v>#N/A</v>
      </c>
      <c r="BK41" s="509" t="e">
        <f ca="1">+IF(AND(ISNUMBER(OFFSET('Hygiene Data'!$G$9,0,10*ROW('Hygiene Data'!G35))),'Data Summary'!DZ41="Yes"),OFFSET('Hygiene Data'!$G$9,0,10*ROW('Hygiene Data'!G35)),NA())</f>
        <v>#N/A</v>
      </c>
      <c r="BL41" s="509" t="e">
        <f ca="1">+IF(AND(ISNUMBER(OFFSET('Hygiene Data'!$H$5,0,10*ROW('Hygiene Data'!H35))),'Data Summary'!EA41="Yes"),OFFSET('Hygiene Data'!$H$5,0,10*ROW('Hygiene Data'!H35)),NA())</f>
        <v>#N/A</v>
      </c>
      <c r="BM41" s="509" t="e">
        <f ca="1">+IF(AND(ISNUMBER(OFFSET('Hygiene Data'!$H$7,0,10*ROW('Hygiene Data'!H35))),'Data Summary'!EB41="Yes"),OFFSET('Hygiene Data'!$H$7,0,10*ROW('Hygiene Data'!H35)),NA())</f>
        <v>#N/A</v>
      </c>
      <c r="BN41" s="509" t="e">
        <f ca="1">+IF(AND(ISNUMBER(OFFSET('Hygiene Data'!$H$9,0,10*ROW('Hygiene Data'!H35))),'Data Summary'!EC41="Yes"),OFFSET('Hygiene Data'!$H$9,0,10*ROW('Hygiene Data'!H35)),NA())</f>
        <v>#N/A</v>
      </c>
      <c r="BO41" s="509" t="e">
        <f ca="1">+IF(AND(ISNUMBER(OFFSET('Hygiene Data'!$I$5,0,10*ROW('Hygiene Data'!I35))),'Data Summary'!ED41="Yes"),OFFSET('Hygiene Data'!$I$5,0,10*ROW('Hygiene Data'!I35)),NA())</f>
        <v>#N/A</v>
      </c>
      <c r="BP41" s="509" t="e">
        <f ca="1">+IF(AND(ISNUMBER(OFFSET('Hygiene Data'!$I$7,0,10*ROW('Hygiene Data'!I35))),'Data Summary'!EE41="Yes"),OFFSET('Hygiene Data'!$I$7,0,10*ROW('Hygiene Data'!I35)),NA())</f>
        <v>#N/A</v>
      </c>
      <c r="BQ41" s="509" t="e">
        <f ca="1">+IF(AND(ISNUMBER(OFFSET('Hygiene Data'!$I$9,0,10*ROW('Hygiene Data'!I35))),'Data Summary'!EF41="Yes"),OFFSET('Hygiene Data'!$I$9,0,10*ROW('Hygiene Data'!I35)),NA())</f>
        <v>#N/A</v>
      </c>
    </row>
    <row r="42" spans="1:69" x14ac:dyDescent="0.25">
      <c r="A42" s="505" t="e">
        <f ca="1">+RIGHT('Data Summary'!A42,LEN('Data Summary'!A42)-9)</f>
        <v>#VALUE!</v>
      </c>
      <c r="B42" s="479" t="str">
        <f ca="1">+IF(ISTEXT('Data Summary'!B42),'Data Summary'!B42,"")</f>
        <v/>
      </c>
      <c r="C42" s="506" t="e">
        <f ca="1">+VALUE('Data Summary'!C42)</f>
        <v>#VALUE!</v>
      </c>
      <c r="D42" s="507" t="e">
        <f ca="1">+IF(AND(ISNUMBER(OFFSET('Water Data'!$D$4,0,10*ROW('Water Data'!D36))),'Data Summary'!BS42="Yes"),100-OFFSET('Water Data'!$D$4,0,10*ROW('Water Data'!D36)),NA())</f>
        <v>#N/A</v>
      </c>
      <c r="E42" s="507" t="e">
        <f ca="1">+IF(AND(ISNUMBER(OFFSET('Water Data'!$D$6,0,10*ROW('Water Data'!D36))),'Data Summary'!BT42="Yes"),OFFSET('Water Data'!$D$6,0,10*ROW('Water Data'!D36)),NA())</f>
        <v>#N/A</v>
      </c>
      <c r="F42" s="507" t="e">
        <f ca="1">+IF(AND(ISNUMBER(OFFSET('Water Data'!$D$9,0,10*ROW('Water Data'!D36))),'Data Summary'!BU42="Yes"),OFFSET('Water Data'!$D$9,0,10*ROW('Water Data'!D36)),NA())</f>
        <v>#N/A</v>
      </c>
      <c r="G42" s="507" t="e">
        <f ca="1">+IF(AND(ISNUMBER(OFFSET('Water Data'!$E$4,0,10*ROW('Water Data'!E36))),'Data Summary'!BV42="Yes"),100-OFFSET('Water Data'!$E$4,0,10*ROW('Water Data'!E36)),NA())</f>
        <v>#N/A</v>
      </c>
      <c r="H42" s="507" t="e">
        <f ca="1">+IF(AND(ISNUMBER(OFFSET('Water Data'!$E$6,0,10*ROW('Water Data'!E36))),'Data Summary'!BW42="Yes"),OFFSET('Water Data'!$E$6,0,10*ROW('Water Data'!E36)),NA())</f>
        <v>#N/A</v>
      </c>
      <c r="I42" s="507" t="e">
        <f ca="1">+IF(AND(ISNUMBER(OFFSET('Water Data'!$E$9,0,10*ROW('Water Data'!E36))),'Data Summary'!BX42="Yes"),OFFSET('Water Data'!$E$9,0,10*ROW('Water Data'!E36)),NA())</f>
        <v>#N/A</v>
      </c>
      <c r="J42" s="507" t="e">
        <f ca="1">+IF(AND(ISNUMBER(OFFSET('Water Data'!$F$4,0,10*ROW('Water Data'!F36))),'Data Summary'!BY42="Yes"),100-OFFSET('Water Data'!$F$4,0,10*ROW('Water Data'!F36)),NA())</f>
        <v>#N/A</v>
      </c>
      <c r="K42" s="507" t="e">
        <f ca="1">+IF(AND(ISNUMBER(OFFSET('Water Data'!$F$6,0,10*ROW('Water Data'!F36))),'Data Summary'!BZ42="Yes"),OFFSET('Water Data'!$F$6,0,10*ROW('Water Data'!F36)),NA())</f>
        <v>#N/A</v>
      </c>
      <c r="L42" s="507" t="e">
        <f ca="1">+IF(AND(ISNUMBER(OFFSET('Water Data'!$F$9,0,10*ROW('Water Data'!F36))),'Data Summary'!CA42="Yes"),OFFSET('Water Data'!$F$9,0,10*ROW('Water Data'!F36)),NA())</f>
        <v>#N/A</v>
      </c>
      <c r="M42" s="507" t="e">
        <f ca="1">+IF(AND(ISNUMBER(OFFSET('Water Data'!$G$4,0,10*ROW('Water Data'!G36))),'Data Summary'!CB42="Yes"),100-OFFSET('Water Data'!$G$4,0,10*ROW('Water Data'!G36)),NA())</f>
        <v>#N/A</v>
      </c>
      <c r="N42" s="507" t="e">
        <f ca="1">+IF(AND(ISNUMBER(OFFSET('Water Data'!$G$6,0,10*ROW('Water Data'!G36))),'Data Summary'!CC42="Yes"),OFFSET('Water Data'!$G$6,0,10*ROW('Water Data'!G36)),NA())</f>
        <v>#N/A</v>
      </c>
      <c r="O42" s="507" t="e">
        <f ca="1">+IF(AND(ISNUMBER(OFFSET('Water Data'!$G$9,0,10*ROW('Water Data'!G36))),'Data Summary'!CD42="Yes"),OFFSET('Water Data'!$G$9,0,10*ROW('Water Data'!G36)),NA())</f>
        <v>#N/A</v>
      </c>
      <c r="P42" s="507" t="e">
        <f ca="1">+IF(AND(ISNUMBER(OFFSET('Water Data'!$H$4,0,10*ROW('Water Data'!H36))),'Data Summary'!CE42="Yes"),100-OFFSET('Water Data'!$H$4,0,10*ROW('Water Data'!H36)),NA())</f>
        <v>#N/A</v>
      </c>
      <c r="Q42" s="507" t="e">
        <f ca="1">+IF(AND(ISNUMBER(OFFSET('Water Data'!$H$6,0,10*ROW('Water Data'!H36))),'Data Summary'!CF42="Yes"),OFFSET('Water Data'!$H$6,0,10*ROW('Water Data'!H36)),NA())</f>
        <v>#N/A</v>
      </c>
      <c r="R42" s="507" t="e">
        <f ca="1">+IF(AND(ISNUMBER(OFFSET('Water Data'!$H$9,0,10*ROW('Water Data'!H36))),'Data Summary'!CG42="Yes"),OFFSET('Water Data'!$H$9,0,10*ROW('Water Data'!H36)),NA())</f>
        <v>#N/A</v>
      </c>
      <c r="S42" s="507" t="e">
        <f ca="1">+IF(AND(ISNUMBER(OFFSET('Water Data'!$I$4,0,10*ROW('Water Data'!I36))),'Data Summary'!CH42="Yes"),100-OFFSET('Water Data'!$I$4,0,10*ROW('Water Data'!I36)),NA())</f>
        <v>#N/A</v>
      </c>
      <c r="T42" s="507" t="e">
        <f ca="1">+IF(AND(ISNUMBER(OFFSET('Water Data'!$I$6,0,10*ROW('Water Data'!I36))),'Data Summary'!CI42="Yes"),OFFSET('Water Data'!$I$6,0,10*ROW('Water Data'!I36)),NA())</f>
        <v>#N/A</v>
      </c>
      <c r="U42" s="507" t="e">
        <f ca="1">+IF(AND(ISNUMBER(OFFSET('Water Data'!$I$9,0,10*ROW('Water Data'!I36))),'Data Summary'!CJ42="Yes"),OFFSET('Water Data'!$I$9,0,10*ROW('Water Data'!I36)),NA())</f>
        <v>#N/A</v>
      </c>
      <c r="V42" s="508" t="e">
        <f ca="1">+IF(AND(ISNUMBER(OFFSET('Sanitation Data'!$D$4,0,10*ROW('Sanitation Data'!D36))),'Data Summary'!CK42="Yes"),100-OFFSET('Sanitation Data'!$D$4,0,10*ROW('Sanitation Data'!D36)),NA())</f>
        <v>#N/A</v>
      </c>
      <c r="W42" s="508" t="e">
        <f ca="1">+IF(AND(ISNUMBER(OFFSET('Sanitation Data'!$D$6,0,10*ROW('Sanitation Data'!D36))),'Data Summary'!CL42="Yes"),OFFSET('Sanitation Data'!$D$6,0,10*ROW('Sanitation Data'!D36)),NA())</f>
        <v>#N/A</v>
      </c>
      <c r="X42" s="508" t="e">
        <f ca="1">+IF(AND(ISNUMBER(OFFSET('Sanitation Data'!$D$10,0,10*ROW('Sanitation Data'!D36))),'Data Summary'!CM42="Yes"),OFFSET('Sanitation Data'!$D$10,0,10*ROW('Sanitation Data'!D36)),NA())</f>
        <v>#N/A</v>
      </c>
      <c r="Y42" s="508" t="e">
        <f ca="1">+IF(AND(ISNUMBER(OFFSET('Sanitation Data'!$D$11,0,10*ROW('Sanitation Data'!D36))),'Data Summary'!CN42="Yes"),OFFSET('Sanitation Data'!$D$11,0,10*ROW('Sanitation Data'!D36)),NA())</f>
        <v>#N/A</v>
      </c>
      <c r="Z42" s="508" t="e">
        <f ca="1">+IF(AND(ISNUMBER(OFFSET('Sanitation Data'!$D$12,0,10*ROW('Sanitation Data'!D36))),'Data Summary'!CO42="Yes"),OFFSET('Sanitation Data'!$D$12,0,10*ROW('Sanitation Data'!D36)),NA())</f>
        <v>#N/A</v>
      </c>
      <c r="AA42" s="508" t="e">
        <f ca="1">+IF(AND(ISNUMBER(OFFSET('Sanitation Data'!$E$4,0,10*ROW('Sanitation Data'!E36))),'Data Summary'!CP42="Yes"),100-OFFSET('Sanitation Data'!$E$4,0,10*ROW('Sanitation Data'!E36)),NA())</f>
        <v>#N/A</v>
      </c>
      <c r="AB42" s="508" t="e">
        <f ca="1">+IF(AND(ISNUMBER(OFFSET('Sanitation Data'!$E$6,0,10*ROW('Sanitation Data'!E36))),'Data Summary'!CQ42="Yes"),OFFSET('Sanitation Data'!$E$6,0,10*ROW('Sanitation Data'!E36)),NA())</f>
        <v>#N/A</v>
      </c>
      <c r="AC42" s="508" t="e">
        <f ca="1">+IF(AND(ISNUMBER(OFFSET('Sanitation Data'!$E$10,0,10*ROW('Sanitation Data'!E36))),'Data Summary'!CR42="Yes"),OFFSET('Sanitation Data'!$E$10,0,10*ROW('Sanitation Data'!E36)),NA())</f>
        <v>#N/A</v>
      </c>
      <c r="AD42" s="508" t="e">
        <f ca="1">+IF(AND(ISNUMBER(OFFSET('Sanitation Data'!$E$11,0,10*ROW('Sanitation Data'!E36))),'Data Summary'!CS42="Yes"),OFFSET('Sanitation Data'!$E$11,0,10*ROW('Sanitation Data'!E36)),NA())</f>
        <v>#N/A</v>
      </c>
      <c r="AE42" s="508" t="e">
        <f ca="1">+IF(AND(ISNUMBER(OFFSET('Sanitation Data'!$E$12,0,10*ROW('Sanitation Data'!E36))),'Data Summary'!CT42="Yes"),OFFSET('Sanitation Data'!$E$12,0,10*ROW('Sanitation Data'!E36)),NA())</f>
        <v>#N/A</v>
      </c>
      <c r="AF42" s="508" t="e">
        <f ca="1">+IF(AND(ISNUMBER(OFFSET('Sanitation Data'!$F$4,0,10*ROW('Sanitation Data'!F36))),'Data Summary'!CU42="Yes"),100-OFFSET('Sanitation Data'!$F$4,0,10*ROW('Sanitation Data'!F36)),NA())</f>
        <v>#N/A</v>
      </c>
      <c r="AG42" s="508" t="e">
        <f ca="1">+IF(AND(ISNUMBER(OFFSET('Sanitation Data'!$F$6,0,10*ROW('Sanitation Data'!F36))),'Data Summary'!CV42="Yes"),OFFSET('Sanitation Data'!$F$6,0,10*ROW('Sanitation Data'!F36)),NA())</f>
        <v>#N/A</v>
      </c>
      <c r="AH42" s="508" t="e">
        <f ca="1">+IF(AND(ISNUMBER(OFFSET('Sanitation Data'!$F$10,0,10*ROW('Sanitation Data'!F36))),'Data Summary'!CW42="Yes"),OFFSET('Sanitation Data'!$F$10,0,10*ROW('Sanitation Data'!F36)),NA())</f>
        <v>#N/A</v>
      </c>
      <c r="AI42" s="508" t="e">
        <f ca="1">+IF(AND(ISNUMBER(OFFSET('Sanitation Data'!$F$11,0,10*ROW('Sanitation Data'!F36))),'Data Summary'!CX42="Yes"),OFFSET('Sanitation Data'!$F$11,0,10*ROW('Sanitation Data'!F36)),NA())</f>
        <v>#N/A</v>
      </c>
      <c r="AJ42" s="508" t="e">
        <f ca="1">+IF(AND(ISNUMBER(OFFSET('Sanitation Data'!$F$12,0,10*ROW('Sanitation Data'!F36))),'Data Summary'!CY42="Yes"),OFFSET('Sanitation Data'!$F$12,0,10*ROW('Sanitation Data'!F36)),NA())</f>
        <v>#N/A</v>
      </c>
      <c r="AK42" s="508" t="e">
        <f ca="1">+IF(AND(ISNUMBER(OFFSET('Sanitation Data'!$G$4,0,10*ROW('Sanitation Data'!G36))),'Data Summary'!CZ42="Yes"),100-OFFSET('Sanitation Data'!$G$4,0,10*ROW('Sanitation Data'!G36)),NA())</f>
        <v>#N/A</v>
      </c>
      <c r="AL42" s="508" t="e">
        <f ca="1">+IF(AND(ISNUMBER(OFFSET('Sanitation Data'!$G$6,0,10*ROW('Sanitation Data'!G36))),'Data Summary'!DA42="Yes"),OFFSET('Sanitation Data'!$G$6,0,10*ROW('Sanitation Data'!G36)),NA())</f>
        <v>#N/A</v>
      </c>
      <c r="AM42" s="508" t="e">
        <f ca="1">+IF(AND(ISNUMBER(OFFSET('Sanitation Data'!$G$10,0,10*ROW('Sanitation Data'!G36))),'Data Summary'!DB42="Yes"),OFFSET('Sanitation Data'!$G$10,0,10*ROW('Sanitation Data'!G36)),NA())</f>
        <v>#N/A</v>
      </c>
      <c r="AN42" s="508" t="e">
        <f ca="1">+IF(AND(ISNUMBER(OFFSET('Sanitation Data'!$G$11,0,10*ROW('Sanitation Data'!G36))),'Data Summary'!DC42="Yes"),OFFSET('Sanitation Data'!$G$11,0,10*ROW('Sanitation Data'!G36)),NA())</f>
        <v>#N/A</v>
      </c>
      <c r="AO42" s="508" t="e">
        <f ca="1">+IF(AND(ISNUMBER(OFFSET('Sanitation Data'!$G$12,0,10*ROW('Sanitation Data'!G36))),'Data Summary'!DD42="Yes"),OFFSET('Sanitation Data'!$G$12,0,10*ROW('Sanitation Data'!G36)),NA())</f>
        <v>#N/A</v>
      </c>
      <c r="AP42" s="508" t="e">
        <f ca="1">+IF(AND(ISNUMBER(OFFSET('Sanitation Data'!$H$4,0,10*ROW('Sanitation Data'!H36))),'Data Summary'!DE42="Yes"),100-OFFSET('Sanitation Data'!$H$4,0,10*ROW('Sanitation Data'!H36)),NA())</f>
        <v>#N/A</v>
      </c>
      <c r="AQ42" s="508" t="e">
        <f ca="1">+IF(AND(ISNUMBER(OFFSET('Sanitation Data'!$H$6,0,10*ROW('Sanitation Data'!H36))),'Data Summary'!DF42="Yes"),OFFSET('Sanitation Data'!$H$6,0,10*ROW('Sanitation Data'!H36)),NA())</f>
        <v>#N/A</v>
      </c>
      <c r="AR42" s="508" t="e">
        <f ca="1">+IF(AND(ISNUMBER(OFFSET('Sanitation Data'!$H$10,0,10*ROW('Sanitation Data'!H36))),'Data Summary'!DG42="Yes"),OFFSET('Sanitation Data'!$H$10,0,10*ROW('Sanitation Data'!H36)),NA())</f>
        <v>#N/A</v>
      </c>
      <c r="AS42" s="508" t="e">
        <f ca="1">+IF(AND(ISNUMBER(OFFSET('Sanitation Data'!$H$11,0,10*ROW('Sanitation Data'!H36))),'Data Summary'!DH42="Yes"),OFFSET('Sanitation Data'!$H$11,0,10*ROW('Sanitation Data'!H36)),NA())</f>
        <v>#N/A</v>
      </c>
      <c r="AT42" s="508" t="e">
        <f ca="1">+IF(AND(ISNUMBER(OFFSET('Sanitation Data'!$H$12,0,10*ROW('Sanitation Data'!H36))),'Data Summary'!DI42="Yes"),OFFSET('Sanitation Data'!$H$12,0,10*ROW('Sanitation Data'!H36)),NA())</f>
        <v>#N/A</v>
      </c>
      <c r="AU42" s="508" t="e">
        <f ca="1">+IF(AND(ISNUMBER(OFFSET('Sanitation Data'!$I$4,0,10*ROW('Sanitation Data'!I36))),'Data Summary'!DJ42="Yes"),100-OFFSET('Sanitation Data'!$I$4,0,10*ROW('Sanitation Data'!I36)),NA())</f>
        <v>#N/A</v>
      </c>
      <c r="AV42" s="508" t="e">
        <f ca="1">+IF(AND(ISNUMBER(OFFSET('Sanitation Data'!$I$6,0,10*ROW('Sanitation Data'!I36))),'Data Summary'!DK42="Yes"),OFFSET('Sanitation Data'!$I$6,0,10*ROW('Sanitation Data'!I36)),NA())</f>
        <v>#N/A</v>
      </c>
      <c r="AW42" s="508" t="e">
        <f ca="1">+IF(AND(ISNUMBER(OFFSET('Sanitation Data'!$I$10,0,10*ROW('Sanitation Data'!I36))),'Data Summary'!DL42="Yes"),OFFSET('Sanitation Data'!$I$10,0,10*ROW('Sanitation Data'!I36)),NA())</f>
        <v>#N/A</v>
      </c>
      <c r="AX42" s="508" t="e">
        <f ca="1">+IF(AND(ISNUMBER(OFFSET('Sanitation Data'!$I$11,0,10*ROW('Sanitation Data'!I36))),'Data Summary'!DM42="Yes"),OFFSET('Sanitation Data'!$I$11,0,10*ROW('Sanitation Data'!I36)),NA())</f>
        <v>#N/A</v>
      </c>
      <c r="AY42" s="508" t="e">
        <f ca="1">+IF(AND(ISNUMBER(OFFSET('Sanitation Data'!$I$12,0,10*ROW('Sanitation Data'!I36))),'Data Summary'!DN42="Yes"),OFFSET('Sanitation Data'!$I$12,0,10*ROW('Sanitation Data'!I36)),NA())</f>
        <v>#N/A</v>
      </c>
      <c r="AZ42" s="509" t="e">
        <f ca="1">+IF(AND(ISNUMBER(OFFSET('Hygiene Data'!$D$5,0,10*ROW('Hygiene Data'!D36))),'Data Summary'!DO42="Yes"),OFFSET('Hygiene Data'!$D$5,0,10*ROW('Hygiene Data'!D36)),NA())</f>
        <v>#N/A</v>
      </c>
      <c r="BA42" s="509" t="e">
        <f ca="1">+IF(AND(ISNUMBER(OFFSET('Hygiene Data'!$D$7,0,10*ROW('Hygiene Data'!D36))),'Data Summary'!DP42="Yes"),OFFSET('Hygiene Data'!$D$7,0,10*ROW('Hygiene Data'!D36)),NA())</f>
        <v>#N/A</v>
      </c>
      <c r="BB42" s="509" t="e">
        <f ca="1">+IF(AND(ISNUMBER(OFFSET('Hygiene Data'!$D$9,0,10*ROW('Hygiene Data'!D36))),'Data Summary'!DQ42="Yes"),OFFSET('Hygiene Data'!$D$9,0,10*ROW('Hygiene Data'!D36)),NA())</f>
        <v>#N/A</v>
      </c>
      <c r="BC42" s="509" t="e">
        <f ca="1">+IF(AND(ISNUMBER(OFFSET('Hygiene Data'!$E$5,0,10*ROW('Hygiene Data'!E36))),'Data Summary'!DR42="Yes"),OFFSET('Hygiene Data'!$E$5,0,10*ROW('Hygiene Data'!E36)),NA())</f>
        <v>#N/A</v>
      </c>
      <c r="BD42" s="509" t="e">
        <f ca="1">+IF(AND(ISNUMBER(OFFSET('Hygiene Data'!$E$7,0,10*ROW('Hygiene Data'!E36))),'Data Summary'!DS42="Yes"),OFFSET('Hygiene Data'!$E$7,0,10*ROW('Hygiene Data'!E36)),NA())</f>
        <v>#N/A</v>
      </c>
      <c r="BE42" s="509" t="e">
        <f ca="1">+IF(AND(ISNUMBER(OFFSET('Hygiene Data'!$E$9,0,10*ROW('Hygiene Data'!E36))),'Data Summary'!DT42="Yes"),OFFSET('Hygiene Data'!$E$9,0,10*ROW('Hygiene Data'!E36)),NA())</f>
        <v>#N/A</v>
      </c>
      <c r="BF42" s="509" t="e">
        <f ca="1">+IF(AND(ISNUMBER(OFFSET('Hygiene Data'!$F$5,0,10*ROW('Hygiene Data'!F36))),'Data Summary'!DU42="Yes"),OFFSET('Hygiene Data'!$F$5,0,10*ROW('Hygiene Data'!F36)),NA())</f>
        <v>#N/A</v>
      </c>
      <c r="BG42" s="509" t="e">
        <f ca="1">+IF(AND(ISNUMBER(OFFSET('Hygiene Data'!$F$7,0,10*ROW('Hygiene Data'!F36))),'Data Summary'!DV42="Yes"),OFFSET('Hygiene Data'!$F$7,0,10*ROW('Hygiene Data'!F36)),NA())</f>
        <v>#N/A</v>
      </c>
      <c r="BH42" s="509" t="e">
        <f ca="1">+IF(AND(ISNUMBER(OFFSET('Hygiene Data'!$F$9,0,10*ROW('Hygiene Data'!F36))),'Data Summary'!DW42="Yes"),OFFSET('Hygiene Data'!$F$9,0,10*ROW('Hygiene Data'!F36)),NA())</f>
        <v>#N/A</v>
      </c>
      <c r="BI42" s="509" t="e">
        <f ca="1">+IF(AND(ISNUMBER(OFFSET('Hygiene Data'!$G$5,0,10*ROW('Hygiene Data'!G36))),'Data Summary'!DX42="Yes"),OFFSET('Hygiene Data'!$G$5,0,10*ROW('Hygiene Data'!G36)),NA())</f>
        <v>#N/A</v>
      </c>
      <c r="BJ42" s="509" t="e">
        <f ca="1">+IF(AND(ISNUMBER(OFFSET('Hygiene Data'!$G$7,0,10*ROW('Hygiene Data'!G36))),'Data Summary'!DY42="Yes"),OFFSET('Hygiene Data'!$G$7,0,10*ROW('Hygiene Data'!G36)),NA())</f>
        <v>#N/A</v>
      </c>
      <c r="BK42" s="509" t="e">
        <f ca="1">+IF(AND(ISNUMBER(OFFSET('Hygiene Data'!$G$9,0,10*ROW('Hygiene Data'!G36))),'Data Summary'!DZ42="Yes"),OFFSET('Hygiene Data'!$G$9,0,10*ROW('Hygiene Data'!G36)),NA())</f>
        <v>#N/A</v>
      </c>
      <c r="BL42" s="509" t="e">
        <f ca="1">+IF(AND(ISNUMBER(OFFSET('Hygiene Data'!$H$5,0,10*ROW('Hygiene Data'!H36))),'Data Summary'!EA42="Yes"),OFFSET('Hygiene Data'!$H$5,0,10*ROW('Hygiene Data'!H36)),NA())</f>
        <v>#N/A</v>
      </c>
      <c r="BM42" s="509" t="e">
        <f ca="1">+IF(AND(ISNUMBER(OFFSET('Hygiene Data'!$H$7,0,10*ROW('Hygiene Data'!H36))),'Data Summary'!EB42="Yes"),OFFSET('Hygiene Data'!$H$7,0,10*ROW('Hygiene Data'!H36)),NA())</f>
        <v>#N/A</v>
      </c>
      <c r="BN42" s="509" t="e">
        <f ca="1">+IF(AND(ISNUMBER(OFFSET('Hygiene Data'!$H$9,0,10*ROW('Hygiene Data'!H36))),'Data Summary'!EC42="Yes"),OFFSET('Hygiene Data'!$H$9,0,10*ROW('Hygiene Data'!H36)),NA())</f>
        <v>#N/A</v>
      </c>
      <c r="BO42" s="509" t="e">
        <f ca="1">+IF(AND(ISNUMBER(OFFSET('Hygiene Data'!$I$5,0,10*ROW('Hygiene Data'!I36))),'Data Summary'!ED42="Yes"),OFFSET('Hygiene Data'!$I$5,0,10*ROW('Hygiene Data'!I36)),NA())</f>
        <v>#N/A</v>
      </c>
      <c r="BP42" s="509" t="e">
        <f ca="1">+IF(AND(ISNUMBER(OFFSET('Hygiene Data'!$I$7,0,10*ROW('Hygiene Data'!I36))),'Data Summary'!EE42="Yes"),OFFSET('Hygiene Data'!$I$7,0,10*ROW('Hygiene Data'!I36)),NA())</f>
        <v>#N/A</v>
      </c>
      <c r="BQ42" s="509" t="e">
        <f ca="1">+IF(AND(ISNUMBER(OFFSET('Hygiene Data'!$I$9,0,10*ROW('Hygiene Data'!I36))),'Data Summary'!EF42="Yes"),OFFSET('Hygiene Data'!$I$9,0,10*ROW('Hygiene Data'!I36)),NA())</f>
        <v>#N/A</v>
      </c>
    </row>
    <row r="43" spans="1:69" x14ac:dyDescent="0.25">
      <c r="A43" s="505" t="e">
        <f ca="1">+RIGHT('Data Summary'!A43,LEN('Data Summary'!A43)-9)</f>
        <v>#VALUE!</v>
      </c>
      <c r="B43" s="479" t="str">
        <f ca="1">+IF(ISTEXT('Data Summary'!B43),'Data Summary'!B43,"")</f>
        <v/>
      </c>
      <c r="C43" s="506" t="e">
        <f ca="1">+VALUE('Data Summary'!C43)</f>
        <v>#VALUE!</v>
      </c>
      <c r="D43" s="507" t="e">
        <f ca="1">+IF(AND(ISNUMBER(OFFSET('Water Data'!$D$4,0,10*ROW('Water Data'!D37))),'Data Summary'!BS43="Yes"),100-OFFSET('Water Data'!$D$4,0,10*ROW('Water Data'!D37)),NA())</f>
        <v>#N/A</v>
      </c>
      <c r="E43" s="507" t="e">
        <f ca="1">+IF(AND(ISNUMBER(OFFSET('Water Data'!$D$6,0,10*ROW('Water Data'!D37))),'Data Summary'!BT43="Yes"),OFFSET('Water Data'!$D$6,0,10*ROW('Water Data'!D37)),NA())</f>
        <v>#N/A</v>
      </c>
      <c r="F43" s="507" t="e">
        <f ca="1">+IF(AND(ISNUMBER(OFFSET('Water Data'!$D$9,0,10*ROW('Water Data'!D37))),'Data Summary'!BU43="Yes"),OFFSET('Water Data'!$D$9,0,10*ROW('Water Data'!D37)),NA())</f>
        <v>#N/A</v>
      </c>
      <c r="G43" s="507" t="e">
        <f ca="1">+IF(AND(ISNUMBER(OFFSET('Water Data'!$E$4,0,10*ROW('Water Data'!E37))),'Data Summary'!BV43="Yes"),100-OFFSET('Water Data'!$E$4,0,10*ROW('Water Data'!E37)),NA())</f>
        <v>#N/A</v>
      </c>
      <c r="H43" s="507" t="e">
        <f ca="1">+IF(AND(ISNUMBER(OFFSET('Water Data'!$E$6,0,10*ROW('Water Data'!E37))),'Data Summary'!BW43="Yes"),OFFSET('Water Data'!$E$6,0,10*ROW('Water Data'!E37)),NA())</f>
        <v>#N/A</v>
      </c>
      <c r="I43" s="507" t="e">
        <f ca="1">+IF(AND(ISNUMBER(OFFSET('Water Data'!$E$9,0,10*ROW('Water Data'!E37))),'Data Summary'!BX43="Yes"),OFFSET('Water Data'!$E$9,0,10*ROW('Water Data'!E37)),NA())</f>
        <v>#N/A</v>
      </c>
      <c r="J43" s="507" t="e">
        <f ca="1">+IF(AND(ISNUMBER(OFFSET('Water Data'!$F$4,0,10*ROW('Water Data'!F37))),'Data Summary'!BY43="Yes"),100-OFFSET('Water Data'!$F$4,0,10*ROW('Water Data'!F37)),NA())</f>
        <v>#N/A</v>
      </c>
      <c r="K43" s="507" t="e">
        <f ca="1">+IF(AND(ISNUMBER(OFFSET('Water Data'!$F$6,0,10*ROW('Water Data'!F37))),'Data Summary'!BZ43="Yes"),OFFSET('Water Data'!$F$6,0,10*ROW('Water Data'!F37)),NA())</f>
        <v>#N/A</v>
      </c>
      <c r="L43" s="507" t="e">
        <f ca="1">+IF(AND(ISNUMBER(OFFSET('Water Data'!$F$9,0,10*ROW('Water Data'!F37))),'Data Summary'!CA43="Yes"),OFFSET('Water Data'!$F$9,0,10*ROW('Water Data'!F37)),NA())</f>
        <v>#N/A</v>
      </c>
      <c r="M43" s="507" t="e">
        <f ca="1">+IF(AND(ISNUMBER(OFFSET('Water Data'!$G$4,0,10*ROW('Water Data'!G37))),'Data Summary'!CB43="Yes"),100-OFFSET('Water Data'!$G$4,0,10*ROW('Water Data'!G37)),NA())</f>
        <v>#N/A</v>
      </c>
      <c r="N43" s="507" t="e">
        <f ca="1">+IF(AND(ISNUMBER(OFFSET('Water Data'!$G$6,0,10*ROW('Water Data'!G37))),'Data Summary'!CC43="Yes"),OFFSET('Water Data'!$G$6,0,10*ROW('Water Data'!G37)),NA())</f>
        <v>#N/A</v>
      </c>
      <c r="O43" s="507" t="e">
        <f ca="1">+IF(AND(ISNUMBER(OFFSET('Water Data'!$G$9,0,10*ROW('Water Data'!G37))),'Data Summary'!CD43="Yes"),OFFSET('Water Data'!$G$9,0,10*ROW('Water Data'!G37)),NA())</f>
        <v>#N/A</v>
      </c>
      <c r="P43" s="507" t="e">
        <f ca="1">+IF(AND(ISNUMBER(OFFSET('Water Data'!$H$4,0,10*ROW('Water Data'!H37))),'Data Summary'!CE43="Yes"),100-OFFSET('Water Data'!$H$4,0,10*ROW('Water Data'!H37)),NA())</f>
        <v>#N/A</v>
      </c>
      <c r="Q43" s="507" t="e">
        <f ca="1">+IF(AND(ISNUMBER(OFFSET('Water Data'!$H$6,0,10*ROW('Water Data'!H37))),'Data Summary'!CF43="Yes"),OFFSET('Water Data'!$H$6,0,10*ROW('Water Data'!H37)),NA())</f>
        <v>#N/A</v>
      </c>
      <c r="R43" s="507" t="e">
        <f ca="1">+IF(AND(ISNUMBER(OFFSET('Water Data'!$H$9,0,10*ROW('Water Data'!H37))),'Data Summary'!CG43="Yes"),OFFSET('Water Data'!$H$9,0,10*ROW('Water Data'!H37)),NA())</f>
        <v>#N/A</v>
      </c>
      <c r="S43" s="507" t="e">
        <f ca="1">+IF(AND(ISNUMBER(OFFSET('Water Data'!$I$4,0,10*ROW('Water Data'!I37))),'Data Summary'!CH43="Yes"),100-OFFSET('Water Data'!$I$4,0,10*ROW('Water Data'!I37)),NA())</f>
        <v>#N/A</v>
      </c>
      <c r="T43" s="507" t="e">
        <f ca="1">+IF(AND(ISNUMBER(OFFSET('Water Data'!$I$6,0,10*ROW('Water Data'!I37))),'Data Summary'!CI43="Yes"),OFFSET('Water Data'!$I$6,0,10*ROW('Water Data'!I37)),NA())</f>
        <v>#N/A</v>
      </c>
      <c r="U43" s="507" t="e">
        <f ca="1">+IF(AND(ISNUMBER(OFFSET('Water Data'!$I$9,0,10*ROW('Water Data'!I37))),'Data Summary'!CJ43="Yes"),OFFSET('Water Data'!$I$9,0,10*ROW('Water Data'!I37)),NA())</f>
        <v>#N/A</v>
      </c>
      <c r="V43" s="508" t="e">
        <f ca="1">+IF(AND(ISNUMBER(OFFSET('Sanitation Data'!$D$4,0,10*ROW('Sanitation Data'!D37))),'Data Summary'!CK43="Yes"),100-OFFSET('Sanitation Data'!$D$4,0,10*ROW('Sanitation Data'!D37)),NA())</f>
        <v>#N/A</v>
      </c>
      <c r="W43" s="508" t="e">
        <f ca="1">+IF(AND(ISNUMBER(OFFSET('Sanitation Data'!$D$6,0,10*ROW('Sanitation Data'!D37))),'Data Summary'!CL43="Yes"),OFFSET('Sanitation Data'!$D$6,0,10*ROW('Sanitation Data'!D37)),NA())</f>
        <v>#N/A</v>
      </c>
      <c r="X43" s="508" t="e">
        <f ca="1">+IF(AND(ISNUMBER(OFFSET('Sanitation Data'!$D$10,0,10*ROW('Sanitation Data'!D37))),'Data Summary'!CM43="Yes"),OFFSET('Sanitation Data'!$D$10,0,10*ROW('Sanitation Data'!D37)),NA())</f>
        <v>#N/A</v>
      </c>
      <c r="Y43" s="508" t="e">
        <f ca="1">+IF(AND(ISNUMBER(OFFSET('Sanitation Data'!$D$11,0,10*ROW('Sanitation Data'!D37))),'Data Summary'!CN43="Yes"),OFFSET('Sanitation Data'!$D$11,0,10*ROW('Sanitation Data'!D37)),NA())</f>
        <v>#N/A</v>
      </c>
      <c r="Z43" s="508" t="e">
        <f ca="1">+IF(AND(ISNUMBER(OFFSET('Sanitation Data'!$D$12,0,10*ROW('Sanitation Data'!D37))),'Data Summary'!CO43="Yes"),OFFSET('Sanitation Data'!$D$12,0,10*ROW('Sanitation Data'!D37)),NA())</f>
        <v>#N/A</v>
      </c>
      <c r="AA43" s="508" t="e">
        <f ca="1">+IF(AND(ISNUMBER(OFFSET('Sanitation Data'!$E$4,0,10*ROW('Sanitation Data'!E37))),'Data Summary'!CP43="Yes"),100-OFFSET('Sanitation Data'!$E$4,0,10*ROW('Sanitation Data'!E37)),NA())</f>
        <v>#N/A</v>
      </c>
      <c r="AB43" s="508" t="e">
        <f ca="1">+IF(AND(ISNUMBER(OFFSET('Sanitation Data'!$E$6,0,10*ROW('Sanitation Data'!E37))),'Data Summary'!CQ43="Yes"),OFFSET('Sanitation Data'!$E$6,0,10*ROW('Sanitation Data'!E37)),NA())</f>
        <v>#N/A</v>
      </c>
      <c r="AC43" s="508" t="e">
        <f ca="1">+IF(AND(ISNUMBER(OFFSET('Sanitation Data'!$E$10,0,10*ROW('Sanitation Data'!E37))),'Data Summary'!CR43="Yes"),OFFSET('Sanitation Data'!$E$10,0,10*ROW('Sanitation Data'!E37)),NA())</f>
        <v>#N/A</v>
      </c>
      <c r="AD43" s="508" t="e">
        <f ca="1">+IF(AND(ISNUMBER(OFFSET('Sanitation Data'!$E$11,0,10*ROW('Sanitation Data'!E37))),'Data Summary'!CS43="Yes"),OFFSET('Sanitation Data'!$E$11,0,10*ROW('Sanitation Data'!E37)),NA())</f>
        <v>#N/A</v>
      </c>
      <c r="AE43" s="508" t="e">
        <f ca="1">+IF(AND(ISNUMBER(OFFSET('Sanitation Data'!$E$12,0,10*ROW('Sanitation Data'!E37))),'Data Summary'!CT43="Yes"),OFFSET('Sanitation Data'!$E$12,0,10*ROW('Sanitation Data'!E37)),NA())</f>
        <v>#N/A</v>
      </c>
      <c r="AF43" s="508" t="e">
        <f ca="1">+IF(AND(ISNUMBER(OFFSET('Sanitation Data'!$F$4,0,10*ROW('Sanitation Data'!F37))),'Data Summary'!CU43="Yes"),100-OFFSET('Sanitation Data'!$F$4,0,10*ROW('Sanitation Data'!F37)),NA())</f>
        <v>#N/A</v>
      </c>
      <c r="AG43" s="508" t="e">
        <f ca="1">+IF(AND(ISNUMBER(OFFSET('Sanitation Data'!$F$6,0,10*ROW('Sanitation Data'!F37))),'Data Summary'!CV43="Yes"),OFFSET('Sanitation Data'!$F$6,0,10*ROW('Sanitation Data'!F37)),NA())</f>
        <v>#N/A</v>
      </c>
      <c r="AH43" s="508" t="e">
        <f ca="1">+IF(AND(ISNUMBER(OFFSET('Sanitation Data'!$F$10,0,10*ROW('Sanitation Data'!F37))),'Data Summary'!CW43="Yes"),OFFSET('Sanitation Data'!$F$10,0,10*ROW('Sanitation Data'!F37)),NA())</f>
        <v>#N/A</v>
      </c>
      <c r="AI43" s="508" t="e">
        <f ca="1">+IF(AND(ISNUMBER(OFFSET('Sanitation Data'!$F$11,0,10*ROW('Sanitation Data'!F37))),'Data Summary'!CX43="Yes"),OFFSET('Sanitation Data'!$F$11,0,10*ROW('Sanitation Data'!F37)),NA())</f>
        <v>#N/A</v>
      </c>
      <c r="AJ43" s="508" t="e">
        <f ca="1">+IF(AND(ISNUMBER(OFFSET('Sanitation Data'!$F$12,0,10*ROW('Sanitation Data'!F37))),'Data Summary'!CY43="Yes"),OFFSET('Sanitation Data'!$F$12,0,10*ROW('Sanitation Data'!F37)),NA())</f>
        <v>#N/A</v>
      </c>
      <c r="AK43" s="508" t="e">
        <f ca="1">+IF(AND(ISNUMBER(OFFSET('Sanitation Data'!$G$4,0,10*ROW('Sanitation Data'!G37))),'Data Summary'!CZ43="Yes"),100-OFFSET('Sanitation Data'!$G$4,0,10*ROW('Sanitation Data'!G37)),NA())</f>
        <v>#N/A</v>
      </c>
      <c r="AL43" s="508" t="e">
        <f ca="1">+IF(AND(ISNUMBER(OFFSET('Sanitation Data'!$G$6,0,10*ROW('Sanitation Data'!G37))),'Data Summary'!DA43="Yes"),OFFSET('Sanitation Data'!$G$6,0,10*ROW('Sanitation Data'!G37)),NA())</f>
        <v>#N/A</v>
      </c>
      <c r="AM43" s="508" t="e">
        <f ca="1">+IF(AND(ISNUMBER(OFFSET('Sanitation Data'!$G$10,0,10*ROW('Sanitation Data'!G37))),'Data Summary'!DB43="Yes"),OFFSET('Sanitation Data'!$G$10,0,10*ROW('Sanitation Data'!G37)),NA())</f>
        <v>#N/A</v>
      </c>
      <c r="AN43" s="508" t="e">
        <f ca="1">+IF(AND(ISNUMBER(OFFSET('Sanitation Data'!$G$11,0,10*ROW('Sanitation Data'!G37))),'Data Summary'!DC43="Yes"),OFFSET('Sanitation Data'!$G$11,0,10*ROW('Sanitation Data'!G37)),NA())</f>
        <v>#N/A</v>
      </c>
      <c r="AO43" s="508" t="e">
        <f ca="1">+IF(AND(ISNUMBER(OFFSET('Sanitation Data'!$G$12,0,10*ROW('Sanitation Data'!G37))),'Data Summary'!DD43="Yes"),OFFSET('Sanitation Data'!$G$12,0,10*ROW('Sanitation Data'!G37)),NA())</f>
        <v>#N/A</v>
      </c>
      <c r="AP43" s="508" t="e">
        <f ca="1">+IF(AND(ISNUMBER(OFFSET('Sanitation Data'!$H$4,0,10*ROW('Sanitation Data'!H37))),'Data Summary'!DE43="Yes"),100-OFFSET('Sanitation Data'!$H$4,0,10*ROW('Sanitation Data'!H37)),NA())</f>
        <v>#N/A</v>
      </c>
      <c r="AQ43" s="508" t="e">
        <f ca="1">+IF(AND(ISNUMBER(OFFSET('Sanitation Data'!$H$6,0,10*ROW('Sanitation Data'!H37))),'Data Summary'!DF43="Yes"),OFFSET('Sanitation Data'!$H$6,0,10*ROW('Sanitation Data'!H37)),NA())</f>
        <v>#N/A</v>
      </c>
      <c r="AR43" s="508" t="e">
        <f ca="1">+IF(AND(ISNUMBER(OFFSET('Sanitation Data'!$H$10,0,10*ROW('Sanitation Data'!H37))),'Data Summary'!DG43="Yes"),OFFSET('Sanitation Data'!$H$10,0,10*ROW('Sanitation Data'!H37)),NA())</f>
        <v>#N/A</v>
      </c>
      <c r="AS43" s="508" t="e">
        <f ca="1">+IF(AND(ISNUMBER(OFFSET('Sanitation Data'!$H$11,0,10*ROW('Sanitation Data'!H37))),'Data Summary'!DH43="Yes"),OFFSET('Sanitation Data'!$H$11,0,10*ROW('Sanitation Data'!H37)),NA())</f>
        <v>#N/A</v>
      </c>
      <c r="AT43" s="508" t="e">
        <f ca="1">+IF(AND(ISNUMBER(OFFSET('Sanitation Data'!$H$12,0,10*ROW('Sanitation Data'!H37))),'Data Summary'!DI43="Yes"),OFFSET('Sanitation Data'!$H$12,0,10*ROW('Sanitation Data'!H37)),NA())</f>
        <v>#N/A</v>
      </c>
      <c r="AU43" s="508" t="e">
        <f ca="1">+IF(AND(ISNUMBER(OFFSET('Sanitation Data'!$I$4,0,10*ROW('Sanitation Data'!I37))),'Data Summary'!DJ43="Yes"),100-OFFSET('Sanitation Data'!$I$4,0,10*ROW('Sanitation Data'!I37)),NA())</f>
        <v>#N/A</v>
      </c>
      <c r="AV43" s="508" t="e">
        <f ca="1">+IF(AND(ISNUMBER(OFFSET('Sanitation Data'!$I$6,0,10*ROW('Sanitation Data'!I37))),'Data Summary'!DK43="Yes"),OFFSET('Sanitation Data'!$I$6,0,10*ROW('Sanitation Data'!I37)),NA())</f>
        <v>#N/A</v>
      </c>
      <c r="AW43" s="508" t="e">
        <f ca="1">+IF(AND(ISNUMBER(OFFSET('Sanitation Data'!$I$10,0,10*ROW('Sanitation Data'!I37))),'Data Summary'!DL43="Yes"),OFFSET('Sanitation Data'!$I$10,0,10*ROW('Sanitation Data'!I37)),NA())</f>
        <v>#N/A</v>
      </c>
      <c r="AX43" s="508" t="e">
        <f ca="1">+IF(AND(ISNUMBER(OFFSET('Sanitation Data'!$I$11,0,10*ROW('Sanitation Data'!I37))),'Data Summary'!DM43="Yes"),OFFSET('Sanitation Data'!$I$11,0,10*ROW('Sanitation Data'!I37)),NA())</f>
        <v>#N/A</v>
      </c>
      <c r="AY43" s="508" t="e">
        <f ca="1">+IF(AND(ISNUMBER(OFFSET('Sanitation Data'!$I$12,0,10*ROW('Sanitation Data'!I37))),'Data Summary'!DN43="Yes"),OFFSET('Sanitation Data'!$I$12,0,10*ROW('Sanitation Data'!I37)),NA())</f>
        <v>#N/A</v>
      </c>
      <c r="AZ43" s="509" t="e">
        <f ca="1">+IF(AND(ISNUMBER(OFFSET('Hygiene Data'!$D$5,0,10*ROW('Hygiene Data'!D37))),'Data Summary'!DO43="Yes"),OFFSET('Hygiene Data'!$D$5,0,10*ROW('Hygiene Data'!D37)),NA())</f>
        <v>#N/A</v>
      </c>
      <c r="BA43" s="509" t="e">
        <f ca="1">+IF(AND(ISNUMBER(OFFSET('Hygiene Data'!$D$7,0,10*ROW('Hygiene Data'!D37))),'Data Summary'!DP43="Yes"),OFFSET('Hygiene Data'!$D$7,0,10*ROW('Hygiene Data'!D37)),NA())</f>
        <v>#N/A</v>
      </c>
      <c r="BB43" s="509" t="e">
        <f ca="1">+IF(AND(ISNUMBER(OFFSET('Hygiene Data'!$D$9,0,10*ROW('Hygiene Data'!D37))),'Data Summary'!DQ43="Yes"),OFFSET('Hygiene Data'!$D$9,0,10*ROW('Hygiene Data'!D37)),NA())</f>
        <v>#N/A</v>
      </c>
      <c r="BC43" s="509" t="e">
        <f ca="1">+IF(AND(ISNUMBER(OFFSET('Hygiene Data'!$E$5,0,10*ROW('Hygiene Data'!E37))),'Data Summary'!DR43="Yes"),OFFSET('Hygiene Data'!$E$5,0,10*ROW('Hygiene Data'!E37)),NA())</f>
        <v>#N/A</v>
      </c>
      <c r="BD43" s="509" t="e">
        <f ca="1">+IF(AND(ISNUMBER(OFFSET('Hygiene Data'!$E$7,0,10*ROW('Hygiene Data'!E37))),'Data Summary'!DS43="Yes"),OFFSET('Hygiene Data'!$E$7,0,10*ROW('Hygiene Data'!E37)),NA())</f>
        <v>#N/A</v>
      </c>
      <c r="BE43" s="509" t="e">
        <f ca="1">+IF(AND(ISNUMBER(OFFSET('Hygiene Data'!$E$9,0,10*ROW('Hygiene Data'!E37))),'Data Summary'!DT43="Yes"),OFFSET('Hygiene Data'!$E$9,0,10*ROW('Hygiene Data'!E37)),NA())</f>
        <v>#N/A</v>
      </c>
      <c r="BF43" s="509" t="e">
        <f ca="1">+IF(AND(ISNUMBER(OFFSET('Hygiene Data'!$F$5,0,10*ROW('Hygiene Data'!F37))),'Data Summary'!DU43="Yes"),OFFSET('Hygiene Data'!$F$5,0,10*ROW('Hygiene Data'!F37)),NA())</f>
        <v>#N/A</v>
      </c>
      <c r="BG43" s="509" t="e">
        <f ca="1">+IF(AND(ISNUMBER(OFFSET('Hygiene Data'!$F$7,0,10*ROW('Hygiene Data'!F37))),'Data Summary'!DV43="Yes"),OFFSET('Hygiene Data'!$F$7,0,10*ROW('Hygiene Data'!F37)),NA())</f>
        <v>#N/A</v>
      </c>
      <c r="BH43" s="509" t="e">
        <f ca="1">+IF(AND(ISNUMBER(OFFSET('Hygiene Data'!$F$9,0,10*ROW('Hygiene Data'!F37))),'Data Summary'!DW43="Yes"),OFFSET('Hygiene Data'!$F$9,0,10*ROW('Hygiene Data'!F37)),NA())</f>
        <v>#N/A</v>
      </c>
      <c r="BI43" s="509" t="e">
        <f ca="1">+IF(AND(ISNUMBER(OFFSET('Hygiene Data'!$G$5,0,10*ROW('Hygiene Data'!G37))),'Data Summary'!DX43="Yes"),OFFSET('Hygiene Data'!$G$5,0,10*ROW('Hygiene Data'!G37)),NA())</f>
        <v>#N/A</v>
      </c>
      <c r="BJ43" s="509" t="e">
        <f ca="1">+IF(AND(ISNUMBER(OFFSET('Hygiene Data'!$G$7,0,10*ROW('Hygiene Data'!G37))),'Data Summary'!DY43="Yes"),OFFSET('Hygiene Data'!$G$7,0,10*ROW('Hygiene Data'!G37)),NA())</f>
        <v>#N/A</v>
      </c>
      <c r="BK43" s="509" t="e">
        <f ca="1">+IF(AND(ISNUMBER(OFFSET('Hygiene Data'!$G$9,0,10*ROW('Hygiene Data'!G37))),'Data Summary'!DZ43="Yes"),OFFSET('Hygiene Data'!$G$9,0,10*ROW('Hygiene Data'!G37)),NA())</f>
        <v>#N/A</v>
      </c>
      <c r="BL43" s="509" t="e">
        <f ca="1">+IF(AND(ISNUMBER(OFFSET('Hygiene Data'!$H$5,0,10*ROW('Hygiene Data'!H37))),'Data Summary'!EA43="Yes"),OFFSET('Hygiene Data'!$H$5,0,10*ROW('Hygiene Data'!H37)),NA())</f>
        <v>#N/A</v>
      </c>
      <c r="BM43" s="509" t="e">
        <f ca="1">+IF(AND(ISNUMBER(OFFSET('Hygiene Data'!$H$7,0,10*ROW('Hygiene Data'!H37))),'Data Summary'!EB43="Yes"),OFFSET('Hygiene Data'!$H$7,0,10*ROW('Hygiene Data'!H37)),NA())</f>
        <v>#N/A</v>
      </c>
      <c r="BN43" s="509" t="e">
        <f ca="1">+IF(AND(ISNUMBER(OFFSET('Hygiene Data'!$H$9,0,10*ROW('Hygiene Data'!H37))),'Data Summary'!EC43="Yes"),OFFSET('Hygiene Data'!$H$9,0,10*ROW('Hygiene Data'!H37)),NA())</f>
        <v>#N/A</v>
      </c>
      <c r="BO43" s="509" t="e">
        <f ca="1">+IF(AND(ISNUMBER(OFFSET('Hygiene Data'!$I$5,0,10*ROW('Hygiene Data'!I37))),'Data Summary'!ED43="Yes"),OFFSET('Hygiene Data'!$I$5,0,10*ROW('Hygiene Data'!I37)),NA())</f>
        <v>#N/A</v>
      </c>
      <c r="BP43" s="509" t="e">
        <f ca="1">+IF(AND(ISNUMBER(OFFSET('Hygiene Data'!$I$7,0,10*ROW('Hygiene Data'!I37))),'Data Summary'!EE43="Yes"),OFFSET('Hygiene Data'!$I$7,0,10*ROW('Hygiene Data'!I37)),NA())</f>
        <v>#N/A</v>
      </c>
      <c r="BQ43" s="509" t="e">
        <f ca="1">+IF(AND(ISNUMBER(OFFSET('Hygiene Data'!$I$9,0,10*ROW('Hygiene Data'!I37))),'Data Summary'!EF43="Yes"),OFFSET('Hygiene Data'!$I$9,0,10*ROW('Hygiene Data'!I37)),NA())</f>
        <v>#N/A</v>
      </c>
    </row>
    <row r="44" spans="1:69" x14ac:dyDescent="0.25">
      <c r="A44" s="505" t="e">
        <f ca="1">+RIGHT('Data Summary'!A44,LEN('Data Summary'!A44)-9)</f>
        <v>#VALUE!</v>
      </c>
      <c r="B44" s="479" t="str">
        <f ca="1">+IF(ISTEXT('Data Summary'!B44),'Data Summary'!B44,"")</f>
        <v/>
      </c>
      <c r="C44" s="506" t="e">
        <f ca="1">+VALUE('Data Summary'!C44)</f>
        <v>#VALUE!</v>
      </c>
      <c r="D44" s="507" t="e">
        <f ca="1">+IF(AND(ISNUMBER(OFFSET('Water Data'!$D$4,0,10*ROW('Water Data'!D38))),'Data Summary'!BS44="Yes"),100-OFFSET('Water Data'!$D$4,0,10*ROW('Water Data'!D38)),NA())</f>
        <v>#N/A</v>
      </c>
      <c r="E44" s="507" t="e">
        <f ca="1">+IF(AND(ISNUMBER(OFFSET('Water Data'!$D$6,0,10*ROW('Water Data'!D38))),'Data Summary'!BT44="Yes"),OFFSET('Water Data'!$D$6,0,10*ROW('Water Data'!D38)),NA())</f>
        <v>#N/A</v>
      </c>
      <c r="F44" s="507" t="e">
        <f ca="1">+IF(AND(ISNUMBER(OFFSET('Water Data'!$D$9,0,10*ROW('Water Data'!D38))),'Data Summary'!BU44="Yes"),OFFSET('Water Data'!$D$9,0,10*ROW('Water Data'!D38)),NA())</f>
        <v>#N/A</v>
      </c>
      <c r="G44" s="507" t="e">
        <f ca="1">+IF(AND(ISNUMBER(OFFSET('Water Data'!$E$4,0,10*ROW('Water Data'!E38))),'Data Summary'!BV44="Yes"),100-OFFSET('Water Data'!$E$4,0,10*ROW('Water Data'!E38)),NA())</f>
        <v>#N/A</v>
      </c>
      <c r="H44" s="507" t="e">
        <f ca="1">+IF(AND(ISNUMBER(OFFSET('Water Data'!$E$6,0,10*ROW('Water Data'!E38))),'Data Summary'!BW44="Yes"),OFFSET('Water Data'!$E$6,0,10*ROW('Water Data'!E38)),NA())</f>
        <v>#N/A</v>
      </c>
      <c r="I44" s="507" t="e">
        <f ca="1">+IF(AND(ISNUMBER(OFFSET('Water Data'!$E$9,0,10*ROW('Water Data'!E38))),'Data Summary'!BX44="Yes"),OFFSET('Water Data'!$E$9,0,10*ROW('Water Data'!E38)),NA())</f>
        <v>#N/A</v>
      </c>
      <c r="J44" s="507" t="e">
        <f ca="1">+IF(AND(ISNUMBER(OFFSET('Water Data'!$F$4,0,10*ROW('Water Data'!F38))),'Data Summary'!BY44="Yes"),100-OFFSET('Water Data'!$F$4,0,10*ROW('Water Data'!F38)),NA())</f>
        <v>#N/A</v>
      </c>
      <c r="K44" s="507" t="e">
        <f ca="1">+IF(AND(ISNUMBER(OFFSET('Water Data'!$F$6,0,10*ROW('Water Data'!F38))),'Data Summary'!BZ44="Yes"),OFFSET('Water Data'!$F$6,0,10*ROW('Water Data'!F38)),NA())</f>
        <v>#N/A</v>
      </c>
      <c r="L44" s="507" t="e">
        <f ca="1">+IF(AND(ISNUMBER(OFFSET('Water Data'!$F$9,0,10*ROW('Water Data'!F38))),'Data Summary'!CA44="Yes"),OFFSET('Water Data'!$F$9,0,10*ROW('Water Data'!F38)),NA())</f>
        <v>#N/A</v>
      </c>
      <c r="M44" s="507" t="e">
        <f ca="1">+IF(AND(ISNUMBER(OFFSET('Water Data'!$G$4,0,10*ROW('Water Data'!G38))),'Data Summary'!CB44="Yes"),100-OFFSET('Water Data'!$G$4,0,10*ROW('Water Data'!G38)),NA())</f>
        <v>#N/A</v>
      </c>
      <c r="N44" s="507" t="e">
        <f ca="1">+IF(AND(ISNUMBER(OFFSET('Water Data'!$G$6,0,10*ROW('Water Data'!G38))),'Data Summary'!CC44="Yes"),OFFSET('Water Data'!$G$6,0,10*ROW('Water Data'!G38)),NA())</f>
        <v>#N/A</v>
      </c>
      <c r="O44" s="507" t="e">
        <f ca="1">+IF(AND(ISNUMBER(OFFSET('Water Data'!$G$9,0,10*ROW('Water Data'!G38))),'Data Summary'!CD44="Yes"),OFFSET('Water Data'!$G$9,0,10*ROW('Water Data'!G38)),NA())</f>
        <v>#N/A</v>
      </c>
      <c r="P44" s="507" t="e">
        <f ca="1">+IF(AND(ISNUMBER(OFFSET('Water Data'!$H$4,0,10*ROW('Water Data'!H38))),'Data Summary'!CE44="Yes"),100-OFFSET('Water Data'!$H$4,0,10*ROW('Water Data'!H38)),NA())</f>
        <v>#N/A</v>
      </c>
      <c r="Q44" s="507" t="e">
        <f ca="1">+IF(AND(ISNUMBER(OFFSET('Water Data'!$H$6,0,10*ROW('Water Data'!H38))),'Data Summary'!CF44="Yes"),OFFSET('Water Data'!$H$6,0,10*ROW('Water Data'!H38)),NA())</f>
        <v>#N/A</v>
      </c>
      <c r="R44" s="507" t="e">
        <f ca="1">+IF(AND(ISNUMBER(OFFSET('Water Data'!$H$9,0,10*ROW('Water Data'!H38))),'Data Summary'!CG44="Yes"),OFFSET('Water Data'!$H$9,0,10*ROW('Water Data'!H38)),NA())</f>
        <v>#N/A</v>
      </c>
      <c r="S44" s="507" t="e">
        <f ca="1">+IF(AND(ISNUMBER(OFFSET('Water Data'!$I$4,0,10*ROW('Water Data'!I38))),'Data Summary'!CH44="Yes"),100-OFFSET('Water Data'!$I$4,0,10*ROW('Water Data'!I38)),NA())</f>
        <v>#N/A</v>
      </c>
      <c r="T44" s="507" t="e">
        <f ca="1">+IF(AND(ISNUMBER(OFFSET('Water Data'!$I$6,0,10*ROW('Water Data'!I38))),'Data Summary'!CI44="Yes"),OFFSET('Water Data'!$I$6,0,10*ROW('Water Data'!I38)),NA())</f>
        <v>#N/A</v>
      </c>
      <c r="U44" s="507" t="e">
        <f ca="1">+IF(AND(ISNUMBER(OFFSET('Water Data'!$I$9,0,10*ROW('Water Data'!I38))),'Data Summary'!CJ44="Yes"),OFFSET('Water Data'!$I$9,0,10*ROW('Water Data'!I38)),NA())</f>
        <v>#N/A</v>
      </c>
      <c r="V44" s="508" t="e">
        <f ca="1">+IF(AND(ISNUMBER(OFFSET('Sanitation Data'!$D$4,0,10*ROW('Sanitation Data'!D38))),'Data Summary'!CK44="Yes"),100-OFFSET('Sanitation Data'!$D$4,0,10*ROW('Sanitation Data'!D38)),NA())</f>
        <v>#N/A</v>
      </c>
      <c r="W44" s="508" t="e">
        <f ca="1">+IF(AND(ISNUMBER(OFFSET('Sanitation Data'!$D$6,0,10*ROW('Sanitation Data'!D38))),'Data Summary'!CL44="Yes"),OFFSET('Sanitation Data'!$D$6,0,10*ROW('Sanitation Data'!D38)),NA())</f>
        <v>#N/A</v>
      </c>
      <c r="X44" s="508" t="e">
        <f ca="1">+IF(AND(ISNUMBER(OFFSET('Sanitation Data'!$D$10,0,10*ROW('Sanitation Data'!D38))),'Data Summary'!CM44="Yes"),OFFSET('Sanitation Data'!$D$10,0,10*ROW('Sanitation Data'!D38)),NA())</f>
        <v>#N/A</v>
      </c>
      <c r="Y44" s="508" t="e">
        <f ca="1">+IF(AND(ISNUMBER(OFFSET('Sanitation Data'!$D$11,0,10*ROW('Sanitation Data'!D38))),'Data Summary'!CN44="Yes"),OFFSET('Sanitation Data'!$D$11,0,10*ROW('Sanitation Data'!D38)),NA())</f>
        <v>#N/A</v>
      </c>
      <c r="Z44" s="508" t="e">
        <f ca="1">+IF(AND(ISNUMBER(OFFSET('Sanitation Data'!$D$12,0,10*ROW('Sanitation Data'!D38))),'Data Summary'!CO44="Yes"),OFFSET('Sanitation Data'!$D$12,0,10*ROW('Sanitation Data'!D38)),NA())</f>
        <v>#N/A</v>
      </c>
      <c r="AA44" s="508" t="e">
        <f ca="1">+IF(AND(ISNUMBER(OFFSET('Sanitation Data'!$E$4,0,10*ROW('Sanitation Data'!E38))),'Data Summary'!CP44="Yes"),100-OFFSET('Sanitation Data'!$E$4,0,10*ROW('Sanitation Data'!E38)),NA())</f>
        <v>#N/A</v>
      </c>
      <c r="AB44" s="508" t="e">
        <f ca="1">+IF(AND(ISNUMBER(OFFSET('Sanitation Data'!$E$6,0,10*ROW('Sanitation Data'!E38))),'Data Summary'!CQ44="Yes"),OFFSET('Sanitation Data'!$E$6,0,10*ROW('Sanitation Data'!E38)),NA())</f>
        <v>#N/A</v>
      </c>
      <c r="AC44" s="508" t="e">
        <f ca="1">+IF(AND(ISNUMBER(OFFSET('Sanitation Data'!$E$10,0,10*ROW('Sanitation Data'!E38))),'Data Summary'!CR44="Yes"),OFFSET('Sanitation Data'!$E$10,0,10*ROW('Sanitation Data'!E38)),NA())</f>
        <v>#N/A</v>
      </c>
      <c r="AD44" s="508" t="e">
        <f ca="1">+IF(AND(ISNUMBER(OFFSET('Sanitation Data'!$E$11,0,10*ROW('Sanitation Data'!E38))),'Data Summary'!CS44="Yes"),OFFSET('Sanitation Data'!$E$11,0,10*ROW('Sanitation Data'!E38)),NA())</f>
        <v>#N/A</v>
      </c>
      <c r="AE44" s="508" t="e">
        <f ca="1">+IF(AND(ISNUMBER(OFFSET('Sanitation Data'!$E$12,0,10*ROW('Sanitation Data'!E38))),'Data Summary'!CT44="Yes"),OFFSET('Sanitation Data'!$E$12,0,10*ROW('Sanitation Data'!E38)),NA())</f>
        <v>#N/A</v>
      </c>
      <c r="AF44" s="508" t="e">
        <f ca="1">+IF(AND(ISNUMBER(OFFSET('Sanitation Data'!$F$4,0,10*ROW('Sanitation Data'!F38))),'Data Summary'!CU44="Yes"),100-OFFSET('Sanitation Data'!$F$4,0,10*ROW('Sanitation Data'!F38)),NA())</f>
        <v>#N/A</v>
      </c>
      <c r="AG44" s="508" t="e">
        <f ca="1">+IF(AND(ISNUMBER(OFFSET('Sanitation Data'!$F$6,0,10*ROW('Sanitation Data'!F38))),'Data Summary'!CV44="Yes"),OFFSET('Sanitation Data'!$F$6,0,10*ROW('Sanitation Data'!F38)),NA())</f>
        <v>#N/A</v>
      </c>
      <c r="AH44" s="508" t="e">
        <f ca="1">+IF(AND(ISNUMBER(OFFSET('Sanitation Data'!$F$10,0,10*ROW('Sanitation Data'!F38))),'Data Summary'!CW44="Yes"),OFFSET('Sanitation Data'!$F$10,0,10*ROW('Sanitation Data'!F38)),NA())</f>
        <v>#N/A</v>
      </c>
      <c r="AI44" s="508" t="e">
        <f ca="1">+IF(AND(ISNUMBER(OFFSET('Sanitation Data'!$F$11,0,10*ROW('Sanitation Data'!F38))),'Data Summary'!CX44="Yes"),OFFSET('Sanitation Data'!$F$11,0,10*ROW('Sanitation Data'!F38)),NA())</f>
        <v>#N/A</v>
      </c>
      <c r="AJ44" s="508" t="e">
        <f ca="1">+IF(AND(ISNUMBER(OFFSET('Sanitation Data'!$F$12,0,10*ROW('Sanitation Data'!F38))),'Data Summary'!CY44="Yes"),OFFSET('Sanitation Data'!$F$12,0,10*ROW('Sanitation Data'!F38)),NA())</f>
        <v>#N/A</v>
      </c>
      <c r="AK44" s="508" t="e">
        <f ca="1">+IF(AND(ISNUMBER(OFFSET('Sanitation Data'!$G$4,0,10*ROW('Sanitation Data'!G38))),'Data Summary'!CZ44="Yes"),100-OFFSET('Sanitation Data'!$G$4,0,10*ROW('Sanitation Data'!G38)),NA())</f>
        <v>#N/A</v>
      </c>
      <c r="AL44" s="508" t="e">
        <f ca="1">+IF(AND(ISNUMBER(OFFSET('Sanitation Data'!$G$6,0,10*ROW('Sanitation Data'!G38))),'Data Summary'!DA44="Yes"),OFFSET('Sanitation Data'!$G$6,0,10*ROW('Sanitation Data'!G38)),NA())</f>
        <v>#N/A</v>
      </c>
      <c r="AM44" s="508" t="e">
        <f ca="1">+IF(AND(ISNUMBER(OFFSET('Sanitation Data'!$G$10,0,10*ROW('Sanitation Data'!G38))),'Data Summary'!DB44="Yes"),OFFSET('Sanitation Data'!$G$10,0,10*ROW('Sanitation Data'!G38)),NA())</f>
        <v>#N/A</v>
      </c>
      <c r="AN44" s="508" t="e">
        <f ca="1">+IF(AND(ISNUMBER(OFFSET('Sanitation Data'!$G$11,0,10*ROW('Sanitation Data'!G38))),'Data Summary'!DC44="Yes"),OFFSET('Sanitation Data'!$G$11,0,10*ROW('Sanitation Data'!G38)),NA())</f>
        <v>#N/A</v>
      </c>
      <c r="AO44" s="508" t="e">
        <f ca="1">+IF(AND(ISNUMBER(OFFSET('Sanitation Data'!$G$12,0,10*ROW('Sanitation Data'!G38))),'Data Summary'!DD44="Yes"),OFFSET('Sanitation Data'!$G$12,0,10*ROW('Sanitation Data'!G38)),NA())</f>
        <v>#N/A</v>
      </c>
      <c r="AP44" s="508" t="e">
        <f ca="1">+IF(AND(ISNUMBER(OFFSET('Sanitation Data'!$H$4,0,10*ROW('Sanitation Data'!H38))),'Data Summary'!DE44="Yes"),100-OFFSET('Sanitation Data'!$H$4,0,10*ROW('Sanitation Data'!H38)),NA())</f>
        <v>#N/A</v>
      </c>
      <c r="AQ44" s="508" t="e">
        <f ca="1">+IF(AND(ISNUMBER(OFFSET('Sanitation Data'!$H$6,0,10*ROW('Sanitation Data'!H38))),'Data Summary'!DF44="Yes"),OFFSET('Sanitation Data'!$H$6,0,10*ROW('Sanitation Data'!H38)),NA())</f>
        <v>#N/A</v>
      </c>
      <c r="AR44" s="508" t="e">
        <f ca="1">+IF(AND(ISNUMBER(OFFSET('Sanitation Data'!$H$10,0,10*ROW('Sanitation Data'!H38))),'Data Summary'!DG44="Yes"),OFFSET('Sanitation Data'!$H$10,0,10*ROW('Sanitation Data'!H38)),NA())</f>
        <v>#N/A</v>
      </c>
      <c r="AS44" s="508" t="e">
        <f ca="1">+IF(AND(ISNUMBER(OFFSET('Sanitation Data'!$H$11,0,10*ROW('Sanitation Data'!H38))),'Data Summary'!DH44="Yes"),OFFSET('Sanitation Data'!$H$11,0,10*ROW('Sanitation Data'!H38)),NA())</f>
        <v>#N/A</v>
      </c>
      <c r="AT44" s="508" t="e">
        <f ca="1">+IF(AND(ISNUMBER(OFFSET('Sanitation Data'!$H$12,0,10*ROW('Sanitation Data'!H38))),'Data Summary'!DI44="Yes"),OFFSET('Sanitation Data'!$H$12,0,10*ROW('Sanitation Data'!H38)),NA())</f>
        <v>#N/A</v>
      </c>
      <c r="AU44" s="508" t="e">
        <f ca="1">+IF(AND(ISNUMBER(OFFSET('Sanitation Data'!$I$4,0,10*ROW('Sanitation Data'!I38))),'Data Summary'!DJ44="Yes"),100-OFFSET('Sanitation Data'!$I$4,0,10*ROW('Sanitation Data'!I38)),NA())</f>
        <v>#N/A</v>
      </c>
      <c r="AV44" s="508" t="e">
        <f ca="1">+IF(AND(ISNUMBER(OFFSET('Sanitation Data'!$I$6,0,10*ROW('Sanitation Data'!I38))),'Data Summary'!DK44="Yes"),OFFSET('Sanitation Data'!$I$6,0,10*ROW('Sanitation Data'!I38)),NA())</f>
        <v>#N/A</v>
      </c>
      <c r="AW44" s="508" t="e">
        <f ca="1">+IF(AND(ISNUMBER(OFFSET('Sanitation Data'!$I$10,0,10*ROW('Sanitation Data'!I38))),'Data Summary'!DL44="Yes"),OFFSET('Sanitation Data'!$I$10,0,10*ROW('Sanitation Data'!I38)),NA())</f>
        <v>#N/A</v>
      </c>
      <c r="AX44" s="508" t="e">
        <f ca="1">+IF(AND(ISNUMBER(OFFSET('Sanitation Data'!$I$11,0,10*ROW('Sanitation Data'!I38))),'Data Summary'!DM44="Yes"),OFFSET('Sanitation Data'!$I$11,0,10*ROW('Sanitation Data'!I38)),NA())</f>
        <v>#N/A</v>
      </c>
      <c r="AY44" s="508" t="e">
        <f ca="1">+IF(AND(ISNUMBER(OFFSET('Sanitation Data'!$I$12,0,10*ROW('Sanitation Data'!I38))),'Data Summary'!DN44="Yes"),OFFSET('Sanitation Data'!$I$12,0,10*ROW('Sanitation Data'!I38)),NA())</f>
        <v>#N/A</v>
      </c>
      <c r="AZ44" s="509" t="e">
        <f ca="1">+IF(AND(ISNUMBER(OFFSET('Hygiene Data'!$D$5,0,10*ROW('Hygiene Data'!D38))),'Data Summary'!DO44="Yes"),OFFSET('Hygiene Data'!$D$5,0,10*ROW('Hygiene Data'!D38)),NA())</f>
        <v>#N/A</v>
      </c>
      <c r="BA44" s="509" t="e">
        <f ca="1">+IF(AND(ISNUMBER(OFFSET('Hygiene Data'!$D$7,0,10*ROW('Hygiene Data'!D38))),'Data Summary'!DP44="Yes"),OFFSET('Hygiene Data'!$D$7,0,10*ROW('Hygiene Data'!D38)),NA())</f>
        <v>#N/A</v>
      </c>
      <c r="BB44" s="509" t="e">
        <f ca="1">+IF(AND(ISNUMBER(OFFSET('Hygiene Data'!$D$9,0,10*ROW('Hygiene Data'!D38))),'Data Summary'!DQ44="Yes"),OFFSET('Hygiene Data'!$D$9,0,10*ROW('Hygiene Data'!D38)),NA())</f>
        <v>#N/A</v>
      </c>
      <c r="BC44" s="509" t="e">
        <f ca="1">+IF(AND(ISNUMBER(OFFSET('Hygiene Data'!$E$5,0,10*ROW('Hygiene Data'!E38))),'Data Summary'!DR44="Yes"),OFFSET('Hygiene Data'!$E$5,0,10*ROW('Hygiene Data'!E38)),NA())</f>
        <v>#N/A</v>
      </c>
      <c r="BD44" s="509" t="e">
        <f ca="1">+IF(AND(ISNUMBER(OFFSET('Hygiene Data'!$E$7,0,10*ROW('Hygiene Data'!E38))),'Data Summary'!DS44="Yes"),OFFSET('Hygiene Data'!$E$7,0,10*ROW('Hygiene Data'!E38)),NA())</f>
        <v>#N/A</v>
      </c>
      <c r="BE44" s="509" t="e">
        <f ca="1">+IF(AND(ISNUMBER(OFFSET('Hygiene Data'!$E$9,0,10*ROW('Hygiene Data'!E38))),'Data Summary'!DT44="Yes"),OFFSET('Hygiene Data'!$E$9,0,10*ROW('Hygiene Data'!E38)),NA())</f>
        <v>#N/A</v>
      </c>
      <c r="BF44" s="509" t="e">
        <f ca="1">+IF(AND(ISNUMBER(OFFSET('Hygiene Data'!$F$5,0,10*ROW('Hygiene Data'!F38))),'Data Summary'!DU44="Yes"),OFFSET('Hygiene Data'!$F$5,0,10*ROW('Hygiene Data'!F38)),NA())</f>
        <v>#N/A</v>
      </c>
      <c r="BG44" s="509" t="e">
        <f ca="1">+IF(AND(ISNUMBER(OFFSET('Hygiene Data'!$F$7,0,10*ROW('Hygiene Data'!F38))),'Data Summary'!DV44="Yes"),OFFSET('Hygiene Data'!$F$7,0,10*ROW('Hygiene Data'!F38)),NA())</f>
        <v>#N/A</v>
      </c>
      <c r="BH44" s="509" t="e">
        <f ca="1">+IF(AND(ISNUMBER(OFFSET('Hygiene Data'!$F$9,0,10*ROW('Hygiene Data'!F38))),'Data Summary'!DW44="Yes"),OFFSET('Hygiene Data'!$F$9,0,10*ROW('Hygiene Data'!F38)),NA())</f>
        <v>#N/A</v>
      </c>
      <c r="BI44" s="509" t="e">
        <f ca="1">+IF(AND(ISNUMBER(OFFSET('Hygiene Data'!$G$5,0,10*ROW('Hygiene Data'!G38))),'Data Summary'!DX44="Yes"),OFFSET('Hygiene Data'!$G$5,0,10*ROW('Hygiene Data'!G38)),NA())</f>
        <v>#N/A</v>
      </c>
      <c r="BJ44" s="509" t="e">
        <f ca="1">+IF(AND(ISNUMBER(OFFSET('Hygiene Data'!$G$7,0,10*ROW('Hygiene Data'!G38))),'Data Summary'!DY44="Yes"),OFFSET('Hygiene Data'!$G$7,0,10*ROW('Hygiene Data'!G38)),NA())</f>
        <v>#N/A</v>
      </c>
      <c r="BK44" s="509" t="e">
        <f ca="1">+IF(AND(ISNUMBER(OFFSET('Hygiene Data'!$G$9,0,10*ROW('Hygiene Data'!G38))),'Data Summary'!DZ44="Yes"),OFFSET('Hygiene Data'!$G$9,0,10*ROW('Hygiene Data'!G38)),NA())</f>
        <v>#N/A</v>
      </c>
      <c r="BL44" s="509" t="e">
        <f ca="1">+IF(AND(ISNUMBER(OFFSET('Hygiene Data'!$H$5,0,10*ROW('Hygiene Data'!H38))),'Data Summary'!EA44="Yes"),OFFSET('Hygiene Data'!$H$5,0,10*ROW('Hygiene Data'!H38)),NA())</f>
        <v>#N/A</v>
      </c>
      <c r="BM44" s="509" t="e">
        <f ca="1">+IF(AND(ISNUMBER(OFFSET('Hygiene Data'!$H$7,0,10*ROW('Hygiene Data'!H38))),'Data Summary'!EB44="Yes"),OFFSET('Hygiene Data'!$H$7,0,10*ROW('Hygiene Data'!H38)),NA())</f>
        <v>#N/A</v>
      </c>
      <c r="BN44" s="509" t="e">
        <f ca="1">+IF(AND(ISNUMBER(OFFSET('Hygiene Data'!$H$9,0,10*ROW('Hygiene Data'!H38))),'Data Summary'!EC44="Yes"),OFFSET('Hygiene Data'!$H$9,0,10*ROW('Hygiene Data'!H38)),NA())</f>
        <v>#N/A</v>
      </c>
      <c r="BO44" s="509" t="e">
        <f ca="1">+IF(AND(ISNUMBER(OFFSET('Hygiene Data'!$I$5,0,10*ROW('Hygiene Data'!I38))),'Data Summary'!ED44="Yes"),OFFSET('Hygiene Data'!$I$5,0,10*ROW('Hygiene Data'!I38)),NA())</f>
        <v>#N/A</v>
      </c>
      <c r="BP44" s="509" t="e">
        <f ca="1">+IF(AND(ISNUMBER(OFFSET('Hygiene Data'!$I$7,0,10*ROW('Hygiene Data'!I38))),'Data Summary'!EE44="Yes"),OFFSET('Hygiene Data'!$I$7,0,10*ROW('Hygiene Data'!I38)),NA())</f>
        <v>#N/A</v>
      </c>
      <c r="BQ44" s="509" t="e">
        <f ca="1">+IF(AND(ISNUMBER(OFFSET('Hygiene Data'!$I$9,0,10*ROW('Hygiene Data'!I38))),'Data Summary'!EF44="Yes"),OFFSET('Hygiene Data'!$I$9,0,10*ROW('Hygiene Data'!I38)),NA())</f>
        <v>#N/A</v>
      </c>
    </row>
    <row r="45" spans="1:69" x14ac:dyDescent="0.25">
      <c r="A45" s="505" t="e">
        <f ca="1">+RIGHT('Data Summary'!A45,LEN('Data Summary'!A45)-9)</f>
        <v>#VALUE!</v>
      </c>
      <c r="B45" s="479" t="str">
        <f ca="1">+IF(ISTEXT('Data Summary'!B45),'Data Summary'!B45,"")</f>
        <v/>
      </c>
      <c r="C45" s="506" t="e">
        <f ca="1">+VALUE('Data Summary'!C45)</f>
        <v>#VALUE!</v>
      </c>
      <c r="D45" s="507" t="e">
        <f ca="1">+IF(AND(ISNUMBER(OFFSET('Water Data'!$D$4,0,10*ROW('Water Data'!D39))),'Data Summary'!BS45="Yes"),100-OFFSET('Water Data'!$D$4,0,10*ROW('Water Data'!D39)),NA())</f>
        <v>#N/A</v>
      </c>
      <c r="E45" s="507" t="e">
        <f ca="1">+IF(AND(ISNUMBER(OFFSET('Water Data'!$D$6,0,10*ROW('Water Data'!D39))),'Data Summary'!BT45="Yes"),OFFSET('Water Data'!$D$6,0,10*ROW('Water Data'!D39)),NA())</f>
        <v>#N/A</v>
      </c>
      <c r="F45" s="507" t="e">
        <f ca="1">+IF(AND(ISNUMBER(OFFSET('Water Data'!$D$9,0,10*ROW('Water Data'!D39))),'Data Summary'!BU45="Yes"),OFFSET('Water Data'!$D$9,0,10*ROW('Water Data'!D39)),NA())</f>
        <v>#N/A</v>
      </c>
      <c r="G45" s="507" t="e">
        <f ca="1">+IF(AND(ISNUMBER(OFFSET('Water Data'!$E$4,0,10*ROW('Water Data'!E39))),'Data Summary'!BV45="Yes"),100-OFFSET('Water Data'!$E$4,0,10*ROW('Water Data'!E39)),NA())</f>
        <v>#N/A</v>
      </c>
      <c r="H45" s="507" t="e">
        <f ca="1">+IF(AND(ISNUMBER(OFFSET('Water Data'!$E$6,0,10*ROW('Water Data'!E39))),'Data Summary'!BW45="Yes"),OFFSET('Water Data'!$E$6,0,10*ROW('Water Data'!E39)),NA())</f>
        <v>#N/A</v>
      </c>
      <c r="I45" s="507" t="e">
        <f ca="1">+IF(AND(ISNUMBER(OFFSET('Water Data'!$E$9,0,10*ROW('Water Data'!E39))),'Data Summary'!BX45="Yes"),OFFSET('Water Data'!$E$9,0,10*ROW('Water Data'!E39)),NA())</f>
        <v>#N/A</v>
      </c>
      <c r="J45" s="507" t="e">
        <f ca="1">+IF(AND(ISNUMBER(OFFSET('Water Data'!$F$4,0,10*ROW('Water Data'!F39))),'Data Summary'!BY45="Yes"),100-OFFSET('Water Data'!$F$4,0,10*ROW('Water Data'!F39)),NA())</f>
        <v>#N/A</v>
      </c>
      <c r="K45" s="507" t="e">
        <f ca="1">+IF(AND(ISNUMBER(OFFSET('Water Data'!$F$6,0,10*ROW('Water Data'!F39))),'Data Summary'!BZ45="Yes"),OFFSET('Water Data'!$F$6,0,10*ROW('Water Data'!F39)),NA())</f>
        <v>#N/A</v>
      </c>
      <c r="L45" s="507" t="e">
        <f ca="1">+IF(AND(ISNUMBER(OFFSET('Water Data'!$F$9,0,10*ROW('Water Data'!F39))),'Data Summary'!CA45="Yes"),OFFSET('Water Data'!$F$9,0,10*ROW('Water Data'!F39)),NA())</f>
        <v>#N/A</v>
      </c>
      <c r="M45" s="507" t="e">
        <f ca="1">+IF(AND(ISNUMBER(OFFSET('Water Data'!$G$4,0,10*ROW('Water Data'!G39))),'Data Summary'!CB45="Yes"),100-OFFSET('Water Data'!$G$4,0,10*ROW('Water Data'!G39)),NA())</f>
        <v>#N/A</v>
      </c>
      <c r="N45" s="507" t="e">
        <f ca="1">+IF(AND(ISNUMBER(OFFSET('Water Data'!$G$6,0,10*ROW('Water Data'!G39))),'Data Summary'!CC45="Yes"),OFFSET('Water Data'!$G$6,0,10*ROW('Water Data'!G39)),NA())</f>
        <v>#N/A</v>
      </c>
      <c r="O45" s="507" t="e">
        <f ca="1">+IF(AND(ISNUMBER(OFFSET('Water Data'!$G$9,0,10*ROW('Water Data'!G39))),'Data Summary'!CD45="Yes"),OFFSET('Water Data'!$G$9,0,10*ROW('Water Data'!G39)),NA())</f>
        <v>#N/A</v>
      </c>
      <c r="P45" s="507" t="e">
        <f ca="1">+IF(AND(ISNUMBER(OFFSET('Water Data'!$H$4,0,10*ROW('Water Data'!H39))),'Data Summary'!CE45="Yes"),100-OFFSET('Water Data'!$H$4,0,10*ROW('Water Data'!H39)),NA())</f>
        <v>#N/A</v>
      </c>
      <c r="Q45" s="507" t="e">
        <f ca="1">+IF(AND(ISNUMBER(OFFSET('Water Data'!$H$6,0,10*ROW('Water Data'!H39))),'Data Summary'!CF45="Yes"),OFFSET('Water Data'!$H$6,0,10*ROW('Water Data'!H39)),NA())</f>
        <v>#N/A</v>
      </c>
      <c r="R45" s="507" t="e">
        <f ca="1">+IF(AND(ISNUMBER(OFFSET('Water Data'!$H$9,0,10*ROW('Water Data'!H39))),'Data Summary'!CG45="Yes"),OFFSET('Water Data'!$H$9,0,10*ROW('Water Data'!H39)),NA())</f>
        <v>#N/A</v>
      </c>
      <c r="S45" s="507" t="e">
        <f ca="1">+IF(AND(ISNUMBER(OFFSET('Water Data'!$I$4,0,10*ROW('Water Data'!I39))),'Data Summary'!CH45="Yes"),100-OFFSET('Water Data'!$I$4,0,10*ROW('Water Data'!I39)),NA())</f>
        <v>#N/A</v>
      </c>
      <c r="T45" s="507" t="e">
        <f ca="1">+IF(AND(ISNUMBER(OFFSET('Water Data'!$I$6,0,10*ROW('Water Data'!I39))),'Data Summary'!CI45="Yes"),OFFSET('Water Data'!$I$6,0,10*ROW('Water Data'!I39)),NA())</f>
        <v>#N/A</v>
      </c>
      <c r="U45" s="507" t="e">
        <f ca="1">+IF(AND(ISNUMBER(OFFSET('Water Data'!$I$9,0,10*ROW('Water Data'!I39))),'Data Summary'!CJ45="Yes"),OFFSET('Water Data'!$I$9,0,10*ROW('Water Data'!I39)),NA())</f>
        <v>#N/A</v>
      </c>
      <c r="V45" s="508" t="e">
        <f ca="1">+IF(AND(ISNUMBER(OFFSET('Sanitation Data'!$D$4,0,10*ROW('Sanitation Data'!D39))),'Data Summary'!CK45="Yes"),100-OFFSET('Sanitation Data'!$D$4,0,10*ROW('Sanitation Data'!D39)),NA())</f>
        <v>#N/A</v>
      </c>
      <c r="W45" s="508" t="e">
        <f ca="1">+IF(AND(ISNUMBER(OFFSET('Sanitation Data'!$D$6,0,10*ROW('Sanitation Data'!D39))),'Data Summary'!CL45="Yes"),OFFSET('Sanitation Data'!$D$6,0,10*ROW('Sanitation Data'!D39)),NA())</f>
        <v>#N/A</v>
      </c>
      <c r="X45" s="508" t="e">
        <f ca="1">+IF(AND(ISNUMBER(OFFSET('Sanitation Data'!$D$10,0,10*ROW('Sanitation Data'!D39))),'Data Summary'!CM45="Yes"),OFFSET('Sanitation Data'!$D$10,0,10*ROW('Sanitation Data'!D39)),NA())</f>
        <v>#N/A</v>
      </c>
      <c r="Y45" s="508" t="e">
        <f ca="1">+IF(AND(ISNUMBER(OFFSET('Sanitation Data'!$D$11,0,10*ROW('Sanitation Data'!D39))),'Data Summary'!CN45="Yes"),OFFSET('Sanitation Data'!$D$11,0,10*ROW('Sanitation Data'!D39)),NA())</f>
        <v>#N/A</v>
      </c>
      <c r="Z45" s="508" t="e">
        <f ca="1">+IF(AND(ISNUMBER(OFFSET('Sanitation Data'!$D$12,0,10*ROW('Sanitation Data'!D39))),'Data Summary'!CO45="Yes"),OFFSET('Sanitation Data'!$D$12,0,10*ROW('Sanitation Data'!D39)),NA())</f>
        <v>#N/A</v>
      </c>
      <c r="AA45" s="508" t="e">
        <f ca="1">+IF(AND(ISNUMBER(OFFSET('Sanitation Data'!$E$4,0,10*ROW('Sanitation Data'!E39))),'Data Summary'!CP45="Yes"),100-OFFSET('Sanitation Data'!$E$4,0,10*ROW('Sanitation Data'!E39)),NA())</f>
        <v>#N/A</v>
      </c>
      <c r="AB45" s="508" t="e">
        <f ca="1">+IF(AND(ISNUMBER(OFFSET('Sanitation Data'!$E$6,0,10*ROW('Sanitation Data'!E39))),'Data Summary'!CQ45="Yes"),OFFSET('Sanitation Data'!$E$6,0,10*ROW('Sanitation Data'!E39)),NA())</f>
        <v>#N/A</v>
      </c>
      <c r="AC45" s="508" t="e">
        <f ca="1">+IF(AND(ISNUMBER(OFFSET('Sanitation Data'!$E$10,0,10*ROW('Sanitation Data'!E39))),'Data Summary'!CR45="Yes"),OFFSET('Sanitation Data'!$E$10,0,10*ROW('Sanitation Data'!E39)),NA())</f>
        <v>#N/A</v>
      </c>
      <c r="AD45" s="508" t="e">
        <f ca="1">+IF(AND(ISNUMBER(OFFSET('Sanitation Data'!$E$11,0,10*ROW('Sanitation Data'!E39))),'Data Summary'!CS45="Yes"),OFFSET('Sanitation Data'!$E$11,0,10*ROW('Sanitation Data'!E39)),NA())</f>
        <v>#N/A</v>
      </c>
      <c r="AE45" s="508" t="e">
        <f ca="1">+IF(AND(ISNUMBER(OFFSET('Sanitation Data'!$E$12,0,10*ROW('Sanitation Data'!E39))),'Data Summary'!CT45="Yes"),OFFSET('Sanitation Data'!$E$12,0,10*ROW('Sanitation Data'!E39)),NA())</f>
        <v>#N/A</v>
      </c>
      <c r="AF45" s="508" t="e">
        <f ca="1">+IF(AND(ISNUMBER(OFFSET('Sanitation Data'!$F$4,0,10*ROW('Sanitation Data'!F39))),'Data Summary'!CU45="Yes"),100-OFFSET('Sanitation Data'!$F$4,0,10*ROW('Sanitation Data'!F39)),NA())</f>
        <v>#N/A</v>
      </c>
      <c r="AG45" s="508" t="e">
        <f ca="1">+IF(AND(ISNUMBER(OFFSET('Sanitation Data'!$F$6,0,10*ROW('Sanitation Data'!F39))),'Data Summary'!CV45="Yes"),OFFSET('Sanitation Data'!$F$6,0,10*ROW('Sanitation Data'!F39)),NA())</f>
        <v>#N/A</v>
      </c>
      <c r="AH45" s="508" t="e">
        <f ca="1">+IF(AND(ISNUMBER(OFFSET('Sanitation Data'!$F$10,0,10*ROW('Sanitation Data'!F39))),'Data Summary'!CW45="Yes"),OFFSET('Sanitation Data'!$F$10,0,10*ROW('Sanitation Data'!F39)),NA())</f>
        <v>#N/A</v>
      </c>
      <c r="AI45" s="508" t="e">
        <f ca="1">+IF(AND(ISNUMBER(OFFSET('Sanitation Data'!$F$11,0,10*ROW('Sanitation Data'!F39))),'Data Summary'!CX45="Yes"),OFFSET('Sanitation Data'!$F$11,0,10*ROW('Sanitation Data'!F39)),NA())</f>
        <v>#N/A</v>
      </c>
      <c r="AJ45" s="508" t="e">
        <f ca="1">+IF(AND(ISNUMBER(OFFSET('Sanitation Data'!$F$12,0,10*ROW('Sanitation Data'!F39))),'Data Summary'!CY45="Yes"),OFFSET('Sanitation Data'!$F$12,0,10*ROW('Sanitation Data'!F39)),NA())</f>
        <v>#N/A</v>
      </c>
      <c r="AK45" s="508" t="e">
        <f ca="1">+IF(AND(ISNUMBER(OFFSET('Sanitation Data'!$G$4,0,10*ROW('Sanitation Data'!G39))),'Data Summary'!CZ45="Yes"),100-OFFSET('Sanitation Data'!$G$4,0,10*ROW('Sanitation Data'!G39)),NA())</f>
        <v>#N/A</v>
      </c>
      <c r="AL45" s="508" t="e">
        <f ca="1">+IF(AND(ISNUMBER(OFFSET('Sanitation Data'!$G$6,0,10*ROW('Sanitation Data'!G39))),'Data Summary'!DA45="Yes"),OFFSET('Sanitation Data'!$G$6,0,10*ROW('Sanitation Data'!G39)),NA())</f>
        <v>#N/A</v>
      </c>
      <c r="AM45" s="508" t="e">
        <f ca="1">+IF(AND(ISNUMBER(OFFSET('Sanitation Data'!$G$10,0,10*ROW('Sanitation Data'!G39))),'Data Summary'!DB45="Yes"),OFFSET('Sanitation Data'!$G$10,0,10*ROW('Sanitation Data'!G39)),NA())</f>
        <v>#N/A</v>
      </c>
      <c r="AN45" s="508" t="e">
        <f ca="1">+IF(AND(ISNUMBER(OFFSET('Sanitation Data'!$G$11,0,10*ROW('Sanitation Data'!G39))),'Data Summary'!DC45="Yes"),OFFSET('Sanitation Data'!$G$11,0,10*ROW('Sanitation Data'!G39)),NA())</f>
        <v>#N/A</v>
      </c>
      <c r="AO45" s="508" t="e">
        <f ca="1">+IF(AND(ISNUMBER(OFFSET('Sanitation Data'!$G$12,0,10*ROW('Sanitation Data'!G39))),'Data Summary'!DD45="Yes"),OFFSET('Sanitation Data'!$G$12,0,10*ROW('Sanitation Data'!G39)),NA())</f>
        <v>#N/A</v>
      </c>
      <c r="AP45" s="508" t="e">
        <f ca="1">+IF(AND(ISNUMBER(OFFSET('Sanitation Data'!$H$4,0,10*ROW('Sanitation Data'!H39))),'Data Summary'!DE45="Yes"),100-OFFSET('Sanitation Data'!$H$4,0,10*ROW('Sanitation Data'!H39)),NA())</f>
        <v>#N/A</v>
      </c>
      <c r="AQ45" s="508" t="e">
        <f ca="1">+IF(AND(ISNUMBER(OFFSET('Sanitation Data'!$H$6,0,10*ROW('Sanitation Data'!H39))),'Data Summary'!DF45="Yes"),OFFSET('Sanitation Data'!$H$6,0,10*ROW('Sanitation Data'!H39)),NA())</f>
        <v>#N/A</v>
      </c>
      <c r="AR45" s="508" t="e">
        <f ca="1">+IF(AND(ISNUMBER(OFFSET('Sanitation Data'!$H$10,0,10*ROW('Sanitation Data'!H39))),'Data Summary'!DG45="Yes"),OFFSET('Sanitation Data'!$H$10,0,10*ROW('Sanitation Data'!H39)),NA())</f>
        <v>#N/A</v>
      </c>
      <c r="AS45" s="508" t="e">
        <f ca="1">+IF(AND(ISNUMBER(OFFSET('Sanitation Data'!$H$11,0,10*ROW('Sanitation Data'!H39))),'Data Summary'!DH45="Yes"),OFFSET('Sanitation Data'!$H$11,0,10*ROW('Sanitation Data'!H39)),NA())</f>
        <v>#N/A</v>
      </c>
      <c r="AT45" s="508" t="e">
        <f ca="1">+IF(AND(ISNUMBER(OFFSET('Sanitation Data'!$H$12,0,10*ROW('Sanitation Data'!H39))),'Data Summary'!DI45="Yes"),OFFSET('Sanitation Data'!$H$12,0,10*ROW('Sanitation Data'!H39)),NA())</f>
        <v>#N/A</v>
      </c>
      <c r="AU45" s="508" t="e">
        <f ca="1">+IF(AND(ISNUMBER(OFFSET('Sanitation Data'!$I$4,0,10*ROW('Sanitation Data'!I39))),'Data Summary'!DJ45="Yes"),100-OFFSET('Sanitation Data'!$I$4,0,10*ROW('Sanitation Data'!I39)),NA())</f>
        <v>#N/A</v>
      </c>
      <c r="AV45" s="508" t="e">
        <f ca="1">+IF(AND(ISNUMBER(OFFSET('Sanitation Data'!$I$6,0,10*ROW('Sanitation Data'!I39))),'Data Summary'!DK45="Yes"),OFFSET('Sanitation Data'!$I$6,0,10*ROW('Sanitation Data'!I39)),NA())</f>
        <v>#N/A</v>
      </c>
      <c r="AW45" s="508" t="e">
        <f ca="1">+IF(AND(ISNUMBER(OFFSET('Sanitation Data'!$I$10,0,10*ROW('Sanitation Data'!I39))),'Data Summary'!DL45="Yes"),OFFSET('Sanitation Data'!$I$10,0,10*ROW('Sanitation Data'!I39)),NA())</f>
        <v>#N/A</v>
      </c>
      <c r="AX45" s="508" t="e">
        <f ca="1">+IF(AND(ISNUMBER(OFFSET('Sanitation Data'!$I$11,0,10*ROW('Sanitation Data'!I39))),'Data Summary'!DM45="Yes"),OFFSET('Sanitation Data'!$I$11,0,10*ROW('Sanitation Data'!I39)),NA())</f>
        <v>#N/A</v>
      </c>
      <c r="AY45" s="508" t="e">
        <f ca="1">+IF(AND(ISNUMBER(OFFSET('Sanitation Data'!$I$12,0,10*ROW('Sanitation Data'!I39))),'Data Summary'!DN45="Yes"),OFFSET('Sanitation Data'!$I$12,0,10*ROW('Sanitation Data'!I39)),NA())</f>
        <v>#N/A</v>
      </c>
      <c r="AZ45" s="509" t="e">
        <f ca="1">+IF(AND(ISNUMBER(OFFSET('Hygiene Data'!$D$5,0,10*ROW('Hygiene Data'!D39))),'Data Summary'!DO45="Yes"),OFFSET('Hygiene Data'!$D$5,0,10*ROW('Hygiene Data'!D39)),NA())</f>
        <v>#N/A</v>
      </c>
      <c r="BA45" s="509" t="e">
        <f ca="1">+IF(AND(ISNUMBER(OFFSET('Hygiene Data'!$D$7,0,10*ROW('Hygiene Data'!D39))),'Data Summary'!DP45="Yes"),OFFSET('Hygiene Data'!$D$7,0,10*ROW('Hygiene Data'!D39)),NA())</f>
        <v>#N/A</v>
      </c>
      <c r="BB45" s="509" t="e">
        <f ca="1">+IF(AND(ISNUMBER(OFFSET('Hygiene Data'!$D$9,0,10*ROW('Hygiene Data'!D39))),'Data Summary'!DQ45="Yes"),OFFSET('Hygiene Data'!$D$9,0,10*ROW('Hygiene Data'!D39)),NA())</f>
        <v>#N/A</v>
      </c>
      <c r="BC45" s="509" t="e">
        <f ca="1">+IF(AND(ISNUMBER(OFFSET('Hygiene Data'!$E$5,0,10*ROW('Hygiene Data'!E39))),'Data Summary'!DR45="Yes"),OFFSET('Hygiene Data'!$E$5,0,10*ROW('Hygiene Data'!E39)),NA())</f>
        <v>#N/A</v>
      </c>
      <c r="BD45" s="509" t="e">
        <f ca="1">+IF(AND(ISNUMBER(OFFSET('Hygiene Data'!$E$7,0,10*ROW('Hygiene Data'!E39))),'Data Summary'!DS45="Yes"),OFFSET('Hygiene Data'!$E$7,0,10*ROW('Hygiene Data'!E39)),NA())</f>
        <v>#N/A</v>
      </c>
      <c r="BE45" s="509" t="e">
        <f ca="1">+IF(AND(ISNUMBER(OFFSET('Hygiene Data'!$E$9,0,10*ROW('Hygiene Data'!E39))),'Data Summary'!DT45="Yes"),OFFSET('Hygiene Data'!$E$9,0,10*ROW('Hygiene Data'!E39)),NA())</f>
        <v>#N/A</v>
      </c>
      <c r="BF45" s="509" t="e">
        <f ca="1">+IF(AND(ISNUMBER(OFFSET('Hygiene Data'!$F$5,0,10*ROW('Hygiene Data'!F39))),'Data Summary'!DU45="Yes"),OFFSET('Hygiene Data'!$F$5,0,10*ROW('Hygiene Data'!F39)),NA())</f>
        <v>#N/A</v>
      </c>
      <c r="BG45" s="509" t="e">
        <f ca="1">+IF(AND(ISNUMBER(OFFSET('Hygiene Data'!$F$7,0,10*ROW('Hygiene Data'!F39))),'Data Summary'!DV45="Yes"),OFFSET('Hygiene Data'!$F$7,0,10*ROW('Hygiene Data'!F39)),NA())</f>
        <v>#N/A</v>
      </c>
      <c r="BH45" s="509" t="e">
        <f ca="1">+IF(AND(ISNUMBER(OFFSET('Hygiene Data'!$F$9,0,10*ROW('Hygiene Data'!F39))),'Data Summary'!DW45="Yes"),OFFSET('Hygiene Data'!$F$9,0,10*ROW('Hygiene Data'!F39)),NA())</f>
        <v>#N/A</v>
      </c>
      <c r="BI45" s="509" t="e">
        <f ca="1">+IF(AND(ISNUMBER(OFFSET('Hygiene Data'!$G$5,0,10*ROW('Hygiene Data'!G39))),'Data Summary'!DX45="Yes"),OFFSET('Hygiene Data'!$G$5,0,10*ROW('Hygiene Data'!G39)),NA())</f>
        <v>#N/A</v>
      </c>
      <c r="BJ45" s="509" t="e">
        <f ca="1">+IF(AND(ISNUMBER(OFFSET('Hygiene Data'!$G$7,0,10*ROW('Hygiene Data'!G39))),'Data Summary'!DY45="Yes"),OFFSET('Hygiene Data'!$G$7,0,10*ROW('Hygiene Data'!G39)),NA())</f>
        <v>#N/A</v>
      </c>
      <c r="BK45" s="509" t="e">
        <f ca="1">+IF(AND(ISNUMBER(OFFSET('Hygiene Data'!$G$9,0,10*ROW('Hygiene Data'!G39))),'Data Summary'!DZ45="Yes"),OFFSET('Hygiene Data'!$G$9,0,10*ROW('Hygiene Data'!G39)),NA())</f>
        <v>#N/A</v>
      </c>
      <c r="BL45" s="509" t="e">
        <f ca="1">+IF(AND(ISNUMBER(OFFSET('Hygiene Data'!$H$5,0,10*ROW('Hygiene Data'!H39))),'Data Summary'!EA45="Yes"),OFFSET('Hygiene Data'!$H$5,0,10*ROW('Hygiene Data'!H39)),NA())</f>
        <v>#N/A</v>
      </c>
      <c r="BM45" s="509" t="e">
        <f ca="1">+IF(AND(ISNUMBER(OFFSET('Hygiene Data'!$H$7,0,10*ROW('Hygiene Data'!H39))),'Data Summary'!EB45="Yes"),OFFSET('Hygiene Data'!$H$7,0,10*ROW('Hygiene Data'!H39)),NA())</f>
        <v>#N/A</v>
      </c>
      <c r="BN45" s="509" t="e">
        <f ca="1">+IF(AND(ISNUMBER(OFFSET('Hygiene Data'!$H$9,0,10*ROW('Hygiene Data'!H39))),'Data Summary'!EC45="Yes"),OFFSET('Hygiene Data'!$H$9,0,10*ROW('Hygiene Data'!H39)),NA())</f>
        <v>#N/A</v>
      </c>
      <c r="BO45" s="509" t="e">
        <f ca="1">+IF(AND(ISNUMBER(OFFSET('Hygiene Data'!$I$5,0,10*ROW('Hygiene Data'!I39))),'Data Summary'!ED45="Yes"),OFFSET('Hygiene Data'!$I$5,0,10*ROW('Hygiene Data'!I39)),NA())</f>
        <v>#N/A</v>
      </c>
      <c r="BP45" s="509" t="e">
        <f ca="1">+IF(AND(ISNUMBER(OFFSET('Hygiene Data'!$I$7,0,10*ROW('Hygiene Data'!I39))),'Data Summary'!EE45="Yes"),OFFSET('Hygiene Data'!$I$7,0,10*ROW('Hygiene Data'!I39)),NA())</f>
        <v>#N/A</v>
      </c>
      <c r="BQ45" s="509" t="e">
        <f ca="1">+IF(AND(ISNUMBER(OFFSET('Hygiene Data'!$I$9,0,10*ROW('Hygiene Data'!I39))),'Data Summary'!EF45="Yes"),OFFSET('Hygiene Data'!$I$9,0,10*ROW('Hygiene Data'!I39)),NA())</f>
        <v>#N/A</v>
      </c>
    </row>
    <row r="46" spans="1:69" x14ac:dyDescent="0.25">
      <c r="A46" s="505" t="e">
        <f ca="1">+RIGHT('Data Summary'!A46,LEN('Data Summary'!A46)-9)</f>
        <v>#VALUE!</v>
      </c>
      <c r="B46" s="479" t="str">
        <f ca="1">+IF(ISTEXT('Data Summary'!B46),'Data Summary'!B46,"")</f>
        <v/>
      </c>
      <c r="C46" s="506" t="e">
        <f ca="1">+VALUE('Data Summary'!C46)</f>
        <v>#VALUE!</v>
      </c>
      <c r="D46" s="507" t="e">
        <f ca="1">+IF(AND(ISNUMBER(OFFSET('Water Data'!$D$4,0,10*ROW('Water Data'!D40))),'Data Summary'!BS46="Yes"),100-OFFSET('Water Data'!$D$4,0,10*ROW('Water Data'!D40)),NA())</f>
        <v>#N/A</v>
      </c>
      <c r="E46" s="507" t="e">
        <f ca="1">+IF(AND(ISNUMBER(OFFSET('Water Data'!$D$6,0,10*ROW('Water Data'!D40))),'Data Summary'!BT46="Yes"),OFFSET('Water Data'!$D$6,0,10*ROW('Water Data'!D40)),NA())</f>
        <v>#N/A</v>
      </c>
      <c r="F46" s="507" t="e">
        <f ca="1">+IF(AND(ISNUMBER(OFFSET('Water Data'!$D$9,0,10*ROW('Water Data'!D40))),'Data Summary'!BU46="Yes"),OFFSET('Water Data'!$D$9,0,10*ROW('Water Data'!D40)),NA())</f>
        <v>#N/A</v>
      </c>
      <c r="G46" s="507" t="e">
        <f ca="1">+IF(AND(ISNUMBER(OFFSET('Water Data'!$E$4,0,10*ROW('Water Data'!E40))),'Data Summary'!BV46="Yes"),100-OFFSET('Water Data'!$E$4,0,10*ROW('Water Data'!E40)),NA())</f>
        <v>#N/A</v>
      </c>
      <c r="H46" s="507" t="e">
        <f ca="1">+IF(AND(ISNUMBER(OFFSET('Water Data'!$E$6,0,10*ROW('Water Data'!E40))),'Data Summary'!BW46="Yes"),OFFSET('Water Data'!$E$6,0,10*ROW('Water Data'!E40)),NA())</f>
        <v>#N/A</v>
      </c>
      <c r="I46" s="507" t="e">
        <f ca="1">+IF(AND(ISNUMBER(OFFSET('Water Data'!$E$9,0,10*ROW('Water Data'!E40))),'Data Summary'!BX46="Yes"),OFFSET('Water Data'!$E$9,0,10*ROW('Water Data'!E40)),NA())</f>
        <v>#N/A</v>
      </c>
      <c r="J46" s="507" t="e">
        <f ca="1">+IF(AND(ISNUMBER(OFFSET('Water Data'!$F$4,0,10*ROW('Water Data'!F40))),'Data Summary'!BY46="Yes"),100-OFFSET('Water Data'!$F$4,0,10*ROW('Water Data'!F40)),NA())</f>
        <v>#N/A</v>
      </c>
      <c r="K46" s="507" t="e">
        <f ca="1">+IF(AND(ISNUMBER(OFFSET('Water Data'!$F$6,0,10*ROW('Water Data'!F40))),'Data Summary'!BZ46="Yes"),OFFSET('Water Data'!$F$6,0,10*ROW('Water Data'!F40)),NA())</f>
        <v>#N/A</v>
      </c>
      <c r="L46" s="507" t="e">
        <f ca="1">+IF(AND(ISNUMBER(OFFSET('Water Data'!$F$9,0,10*ROW('Water Data'!F40))),'Data Summary'!CA46="Yes"),OFFSET('Water Data'!$F$9,0,10*ROW('Water Data'!F40)),NA())</f>
        <v>#N/A</v>
      </c>
      <c r="M46" s="507" t="e">
        <f ca="1">+IF(AND(ISNUMBER(OFFSET('Water Data'!$G$4,0,10*ROW('Water Data'!G40))),'Data Summary'!CB46="Yes"),100-OFFSET('Water Data'!$G$4,0,10*ROW('Water Data'!G40)),NA())</f>
        <v>#N/A</v>
      </c>
      <c r="N46" s="507" t="e">
        <f ca="1">+IF(AND(ISNUMBER(OFFSET('Water Data'!$G$6,0,10*ROW('Water Data'!G40))),'Data Summary'!CC46="Yes"),OFFSET('Water Data'!$G$6,0,10*ROW('Water Data'!G40)),NA())</f>
        <v>#N/A</v>
      </c>
      <c r="O46" s="507" t="e">
        <f ca="1">+IF(AND(ISNUMBER(OFFSET('Water Data'!$G$9,0,10*ROW('Water Data'!G40))),'Data Summary'!CD46="Yes"),OFFSET('Water Data'!$G$9,0,10*ROW('Water Data'!G40)),NA())</f>
        <v>#N/A</v>
      </c>
      <c r="P46" s="507" t="e">
        <f ca="1">+IF(AND(ISNUMBER(OFFSET('Water Data'!$H$4,0,10*ROW('Water Data'!H40))),'Data Summary'!CE46="Yes"),100-OFFSET('Water Data'!$H$4,0,10*ROW('Water Data'!H40)),NA())</f>
        <v>#N/A</v>
      </c>
      <c r="Q46" s="507" t="e">
        <f ca="1">+IF(AND(ISNUMBER(OFFSET('Water Data'!$H$6,0,10*ROW('Water Data'!H40))),'Data Summary'!CF46="Yes"),OFFSET('Water Data'!$H$6,0,10*ROW('Water Data'!H40)),NA())</f>
        <v>#N/A</v>
      </c>
      <c r="R46" s="507" t="e">
        <f ca="1">+IF(AND(ISNUMBER(OFFSET('Water Data'!$H$9,0,10*ROW('Water Data'!H40))),'Data Summary'!CG46="Yes"),OFFSET('Water Data'!$H$9,0,10*ROW('Water Data'!H40)),NA())</f>
        <v>#N/A</v>
      </c>
      <c r="S46" s="507" t="e">
        <f ca="1">+IF(AND(ISNUMBER(OFFSET('Water Data'!$I$4,0,10*ROW('Water Data'!I40))),'Data Summary'!CH46="Yes"),100-OFFSET('Water Data'!$I$4,0,10*ROW('Water Data'!I40)),NA())</f>
        <v>#N/A</v>
      </c>
      <c r="T46" s="507" t="e">
        <f ca="1">+IF(AND(ISNUMBER(OFFSET('Water Data'!$I$6,0,10*ROW('Water Data'!I40))),'Data Summary'!CI46="Yes"),OFFSET('Water Data'!$I$6,0,10*ROW('Water Data'!I40)),NA())</f>
        <v>#N/A</v>
      </c>
      <c r="U46" s="507" t="e">
        <f ca="1">+IF(AND(ISNUMBER(OFFSET('Water Data'!$I$9,0,10*ROW('Water Data'!I40))),'Data Summary'!CJ46="Yes"),OFFSET('Water Data'!$I$9,0,10*ROW('Water Data'!I40)),NA())</f>
        <v>#N/A</v>
      </c>
      <c r="V46" s="508" t="e">
        <f ca="1">+IF(AND(ISNUMBER(OFFSET('Sanitation Data'!$D$4,0,10*ROW('Sanitation Data'!D40))),'Data Summary'!CK46="Yes"),100-OFFSET('Sanitation Data'!$D$4,0,10*ROW('Sanitation Data'!D40)),NA())</f>
        <v>#N/A</v>
      </c>
      <c r="W46" s="508" t="e">
        <f ca="1">+IF(AND(ISNUMBER(OFFSET('Sanitation Data'!$D$6,0,10*ROW('Sanitation Data'!D40))),'Data Summary'!CL46="Yes"),OFFSET('Sanitation Data'!$D$6,0,10*ROW('Sanitation Data'!D40)),NA())</f>
        <v>#N/A</v>
      </c>
      <c r="X46" s="508" t="e">
        <f ca="1">+IF(AND(ISNUMBER(OFFSET('Sanitation Data'!$D$10,0,10*ROW('Sanitation Data'!D40))),'Data Summary'!CM46="Yes"),OFFSET('Sanitation Data'!$D$10,0,10*ROW('Sanitation Data'!D40)),NA())</f>
        <v>#N/A</v>
      </c>
      <c r="Y46" s="508" t="e">
        <f ca="1">+IF(AND(ISNUMBER(OFFSET('Sanitation Data'!$D$11,0,10*ROW('Sanitation Data'!D40))),'Data Summary'!CN46="Yes"),OFFSET('Sanitation Data'!$D$11,0,10*ROW('Sanitation Data'!D40)),NA())</f>
        <v>#N/A</v>
      </c>
      <c r="Z46" s="508" t="e">
        <f ca="1">+IF(AND(ISNUMBER(OFFSET('Sanitation Data'!$D$12,0,10*ROW('Sanitation Data'!D40))),'Data Summary'!CO46="Yes"),OFFSET('Sanitation Data'!$D$12,0,10*ROW('Sanitation Data'!D40)),NA())</f>
        <v>#N/A</v>
      </c>
      <c r="AA46" s="508" t="e">
        <f ca="1">+IF(AND(ISNUMBER(OFFSET('Sanitation Data'!$E$4,0,10*ROW('Sanitation Data'!E40))),'Data Summary'!CP46="Yes"),100-OFFSET('Sanitation Data'!$E$4,0,10*ROW('Sanitation Data'!E40)),NA())</f>
        <v>#N/A</v>
      </c>
      <c r="AB46" s="508" t="e">
        <f ca="1">+IF(AND(ISNUMBER(OFFSET('Sanitation Data'!$E$6,0,10*ROW('Sanitation Data'!E40))),'Data Summary'!CQ46="Yes"),OFFSET('Sanitation Data'!$E$6,0,10*ROW('Sanitation Data'!E40)),NA())</f>
        <v>#N/A</v>
      </c>
      <c r="AC46" s="508" t="e">
        <f ca="1">+IF(AND(ISNUMBER(OFFSET('Sanitation Data'!$E$10,0,10*ROW('Sanitation Data'!E40))),'Data Summary'!CR46="Yes"),OFFSET('Sanitation Data'!$E$10,0,10*ROW('Sanitation Data'!E40)),NA())</f>
        <v>#N/A</v>
      </c>
      <c r="AD46" s="508" t="e">
        <f ca="1">+IF(AND(ISNUMBER(OFFSET('Sanitation Data'!$E$11,0,10*ROW('Sanitation Data'!E40))),'Data Summary'!CS46="Yes"),OFFSET('Sanitation Data'!$E$11,0,10*ROW('Sanitation Data'!E40)),NA())</f>
        <v>#N/A</v>
      </c>
      <c r="AE46" s="508" t="e">
        <f ca="1">+IF(AND(ISNUMBER(OFFSET('Sanitation Data'!$E$12,0,10*ROW('Sanitation Data'!E40))),'Data Summary'!CT46="Yes"),OFFSET('Sanitation Data'!$E$12,0,10*ROW('Sanitation Data'!E40)),NA())</f>
        <v>#N/A</v>
      </c>
      <c r="AF46" s="508" t="e">
        <f ca="1">+IF(AND(ISNUMBER(OFFSET('Sanitation Data'!$F$4,0,10*ROW('Sanitation Data'!F40))),'Data Summary'!CU46="Yes"),100-OFFSET('Sanitation Data'!$F$4,0,10*ROW('Sanitation Data'!F40)),NA())</f>
        <v>#N/A</v>
      </c>
      <c r="AG46" s="508" t="e">
        <f ca="1">+IF(AND(ISNUMBER(OFFSET('Sanitation Data'!$F$6,0,10*ROW('Sanitation Data'!F40))),'Data Summary'!CV46="Yes"),OFFSET('Sanitation Data'!$F$6,0,10*ROW('Sanitation Data'!F40)),NA())</f>
        <v>#N/A</v>
      </c>
      <c r="AH46" s="508" t="e">
        <f ca="1">+IF(AND(ISNUMBER(OFFSET('Sanitation Data'!$F$10,0,10*ROW('Sanitation Data'!F40))),'Data Summary'!CW46="Yes"),OFFSET('Sanitation Data'!$F$10,0,10*ROW('Sanitation Data'!F40)),NA())</f>
        <v>#N/A</v>
      </c>
      <c r="AI46" s="508" t="e">
        <f ca="1">+IF(AND(ISNUMBER(OFFSET('Sanitation Data'!$F$11,0,10*ROW('Sanitation Data'!F40))),'Data Summary'!CX46="Yes"),OFFSET('Sanitation Data'!$F$11,0,10*ROW('Sanitation Data'!F40)),NA())</f>
        <v>#N/A</v>
      </c>
      <c r="AJ46" s="508" t="e">
        <f ca="1">+IF(AND(ISNUMBER(OFFSET('Sanitation Data'!$F$12,0,10*ROW('Sanitation Data'!F40))),'Data Summary'!CY46="Yes"),OFFSET('Sanitation Data'!$F$12,0,10*ROW('Sanitation Data'!F40)),NA())</f>
        <v>#N/A</v>
      </c>
      <c r="AK46" s="508" t="e">
        <f ca="1">+IF(AND(ISNUMBER(OFFSET('Sanitation Data'!$G$4,0,10*ROW('Sanitation Data'!G40))),'Data Summary'!CZ46="Yes"),100-OFFSET('Sanitation Data'!$G$4,0,10*ROW('Sanitation Data'!G40)),NA())</f>
        <v>#N/A</v>
      </c>
      <c r="AL46" s="508" t="e">
        <f ca="1">+IF(AND(ISNUMBER(OFFSET('Sanitation Data'!$G$6,0,10*ROW('Sanitation Data'!G40))),'Data Summary'!DA46="Yes"),OFFSET('Sanitation Data'!$G$6,0,10*ROW('Sanitation Data'!G40)),NA())</f>
        <v>#N/A</v>
      </c>
      <c r="AM46" s="508" t="e">
        <f ca="1">+IF(AND(ISNUMBER(OFFSET('Sanitation Data'!$G$10,0,10*ROW('Sanitation Data'!G40))),'Data Summary'!DB46="Yes"),OFFSET('Sanitation Data'!$G$10,0,10*ROW('Sanitation Data'!G40)),NA())</f>
        <v>#N/A</v>
      </c>
      <c r="AN46" s="508" t="e">
        <f ca="1">+IF(AND(ISNUMBER(OFFSET('Sanitation Data'!$G$11,0,10*ROW('Sanitation Data'!G40))),'Data Summary'!DC46="Yes"),OFFSET('Sanitation Data'!$G$11,0,10*ROW('Sanitation Data'!G40)),NA())</f>
        <v>#N/A</v>
      </c>
      <c r="AO46" s="508" t="e">
        <f ca="1">+IF(AND(ISNUMBER(OFFSET('Sanitation Data'!$G$12,0,10*ROW('Sanitation Data'!G40))),'Data Summary'!DD46="Yes"),OFFSET('Sanitation Data'!$G$12,0,10*ROW('Sanitation Data'!G40)),NA())</f>
        <v>#N/A</v>
      </c>
      <c r="AP46" s="508" t="e">
        <f ca="1">+IF(AND(ISNUMBER(OFFSET('Sanitation Data'!$H$4,0,10*ROW('Sanitation Data'!H40))),'Data Summary'!DE46="Yes"),100-OFFSET('Sanitation Data'!$H$4,0,10*ROW('Sanitation Data'!H40)),NA())</f>
        <v>#N/A</v>
      </c>
      <c r="AQ46" s="508" t="e">
        <f ca="1">+IF(AND(ISNUMBER(OFFSET('Sanitation Data'!$H$6,0,10*ROW('Sanitation Data'!H40))),'Data Summary'!DF46="Yes"),OFFSET('Sanitation Data'!$H$6,0,10*ROW('Sanitation Data'!H40)),NA())</f>
        <v>#N/A</v>
      </c>
      <c r="AR46" s="508" t="e">
        <f ca="1">+IF(AND(ISNUMBER(OFFSET('Sanitation Data'!$H$10,0,10*ROW('Sanitation Data'!H40))),'Data Summary'!DG46="Yes"),OFFSET('Sanitation Data'!$H$10,0,10*ROW('Sanitation Data'!H40)),NA())</f>
        <v>#N/A</v>
      </c>
      <c r="AS46" s="508" t="e">
        <f ca="1">+IF(AND(ISNUMBER(OFFSET('Sanitation Data'!$H$11,0,10*ROW('Sanitation Data'!H40))),'Data Summary'!DH46="Yes"),OFFSET('Sanitation Data'!$H$11,0,10*ROW('Sanitation Data'!H40)),NA())</f>
        <v>#N/A</v>
      </c>
      <c r="AT46" s="508" t="e">
        <f ca="1">+IF(AND(ISNUMBER(OFFSET('Sanitation Data'!$H$12,0,10*ROW('Sanitation Data'!H40))),'Data Summary'!DI46="Yes"),OFFSET('Sanitation Data'!$H$12,0,10*ROW('Sanitation Data'!H40)),NA())</f>
        <v>#N/A</v>
      </c>
      <c r="AU46" s="508" t="e">
        <f ca="1">+IF(AND(ISNUMBER(OFFSET('Sanitation Data'!$I$4,0,10*ROW('Sanitation Data'!I40))),'Data Summary'!DJ46="Yes"),100-OFFSET('Sanitation Data'!$I$4,0,10*ROW('Sanitation Data'!I40)),NA())</f>
        <v>#N/A</v>
      </c>
      <c r="AV46" s="508" t="e">
        <f ca="1">+IF(AND(ISNUMBER(OFFSET('Sanitation Data'!$I$6,0,10*ROW('Sanitation Data'!I40))),'Data Summary'!DK46="Yes"),OFFSET('Sanitation Data'!$I$6,0,10*ROW('Sanitation Data'!I40)),NA())</f>
        <v>#N/A</v>
      </c>
      <c r="AW46" s="508" t="e">
        <f ca="1">+IF(AND(ISNUMBER(OFFSET('Sanitation Data'!$I$10,0,10*ROW('Sanitation Data'!I40))),'Data Summary'!DL46="Yes"),OFFSET('Sanitation Data'!$I$10,0,10*ROW('Sanitation Data'!I40)),NA())</f>
        <v>#N/A</v>
      </c>
      <c r="AX46" s="508" t="e">
        <f ca="1">+IF(AND(ISNUMBER(OFFSET('Sanitation Data'!$I$11,0,10*ROW('Sanitation Data'!I40))),'Data Summary'!DM46="Yes"),OFFSET('Sanitation Data'!$I$11,0,10*ROW('Sanitation Data'!I40)),NA())</f>
        <v>#N/A</v>
      </c>
      <c r="AY46" s="508" t="e">
        <f ca="1">+IF(AND(ISNUMBER(OFFSET('Sanitation Data'!$I$12,0,10*ROW('Sanitation Data'!I40))),'Data Summary'!DN46="Yes"),OFFSET('Sanitation Data'!$I$12,0,10*ROW('Sanitation Data'!I40)),NA())</f>
        <v>#N/A</v>
      </c>
      <c r="AZ46" s="509" t="e">
        <f ca="1">+IF(AND(ISNUMBER(OFFSET('Hygiene Data'!$D$5,0,10*ROW('Hygiene Data'!D40))),'Data Summary'!DO46="Yes"),OFFSET('Hygiene Data'!$D$5,0,10*ROW('Hygiene Data'!D40)),NA())</f>
        <v>#N/A</v>
      </c>
      <c r="BA46" s="509" t="e">
        <f ca="1">+IF(AND(ISNUMBER(OFFSET('Hygiene Data'!$D$7,0,10*ROW('Hygiene Data'!D40))),'Data Summary'!DP46="Yes"),OFFSET('Hygiene Data'!$D$7,0,10*ROW('Hygiene Data'!D40)),NA())</f>
        <v>#N/A</v>
      </c>
      <c r="BB46" s="509" t="e">
        <f ca="1">+IF(AND(ISNUMBER(OFFSET('Hygiene Data'!$D$9,0,10*ROW('Hygiene Data'!D40))),'Data Summary'!DQ46="Yes"),OFFSET('Hygiene Data'!$D$9,0,10*ROW('Hygiene Data'!D40)),NA())</f>
        <v>#N/A</v>
      </c>
      <c r="BC46" s="509" t="e">
        <f ca="1">+IF(AND(ISNUMBER(OFFSET('Hygiene Data'!$E$5,0,10*ROW('Hygiene Data'!E40))),'Data Summary'!DR46="Yes"),OFFSET('Hygiene Data'!$E$5,0,10*ROW('Hygiene Data'!E40)),NA())</f>
        <v>#N/A</v>
      </c>
      <c r="BD46" s="509" t="e">
        <f ca="1">+IF(AND(ISNUMBER(OFFSET('Hygiene Data'!$E$7,0,10*ROW('Hygiene Data'!E40))),'Data Summary'!DS46="Yes"),OFFSET('Hygiene Data'!$E$7,0,10*ROW('Hygiene Data'!E40)),NA())</f>
        <v>#N/A</v>
      </c>
      <c r="BE46" s="509" t="e">
        <f ca="1">+IF(AND(ISNUMBER(OFFSET('Hygiene Data'!$E$9,0,10*ROW('Hygiene Data'!E40))),'Data Summary'!DT46="Yes"),OFFSET('Hygiene Data'!$E$9,0,10*ROW('Hygiene Data'!E40)),NA())</f>
        <v>#N/A</v>
      </c>
      <c r="BF46" s="509" t="e">
        <f ca="1">+IF(AND(ISNUMBER(OFFSET('Hygiene Data'!$F$5,0,10*ROW('Hygiene Data'!F40))),'Data Summary'!DU46="Yes"),OFFSET('Hygiene Data'!$F$5,0,10*ROW('Hygiene Data'!F40)),NA())</f>
        <v>#N/A</v>
      </c>
      <c r="BG46" s="509" t="e">
        <f ca="1">+IF(AND(ISNUMBER(OFFSET('Hygiene Data'!$F$7,0,10*ROW('Hygiene Data'!F40))),'Data Summary'!DV46="Yes"),OFFSET('Hygiene Data'!$F$7,0,10*ROW('Hygiene Data'!F40)),NA())</f>
        <v>#N/A</v>
      </c>
      <c r="BH46" s="509" t="e">
        <f ca="1">+IF(AND(ISNUMBER(OFFSET('Hygiene Data'!$F$9,0,10*ROW('Hygiene Data'!F40))),'Data Summary'!DW46="Yes"),OFFSET('Hygiene Data'!$F$9,0,10*ROW('Hygiene Data'!F40)),NA())</f>
        <v>#N/A</v>
      </c>
      <c r="BI46" s="509" t="e">
        <f ca="1">+IF(AND(ISNUMBER(OFFSET('Hygiene Data'!$G$5,0,10*ROW('Hygiene Data'!G40))),'Data Summary'!DX46="Yes"),OFFSET('Hygiene Data'!$G$5,0,10*ROW('Hygiene Data'!G40)),NA())</f>
        <v>#N/A</v>
      </c>
      <c r="BJ46" s="509" t="e">
        <f ca="1">+IF(AND(ISNUMBER(OFFSET('Hygiene Data'!$G$7,0,10*ROW('Hygiene Data'!G40))),'Data Summary'!DY46="Yes"),OFFSET('Hygiene Data'!$G$7,0,10*ROW('Hygiene Data'!G40)),NA())</f>
        <v>#N/A</v>
      </c>
      <c r="BK46" s="509" t="e">
        <f ca="1">+IF(AND(ISNUMBER(OFFSET('Hygiene Data'!$G$9,0,10*ROW('Hygiene Data'!G40))),'Data Summary'!DZ46="Yes"),OFFSET('Hygiene Data'!$G$9,0,10*ROW('Hygiene Data'!G40)),NA())</f>
        <v>#N/A</v>
      </c>
      <c r="BL46" s="509" t="e">
        <f ca="1">+IF(AND(ISNUMBER(OFFSET('Hygiene Data'!$H$5,0,10*ROW('Hygiene Data'!H40))),'Data Summary'!EA46="Yes"),OFFSET('Hygiene Data'!$H$5,0,10*ROW('Hygiene Data'!H40)),NA())</f>
        <v>#N/A</v>
      </c>
      <c r="BM46" s="509" t="e">
        <f ca="1">+IF(AND(ISNUMBER(OFFSET('Hygiene Data'!$H$7,0,10*ROW('Hygiene Data'!H40))),'Data Summary'!EB46="Yes"),OFFSET('Hygiene Data'!$H$7,0,10*ROW('Hygiene Data'!H40)),NA())</f>
        <v>#N/A</v>
      </c>
      <c r="BN46" s="509" t="e">
        <f ca="1">+IF(AND(ISNUMBER(OFFSET('Hygiene Data'!$H$9,0,10*ROW('Hygiene Data'!H40))),'Data Summary'!EC46="Yes"),OFFSET('Hygiene Data'!$H$9,0,10*ROW('Hygiene Data'!H40)),NA())</f>
        <v>#N/A</v>
      </c>
      <c r="BO46" s="509" t="e">
        <f ca="1">+IF(AND(ISNUMBER(OFFSET('Hygiene Data'!$I$5,0,10*ROW('Hygiene Data'!I40))),'Data Summary'!ED46="Yes"),OFFSET('Hygiene Data'!$I$5,0,10*ROW('Hygiene Data'!I40)),NA())</f>
        <v>#N/A</v>
      </c>
      <c r="BP46" s="509" t="e">
        <f ca="1">+IF(AND(ISNUMBER(OFFSET('Hygiene Data'!$I$7,0,10*ROW('Hygiene Data'!I40))),'Data Summary'!EE46="Yes"),OFFSET('Hygiene Data'!$I$7,0,10*ROW('Hygiene Data'!I40)),NA())</f>
        <v>#N/A</v>
      </c>
      <c r="BQ46" s="509" t="e">
        <f ca="1">+IF(AND(ISNUMBER(OFFSET('Hygiene Data'!$I$9,0,10*ROW('Hygiene Data'!I40))),'Data Summary'!EF46="Yes"),OFFSET('Hygiene Data'!$I$9,0,10*ROW('Hygiene Data'!I40)),NA())</f>
        <v>#N/A</v>
      </c>
    </row>
    <row r="47" spans="1:69" x14ac:dyDescent="0.25">
      <c r="A47" s="505" t="e">
        <f ca="1">+RIGHT('Data Summary'!A47,LEN('Data Summary'!A47)-9)</f>
        <v>#VALUE!</v>
      </c>
      <c r="B47" s="479" t="str">
        <f ca="1">+IF(ISTEXT('Data Summary'!B47),'Data Summary'!B47,"")</f>
        <v/>
      </c>
      <c r="C47" s="506" t="e">
        <f ca="1">+VALUE('Data Summary'!C47)</f>
        <v>#VALUE!</v>
      </c>
      <c r="D47" s="507" t="e">
        <f ca="1">+IF(AND(ISNUMBER(OFFSET('Water Data'!$D$4,0,10*ROW('Water Data'!D41))),'Data Summary'!BS47="Yes"),100-OFFSET('Water Data'!$D$4,0,10*ROW('Water Data'!D41)),NA())</f>
        <v>#N/A</v>
      </c>
      <c r="E47" s="507" t="e">
        <f ca="1">+IF(AND(ISNUMBER(OFFSET('Water Data'!$D$6,0,10*ROW('Water Data'!D41))),'Data Summary'!BT47="Yes"),OFFSET('Water Data'!$D$6,0,10*ROW('Water Data'!D41)),NA())</f>
        <v>#N/A</v>
      </c>
      <c r="F47" s="507" t="e">
        <f ca="1">+IF(AND(ISNUMBER(OFFSET('Water Data'!$D$9,0,10*ROW('Water Data'!D41))),'Data Summary'!BU47="Yes"),OFFSET('Water Data'!$D$9,0,10*ROW('Water Data'!D41)),NA())</f>
        <v>#N/A</v>
      </c>
      <c r="G47" s="507" t="e">
        <f ca="1">+IF(AND(ISNUMBER(OFFSET('Water Data'!$E$4,0,10*ROW('Water Data'!E41))),'Data Summary'!BV47="Yes"),100-OFFSET('Water Data'!$E$4,0,10*ROW('Water Data'!E41)),NA())</f>
        <v>#N/A</v>
      </c>
      <c r="H47" s="507" t="e">
        <f ca="1">+IF(AND(ISNUMBER(OFFSET('Water Data'!$E$6,0,10*ROW('Water Data'!E41))),'Data Summary'!BW47="Yes"),OFFSET('Water Data'!$E$6,0,10*ROW('Water Data'!E41)),NA())</f>
        <v>#N/A</v>
      </c>
      <c r="I47" s="507" t="e">
        <f ca="1">+IF(AND(ISNUMBER(OFFSET('Water Data'!$E$9,0,10*ROW('Water Data'!E41))),'Data Summary'!BX47="Yes"),OFFSET('Water Data'!$E$9,0,10*ROW('Water Data'!E41)),NA())</f>
        <v>#N/A</v>
      </c>
      <c r="J47" s="507" t="e">
        <f ca="1">+IF(AND(ISNUMBER(OFFSET('Water Data'!$F$4,0,10*ROW('Water Data'!F41))),'Data Summary'!BY47="Yes"),100-OFFSET('Water Data'!$F$4,0,10*ROW('Water Data'!F41)),NA())</f>
        <v>#N/A</v>
      </c>
      <c r="K47" s="507" t="e">
        <f ca="1">+IF(AND(ISNUMBER(OFFSET('Water Data'!$F$6,0,10*ROW('Water Data'!F41))),'Data Summary'!BZ47="Yes"),OFFSET('Water Data'!$F$6,0,10*ROW('Water Data'!F41)),NA())</f>
        <v>#N/A</v>
      </c>
      <c r="L47" s="507" t="e">
        <f ca="1">+IF(AND(ISNUMBER(OFFSET('Water Data'!$F$9,0,10*ROW('Water Data'!F41))),'Data Summary'!CA47="Yes"),OFFSET('Water Data'!$F$9,0,10*ROW('Water Data'!F41)),NA())</f>
        <v>#N/A</v>
      </c>
      <c r="M47" s="507" t="e">
        <f ca="1">+IF(AND(ISNUMBER(OFFSET('Water Data'!$G$4,0,10*ROW('Water Data'!G41))),'Data Summary'!CB47="Yes"),100-OFFSET('Water Data'!$G$4,0,10*ROW('Water Data'!G41)),NA())</f>
        <v>#N/A</v>
      </c>
      <c r="N47" s="507" t="e">
        <f ca="1">+IF(AND(ISNUMBER(OFFSET('Water Data'!$G$6,0,10*ROW('Water Data'!G41))),'Data Summary'!CC47="Yes"),OFFSET('Water Data'!$G$6,0,10*ROW('Water Data'!G41)),NA())</f>
        <v>#N/A</v>
      </c>
      <c r="O47" s="507" t="e">
        <f ca="1">+IF(AND(ISNUMBER(OFFSET('Water Data'!$G$9,0,10*ROW('Water Data'!G41))),'Data Summary'!CD47="Yes"),OFFSET('Water Data'!$G$9,0,10*ROW('Water Data'!G41)),NA())</f>
        <v>#N/A</v>
      </c>
      <c r="P47" s="507" t="e">
        <f ca="1">+IF(AND(ISNUMBER(OFFSET('Water Data'!$H$4,0,10*ROW('Water Data'!H41))),'Data Summary'!CE47="Yes"),100-OFFSET('Water Data'!$H$4,0,10*ROW('Water Data'!H41)),NA())</f>
        <v>#N/A</v>
      </c>
      <c r="Q47" s="507" t="e">
        <f ca="1">+IF(AND(ISNUMBER(OFFSET('Water Data'!$H$6,0,10*ROW('Water Data'!H41))),'Data Summary'!CF47="Yes"),OFFSET('Water Data'!$H$6,0,10*ROW('Water Data'!H41)),NA())</f>
        <v>#N/A</v>
      </c>
      <c r="R47" s="507" t="e">
        <f ca="1">+IF(AND(ISNUMBER(OFFSET('Water Data'!$H$9,0,10*ROW('Water Data'!H41))),'Data Summary'!CG47="Yes"),OFFSET('Water Data'!$H$9,0,10*ROW('Water Data'!H41)),NA())</f>
        <v>#N/A</v>
      </c>
      <c r="S47" s="507" t="e">
        <f ca="1">+IF(AND(ISNUMBER(OFFSET('Water Data'!$I$4,0,10*ROW('Water Data'!I41))),'Data Summary'!CH47="Yes"),100-OFFSET('Water Data'!$I$4,0,10*ROW('Water Data'!I41)),NA())</f>
        <v>#N/A</v>
      </c>
      <c r="T47" s="507" t="e">
        <f ca="1">+IF(AND(ISNUMBER(OFFSET('Water Data'!$I$6,0,10*ROW('Water Data'!I41))),'Data Summary'!CI47="Yes"),OFFSET('Water Data'!$I$6,0,10*ROW('Water Data'!I41)),NA())</f>
        <v>#N/A</v>
      </c>
      <c r="U47" s="507" t="e">
        <f ca="1">+IF(AND(ISNUMBER(OFFSET('Water Data'!$I$9,0,10*ROW('Water Data'!I41))),'Data Summary'!CJ47="Yes"),OFFSET('Water Data'!$I$9,0,10*ROW('Water Data'!I41)),NA())</f>
        <v>#N/A</v>
      </c>
      <c r="V47" s="508" t="e">
        <f ca="1">+IF(AND(ISNUMBER(OFFSET('Sanitation Data'!$D$4,0,10*ROW('Sanitation Data'!D41))),'Data Summary'!CK47="Yes"),100-OFFSET('Sanitation Data'!$D$4,0,10*ROW('Sanitation Data'!D41)),NA())</f>
        <v>#N/A</v>
      </c>
      <c r="W47" s="508" t="e">
        <f ca="1">+IF(AND(ISNUMBER(OFFSET('Sanitation Data'!$D$6,0,10*ROW('Sanitation Data'!D41))),'Data Summary'!CL47="Yes"),OFFSET('Sanitation Data'!$D$6,0,10*ROW('Sanitation Data'!D41)),NA())</f>
        <v>#N/A</v>
      </c>
      <c r="X47" s="508" t="e">
        <f ca="1">+IF(AND(ISNUMBER(OFFSET('Sanitation Data'!$D$10,0,10*ROW('Sanitation Data'!D41))),'Data Summary'!CM47="Yes"),OFFSET('Sanitation Data'!$D$10,0,10*ROW('Sanitation Data'!D41)),NA())</f>
        <v>#N/A</v>
      </c>
      <c r="Y47" s="508" t="e">
        <f ca="1">+IF(AND(ISNUMBER(OFFSET('Sanitation Data'!$D$11,0,10*ROW('Sanitation Data'!D41))),'Data Summary'!CN47="Yes"),OFFSET('Sanitation Data'!$D$11,0,10*ROW('Sanitation Data'!D41)),NA())</f>
        <v>#N/A</v>
      </c>
      <c r="Z47" s="508" t="e">
        <f ca="1">+IF(AND(ISNUMBER(OFFSET('Sanitation Data'!$D$12,0,10*ROW('Sanitation Data'!D41))),'Data Summary'!CO47="Yes"),OFFSET('Sanitation Data'!$D$12,0,10*ROW('Sanitation Data'!D41)),NA())</f>
        <v>#N/A</v>
      </c>
      <c r="AA47" s="508" t="e">
        <f ca="1">+IF(AND(ISNUMBER(OFFSET('Sanitation Data'!$E$4,0,10*ROW('Sanitation Data'!E41))),'Data Summary'!CP47="Yes"),100-OFFSET('Sanitation Data'!$E$4,0,10*ROW('Sanitation Data'!E41)),NA())</f>
        <v>#N/A</v>
      </c>
      <c r="AB47" s="508" t="e">
        <f ca="1">+IF(AND(ISNUMBER(OFFSET('Sanitation Data'!$E$6,0,10*ROW('Sanitation Data'!E41))),'Data Summary'!CQ47="Yes"),OFFSET('Sanitation Data'!$E$6,0,10*ROW('Sanitation Data'!E41)),NA())</f>
        <v>#N/A</v>
      </c>
      <c r="AC47" s="508" t="e">
        <f ca="1">+IF(AND(ISNUMBER(OFFSET('Sanitation Data'!$E$10,0,10*ROW('Sanitation Data'!E41))),'Data Summary'!CR47="Yes"),OFFSET('Sanitation Data'!$E$10,0,10*ROW('Sanitation Data'!E41)),NA())</f>
        <v>#N/A</v>
      </c>
      <c r="AD47" s="508" t="e">
        <f ca="1">+IF(AND(ISNUMBER(OFFSET('Sanitation Data'!$E$11,0,10*ROW('Sanitation Data'!E41))),'Data Summary'!CS47="Yes"),OFFSET('Sanitation Data'!$E$11,0,10*ROW('Sanitation Data'!E41)),NA())</f>
        <v>#N/A</v>
      </c>
      <c r="AE47" s="508" t="e">
        <f ca="1">+IF(AND(ISNUMBER(OFFSET('Sanitation Data'!$E$12,0,10*ROW('Sanitation Data'!E41))),'Data Summary'!CT47="Yes"),OFFSET('Sanitation Data'!$E$12,0,10*ROW('Sanitation Data'!E41)),NA())</f>
        <v>#N/A</v>
      </c>
      <c r="AF47" s="508" t="e">
        <f ca="1">+IF(AND(ISNUMBER(OFFSET('Sanitation Data'!$F$4,0,10*ROW('Sanitation Data'!F41))),'Data Summary'!CU47="Yes"),100-OFFSET('Sanitation Data'!$F$4,0,10*ROW('Sanitation Data'!F41)),NA())</f>
        <v>#N/A</v>
      </c>
      <c r="AG47" s="508" t="e">
        <f ca="1">+IF(AND(ISNUMBER(OFFSET('Sanitation Data'!$F$6,0,10*ROW('Sanitation Data'!F41))),'Data Summary'!CV47="Yes"),OFFSET('Sanitation Data'!$F$6,0,10*ROW('Sanitation Data'!F41)),NA())</f>
        <v>#N/A</v>
      </c>
      <c r="AH47" s="508" t="e">
        <f ca="1">+IF(AND(ISNUMBER(OFFSET('Sanitation Data'!$F$10,0,10*ROW('Sanitation Data'!F41))),'Data Summary'!CW47="Yes"),OFFSET('Sanitation Data'!$F$10,0,10*ROW('Sanitation Data'!F41)),NA())</f>
        <v>#N/A</v>
      </c>
      <c r="AI47" s="508" t="e">
        <f ca="1">+IF(AND(ISNUMBER(OFFSET('Sanitation Data'!$F$11,0,10*ROW('Sanitation Data'!F41))),'Data Summary'!CX47="Yes"),OFFSET('Sanitation Data'!$F$11,0,10*ROW('Sanitation Data'!F41)),NA())</f>
        <v>#N/A</v>
      </c>
      <c r="AJ47" s="508" t="e">
        <f ca="1">+IF(AND(ISNUMBER(OFFSET('Sanitation Data'!$F$12,0,10*ROW('Sanitation Data'!F41))),'Data Summary'!CY47="Yes"),OFFSET('Sanitation Data'!$F$12,0,10*ROW('Sanitation Data'!F41)),NA())</f>
        <v>#N/A</v>
      </c>
      <c r="AK47" s="508" t="e">
        <f ca="1">+IF(AND(ISNUMBER(OFFSET('Sanitation Data'!$G$4,0,10*ROW('Sanitation Data'!G41))),'Data Summary'!CZ47="Yes"),100-OFFSET('Sanitation Data'!$G$4,0,10*ROW('Sanitation Data'!G41)),NA())</f>
        <v>#N/A</v>
      </c>
      <c r="AL47" s="508" t="e">
        <f ca="1">+IF(AND(ISNUMBER(OFFSET('Sanitation Data'!$G$6,0,10*ROW('Sanitation Data'!G41))),'Data Summary'!DA47="Yes"),OFFSET('Sanitation Data'!$G$6,0,10*ROW('Sanitation Data'!G41)),NA())</f>
        <v>#N/A</v>
      </c>
      <c r="AM47" s="508" t="e">
        <f ca="1">+IF(AND(ISNUMBER(OFFSET('Sanitation Data'!$G$10,0,10*ROW('Sanitation Data'!G41))),'Data Summary'!DB47="Yes"),OFFSET('Sanitation Data'!$G$10,0,10*ROW('Sanitation Data'!G41)),NA())</f>
        <v>#N/A</v>
      </c>
      <c r="AN47" s="508" t="e">
        <f ca="1">+IF(AND(ISNUMBER(OFFSET('Sanitation Data'!$G$11,0,10*ROW('Sanitation Data'!G41))),'Data Summary'!DC47="Yes"),OFFSET('Sanitation Data'!$G$11,0,10*ROW('Sanitation Data'!G41)),NA())</f>
        <v>#N/A</v>
      </c>
      <c r="AO47" s="508" t="e">
        <f ca="1">+IF(AND(ISNUMBER(OFFSET('Sanitation Data'!$G$12,0,10*ROW('Sanitation Data'!G41))),'Data Summary'!DD47="Yes"),OFFSET('Sanitation Data'!$G$12,0,10*ROW('Sanitation Data'!G41)),NA())</f>
        <v>#N/A</v>
      </c>
      <c r="AP47" s="508" t="e">
        <f ca="1">+IF(AND(ISNUMBER(OFFSET('Sanitation Data'!$H$4,0,10*ROW('Sanitation Data'!H41))),'Data Summary'!DE47="Yes"),100-OFFSET('Sanitation Data'!$H$4,0,10*ROW('Sanitation Data'!H41)),NA())</f>
        <v>#N/A</v>
      </c>
      <c r="AQ47" s="508" t="e">
        <f ca="1">+IF(AND(ISNUMBER(OFFSET('Sanitation Data'!$H$6,0,10*ROW('Sanitation Data'!H41))),'Data Summary'!DF47="Yes"),OFFSET('Sanitation Data'!$H$6,0,10*ROW('Sanitation Data'!H41)),NA())</f>
        <v>#N/A</v>
      </c>
      <c r="AR47" s="508" t="e">
        <f ca="1">+IF(AND(ISNUMBER(OFFSET('Sanitation Data'!$H$10,0,10*ROW('Sanitation Data'!H41))),'Data Summary'!DG47="Yes"),OFFSET('Sanitation Data'!$H$10,0,10*ROW('Sanitation Data'!H41)),NA())</f>
        <v>#N/A</v>
      </c>
      <c r="AS47" s="508" t="e">
        <f ca="1">+IF(AND(ISNUMBER(OFFSET('Sanitation Data'!$H$11,0,10*ROW('Sanitation Data'!H41))),'Data Summary'!DH47="Yes"),OFFSET('Sanitation Data'!$H$11,0,10*ROW('Sanitation Data'!H41)),NA())</f>
        <v>#N/A</v>
      </c>
      <c r="AT47" s="508" t="e">
        <f ca="1">+IF(AND(ISNUMBER(OFFSET('Sanitation Data'!$H$12,0,10*ROW('Sanitation Data'!H41))),'Data Summary'!DI47="Yes"),OFFSET('Sanitation Data'!$H$12,0,10*ROW('Sanitation Data'!H41)),NA())</f>
        <v>#N/A</v>
      </c>
      <c r="AU47" s="508" t="e">
        <f ca="1">+IF(AND(ISNUMBER(OFFSET('Sanitation Data'!$I$4,0,10*ROW('Sanitation Data'!I41))),'Data Summary'!DJ47="Yes"),100-OFFSET('Sanitation Data'!$I$4,0,10*ROW('Sanitation Data'!I41)),NA())</f>
        <v>#N/A</v>
      </c>
      <c r="AV47" s="508" t="e">
        <f ca="1">+IF(AND(ISNUMBER(OFFSET('Sanitation Data'!$I$6,0,10*ROW('Sanitation Data'!I41))),'Data Summary'!DK47="Yes"),OFFSET('Sanitation Data'!$I$6,0,10*ROW('Sanitation Data'!I41)),NA())</f>
        <v>#N/A</v>
      </c>
      <c r="AW47" s="508" t="e">
        <f ca="1">+IF(AND(ISNUMBER(OFFSET('Sanitation Data'!$I$10,0,10*ROW('Sanitation Data'!I41))),'Data Summary'!DL47="Yes"),OFFSET('Sanitation Data'!$I$10,0,10*ROW('Sanitation Data'!I41)),NA())</f>
        <v>#N/A</v>
      </c>
      <c r="AX47" s="508" t="e">
        <f ca="1">+IF(AND(ISNUMBER(OFFSET('Sanitation Data'!$I$11,0,10*ROW('Sanitation Data'!I41))),'Data Summary'!DM47="Yes"),OFFSET('Sanitation Data'!$I$11,0,10*ROW('Sanitation Data'!I41)),NA())</f>
        <v>#N/A</v>
      </c>
      <c r="AY47" s="508" t="e">
        <f ca="1">+IF(AND(ISNUMBER(OFFSET('Sanitation Data'!$I$12,0,10*ROW('Sanitation Data'!I41))),'Data Summary'!DN47="Yes"),OFFSET('Sanitation Data'!$I$12,0,10*ROW('Sanitation Data'!I41)),NA())</f>
        <v>#N/A</v>
      </c>
      <c r="AZ47" s="509" t="e">
        <f ca="1">+IF(AND(ISNUMBER(OFFSET('Hygiene Data'!$D$5,0,10*ROW('Hygiene Data'!D41))),'Data Summary'!DO47="Yes"),OFFSET('Hygiene Data'!$D$5,0,10*ROW('Hygiene Data'!D41)),NA())</f>
        <v>#N/A</v>
      </c>
      <c r="BA47" s="509" t="e">
        <f ca="1">+IF(AND(ISNUMBER(OFFSET('Hygiene Data'!$D$7,0,10*ROW('Hygiene Data'!D41))),'Data Summary'!DP47="Yes"),OFFSET('Hygiene Data'!$D$7,0,10*ROW('Hygiene Data'!D41)),NA())</f>
        <v>#N/A</v>
      </c>
      <c r="BB47" s="509" t="e">
        <f ca="1">+IF(AND(ISNUMBER(OFFSET('Hygiene Data'!$D$9,0,10*ROW('Hygiene Data'!D41))),'Data Summary'!DQ47="Yes"),OFFSET('Hygiene Data'!$D$9,0,10*ROW('Hygiene Data'!D41)),NA())</f>
        <v>#N/A</v>
      </c>
      <c r="BC47" s="509" t="e">
        <f ca="1">+IF(AND(ISNUMBER(OFFSET('Hygiene Data'!$E$5,0,10*ROW('Hygiene Data'!E41))),'Data Summary'!DR47="Yes"),OFFSET('Hygiene Data'!$E$5,0,10*ROW('Hygiene Data'!E41)),NA())</f>
        <v>#N/A</v>
      </c>
      <c r="BD47" s="509" t="e">
        <f ca="1">+IF(AND(ISNUMBER(OFFSET('Hygiene Data'!$E$7,0,10*ROW('Hygiene Data'!E41))),'Data Summary'!DS47="Yes"),OFFSET('Hygiene Data'!$E$7,0,10*ROW('Hygiene Data'!E41)),NA())</f>
        <v>#N/A</v>
      </c>
      <c r="BE47" s="509" t="e">
        <f ca="1">+IF(AND(ISNUMBER(OFFSET('Hygiene Data'!$E$9,0,10*ROW('Hygiene Data'!E41))),'Data Summary'!DT47="Yes"),OFFSET('Hygiene Data'!$E$9,0,10*ROW('Hygiene Data'!E41)),NA())</f>
        <v>#N/A</v>
      </c>
      <c r="BF47" s="509" t="e">
        <f ca="1">+IF(AND(ISNUMBER(OFFSET('Hygiene Data'!$F$5,0,10*ROW('Hygiene Data'!F41))),'Data Summary'!DU47="Yes"),OFFSET('Hygiene Data'!$F$5,0,10*ROW('Hygiene Data'!F41)),NA())</f>
        <v>#N/A</v>
      </c>
      <c r="BG47" s="509" t="e">
        <f ca="1">+IF(AND(ISNUMBER(OFFSET('Hygiene Data'!$F$7,0,10*ROW('Hygiene Data'!F41))),'Data Summary'!DV47="Yes"),OFFSET('Hygiene Data'!$F$7,0,10*ROW('Hygiene Data'!F41)),NA())</f>
        <v>#N/A</v>
      </c>
      <c r="BH47" s="509" t="e">
        <f ca="1">+IF(AND(ISNUMBER(OFFSET('Hygiene Data'!$F$9,0,10*ROW('Hygiene Data'!F41))),'Data Summary'!DW47="Yes"),OFFSET('Hygiene Data'!$F$9,0,10*ROW('Hygiene Data'!F41)),NA())</f>
        <v>#N/A</v>
      </c>
      <c r="BI47" s="509" t="e">
        <f ca="1">+IF(AND(ISNUMBER(OFFSET('Hygiene Data'!$G$5,0,10*ROW('Hygiene Data'!G41))),'Data Summary'!DX47="Yes"),OFFSET('Hygiene Data'!$G$5,0,10*ROW('Hygiene Data'!G41)),NA())</f>
        <v>#N/A</v>
      </c>
      <c r="BJ47" s="509" t="e">
        <f ca="1">+IF(AND(ISNUMBER(OFFSET('Hygiene Data'!$G$7,0,10*ROW('Hygiene Data'!G41))),'Data Summary'!DY47="Yes"),OFFSET('Hygiene Data'!$G$7,0,10*ROW('Hygiene Data'!G41)),NA())</f>
        <v>#N/A</v>
      </c>
      <c r="BK47" s="509" t="e">
        <f ca="1">+IF(AND(ISNUMBER(OFFSET('Hygiene Data'!$G$9,0,10*ROW('Hygiene Data'!G41))),'Data Summary'!DZ47="Yes"),OFFSET('Hygiene Data'!$G$9,0,10*ROW('Hygiene Data'!G41)),NA())</f>
        <v>#N/A</v>
      </c>
      <c r="BL47" s="509" t="e">
        <f ca="1">+IF(AND(ISNUMBER(OFFSET('Hygiene Data'!$H$5,0,10*ROW('Hygiene Data'!H41))),'Data Summary'!EA47="Yes"),OFFSET('Hygiene Data'!$H$5,0,10*ROW('Hygiene Data'!H41)),NA())</f>
        <v>#N/A</v>
      </c>
      <c r="BM47" s="509" t="e">
        <f ca="1">+IF(AND(ISNUMBER(OFFSET('Hygiene Data'!$H$7,0,10*ROW('Hygiene Data'!H41))),'Data Summary'!EB47="Yes"),OFFSET('Hygiene Data'!$H$7,0,10*ROW('Hygiene Data'!H41)),NA())</f>
        <v>#N/A</v>
      </c>
      <c r="BN47" s="509" t="e">
        <f ca="1">+IF(AND(ISNUMBER(OFFSET('Hygiene Data'!$H$9,0,10*ROW('Hygiene Data'!H41))),'Data Summary'!EC47="Yes"),OFFSET('Hygiene Data'!$H$9,0,10*ROW('Hygiene Data'!H41)),NA())</f>
        <v>#N/A</v>
      </c>
      <c r="BO47" s="509" t="e">
        <f ca="1">+IF(AND(ISNUMBER(OFFSET('Hygiene Data'!$I$5,0,10*ROW('Hygiene Data'!I41))),'Data Summary'!ED47="Yes"),OFFSET('Hygiene Data'!$I$5,0,10*ROW('Hygiene Data'!I41)),NA())</f>
        <v>#N/A</v>
      </c>
      <c r="BP47" s="509" t="e">
        <f ca="1">+IF(AND(ISNUMBER(OFFSET('Hygiene Data'!$I$7,0,10*ROW('Hygiene Data'!I41))),'Data Summary'!EE47="Yes"),OFFSET('Hygiene Data'!$I$7,0,10*ROW('Hygiene Data'!I41)),NA())</f>
        <v>#N/A</v>
      </c>
      <c r="BQ47" s="509" t="e">
        <f ca="1">+IF(AND(ISNUMBER(OFFSET('Hygiene Data'!$I$9,0,10*ROW('Hygiene Data'!I41))),'Data Summary'!EF47="Yes"),OFFSET('Hygiene Data'!$I$9,0,10*ROW('Hygiene Data'!I41)),NA())</f>
        <v>#N/A</v>
      </c>
    </row>
    <row r="48" spans="1:69" x14ac:dyDescent="0.25">
      <c r="A48" s="505" t="e">
        <f ca="1">+RIGHT('Data Summary'!A48,LEN('Data Summary'!A48)-9)</f>
        <v>#VALUE!</v>
      </c>
      <c r="B48" s="479" t="str">
        <f ca="1">+IF(ISTEXT('Data Summary'!B48),'Data Summary'!B48,"")</f>
        <v/>
      </c>
      <c r="C48" s="506" t="e">
        <f ca="1">+VALUE('Data Summary'!C48)</f>
        <v>#VALUE!</v>
      </c>
      <c r="D48" s="507" t="e">
        <f ca="1">+IF(AND(ISNUMBER(OFFSET('Water Data'!$D$4,0,10*ROW('Water Data'!D42))),'Data Summary'!BS48="Yes"),100-OFFSET('Water Data'!$D$4,0,10*ROW('Water Data'!D42)),NA())</f>
        <v>#N/A</v>
      </c>
      <c r="E48" s="507" t="e">
        <f ca="1">+IF(AND(ISNUMBER(OFFSET('Water Data'!$D$6,0,10*ROW('Water Data'!D42))),'Data Summary'!BT48="Yes"),OFFSET('Water Data'!$D$6,0,10*ROW('Water Data'!D42)),NA())</f>
        <v>#N/A</v>
      </c>
      <c r="F48" s="507" t="e">
        <f ca="1">+IF(AND(ISNUMBER(OFFSET('Water Data'!$D$9,0,10*ROW('Water Data'!D42))),'Data Summary'!BU48="Yes"),OFFSET('Water Data'!$D$9,0,10*ROW('Water Data'!D42)),NA())</f>
        <v>#N/A</v>
      </c>
      <c r="G48" s="507" t="e">
        <f ca="1">+IF(AND(ISNUMBER(OFFSET('Water Data'!$E$4,0,10*ROW('Water Data'!E42))),'Data Summary'!BV48="Yes"),100-OFFSET('Water Data'!$E$4,0,10*ROW('Water Data'!E42)),NA())</f>
        <v>#N/A</v>
      </c>
      <c r="H48" s="507" t="e">
        <f ca="1">+IF(AND(ISNUMBER(OFFSET('Water Data'!$E$6,0,10*ROW('Water Data'!E42))),'Data Summary'!BW48="Yes"),OFFSET('Water Data'!$E$6,0,10*ROW('Water Data'!E42)),NA())</f>
        <v>#N/A</v>
      </c>
      <c r="I48" s="507" t="e">
        <f ca="1">+IF(AND(ISNUMBER(OFFSET('Water Data'!$E$9,0,10*ROW('Water Data'!E42))),'Data Summary'!BX48="Yes"),OFFSET('Water Data'!$E$9,0,10*ROW('Water Data'!E42)),NA())</f>
        <v>#N/A</v>
      </c>
      <c r="J48" s="507" t="e">
        <f ca="1">+IF(AND(ISNUMBER(OFFSET('Water Data'!$F$4,0,10*ROW('Water Data'!F42))),'Data Summary'!BY48="Yes"),100-OFFSET('Water Data'!$F$4,0,10*ROW('Water Data'!F42)),NA())</f>
        <v>#N/A</v>
      </c>
      <c r="K48" s="507" t="e">
        <f ca="1">+IF(AND(ISNUMBER(OFFSET('Water Data'!$F$6,0,10*ROW('Water Data'!F42))),'Data Summary'!BZ48="Yes"),OFFSET('Water Data'!$F$6,0,10*ROW('Water Data'!F42)),NA())</f>
        <v>#N/A</v>
      </c>
      <c r="L48" s="507" t="e">
        <f ca="1">+IF(AND(ISNUMBER(OFFSET('Water Data'!$F$9,0,10*ROW('Water Data'!F42))),'Data Summary'!CA48="Yes"),OFFSET('Water Data'!$F$9,0,10*ROW('Water Data'!F42)),NA())</f>
        <v>#N/A</v>
      </c>
      <c r="M48" s="507" t="e">
        <f ca="1">+IF(AND(ISNUMBER(OFFSET('Water Data'!$G$4,0,10*ROW('Water Data'!G42))),'Data Summary'!CB48="Yes"),100-OFFSET('Water Data'!$G$4,0,10*ROW('Water Data'!G42)),NA())</f>
        <v>#N/A</v>
      </c>
      <c r="N48" s="507" t="e">
        <f ca="1">+IF(AND(ISNUMBER(OFFSET('Water Data'!$G$6,0,10*ROW('Water Data'!G42))),'Data Summary'!CC48="Yes"),OFFSET('Water Data'!$G$6,0,10*ROW('Water Data'!G42)),NA())</f>
        <v>#N/A</v>
      </c>
      <c r="O48" s="507" t="e">
        <f ca="1">+IF(AND(ISNUMBER(OFFSET('Water Data'!$G$9,0,10*ROW('Water Data'!G42))),'Data Summary'!CD48="Yes"),OFFSET('Water Data'!$G$9,0,10*ROW('Water Data'!G42)),NA())</f>
        <v>#N/A</v>
      </c>
      <c r="P48" s="507" t="e">
        <f ca="1">+IF(AND(ISNUMBER(OFFSET('Water Data'!$H$4,0,10*ROW('Water Data'!H42))),'Data Summary'!CE48="Yes"),100-OFFSET('Water Data'!$H$4,0,10*ROW('Water Data'!H42)),NA())</f>
        <v>#N/A</v>
      </c>
      <c r="Q48" s="507" t="e">
        <f ca="1">+IF(AND(ISNUMBER(OFFSET('Water Data'!$H$6,0,10*ROW('Water Data'!H42))),'Data Summary'!CF48="Yes"),OFFSET('Water Data'!$H$6,0,10*ROW('Water Data'!H42)),NA())</f>
        <v>#N/A</v>
      </c>
      <c r="R48" s="507" t="e">
        <f ca="1">+IF(AND(ISNUMBER(OFFSET('Water Data'!$H$9,0,10*ROW('Water Data'!H42))),'Data Summary'!CG48="Yes"),OFFSET('Water Data'!$H$9,0,10*ROW('Water Data'!H42)),NA())</f>
        <v>#N/A</v>
      </c>
      <c r="S48" s="507" t="e">
        <f ca="1">+IF(AND(ISNUMBER(OFFSET('Water Data'!$I$4,0,10*ROW('Water Data'!I42))),'Data Summary'!CH48="Yes"),100-OFFSET('Water Data'!$I$4,0,10*ROW('Water Data'!I42)),NA())</f>
        <v>#N/A</v>
      </c>
      <c r="T48" s="507" t="e">
        <f ca="1">+IF(AND(ISNUMBER(OFFSET('Water Data'!$I$6,0,10*ROW('Water Data'!I42))),'Data Summary'!CI48="Yes"),OFFSET('Water Data'!$I$6,0,10*ROW('Water Data'!I42)),NA())</f>
        <v>#N/A</v>
      </c>
      <c r="U48" s="507" t="e">
        <f ca="1">+IF(AND(ISNUMBER(OFFSET('Water Data'!$I$9,0,10*ROW('Water Data'!I42))),'Data Summary'!CJ48="Yes"),OFFSET('Water Data'!$I$9,0,10*ROW('Water Data'!I42)),NA())</f>
        <v>#N/A</v>
      </c>
      <c r="V48" s="508" t="e">
        <f ca="1">+IF(AND(ISNUMBER(OFFSET('Sanitation Data'!$D$4,0,10*ROW('Sanitation Data'!D42))),'Data Summary'!CK48="Yes"),100-OFFSET('Sanitation Data'!$D$4,0,10*ROW('Sanitation Data'!D42)),NA())</f>
        <v>#N/A</v>
      </c>
      <c r="W48" s="508" t="e">
        <f ca="1">+IF(AND(ISNUMBER(OFFSET('Sanitation Data'!$D$6,0,10*ROW('Sanitation Data'!D42))),'Data Summary'!CL48="Yes"),OFFSET('Sanitation Data'!$D$6,0,10*ROW('Sanitation Data'!D42)),NA())</f>
        <v>#N/A</v>
      </c>
      <c r="X48" s="508" t="e">
        <f ca="1">+IF(AND(ISNUMBER(OFFSET('Sanitation Data'!$D$10,0,10*ROW('Sanitation Data'!D42))),'Data Summary'!CM48="Yes"),OFFSET('Sanitation Data'!$D$10,0,10*ROW('Sanitation Data'!D42)),NA())</f>
        <v>#N/A</v>
      </c>
      <c r="Y48" s="508" t="e">
        <f ca="1">+IF(AND(ISNUMBER(OFFSET('Sanitation Data'!$D$11,0,10*ROW('Sanitation Data'!D42))),'Data Summary'!CN48="Yes"),OFFSET('Sanitation Data'!$D$11,0,10*ROW('Sanitation Data'!D42)),NA())</f>
        <v>#N/A</v>
      </c>
      <c r="Z48" s="508" t="e">
        <f ca="1">+IF(AND(ISNUMBER(OFFSET('Sanitation Data'!$D$12,0,10*ROW('Sanitation Data'!D42))),'Data Summary'!CO48="Yes"),OFFSET('Sanitation Data'!$D$12,0,10*ROW('Sanitation Data'!D42)),NA())</f>
        <v>#N/A</v>
      </c>
      <c r="AA48" s="508" t="e">
        <f ca="1">+IF(AND(ISNUMBER(OFFSET('Sanitation Data'!$E$4,0,10*ROW('Sanitation Data'!E42))),'Data Summary'!CP48="Yes"),100-OFFSET('Sanitation Data'!$E$4,0,10*ROW('Sanitation Data'!E42)),NA())</f>
        <v>#N/A</v>
      </c>
      <c r="AB48" s="508" t="e">
        <f ca="1">+IF(AND(ISNUMBER(OFFSET('Sanitation Data'!$E$6,0,10*ROW('Sanitation Data'!E42))),'Data Summary'!CQ48="Yes"),OFFSET('Sanitation Data'!$E$6,0,10*ROW('Sanitation Data'!E42)),NA())</f>
        <v>#N/A</v>
      </c>
      <c r="AC48" s="508" t="e">
        <f ca="1">+IF(AND(ISNUMBER(OFFSET('Sanitation Data'!$E$10,0,10*ROW('Sanitation Data'!E42))),'Data Summary'!CR48="Yes"),OFFSET('Sanitation Data'!$E$10,0,10*ROW('Sanitation Data'!E42)),NA())</f>
        <v>#N/A</v>
      </c>
      <c r="AD48" s="508" t="e">
        <f ca="1">+IF(AND(ISNUMBER(OFFSET('Sanitation Data'!$E$11,0,10*ROW('Sanitation Data'!E42))),'Data Summary'!CS48="Yes"),OFFSET('Sanitation Data'!$E$11,0,10*ROW('Sanitation Data'!E42)),NA())</f>
        <v>#N/A</v>
      </c>
      <c r="AE48" s="508" t="e">
        <f ca="1">+IF(AND(ISNUMBER(OFFSET('Sanitation Data'!$E$12,0,10*ROW('Sanitation Data'!E42))),'Data Summary'!CT48="Yes"),OFFSET('Sanitation Data'!$E$12,0,10*ROW('Sanitation Data'!E42)),NA())</f>
        <v>#N/A</v>
      </c>
      <c r="AF48" s="508" t="e">
        <f ca="1">+IF(AND(ISNUMBER(OFFSET('Sanitation Data'!$F$4,0,10*ROW('Sanitation Data'!F42))),'Data Summary'!CU48="Yes"),100-OFFSET('Sanitation Data'!$F$4,0,10*ROW('Sanitation Data'!F42)),NA())</f>
        <v>#N/A</v>
      </c>
      <c r="AG48" s="508" t="e">
        <f ca="1">+IF(AND(ISNUMBER(OFFSET('Sanitation Data'!$F$6,0,10*ROW('Sanitation Data'!F42))),'Data Summary'!CV48="Yes"),OFFSET('Sanitation Data'!$F$6,0,10*ROW('Sanitation Data'!F42)),NA())</f>
        <v>#N/A</v>
      </c>
      <c r="AH48" s="508" t="e">
        <f ca="1">+IF(AND(ISNUMBER(OFFSET('Sanitation Data'!$F$10,0,10*ROW('Sanitation Data'!F42))),'Data Summary'!CW48="Yes"),OFFSET('Sanitation Data'!$F$10,0,10*ROW('Sanitation Data'!F42)),NA())</f>
        <v>#N/A</v>
      </c>
      <c r="AI48" s="508" t="e">
        <f ca="1">+IF(AND(ISNUMBER(OFFSET('Sanitation Data'!$F$11,0,10*ROW('Sanitation Data'!F42))),'Data Summary'!CX48="Yes"),OFFSET('Sanitation Data'!$F$11,0,10*ROW('Sanitation Data'!F42)),NA())</f>
        <v>#N/A</v>
      </c>
      <c r="AJ48" s="508" t="e">
        <f ca="1">+IF(AND(ISNUMBER(OFFSET('Sanitation Data'!$F$12,0,10*ROW('Sanitation Data'!F42))),'Data Summary'!CY48="Yes"),OFFSET('Sanitation Data'!$F$12,0,10*ROW('Sanitation Data'!F42)),NA())</f>
        <v>#N/A</v>
      </c>
      <c r="AK48" s="508" t="e">
        <f ca="1">+IF(AND(ISNUMBER(OFFSET('Sanitation Data'!$G$4,0,10*ROW('Sanitation Data'!G42))),'Data Summary'!CZ48="Yes"),100-OFFSET('Sanitation Data'!$G$4,0,10*ROW('Sanitation Data'!G42)),NA())</f>
        <v>#N/A</v>
      </c>
      <c r="AL48" s="508" t="e">
        <f ca="1">+IF(AND(ISNUMBER(OFFSET('Sanitation Data'!$G$6,0,10*ROW('Sanitation Data'!G42))),'Data Summary'!DA48="Yes"),OFFSET('Sanitation Data'!$G$6,0,10*ROW('Sanitation Data'!G42)),NA())</f>
        <v>#N/A</v>
      </c>
      <c r="AM48" s="508" t="e">
        <f ca="1">+IF(AND(ISNUMBER(OFFSET('Sanitation Data'!$G$10,0,10*ROW('Sanitation Data'!G42))),'Data Summary'!DB48="Yes"),OFFSET('Sanitation Data'!$G$10,0,10*ROW('Sanitation Data'!G42)),NA())</f>
        <v>#N/A</v>
      </c>
      <c r="AN48" s="508" t="e">
        <f ca="1">+IF(AND(ISNUMBER(OFFSET('Sanitation Data'!$G$11,0,10*ROW('Sanitation Data'!G42))),'Data Summary'!DC48="Yes"),OFFSET('Sanitation Data'!$G$11,0,10*ROW('Sanitation Data'!G42)),NA())</f>
        <v>#N/A</v>
      </c>
      <c r="AO48" s="508" t="e">
        <f ca="1">+IF(AND(ISNUMBER(OFFSET('Sanitation Data'!$G$12,0,10*ROW('Sanitation Data'!G42))),'Data Summary'!DD48="Yes"),OFFSET('Sanitation Data'!$G$12,0,10*ROW('Sanitation Data'!G42)),NA())</f>
        <v>#N/A</v>
      </c>
      <c r="AP48" s="508" t="e">
        <f ca="1">+IF(AND(ISNUMBER(OFFSET('Sanitation Data'!$H$4,0,10*ROW('Sanitation Data'!H42))),'Data Summary'!DE48="Yes"),100-OFFSET('Sanitation Data'!$H$4,0,10*ROW('Sanitation Data'!H42)),NA())</f>
        <v>#N/A</v>
      </c>
      <c r="AQ48" s="508" t="e">
        <f ca="1">+IF(AND(ISNUMBER(OFFSET('Sanitation Data'!$H$6,0,10*ROW('Sanitation Data'!H42))),'Data Summary'!DF48="Yes"),OFFSET('Sanitation Data'!$H$6,0,10*ROW('Sanitation Data'!H42)),NA())</f>
        <v>#N/A</v>
      </c>
      <c r="AR48" s="508" t="e">
        <f ca="1">+IF(AND(ISNUMBER(OFFSET('Sanitation Data'!$H$10,0,10*ROW('Sanitation Data'!H42))),'Data Summary'!DG48="Yes"),OFFSET('Sanitation Data'!$H$10,0,10*ROW('Sanitation Data'!H42)),NA())</f>
        <v>#N/A</v>
      </c>
      <c r="AS48" s="508" t="e">
        <f ca="1">+IF(AND(ISNUMBER(OFFSET('Sanitation Data'!$H$11,0,10*ROW('Sanitation Data'!H42))),'Data Summary'!DH48="Yes"),OFFSET('Sanitation Data'!$H$11,0,10*ROW('Sanitation Data'!H42)),NA())</f>
        <v>#N/A</v>
      </c>
      <c r="AT48" s="508" t="e">
        <f ca="1">+IF(AND(ISNUMBER(OFFSET('Sanitation Data'!$H$12,0,10*ROW('Sanitation Data'!H42))),'Data Summary'!DI48="Yes"),OFFSET('Sanitation Data'!$H$12,0,10*ROW('Sanitation Data'!H42)),NA())</f>
        <v>#N/A</v>
      </c>
      <c r="AU48" s="508" t="e">
        <f ca="1">+IF(AND(ISNUMBER(OFFSET('Sanitation Data'!$I$4,0,10*ROW('Sanitation Data'!I42))),'Data Summary'!DJ48="Yes"),100-OFFSET('Sanitation Data'!$I$4,0,10*ROW('Sanitation Data'!I42)),NA())</f>
        <v>#N/A</v>
      </c>
      <c r="AV48" s="508" t="e">
        <f ca="1">+IF(AND(ISNUMBER(OFFSET('Sanitation Data'!$I$6,0,10*ROW('Sanitation Data'!I42))),'Data Summary'!DK48="Yes"),OFFSET('Sanitation Data'!$I$6,0,10*ROW('Sanitation Data'!I42)),NA())</f>
        <v>#N/A</v>
      </c>
      <c r="AW48" s="508" t="e">
        <f ca="1">+IF(AND(ISNUMBER(OFFSET('Sanitation Data'!$I$10,0,10*ROW('Sanitation Data'!I42))),'Data Summary'!DL48="Yes"),OFFSET('Sanitation Data'!$I$10,0,10*ROW('Sanitation Data'!I42)),NA())</f>
        <v>#N/A</v>
      </c>
      <c r="AX48" s="508" t="e">
        <f ca="1">+IF(AND(ISNUMBER(OFFSET('Sanitation Data'!$I$11,0,10*ROW('Sanitation Data'!I42))),'Data Summary'!DM48="Yes"),OFFSET('Sanitation Data'!$I$11,0,10*ROW('Sanitation Data'!I42)),NA())</f>
        <v>#N/A</v>
      </c>
      <c r="AY48" s="508" t="e">
        <f ca="1">+IF(AND(ISNUMBER(OFFSET('Sanitation Data'!$I$12,0,10*ROW('Sanitation Data'!I42))),'Data Summary'!DN48="Yes"),OFFSET('Sanitation Data'!$I$12,0,10*ROW('Sanitation Data'!I42)),NA())</f>
        <v>#N/A</v>
      </c>
      <c r="AZ48" s="509" t="e">
        <f ca="1">+IF(AND(ISNUMBER(OFFSET('Hygiene Data'!$D$5,0,10*ROW('Hygiene Data'!D42))),'Data Summary'!DO48="Yes"),OFFSET('Hygiene Data'!$D$5,0,10*ROW('Hygiene Data'!D42)),NA())</f>
        <v>#N/A</v>
      </c>
      <c r="BA48" s="509" t="e">
        <f ca="1">+IF(AND(ISNUMBER(OFFSET('Hygiene Data'!$D$7,0,10*ROW('Hygiene Data'!D42))),'Data Summary'!DP48="Yes"),OFFSET('Hygiene Data'!$D$7,0,10*ROW('Hygiene Data'!D42)),NA())</f>
        <v>#N/A</v>
      </c>
      <c r="BB48" s="509" t="e">
        <f ca="1">+IF(AND(ISNUMBER(OFFSET('Hygiene Data'!$D$9,0,10*ROW('Hygiene Data'!D42))),'Data Summary'!DQ48="Yes"),OFFSET('Hygiene Data'!$D$9,0,10*ROW('Hygiene Data'!D42)),NA())</f>
        <v>#N/A</v>
      </c>
      <c r="BC48" s="509" t="e">
        <f ca="1">+IF(AND(ISNUMBER(OFFSET('Hygiene Data'!$E$5,0,10*ROW('Hygiene Data'!E42))),'Data Summary'!DR48="Yes"),OFFSET('Hygiene Data'!$E$5,0,10*ROW('Hygiene Data'!E42)),NA())</f>
        <v>#N/A</v>
      </c>
      <c r="BD48" s="509" t="e">
        <f ca="1">+IF(AND(ISNUMBER(OFFSET('Hygiene Data'!$E$7,0,10*ROW('Hygiene Data'!E42))),'Data Summary'!DS48="Yes"),OFFSET('Hygiene Data'!$E$7,0,10*ROW('Hygiene Data'!E42)),NA())</f>
        <v>#N/A</v>
      </c>
      <c r="BE48" s="509" t="e">
        <f ca="1">+IF(AND(ISNUMBER(OFFSET('Hygiene Data'!$E$9,0,10*ROW('Hygiene Data'!E42))),'Data Summary'!DT48="Yes"),OFFSET('Hygiene Data'!$E$9,0,10*ROW('Hygiene Data'!E42)),NA())</f>
        <v>#N/A</v>
      </c>
      <c r="BF48" s="509" t="e">
        <f ca="1">+IF(AND(ISNUMBER(OFFSET('Hygiene Data'!$F$5,0,10*ROW('Hygiene Data'!F42))),'Data Summary'!DU48="Yes"),OFFSET('Hygiene Data'!$F$5,0,10*ROW('Hygiene Data'!F42)),NA())</f>
        <v>#N/A</v>
      </c>
      <c r="BG48" s="509" t="e">
        <f ca="1">+IF(AND(ISNUMBER(OFFSET('Hygiene Data'!$F$7,0,10*ROW('Hygiene Data'!F42))),'Data Summary'!DV48="Yes"),OFFSET('Hygiene Data'!$F$7,0,10*ROW('Hygiene Data'!F42)),NA())</f>
        <v>#N/A</v>
      </c>
      <c r="BH48" s="509" t="e">
        <f ca="1">+IF(AND(ISNUMBER(OFFSET('Hygiene Data'!$F$9,0,10*ROW('Hygiene Data'!F42))),'Data Summary'!DW48="Yes"),OFFSET('Hygiene Data'!$F$9,0,10*ROW('Hygiene Data'!F42)),NA())</f>
        <v>#N/A</v>
      </c>
      <c r="BI48" s="509" t="e">
        <f ca="1">+IF(AND(ISNUMBER(OFFSET('Hygiene Data'!$G$5,0,10*ROW('Hygiene Data'!G42))),'Data Summary'!DX48="Yes"),OFFSET('Hygiene Data'!$G$5,0,10*ROW('Hygiene Data'!G42)),NA())</f>
        <v>#N/A</v>
      </c>
      <c r="BJ48" s="509" t="e">
        <f ca="1">+IF(AND(ISNUMBER(OFFSET('Hygiene Data'!$G$7,0,10*ROW('Hygiene Data'!G42))),'Data Summary'!DY48="Yes"),OFFSET('Hygiene Data'!$G$7,0,10*ROW('Hygiene Data'!G42)),NA())</f>
        <v>#N/A</v>
      </c>
      <c r="BK48" s="509" t="e">
        <f ca="1">+IF(AND(ISNUMBER(OFFSET('Hygiene Data'!$G$9,0,10*ROW('Hygiene Data'!G42))),'Data Summary'!DZ48="Yes"),OFFSET('Hygiene Data'!$G$9,0,10*ROW('Hygiene Data'!G42)),NA())</f>
        <v>#N/A</v>
      </c>
      <c r="BL48" s="509" t="e">
        <f ca="1">+IF(AND(ISNUMBER(OFFSET('Hygiene Data'!$H$5,0,10*ROW('Hygiene Data'!H42))),'Data Summary'!EA48="Yes"),OFFSET('Hygiene Data'!$H$5,0,10*ROW('Hygiene Data'!H42)),NA())</f>
        <v>#N/A</v>
      </c>
      <c r="BM48" s="509" t="e">
        <f ca="1">+IF(AND(ISNUMBER(OFFSET('Hygiene Data'!$H$7,0,10*ROW('Hygiene Data'!H42))),'Data Summary'!EB48="Yes"),OFFSET('Hygiene Data'!$H$7,0,10*ROW('Hygiene Data'!H42)),NA())</f>
        <v>#N/A</v>
      </c>
      <c r="BN48" s="509" t="e">
        <f ca="1">+IF(AND(ISNUMBER(OFFSET('Hygiene Data'!$H$9,0,10*ROW('Hygiene Data'!H42))),'Data Summary'!EC48="Yes"),OFFSET('Hygiene Data'!$H$9,0,10*ROW('Hygiene Data'!H42)),NA())</f>
        <v>#N/A</v>
      </c>
      <c r="BO48" s="509" t="e">
        <f ca="1">+IF(AND(ISNUMBER(OFFSET('Hygiene Data'!$I$5,0,10*ROW('Hygiene Data'!I42))),'Data Summary'!ED48="Yes"),OFFSET('Hygiene Data'!$I$5,0,10*ROW('Hygiene Data'!I42)),NA())</f>
        <v>#N/A</v>
      </c>
      <c r="BP48" s="509" t="e">
        <f ca="1">+IF(AND(ISNUMBER(OFFSET('Hygiene Data'!$I$7,0,10*ROW('Hygiene Data'!I42))),'Data Summary'!EE48="Yes"),OFFSET('Hygiene Data'!$I$7,0,10*ROW('Hygiene Data'!I42)),NA())</f>
        <v>#N/A</v>
      </c>
      <c r="BQ48" s="509" t="e">
        <f ca="1">+IF(AND(ISNUMBER(OFFSET('Hygiene Data'!$I$9,0,10*ROW('Hygiene Data'!I42))),'Data Summary'!EF48="Yes"),OFFSET('Hygiene Data'!$I$9,0,10*ROW('Hygiene Data'!I42)),NA())</f>
        <v>#N/A</v>
      </c>
    </row>
    <row r="49" spans="1:69" x14ac:dyDescent="0.25">
      <c r="A49" s="505" t="e">
        <f ca="1">+RIGHT('Data Summary'!A49,LEN('Data Summary'!A49)-9)</f>
        <v>#VALUE!</v>
      </c>
      <c r="B49" s="479" t="str">
        <f ca="1">+IF(ISTEXT('Data Summary'!B49),'Data Summary'!B49,"")</f>
        <v/>
      </c>
      <c r="C49" s="506" t="e">
        <f ca="1">+VALUE('Data Summary'!C49)</f>
        <v>#VALUE!</v>
      </c>
      <c r="D49" s="507" t="e">
        <f ca="1">+IF(AND(ISNUMBER(OFFSET('Water Data'!$D$4,0,10*ROW('Water Data'!D43))),'Data Summary'!BS49="Yes"),100-OFFSET('Water Data'!$D$4,0,10*ROW('Water Data'!D43)),NA())</f>
        <v>#N/A</v>
      </c>
      <c r="E49" s="507" t="e">
        <f ca="1">+IF(AND(ISNUMBER(OFFSET('Water Data'!$D$6,0,10*ROW('Water Data'!D43))),'Data Summary'!BT49="Yes"),OFFSET('Water Data'!$D$6,0,10*ROW('Water Data'!D43)),NA())</f>
        <v>#N/A</v>
      </c>
      <c r="F49" s="507" t="e">
        <f ca="1">+IF(AND(ISNUMBER(OFFSET('Water Data'!$D$9,0,10*ROW('Water Data'!D43))),'Data Summary'!BU49="Yes"),OFFSET('Water Data'!$D$9,0,10*ROW('Water Data'!D43)),NA())</f>
        <v>#N/A</v>
      </c>
      <c r="G49" s="507" t="e">
        <f ca="1">+IF(AND(ISNUMBER(OFFSET('Water Data'!$E$4,0,10*ROW('Water Data'!E43))),'Data Summary'!BV49="Yes"),100-OFFSET('Water Data'!$E$4,0,10*ROW('Water Data'!E43)),NA())</f>
        <v>#N/A</v>
      </c>
      <c r="H49" s="507" t="e">
        <f ca="1">+IF(AND(ISNUMBER(OFFSET('Water Data'!$E$6,0,10*ROW('Water Data'!E43))),'Data Summary'!BW49="Yes"),OFFSET('Water Data'!$E$6,0,10*ROW('Water Data'!E43)),NA())</f>
        <v>#N/A</v>
      </c>
      <c r="I49" s="507" t="e">
        <f ca="1">+IF(AND(ISNUMBER(OFFSET('Water Data'!$E$9,0,10*ROW('Water Data'!E43))),'Data Summary'!BX49="Yes"),OFFSET('Water Data'!$E$9,0,10*ROW('Water Data'!E43)),NA())</f>
        <v>#N/A</v>
      </c>
      <c r="J49" s="507" t="e">
        <f ca="1">+IF(AND(ISNUMBER(OFFSET('Water Data'!$F$4,0,10*ROW('Water Data'!F43))),'Data Summary'!BY49="Yes"),100-OFFSET('Water Data'!$F$4,0,10*ROW('Water Data'!F43)),NA())</f>
        <v>#N/A</v>
      </c>
      <c r="K49" s="507" t="e">
        <f ca="1">+IF(AND(ISNUMBER(OFFSET('Water Data'!$F$6,0,10*ROW('Water Data'!F43))),'Data Summary'!BZ49="Yes"),OFFSET('Water Data'!$F$6,0,10*ROW('Water Data'!F43)),NA())</f>
        <v>#N/A</v>
      </c>
      <c r="L49" s="507" t="e">
        <f ca="1">+IF(AND(ISNUMBER(OFFSET('Water Data'!$F$9,0,10*ROW('Water Data'!F43))),'Data Summary'!CA49="Yes"),OFFSET('Water Data'!$F$9,0,10*ROW('Water Data'!F43)),NA())</f>
        <v>#N/A</v>
      </c>
      <c r="M49" s="507" t="e">
        <f ca="1">+IF(AND(ISNUMBER(OFFSET('Water Data'!$G$4,0,10*ROW('Water Data'!G43))),'Data Summary'!CB49="Yes"),100-OFFSET('Water Data'!$G$4,0,10*ROW('Water Data'!G43)),NA())</f>
        <v>#N/A</v>
      </c>
      <c r="N49" s="507" t="e">
        <f ca="1">+IF(AND(ISNUMBER(OFFSET('Water Data'!$G$6,0,10*ROW('Water Data'!G43))),'Data Summary'!CC49="Yes"),OFFSET('Water Data'!$G$6,0,10*ROW('Water Data'!G43)),NA())</f>
        <v>#N/A</v>
      </c>
      <c r="O49" s="507" t="e">
        <f ca="1">+IF(AND(ISNUMBER(OFFSET('Water Data'!$G$9,0,10*ROW('Water Data'!G43))),'Data Summary'!CD49="Yes"),OFFSET('Water Data'!$G$9,0,10*ROW('Water Data'!G43)),NA())</f>
        <v>#N/A</v>
      </c>
      <c r="P49" s="507" t="e">
        <f ca="1">+IF(AND(ISNUMBER(OFFSET('Water Data'!$H$4,0,10*ROW('Water Data'!H43))),'Data Summary'!CE49="Yes"),100-OFFSET('Water Data'!$H$4,0,10*ROW('Water Data'!H43)),NA())</f>
        <v>#N/A</v>
      </c>
      <c r="Q49" s="507" t="e">
        <f ca="1">+IF(AND(ISNUMBER(OFFSET('Water Data'!$H$6,0,10*ROW('Water Data'!H43))),'Data Summary'!CF49="Yes"),OFFSET('Water Data'!$H$6,0,10*ROW('Water Data'!H43)),NA())</f>
        <v>#N/A</v>
      </c>
      <c r="R49" s="507" t="e">
        <f ca="1">+IF(AND(ISNUMBER(OFFSET('Water Data'!$H$9,0,10*ROW('Water Data'!H43))),'Data Summary'!CG49="Yes"),OFFSET('Water Data'!$H$9,0,10*ROW('Water Data'!H43)),NA())</f>
        <v>#N/A</v>
      </c>
      <c r="S49" s="507" t="e">
        <f ca="1">+IF(AND(ISNUMBER(OFFSET('Water Data'!$I$4,0,10*ROW('Water Data'!I43))),'Data Summary'!CH49="Yes"),100-OFFSET('Water Data'!$I$4,0,10*ROW('Water Data'!I43)),NA())</f>
        <v>#N/A</v>
      </c>
      <c r="T49" s="507" t="e">
        <f ca="1">+IF(AND(ISNUMBER(OFFSET('Water Data'!$I$6,0,10*ROW('Water Data'!I43))),'Data Summary'!CI49="Yes"),OFFSET('Water Data'!$I$6,0,10*ROW('Water Data'!I43)),NA())</f>
        <v>#N/A</v>
      </c>
      <c r="U49" s="507" t="e">
        <f ca="1">+IF(AND(ISNUMBER(OFFSET('Water Data'!$I$9,0,10*ROW('Water Data'!I43))),'Data Summary'!CJ49="Yes"),OFFSET('Water Data'!$I$9,0,10*ROW('Water Data'!I43)),NA())</f>
        <v>#N/A</v>
      </c>
      <c r="V49" s="508" t="e">
        <f ca="1">+IF(AND(ISNUMBER(OFFSET('Sanitation Data'!$D$4,0,10*ROW('Sanitation Data'!D43))),'Data Summary'!CK49="Yes"),100-OFFSET('Sanitation Data'!$D$4,0,10*ROW('Sanitation Data'!D43)),NA())</f>
        <v>#N/A</v>
      </c>
      <c r="W49" s="508" t="e">
        <f ca="1">+IF(AND(ISNUMBER(OFFSET('Sanitation Data'!$D$6,0,10*ROW('Sanitation Data'!D43))),'Data Summary'!CL49="Yes"),OFFSET('Sanitation Data'!$D$6,0,10*ROW('Sanitation Data'!D43)),NA())</f>
        <v>#N/A</v>
      </c>
      <c r="X49" s="508" t="e">
        <f ca="1">+IF(AND(ISNUMBER(OFFSET('Sanitation Data'!$D$10,0,10*ROW('Sanitation Data'!D43))),'Data Summary'!CM49="Yes"),OFFSET('Sanitation Data'!$D$10,0,10*ROW('Sanitation Data'!D43)),NA())</f>
        <v>#N/A</v>
      </c>
      <c r="Y49" s="508" t="e">
        <f ca="1">+IF(AND(ISNUMBER(OFFSET('Sanitation Data'!$D$11,0,10*ROW('Sanitation Data'!D43))),'Data Summary'!CN49="Yes"),OFFSET('Sanitation Data'!$D$11,0,10*ROW('Sanitation Data'!D43)),NA())</f>
        <v>#N/A</v>
      </c>
      <c r="Z49" s="508" t="e">
        <f ca="1">+IF(AND(ISNUMBER(OFFSET('Sanitation Data'!$D$12,0,10*ROW('Sanitation Data'!D43))),'Data Summary'!CO49="Yes"),OFFSET('Sanitation Data'!$D$12,0,10*ROW('Sanitation Data'!D43)),NA())</f>
        <v>#N/A</v>
      </c>
      <c r="AA49" s="508" t="e">
        <f ca="1">+IF(AND(ISNUMBER(OFFSET('Sanitation Data'!$E$4,0,10*ROW('Sanitation Data'!E43))),'Data Summary'!CP49="Yes"),100-OFFSET('Sanitation Data'!$E$4,0,10*ROW('Sanitation Data'!E43)),NA())</f>
        <v>#N/A</v>
      </c>
      <c r="AB49" s="508" t="e">
        <f ca="1">+IF(AND(ISNUMBER(OFFSET('Sanitation Data'!$E$6,0,10*ROW('Sanitation Data'!E43))),'Data Summary'!CQ49="Yes"),OFFSET('Sanitation Data'!$E$6,0,10*ROW('Sanitation Data'!E43)),NA())</f>
        <v>#N/A</v>
      </c>
      <c r="AC49" s="508" t="e">
        <f ca="1">+IF(AND(ISNUMBER(OFFSET('Sanitation Data'!$E$10,0,10*ROW('Sanitation Data'!E43))),'Data Summary'!CR49="Yes"),OFFSET('Sanitation Data'!$E$10,0,10*ROW('Sanitation Data'!E43)),NA())</f>
        <v>#N/A</v>
      </c>
      <c r="AD49" s="508" t="e">
        <f ca="1">+IF(AND(ISNUMBER(OFFSET('Sanitation Data'!$E$11,0,10*ROW('Sanitation Data'!E43))),'Data Summary'!CS49="Yes"),OFFSET('Sanitation Data'!$E$11,0,10*ROW('Sanitation Data'!E43)),NA())</f>
        <v>#N/A</v>
      </c>
      <c r="AE49" s="508" t="e">
        <f ca="1">+IF(AND(ISNUMBER(OFFSET('Sanitation Data'!$E$12,0,10*ROW('Sanitation Data'!E43))),'Data Summary'!CT49="Yes"),OFFSET('Sanitation Data'!$E$12,0,10*ROW('Sanitation Data'!E43)),NA())</f>
        <v>#N/A</v>
      </c>
      <c r="AF49" s="508" t="e">
        <f ca="1">+IF(AND(ISNUMBER(OFFSET('Sanitation Data'!$F$4,0,10*ROW('Sanitation Data'!F43))),'Data Summary'!CU49="Yes"),100-OFFSET('Sanitation Data'!$F$4,0,10*ROW('Sanitation Data'!F43)),NA())</f>
        <v>#N/A</v>
      </c>
      <c r="AG49" s="508" t="e">
        <f ca="1">+IF(AND(ISNUMBER(OFFSET('Sanitation Data'!$F$6,0,10*ROW('Sanitation Data'!F43))),'Data Summary'!CV49="Yes"),OFFSET('Sanitation Data'!$F$6,0,10*ROW('Sanitation Data'!F43)),NA())</f>
        <v>#N/A</v>
      </c>
      <c r="AH49" s="508" t="e">
        <f ca="1">+IF(AND(ISNUMBER(OFFSET('Sanitation Data'!$F$10,0,10*ROW('Sanitation Data'!F43))),'Data Summary'!CW49="Yes"),OFFSET('Sanitation Data'!$F$10,0,10*ROW('Sanitation Data'!F43)),NA())</f>
        <v>#N/A</v>
      </c>
      <c r="AI49" s="508" t="e">
        <f ca="1">+IF(AND(ISNUMBER(OFFSET('Sanitation Data'!$F$11,0,10*ROW('Sanitation Data'!F43))),'Data Summary'!CX49="Yes"),OFFSET('Sanitation Data'!$F$11,0,10*ROW('Sanitation Data'!F43)),NA())</f>
        <v>#N/A</v>
      </c>
      <c r="AJ49" s="508" t="e">
        <f ca="1">+IF(AND(ISNUMBER(OFFSET('Sanitation Data'!$F$12,0,10*ROW('Sanitation Data'!F43))),'Data Summary'!CY49="Yes"),OFFSET('Sanitation Data'!$F$12,0,10*ROW('Sanitation Data'!F43)),NA())</f>
        <v>#N/A</v>
      </c>
      <c r="AK49" s="508" t="e">
        <f ca="1">+IF(AND(ISNUMBER(OFFSET('Sanitation Data'!$G$4,0,10*ROW('Sanitation Data'!G43))),'Data Summary'!CZ49="Yes"),100-OFFSET('Sanitation Data'!$G$4,0,10*ROW('Sanitation Data'!G43)),NA())</f>
        <v>#N/A</v>
      </c>
      <c r="AL49" s="508" t="e">
        <f ca="1">+IF(AND(ISNUMBER(OFFSET('Sanitation Data'!$G$6,0,10*ROW('Sanitation Data'!G43))),'Data Summary'!DA49="Yes"),OFFSET('Sanitation Data'!$G$6,0,10*ROW('Sanitation Data'!G43)),NA())</f>
        <v>#N/A</v>
      </c>
      <c r="AM49" s="508" t="e">
        <f ca="1">+IF(AND(ISNUMBER(OFFSET('Sanitation Data'!$G$10,0,10*ROW('Sanitation Data'!G43))),'Data Summary'!DB49="Yes"),OFFSET('Sanitation Data'!$G$10,0,10*ROW('Sanitation Data'!G43)),NA())</f>
        <v>#N/A</v>
      </c>
      <c r="AN49" s="508" t="e">
        <f ca="1">+IF(AND(ISNUMBER(OFFSET('Sanitation Data'!$G$11,0,10*ROW('Sanitation Data'!G43))),'Data Summary'!DC49="Yes"),OFFSET('Sanitation Data'!$G$11,0,10*ROW('Sanitation Data'!G43)),NA())</f>
        <v>#N/A</v>
      </c>
      <c r="AO49" s="508" t="e">
        <f ca="1">+IF(AND(ISNUMBER(OFFSET('Sanitation Data'!$G$12,0,10*ROW('Sanitation Data'!G43))),'Data Summary'!DD49="Yes"),OFFSET('Sanitation Data'!$G$12,0,10*ROW('Sanitation Data'!G43)),NA())</f>
        <v>#N/A</v>
      </c>
      <c r="AP49" s="508" t="e">
        <f ca="1">+IF(AND(ISNUMBER(OFFSET('Sanitation Data'!$H$4,0,10*ROW('Sanitation Data'!H43))),'Data Summary'!DE49="Yes"),100-OFFSET('Sanitation Data'!$H$4,0,10*ROW('Sanitation Data'!H43)),NA())</f>
        <v>#N/A</v>
      </c>
      <c r="AQ49" s="508" t="e">
        <f ca="1">+IF(AND(ISNUMBER(OFFSET('Sanitation Data'!$H$6,0,10*ROW('Sanitation Data'!H43))),'Data Summary'!DF49="Yes"),OFFSET('Sanitation Data'!$H$6,0,10*ROW('Sanitation Data'!H43)),NA())</f>
        <v>#N/A</v>
      </c>
      <c r="AR49" s="508" t="e">
        <f ca="1">+IF(AND(ISNUMBER(OFFSET('Sanitation Data'!$H$10,0,10*ROW('Sanitation Data'!H43))),'Data Summary'!DG49="Yes"),OFFSET('Sanitation Data'!$H$10,0,10*ROW('Sanitation Data'!H43)),NA())</f>
        <v>#N/A</v>
      </c>
      <c r="AS49" s="508" t="e">
        <f ca="1">+IF(AND(ISNUMBER(OFFSET('Sanitation Data'!$H$11,0,10*ROW('Sanitation Data'!H43))),'Data Summary'!DH49="Yes"),OFFSET('Sanitation Data'!$H$11,0,10*ROW('Sanitation Data'!H43)),NA())</f>
        <v>#N/A</v>
      </c>
      <c r="AT49" s="508" t="e">
        <f ca="1">+IF(AND(ISNUMBER(OFFSET('Sanitation Data'!$H$12,0,10*ROW('Sanitation Data'!H43))),'Data Summary'!DI49="Yes"),OFFSET('Sanitation Data'!$H$12,0,10*ROW('Sanitation Data'!H43)),NA())</f>
        <v>#N/A</v>
      </c>
      <c r="AU49" s="508" t="e">
        <f ca="1">+IF(AND(ISNUMBER(OFFSET('Sanitation Data'!$I$4,0,10*ROW('Sanitation Data'!I43))),'Data Summary'!DJ49="Yes"),100-OFFSET('Sanitation Data'!$I$4,0,10*ROW('Sanitation Data'!I43)),NA())</f>
        <v>#N/A</v>
      </c>
      <c r="AV49" s="508" t="e">
        <f ca="1">+IF(AND(ISNUMBER(OFFSET('Sanitation Data'!$I$6,0,10*ROW('Sanitation Data'!I43))),'Data Summary'!DK49="Yes"),OFFSET('Sanitation Data'!$I$6,0,10*ROW('Sanitation Data'!I43)),NA())</f>
        <v>#N/A</v>
      </c>
      <c r="AW49" s="508" t="e">
        <f ca="1">+IF(AND(ISNUMBER(OFFSET('Sanitation Data'!$I$10,0,10*ROW('Sanitation Data'!I43))),'Data Summary'!DL49="Yes"),OFFSET('Sanitation Data'!$I$10,0,10*ROW('Sanitation Data'!I43)),NA())</f>
        <v>#N/A</v>
      </c>
      <c r="AX49" s="508" t="e">
        <f ca="1">+IF(AND(ISNUMBER(OFFSET('Sanitation Data'!$I$11,0,10*ROW('Sanitation Data'!I43))),'Data Summary'!DM49="Yes"),OFFSET('Sanitation Data'!$I$11,0,10*ROW('Sanitation Data'!I43)),NA())</f>
        <v>#N/A</v>
      </c>
      <c r="AY49" s="508" t="e">
        <f ca="1">+IF(AND(ISNUMBER(OFFSET('Sanitation Data'!$I$12,0,10*ROW('Sanitation Data'!I43))),'Data Summary'!DN49="Yes"),OFFSET('Sanitation Data'!$I$12,0,10*ROW('Sanitation Data'!I43)),NA())</f>
        <v>#N/A</v>
      </c>
      <c r="AZ49" s="509" t="e">
        <f ca="1">+IF(AND(ISNUMBER(OFFSET('Hygiene Data'!$D$5,0,10*ROW('Hygiene Data'!D43))),'Data Summary'!DO49="Yes"),OFFSET('Hygiene Data'!$D$5,0,10*ROW('Hygiene Data'!D43)),NA())</f>
        <v>#N/A</v>
      </c>
      <c r="BA49" s="509" t="e">
        <f ca="1">+IF(AND(ISNUMBER(OFFSET('Hygiene Data'!$D$7,0,10*ROW('Hygiene Data'!D43))),'Data Summary'!DP49="Yes"),OFFSET('Hygiene Data'!$D$7,0,10*ROW('Hygiene Data'!D43)),NA())</f>
        <v>#N/A</v>
      </c>
      <c r="BB49" s="509" t="e">
        <f ca="1">+IF(AND(ISNUMBER(OFFSET('Hygiene Data'!$D$9,0,10*ROW('Hygiene Data'!D43))),'Data Summary'!DQ49="Yes"),OFFSET('Hygiene Data'!$D$9,0,10*ROW('Hygiene Data'!D43)),NA())</f>
        <v>#N/A</v>
      </c>
      <c r="BC49" s="509" t="e">
        <f ca="1">+IF(AND(ISNUMBER(OFFSET('Hygiene Data'!$E$5,0,10*ROW('Hygiene Data'!E43))),'Data Summary'!DR49="Yes"),OFFSET('Hygiene Data'!$E$5,0,10*ROW('Hygiene Data'!E43)),NA())</f>
        <v>#N/A</v>
      </c>
      <c r="BD49" s="509" t="e">
        <f ca="1">+IF(AND(ISNUMBER(OFFSET('Hygiene Data'!$E$7,0,10*ROW('Hygiene Data'!E43))),'Data Summary'!DS49="Yes"),OFFSET('Hygiene Data'!$E$7,0,10*ROW('Hygiene Data'!E43)),NA())</f>
        <v>#N/A</v>
      </c>
      <c r="BE49" s="509" t="e">
        <f ca="1">+IF(AND(ISNUMBER(OFFSET('Hygiene Data'!$E$9,0,10*ROW('Hygiene Data'!E43))),'Data Summary'!DT49="Yes"),OFFSET('Hygiene Data'!$E$9,0,10*ROW('Hygiene Data'!E43)),NA())</f>
        <v>#N/A</v>
      </c>
      <c r="BF49" s="509" t="e">
        <f ca="1">+IF(AND(ISNUMBER(OFFSET('Hygiene Data'!$F$5,0,10*ROW('Hygiene Data'!F43))),'Data Summary'!DU49="Yes"),OFFSET('Hygiene Data'!$F$5,0,10*ROW('Hygiene Data'!F43)),NA())</f>
        <v>#N/A</v>
      </c>
      <c r="BG49" s="509" t="e">
        <f ca="1">+IF(AND(ISNUMBER(OFFSET('Hygiene Data'!$F$7,0,10*ROW('Hygiene Data'!F43))),'Data Summary'!DV49="Yes"),OFFSET('Hygiene Data'!$F$7,0,10*ROW('Hygiene Data'!F43)),NA())</f>
        <v>#N/A</v>
      </c>
      <c r="BH49" s="509" t="e">
        <f ca="1">+IF(AND(ISNUMBER(OFFSET('Hygiene Data'!$F$9,0,10*ROW('Hygiene Data'!F43))),'Data Summary'!DW49="Yes"),OFFSET('Hygiene Data'!$F$9,0,10*ROW('Hygiene Data'!F43)),NA())</f>
        <v>#N/A</v>
      </c>
      <c r="BI49" s="509" t="e">
        <f ca="1">+IF(AND(ISNUMBER(OFFSET('Hygiene Data'!$G$5,0,10*ROW('Hygiene Data'!G43))),'Data Summary'!DX49="Yes"),OFFSET('Hygiene Data'!$G$5,0,10*ROW('Hygiene Data'!G43)),NA())</f>
        <v>#N/A</v>
      </c>
      <c r="BJ49" s="509" t="e">
        <f ca="1">+IF(AND(ISNUMBER(OFFSET('Hygiene Data'!$G$7,0,10*ROW('Hygiene Data'!G43))),'Data Summary'!DY49="Yes"),OFFSET('Hygiene Data'!$G$7,0,10*ROW('Hygiene Data'!G43)),NA())</f>
        <v>#N/A</v>
      </c>
      <c r="BK49" s="509" t="e">
        <f ca="1">+IF(AND(ISNUMBER(OFFSET('Hygiene Data'!$G$9,0,10*ROW('Hygiene Data'!G43))),'Data Summary'!DZ49="Yes"),OFFSET('Hygiene Data'!$G$9,0,10*ROW('Hygiene Data'!G43)),NA())</f>
        <v>#N/A</v>
      </c>
      <c r="BL49" s="509" t="e">
        <f ca="1">+IF(AND(ISNUMBER(OFFSET('Hygiene Data'!$H$5,0,10*ROW('Hygiene Data'!H43))),'Data Summary'!EA49="Yes"),OFFSET('Hygiene Data'!$H$5,0,10*ROW('Hygiene Data'!H43)),NA())</f>
        <v>#N/A</v>
      </c>
      <c r="BM49" s="509" t="e">
        <f ca="1">+IF(AND(ISNUMBER(OFFSET('Hygiene Data'!$H$7,0,10*ROW('Hygiene Data'!H43))),'Data Summary'!EB49="Yes"),OFFSET('Hygiene Data'!$H$7,0,10*ROW('Hygiene Data'!H43)),NA())</f>
        <v>#N/A</v>
      </c>
      <c r="BN49" s="509" t="e">
        <f ca="1">+IF(AND(ISNUMBER(OFFSET('Hygiene Data'!$H$9,0,10*ROW('Hygiene Data'!H43))),'Data Summary'!EC49="Yes"),OFFSET('Hygiene Data'!$H$9,0,10*ROW('Hygiene Data'!H43)),NA())</f>
        <v>#N/A</v>
      </c>
      <c r="BO49" s="509" t="e">
        <f ca="1">+IF(AND(ISNUMBER(OFFSET('Hygiene Data'!$I$5,0,10*ROW('Hygiene Data'!I43))),'Data Summary'!ED49="Yes"),OFFSET('Hygiene Data'!$I$5,0,10*ROW('Hygiene Data'!I43)),NA())</f>
        <v>#N/A</v>
      </c>
      <c r="BP49" s="509" t="e">
        <f ca="1">+IF(AND(ISNUMBER(OFFSET('Hygiene Data'!$I$7,0,10*ROW('Hygiene Data'!I43))),'Data Summary'!EE49="Yes"),OFFSET('Hygiene Data'!$I$7,0,10*ROW('Hygiene Data'!I43)),NA())</f>
        <v>#N/A</v>
      </c>
      <c r="BQ49" s="509" t="e">
        <f ca="1">+IF(AND(ISNUMBER(OFFSET('Hygiene Data'!$I$9,0,10*ROW('Hygiene Data'!I43))),'Data Summary'!EF49="Yes"),OFFSET('Hygiene Data'!$I$9,0,10*ROW('Hygiene Data'!I43)),NA())</f>
        <v>#N/A</v>
      </c>
    </row>
    <row r="50" spans="1:69" x14ac:dyDescent="0.25">
      <c r="A50" s="505" t="e">
        <f ca="1">+RIGHT('Data Summary'!A50,LEN('Data Summary'!A50)-9)</f>
        <v>#VALUE!</v>
      </c>
      <c r="B50" s="479" t="str">
        <f ca="1">+IF(ISTEXT('Data Summary'!B50),'Data Summary'!B50,"")</f>
        <v/>
      </c>
      <c r="C50" s="506" t="e">
        <f ca="1">+VALUE('Data Summary'!C50)</f>
        <v>#VALUE!</v>
      </c>
      <c r="D50" s="507" t="e">
        <f ca="1">+IF(AND(ISNUMBER(OFFSET('Water Data'!$D$4,0,10*ROW('Water Data'!D44))),'Data Summary'!BS50="Yes"),100-OFFSET('Water Data'!$D$4,0,10*ROW('Water Data'!D44)),NA())</f>
        <v>#N/A</v>
      </c>
      <c r="E50" s="507" t="e">
        <f ca="1">+IF(AND(ISNUMBER(OFFSET('Water Data'!$D$6,0,10*ROW('Water Data'!D44))),'Data Summary'!BT50="Yes"),OFFSET('Water Data'!$D$6,0,10*ROW('Water Data'!D44)),NA())</f>
        <v>#N/A</v>
      </c>
      <c r="F50" s="507" t="e">
        <f ca="1">+IF(AND(ISNUMBER(OFFSET('Water Data'!$D$9,0,10*ROW('Water Data'!D44))),'Data Summary'!BU50="Yes"),OFFSET('Water Data'!$D$9,0,10*ROW('Water Data'!D44)),NA())</f>
        <v>#N/A</v>
      </c>
      <c r="G50" s="507" t="e">
        <f ca="1">+IF(AND(ISNUMBER(OFFSET('Water Data'!$E$4,0,10*ROW('Water Data'!E44))),'Data Summary'!BV50="Yes"),100-OFFSET('Water Data'!$E$4,0,10*ROW('Water Data'!E44)),NA())</f>
        <v>#N/A</v>
      </c>
      <c r="H50" s="507" t="e">
        <f ca="1">+IF(AND(ISNUMBER(OFFSET('Water Data'!$E$6,0,10*ROW('Water Data'!E44))),'Data Summary'!BW50="Yes"),OFFSET('Water Data'!$E$6,0,10*ROW('Water Data'!E44)),NA())</f>
        <v>#N/A</v>
      </c>
      <c r="I50" s="507" t="e">
        <f ca="1">+IF(AND(ISNUMBER(OFFSET('Water Data'!$E$9,0,10*ROW('Water Data'!E44))),'Data Summary'!BX50="Yes"),OFFSET('Water Data'!$E$9,0,10*ROW('Water Data'!E44)),NA())</f>
        <v>#N/A</v>
      </c>
      <c r="J50" s="507" t="e">
        <f ca="1">+IF(AND(ISNUMBER(OFFSET('Water Data'!$F$4,0,10*ROW('Water Data'!F44))),'Data Summary'!BY50="Yes"),100-OFFSET('Water Data'!$F$4,0,10*ROW('Water Data'!F44)),NA())</f>
        <v>#N/A</v>
      </c>
      <c r="K50" s="507" t="e">
        <f ca="1">+IF(AND(ISNUMBER(OFFSET('Water Data'!$F$6,0,10*ROW('Water Data'!F44))),'Data Summary'!BZ50="Yes"),OFFSET('Water Data'!$F$6,0,10*ROW('Water Data'!F44)),NA())</f>
        <v>#N/A</v>
      </c>
      <c r="L50" s="507" t="e">
        <f ca="1">+IF(AND(ISNUMBER(OFFSET('Water Data'!$F$9,0,10*ROW('Water Data'!F44))),'Data Summary'!CA50="Yes"),OFFSET('Water Data'!$F$9,0,10*ROW('Water Data'!F44)),NA())</f>
        <v>#N/A</v>
      </c>
      <c r="M50" s="507" t="e">
        <f ca="1">+IF(AND(ISNUMBER(OFFSET('Water Data'!$G$4,0,10*ROW('Water Data'!G44))),'Data Summary'!CB50="Yes"),100-OFFSET('Water Data'!$G$4,0,10*ROW('Water Data'!G44)),NA())</f>
        <v>#N/A</v>
      </c>
      <c r="N50" s="507" t="e">
        <f ca="1">+IF(AND(ISNUMBER(OFFSET('Water Data'!$G$6,0,10*ROW('Water Data'!G44))),'Data Summary'!CC50="Yes"),OFFSET('Water Data'!$G$6,0,10*ROW('Water Data'!G44)),NA())</f>
        <v>#N/A</v>
      </c>
      <c r="O50" s="507" t="e">
        <f ca="1">+IF(AND(ISNUMBER(OFFSET('Water Data'!$G$9,0,10*ROW('Water Data'!G44))),'Data Summary'!CD50="Yes"),OFFSET('Water Data'!$G$9,0,10*ROW('Water Data'!G44)),NA())</f>
        <v>#N/A</v>
      </c>
      <c r="P50" s="507" t="e">
        <f ca="1">+IF(AND(ISNUMBER(OFFSET('Water Data'!$H$4,0,10*ROW('Water Data'!H44))),'Data Summary'!CE50="Yes"),100-OFFSET('Water Data'!$H$4,0,10*ROW('Water Data'!H44)),NA())</f>
        <v>#N/A</v>
      </c>
      <c r="Q50" s="507" t="e">
        <f ca="1">+IF(AND(ISNUMBER(OFFSET('Water Data'!$H$6,0,10*ROW('Water Data'!H44))),'Data Summary'!CF50="Yes"),OFFSET('Water Data'!$H$6,0,10*ROW('Water Data'!H44)),NA())</f>
        <v>#N/A</v>
      </c>
      <c r="R50" s="507" t="e">
        <f ca="1">+IF(AND(ISNUMBER(OFFSET('Water Data'!$H$9,0,10*ROW('Water Data'!H44))),'Data Summary'!CG50="Yes"),OFFSET('Water Data'!$H$9,0,10*ROW('Water Data'!H44)),NA())</f>
        <v>#N/A</v>
      </c>
      <c r="S50" s="507" t="e">
        <f ca="1">+IF(AND(ISNUMBER(OFFSET('Water Data'!$I$4,0,10*ROW('Water Data'!I44))),'Data Summary'!CH50="Yes"),100-OFFSET('Water Data'!$I$4,0,10*ROW('Water Data'!I44)),NA())</f>
        <v>#N/A</v>
      </c>
      <c r="T50" s="507" t="e">
        <f ca="1">+IF(AND(ISNUMBER(OFFSET('Water Data'!$I$6,0,10*ROW('Water Data'!I44))),'Data Summary'!CI50="Yes"),OFFSET('Water Data'!$I$6,0,10*ROW('Water Data'!I44)),NA())</f>
        <v>#N/A</v>
      </c>
      <c r="U50" s="507" t="e">
        <f ca="1">+IF(AND(ISNUMBER(OFFSET('Water Data'!$I$9,0,10*ROW('Water Data'!I44))),'Data Summary'!CJ50="Yes"),OFFSET('Water Data'!$I$9,0,10*ROW('Water Data'!I44)),NA())</f>
        <v>#N/A</v>
      </c>
      <c r="V50" s="508" t="e">
        <f ca="1">+IF(AND(ISNUMBER(OFFSET('Sanitation Data'!$D$4,0,10*ROW('Sanitation Data'!D44))),'Data Summary'!CK50="Yes"),100-OFFSET('Sanitation Data'!$D$4,0,10*ROW('Sanitation Data'!D44)),NA())</f>
        <v>#N/A</v>
      </c>
      <c r="W50" s="508" t="e">
        <f ca="1">+IF(AND(ISNUMBER(OFFSET('Sanitation Data'!$D$6,0,10*ROW('Sanitation Data'!D44))),'Data Summary'!CL50="Yes"),OFFSET('Sanitation Data'!$D$6,0,10*ROW('Sanitation Data'!D44)),NA())</f>
        <v>#N/A</v>
      </c>
      <c r="X50" s="508" t="e">
        <f ca="1">+IF(AND(ISNUMBER(OFFSET('Sanitation Data'!$D$10,0,10*ROW('Sanitation Data'!D44))),'Data Summary'!CM50="Yes"),OFFSET('Sanitation Data'!$D$10,0,10*ROW('Sanitation Data'!D44)),NA())</f>
        <v>#N/A</v>
      </c>
      <c r="Y50" s="508" t="e">
        <f ca="1">+IF(AND(ISNUMBER(OFFSET('Sanitation Data'!$D$11,0,10*ROW('Sanitation Data'!D44))),'Data Summary'!CN50="Yes"),OFFSET('Sanitation Data'!$D$11,0,10*ROW('Sanitation Data'!D44)),NA())</f>
        <v>#N/A</v>
      </c>
      <c r="Z50" s="508" t="e">
        <f ca="1">+IF(AND(ISNUMBER(OFFSET('Sanitation Data'!$D$12,0,10*ROW('Sanitation Data'!D44))),'Data Summary'!CO50="Yes"),OFFSET('Sanitation Data'!$D$12,0,10*ROW('Sanitation Data'!D44)),NA())</f>
        <v>#N/A</v>
      </c>
      <c r="AA50" s="508" t="e">
        <f ca="1">+IF(AND(ISNUMBER(OFFSET('Sanitation Data'!$E$4,0,10*ROW('Sanitation Data'!E44))),'Data Summary'!CP50="Yes"),100-OFFSET('Sanitation Data'!$E$4,0,10*ROW('Sanitation Data'!E44)),NA())</f>
        <v>#N/A</v>
      </c>
      <c r="AB50" s="508" t="e">
        <f ca="1">+IF(AND(ISNUMBER(OFFSET('Sanitation Data'!$E$6,0,10*ROW('Sanitation Data'!E44))),'Data Summary'!CQ50="Yes"),OFFSET('Sanitation Data'!$E$6,0,10*ROW('Sanitation Data'!E44)),NA())</f>
        <v>#N/A</v>
      </c>
      <c r="AC50" s="508" t="e">
        <f ca="1">+IF(AND(ISNUMBER(OFFSET('Sanitation Data'!$E$10,0,10*ROW('Sanitation Data'!E44))),'Data Summary'!CR50="Yes"),OFFSET('Sanitation Data'!$E$10,0,10*ROW('Sanitation Data'!E44)),NA())</f>
        <v>#N/A</v>
      </c>
      <c r="AD50" s="508" t="e">
        <f ca="1">+IF(AND(ISNUMBER(OFFSET('Sanitation Data'!$E$11,0,10*ROW('Sanitation Data'!E44))),'Data Summary'!CS50="Yes"),OFFSET('Sanitation Data'!$E$11,0,10*ROW('Sanitation Data'!E44)),NA())</f>
        <v>#N/A</v>
      </c>
      <c r="AE50" s="508" t="e">
        <f ca="1">+IF(AND(ISNUMBER(OFFSET('Sanitation Data'!$E$12,0,10*ROW('Sanitation Data'!E44))),'Data Summary'!CT50="Yes"),OFFSET('Sanitation Data'!$E$12,0,10*ROW('Sanitation Data'!E44)),NA())</f>
        <v>#N/A</v>
      </c>
      <c r="AF50" s="508" t="e">
        <f ca="1">+IF(AND(ISNUMBER(OFFSET('Sanitation Data'!$F$4,0,10*ROW('Sanitation Data'!F44))),'Data Summary'!CU50="Yes"),100-OFFSET('Sanitation Data'!$F$4,0,10*ROW('Sanitation Data'!F44)),NA())</f>
        <v>#N/A</v>
      </c>
      <c r="AG50" s="508" t="e">
        <f ca="1">+IF(AND(ISNUMBER(OFFSET('Sanitation Data'!$F$6,0,10*ROW('Sanitation Data'!F44))),'Data Summary'!CV50="Yes"),OFFSET('Sanitation Data'!$F$6,0,10*ROW('Sanitation Data'!F44)),NA())</f>
        <v>#N/A</v>
      </c>
      <c r="AH50" s="508" t="e">
        <f ca="1">+IF(AND(ISNUMBER(OFFSET('Sanitation Data'!$F$10,0,10*ROW('Sanitation Data'!F44))),'Data Summary'!CW50="Yes"),OFFSET('Sanitation Data'!$F$10,0,10*ROW('Sanitation Data'!F44)),NA())</f>
        <v>#N/A</v>
      </c>
      <c r="AI50" s="508" t="e">
        <f ca="1">+IF(AND(ISNUMBER(OFFSET('Sanitation Data'!$F$11,0,10*ROW('Sanitation Data'!F44))),'Data Summary'!CX50="Yes"),OFFSET('Sanitation Data'!$F$11,0,10*ROW('Sanitation Data'!F44)),NA())</f>
        <v>#N/A</v>
      </c>
      <c r="AJ50" s="508" t="e">
        <f ca="1">+IF(AND(ISNUMBER(OFFSET('Sanitation Data'!$F$12,0,10*ROW('Sanitation Data'!F44))),'Data Summary'!CY50="Yes"),OFFSET('Sanitation Data'!$F$12,0,10*ROW('Sanitation Data'!F44)),NA())</f>
        <v>#N/A</v>
      </c>
      <c r="AK50" s="508" t="e">
        <f ca="1">+IF(AND(ISNUMBER(OFFSET('Sanitation Data'!$G$4,0,10*ROW('Sanitation Data'!G44))),'Data Summary'!CZ50="Yes"),100-OFFSET('Sanitation Data'!$G$4,0,10*ROW('Sanitation Data'!G44)),NA())</f>
        <v>#N/A</v>
      </c>
      <c r="AL50" s="508" t="e">
        <f ca="1">+IF(AND(ISNUMBER(OFFSET('Sanitation Data'!$G$6,0,10*ROW('Sanitation Data'!G44))),'Data Summary'!DA50="Yes"),OFFSET('Sanitation Data'!$G$6,0,10*ROW('Sanitation Data'!G44)),NA())</f>
        <v>#N/A</v>
      </c>
      <c r="AM50" s="508" t="e">
        <f ca="1">+IF(AND(ISNUMBER(OFFSET('Sanitation Data'!$G$10,0,10*ROW('Sanitation Data'!G44))),'Data Summary'!DB50="Yes"),OFFSET('Sanitation Data'!$G$10,0,10*ROW('Sanitation Data'!G44)),NA())</f>
        <v>#N/A</v>
      </c>
      <c r="AN50" s="508" t="e">
        <f ca="1">+IF(AND(ISNUMBER(OFFSET('Sanitation Data'!$G$11,0,10*ROW('Sanitation Data'!G44))),'Data Summary'!DC50="Yes"),OFFSET('Sanitation Data'!$G$11,0,10*ROW('Sanitation Data'!G44)),NA())</f>
        <v>#N/A</v>
      </c>
      <c r="AO50" s="508" t="e">
        <f ca="1">+IF(AND(ISNUMBER(OFFSET('Sanitation Data'!$G$12,0,10*ROW('Sanitation Data'!G44))),'Data Summary'!DD50="Yes"),OFFSET('Sanitation Data'!$G$12,0,10*ROW('Sanitation Data'!G44)),NA())</f>
        <v>#N/A</v>
      </c>
      <c r="AP50" s="508" t="e">
        <f ca="1">+IF(AND(ISNUMBER(OFFSET('Sanitation Data'!$H$4,0,10*ROW('Sanitation Data'!H44))),'Data Summary'!DE50="Yes"),100-OFFSET('Sanitation Data'!$H$4,0,10*ROW('Sanitation Data'!H44)),NA())</f>
        <v>#N/A</v>
      </c>
      <c r="AQ50" s="508" t="e">
        <f ca="1">+IF(AND(ISNUMBER(OFFSET('Sanitation Data'!$H$6,0,10*ROW('Sanitation Data'!H44))),'Data Summary'!DF50="Yes"),OFFSET('Sanitation Data'!$H$6,0,10*ROW('Sanitation Data'!H44)),NA())</f>
        <v>#N/A</v>
      </c>
      <c r="AR50" s="508" t="e">
        <f ca="1">+IF(AND(ISNUMBER(OFFSET('Sanitation Data'!$H$10,0,10*ROW('Sanitation Data'!H44))),'Data Summary'!DG50="Yes"),OFFSET('Sanitation Data'!$H$10,0,10*ROW('Sanitation Data'!H44)),NA())</f>
        <v>#N/A</v>
      </c>
      <c r="AS50" s="508" t="e">
        <f ca="1">+IF(AND(ISNUMBER(OFFSET('Sanitation Data'!$H$11,0,10*ROW('Sanitation Data'!H44))),'Data Summary'!DH50="Yes"),OFFSET('Sanitation Data'!$H$11,0,10*ROW('Sanitation Data'!H44)),NA())</f>
        <v>#N/A</v>
      </c>
      <c r="AT50" s="508" t="e">
        <f ca="1">+IF(AND(ISNUMBER(OFFSET('Sanitation Data'!$H$12,0,10*ROW('Sanitation Data'!H44))),'Data Summary'!DI50="Yes"),OFFSET('Sanitation Data'!$H$12,0,10*ROW('Sanitation Data'!H44)),NA())</f>
        <v>#N/A</v>
      </c>
      <c r="AU50" s="508" t="e">
        <f ca="1">+IF(AND(ISNUMBER(OFFSET('Sanitation Data'!$I$4,0,10*ROW('Sanitation Data'!I44))),'Data Summary'!DJ50="Yes"),100-OFFSET('Sanitation Data'!$I$4,0,10*ROW('Sanitation Data'!I44)),NA())</f>
        <v>#N/A</v>
      </c>
      <c r="AV50" s="508" t="e">
        <f ca="1">+IF(AND(ISNUMBER(OFFSET('Sanitation Data'!$I$6,0,10*ROW('Sanitation Data'!I44))),'Data Summary'!DK50="Yes"),OFFSET('Sanitation Data'!$I$6,0,10*ROW('Sanitation Data'!I44)),NA())</f>
        <v>#N/A</v>
      </c>
      <c r="AW50" s="508" t="e">
        <f ca="1">+IF(AND(ISNUMBER(OFFSET('Sanitation Data'!$I$10,0,10*ROW('Sanitation Data'!I44))),'Data Summary'!DL50="Yes"),OFFSET('Sanitation Data'!$I$10,0,10*ROW('Sanitation Data'!I44)),NA())</f>
        <v>#N/A</v>
      </c>
      <c r="AX50" s="508" t="e">
        <f ca="1">+IF(AND(ISNUMBER(OFFSET('Sanitation Data'!$I$11,0,10*ROW('Sanitation Data'!I44))),'Data Summary'!DM50="Yes"),OFFSET('Sanitation Data'!$I$11,0,10*ROW('Sanitation Data'!I44)),NA())</f>
        <v>#N/A</v>
      </c>
      <c r="AY50" s="508" t="e">
        <f ca="1">+IF(AND(ISNUMBER(OFFSET('Sanitation Data'!$I$12,0,10*ROW('Sanitation Data'!I44))),'Data Summary'!DN50="Yes"),OFFSET('Sanitation Data'!$I$12,0,10*ROW('Sanitation Data'!I44)),NA())</f>
        <v>#N/A</v>
      </c>
      <c r="AZ50" s="509" t="e">
        <f ca="1">+IF(AND(ISNUMBER(OFFSET('Hygiene Data'!$D$5,0,10*ROW('Hygiene Data'!D44))),'Data Summary'!DO50="Yes"),OFFSET('Hygiene Data'!$D$5,0,10*ROW('Hygiene Data'!D44)),NA())</f>
        <v>#N/A</v>
      </c>
      <c r="BA50" s="509" t="e">
        <f ca="1">+IF(AND(ISNUMBER(OFFSET('Hygiene Data'!$D$7,0,10*ROW('Hygiene Data'!D44))),'Data Summary'!DP50="Yes"),OFFSET('Hygiene Data'!$D$7,0,10*ROW('Hygiene Data'!D44)),NA())</f>
        <v>#N/A</v>
      </c>
      <c r="BB50" s="509" t="e">
        <f ca="1">+IF(AND(ISNUMBER(OFFSET('Hygiene Data'!$D$9,0,10*ROW('Hygiene Data'!D44))),'Data Summary'!DQ50="Yes"),OFFSET('Hygiene Data'!$D$9,0,10*ROW('Hygiene Data'!D44)),NA())</f>
        <v>#N/A</v>
      </c>
      <c r="BC50" s="509" t="e">
        <f ca="1">+IF(AND(ISNUMBER(OFFSET('Hygiene Data'!$E$5,0,10*ROW('Hygiene Data'!E44))),'Data Summary'!DR50="Yes"),OFFSET('Hygiene Data'!$E$5,0,10*ROW('Hygiene Data'!E44)),NA())</f>
        <v>#N/A</v>
      </c>
      <c r="BD50" s="509" t="e">
        <f ca="1">+IF(AND(ISNUMBER(OFFSET('Hygiene Data'!$E$7,0,10*ROW('Hygiene Data'!E44))),'Data Summary'!DS50="Yes"),OFFSET('Hygiene Data'!$E$7,0,10*ROW('Hygiene Data'!E44)),NA())</f>
        <v>#N/A</v>
      </c>
      <c r="BE50" s="509" t="e">
        <f ca="1">+IF(AND(ISNUMBER(OFFSET('Hygiene Data'!$E$9,0,10*ROW('Hygiene Data'!E44))),'Data Summary'!DT50="Yes"),OFFSET('Hygiene Data'!$E$9,0,10*ROW('Hygiene Data'!E44)),NA())</f>
        <v>#N/A</v>
      </c>
      <c r="BF50" s="509" t="e">
        <f ca="1">+IF(AND(ISNUMBER(OFFSET('Hygiene Data'!$F$5,0,10*ROW('Hygiene Data'!F44))),'Data Summary'!DU50="Yes"),OFFSET('Hygiene Data'!$F$5,0,10*ROW('Hygiene Data'!F44)),NA())</f>
        <v>#N/A</v>
      </c>
      <c r="BG50" s="509" t="e">
        <f ca="1">+IF(AND(ISNUMBER(OFFSET('Hygiene Data'!$F$7,0,10*ROW('Hygiene Data'!F44))),'Data Summary'!DV50="Yes"),OFFSET('Hygiene Data'!$F$7,0,10*ROW('Hygiene Data'!F44)),NA())</f>
        <v>#N/A</v>
      </c>
      <c r="BH50" s="509" t="e">
        <f ca="1">+IF(AND(ISNUMBER(OFFSET('Hygiene Data'!$F$9,0,10*ROW('Hygiene Data'!F44))),'Data Summary'!DW50="Yes"),OFFSET('Hygiene Data'!$F$9,0,10*ROW('Hygiene Data'!F44)),NA())</f>
        <v>#N/A</v>
      </c>
      <c r="BI50" s="509" t="e">
        <f ca="1">+IF(AND(ISNUMBER(OFFSET('Hygiene Data'!$G$5,0,10*ROW('Hygiene Data'!G44))),'Data Summary'!DX50="Yes"),OFFSET('Hygiene Data'!$G$5,0,10*ROW('Hygiene Data'!G44)),NA())</f>
        <v>#N/A</v>
      </c>
      <c r="BJ50" s="509" t="e">
        <f ca="1">+IF(AND(ISNUMBER(OFFSET('Hygiene Data'!$G$7,0,10*ROW('Hygiene Data'!G44))),'Data Summary'!DY50="Yes"),OFFSET('Hygiene Data'!$G$7,0,10*ROW('Hygiene Data'!G44)),NA())</f>
        <v>#N/A</v>
      </c>
      <c r="BK50" s="509" t="e">
        <f ca="1">+IF(AND(ISNUMBER(OFFSET('Hygiene Data'!$G$9,0,10*ROW('Hygiene Data'!G44))),'Data Summary'!DZ50="Yes"),OFFSET('Hygiene Data'!$G$9,0,10*ROW('Hygiene Data'!G44)),NA())</f>
        <v>#N/A</v>
      </c>
      <c r="BL50" s="509" t="e">
        <f ca="1">+IF(AND(ISNUMBER(OFFSET('Hygiene Data'!$H$5,0,10*ROW('Hygiene Data'!H44))),'Data Summary'!EA50="Yes"),OFFSET('Hygiene Data'!$H$5,0,10*ROW('Hygiene Data'!H44)),NA())</f>
        <v>#N/A</v>
      </c>
      <c r="BM50" s="509" t="e">
        <f ca="1">+IF(AND(ISNUMBER(OFFSET('Hygiene Data'!$H$7,0,10*ROW('Hygiene Data'!H44))),'Data Summary'!EB50="Yes"),OFFSET('Hygiene Data'!$H$7,0,10*ROW('Hygiene Data'!H44)),NA())</f>
        <v>#N/A</v>
      </c>
      <c r="BN50" s="509" t="e">
        <f ca="1">+IF(AND(ISNUMBER(OFFSET('Hygiene Data'!$H$9,0,10*ROW('Hygiene Data'!H44))),'Data Summary'!EC50="Yes"),OFFSET('Hygiene Data'!$H$9,0,10*ROW('Hygiene Data'!H44)),NA())</f>
        <v>#N/A</v>
      </c>
      <c r="BO50" s="509" t="e">
        <f ca="1">+IF(AND(ISNUMBER(OFFSET('Hygiene Data'!$I$5,0,10*ROW('Hygiene Data'!I44))),'Data Summary'!ED50="Yes"),OFFSET('Hygiene Data'!$I$5,0,10*ROW('Hygiene Data'!I44)),NA())</f>
        <v>#N/A</v>
      </c>
      <c r="BP50" s="509" t="e">
        <f ca="1">+IF(AND(ISNUMBER(OFFSET('Hygiene Data'!$I$7,0,10*ROW('Hygiene Data'!I44))),'Data Summary'!EE50="Yes"),OFFSET('Hygiene Data'!$I$7,0,10*ROW('Hygiene Data'!I44)),NA())</f>
        <v>#N/A</v>
      </c>
      <c r="BQ50" s="509" t="e">
        <f ca="1">+IF(AND(ISNUMBER(OFFSET('Hygiene Data'!$I$9,0,10*ROW('Hygiene Data'!I44))),'Data Summary'!EF50="Yes"),OFFSET('Hygiene Data'!$I$9,0,10*ROW('Hygiene Data'!I44)),NA())</f>
        <v>#N/A</v>
      </c>
    </row>
    <row r="51" spans="1:69" x14ac:dyDescent="0.25">
      <c r="A51" s="505" t="e">
        <f ca="1">+RIGHT('Data Summary'!A51,LEN('Data Summary'!A51)-9)</f>
        <v>#VALUE!</v>
      </c>
      <c r="B51" s="479" t="str">
        <f ca="1">+IF(ISTEXT('Data Summary'!B51),'Data Summary'!B51,"")</f>
        <v/>
      </c>
      <c r="C51" s="506" t="e">
        <f ca="1">+VALUE('Data Summary'!C51)</f>
        <v>#VALUE!</v>
      </c>
      <c r="D51" s="507" t="e">
        <f ca="1">+IF(AND(ISNUMBER(OFFSET('Water Data'!$D$4,0,10*ROW('Water Data'!D45))),'Data Summary'!BS51="Yes"),100-OFFSET('Water Data'!$D$4,0,10*ROW('Water Data'!D45)),NA())</f>
        <v>#N/A</v>
      </c>
      <c r="E51" s="507" t="e">
        <f ca="1">+IF(AND(ISNUMBER(OFFSET('Water Data'!$D$6,0,10*ROW('Water Data'!D45))),'Data Summary'!BT51="Yes"),OFFSET('Water Data'!$D$6,0,10*ROW('Water Data'!D45)),NA())</f>
        <v>#N/A</v>
      </c>
      <c r="F51" s="507" t="e">
        <f ca="1">+IF(AND(ISNUMBER(OFFSET('Water Data'!$D$9,0,10*ROW('Water Data'!D45))),'Data Summary'!BU51="Yes"),OFFSET('Water Data'!$D$9,0,10*ROW('Water Data'!D45)),NA())</f>
        <v>#N/A</v>
      </c>
      <c r="G51" s="507" t="e">
        <f ca="1">+IF(AND(ISNUMBER(OFFSET('Water Data'!$E$4,0,10*ROW('Water Data'!E45))),'Data Summary'!BV51="Yes"),100-OFFSET('Water Data'!$E$4,0,10*ROW('Water Data'!E45)),NA())</f>
        <v>#N/A</v>
      </c>
      <c r="H51" s="507" t="e">
        <f ca="1">+IF(AND(ISNUMBER(OFFSET('Water Data'!$E$6,0,10*ROW('Water Data'!E45))),'Data Summary'!BW51="Yes"),OFFSET('Water Data'!$E$6,0,10*ROW('Water Data'!E45)),NA())</f>
        <v>#N/A</v>
      </c>
      <c r="I51" s="507" t="e">
        <f ca="1">+IF(AND(ISNUMBER(OFFSET('Water Data'!$E$9,0,10*ROW('Water Data'!E45))),'Data Summary'!BX51="Yes"),OFFSET('Water Data'!$E$9,0,10*ROW('Water Data'!E45)),NA())</f>
        <v>#N/A</v>
      </c>
      <c r="J51" s="507" t="e">
        <f ca="1">+IF(AND(ISNUMBER(OFFSET('Water Data'!$F$4,0,10*ROW('Water Data'!F45))),'Data Summary'!BY51="Yes"),100-OFFSET('Water Data'!$F$4,0,10*ROW('Water Data'!F45)),NA())</f>
        <v>#N/A</v>
      </c>
      <c r="K51" s="507" t="e">
        <f ca="1">+IF(AND(ISNUMBER(OFFSET('Water Data'!$F$6,0,10*ROW('Water Data'!F45))),'Data Summary'!BZ51="Yes"),OFFSET('Water Data'!$F$6,0,10*ROW('Water Data'!F45)),NA())</f>
        <v>#N/A</v>
      </c>
      <c r="L51" s="507" t="e">
        <f ca="1">+IF(AND(ISNUMBER(OFFSET('Water Data'!$F$9,0,10*ROW('Water Data'!F45))),'Data Summary'!CA51="Yes"),OFFSET('Water Data'!$F$9,0,10*ROW('Water Data'!F45)),NA())</f>
        <v>#N/A</v>
      </c>
      <c r="M51" s="507" t="e">
        <f ca="1">+IF(AND(ISNUMBER(OFFSET('Water Data'!$G$4,0,10*ROW('Water Data'!G45))),'Data Summary'!CB51="Yes"),100-OFFSET('Water Data'!$G$4,0,10*ROW('Water Data'!G45)),NA())</f>
        <v>#N/A</v>
      </c>
      <c r="N51" s="507" t="e">
        <f ca="1">+IF(AND(ISNUMBER(OFFSET('Water Data'!$G$6,0,10*ROW('Water Data'!G45))),'Data Summary'!CC51="Yes"),OFFSET('Water Data'!$G$6,0,10*ROW('Water Data'!G45)),NA())</f>
        <v>#N/A</v>
      </c>
      <c r="O51" s="507" t="e">
        <f ca="1">+IF(AND(ISNUMBER(OFFSET('Water Data'!$G$9,0,10*ROW('Water Data'!G45))),'Data Summary'!CD51="Yes"),OFFSET('Water Data'!$G$9,0,10*ROW('Water Data'!G45)),NA())</f>
        <v>#N/A</v>
      </c>
      <c r="P51" s="507" t="e">
        <f ca="1">+IF(AND(ISNUMBER(OFFSET('Water Data'!$H$4,0,10*ROW('Water Data'!H45))),'Data Summary'!CE51="Yes"),100-OFFSET('Water Data'!$H$4,0,10*ROW('Water Data'!H45)),NA())</f>
        <v>#N/A</v>
      </c>
      <c r="Q51" s="507" t="e">
        <f ca="1">+IF(AND(ISNUMBER(OFFSET('Water Data'!$H$6,0,10*ROW('Water Data'!H45))),'Data Summary'!CF51="Yes"),OFFSET('Water Data'!$H$6,0,10*ROW('Water Data'!H45)),NA())</f>
        <v>#N/A</v>
      </c>
      <c r="R51" s="507" t="e">
        <f ca="1">+IF(AND(ISNUMBER(OFFSET('Water Data'!$H$9,0,10*ROW('Water Data'!H45))),'Data Summary'!CG51="Yes"),OFFSET('Water Data'!$H$9,0,10*ROW('Water Data'!H45)),NA())</f>
        <v>#N/A</v>
      </c>
      <c r="S51" s="507" t="e">
        <f ca="1">+IF(AND(ISNUMBER(OFFSET('Water Data'!$I$4,0,10*ROW('Water Data'!I45))),'Data Summary'!CH51="Yes"),100-OFFSET('Water Data'!$I$4,0,10*ROW('Water Data'!I45)),NA())</f>
        <v>#N/A</v>
      </c>
      <c r="T51" s="507" t="e">
        <f ca="1">+IF(AND(ISNUMBER(OFFSET('Water Data'!$I$6,0,10*ROW('Water Data'!I45))),'Data Summary'!CI51="Yes"),OFFSET('Water Data'!$I$6,0,10*ROW('Water Data'!I45)),NA())</f>
        <v>#N/A</v>
      </c>
      <c r="U51" s="507" t="e">
        <f ca="1">+IF(AND(ISNUMBER(OFFSET('Water Data'!$I$9,0,10*ROW('Water Data'!I45))),'Data Summary'!CJ51="Yes"),OFFSET('Water Data'!$I$9,0,10*ROW('Water Data'!I45)),NA())</f>
        <v>#N/A</v>
      </c>
      <c r="V51" s="508" t="e">
        <f ca="1">+IF(AND(ISNUMBER(OFFSET('Sanitation Data'!$D$4,0,10*ROW('Sanitation Data'!D45))),'Data Summary'!CK51="Yes"),100-OFFSET('Sanitation Data'!$D$4,0,10*ROW('Sanitation Data'!D45)),NA())</f>
        <v>#N/A</v>
      </c>
      <c r="W51" s="508" t="e">
        <f ca="1">+IF(AND(ISNUMBER(OFFSET('Sanitation Data'!$D$6,0,10*ROW('Sanitation Data'!D45))),'Data Summary'!CL51="Yes"),OFFSET('Sanitation Data'!$D$6,0,10*ROW('Sanitation Data'!D45)),NA())</f>
        <v>#N/A</v>
      </c>
      <c r="X51" s="508" t="e">
        <f ca="1">+IF(AND(ISNUMBER(OFFSET('Sanitation Data'!$D$10,0,10*ROW('Sanitation Data'!D45))),'Data Summary'!CM51="Yes"),OFFSET('Sanitation Data'!$D$10,0,10*ROW('Sanitation Data'!D45)),NA())</f>
        <v>#N/A</v>
      </c>
      <c r="Y51" s="508" t="e">
        <f ca="1">+IF(AND(ISNUMBER(OFFSET('Sanitation Data'!$D$11,0,10*ROW('Sanitation Data'!D45))),'Data Summary'!CN51="Yes"),OFFSET('Sanitation Data'!$D$11,0,10*ROW('Sanitation Data'!D45)),NA())</f>
        <v>#N/A</v>
      </c>
      <c r="Z51" s="508" t="e">
        <f ca="1">+IF(AND(ISNUMBER(OFFSET('Sanitation Data'!$D$12,0,10*ROW('Sanitation Data'!D45))),'Data Summary'!CO51="Yes"),OFFSET('Sanitation Data'!$D$12,0,10*ROW('Sanitation Data'!D45)),NA())</f>
        <v>#N/A</v>
      </c>
      <c r="AA51" s="508" t="e">
        <f ca="1">+IF(AND(ISNUMBER(OFFSET('Sanitation Data'!$E$4,0,10*ROW('Sanitation Data'!E45))),'Data Summary'!CP51="Yes"),100-OFFSET('Sanitation Data'!$E$4,0,10*ROW('Sanitation Data'!E45)),NA())</f>
        <v>#N/A</v>
      </c>
      <c r="AB51" s="508" t="e">
        <f ca="1">+IF(AND(ISNUMBER(OFFSET('Sanitation Data'!$E$6,0,10*ROW('Sanitation Data'!E45))),'Data Summary'!CQ51="Yes"),OFFSET('Sanitation Data'!$E$6,0,10*ROW('Sanitation Data'!E45)),NA())</f>
        <v>#N/A</v>
      </c>
      <c r="AC51" s="508" t="e">
        <f ca="1">+IF(AND(ISNUMBER(OFFSET('Sanitation Data'!$E$10,0,10*ROW('Sanitation Data'!E45))),'Data Summary'!CR51="Yes"),OFFSET('Sanitation Data'!$E$10,0,10*ROW('Sanitation Data'!E45)),NA())</f>
        <v>#N/A</v>
      </c>
      <c r="AD51" s="508" t="e">
        <f ca="1">+IF(AND(ISNUMBER(OFFSET('Sanitation Data'!$E$11,0,10*ROW('Sanitation Data'!E45))),'Data Summary'!CS51="Yes"),OFFSET('Sanitation Data'!$E$11,0,10*ROW('Sanitation Data'!E45)),NA())</f>
        <v>#N/A</v>
      </c>
      <c r="AE51" s="508" t="e">
        <f ca="1">+IF(AND(ISNUMBER(OFFSET('Sanitation Data'!$E$12,0,10*ROW('Sanitation Data'!E45))),'Data Summary'!CT51="Yes"),OFFSET('Sanitation Data'!$E$12,0,10*ROW('Sanitation Data'!E45)),NA())</f>
        <v>#N/A</v>
      </c>
      <c r="AF51" s="508" t="e">
        <f ca="1">+IF(AND(ISNUMBER(OFFSET('Sanitation Data'!$F$4,0,10*ROW('Sanitation Data'!F45))),'Data Summary'!CU51="Yes"),100-OFFSET('Sanitation Data'!$F$4,0,10*ROW('Sanitation Data'!F45)),NA())</f>
        <v>#N/A</v>
      </c>
      <c r="AG51" s="508" t="e">
        <f ca="1">+IF(AND(ISNUMBER(OFFSET('Sanitation Data'!$F$6,0,10*ROW('Sanitation Data'!F45))),'Data Summary'!CV51="Yes"),OFFSET('Sanitation Data'!$F$6,0,10*ROW('Sanitation Data'!F45)),NA())</f>
        <v>#N/A</v>
      </c>
      <c r="AH51" s="508" t="e">
        <f ca="1">+IF(AND(ISNUMBER(OFFSET('Sanitation Data'!$F$10,0,10*ROW('Sanitation Data'!F45))),'Data Summary'!CW51="Yes"),OFFSET('Sanitation Data'!$F$10,0,10*ROW('Sanitation Data'!F45)),NA())</f>
        <v>#N/A</v>
      </c>
      <c r="AI51" s="508" t="e">
        <f ca="1">+IF(AND(ISNUMBER(OFFSET('Sanitation Data'!$F$11,0,10*ROW('Sanitation Data'!F45))),'Data Summary'!CX51="Yes"),OFFSET('Sanitation Data'!$F$11,0,10*ROW('Sanitation Data'!F45)),NA())</f>
        <v>#N/A</v>
      </c>
      <c r="AJ51" s="508" t="e">
        <f ca="1">+IF(AND(ISNUMBER(OFFSET('Sanitation Data'!$F$12,0,10*ROW('Sanitation Data'!F45))),'Data Summary'!CY51="Yes"),OFFSET('Sanitation Data'!$F$12,0,10*ROW('Sanitation Data'!F45)),NA())</f>
        <v>#N/A</v>
      </c>
      <c r="AK51" s="508" t="e">
        <f ca="1">+IF(AND(ISNUMBER(OFFSET('Sanitation Data'!$G$4,0,10*ROW('Sanitation Data'!G45))),'Data Summary'!CZ51="Yes"),100-OFFSET('Sanitation Data'!$G$4,0,10*ROW('Sanitation Data'!G45)),NA())</f>
        <v>#N/A</v>
      </c>
      <c r="AL51" s="508" t="e">
        <f ca="1">+IF(AND(ISNUMBER(OFFSET('Sanitation Data'!$G$6,0,10*ROW('Sanitation Data'!G45))),'Data Summary'!DA51="Yes"),OFFSET('Sanitation Data'!$G$6,0,10*ROW('Sanitation Data'!G45)),NA())</f>
        <v>#N/A</v>
      </c>
      <c r="AM51" s="508" t="e">
        <f ca="1">+IF(AND(ISNUMBER(OFFSET('Sanitation Data'!$G$10,0,10*ROW('Sanitation Data'!G45))),'Data Summary'!DB51="Yes"),OFFSET('Sanitation Data'!$G$10,0,10*ROW('Sanitation Data'!G45)),NA())</f>
        <v>#N/A</v>
      </c>
      <c r="AN51" s="508" t="e">
        <f ca="1">+IF(AND(ISNUMBER(OFFSET('Sanitation Data'!$G$11,0,10*ROW('Sanitation Data'!G45))),'Data Summary'!DC51="Yes"),OFFSET('Sanitation Data'!$G$11,0,10*ROW('Sanitation Data'!G45)),NA())</f>
        <v>#N/A</v>
      </c>
      <c r="AO51" s="508" t="e">
        <f ca="1">+IF(AND(ISNUMBER(OFFSET('Sanitation Data'!$G$12,0,10*ROW('Sanitation Data'!G45))),'Data Summary'!DD51="Yes"),OFFSET('Sanitation Data'!$G$12,0,10*ROW('Sanitation Data'!G45)),NA())</f>
        <v>#N/A</v>
      </c>
      <c r="AP51" s="508" t="e">
        <f ca="1">+IF(AND(ISNUMBER(OFFSET('Sanitation Data'!$H$4,0,10*ROW('Sanitation Data'!H45))),'Data Summary'!DE51="Yes"),100-OFFSET('Sanitation Data'!$H$4,0,10*ROW('Sanitation Data'!H45)),NA())</f>
        <v>#N/A</v>
      </c>
      <c r="AQ51" s="508" t="e">
        <f ca="1">+IF(AND(ISNUMBER(OFFSET('Sanitation Data'!$H$6,0,10*ROW('Sanitation Data'!H45))),'Data Summary'!DF51="Yes"),OFFSET('Sanitation Data'!$H$6,0,10*ROW('Sanitation Data'!H45)),NA())</f>
        <v>#N/A</v>
      </c>
      <c r="AR51" s="508" t="e">
        <f ca="1">+IF(AND(ISNUMBER(OFFSET('Sanitation Data'!$H$10,0,10*ROW('Sanitation Data'!H45))),'Data Summary'!DG51="Yes"),OFFSET('Sanitation Data'!$H$10,0,10*ROW('Sanitation Data'!H45)),NA())</f>
        <v>#N/A</v>
      </c>
      <c r="AS51" s="508" t="e">
        <f ca="1">+IF(AND(ISNUMBER(OFFSET('Sanitation Data'!$H$11,0,10*ROW('Sanitation Data'!H45))),'Data Summary'!DH51="Yes"),OFFSET('Sanitation Data'!$H$11,0,10*ROW('Sanitation Data'!H45)),NA())</f>
        <v>#N/A</v>
      </c>
      <c r="AT51" s="508" t="e">
        <f ca="1">+IF(AND(ISNUMBER(OFFSET('Sanitation Data'!$H$12,0,10*ROW('Sanitation Data'!H45))),'Data Summary'!DI51="Yes"),OFFSET('Sanitation Data'!$H$12,0,10*ROW('Sanitation Data'!H45)),NA())</f>
        <v>#N/A</v>
      </c>
      <c r="AU51" s="508" t="e">
        <f ca="1">+IF(AND(ISNUMBER(OFFSET('Sanitation Data'!$I$4,0,10*ROW('Sanitation Data'!I45))),'Data Summary'!DJ51="Yes"),100-OFFSET('Sanitation Data'!$I$4,0,10*ROW('Sanitation Data'!I45)),NA())</f>
        <v>#N/A</v>
      </c>
      <c r="AV51" s="508" t="e">
        <f ca="1">+IF(AND(ISNUMBER(OFFSET('Sanitation Data'!$I$6,0,10*ROW('Sanitation Data'!I45))),'Data Summary'!DK51="Yes"),OFFSET('Sanitation Data'!$I$6,0,10*ROW('Sanitation Data'!I45)),NA())</f>
        <v>#N/A</v>
      </c>
      <c r="AW51" s="508" t="e">
        <f ca="1">+IF(AND(ISNUMBER(OFFSET('Sanitation Data'!$I$10,0,10*ROW('Sanitation Data'!I45))),'Data Summary'!DL51="Yes"),OFFSET('Sanitation Data'!$I$10,0,10*ROW('Sanitation Data'!I45)),NA())</f>
        <v>#N/A</v>
      </c>
      <c r="AX51" s="508" t="e">
        <f ca="1">+IF(AND(ISNUMBER(OFFSET('Sanitation Data'!$I$11,0,10*ROW('Sanitation Data'!I45))),'Data Summary'!DM51="Yes"),OFFSET('Sanitation Data'!$I$11,0,10*ROW('Sanitation Data'!I45)),NA())</f>
        <v>#N/A</v>
      </c>
      <c r="AY51" s="508" t="e">
        <f ca="1">+IF(AND(ISNUMBER(OFFSET('Sanitation Data'!$I$12,0,10*ROW('Sanitation Data'!I45))),'Data Summary'!DN51="Yes"),OFFSET('Sanitation Data'!$I$12,0,10*ROW('Sanitation Data'!I45)),NA())</f>
        <v>#N/A</v>
      </c>
      <c r="AZ51" s="509" t="e">
        <f ca="1">+IF(AND(ISNUMBER(OFFSET('Hygiene Data'!$D$5,0,10*ROW('Hygiene Data'!D45))),'Data Summary'!DO51="Yes"),OFFSET('Hygiene Data'!$D$5,0,10*ROW('Hygiene Data'!D45)),NA())</f>
        <v>#N/A</v>
      </c>
      <c r="BA51" s="509" t="e">
        <f ca="1">+IF(AND(ISNUMBER(OFFSET('Hygiene Data'!$D$7,0,10*ROW('Hygiene Data'!D45))),'Data Summary'!DP51="Yes"),OFFSET('Hygiene Data'!$D$7,0,10*ROW('Hygiene Data'!D45)),NA())</f>
        <v>#N/A</v>
      </c>
      <c r="BB51" s="509" t="e">
        <f ca="1">+IF(AND(ISNUMBER(OFFSET('Hygiene Data'!$D$9,0,10*ROW('Hygiene Data'!D45))),'Data Summary'!DQ51="Yes"),OFFSET('Hygiene Data'!$D$9,0,10*ROW('Hygiene Data'!D45)),NA())</f>
        <v>#N/A</v>
      </c>
      <c r="BC51" s="509" t="e">
        <f ca="1">+IF(AND(ISNUMBER(OFFSET('Hygiene Data'!$E$5,0,10*ROW('Hygiene Data'!E45))),'Data Summary'!DR51="Yes"),OFFSET('Hygiene Data'!$E$5,0,10*ROW('Hygiene Data'!E45)),NA())</f>
        <v>#N/A</v>
      </c>
      <c r="BD51" s="509" t="e">
        <f ca="1">+IF(AND(ISNUMBER(OFFSET('Hygiene Data'!$E$7,0,10*ROW('Hygiene Data'!E45))),'Data Summary'!DS51="Yes"),OFFSET('Hygiene Data'!$E$7,0,10*ROW('Hygiene Data'!E45)),NA())</f>
        <v>#N/A</v>
      </c>
      <c r="BE51" s="509" t="e">
        <f ca="1">+IF(AND(ISNUMBER(OFFSET('Hygiene Data'!$E$9,0,10*ROW('Hygiene Data'!E45))),'Data Summary'!DT51="Yes"),OFFSET('Hygiene Data'!$E$9,0,10*ROW('Hygiene Data'!E45)),NA())</f>
        <v>#N/A</v>
      </c>
      <c r="BF51" s="509" t="e">
        <f ca="1">+IF(AND(ISNUMBER(OFFSET('Hygiene Data'!$F$5,0,10*ROW('Hygiene Data'!F45))),'Data Summary'!DU51="Yes"),OFFSET('Hygiene Data'!$F$5,0,10*ROW('Hygiene Data'!F45)),NA())</f>
        <v>#N/A</v>
      </c>
      <c r="BG51" s="509" t="e">
        <f ca="1">+IF(AND(ISNUMBER(OFFSET('Hygiene Data'!$F$7,0,10*ROW('Hygiene Data'!F45))),'Data Summary'!DV51="Yes"),OFFSET('Hygiene Data'!$F$7,0,10*ROW('Hygiene Data'!F45)),NA())</f>
        <v>#N/A</v>
      </c>
      <c r="BH51" s="509" t="e">
        <f ca="1">+IF(AND(ISNUMBER(OFFSET('Hygiene Data'!$F$9,0,10*ROW('Hygiene Data'!F45))),'Data Summary'!DW51="Yes"),OFFSET('Hygiene Data'!$F$9,0,10*ROW('Hygiene Data'!F45)),NA())</f>
        <v>#N/A</v>
      </c>
      <c r="BI51" s="509" t="e">
        <f ca="1">+IF(AND(ISNUMBER(OFFSET('Hygiene Data'!$G$5,0,10*ROW('Hygiene Data'!G45))),'Data Summary'!DX51="Yes"),OFFSET('Hygiene Data'!$G$5,0,10*ROW('Hygiene Data'!G45)),NA())</f>
        <v>#N/A</v>
      </c>
      <c r="BJ51" s="509" t="e">
        <f ca="1">+IF(AND(ISNUMBER(OFFSET('Hygiene Data'!$G$7,0,10*ROW('Hygiene Data'!G45))),'Data Summary'!DY51="Yes"),OFFSET('Hygiene Data'!$G$7,0,10*ROW('Hygiene Data'!G45)),NA())</f>
        <v>#N/A</v>
      </c>
      <c r="BK51" s="509" t="e">
        <f ca="1">+IF(AND(ISNUMBER(OFFSET('Hygiene Data'!$G$9,0,10*ROW('Hygiene Data'!G45))),'Data Summary'!DZ51="Yes"),OFFSET('Hygiene Data'!$G$9,0,10*ROW('Hygiene Data'!G45)),NA())</f>
        <v>#N/A</v>
      </c>
      <c r="BL51" s="509" t="e">
        <f ca="1">+IF(AND(ISNUMBER(OFFSET('Hygiene Data'!$H$5,0,10*ROW('Hygiene Data'!H45))),'Data Summary'!EA51="Yes"),OFFSET('Hygiene Data'!$H$5,0,10*ROW('Hygiene Data'!H45)),NA())</f>
        <v>#N/A</v>
      </c>
      <c r="BM51" s="509" t="e">
        <f ca="1">+IF(AND(ISNUMBER(OFFSET('Hygiene Data'!$H$7,0,10*ROW('Hygiene Data'!H45))),'Data Summary'!EB51="Yes"),OFFSET('Hygiene Data'!$H$7,0,10*ROW('Hygiene Data'!H45)),NA())</f>
        <v>#N/A</v>
      </c>
      <c r="BN51" s="509" t="e">
        <f ca="1">+IF(AND(ISNUMBER(OFFSET('Hygiene Data'!$H$9,0,10*ROW('Hygiene Data'!H45))),'Data Summary'!EC51="Yes"),OFFSET('Hygiene Data'!$H$9,0,10*ROW('Hygiene Data'!H45)),NA())</f>
        <v>#N/A</v>
      </c>
      <c r="BO51" s="509" t="e">
        <f ca="1">+IF(AND(ISNUMBER(OFFSET('Hygiene Data'!$I$5,0,10*ROW('Hygiene Data'!I45))),'Data Summary'!ED51="Yes"),OFFSET('Hygiene Data'!$I$5,0,10*ROW('Hygiene Data'!I45)),NA())</f>
        <v>#N/A</v>
      </c>
      <c r="BP51" s="509" t="e">
        <f ca="1">+IF(AND(ISNUMBER(OFFSET('Hygiene Data'!$I$7,0,10*ROW('Hygiene Data'!I45))),'Data Summary'!EE51="Yes"),OFFSET('Hygiene Data'!$I$7,0,10*ROW('Hygiene Data'!I45)),NA())</f>
        <v>#N/A</v>
      </c>
      <c r="BQ51" s="509" t="e">
        <f ca="1">+IF(AND(ISNUMBER(OFFSET('Hygiene Data'!$I$9,0,10*ROW('Hygiene Data'!I45))),'Data Summary'!EF51="Yes"),OFFSET('Hygiene Data'!$I$9,0,10*ROW('Hygiene Data'!I45)),NA())</f>
        <v>#N/A</v>
      </c>
    </row>
    <row r="52" spans="1:69" x14ac:dyDescent="0.25">
      <c r="A52" s="505" t="e">
        <f ca="1">+RIGHT('Data Summary'!A52,LEN('Data Summary'!A52)-9)</f>
        <v>#VALUE!</v>
      </c>
      <c r="B52" s="479" t="str">
        <f ca="1">+IF(ISTEXT('Data Summary'!B52),'Data Summary'!B52,"")</f>
        <v/>
      </c>
      <c r="C52" s="506" t="e">
        <f ca="1">+VALUE('Data Summary'!C52)</f>
        <v>#VALUE!</v>
      </c>
      <c r="D52" s="507" t="e">
        <f ca="1">+IF(AND(ISNUMBER(OFFSET('Water Data'!$D$4,0,10*ROW('Water Data'!D46))),'Data Summary'!BS52="Yes"),100-OFFSET('Water Data'!$D$4,0,10*ROW('Water Data'!D46)),NA())</f>
        <v>#N/A</v>
      </c>
      <c r="E52" s="507" t="e">
        <f ca="1">+IF(AND(ISNUMBER(OFFSET('Water Data'!$D$6,0,10*ROW('Water Data'!D46))),'Data Summary'!BT52="Yes"),OFFSET('Water Data'!$D$6,0,10*ROW('Water Data'!D46)),NA())</f>
        <v>#N/A</v>
      </c>
      <c r="F52" s="507" t="e">
        <f ca="1">+IF(AND(ISNUMBER(OFFSET('Water Data'!$D$9,0,10*ROW('Water Data'!D46))),'Data Summary'!BU52="Yes"),OFFSET('Water Data'!$D$9,0,10*ROW('Water Data'!D46)),NA())</f>
        <v>#N/A</v>
      </c>
      <c r="G52" s="507" t="e">
        <f ca="1">+IF(AND(ISNUMBER(OFFSET('Water Data'!$E$4,0,10*ROW('Water Data'!E46))),'Data Summary'!BV52="Yes"),100-OFFSET('Water Data'!$E$4,0,10*ROW('Water Data'!E46)),NA())</f>
        <v>#N/A</v>
      </c>
      <c r="H52" s="507" t="e">
        <f ca="1">+IF(AND(ISNUMBER(OFFSET('Water Data'!$E$6,0,10*ROW('Water Data'!E46))),'Data Summary'!BW52="Yes"),OFFSET('Water Data'!$E$6,0,10*ROW('Water Data'!E46)),NA())</f>
        <v>#N/A</v>
      </c>
      <c r="I52" s="507" t="e">
        <f ca="1">+IF(AND(ISNUMBER(OFFSET('Water Data'!$E$9,0,10*ROW('Water Data'!E46))),'Data Summary'!BX52="Yes"),OFFSET('Water Data'!$E$9,0,10*ROW('Water Data'!E46)),NA())</f>
        <v>#N/A</v>
      </c>
      <c r="J52" s="507" t="e">
        <f ca="1">+IF(AND(ISNUMBER(OFFSET('Water Data'!$F$4,0,10*ROW('Water Data'!F46))),'Data Summary'!BY52="Yes"),100-OFFSET('Water Data'!$F$4,0,10*ROW('Water Data'!F46)),NA())</f>
        <v>#N/A</v>
      </c>
      <c r="K52" s="507" t="e">
        <f ca="1">+IF(AND(ISNUMBER(OFFSET('Water Data'!$F$6,0,10*ROW('Water Data'!F46))),'Data Summary'!BZ52="Yes"),OFFSET('Water Data'!$F$6,0,10*ROW('Water Data'!F46)),NA())</f>
        <v>#N/A</v>
      </c>
      <c r="L52" s="507" t="e">
        <f ca="1">+IF(AND(ISNUMBER(OFFSET('Water Data'!$F$9,0,10*ROW('Water Data'!F46))),'Data Summary'!CA52="Yes"),OFFSET('Water Data'!$F$9,0,10*ROW('Water Data'!F46)),NA())</f>
        <v>#N/A</v>
      </c>
      <c r="M52" s="507" t="e">
        <f ca="1">+IF(AND(ISNUMBER(OFFSET('Water Data'!$G$4,0,10*ROW('Water Data'!G46))),'Data Summary'!CB52="Yes"),100-OFFSET('Water Data'!$G$4,0,10*ROW('Water Data'!G46)),NA())</f>
        <v>#N/A</v>
      </c>
      <c r="N52" s="507" t="e">
        <f ca="1">+IF(AND(ISNUMBER(OFFSET('Water Data'!$G$6,0,10*ROW('Water Data'!G46))),'Data Summary'!CC52="Yes"),OFFSET('Water Data'!$G$6,0,10*ROW('Water Data'!G46)),NA())</f>
        <v>#N/A</v>
      </c>
      <c r="O52" s="507" t="e">
        <f ca="1">+IF(AND(ISNUMBER(OFFSET('Water Data'!$G$9,0,10*ROW('Water Data'!G46))),'Data Summary'!CD52="Yes"),OFFSET('Water Data'!$G$9,0,10*ROW('Water Data'!G46)),NA())</f>
        <v>#N/A</v>
      </c>
      <c r="P52" s="507" t="e">
        <f ca="1">+IF(AND(ISNUMBER(OFFSET('Water Data'!$H$4,0,10*ROW('Water Data'!H46))),'Data Summary'!CE52="Yes"),100-OFFSET('Water Data'!$H$4,0,10*ROW('Water Data'!H46)),NA())</f>
        <v>#N/A</v>
      </c>
      <c r="Q52" s="507" t="e">
        <f ca="1">+IF(AND(ISNUMBER(OFFSET('Water Data'!$H$6,0,10*ROW('Water Data'!H46))),'Data Summary'!CF52="Yes"),OFFSET('Water Data'!$H$6,0,10*ROW('Water Data'!H46)),NA())</f>
        <v>#N/A</v>
      </c>
      <c r="R52" s="507" t="e">
        <f ca="1">+IF(AND(ISNUMBER(OFFSET('Water Data'!$H$9,0,10*ROW('Water Data'!H46))),'Data Summary'!CG52="Yes"),OFFSET('Water Data'!$H$9,0,10*ROW('Water Data'!H46)),NA())</f>
        <v>#N/A</v>
      </c>
      <c r="S52" s="507" t="e">
        <f ca="1">+IF(AND(ISNUMBER(OFFSET('Water Data'!$I$4,0,10*ROW('Water Data'!I46))),'Data Summary'!CH52="Yes"),100-OFFSET('Water Data'!$I$4,0,10*ROW('Water Data'!I46)),NA())</f>
        <v>#N/A</v>
      </c>
      <c r="T52" s="507" t="e">
        <f ca="1">+IF(AND(ISNUMBER(OFFSET('Water Data'!$I$6,0,10*ROW('Water Data'!I46))),'Data Summary'!CI52="Yes"),OFFSET('Water Data'!$I$6,0,10*ROW('Water Data'!I46)),NA())</f>
        <v>#N/A</v>
      </c>
      <c r="U52" s="507" t="e">
        <f ca="1">+IF(AND(ISNUMBER(OFFSET('Water Data'!$I$9,0,10*ROW('Water Data'!I46))),'Data Summary'!CJ52="Yes"),OFFSET('Water Data'!$I$9,0,10*ROW('Water Data'!I46)),NA())</f>
        <v>#N/A</v>
      </c>
      <c r="V52" s="508" t="e">
        <f ca="1">+IF(AND(ISNUMBER(OFFSET('Sanitation Data'!$D$4,0,10*ROW('Sanitation Data'!D46))),'Data Summary'!CK52="Yes"),100-OFFSET('Sanitation Data'!$D$4,0,10*ROW('Sanitation Data'!D46)),NA())</f>
        <v>#N/A</v>
      </c>
      <c r="W52" s="508" t="e">
        <f ca="1">+IF(AND(ISNUMBER(OFFSET('Sanitation Data'!$D$6,0,10*ROW('Sanitation Data'!D46))),'Data Summary'!CL52="Yes"),OFFSET('Sanitation Data'!$D$6,0,10*ROW('Sanitation Data'!D46)),NA())</f>
        <v>#N/A</v>
      </c>
      <c r="X52" s="508" t="e">
        <f ca="1">+IF(AND(ISNUMBER(OFFSET('Sanitation Data'!$D$10,0,10*ROW('Sanitation Data'!D46))),'Data Summary'!CM52="Yes"),OFFSET('Sanitation Data'!$D$10,0,10*ROW('Sanitation Data'!D46)),NA())</f>
        <v>#N/A</v>
      </c>
      <c r="Y52" s="508" t="e">
        <f ca="1">+IF(AND(ISNUMBER(OFFSET('Sanitation Data'!$D$11,0,10*ROW('Sanitation Data'!D46))),'Data Summary'!CN52="Yes"),OFFSET('Sanitation Data'!$D$11,0,10*ROW('Sanitation Data'!D46)),NA())</f>
        <v>#N/A</v>
      </c>
      <c r="Z52" s="508" t="e">
        <f ca="1">+IF(AND(ISNUMBER(OFFSET('Sanitation Data'!$D$12,0,10*ROW('Sanitation Data'!D46))),'Data Summary'!CO52="Yes"),OFFSET('Sanitation Data'!$D$12,0,10*ROW('Sanitation Data'!D46)),NA())</f>
        <v>#N/A</v>
      </c>
      <c r="AA52" s="508" t="e">
        <f ca="1">+IF(AND(ISNUMBER(OFFSET('Sanitation Data'!$E$4,0,10*ROW('Sanitation Data'!E46))),'Data Summary'!CP52="Yes"),100-OFFSET('Sanitation Data'!$E$4,0,10*ROW('Sanitation Data'!E46)),NA())</f>
        <v>#N/A</v>
      </c>
      <c r="AB52" s="508" t="e">
        <f ca="1">+IF(AND(ISNUMBER(OFFSET('Sanitation Data'!$E$6,0,10*ROW('Sanitation Data'!E46))),'Data Summary'!CQ52="Yes"),OFFSET('Sanitation Data'!$E$6,0,10*ROW('Sanitation Data'!E46)),NA())</f>
        <v>#N/A</v>
      </c>
      <c r="AC52" s="508" t="e">
        <f ca="1">+IF(AND(ISNUMBER(OFFSET('Sanitation Data'!$E$10,0,10*ROW('Sanitation Data'!E46))),'Data Summary'!CR52="Yes"),OFFSET('Sanitation Data'!$E$10,0,10*ROW('Sanitation Data'!E46)),NA())</f>
        <v>#N/A</v>
      </c>
      <c r="AD52" s="508" t="e">
        <f ca="1">+IF(AND(ISNUMBER(OFFSET('Sanitation Data'!$E$11,0,10*ROW('Sanitation Data'!E46))),'Data Summary'!CS52="Yes"),OFFSET('Sanitation Data'!$E$11,0,10*ROW('Sanitation Data'!E46)),NA())</f>
        <v>#N/A</v>
      </c>
      <c r="AE52" s="508" t="e">
        <f ca="1">+IF(AND(ISNUMBER(OFFSET('Sanitation Data'!$E$12,0,10*ROW('Sanitation Data'!E46))),'Data Summary'!CT52="Yes"),OFFSET('Sanitation Data'!$E$12,0,10*ROW('Sanitation Data'!E46)),NA())</f>
        <v>#N/A</v>
      </c>
      <c r="AF52" s="508" t="e">
        <f ca="1">+IF(AND(ISNUMBER(OFFSET('Sanitation Data'!$F$4,0,10*ROW('Sanitation Data'!F46))),'Data Summary'!CU52="Yes"),100-OFFSET('Sanitation Data'!$F$4,0,10*ROW('Sanitation Data'!F46)),NA())</f>
        <v>#N/A</v>
      </c>
      <c r="AG52" s="508" t="e">
        <f ca="1">+IF(AND(ISNUMBER(OFFSET('Sanitation Data'!$F$6,0,10*ROW('Sanitation Data'!F46))),'Data Summary'!CV52="Yes"),OFFSET('Sanitation Data'!$F$6,0,10*ROW('Sanitation Data'!F46)),NA())</f>
        <v>#N/A</v>
      </c>
      <c r="AH52" s="508" t="e">
        <f ca="1">+IF(AND(ISNUMBER(OFFSET('Sanitation Data'!$F$10,0,10*ROW('Sanitation Data'!F46))),'Data Summary'!CW52="Yes"),OFFSET('Sanitation Data'!$F$10,0,10*ROW('Sanitation Data'!F46)),NA())</f>
        <v>#N/A</v>
      </c>
      <c r="AI52" s="508" t="e">
        <f ca="1">+IF(AND(ISNUMBER(OFFSET('Sanitation Data'!$F$11,0,10*ROW('Sanitation Data'!F46))),'Data Summary'!CX52="Yes"),OFFSET('Sanitation Data'!$F$11,0,10*ROW('Sanitation Data'!F46)),NA())</f>
        <v>#N/A</v>
      </c>
      <c r="AJ52" s="508" t="e">
        <f ca="1">+IF(AND(ISNUMBER(OFFSET('Sanitation Data'!$F$12,0,10*ROW('Sanitation Data'!F46))),'Data Summary'!CY52="Yes"),OFFSET('Sanitation Data'!$F$12,0,10*ROW('Sanitation Data'!F46)),NA())</f>
        <v>#N/A</v>
      </c>
      <c r="AK52" s="508" t="e">
        <f ca="1">+IF(AND(ISNUMBER(OFFSET('Sanitation Data'!$G$4,0,10*ROW('Sanitation Data'!G46))),'Data Summary'!CZ52="Yes"),100-OFFSET('Sanitation Data'!$G$4,0,10*ROW('Sanitation Data'!G46)),NA())</f>
        <v>#N/A</v>
      </c>
      <c r="AL52" s="508" t="e">
        <f ca="1">+IF(AND(ISNUMBER(OFFSET('Sanitation Data'!$G$6,0,10*ROW('Sanitation Data'!G46))),'Data Summary'!DA52="Yes"),OFFSET('Sanitation Data'!$G$6,0,10*ROW('Sanitation Data'!G46)),NA())</f>
        <v>#N/A</v>
      </c>
      <c r="AM52" s="508" t="e">
        <f ca="1">+IF(AND(ISNUMBER(OFFSET('Sanitation Data'!$G$10,0,10*ROW('Sanitation Data'!G46))),'Data Summary'!DB52="Yes"),OFFSET('Sanitation Data'!$G$10,0,10*ROW('Sanitation Data'!G46)),NA())</f>
        <v>#N/A</v>
      </c>
      <c r="AN52" s="508" t="e">
        <f ca="1">+IF(AND(ISNUMBER(OFFSET('Sanitation Data'!$G$11,0,10*ROW('Sanitation Data'!G46))),'Data Summary'!DC52="Yes"),OFFSET('Sanitation Data'!$G$11,0,10*ROW('Sanitation Data'!G46)),NA())</f>
        <v>#N/A</v>
      </c>
      <c r="AO52" s="508" t="e">
        <f ca="1">+IF(AND(ISNUMBER(OFFSET('Sanitation Data'!$G$12,0,10*ROW('Sanitation Data'!G46))),'Data Summary'!DD52="Yes"),OFFSET('Sanitation Data'!$G$12,0,10*ROW('Sanitation Data'!G46)),NA())</f>
        <v>#N/A</v>
      </c>
      <c r="AP52" s="508" t="e">
        <f ca="1">+IF(AND(ISNUMBER(OFFSET('Sanitation Data'!$H$4,0,10*ROW('Sanitation Data'!H46))),'Data Summary'!DE52="Yes"),100-OFFSET('Sanitation Data'!$H$4,0,10*ROW('Sanitation Data'!H46)),NA())</f>
        <v>#N/A</v>
      </c>
      <c r="AQ52" s="508" t="e">
        <f ca="1">+IF(AND(ISNUMBER(OFFSET('Sanitation Data'!$H$6,0,10*ROW('Sanitation Data'!H46))),'Data Summary'!DF52="Yes"),OFFSET('Sanitation Data'!$H$6,0,10*ROW('Sanitation Data'!H46)),NA())</f>
        <v>#N/A</v>
      </c>
      <c r="AR52" s="508" t="e">
        <f ca="1">+IF(AND(ISNUMBER(OFFSET('Sanitation Data'!$H$10,0,10*ROW('Sanitation Data'!H46))),'Data Summary'!DG52="Yes"),OFFSET('Sanitation Data'!$H$10,0,10*ROW('Sanitation Data'!H46)),NA())</f>
        <v>#N/A</v>
      </c>
      <c r="AS52" s="508" t="e">
        <f ca="1">+IF(AND(ISNUMBER(OFFSET('Sanitation Data'!$H$11,0,10*ROW('Sanitation Data'!H46))),'Data Summary'!DH52="Yes"),OFFSET('Sanitation Data'!$H$11,0,10*ROW('Sanitation Data'!H46)),NA())</f>
        <v>#N/A</v>
      </c>
      <c r="AT52" s="508" t="e">
        <f ca="1">+IF(AND(ISNUMBER(OFFSET('Sanitation Data'!$H$12,0,10*ROW('Sanitation Data'!H46))),'Data Summary'!DI52="Yes"),OFFSET('Sanitation Data'!$H$12,0,10*ROW('Sanitation Data'!H46)),NA())</f>
        <v>#N/A</v>
      </c>
      <c r="AU52" s="508" t="e">
        <f ca="1">+IF(AND(ISNUMBER(OFFSET('Sanitation Data'!$I$4,0,10*ROW('Sanitation Data'!I46))),'Data Summary'!DJ52="Yes"),100-OFFSET('Sanitation Data'!$I$4,0,10*ROW('Sanitation Data'!I46)),NA())</f>
        <v>#N/A</v>
      </c>
      <c r="AV52" s="508" t="e">
        <f ca="1">+IF(AND(ISNUMBER(OFFSET('Sanitation Data'!$I$6,0,10*ROW('Sanitation Data'!I46))),'Data Summary'!DK52="Yes"),OFFSET('Sanitation Data'!$I$6,0,10*ROW('Sanitation Data'!I46)),NA())</f>
        <v>#N/A</v>
      </c>
      <c r="AW52" s="508" t="e">
        <f ca="1">+IF(AND(ISNUMBER(OFFSET('Sanitation Data'!$I$10,0,10*ROW('Sanitation Data'!I46))),'Data Summary'!DL52="Yes"),OFFSET('Sanitation Data'!$I$10,0,10*ROW('Sanitation Data'!I46)),NA())</f>
        <v>#N/A</v>
      </c>
      <c r="AX52" s="508" t="e">
        <f ca="1">+IF(AND(ISNUMBER(OFFSET('Sanitation Data'!$I$11,0,10*ROW('Sanitation Data'!I46))),'Data Summary'!DM52="Yes"),OFFSET('Sanitation Data'!$I$11,0,10*ROW('Sanitation Data'!I46)),NA())</f>
        <v>#N/A</v>
      </c>
      <c r="AY52" s="508" t="e">
        <f ca="1">+IF(AND(ISNUMBER(OFFSET('Sanitation Data'!$I$12,0,10*ROW('Sanitation Data'!I46))),'Data Summary'!DN52="Yes"),OFFSET('Sanitation Data'!$I$12,0,10*ROW('Sanitation Data'!I46)),NA())</f>
        <v>#N/A</v>
      </c>
      <c r="AZ52" s="509" t="e">
        <f ca="1">+IF(AND(ISNUMBER(OFFSET('Hygiene Data'!$D$5,0,10*ROW('Hygiene Data'!D46))),'Data Summary'!DO52="Yes"),OFFSET('Hygiene Data'!$D$5,0,10*ROW('Hygiene Data'!D46)),NA())</f>
        <v>#N/A</v>
      </c>
      <c r="BA52" s="509" t="e">
        <f ca="1">+IF(AND(ISNUMBER(OFFSET('Hygiene Data'!$D$7,0,10*ROW('Hygiene Data'!D46))),'Data Summary'!DP52="Yes"),OFFSET('Hygiene Data'!$D$7,0,10*ROW('Hygiene Data'!D46)),NA())</f>
        <v>#N/A</v>
      </c>
      <c r="BB52" s="509" t="e">
        <f ca="1">+IF(AND(ISNUMBER(OFFSET('Hygiene Data'!$D$9,0,10*ROW('Hygiene Data'!D46))),'Data Summary'!DQ52="Yes"),OFFSET('Hygiene Data'!$D$9,0,10*ROW('Hygiene Data'!D46)),NA())</f>
        <v>#N/A</v>
      </c>
      <c r="BC52" s="509" t="e">
        <f ca="1">+IF(AND(ISNUMBER(OFFSET('Hygiene Data'!$E$5,0,10*ROW('Hygiene Data'!E46))),'Data Summary'!DR52="Yes"),OFFSET('Hygiene Data'!$E$5,0,10*ROW('Hygiene Data'!E46)),NA())</f>
        <v>#N/A</v>
      </c>
      <c r="BD52" s="509" t="e">
        <f ca="1">+IF(AND(ISNUMBER(OFFSET('Hygiene Data'!$E$7,0,10*ROW('Hygiene Data'!E46))),'Data Summary'!DS52="Yes"),OFFSET('Hygiene Data'!$E$7,0,10*ROW('Hygiene Data'!E46)),NA())</f>
        <v>#N/A</v>
      </c>
      <c r="BE52" s="509" t="e">
        <f ca="1">+IF(AND(ISNUMBER(OFFSET('Hygiene Data'!$E$9,0,10*ROW('Hygiene Data'!E46))),'Data Summary'!DT52="Yes"),OFFSET('Hygiene Data'!$E$9,0,10*ROW('Hygiene Data'!E46)),NA())</f>
        <v>#N/A</v>
      </c>
      <c r="BF52" s="509" t="e">
        <f ca="1">+IF(AND(ISNUMBER(OFFSET('Hygiene Data'!$F$5,0,10*ROW('Hygiene Data'!F46))),'Data Summary'!DU52="Yes"),OFFSET('Hygiene Data'!$F$5,0,10*ROW('Hygiene Data'!F46)),NA())</f>
        <v>#N/A</v>
      </c>
      <c r="BG52" s="509" t="e">
        <f ca="1">+IF(AND(ISNUMBER(OFFSET('Hygiene Data'!$F$7,0,10*ROW('Hygiene Data'!F46))),'Data Summary'!DV52="Yes"),OFFSET('Hygiene Data'!$F$7,0,10*ROW('Hygiene Data'!F46)),NA())</f>
        <v>#N/A</v>
      </c>
      <c r="BH52" s="509" t="e">
        <f ca="1">+IF(AND(ISNUMBER(OFFSET('Hygiene Data'!$F$9,0,10*ROW('Hygiene Data'!F46))),'Data Summary'!DW52="Yes"),OFFSET('Hygiene Data'!$F$9,0,10*ROW('Hygiene Data'!F46)),NA())</f>
        <v>#N/A</v>
      </c>
      <c r="BI52" s="509" t="e">
        <f ca="1">+IF(AND(ISNUMBER(OFFSET('Hygiene Data'!$G$5,0,10*ROW('Hygiene Data'!G46))),'Data Summary'!DX52="Yes"),OFFSET('Hygiene Data'!$G$5,0,10*ROW('Hygiene Data'!G46)),NA())</f>
        <v>#N/A</v>
      </c>
      <c r="BJ52" s="509" t="e">
        <f ca="1">+IF(AND(ISNUMBER(OFFSET('Hygiene Data'!$G$7,0,10*ROW('Hygiene Data'!G46))),'Data Summary'!DY52="Yes"),OFFSET('Hygiene Data'!$G$7,0,10*ROW('Hygiene Data'!G46)),NA())</f>
        <v>#N/A</v>
      </c>
      <c r="BK52" s="509" t="e">
        <f ca="1">+IF(AND(ISNUMBER(OFFSET('Hygiene Data'!$G$9,0,10*ROW('Hygiene Data'!G46))),'Data Summary'!DZ52="Yes"),OFFSET('Hygiene Data'!$G$9,0,10*ROW('Hygiene Data'!G46)),NA())</f>
        <v>#N/A</v>
      </c>
      <c r="BL52" s="509" t="e">
        <f ca="1">+IF(AND(ISNUMBER(OFFSET('Hygiene Data'!$H$5,0,10*ROW('Hygiene Data'!H46))),'Data Summary'!EA52="Yes"),OFFSET('Hygiene Data'!$H$5,0,10*ROW('Hygiene Data'!H46)),NA())</f>
        <v>#N/A</v>
      </c>
      <c r="BM52" s="509" t="e">
        <f ca="1">+IF(AND(ISNUMBER(OFFSET('Hygiene Data'!$H$7,0,10*ROW('Hygiene Data'!H46))),'Data Summary'!EB52="Yes"),OFFSET('Hygiene Data'!$H$7,0,10*ROW('Hygiene Data'!H46)),NA())</f>
        <v>#N/A</v>
      </c>
      <c r="BN52" s="509" t="e">
        <f ca="1">+IF(AND(ISNUMBER(OFFSET('Hygiene Data'!$H$9,0,10*ROW('Hygiene Data'!H46))),'Data Summary'!EC52="Yes"),OFFSET('Hygiene Data'!$H$9,0,10*ROW('Hygiene Data'!H46)),NA())</f>
        <v>#N/A</v>
      </c>
      <c r="BO52" s="509" t="e">
        <f ca="1">+IF(AND(ISNUMBER(OFFSET('Hygiene Data'!$I$5,0,10*ROW('Hygiene Data'!I46))),'Data Summary'!ED52="Yes"),OFFSET('Hygiene Data'!$I$5,0,10*ROW('Hygiene Data'!I46)),NA())</f>
        <v>#N/A</v>
      </c>
      <c r="BP52" s="509" t="e">
        <f ca="1">+IF(AND(ISNUMBER(OFFSET('Hygiene Data'!$I$7,0,10*ROW('Hygiene Data'!I46))),'Data Summary'!EE52="Yes"),OFFSET('Hygiene Data'!$I$7,0,10*ROW('Hygiene Data'!I46)),NA())</f>
        <v>#N/A</v>
      </c>
      <c r="BQ52" s="509" t="e">
        <f ca="1">+IF(AND(ISNUMBER(OFFSET('Hygiene Data'!$I$9,0,10*ROW('Hygiene Data'!I46))),'Data Summary'!EF52="Yes"),OFFSET('Hygiene Data'!$I$9,0,10*ROW('Hygiene Data'!I46)),NA())</f>
        <v>#N/A</v>
      </c>
    </row>
    <row r="53" spans="1:69" x14ac:dyDescent="0.25">
      <c r="A53" s="505" t="e">
        <f ca="1">+RIGHT('Data Summary'!A53,LEN('Data Summary'!A53)-9)</f>
        <v>#VALUE!</v>
      </c>
      <c r="B53" s="479" t="str">
        <f ca="1">+IF(ISTEXT('Data Summary'!B53),'Data Summary'!B53,"")</f>
        <v/>
      </c>
      <c r="C53" s="506" t="e">
        <f ca="1">+VALUE('Data Summary'!C53)</f>
        <v>#VALUE!</v>
      </c>
      <c r="D53" s="507" t="e">
        <f ca="1">+IF(AND(ISNUMBER(OFFSET('Water Data'!$D$4,0,10*ROW('Water Data'!D47))),'Data Summary'!BS53="Yes"),100-OFFSET('Water Data'!$D$4,0,10*ROW('Water Data'!D47)),NA())</f>
        <v>#N/A</v>
      </c>
      <c r="E53" s="507" t="e">
        <f ca="1">+IF(AND(ISNUMBER(OFFSET('Water Data'!$D$6,0,10*ROW('Water Data'!D47))),'Data Summary'!BT53="Yes"),OFFSET('Water Data'!$D$6,0,10*ROW('Water Data'!D47)),NA())</f>
        <v>#N/A</v>
      </c>
      <c r="F53" s="507" t="e">
        <f ca="1">+IF(AND(ISNUMBER(OFFSET('Water Data'!$D$9,0,10*ROW('Water Data'!D47))),'Data Summary'!BU53="Yes"),OFFSET('Water Data'!$D$9,0,10*ROW('Water Data'!D47)),NA())</f>
        <v>#N/A</v>
      </c>
      <c r="G53" s="507" t="e">
        <f ca="1">+IF(AND(ISNUMBER(OFFSET('Water Data'!$E$4,0,10*ROW('Water Data'!E47))),'Data Summary'!BV53="Yes"),100-OFFSET('Water Data'!$E$4,0,10*ROW('Water Data'!E47)),NA())</f>
        <v>#N/A</v>
      </c>
      <c r="H53" s="507" t="e">
        <f ca="1">+IF(AND(ISNUMBER(OFFSET('Water Data'!$E$6,0,10*ROW('Water Data'!E47))),'Data Summary'!BW53="Yes"),OFFSET('Water Data'!$E$6,0,10*ROW('Water Data'!E47)),NA())</f>
        <v>#N/A</v>
      </c>
      <c r="I53" s="507" t="e">
        <f ca="1">+IF(AND(ISNUMBER(OFFSET('Water Data'!$E$9,0,10*ROW('Water Data'!E47))),'Data Summary'!BX53="Yes"),OFFSET('Water Data'!$E$9,0,10*ROW('Water Data'!E47)),NA())</f>
        <v>#N/A</v>
      </c>
      <c r="J53" s="507" t="e">
        <f ca="1">+IF(AND(ISNUMBER(OFFSET('Water Data'!$F$4,0,10*ROW('Water Data'!F47))),'Data Summary'!BY53="Yes"),100-OFFSET('Water Data'!$F$4,0,10*ROW('Water Data'!F47)),NA())</f>
        <v>#N/A</v>
      </c>
      <c r="K53" s="507" t="e">
        <f ca="1">+IF(AND(ISNUMBER(OFFSET('Water Data'!$F$6,0,10*ROW('Water Data'!F47))),'Data Summary'!BZ53="Yes"),OFFSET('Water Data'!$F$6,0,10*ROW('Water Data'!F47)),NA())</f>
        <v>#N/A</v>
      </c>
      <c r="L53" s="507" t="e">
        <f ca="1">+IF(AND(ISNUMBER(OFFSET('Water Data'!$F$9,0,10*ROW('Water Data'!F47))),'Data Summary'!CA53="Yes"),OFFSET('Water Data'!$F$9,0,10*ROW('Water Data'!F47)),NA())</f>
        <v>#N/A</v>
      </c>
      <c r="M53" s="507" t="e">
        <f ca="1">+IF(AND(ISNUMBER(OFFSET('Water Data'!$G$4,0,10*ROW('Water Data'!G47))),'Data Summary'!CB53="Yes"),100-OFFSET('Water Data'!$G$4,0,10*ROW('Water Data'!G47)),NA())</f>
        <v>#N/A</v>
      </c>
      <c r="N53" s="507" t="e">
        <f ca="1">+IF(AND(ISNUMBER(OFFSET('Water Data'!$G$6,0,10*ROW('Water Data'!G47))),'Data Summary'!CC53="Yes"),OFFSET('Water Data'!$G$6,0,10*ROW('Water Data'!G47)),NA())</f>
        <v>#N/A</v>
      </c>
      <c r="O53" s="507" t="e">
        <f ca="1">+IF(AND(ISNUMBER(OFFSET('Water Data'!$G$9,0,10*ROW('Water Data'!G47))),'Data Summary'!CD53="Yes"),OFFSET('Water Data'!$G$9,0,10*ROW('Water Data'!G47)),NA())</f>
        <v>#N/A</v>
      </c>
      <c r="P53" s="507" t="e">
        <f ca="1">+IF(AND(ISNUMBER(OFFSET('Water Data'!$H$4,0,10*ROW('Water Data'!H47))),'Data Summary'!CE53="Yes"),100-OFFSET('Water Data'!$H$4,0,10*ROW('Water Data'!H47)),NA())</f>
        <v>#N/A</v>
      </c>
      <c r="Q53" s="507" t="e">
        <f ca="1">+IF(AND(ISNUMBER(OFFSET('Water Data'!$H$6,0,10*ROW('Water Data'!H47))),'Data Summary'!CF53="Yes"),OFFSET('Water Data'!$H$6,0,10*ROW('Water Data'!H47)),NA())</f>
        <v>#N/A</v>
      </c>
      <c r="R53" s="507" t="e">
        <f ca="1">+IF(AND(ISNUMBER(OFFSET('Water Data'!$H$9,0,10*ROW('Water Data'!H47))),'Data Summary'!CG53="Yes"),OFFSET('Water Data'!$H$9,0,10*ROW('Water Data'!H47)),NA())</f>
        <v>#N/A</v>
      </c>
      <c r="S53" s="507" t="e">
        <f ca="1">+IF(AND(ISNUMBER(OFFSET('Water Data'!$I$4,0,10*ROW('Water Data'!I47))),'Data Summary'!CH53="Yes"),100-OFFSET('Water Data'!$I$4,0,10*ROW('Water Data'!I47)),NA())</f>
        <v>#N/A</v>
      </c>
      <c r="T53" s="507" t="e">
        <f ca="1">+IF(AND(ISNUMBER(OFFSET('Water Data'!$I$6,0,10*ROW('Water Data'!I47))),'Data Summary'!CI53="Yes"),OFFSET('Water Data'!$I$6,0,10*ROW('Water Data'!I47)),NA())</f>
        <v>#N/A</v>
      </c>
      <c r="U53" s="507" t="e">
        <f ca="1">+IF(AND(ISNUMBER(OFFSET('Water Data'!$I$9,0,10*ROW('Water Data'!I47))),'Data Summary'!CJ53="Yes"),OFFSET('Water Data'!$I$9,0,10*ROW('Water Data'!I47)),NA())</f>
        <v>#N/A</v>
      </c>
      <c r="V53" s="508" t="e">
        <f ca="1">+IF(AND(ISNUMBER(OFFSET('Sanitation Data'!$D$4,0,10*ROW('Sanitation Data'!D47))),'Data Summary'!CK53="Yes"),100-OFFSET('Sanitation Data'!$D$4,0,10*ROW('Sanitation Data'!D47)),NA())</f>
        <v>#N/A</v>
      </c>
      <c r="W53" s="508" t="e">
        <f ca="1">+IF(AND(ISNUMBER(OFFSET('Sanitation Data'!$D$6,0,10*ROW('Sanitation Data'!D47))),'Data Summary'!CL53="Yes"),OFFSET('Sanitation Data'!$D$6,0,10*ROW('Sanitation Data'!D47)),NA())</f>
        <v>#N/A</v>
      </c>
      <c r="X53" s="508" t="e">
        <f ca="1">+IF(AND(ISNUMBER(OFFSET('Sanitation Data'!$D$10,0,10*ROW('Sanitation Data'!D47))),'Data Summary'!CM53="Yes"),OFFSET('Sanitation Data'!$D$10,0,10*ROW('Sanitation Data'!D47)),NA())</f>
        <v>#N/A</v>
      </c>
      <c r="Y53" s="508" t="e">
        <f ca="1">+IF(AND(ISNUMBER(OFFSET('Sanitation Data'!$D$11,0,10*ROW('Sanitation Data'!D47))),'Data Summary'!CN53="Yes"),OFFSET('Sanitation Data'!$D$11,0,10*ROW('Sanitation Data'!D47)),NA())</f>
        <v>#N/A</v>
      </c>
      <c r="Z53" s="508" t="e">
        <f ca="1">+IF(AND(ISNUMBER(OFFSET('Sanitation Data'!$D$12,0,10*ROW('Sanitation Data'!D47))),'Data Summary'!CO53="Yes"),OFFSET('Sanitation Data'!$D$12,0,10*ROW('Sanitation Data'!D47)),NA())</f>
        <v>#N/A</v>
      </c>
      <c r="AA53" s="508" t="e">
        <f ca="1">+IF(AND(ISNUMBER(OFFSET('Sanitation Data'!$E$4,0,10*ROW('Sanitation Data'!E47))),'Data Summary'!CP53="Yes"),100-OFFSET('Sanitation Data'!$E$4,0,10*ROW('Sanitation Data'!E47)),NA())</f>
        <v>#N/A</v>
      </c>
      <c r="AB53" s="508" t="e">
        <f ca="1">+IF(AND(ISNUMBER(OFFSET('Sanitation Data'!$E$6,0,10*ROW('Sanitation Data'!E47))),'Data Summary'!CQ53="Yes"),OFFSET('Sanitation Data'!$E$6,0,10*ROW('Sanitation Data'!E47)),NA())</f>
        <v>#N/A</v>
      </c>
      <c r="AC53" s="508" t="e">
        <f ca="1">+IF(AND(ISNUMBER(OFFSET('Sanitation Data'!$E$10,0,10*ROW('Sanitation Data'!E47))),'Data Summary'!CR53="Yes"),OFFSET('Sanitation Data'!$E$10,0,10*ROW('Sanitation Data'!E47)),NA())</f>
        <v>#N/A</v>
      </c>
      <c r="AD53" s="508" t="e">
        <f ca="1">+IF(AND(ISNUMBER(OFFSET('Sanitation Data'!$E$11,0,10*ROW('Sanitation Data'!E47))),'Data Summary'!CS53="Yes"),OFFSET('Sanitation Data'!$E$11,0,10*ROW('Sanitation Data'!E47)),NA())</f>
        <v>#N/A</v>
      </c>
      <c r="AE53" s="508" t="e">
        <f ca="1">+IF(AND(ISNUMBER(OFFSET('Sanitation Data'!$E$12,0,10*ROW('Sanitation Data'!E47))),'Data Summary'!CT53="Yes"),OFFSET('Sanitation Data'!$E$12,0,10*ROW('Sanitation Data'!E47)),NA())</f>
        <v>#N/A</v>
      </c>
      <c r="AF53" s="508" t="e">
        <f ca="1">+IF(AND(ISNUMBER(OFFSET('Sanitation Data'!$F$4,0,10*ROW('Sanitation Data'!F47))),'Data Summary'!CU53="Yes"),100-OFFSET('Sanitation Data'!$F$4,0,10*ROW('Sanitation Data'!F47)),NA())</f>
        <v>#N/A</v>
      </c>
      <c r="AG53" s="508" t="e">
        <f ca="1">+IF(AND(ISNUMBER(OFFSET('Sanitation Data'!$F$6,0,10*ROW('Sanitation Data'!F47))),'Data Summary'!CV53="Yes"),OFFSET('Sanitation Data'!$F$6,0,10*ROW('Sanitation Data'!F47)),NA())</f>
        <v>#N/A</v>
      </c>
      <c r="AH53" s="508" t="e">
        <f ca="1">+IF(AND(ISNUMBER(OFFSET('Sanitation Data'!$F$10,0,10*ROW('Sanitation Data'!F47))),'Data Summary'!CW53="Yes"),OFFSET('Sanitation Data'!$F$10,0,10*ROW('Sanitation Data'!F47)),NA())</f>
        <v>#N/A</v>
      </c>
      <c r="AI53" s="508" t="e">
        <f ca="1">+IF(AND(ISNUMBER(OFFSET('Sanitation Data'!$F$11,0,10*ROW('Sanitation Data'!F47))),'Data Summary'!CX53="Yes"),OFFSET('Sanitation Data'!$F$11,0,10*ROW('Sanitation Data'!F47)),NA())</f>
        <v>#N/A</v>
      </c>
      <c r="AJ53" s="508" t="e">
        <f ca="1">+IF(AND(ISNUMBER(OFFSET('Sanitation Data'!$F$12,0,10*ROW('Sanitation Data'!F47))),'Data Summary'!CY53="Yes"),OFFSET('Sanitation Data'!$F$12,0,10*ROW('Sanitation Data'!F47)),NA())</f>
        <v>#N/A</v>
      </c>
      <c r="AK53" s="508" t="e">
        <f ca="1">+IF(AND(ISNUMBER(OFFSET('Sanitation Data'!$G$4,0,10*ROW('Sanitation Data'!G47))),'Data Summary'!CZ53="Yes"),100-OFFSET('Sanitation Data'!$G$4,0,10*ROW('Sanitation Data'!G47)),NA())</f>
        <v>#N/A</v>
      </c>
      <c r="AL53" s="508" t="e">
        <f ca="1">+IF(AND(ISNUMBER(OFFSET('Sanitation Data'!$G$6,0,10*ROW('Sanitation Data'!G47))),'Data Summary'!DA53="Yes"),OFFSET('Sanitation Data'!$G$6,0,10*ROW('Sanitation Data'!G47)),NA())</f>
        <v>#N/A</v>
      </c>
      <c r="AM53" s="508" t="e">
        <f ca="1">+IF(AND(ISNUMBER(OFFSET('Sanitation Data'!$G$10,0,10*ROW('Sanitation Data'!G47))),'Data Summary'!DB53="Yes"),OFFSET('Sanitation Data'!$G$10,0,10*ROW('Sanitation Data'!G47)),NA())</f>
        <v>#N/A</v>
      </c>
      <c r="AN53" s="508" t="e">
        <f ca="1">+IF(AND(ISNUMBER(OFFSET('Sanitation Data'!$G$11,0,10*ROW('Sanitation Data'!G47))),'Data Summary'!DC53="Yes"),OFFSET('Sanitation Data'!$G$11,0,10*ROW('Sanitation Data'!G47)),NA())</f>
        <v>#N/A</v>
      </c>
      <c r="AO53" s="508" t="e">
        <f ca="1">+IF(AND(ISNUMBER(OFFSET('Sanitation Data'!$G$12,0,10*ROW('Sanitation Data'!G47))),'Data Summary'!DD53="Yes"),OFFSET('Sanitation Data'!$G$12,0,10*ROW('Sanitation Data'!G47)),NA())</f>
        <v>#N/A</v>
      </c>
      <c r="AP53" s="508" t="e">
        <f ca="1">+IF(AND(ISNUMBER(OFFSET('Sanitation Data'!$H$4,0,10*ROW('Sanitation Data'!H47))),'Data Summary'!DE53="Yes"),100-OFFSET('Sanitation Data'!$H$4,0,10*ROW('Sanitation Data'!H47)),NA())</f>
        <v>#N/A</v>
      </c>
      <c r="AQ53" s="508" t="e">
        <f ca="1">+IF(AND(ISNUMBER(OFFSET('Sanitation Data'!$H$6,0,10*ROW('Sanitation Data'!H47))),'Data Summary'!DF53="Yes"),OFFSET('Sanitation Data'!$H$6,0,10*ROW('Sanitation Data'!H47)),NA())</f>
        <v>#N/A</v>
      </c>
      <c r="AR53" s="508" t="e">
        <f ca="1">+IF(AND(ISNUMBER(OFFSET('Sanitation Data'!$H$10,0,10*ROW('Sanitation Data'!H47))),'Data Summary'!DG53="Yes"),OFFSET('Sanitation Data'!$H$10,0,10*ROW('Sanitation Data'!H47)),NA())</f>
        <v>#N/A</v>
      </c>
      <c r="AS53" s="508" t="e">
        <f ca="1">+IF(AND(ISNUMBER(OFFSET('Sanitation Data'!$H$11,0,10*ROW('Sanitation Data'!H47))),'Data Summary'!DH53="Yes"),OFFSET('Sanitation Data'!$H$11,0,10*ROW('Sanitation Data'!H47)),NA())</f>
        <v>#N/A</v>
      </c>
      <c r="AT53" s="508" t="e">
        <f ca="1">+IF(AND(ISNUMBER(OFFSET('Sanitation Data'!$H$12,0,10*ROW('Sanitation Data'!H47))),'Data Summary'!DI53="Yes"),OFFSET('Sanitation Data'!$H$12,0,10*ROW('Sanitation Data'!H47)),NA())</f>
        <v>#N/A</v>
      </c>
      <c r="AU53" s="508" t="e">
        <f ca="1">+IF(AND(ISNUMBER(OFFSET('Sanitation Data'!$I$4,0,10*ROW('Sanitation Data'!I47))),'Data Summary'!DJ53="Yes"),100-OFFSET('Sanitation Data'!$I$4,0,10*ROW('Sanitation Data'!I47)),NA())</f>
        <v>#N/A</v>
      </c>
      <c r="AV53" s="508" t="e">
        <f ca="1">+IF(AND(ISNUMBER(OFFSET('Sanitation Data'!$I$6,0,10*ROW('Sanitation Data'!I47))),'Data Summary'!DK53="Yes"),OFFSET('Sanitation Data'!$I$6,0,10*ROW('Sanitation Data'!I47)),NA())</f>
        <v>#N/A</v>
      </c>
      <c r="AW53" s="508" t="e">
        <f ca="1">+IF(AND(ISNUMBER(OFFSET('Sanitation Data'!$I$10,0,10*ROW('Sanitation Data'!I47))),'Data Summary'!DL53="Yes"),OFFSET('Sanitation Data'!$I$10,0,10*ROW('Sanitation Data'!I47)),NA())</f>
        <v>#N/A</v>
      </c>
      <c r="AX53" s="508" t="e">
        <f ca="1">+IF(AND(ISNUMBER(OFFSET('Sanitation Data'!$I$11,0,10*ROW('Sanitation Data'!I47))),'Data Summary'!DM53="Yes"),OFFSET('Sanitation Data'!$I$11,0,10*ROW('Sanitation Data'!I47)),NA())</f>
        <v>#N/A</v>
      </c>
      <c r="AY53" s="508" t="e">
        <f ca="1">+IF(AND(ISNUMBER(OFFSET('Sanitation Data'!$I$12,0,10*ROW('Sanitation Data'!I47))),'Data Summary'!DN53="Yes"),OFFSET('Sanitation Data'!$I$12,0,10*ROW('Sanitation Data'!I47)),NA())</f>
        <v>#N/A</v>
      </c>
      <c r="AZ53" s="509" t="e">
        <f ca="1">+IF(AND(ISNUMBER(OFFSET('Hygiene Data'!$D$5,0,10*ROW('Hygiene Data'!D47))),'Data Summary'!DO53="Yes"),OFFSET('Hygiene Data'!$D$5,0,10*ROW('Hygiene Data'!D47)),NA())</f>
        <v>#N/A</v>
      </c>
      <c r="BA53" s="509" t="e">
        <f ca="1">+IF(AND(ISNUMBER(OFFSET('Hygiene Data'!$D$7,0,10*ROW('Hygiene Data'!D47))),'Data Summary'!DP53="Yes"),OFFSET('Hygiene Data'!$D$7,0,10*ROW('Hygiene Data'!D47)),NA())</f>
        <v>#N/A</v>
      </c>
      <c r="BB53" s="509" t="e">
        <f ca="1">+IF(AND(ISNUMBER(OFFSET('Hygiene Data'!$D$9,0,10*ROW('Hygiene Data'!D47))),'Data Summary'!DQ53="Yes"),OFFSET('Hygiene Data'!$D$9,0,10*ROW('Hygiene Data'!D47)),NA())</f>
        <v>#N/A</v>
      </c>
      <c r="BC53" s="509" t="e">
        <f ca="1">+IF(AND(ISNUMBER(OFFSET('Hygiene Data'!$E$5,0,10*ROW('Hygiene Data'!E47))),'Data Summary'!DR53="Yes"),OFFSET('Hygiene Data'!$E$5,0,10*ROW('Hygiene Data'!E47)),NA())</f>
        <v>#N/A</v>
      </c>
      <c r="BD53" s="509" t="e">
        <f ca="1">+IF(AND(ISNUMBER(OFFSET('Hygiene Data'!$E$7,0,10*ROW('Hygiene Data'!E47))),'Data Summary'!DS53="Yes"),OFFSET('Hygiene Data'!$E$7,0,10*ROW('Hygiene Data'!E47)),NA())</f>
        <v>#N/A</v>
      </c>
      <c r="BE53" s="509" t="e">
        <f ca="1">+IF(AND(ISNUMBER(OFFSET('Hygiene Data'!$E$9,0,10*ROW('Hygiene Data'!E47))),'Data Summary'!DT53="Yes"),OFFSET('Hygiene Data'!$E$9,0,10*ROW('Hygiene Data'!E47)),NA())</f>
        <v>#N/A</v>
      </c>
      <c r="BF53" s="509" t="e">
        <f ca="1">+IF(AND(ISNUMBER(OFFSET('Hygiene Data'!$F$5,0,10*ROW('Hygiene Data'!F47))),'Data Summary'!DU53="Yes"),OFFSET('Hygiene Data'!$F$5,0,10*ROW('Hygiene Data'!F47)),NA())</f>
        <v>#N/A</v>
      </c>
      <c r="BG53" s="509" t="e">
        <f ca="1">+IF(AND(ISNUMBER(OFFSET('Hygiene Data'!$F$7,0,10*ROW('Hygiene Data'!F47))),'Data Summary'!DV53="Yes"),OFFSET('Hygiene Data'!$F$7,0,10*ROW('Hygiene Data'!F47)),NA())</f>
        <v>#N/A</v>
      </c>
      <c r="BH53" s="509" t="e">
        <f ca="1">+IF(AND(ISNUMBER(OFFSET('Hygiene Data'!$F$9,0,10*ROW('Hygiene Data'!F47))),'Data Summary'!DW53="Yes"),OFFSET('Hygiene Data'!$F$9,0,10*ROW('Hygiene Data'!F47)),NA())</f>
        <v>#N/A</v>
      </c>
      <c r="BI53" s="509" t="e">
        <f ca="1">+IF(AND(ISNUMBER(OFFSET('Hygiene Data'!$G$5,0,10*ROW('Hygiene Data'!G47))),'Data Summary'!DX53="Yes"),OFFSET('Hygiene Data'!$G$5,0,10*ROW('Hygiene Data'!G47)),NA())</f>
        <v>#N/A</v>
      </c>
      <c r="BJ53" s="509" t="e">
        <f ca="1">+IF(AND(ISNUMBER(OFFSET('Hygiene Data'!$G$7,0,10*ROW('Hygiene Data'!G47))),'Data Summary'!DY53="Yes"),OFFSET('Hygiene Data'!$G$7,0,10*ROW('Hygiene Data'!G47)),NA())</f>
        <v>#N/A</v>
      </c>
      <c r="BK53" s="509" t="e">
        <f ca="1">+IF(AND(ISNUMBER(OFFSET('Hygiene Data'!$G$9,0,10*ROW('Hygiene Data'!G47))),'Data Summary'!DZ53="Yes"),OFFSET('Hygiene Data'!$G$9,0,10*ROW('Hygiene Data'!G47)),NA())</f>
        <v>#N/A</v>
      </c>
      <c r="BL53" s="509" t="e">
        <f ca="1">+IF(AND(ISNUMBER(OFFSET('Hygiene Data'!$H$5,0,10*ROW('Hygiene Data'!H47))),'Data Summary'!EA53="Yes"),OFFSET('Hygiene Data'!$H$5,0,10*ROW('Hygiene Data'!H47)),NA())</f>
        <v>#N/A</v>
      </c>
      <c r="BM53" s="509" t="e">
        <f ca="1">+IF(AND(ISNUMBER(OFFSET('Hygiene Data'!$H$7,0,10*ROW('Hygiene Data'!H47))),'Data Summary'!EB53="Yes"),OFFSET('Hygiene Data'!$H$7,0,10*ROW('Hygiene Data'!H47)),NA())</f>
        <v>#N/A</v>
      </c>
      <c r="BN53" s="509" t="e">
        <f ca="1">+IF(AND(ISNUMBER(OFFSET('Hygiene Data'!$H$9,0,10*ROW('Hygiene Data'!H47))),'Data Summary'!EC53="Yes"),OFFSET('Hygiene Data'!$H$9,0,10*ROW('Hygiene Data'!H47)),NA())</f>
        <v>#N/A</v>
      </c>
      <c r="BO53" s="509" t="e">
        <f ca="1">+IF(AND(ISNUMBER(OFFSET('Hygiene Data'!$I$5,0,10*ROW('Hygiene Data'!I47))),'Data Summary'!ED53="Yes"),OFFSET('Hygiene Data'!$I$5,0,10*ROW('Hygiene Data'!I47)),NA())</f>
        <v>#N/A</v>
      </c>
      <c r="BP53" s="509" t="e">
        <f ca="1">+IF(AND(ISNUMBER(OFFSET('Hygiene Data'!$I$7,0,10*ROW('Hygiene Data'!I47))),'Data Summary'!EE53="Yes"),OFFSET('Hygiene Data'!$I$7,0,10*ROW('Hygiene Data'!I47)),NA())</f>
        <v>#N/A</v>
      </c>
      <c r="BQ53" s="509" t="e">
        <f ca="1">+IF(AND(ISNUMBER(OFFSET('Hygiene Data'!$I$9,0,10*ROW('Hygiene Data'!I47))),'Data Summary'!EF53="Yes"),OFFSET('Hygiene Data'!$I$9,0,10*ROW('Hygiene Data'!I47)),NA())</f>
        <v>#N/A</v>
      </c>
    </row>
    <row r="54" spans="1:69" x14ac:dyDescent="0.25">
      <c r="A54" s="505" t="e">
        <f ca="1">+RIGHT('Data Summary'!A54,LEN('Data Summary'!A54)-9)</f>
        <v>#VALUE!</v>
      </c>
      <c r="B54" s="479" t="str">
        <f ca="1">+IF(ISTEXT('Data Summary'!B54),'Data Summary'!B54,"")</f>
        <v/>
      </c>
      <c r="C54" s="506" t="e">
        <f ca="1">+VALUE('Data Summary'!C54)</f>
        <v>#VALUE!</v>
      </c>
      <c r="D54" s="507" t="e">
        <f ca="1">+IF(AND(ISNUMBER(OFFSET('Water Data'!$D$4,0,10*ROW('Water Data'!D48))),'Data Summary'!BS54="Yes"),100-OFFSET('Water Data'!$D$4,0,10*ROW('Water Data'!D48)),NA())</f>
        <v>#N/A</v>
      </c>
      <c r="E54" s="507" t="e">
        <f ca="1">+IF(AND(ISNUMBER(OFFSET('Water Data'!$D$6,0,10*ROW('Water Data'!D48))),'Data Summary'!BT54="Yes"),OFFSET('Water Data'!$D$6,0,10*ROW('Water Data'!D48)),NA())</f>
        <v>#N/A</v>
      </c>
      <c r="F54" s="507" t="e">
        <f ca="1">+IF(AND(ISNUMBER(OFFSET('Water Data'!$D$9,0,10*ROW('Water Data'!D48))),'Data Summary'!BU54="Yes"),OFFSET('Water Data'!$D$9,0,10*ROW('Water Data'!D48)),NA())</f>
        <v>#N/A</v>
      </c>
      <c r="G54" s="507" t="e">
        <f ca="1">+IF(AND(ISNUMBER(OFFSET('Water Data'!$E$4,0,10*ROW('Water Data'!E48))),'Data Summary'!BV54="Yes"),100-OFFSET('Water Data'!$E$4,0,10*ROW('Water Data'!E48)),NA())</f>
        <v>#N/A</v>
      </c>
      <c r="H54" s="507" t="e">
        <f ca="1">+IF(AND(ISNUMBER(OFFSET('Water Data'!$E$6,0,10*ROW('Water Data'!E48))),'Data Summary'!BW54="Yes"),OFFSET('Water Data'!$E$6,0,10*ROW('Water Data'!E48)),NA())</f>
        <v>#N/A</v>
      </c>
      <c r="I54" s="507" t="e">
        <f ca="1">+IF(AND(ISNUMBER(OFFSET('Water Data'!$E$9,0,10*ROW('Water Data'!E48))),'Data Summary'!BX54="Yes"),OFFSET('Water Data'!$E$9,0,10*ROW('Water Data'!E48)),NA())</f>
        <v>#N/A</v>
      </c>
      <c r="J54" s="507" t="e">
        <f ca="1">+IF(AND(ISNUMBER(OFFSET('Water Data'!$F$4,0,10*ROW('Water Data'!F48))),'Data Summary'!BY54="Yes"),100-OFFSET('Water Data'!$F$4,0,10*ROW('Water Data'!F48)),NA())</f>
        <v>#N/A</v>
      </c>
      <c r="K54" s="507" t="e">
        <f ca="1">+IF(AND(ISNUMBER(OFFSET('Water Data'!$F$6,0,10*ROW('Water Data'!F48))),'Data Summary'!BZ54="Yes"),OFFSET('Water Data'!$F$6,0,10*ROW('Water Data'!F48)),NA())</f>
        <v>#N/A</v>
      </c>
      <c r="L54" s="507" t="e">
        <f ca="1">+IF(AND(ISNUMBER(OFFSET('Water Data'!$F$9,0,10*ROW('Water Data'!F48))),'Data Summary'!CA54="Yes"),OFFSET('Water Data'!$F$9,0,10*ROW('Water Data'!F48)),NA())</f>
        <v>#N/A</v>
      </c>
      <c r="M54" s="507" t="e">
        <f ca="1">+IF(AND(ISNUMBER(OFFSET('Water Data'!$G$4,0,10*ROW('Water Data'!G48))),'Data Summary'!CB54="Yes"),100-OFFSET('Water Data'!$G$4,0,10*ROW('Water Data'!G48)),NA())</f>
        <v>#N/A</v>
      </c>
      <c r="N54" s="507" t="e">
        <f ca="1">+IF(AND(ISNUMBER(OFFSET('Water Data'!$G$6,0,10*ROW('Water Data'!G48))),'Data Summary'!CC54="Yes"),OFFSET('Water Data'!$G$6,0,10*ROW('Water Data'!G48)),NA())</f>
        <v>#N/A</v>
      </c>
      <c r="O54" s="507" t="e">
        <f ca="1">+IF(AND(ISNUMBER(OFFSET('Water Data'!$G$9,0,10*ROW('Water Data'!G48))),'Data Summary'!CD54="Yes"),OFFSET('Water Data'!$G$9,0,10*ROW('Water Data'!G48)),NA())</f>
        <v>#N/A</v>
      </c>
      <c r="P54" s="507" t="e">
        <f ca="1">+IF(AND(ISNUMBER(OFFSET('Water Data'!$H$4,0,10*ROW('Water Data'!H48))),'Data Summary'!CE54="Yes"),100-OFFSET('Water Data'!$H$4,0,10*ROW('Water Data'!H48)),NA())</f>
        <v>#N/A</v>
      </c>
      <c r="Q54" s="507" t="e">
        <f ca="1">+IF(AND(ISNUMBER(OFFSET('Water Data'!$H$6,0,10*ROW('Water Data'!H48))),'Data Summary'!CF54="Yes"),OFFSET('Water Data'!$H$6,0,10*ROW('Water Data'!H48)),NA())</f>
        <v>#N/A</v>
      </c>
      <c r="R54" s="507" t="e">
        <f ca="1">+IF(AND(ISNUMBER(OFFSET('Water Data'!$H$9,0,10*ROW('Water Data'!H48))),'Data Summary'!CG54="Yes"),OFFSET('Water Data'!$H$9,0,10*ROW('Water Data'!H48)),NA())</f>
        <v>#N/A</v>
      </c>
      <c r="S54" s="507" t="e">
        <f ca="1">+IF(AND(ISNUMBER(OFFSET('Water Data'!$I$4,0,10*ROW('Water Data'!I48))),'Data Summary'!CH54="Yes"),100-OFFSET('Water Data'!$I$4,0,10*ROW('Water Data'!I48)),NA())</f>
        <v>#N/A</v>
      </c>
      <c r="T54" s="507" t="e">
        <f ca="1">+IF(AND(ISNUMBER(OFFSET('Water Data'!$I$6,0,10*ROW('Water Data'!I48))),'Data Summary'!CI54="Yes"),OFFSET('Water Data'!$I$6,0,10*ROW('Water Data'!I48)),NA())</f>
        <v>#N/A</v>
      </c>
      <c r="U54" s="507" t="e">
        <f ca="1">+IF(AND(ISNUMBER(OFFSET('Water Data'!$I$9,0,10*ROW('Water Data'!I48))),'Data Summary'!CJ54="Yes"),OFFSET('Water Data'!$I$9,0,10*ROW('Water Data'!I48)),NA())</f>
        <v>#N/A</v>
      </c>
      <c r="V54" s="508" t="e">
        <f ca="1">+IF(AND(ISNUMBER(OFFSET('Sanitation Data'!$D$4,0,10*ROW('Sanitation Data'!D48))),'Data Summary'!CK54="Yes"),100-OFFSET('Sanitation Data'!$D$4,0,10*ROW('Sanitation Data'!D48)),NA())</f>
        <v>#N/A</v>
      </c>
      <c r="W54" s="508" t="e">
        <f ca="1">+IF(AND(ISNUMBER(OFFSET('Sanitation Data'!$D$6,0,10*ROW('Sanitation Data'!D48))),'Data Summary'!CL54="Yes"),OFFSET('Sanitation Data'!$D$6,0,10*ROW('Sanitation Data'!D48)),NA())</f>
        <v>#N/A</v>
      </c>
      <c r="X54" s="508" t="e">
        <f ca="1">+IF(AND(ISNUMBER(OFFSET('Sanitation Data'!$D$10,0,10*ROW('Sanitation Data'!D48))),'Data Summary'!CM54="Yes"),OFFSET('Sanitation Data'!$D$10,0,10*ROW('Sanitation Data'!D48)),NA())</f>
        <v>#N/A</v>
      </c>
      <c r="Y54" s="508" t="e">
        <f ca="1">+IF(AND(ISNUMBER(OFFSET('Sanitation Data'!$D$11,0,10*ROW('Sanitation Data'!D48))),'Data Summary'!CN54="Yes"),OFFSET('Sanitation Data'!$D$11,0,10*ROW('Sanitation Data'!D48)),NA())</f>
        <v>#N/A</v>
      </c>
      <c r="Z54" s="508" t="e">
        <f ca="1">+IF(AND(ISNUMBER(OFFSET('Sanitation Data'!$D$12,0,10*ROW('Sanitation Data'!D48))),'Data Summary'!CO54="Yes"),OFFSET('Sanitation Data'!$D$12,0,10*ROW('Sanitation Data'!D48)),NA())</f>
        <v>#N/A</v>
      </c>
      <c r="AA54" s="508" t="e">
        <f ca="1">+IF(AND(ISNUMBER(OFFSET('Sanitation Data'!$E$4,0,10*ROW('Sanitation Data'!E48))),'Data Summary'!CP54="Yes"),100-OFFSET('Sanitation Data'!$E$4,0,10*ROW('Sanitation Data'!E48)),NA())</f>
        <v>#N/A</v>
      </c>
      <c r="AB54" s="508" t="e">
        <f ca="1">+IF(AND(ISNUMBER(OFFSET('Sanitation Data'!$E$6,0,10*ROW('Sanitation Data'!E48))),'Data Summary'!CQ54="Yes"),OFFSET('Sanitation Data'!$E$6,0,10*ROW('Sanitation Data'!E48)),NA())</f>
        <v>#N/A</v>
      </c>
      <c r="AC54" s="508" t="e">
        <f ca="1">+IF(AND(ISNUMBER(OFFSET('Sanitation Data'!$E$10,0,10*ROW('Sanitation Data'!E48))),'Data Summary'!CR54="Yes"),OFFSET('Sanitation Data'!$E$10,0,10*ROW('Sanitation Data'!E48)),NA())</f>
        <v>#N/A</v>
      </c>
      <c r="AD54" s="508" t="e">
        <f ca="1">+IF(AND(ISNUMBER(OFFSET('Sanitation Data'!$E$11,0,10*ROW('Sanitation Data'!E48))),'Data Summary'!CS54="Yes"),OFFSET('Sanitation Data'!$E$11,0,10*ROW('Sanitation Data'!E48)),NA())</f>
        <v>#N/A</v>
      </c>
      <c r="AE54" s="508" t="e">
        <f ca="1">+IF(AND(ISNUMBER(OFFSET('Sanitation Data'!$E$12,0,10*ROW('Sanitation Data'!E48))),'Data Summary'!CT54="Yes"),OFFSET('Sanitation Data'!$E$12,0,10*ROW('Sanitation Data'!E48)),NA())</f>
        <v>#N/A</v>
      </c>
      <c r="AF54" s="508" t="e">
        <f ca="1">+IF(AND(ISNUMBER(OFFSET('Sanitation Data'!$F$4,0,10*ROW('Sanitation Data'!F48))),'Data Summary'!CU54="Yes"),100-OFFSET('Sanitation Data'!$F$4,0,10*ROW('Sanitation Data'!F48)),NA())</f>
        <v>#N/A</v>
      </c>
      <c r="AG54" s="508" t="e">
        <f ca="1">+IF(AND(ISNUMBER(OFFSET('Sanitation Data'!$F$6,0,10*ROW('Sanitation Data'!F48))),'Data Summary'!CV54="Yes"),OFFSET('Sanitation Data'!$F$6,0,10*ROW('Sanitation Data'!F48)),NA())</f>
        <v>#N/A</v>
      </c>
      <c r="AH54" s="508" t="e">
        <f ca="1">+IF(AND(ISNUMBER(OFFSET('Sanitation Data'!$F$10,0,10*ROW('Sanitation Data'!F48))),'Data Summary'!CW54="Yes"),OFFSET('Sanitation Data'!$F$10,0,10*ROW('Sanitation Data'!F48)),NA())</f>
        <v>#N/A</v>
      </c>
      <c r="AI54" s="508" t="e">
        <f ca="1">+IF(AND(ISNUMBER(OFFSET('Sanitation Data'!$F$11,0,10*ROW('Sanitation Data'!F48))),'Data Summary'!CX54="Yes"),OFFSET('Sanitation Data'!$F$11,0,10*ROW('Sanitation Data'!F48)),NA())</f>
        <v>#N/A</v>
      </c>
      <c r="AJ54" s="508" t="e">
        <f ca="1">+IF(AND(ISNUMBER(OFFSET('Sanitation Data'!$F$12,0,10*ROW('Sanitation Data'!F48))),'Data Summary'!CY54="Yes"),OFFSET('Sanitation Data'!$F$12,0,10*ROW('Sanitation Data'!F48)),NA())</f>
        <v>#N/A</v>
      </c>
      <c r="AK54" s="508" t="e">
        <f ca="1">+IF(AND(ISNUMBER(OFFSET('Sanitation Data'!$G$4,0,10*ROW('Sanitation Data'!G48))),'Data Summary'!CZ54="Yes"),100-OFFSET('Sanitation Data'!$G$4,0,10*ROW('Sanitation Data'!G48)),NA())</f>
        <v>#N/A</v>
      </c>
      <c r="AL54" s="508" t="e">
        <f ca="1">+IF(AND(ISNUMBER(OFFSET('Sanitation Data'!$G$6,0,10*ROW('Sanitation Data'!G48))),'Data Summary'!DA54="Yes"),OFFSET('Sanitation Data'!$G$6,0,10*ROW('Sanitation Data'!G48)),NA())</f>
        <v>#N/A</v>
      </c>
      <c r="AM54" s="508" t="e">
        <f ca="1">+IF(AND(ISNUMBER(OFFSET('Sanitation Data'!$G$10,0,10*ROW('Sanitation Data'!G48))),'Data Summary'!DB54="Yes"),OFFSET('Sanitation Data'!$G$10,0,10*ROW('Sanitation Data'!G48)),NA())</f>
        <v>#N/A</v>
      </c>
      <c r="AN54" s="508" t="e">
        <f ca="1">+IF(AND(ISNUMBER(OFFSET('Sanitation Data'!$G$11,0,10*ROW('Sanitation Data'!G48))),'Data Summary'!DC54="Yes"),OFFSET('Sanitation Data'!$G$11,0,10*ROW('Sanitation Data'!G48)),NA())</f>
        <v>#N/A</v>
      </c>
      <c r="AO54" s="508" t="e">
        <f ca="1">+IF(AND(ISNUMBER(OFFSET('Sanitation Data'!$G$12,0,10*ROW('Sanitation Data'!G48))),'Data Summary'!DD54="Yes"),OFFSET('Sanitation Data'!$G$12,0,10*ROW('Sanitation Data'!G48)),NA())</f>
        <v>#N/A</v>
      </c>
      <c r="AP54" s="508" t="e">
        <f ca="1">+IF(AND(ISNUMBER(OFFSET('Sanitation Data'!$H$4,0,10*ROW('Sanitation Data'!H48))),'Data Summary'!DE54="Yes"),100-OFFSET('Sanitation Data'!$H$4,0,10*ROW('Sanitation Data'!H48)),NA())</f>
        <v>#N/A</v>
      </c>
      <c r="AQ54" s="508" t="e">
        <f ca="1">+IF(AND(ISNUMBER(OFFSET('Sanitation Data'!$H$6,0,10*ROW('Sanitation Data'!H48))),'Data Summary'!DF54="Yes"),OFFSET('Sanitation Data'!$H$6,0,10*ROW('Sanitation Data'!H48)),NA())</f>
        <v>#N/A</v>
      </c>
      <c r="AR54" s="508" t="e">
        <f ca="1">+IF(AND(ISNUMBER(OFFSET('Sanitation Data'!$H$10,0,10*ROW('Sanitation Data'!H48))),'Data Summary'!DG54="Yes"),OFFSET('Sanitation Data'!$H$10,0,10*ROW('Sanitation Data'!H48)),NA())</f>
        <v>#N/A</v>
      </c>
      <c r="AS54" s="508" t="e">
        <f ca="1">+IF(AND(ISNUMBER(OFFSET('Sanitation Data'!$H$11,0,10*ROW('Sanitation Data'!H48))),'Data Summary'!DH54="Yes"),OFFSET('Sanitation Data'!$H$11,0,10*ROW('Sanitation Data'!H48)),NA())</f>
        <v>#N/A</v>
      </c>
      <c r="AT54" s="508" t="e">
        <f ca="1">+IF(AND(ISNUMBER(OFFSET('Sanitation Data'!$H$12,0,10*ROW('Sanitation Data'!H48))),'Data Summary'!DI54="Yes"),OFFSET('Sanitation Data'!$H$12,0,10*ROW('Sanitation Data'!H48)),NA())</f>
        <v>#N/A</v>
      </c>
      <c r="AU54" s="508" t="e">
        <f ca="1">+IF(AND(ISNUMBER(OFFSET('Sanitation Data'!$I$4,0,10*ROW('Sanitation Data'!I48))),'Data Summary'!DJ54="Yes"),100-OFFSET('Sanitation Data'!$I$4,0,10*ROW('Sanitation Data'!I48)),NA())</f>
        <v>#N/A</v>
      </c>
      <c r="AV54" s="508" t="e">
        <f ca="1">+IF(AND(ISNUMBER(OFFSET('Sanitation Data'!$I$6,0,10*ROW('Sanitation Data'!I48))),'Data Summary'!DK54="Yes"),OFFSET('Sanitation Data'!$I$6,0,10*ROW('Sanitation Data'!I48)),NA())</f>
        <v>#N/A</v>
      </c>
      <c r="AW54" s="508" t="e">
        <f ca="1">+IF(AND(ISNUMBER(OFFSET('Sanitation Data'!$I$10,0,10*ROW('Sanitation Data'!I48))),'Data Summary'!DL54="Yes"),OFFSET('Sanitation Data'!$I$10,0,10*ROW('Sanitation Data'!I48)),NA())</f>
        <v>#N/A</v>
      </c>
      <c r="AX54" s="508" t="e">
        <f ca="1">+IF(AND(ISNUMBER(OFFSET('Sanitation Data'!$I$11,0,10*ROW('Sanitation Data'!I48))),'Data Summary'!DM54="Yes"),OFFSET('Sanitation Data'!$I$11,0,10*ROW('Sanitation Data'!I48)),NA())</f>
        <v>#N/A</v>
      </c>
      <c r="AY54" s="508" t="e">
        <f ca="1">+IF(AND(ISNUMBER(OFFSET('Sanitation Data'!$I$12,0,10*ROW('Sanitation Data'!I48))),'Data Summary'!DN54="Yes"),OFFSET('Sanitation Data'!$I$12,0,10*ROW('Sanitation Data'!I48)),NA())</f>
        <v>#N/A</v>
      </c>
      <c r="AZ54" s="509" t="e">
        <f ca="1">+IF(AND(ISNUMBER(OFFSET('Hygiene Data'!$D$5,0,10*ROW('Hygiene Data'!D48))),'Data Summary'!DO54="Yes"),OFFSET('Hygiene Data'!$D$5,0,10*ROW('Hygiene Data'!D48)),NA())</f>
        <v>#N/A</v>
      </c>
      <c r="BA54" s="509" t="e">
        <f ca="1">+IF(AND(ISNUMBER(OFFSET('Hygiene Data'!$D$7,0,10*ROW('Hygiene Data'!D48))),'Data Summary'!DP54="Yes"),OFFSET('Hygiene Data'!$D$7,0,10*ROW('Hygiene Data'!D48)),NA())</f>
        <v>#N/A</v>
      </c>
      <c r="BB54" s="509" t="e">
        <f ca="1">+IF(AND(ISNUMBER(OFFSET('Hygiene Data'!$D$9,0,10*ROW('Hygiene Data'!D48))),'Data Summary'!DQ54="Yes"),OFFSET('Hygiene Data'!$D$9,0,10*ROW('Hygiene Data'!D48)),NA())</f>
        <v>#N/A</v>
      </c>
      <c r="BC54" s="509" t="e">
        <f ca="1">+IF(AND(ISNUMBER(OFFSET('Hygiene Data'!$E$5,0,10*ROW('Hygiene Data'!E48))),'Data Summary'!DR54="Yes"),OFFSET('Hygiene Data'!$E$5,0,10*ROW('Hygiene Data'!E48)),NA())</f>
        <v>#N/A</v>
      </c>
      <c r="BD54" s="509" t="e">
        <f ca="1">+IF(AND(ISNUMBER(OFFSET('Hygiene Data'!$E$7,0,10*ROW('Hygiene Data'!E48))),'Data Summary'!DS54="Yes"),OFFSET('Hygiene Data'!$E$7,0,10*ROW('Hygiene Data'!E48)),NA())</f>
        <v>#N/A</v>
      </c>
      <c r="BE54" s="509" t="e">
        <f ca="1">+IF(AND(ISNUMBER(OFFSET('Hygiene Data'!$E$9,0,10*ROW('Hygiene Data'!E48))),'Data Summary'!DT54="Yes"),OFFSET('Hygiene Data'!$E$9,0,10*ROW('Hygiene Data'!E48)),NA())</f>
        <v>#N/A</v>
      </c>
      <c r="BF54" s="509" t="e">
        <f ca="1">+IF(AND(ISNUMBER(OFFSET('Hygiene Data'!$F$5,0,10*ROW('Hygiene Data'!F48))),'Data Summary'!DU54="Yes"),OFFSET('Hygiene Data'!$F$5,0,10*ROW('Hygiene Data'!F48)),NA())</f>
        <v>#N/A</v>
      </c>
      <c r="BG54" s="509" t="e">
        <f ca="1">+IF(AND(ISNUMBER(OFFSET('Hygiene Data'!$F$7,0,10*ROW('Hygiene Data'!F48))),'Data Summary'!DV54="Yes"),OFFSET('Hygiene Data'!$F$7,0,10*ROW('Hygiene Data'!F48)),NA())</f>
        <v>#N/A</v>
      </c>
      <c r="BH54" s="509" t="e">
        <f ca="1">+IF(AND(ISNUMBER(OFFSET('Hygiene Data'!$F$9,0,10*ROW('Hygiene Data'!F48))),'Data Summary'!DW54="Yes"),OFFSET('Hygiene Data'!$F$9,0,10*ROW('Hygiene Data'!F48)),NA())</f>
        <v>#N/A</v>
      </c>
      <c r="BI54" s="509" t="e">
        <f ca="1">+IF(AND(ISNUMBER(OFFSET('Hygiene Data'!$G$5,0,10*ROW('Hygiene Data'!G48))),'Data Summary'!DX54="Yes"),OFFSET('Hygiene Data'!$G$5,0,10*ROW('Hygiene Data'!G48)),NA())</f>
        <v>#N/A</v>
      </c>
      <c r="BJ54" s="509" t="e">
        <f ca="1">+IF(AND(ISNUMBER(OFFSET('Hygiene Data'!$G$7,0,10*ROW('Hygiene Data'!G48))),'Data Summary'!DY54="Yes"),OFFSET('Hygiene Data'!$G$7,0,10*ROW('Hygiene Data'!G48)),NA())</f>
        <v>#N/A</v>
      </c>
      <c r="BK54" s="509" t="e">
        <f ca="1">+IF(AND(ISNUMBER(OFFSET('Hygiene Data'!$G$9,0,10*ROW('Hygiene Data'!G48))),'Data Summary'!DZ54="Yes"),OFFSET('Hygiene Data'!$G$9,0,10*ROW('Hygiene Data'!G48)),NA())</f>
        <v>#N/A</v>
      </c>
      <c r="BL54" s="509" t="e">
        <f ca="1">+IF(AND(ISNUMBER(OFFSET('Hygiene Data'!$H$5,0,10*ROW('Hygiene Data'!H48))),'Data Summary'!EA54="Yes"),OFFSET('Hygiene Data'!$H$5,0,10*ROW('Hygiene Data'!H48)),NA())</f>
        <v>#N/A</v>
      </c>
      <c r="BM54" s="509" t="e">
        <f ca="1">+IF(AND(ISNUMBER(OFFSET('Hygiene Data'!$H$7,0,10*ROW('Hygiene Data'!H48))),'Data Summary'!EB54="Yes"),OFFSET('Hygiene Data'!$H$7,0,10*ROW('Hygiene Data'!H48)),NA())</f>
        <v>#N/A</v>
      </c>
      <c r="BN54" s="509" t="e">
        <f ca="1">+IF(AND(ISNUMBER(OFFSET('Hygiene Data'!$H$9,0,10*ROW('Hygiene Data'!H48))),'Data Summary'!EC54="Yes"),OFFSET('Hygiene Data'!$H$9,0,10*ROW('Hygiene Data'!H48)),NA())</f>
        <v>#N/A</v>
      </c>
      <c r="BO54" s="509" t="e">
        <f ca="1">+IF(AND(ISNUMBER(OFFSET('Hygiene Data'!$I$5,0,10*ROW('Hygiene Data'!I48))),'Data Summary'!ED54="Yes"),OFFSET('Hygiene Data'!$I$5,0,10*ROW('Hygiene Data'!I48)),NA())</f>
        <v>#N/A</v>
      </c>
      <c r="BP54" s="509" t="e">
        <f ca="1">+IF(AND(ISNUMBER(OFFSET('Hygiene Data'!$I$7,0,10*ROW('Hygiene Data'!I48))),'Data Summary'!EE54="Yes"),OFFSET('Hygiene Data'!$I$7,0,10*ROW('Hygiene Data'!I48)),NA())</f>
        <v>#N/A</v>
      </c>
      <c r="BQ54" s="509" t="e">
        <f ca="1">+IF(AND(ISNUMBER(OFFSET('Hygiene Data'!$I$9,0,10*ROW('Hygiene Data'!I48))),'Data Summary'!EF54="Yes"),OFFSET('Hygiene Data'!$I$9,0,10*ROW('Hygiene Data'!I48)),NA())</f>
        <v>#N/A</v>
      </c>
    </row>
    <row r="55" spans="1:69" x14ac:dyDescent="0.25">
      <c r="A55" s="505" t="e">
        <f ca="1">+RIGHT('Data Summary'!A55,LEN('Data Summary'!A55)-9)</f>
        <v>#VALUE!</v>
      </c>
      <c r="B55" s="479" t="str">
        <f ca="1">+IF(ISTEXT('Data Summary'!B55),'Data Summary'!B55,"")</f>
        <v/>
      </c>
      <c r="C55" s="506" t="e">
        <f ca="1">+VALUE('Data Summary'!C55)</f>
        <v>#VALUE!</v>
      </c>
      <c r="D55" s="507" t="e">
        <f ca="1">+IF(AND(ISNUMBER(OFFSET('Water Data'!$D$4,0,10*ROW('Water Data'!D49))),'Data Summary'!BS55="Yes"),100-OFFSET('Water Data'!$D$4,0,10*ROW('Water Data'!D49)),NA())</f>
        <v>#N/A</v>
      </c>
      <c r="E55" s="507" t="e">
        <f ca="1">+IF(AND(ISNUMBER(OFFSET('Water Data'!$D$6,0,10*ROW('Water Data'!D49))),'Data Summary'!BT55="Yes"),OFFSET('Water Data'!$D$6,0,10*ROW('Water Data'!D49)),NA())</f>
        <v>#N/A</v>
      </c>
      <c r="F55" s="507" t="e">
        <f ca="1">+IF(AND(ISNUMBER(OFFSET('Water Data'!$D$9,0,10*ROW('Water Data'!D49))),'Data Summary'!BU55="Yes"),OFFSET('Water Data'!$D$9,0,10*ROW('Water Data'!D49)),NA())</f>
        <v>#N/A</v>
      </c>
      <c r="G55" s="507" t="e">
        <f ca="1">+IF(AND(ISNUMBER(OFFSET('Water Data'!$E$4,0,10*ROW('Water Data'!E49))),'Data Summary'!BV55="Yes"),100-OFFSET('Water Data'!$E$4,0,10*ROW('Water Data'!E49)),NA())</f>
        <v>#N/A</v>
      </c>
      <c r="H55" s="507" t="e">
        <f ca="1">+IF(AND(ISNUMBER(OFFSET('Water Data'!$E$6,0,10*ROW('Water Data'!E49))),'Data Summary'!BW55="Yes"),OFFSET('Water Data'!$E$6,0,10*ROW('Water Data'!E49)),NA())</f>
        <v>#N/A</v>
      </c>
      <c r="I55" s="507" t="e">
        <f ca="1">+IF(AND(ISNUMBER(OFFSET('Water Data'!$E$9,0,10*ROW('Water Data'!E49))),'Data Summary'!BX55="Yes"),OFFSET('Water Data'!$E$9,0,10*ROW('Water Data'!E49)),NA())</f>
        <v>#N/A</v>
      </c>
      <c r="J55" s="507" t="e">
        <f ca="1">+IF(AND(ISNUMBER(OFFSET('Water Data'!$F$4,0,10*ROW('Water Data'!F49))),'Data Summary'!BY55="Yes"),100-OFFSET('Water Data'!$F$4,0,10*ROW('Water Data'!F49)),NA())</f>
        <v>#N/A</v>
      </c>
      <c r="K55" s="507" t="e">
        <f ca="1">+IF(AND(ISNUMBER(OFFSET('Water Data'!$F$6,0,10*ROW('Water Data'!F49))),'Data Summary'!BZ55="Yes"),OFFSET('Water Data'!$F$6,0,10*ROW('Water Data'!F49)),NA())</f>
        <v>#N/A</v>
      </c>
      <c r="L55" s="507" t="e">
        <f ca="1">+IF(AND(ISNUMBER(OFFSET('Water Data'!$F$9,0,10*ROW('Water Data'!F49))),'Data Summary'!CA55="Yes"),OFFSET('Water Data'!$F$9,0,10*ROW('Water Data'!F49)),NA())</f>
        <v>#N/A</v>
      </c>
      <c r="M55" s="507" t="e">
        <f ca="1">+IF(AND(ISNUMBER(OFFSET('Water Data'!$G$4,0,10*ROW('Water Data'!G49))),'Data Summary'!CB55="Yes"),100-OFFSET('Water Data'!$G$4,0,10*ROW('Water Data'!G49)),NA())</f>
        <v>#N/A</v>
      </c>
      <c r="N55" s="507" t="e">
        <f ca="1">+IF(AND(ISNUMBER(OFFSET('Water Data'!$G$6,0,10*ROW('Water Data'!G49))),'Data Summary'!CC55="Yes"),OFFSET('Water Data'!$G$6,0,10*ROW('Water Data'!G49)),NA())</f>
        <v>#N/A</v>
      </c>
      <c r="O55" s="507" t="e">
        <f ca="1">+IF(AND(ISNUMBER(OFFSET('Water Data'!$G$9,0,10*ROW('Water Data'!G49))),'Data Summary'!CD55="Yes"),OFFSET('Water Data'!$G$9,0,10*ROW('Water Data'!G49)),NA())</f>
        <v>#N/A</v>
      </c>
      <c r="P55" s="507" t="e">
        <f ca="1">+IF(AND(ISNUMBER(OFFSET('Water Data'!$H$4,0,10*ROW('Water Data'!H49))),'Data Summary'!CE55="Yes"),100-OFFSET('Water Data'!$H$4,0,10*ROW('Water Data'!H49)),NA())</f>
        <v>#N/A</v>
      </c>
      <c r="Q55" s="507" t="e">
        <f ca="1">+IF(AND(ISNUMBER(OFFSET('Water Data'!$H$6,0,10*ROW('Water Data'!H49))),'Data Summary'!CF55="Yes"),OFFSET('Water Data'!$H$6,0,10*ROW('Water Data'!H49)),NA())</f>
        <v>#N/A</v>
      </c>
      <c r="R55" s="507" t="e">
        <f ca="1">+IF(AND(ISNUMBER(OFFSET('Water Data'!$H$9,0,10*ROW('Water Data'!H49))),'Data Summary'!CG55="Yes"),OFFSET('Water Data'!$H$9,0,10*ROW('Water Data'!H49)),NA())</f>
        <v>#N/A</v>
      </c>
      <c r="S55" s="507" t="e">
        <f ca="1">+IF(AND(ISNUMBER(OFFSET('Water Data'!$I$4,0,10*ROW('Water Data'!I49))),'Data Summary'!CH55="Yes"),100-OFFSET('Water Data'!$I$4,0,10*ROW('Water Data'!I49)),NA())</f>
        <v>#N/A</v>
      </c>
      <c r="T55" s="507" t="e">
        <f ca="1">+IF(AND(ISNUMBER(OFFSET('Water Data'!$I$6,0,10*ROW('Water Data'!I49))),'Data Summary'!CI55="Yes"),OFFSET('Water Data'!$I$6,0,10*ROW('Water Data'!I49)),NA())</f>
        <v>#N/A</v>
      </c>
      <c r="U55" s="507" t="e">
        <f ca="1">+IF(AND(ISNUMBER(OFFSET('Water Data'!$I$9,0,10*ROW('Water Data'!I49))),'Data Summary'!CJ55="Yes"),OFFSET('Water Data'!$I$9,0,10*ROW('Water Data'!I49)),NA())</f>
        <v>#N/A</v>
      </c>
      <c r="V55" s="508" t="e">
        <f ca="1">+IF(AND(ISNUMBER(OFFSET('Sanitation Data'!$D$4,0,10*ROW('Sanitation Data'!D49))),'Data Summary'!CK55="Yes"),100-OFFSET('Sanitation Data'!$D$4,0,10*ROW('Sanitation Data'!D49)),NA())</f>
        <v>#N/A</v>
      </c>
      <c r="W55" s="508" t="e">
        <f ca="1">+IF(AND(ISNUMBER(OFFSET('Sanitation Data'!$D$6,0,10*ROW('Sanitation Data'!D49))),'Data Summary'!CL55="Yes"),OFFSET('Sanitation Data'!$D$6,0,10*ROW('Sanitation Data'!D49)),NA())</f>
        <v>#N/A</v>
      </c>
      <c r="X55" s="508" t="e">
        <f ca="1">+IF(AND(ISNUMBER(OFFSET('Sanitation Data'!$D$10,0,10*ROW('Sanitation Data'!D49))),'Data Summary'!CM55="Yes"),OFFSET('Sanitation Data'!$D$10,0,10*ROW('Sanitation Data'!D49)),NA())</f>
        <v>#N/A</v>
      </c>
      <c r="Y55" s="508" t="e">
        <f ca="1">+IF(AND(ISNUMBER(OFFSET('Sanitation Data'!$D$11,0,10*ROW('Sanitation Data'!D49))),'Data Summary'!CN55="Yes"),OFFSET('Sanitation Data'!$D$11,0,10*ROW('Sanitation Data'!D49)),NA())</f>
        <v>#N/A</v>
      </c>
      <c r="Z55" s="508" t="e">
        <f ca="1">+IF(AND(ISNUMBER(OFFSET('Sanitation Data'!$D$12,0,10*ROW('Sanitation Data'!D49))),'Data Summary'!CO55="Yes"),OFFSET('Sanitation Data'!$D$12,0,10*ROW('Sanitation Data'!D49)),NA())</f>
        <v>#N/A</v>
      </c>
      <c r="AA55" s="508" t="e">
        <f ca="1">+IF(AND(ISNUMBER(OFFSET('Sanitation Data'!$E$4,0,10*ROW('Sanitation Data'!E49))),'Data Summary'!CP55="Yes"),100-OFFSET('Sanitation Data'!$E$4,0,10*ROW('Sanitation Data'!E49)),NA())</f>
        <v>#N/A</v>
      </c>
      <c r="AB55" s="508" t="e">
        <f ca="1">+IF(AND(ISNUMBER(OFFSET('Sanitation Data'!$E$6,0,10*ROW('Sanitation Data'!E49))),'Data Summary'!CQ55="Yes"),OFFSET('Sanitation Data'!$E$6,0,10*ROW('Sanitation Data'!E49)),NA())</f>
        <v>#N/A</v>
      </c>
      <c r="AC55" s="508" t="e">
        <f ca="1">+IF(AND(ISNUMBER(OFFSET('Sanitation Data'!$E$10,0,10*ROW('Sanitation Data'!E49))),'Data Summary'!CR55="Yes"),OFFSET('Sanitation Data'!$E$10,0,10*ROW('Sanitation Data'!E49)),NA())</f>
        <v>#N/A</v>
      </c>
      <c r="AD55" s="508" t="e">
        <f ca="1">+IF(AND(ISNUMBER(OFFSET('Sanitation Data'!$E$11,0,10*ROW('Sanitation Data'!E49))),'Data Summary'!CS55="Yes"),OFFSET('Sanitation Data'!$E$11,0,10*ROW('Sanitation Data'!E49)),NA())</f>
        <v>#N/A</v>
      </c>
      <c r="AE55" s="508" t="e">
        <f ca="1">+IF(AND(ISNUMBER(OFFSET('Sanitation Data'!$E$12,0,10*ROW('Sanitation Data'!E49))),'Data Summary'!CT55="Yes"),OFFSET('Sanitation Data'!$E$12,0,10*ROW('Sanitation Data'!E49)),NA())</f>
        <v>#N/A</v>
      </c>
      <c r="AF55" s="508" t="e">
        <f ca="1">+IF(AND(ISNUMBER(OFFSET('Sanitation Data'!$F$4,0,10*ROW('Sanitation Data'!F49))),'Data Summary'!CU55="Yes"),100-OFFSET('Sanitation Data'!$F$4,0,10*ROW('Sanitation Data'!F49)),NA())</f>
        <v>#N/A</v>
      </c>
      <c r="AG55" s="508" t="e">
        <f ca="1">+IF(AND(ISNUMBER(OFFSET('Sanitation Data'!$F$6,0,10*ROW('Sanitation Data'!F49))),'Data Summary'!CV55="Yes"),OFFSET('Sanitation Data'!$F$6,0,10*ROW('Sanitation Data'!F49)),NA())</f>
        <v>#N/A</v>
      </c>
      <c r="AH55" s="508" t="e">
        <f ca="1">+IF(AND(ISNUMBER(OFFSET('Sanitation Data'!$F$10,0,10*ROW('Sanitation Data'!F49))),'Data Summary'!CW55="Yes"),OFFSET('Sanitation Data'!$F$10,0,10*ROW('Sanitation Data'!F49)),NA())</f>
        <v>#N/A</v>
      </c>
      <c r="AI55" s="508" t="e">
        <f ca="1">+IF(AND(ISNUMBER(OFFSET('Sanitation Data'!$F$11,0,10*ROW('Sanitation Data'!F49))),'Data Summary'!CX55="Yes"),OFFSET('Sanitation Data'!$F$11,0,10*ROW('Sanitation Data'!F49)),NA())</f>
        <v>#N/A</v>
      </c>
      <c r="AJ55" s="508" t="e">
        <f ca="1">+IF(AND(ISNUMBER(OFFSET('Sanitation Data'!$F$12,0,10*ROW('Sanitation Data'!F49))),'Data Summary'!CY55="Yes"),OFFSET('Sanitation Data'!$F$12,0,10*ROW('Sanitation Data'!F49)),NA())</f>
        <v>#N/A</v>
      </c>
      <c r="AK55" s="508" t="e">
        <f ca="1">+IF(AND(ISNUMBER(OFFSET('Sanitation Data'!$G$4,0,10*ROW('Sanitation Data'!G49))),'Data Summary'!CZ55="Yes"),100-OFFSET('Sanitation Data'!$G$4,0,10*ROW('Sanitation Data'!G49)),NA())</f>
        <v>#N/A</v>
      </c>
      <c r="AL55" s="508" t="e">
        <f ca="1">+IF(AND(ISNUMBER(OFFSET('Sanitation Data'!$G$6,0,10*ROW('Sanitation Data'!G49))),'Data Summary'!DA55="Yes"),OFFSET('Sanitation Data'!$G$6,0,10*ROW('Sanitation Data'!G49)),NA())</f>
        <v>#N/A</v>
      </c>
      <c r="AM55" s="508" t="e">
        <f ca="1">+IF(AND(ISNUMBER(OFFSET('Sanitation Data'!$G$10,0,10*ROW('Sanitation Data'!G49))),'Data Summary'!DB55="Yes"),OFFSET('Sanitation Data'!$G$10,0,10*ROW('Sanitation Data'!G49)),NA())</f>
        <v>#N/A</v>
      </c>
      <c r="AN55" s="508" t="e">
        <f ca="1">+IF(AND(ISNUMBER(OFFSET('Sanitation Data'!$G$11,0,10*ROW('Sanitation Data'!G49))),'Data Summary'!DC55="Yes"),OFFSET('Sanitation Data'!$G$11,0,10*ROW('Sanitation Data'!G49)),NA())</f>
        <v>#N/A</v>
      </c>
      <c r="AO55" s="508" t="e">
        <f ca="1">+IF(AND(ISNUMBER(OFFSET('Sanitation Data'!$G$12,0,10*ROW('Sanitation Data'!G49))),'Data Summary'!DD55="Yes"),OFFSET('Sanitation Data'!$G$12,0,10*ROW('Sanitation Data'!G49)),NA())</f>
        <v>#N/A</v>
      </c>
      <c r="AP55" s="508" t="e">
        <f ca="1">+IF(AND(ISNUMBER(OFFSET('Sanitation Data'!$H$4,0,10*ROW('Sanitation Data'!H49))),'Data Summary'!DE55="Yes"),100-OFFSET('Sanitation Data'!$H$4,0,10*ROW('Sanitation Data'!H49)),NA())</f>
        <v>#N/A</v>
      </c>
      <c r="AQ55" s="508" t="e">
        <f ca="1">+IF(AND(ISNUMBER(OFFSET('Sanitation Data'!$H$6,0,10*ROW('Sanitation Data'!H49))),'Data Summary'!DF55="Yes"),OFFSET('Sanitation Data'!$H$6,0,10*ROW('Sanitation Data'!H49)),NA())</f>
        <v>#N/A</v>
      </c>
      <c r="AR55" s="508" t="e">
        <f ca="1">+IF(AND(ISNUMBER(OFFSET('Sanitation Data'!$H$10,0,10*ROW('Sanitation Data'!H49))),'Data Summary'!DG55="Yes"),OFFSET('Sanitation Data'!$H$10,0,10*ROW('Sanitation Data'!H49)),NA())</f>
        <v>#N/A</v>
      </c>
      <c r="AS55" s="508" t="e">
        <f ca="1">+IF(AND(ISNUMBER(OFFSET('Sanitation Data'!$H$11,0,10*ROW('Sanitation Data'!H49))),'Data Summary'!DH55="Yes"),OFFSET('Sanitation Data'!$H$11,0,10*ROW('Sanitation Data'!H49)),NA())</f>
        <v>#N/A</v>
      </c>
      <c r="AT55" s="508" t="e">
        <f ca="1">+IF(AND(ISNUMBER(OFFSET('Sanitation Data'!$H$12,0,10*ROW('Sanitation Data'!H49))),'Data Summary'!DI55="Yes"),OFFSET('Sanitation Data'!$H$12,0,10*ROW('Sanitation Data'!H49)),NA())</f>
        <v>#N/A</v>
      </c>
      <c r="AU55" s="508" t="e">
        <f ca="1">+IF(AND(ISNUMBER(OFFSET('Sanitation Data'!$I$4,0,10*ROW('Sanitation Data'!I49))),'Data Summary'!DJ55="Yes"),100-OFFSET('Sanitation Data'!$I$4,0,10*ROW('Sanitation Data'!I49)),NA())</f>
        <v>#N/A</v>
      </c>
      <c r="AV55" s="508" t="e">
        <f ca="1">+IF(AND(ISNUMBER(OFFSET('Sanitation Data'!$I$6,0,10*ROW('Sanitation Data'!I49))),'Data Summary'!DK55="Yes"),OFFSET('Sanitation Data'!$I$6,0,10*ROW('Sanitation Data'!I49)),NA())</f>
        <v>#N/A</v>
      </c>
      <c r="AW55" s="508" t="e">
        <f ca="1">+IF(AND(ISNUMBER(OFFSET('Sanitation Data'!$I$10,0,10*ROW('Sanitation Data'!I49))),'Data Summary'!DL55="Yes"),OFFSET('Sanitation Data'!$I$10,0,10*ROW('Sanitation Data'!I49)),NA())</f>
        <v>#N/A</v>
      </c>
      <c r="AX55" s="508" t="e">
        <f ca="1">+IF(AND(ISNUMBER(OFFSET('Sanitation Data'!$I$11,0,10*ROW('Sanitation Data'!I49))),'Data Summary'!DM55="Yes"),OFFSET('Sanitation Data'!$I$11,0,10*ROW('Sanitation Data'!I49)),NA())</f>
        <v>#N/A</v>
      </c>
      <c r="AY55" s="508" t="e">
        <f ca="1">+IF(AND(ISNUMBER(OFFSET('Sanitation Data'!$I$12,0,10*ROW('Sanitation Data'!I49))),'Data Summary'!DN55="Yes"),OFFSET('Sanitation Data'!$I$12,0,10*ROW('Sanitation Data'!I49)),NA())</f>
        <v>#N/A</v>
      </c>
      <c r="AZ55" s="509" t="e">
        <f ca="1">+IF(AND(ISNUMBER(OFFSET('Hygiene Data'!$D$5,0,10*ROW('Hygiene Data'!D49))),'Data Summary'!DO55="Yes"),OFFSET('Hygiene Data'!$D$5,0,10*ROW('Hygiene Data'!D49)),NA())</f>
        <v>#N/A</v>
      </c>
      <c r="BA55" s="509" t="e">
        <f ca="1">+IF(AND(ISNUMBER(OFFSET('Hygiene Data'!$D$7,0,10*ROW('Hygiene Data'!D49))),'Data Summary'!DP55="Yes"),OFFSET('Hygiene Data'!$D$7,0,10*ROW('Hygiene Data'!D49)),NA())</f>
        <v>#N/A</v>
      </c>
      <c r="BB55" s="509" t="e">
        <f ca="1">+IF(AND(ISNUMBER(OFFSET('Hygiene Data'!$D$9,0,10*ROW('Hygiene Data'!D49))),'Data Summary'!DQ55="Yes"),OFFSET('Hygiene Data'!$D$9,0,10*ROW('Hygiene Data'!D49)),NA())</f>
        <v>#N/A</v>
      </c>
      <c r="BC55" s="509" t="e">
        <f ca="1">+IF(AND(ISNUMBER(OFFSET('Hygiene Data'!$E$5,0,10*ROW('Hygiene Data'!E49))),'Data Summary'!DR55="Yes"),OFFSET('Hygiene Data'!$E$5,0,10*ROW('Hygiene Data'!E49)),NA())</f>
        <v>#N/A</v>
      </c>
      <c r="BD55" s="509" t="e">
        <f ca="1">+IF(AND(ISNUMBER(OFFSET('Hygiene Data'!$E$7,0,10*ROW('Hygiene Data'!E49))),'Data Summary'!DS55="Yes"),OFFSET('Hygiene Data'!$E$7,0,10*ROW('Hygiene Data'!E49)),NA())</f>
        <v>#N/A</v>
      </c>
      <c r="BE55" s="509" t="e">
        <f ca="1">+IF(AND(ISNUMBER(OFFSET('Hygiene Data'!$E$9,0,10*ROW('Hygiene Data'!E49))),'Data Summary'!DT55="Yes"),OFFSET('Hygiene Data'!$E$9,0,10*ROW('Hygiene Data'!E49)),NA())</f>
        <v>#N/A</v>
      </c>
      <c r="BF55" s="509" t="e">
        <f ca="1">+IF(AND(ISNUMBER(OFFSET('Hygiene Data'!$F$5,0,10*ROW('Hygiene Data'!F49))),'Data Summary'!DU55="Yes"),OFFSET('Hygiene Data'!$F$5,0,10*ROW('Hygiene Data'!F49)),NA())</f>
        <v>#N/A</v>
      </c>
      <c r="BG55" s="509" t="e">
        <f ca="1">+IF(AND(ISNUMBER(OFFSET('Hygiene Data'!$F$7,0,10*ROW('Hygiene Data'!F49))),'Data Summary'!DV55="Yes"),OFFSET('Hygiene Data'!$F$7,0,10*ROW('Hygiene Data'!F49)),NA())</f>
        <v>#N/A</v>
      </c>
      <c r="BH55" s="509" t="e">
        <f ca="1">+IF(AND(ISNUMBER(OFFSET('Hygiene Data'!$F$9,0,10*ROW('Hygiene Data'!F49))),'Data Summary'!DW55="Yes"),OFFSET('Hygiene Data'!$F$9,0,10*ROW('Hygiene Data'!F49)),NA())</f>
        <v>#N/A</v>
      </c>
      <c r="BI55" s="509" t="e">
        <f ca="1">+IF(AND(ISNUMBER(OFFSET('Hygiene Data'!$G$5,0,10*ROW('Hygiene Data'!G49))),'Data Summary'!DX55="Yes"),OFFSET('Hygiene Data'!$G$5,0,10*ROW('Hygiene Data'!G49)),NA())</f>
        <v>#N/A</v>
      </c>
      <c r="BJ55" s="509" t="e">
        <f ca="1">+IF(AND(ISNUMBER(OFFSET('Hygiene Data'!$G$7,0,10*ROW('Hygiene Data'!G49))),'Data Summary'!DY55="Yes"),OFFSET('Hygiene Data'!$G$7,0,10*ROW('Hygiene Data'!G49)),NA())</f>
        <v>#N/A</v>
      </c>
      <c r="BK55" s="509" t="e">
        <f ca="1">+IF(AND(ISNUMBER(OFFSET('Hygiene Data'!$G$9,0,10*ROW('Hygiene Data'!G49))),'Data Summary'!DZ55="Yes"),OFFSET('Hygiene Data'!$G$9,0,10*ROW('Hygiene Data'!G49)),NA())</f>
        <v>#N/A</v>
      </c>
      <c r="BL55" s="509" t="e">
        <f ca="1">+IF(AND(ISNUMBER(OFFSET('Hygiene Data'!$H$5,0,10*ROW('Hygiene Data'!H49))),'Data Summary'!EA55="Yes"),OFFSET('Hygiene Data'!$H$5,0,10*ROW('Hygiene Data'!H49)),NA())</f>
        <v>#N/A</v>
      </c>
      <c r="BM55" s="509" t="e">
        <f ca="1">+IF(AND(ISNUMBER(OFFSET('Hygiene Data'!$H$7,0,10*ROW('Hygiene Data'!H49))),'Data Summary'!EB55="Yes"),OFFSET('Hygiene Data'!$H$7,0,10*ROW('Hygiene Data'!H49)),NA())</f>
        <v>#N/A</v>
      </c>
      <c r="BN55" s="509" t="e">
        <f ca="1">+IF(AND(ISNUMBER(OFFSET('Hygiene Data'!$H$9,0,10*ROW('Hygiene Data'!H49))),'Data Summary'!EC55="Yes"),OFFSET('Hygiene Data'!$H$9,0,10*ROW('Hygiene Data'!H49)),NA())</f>
        <v>#N/A</v>
      </c>
      <c r="BO55" s="509" t="e">
        <f ca="1">+IF(AND(ISNUMBER(OFFSET('Hygiene Data'!$I$5,0,10*ROW('Hygiene Data'!I49))),'Data Summary'!ED55="Yes"),OFFSET('Hygiene Data'!$I$5,0,10*ROW('Hygiene Data'!I49)),NA())</f>
        <v>#N/A</v>
      </c>
      <c r="BP55" s="509" t="e">
        <f ca="1">+IF(AND(ISNUMBER(OFFSET('Hygiene Data'!$I$7,0,10*ROW('Hygiene Data'!I49))),'Data Summary'!EE55="Yes"),OFFSET('Hygiene Data'!$I$7,0,10*ROW('Hygiene Data'!I49)),NA())</f>
        <v>#N/A</v>
      </c>
      <c r="BQ55" s="509" t="e">
        <f ca="1">+IF(AND(ISNUMBER(OFFSET('Hygiene Data'!$I$9,0,10*ROW('Hygiene Data'!I49))),'Data Summary'!EF55="Yes"),OFFSET('Hygiene Data'!$I$9,0,10*ROW('Hygiene Data'!I49)),NA())</f>
        <v>#N/A</v>
      </c>
    </row>
    <row r="56" spans="1:69" x14ac:dyDescent="0.25">
      <c r="A56" s="505" t="e">
        <f ca="1">+RIGHT('Data Summary'!A56,LEN('Data Summary'!A56)-9)</f>
        <v>#VALUE!</v>
      </c>
      <c r="B56" s="479" t="str">
        <f ca="1">+IF(ISTEXT('Data Summary'!B56),'Data Summary'!B56,"")</f>
        <v/>
      </c>
      <c r="C56" s="506" t="e">
        <f ca="1">+VALUE('Data Summary'!C56)</f>
        <v>#VALUE!</v>
      </c>
      <c r="D56" s="507" t="e">
        <f ca="1">+IF(AND(ISNUMBER(OFFSET('Water Data'!$D$4,0,10*ROW('Water Data'!D50))),'Data Summary'!BS56="Yes"),100-OFFSET('Water Data'!$D$4,0,10*ROW('Water Data'!D50)),NA())</f>
        <v>#N/A</v>
      </c>
      <c r="E56" s="507" t="e">
        <f ca="1">+IF(AND(ISNUMBER(OFFSET('Water Data'!$D$6,0,10*ROW('Water Data'!D50))),'Data Summary'!BT56="Yes"),OFFSET('Water Data'!$D$6,0,10*ROW('Water Data'!D50)),NA())</f>
        <v>#N/A</v>
      </c>
      <c r="F56" s="507" t="e">
        <f ca="1">+IF(AND(ISNUMBER(OFFSET('Water Data'!$D$9,0,10*ROW('Water Data'!D50))),'Data Summary'!BU56="Yes"),OFFSET('Water Data'!$D$9,0,10*ROW('Water Data'!D50)),NA())</f>
        <v>#N/A</v>
      </c>
      <c r="G56" s="507" t="e">
        <f ca="1">+IF(AND(ISNUMBER(OFFSET('Water Data'!$E$4,0,10*ROW('Water Data'!E50))),'Data Summary'!BV56="Yes"),100-OFFSET('Water Data'!$E$4,0,10*ROW('Water Data'!E50)),NA())</f>
        <v>#N/A</v>
      </c>
      <c r="H56" s="507" t="e">
        <f ca="1">+IF(AND(ISNUMBER(OFFSET('Water Data'!$E$6,0,10*ROW('Water Data'!E50))),'Data Summary'!BW56="Yes"),OFFSET('Water Data'!$E$6,0,10*ROW('Water Data'!E50)),NA())</f>
        <v>#N/A</v>
      </c>
      <c r="I56" s="507" t="e">
        <f ca="1">+IF(AND(ISNUMBER(OFFSET('Water Data'!$E$9,0,10*ROW('Water Data'!E50))),'Data Summary'!BX56="Yes"),OFFSET('Water Data'!$E$9,0,10*ROW('Water Data'!E50)),NA())</f>
        <v>#N/A</v>
      </c>
      <c r="J56" s="507" t="e">
        <f ca="1">+IF(AND(ISNUMBER(OFFSET('Water Data'!$F$4,0,10*ROW('Water Data'!F50))),'Data Summary'!BY56="Yes"),100-OFFSET('Water Data'!$F$4,0,10*ROW('Water Data'!F50)),NA())</f>
        <v>#N/A</v>
      </c>
      <c r="K56" s="507" t="e">
        <f ca="1">+IF(AND(ISNUMBER(OFFSET('Water Data'!$F$6,0,10*ROW('Water Data'!F50))),'Data Summary'!BZ56="Yes"),OFFSET('Water Data'!$F$6,0,10*ROW('Water Data'!F50)),NA())</f>
        <v>#N/A</v>
      </c>
      <c r="L56" s="507" t="e">
        <f ca="1">+IF(AND(ISNUMBER(OFFSET('Water Data'!$F$9,0,10*ROW('Water Data'!F50))),'Data Summary'!CA56="Yes"),OFFSET('Water Data'!$F$9,0,10*ROW('Water Data'!F50)),NA())</f>
        <v>#N/A</v>
      </c>
      <c r="M56" s="507" t="e">
        <f ca="1">+IF(AND(ISNUMBER(OFFSET('Water Data'!$G$4,0,10*ROW('Water Data'!G50))),'Data Summary'!CB56="Yes"),100-OFFSET('Water Data'!$G$4,0,10*ROW('Water Data'!G50)),NA())</f>
        <v>#N/A</v>
      </c>
      <c r="N56" s="507" t="e">
        <f ca="1">+IF(AND(ISNUMBER(OFFSET('Water Data'!$G$6,0,10*ROW('Water Data'!G50))),'Data Summary'!CC56="Yes"),OFFSET('Water Data'!$G$6,0,10*ROW('Water Data'!G50)),NA())</f>
        <v>#N/A</v>
      </c>
      <c r="O56" s="507" t="e">
        <f ca="1">+IF(AND(ISNUMBER(OFFSET('Water Data'!$G$9,0,10*ROW('Water Data'!G50))),'Data Summary'!CD56="Yes"),OFFSET('Water Data'!$G$9,0,10*ROW('Water Data'!G50)),NA())</f>
        <v>#N/A</v>
      </c>
      <c r="P56" s="507" t="e">
        <f ca="1">+IF(AND(ISNUMBER(OFFSET('Water Data'!$H$4,0,10*ROW('Water Data'!H50))),'Data Summary'!CE56="Yes"),100-OFFSET('Water Data'!$H$4,0,10*ROW('Water Data'!H50)),NA())</f>
        <v>#N/A</v>
      </c>
      <c r="Q56" s="507" t="e">
        <f ca="1">+IF(AND(ISNUMBER(OFFSET('Water Data'!$H$6,0,10*ROW('Water Data'!H50))),'Data Summary'!CF56="Yes"),OFFSET('Water Data'!$H$6,0,10*ROW('Water Data'!H50)),NA())</f>
        <v>#N/A</v>
      </c>
      <c r="R56" s="507" t="e">
        <f ca="1">+IF(AND(ISNUMBER(OFFSET('Water Data'!$H$9,0,10*ROW('Water Data'!H50))),'Data Summary'!CG56="Yes"),OFFSET('Water Data'!$H$9,0,10*ROW('Water Data'!H50)),NA())</f>
        <v>#N/A</v>
      </c>
      <c r="S56" s="507" t="e">
        <f ca="1">+IF(AND(ISNUMBER(OFFSET('Water Data'!$I$4,0,10*ROW('Water Data'!I50))),'Data Summary'!CH56="Yes"),100-OFFSET('Water Data'!$I$4,0,10*ROW('Water Data'!I50)),NA())</f>
        <v>#N/A</v>
      </c>
      <c r="T56" s="507" t="e">
        <f ca="1">+IF(AND(ISNUMBER(OFFSET('Water Data'!$I$6,0,10*ROW('Water Data'!I50))),'Data Summary'!CI56="Yes"),OFFSET('Water Data'!$I$6,0,10*ROW('Water Data'!I50)),NA())</f>
        <v>#N/A</v>
      </c>
      <c r="U56" s="507" t="e">
        <f ca="1">+IF(AND(ISNUMBER(OFFSET('Water Data'!$I$9,0,10*ROW('Water Data'!I50))),'Data Summary'!CJ56="Yes"),OFFSET('Water Data'!$I$9,0,10*ROW('Water Data'!I50)),NA())</f>
        <v>#N/A</v>
      </c>
      <c r="V56" s="508" t="e">
        <f ca="1">+IF(AND(ISNUMBER(OFFSET('Sanitation Data'!$D$4,0,10*ROW('Sanitation Data'!D50))),'Data Summary'!CK56="Yes"),100-OFFSET('Sanitation Data'!$D$4,0,10*ROW('Sanitation Data'!D50)),NA())</f>
        <v>#N/A</v>
      </c>
      <c r="W56" s="508" t="e">
        <f ca="1">+IF(AND(ISNUMBER(OFFSET('Sanitation Data'!$D$6,0,10*ROW('Sanitation Data'!D50))),'Data Summary'!CL56="Yes"),OFFSET('Sanitation Data'!$D$6,0,10*ROW('Sanitation Data'!D50)),NA())</f>
        <v>#N/A</v>
      </c>
      <c r="X56" s="508" t="e">
        <f ca="1">+IF(AND(ISNUMBER(OFFSET('Sanitation Data'!$D$10,0,10*ROW('Sanitation Data'!D50))),'Data Summary'!CM56="Yes"),OFFSET('Sanitation Data'!$D$10,0,10*ROW('Sanitation Data'!D50)),NA())</f>
        <v>#N/A</v>
      </c>
      <c r="Y56" s="508" t="e">
        <f ca="1">+IF(AND(ISNUMBER(OFFSET('Sanitation Data'!$D$11,0,10*ROW('Sanitation Data'!D50))),'Data Summary'!CN56="Yes"),OFFSET('Sanitation Data'!$D$11,0,10*ROW('Sanitation Data'!D50)),NA())</f>
        <v>#N/A</v>
      </c>
      <c r="Z56" s="508" t="e">
        <f ca="1">+IF(AND(ISNUMBER(OFFSET('Sanitation Data'!$D$12,0,10*ROW('Sanitation Data'!D50))),'Data Summary'!CO56="Yes"),OFFSET('Sanitation Data'!$D$12,0,10*ROW('Sanitation Data'!D50)),NA())</f>
        <v>#N/A</v>
      </c>
      <c r="AA56" s="508" t="e">
        <f ca="1">+IF(AND(ISNUMBER(OFFSET('Sanitation Data'!$E$4,0,10*ROW('Sanitation Data'!E50))),'Data Summary'!CP56="Yes"),100-OFFSET('Sanitation Data'!$E$4,0,10*ROW('Sanitation Data'!E50)),NA())</f>
        <v>#N/A</v>
      </c>
      <c r="AB56" s="508" t="e">
        <f ca="1">+IF(AND(ISNUMBER(OFFSET('Sanitation Data'!$E$6,0,10*ROW('Sanitation Data'!E50))),'Data Summary'!CQ56="Yes"),OFFSET('Sanitation Data'!$E$6,0,10*ROW('Sanitation Data'!E50)),NA())</f>
        <v>#N/A</v>
      </c>
      <c r="AC56" s="508" t="e">
        <f ca="1">+IF(AND(ISNUMBER(OFFSET('Sanitation Data'!$E$10,0,10*ROW('Sanitation Data'!E50))),'Data Summary'!CR56="Yes"),OFFSET('Sanitation Data'!$E$10,0,10*ROW('Sanitation Data'!E50)),NA())</f>
        <v>#N/A</v>
      </c>
      <c r="AD56" s="508" t="e">
        <f ca="1">+IF(AND(ISNUMBER(OFFSET('Sanitation Data'!$E$11,0,10*ROW('Sanitation Data'!E50))),'Data Summary'!CS56="Yes"),OFFSET('Sanitation Data'!$E$11,0,10*ROW('Sanitation Data'!E50)),NA())</f>
        <v>#N/A</v>
      </c>
      <c r="AE56" s="508" t="e">
        <f ca="1">+IF(AND(ISNUMBER(OFFSET('Sanitation Data'!$E$12,0,10*ROW('Sanitation Data'!E50))),'Data Summary'!CT56="Yes"),OFFSET('Sanitation Data'!$E$12,0,10*ROW('Sanitation Data'!E50)),NA())</f>
        <v>#N/A</v>
      </c>
      <c r="AF56" s="508" t="e">
        <f ca="1">+IF(AND(ISNUMBER(OFFSET('Sanitation Data'!$F$4,0,10*ROW('Sanitation Data'!F50))),'Data Summary'!CU56="Yes"),100-OFFSET('Sanitation Data'!$F$4,0,10*ROW('Sanitation Data'!F50)),NA())</f>
        <v>#N/A</v>
      </c>
      <c r="AG56" s="508" t="e">
        <f ca="1">+IF(AND(ISNUMBER(OFFSET('Sanitation Data'!$F$6,0,10*ROW('Sanitation Data'!F50))),'Data Summary'!CV56="Yes"),OFFSET('Sanitation Data'!$F$6,0,10*ROW('Sanitation Data'!F50)),NA())</f>
        <v>#N/A</v>
      </c>
      <c r="AH56" s="508" t="e">
        <f ca="1">+IF(AND(ISNUMBER(OFFSET('Sanitation Data'!$F$10,0,10*ROW('Sanitation Data'!F50))),'Data Summary'!CW56="Yes"),OFFSET('Sanitation Data'!$F$10,0,10*ROW('Sanitation Data'!F50)),NA())</f>
        <v>#N/A</v>
      </c>
      <c r="AI56" s="508" t="e">
        <f ca="1">+IF(AND(ISNUMBER(OFFSET('Sanitation Data'!$F$11,0,10*ROW('Sanitation Data'!F50))),'Data Summary'!CX56="Yes"),OFFSET('Sanitation Data'!$F$11,0,10*ROW('Sanitation Data'!F50)),NA())</f>
        <v>#N/A</v>
      </c>
      <c r="AJ56" s="508" t="e">
        <f ca="1">+IF(AND(ISNUMBER(OFFSET('Sanitation Data'!$F$12,0,10*ROW('Sanitation Data'!F50))),'Data Summary'!CY56="Yes"),OFFSET('Sanitation Data'!$F$12,0,10*ROW('Sanitation Data'!F50)),NA())</f>
        <v>#N/A</v>
      </c>
      <c r="AK56" s="508" t="e">
        <f ca="1">+IF(AND(ISNUMBER(OFFSET('Sanitation Data'!$G$4,0,10*ROW('Sanitation Data'!G50))),'Data Summary'!CZ56="Yes"),100-OFFSET('Sanitation Data'!$G$4,0,10*ROW('Sanitation Data'!G50)),NA())</f>
        <v>#N/A</v>
      </c>
      <c r="AL56" s="508" t="e">
        <f ca="1">+IF(AND(ISNUMBER(OFFSET('Sanitation Data'!$G$6,0,10*ROW('Sanitation Data'!G50))),'Data Summary'!DA56="Yes"),OFFSET('Sanitation Data'!$G$6,0,10*ROW('Sanitation Data'!G50)),NA())</f>
        <v>#N/A</v>
      </c>
      <c r="AM56" s="508" t="e">
        <f ca="1">+IF(AND(ISNUMBER(OFFSET('Sanitation Data'!$G$10,0,10*ROW('Sanitation Data'!G50))),'Data Summary'!DB56="Yes"),OFFSET('Sanitation Data'!$G$10,0,10*ROW('Sanitation Data'!G50)),NA())</f>
        <v>#N/A</v>
      </c>
      <c r="AN56" s="508" t="e">
        <f ca="1">+IF(AND(ISNUMBER(OFFSET('Sanitation Data'!$G$11,0,10*ROW('Sanitation Data'!G50))),'Data Summary'!DC56="Yes"),OFFSET('Sanitation Data'!$G$11,0,10*ROW('Sanitation Data'!G50)),NA())</f>
        <v>#N/A</v>
      </c>
      <c r="AO56" s="508" t="e">
        <f ca="1">+IF(AND(ISNUMBER(OFFSET('Sanitation Data'!$G$12,0,10*ROW('Sanitation Data'!G50))),'Data Summary'!DD56="Yes"),OFFSET('Sanitation Data'!$G$12,0,10*ROW('Sanitation Data'!G50)),NA())</f>
        <v>#N/A</v>
      </c>
      <c r="AP56" s="508" t="e">
        <f ca="1">+IF(AND(ISNUMBER(OFFSET('Sanitation Data'!$H$4,0,10*ROW('Sanitation Data'!H50))),'Data Summary'!DE56="Yes"),100-OFFSET('Sanitation Data'!$H$4,0,10*ROW('Sanitation Data'!H50)),NA())</f>
        <v>#N/A</v>
      </c>
      <c r="AQ56" s="508" t="e">
        <f ca="1">+IF(AND(ISNUMBER(OFFSET('Sanitation Data'!$H$6,0,10*ROW('Sanitation Data'!H50))),'Data Summary'!DF56="Yes"),OFFSET('Sanitation Data'!$H$6,0,10*ROW('Sanitation Data'!H50)),NA())</f>
        <v>#N/A</v>
      </c>
      <c r="AR56" s="508" t="e">
        <f ca="1">+IF(AND(ISNUMBER(OFFSET('Sanitation Data'!$H$10,0,10*ROW('Sanitation Data'!H50))),'Data Summary'!DG56="Yes"),OFFSET('Sanitation Data'!$H$10,0,10*ROW('Sanitation Data'!H50)),NA())</f>
        <v>#N/A</v>
      </c>
      <c r="AS56" s="508" t="e">
        <f ca="1">+IF(AND(ISNUMBER(OFFSET('Sanitation Data'!$H$11,0,10*ROW('Sanitation Data'!H50))),'Data Summary'!DH56="Yes"),OFFSET('Sanitation Data'!$H$11,0,10*ROW('Sanitation Data'!H50)),NA())</f>
        <v>#N/A</v>
      </c>
      <c r="AT56" s="508" t="e">
        <f ca="1">+IF(AND(ISNUMBER(OFFSET('Sanitation Data'!$H$12,0,10*ROW('Sanitation Data'!H50))),'Data Summary'!DI56="Yes"),OFFSET('Sanitation Data'!$H$12,0,10*ROW('Sanitation Data'!H50)),NA())</f>
        <v>#N/A</v>
      </c>
      <c r="AU56" s="508" t="e">
        <f ca="1">+IF(AND(ISNUMBER(OFFSET('Sanitation Data'!$I$4,0,10*ROW('Sanitation Data'!I50))),'Data Summary'!DJ56="Yes"),100-OFFSET('Sanitation Data'!$I$4,0,10*ROW('Sanitation Data'!I50)),NA())</f>
        <v>#N/A</v>
      </c>
      <c r="AV56" s="508" t="e">
        <f ca="1">+IF(AND(ISNUMBER(OFFSET('Sanitation Data'!$I$6,0,10*ROW('Sanitation Data'!I50))),'Data Summary'!DK56="Yes"),OFFSET('Sanitation Data'!$I$6,0,10*ROW('Sanitation Data'!I50)),NA())</f>
        <v>#N/A</v>
      </c>
      <c r="AW56" s="508" t="e">
        <f ca="1">+IF(AND(ISNUMBER(OFFSET('Sanitation Data'!$I$10,0,10*ROW('Sanitation Data'!I50))),'Data Summary'!DL56="Yes"),OFFSET('Sanitation Data'!$I$10,0,10*ROW('Sanitation Data'!I50)),NA())</f>
        <v>#N/A</v>
      </c>
      <c r="AX56" s="508" t="e">
        <f ca="1">+IF(AND(ISNUMBER(OFFSET('Sanitation Data'!$I$11,0,10*ROW('Sanitation Data'!I50))),'Data Summary'!DM56="Yes"),OFFSET('Sanitation Data'!$I$11,0,10*ROW('Sanitation Data'!I50)),NA())</f>
        <v>#N/A</v>
      </c>
      <c r="AY56" s="508" t="e">
        <f ca="1">+IF(AND(ISNUMBER(OFFSET('Sanitation Data'!$I$12,0,10*ROW('Sanitation Data'!I50))),'Data Summary'!DN56="Yes"),OFFSET('Sanitation Data'!$I$12,0,10*ROW('Sanitation Data'!I50)),NA())</f>
        <v>#N/A</v>
      </c>
      <c r="AZ56" s="509" t="e">
        <f ca="1">+IF(AND(ISNUMBER(OFFSET('Hygiene Data'!$D$5,0,10*ROW('Hygiene Data'!D50))),'Data Summary'!DO56="Yes"),OFFSET('Hygiene Data'!$D$5,0,10*ROW('Hygiene Data'!D50)),NA())</f>
        <v>#N/A</v>
      </c>
      <c r="BA56" s="509" t="e">
        <f ca="1">+IF(AND(ISNUMBER(OFFSET('Hygiene Data'!$D$7,0,10*ROW('Hygiene Data'!D50))),'Data Summary'!DP56="Yes"),OFFSET('Hygiene Data'!$D$7,0,10*ROW('Hygiene Data'!D50)),NA())</f>
        <v>#N/A</v>
      </c>
      <c r="BB56" s="509" t="e">
        <f ca="1">+IF(AND(ISNUMBER(OFFSET('Hygiene Data'!$D$9,0,10*ROW('Hygiene Data'!D50))),'Data Summary'!DQ56="Yes"),OFFSET('Hygiene Data'!$D$9,0,10*ROW('Hygiene Data'!D50)),NA())</f>
        <v>#N/A</v>
      </c>
      <c r="BC56" s="509" t="e">
        <f ca="1">+IF(AND(ISNUMBER(OFFSET('Hygiene Data'!$E$5,0,10*ROW('Hygiene Data'!E50))),'Data Summary'!DR56="Yes"),OFFSET('Hygiene Data'!$E$5,0,10*ROW('Hygiene Data'!E50)),NA())</f>
        <v>#N/A</v>
      </c>
      <c r="BD56" s="509" t="e">
        <f ca="1">+IF(AND(ISNUMBER(OFFSET('Hygiene Data'!$E$7,0,10*ROW('Hygiene Data'!E50))),'Data Summary'!DS56="Yes"),OFFSET('Hygiene Data'!$E$7,0,10*ROW('Hygiene Data'!E50)),NA())</f>
        <v>#N/A</v>
      </c>
      <c r="BE56" s="509" t="e">
        <f ca="1">+IF(AND(ISNUMBER(OFFSET('Hygiene Data'!$E$9,0,10*ROW('Hygiene Data'!E50))),'Data Summary'!DT56="Yes"),OFFSET('Hygiene Data'!$E$9,0,10*ROW('Hygiene Data'!E50)),NA())</f>
        <v>#N/A</v>
      </c>
      <c r="BF56" s="509" t="e">
        <f ca="1">+IF(AND(ISNUMBER(OFFSET('Hygiene Data'!$F$5,0,10*ROW('Hygiene Data'!F50))),'Data Summary'!DU56="Yes"),OFFSET('Hygiene Data'!$F$5,0,10*ROW('Hygiene Data'!F50)),NA())</f>
        <v>#N/A</v>
      </c>
      <c r="BG56" s="509" t="e">
        <f ca="1">+IF(AND(ISNUMBER(OFFSET('Hygiene Data'!$F$7,0,10*ROW('Hygiene Data'!F50))),'Data Summary'!DV56="Yes"),OFFSET('Hygiene Data'!$F$7,0,10*ROW('Hygiene Data'!F50)),NA())</f>
        <v>#N/A</v>
      </c>
      <c r="BH56" s="509" t="e">
        <f ca="1">+IF(AND(ISNUMBER(OFFSET('Hygiene Data'!$F$9,0,10*ROW('Hygiene Data'!F50))),'Data Summary'!DW56="Yes"),OFFSET('Hygiene Data'!$F$9,0,10*ROW('Hygiene Data'!F50)),NA())</f>
        <v>#N/A</v>
      </c>
      <c r="BI56" s="509" t="e">
        <f ca="1">+IF(AND(ISNUMBER(OFFSET('Hygiene Data'!$G$5,0,10*ROW('Hygiene Data'!G50))),'Data Summary'!DX56="Yes"),OFFSET('Hygiene Data'!$G$5,0,10*ROW('Hygiene Data'!G50)),NA())</f>
        <v>#N/A</v>
      </c>
      <c r="BJ56" s="509" t="e">
        <f ca="1">+IF(AND(ISNUMBER(OFFSET('Hygiene Data'!$G$7,0,10*ROW('Hygiene Data'!G50))),'Data Summary'!DY56="Yes"),OFFSET('Hygiene Data'!$G$7,0,10*ROW('Hygiene Data'!G50)),NA())</f>
        <v>#N/A</v>
      </c>
      <c r="BK56" s="509" t="e">
        <f ca="1">+IF(AND(ISNUMBER(OFFSET('Hygiene Data'!$G$9,0,10*ROW('Hygiene Data'!G50))),'Data Summary'!DZ56="Yes"),OFFSET('Hygiene Data'!$G$9,0,10*ROW('Hygiene Data'!G50)),NA())</f>
        <v>#N/A</v>
      </c>
      <c r="BL56" s="509" t="e">
        <f ca="1">+IF(AND(ISNUMBER(OFFSET('Hygiene Data'!$H$5,0,10*ROW('Hygiene Data'!H50))),'Data Summary'!EA56="Yes"),OFFSET('Hygiene Data'!$H$5,0,10*ROW('Hygiene Data'!H50)),NA())</f>
        <v>#N/A</v>
      </c>
      <c r="BM56" s="509" t="e">
        <f ca="1">+IF(AND(ISNUMBER(OFFSET('Hygiene Data'!$H$7,0,10*ROW('Hygiene Data'!H50))),'Data Summary'!EB56="Yes"),OFFSET('Hygiene Data'!$H$7,0,10*ROW('Hygiene Data'!H50)),NA())</f>
        <v>#N/A</v>
      </c>
      <c r="BN56" s="509" t="e">
        <f ca="1">+IF(AND(ISNUMBER(OFFSET('Hygiene Data'!$H$9,0,10*ROW('Hygiene Data'!H50))),'Data Summary'!EC56="Yes"),OFFSET('Hygiene Data'!$H$9,0,10*ROW('Hygiene Data'!H50)),NA())</f>
        <v>#N/A</v>
      </c>
      <c r="BO56" s="509" t="e">
        <f ca="1">+IF(AND(ISNUMBER(OFFSET('Hygiene Data'!$I$5,0,10*ROW('Hygiene Data'!I50))),'Data Summary'!ED56="Yes"),OFFSET('Hygiene Data'!$I$5,0,10*ROW('Hygiene Data'!I50)),NA())</f>
        <v>#N/A</v>
      </c>
      <c r="BP56" s="509" t="e">
        <f ca="1">+IF(AND(ISNUMBER(OFFSET('Hygiene Data'!$I$7,0,10*ROW('Hygiene Data'!I50))),'Data Summary'!EE56="Yes"),OFFSET('Hygiene Data'!$I$7,0,10*ROW('Hygiene Data'!I50)),NA())</f>
        <v>#N/A</v>
      </c>
      <c r="BQ56" s="509" t="e">
        <f ca="1">+IF(AND(ISNUMBER(OFFSET('Hygiene Data'!$I$9,0,10*ROW('Hygiene Data'!I50))),'Data Summary'!EF56="Yes"),OFFSET('Hygiene Data'!$I$9,0,10*ROW('Hygiene Data'!I50)),NA())</f>
        <v>#N/A</v>
      </c>
    </row>
    <row r="57" spans="1:69" x14ac:dyDescent="0.25">
      <c r="A57" s="505" t="e">
        <f ca="1">+RIGHT('Data Summary'!A57,LEN('Data Summary'!A57)-9)</f>
        <v>#VALUE!</v>
      </c>
      <c r="B57" s="479" t="str">
        <f ca="1">+IF(ISTEXT('Data Summary'!B57),'Data Summary'!B57,"")</f>
        <v/>
      </c>
      <c r="C57" s="506" t="e">
        <f ca="1">+VALUE('Data Summary'!C57)</f>
        <v>#VALUE!</v>
      </c>
      <c r="D57" s="507" t="e">
        <f ca="1">+IF(AND(ISNUMBER(OFFSET('Water Data'!$D$4,0,10*ROW('Water Data'!D51))),'Data Summary'!BS57="Yes"),100-OFFSET('Water Data'!$D$4,0,10*ROW('Water Data'!D51)),NA())</f>
        <v>#N/A</v>
      </c>
      <c r="E57" s="507" t="e">
        <f ca="1">+IF(AND(ISNUMBER(OFFSET('Water Data'!$D$6,0,10*ROW('Water Data'!D51))),'Data Summary'!BT57="Yes"),OFFSET('Water Data'!$D$6,0,10*ROW('Water Data'!D51)),NA())</f>
        <v>#N/A</v>
      </c>
      <c r="F57" s="507" t="e">
        <f ca="1">+IF(AND(ISNUMBER(OFFSET('Water Data'!$D$9,0,10*ROW('Water Data'!D51))),'Data Summary'!BU57="Yes"),OFFSET('Water Data'!$D$9,0,10*ROW('Water Data'!D51)),NA())</f>
        <v>#N/A</v>
      </c>
      <c r="G57" s="507" t="e">
        <f ca="1">+IF(AND(ISNUMBER(OFFSET('Water Data'!$E$4,0,10*ROW('Water Data'!E51))),'Data Summary'!BV57="Yes"),100-OFFSET('Water Data'!$E$4,0,10*ROW('Water Data'!E51)),NA())</f>
        <v>#N/A</v>
      </c>
      <c r="H57" s="507" t="e">
        <f ca="1">+IF(AND(ISNUMBER(OFFSET('Water Data'!$E$6,0,10*ROW('Water Data'!E51))),'Data Summary'!BW57="Yes"),OFFSET('Water Data'!$E$6,0,10*ROW('Water Data'!E51)),NA())</f>
        <v>#N/A</v>
      </c>
      <c r="I57" s="507" t="e">
        <f ca="1">+IF(AND(ISNUMBER(OFFSET('Water Data'!$E$9,0,10*ROW('Water Data'!E51))),'Data Summary'!BX57="Yes"),OFFSET('Water Data'!$E$9,0,10*ROW('Water Data'!E51)),NA())</f>
        <v>#N/A</v>
      </c>
      <c r="J57" s="507" t="e">
        <f ca="1">+IF(AND(ISNUMBER(OFFSET('Water Data'!$F$4,0,10*ROW('Water Data'!F51))),'Data Summary'!BY57="Yes"),100-OFFSET('Water Data'!$F$4,0,10*ROW('Water Data'!F51)),NA())</f>
        <v>#N/A</v>
      </c>
      <c r="K57" s="507" t="e">
        <f ca="1">+IF(AND(ISNUMBER(OFFSET('Water Data'!$F$6,0,10*ROW('Water Data'!F51))),'Data Summary'!BZ57="Yes"),OFFSET('Water Data'!$F$6,0,10*ROW('Water Data'!F51)),NA())</f>
        <v>#N/A</v>
      </c>
      <c r="L57" s="507" t="e">
        <f ca="1">+IF(AND(ISNUMBER(OFFSET('Water Data'!$F$9,0,10*ROW('Water Data'!F51))),'Data Summary'!CA57="Yes"),OFFSET('Water Data'!$F$9,0,10*ROW('Water Data'!F51)),NA())</f>
        <v>#N/A</v>
      </c>
      <c r="M57" s="507" t="e">
        <f ca="1">+IF(AND(ISNUMBER(OFFSET('Water Data'!$G$4,0,10*ROW('Water Data'!G51))),'Data Summary'!CB57="Yes"),100-OFFSET('Water Data'!$G$4,0,10*ROW('Water Data'!G51)),NA())</f>
        <v>#N/A</v>
      </c>
      <c r="N57" s="507" t="e">
        <f ca="1">+IF(AND(ISNUMBER(OFFSET('Water Data'!$G$6,0,10*ROW('Water Data'!G51))),'Data Summary'!CC57="Yes"),OFFSET('Water Data'!$G$6,0,10*ROW('Water Data'!G51)),NA())</f>
        <v>#N/A</v>
      </c>
      <c r="O57" s="507" t="e">
        <f ca="1">+IF(AND(ISNUMBER(OFFSET('Water Data'!$G$9,0,10*ROW('Water Data'!G51))),'Data Summary'!CD57="Yes"),OFFSET('Water Data'!$G$9,0,10*ROW('Water Data'!G51)),NA())</f>
        <v>#N/A</v>
      </c>
      <c r="P57" s="507" t="e">
        <f ca="1">+IF(AND(ISNUMBER(OFFSET('Water Data'!$H$4,0,10*ROW('Water Data'!H51))),'Data Summary'!CE57="Yes"),100-OFFSET('Water Data'!$H$4,0,10*ROW('Water Data'!H51)),NA())</f>
        <v>#N/A</v>
      </c>
      <c r="Q57" s="507" t="e">
        <f ca="1">+IF(AND(ISNUMBER(OFFSET('Water Data'!$H$6,0,10*ROW('Water Data'!H51))),'Data Summary'!CF57="Yes"),OFFSET('Water Data'!$H$6,0,10*ROW('Water Data'!H51)),NA())</f>
        <v>#N/A</v>
      </c>
      <c r="R57" s="507" t="e">
        <f ca="1">+IF(AND(ISNUMBER(OFFSET('Water Data'!$H$9,0,10*ROW('Water Data'!H51))),'Data Summary'!CG57="Yes"),OFFSET('Water Data'!$H$9,0,10*ROW('Water Data'!H51)),NA())</f>
        <v>#N/A</v>
      </c>
      <c r="S57" s="507" t="e">
        <f ca="1">+IF(AND(ISNUMBER(OFFSET('Water Data'!$I$4,0,10*ROW('Water Data'!I51))),'Data Summary'!CH57="Yes"),100-OFFSET('Water Data'!$I$4,0,10*ROW('Water Data'!I51)),NA())</f>
        <v>#N/A</v>
      </c>
      <c r="T57" s="507" t="e">
        <f ca="1">+IF(AND(ISNUMBER(OFFSET('Water Data'!$I$6,0,10*ROW('Water Data'!I51))),'Data Summary'!CI57="Yes"),OFFSET('Water Data'!$I$6,0,10*ROW('Water Data'!I51)),NA())</f>
        <v>#N/A</v>
      </c>
      <c r="U57" s="507" t="e">
        <f ca="1">+IF(AND(ISNUMBER(OFFSET('Water Data'!$I$9,0,10*ROW('Water Data'!I51))),'Data Summary'!CJ57="Yes"),OFFSET('Water Data'!$I$9,0,10*ROW('Water Data'!I51)),NA())</f>
        <v>#N/A</v>
      </c>
      <c r="V57" s="508" t="e">
        <f ca="1">+IF(AND(ISNUMBER(OFFSET('Sanitation Data'!$D$4,0,10*ROW('Sanitation Data'!D51))),'Data Summary'!CK57="Yes"),100-OFFSET('Sanitation Data'!$D$4,0,10*ROW('Sanitation Data'!D51)),NA())</f>
        <v>#N/A</v>
      </c>
      <c r="W57" s="508" t="e">
        <f ca="1">+IF(AND(ISNUMBER(OFFSET('Sanitation Data'!$D$6,0,10*ROW('Sanitation Data'!D51))),'Data Summary'!CL57="Yes"),OFFSET('Sanitation Data'!$D$6,0,10*ROW('Sanitation Data'!D51)),NA())</f>
        <v>#N/A</v>
      </c>
      <c r="X57" s="508" t="e">
        <f ca="1">+IF(AND(ISNUMBER(OFFSET('Sanitation Data'!$D$10,0,10*ROW('Sanitation Data'!D51))),'Data Summary'!CM57="Yes"),OFFSET('Sanitation Data'!$D$10,0,10*ROW('Sanitation Data'!D51)),NA())</f>
        <v>#N/A</v>
      </c>
      <c r="Y57" s="508" t="e">
        <f ca="1">+IF(AND(ISNUMBER(OFFSET('Sanitation Data'!$D$11,0,10*ROW('Sanitation Data'!D51))),'Data Summary'!CN57="Yes"),OFFSET('Sanitation Data'!$D$11,0,10*ROW('Sanitation Data'!D51)),NA())</f>
        <v>#N/A</v>
      </c>
      <c r="Z57" s="508" t="e">
        <f ca="1">+IF(AND(ISNUMBER(OFFSET('Sanitation Data'!$D$12,0,10*ROW('Sanitation Data'!D51))),'Data Summary'!CO57="Yes"),OFFSET('Sanitation Data'!$D$12,0,10*ROW('Sanitation Data'!D51)),NA())</f>
        <v>#N/A</v>
      </c>
      <c r="AA57" s="508" t="e">
        <f ca="1">+IF(AND(ISNUMBER(OFFSET('Sanitation Data'!$E$4,0,10*ROW('Sanitation Data'!E51))),'Data Summary'!CP57="Yes"),100-OFFSET('Sanitation Data'!$E$4,0,10*ROW('Sanitation Data'!E51)),NA())</f>
        <v>#N/A</v>
      </c>
      <c r="AB57" s="508" t="e">
        <f ca="1">+IF(AND(ISNUMBER(OFFSET('Sanitation Data'!$E$6,0,10*ROW('Sanitation Data'!E51))),'Data Summary'!CQ57="Yes"),OFFSET('Sanitation Data'!$E$6,0,10*ROW('Sanitation Data'!E51)),NA())</f>
        <v>#N/A</v>
      </c>
      <c r="AC57" s="508" t="e">
        <f ca="1">+IF(AND(ISNUMBER(OFFSET('Sanitation Data'!$E$10,0,10*ROW('Sanitation Data'!E51))),'Data Summary'!CR57="Yes"),OFFSET('Sanitation Data'!$E$10,0,10*ROW('Sanitation Data'!E51)),NA())</f>
        <v>#N/A</v>
      </c>
      <c r="AD57" s="508" t="e">
        <f ca="1">+IF(AND(ISNUMBER(OFFSET('Sanitation Data'!$E$11,0,10*ROW('Sanitation Data'!E51))),'Data Summary'!CS57="Yes"),OFFSET('Sanitation Data'!$E$11,0,10*ROW('Sanitation Data'!E51)),NA())</f>
        <v>#N/A</v>
      </c>
      <c r="AE57" s="508" t="e">
        <f ca="1">+IF(AND(ISNUMBER(OFFSET('Sanitation Data'!$E$12,0,10*ROW('Sanitation Data'!E51))),'Data Summary'!CT57="Yes"),OFFSET('Sanitation Data'!$E$12,0,10*ROW('Sanitation Data'!E51)),NA())</f>
        <v>#N/A</v>
      </c>
      <c r="AF57" s="508" t="e">
        <f ca="1">+IF(AND(ISNUMBER(OFFSET('Sanitation Data'!$F$4,0,10*ROW('Sanitation Data'!F51))),'Data Summary'!CU57="Yes"),100-OFFSET('Sanitation Data'!$F$4,0,10*ROW('Sanitation Data'!F51)),NA())</f>
        <v>#N/A</v>
      </c>
      <c r="AG57" s="508" t="e">
        <f ca="1">+IF(AND(ISNUMBER(OFFSET('Sanitation Data'!$F$6,0,10*ROW('Sanitation Data'!F51))),'Data Summary'!CV57="Yes"),OFFSET('Sanitation Data'!$F$6,0,10*ROW('Sanitation Data'!F51)),NA())</f>
        <v>#N/A</v>
      </c>
      <c r="AH57" s="508" t="e">
        <f ca="1">+IF(AND(ISNUMBER(OFFSET('Sanitation Data'!$F$10,0,10*ROW('Sanitation Data'!F51))),'Data Summary'!CW57="Yes"),OFFSET('Sanitation Data'!$F$10,0,10*ROW('Sanitation Data'!F51)),NA())</f>
        <v>#N/A</v>
      </c>
      <c r="AI57" s="508" t="e">
        <f ca="1">+IF(AND(ISNUMBER(OFFSET('Sanitation Data'!$F$11,0,10*ROW('Sanitation Data'!F51))),'Data Summary'!CX57="Yes"),OFFSET('Sanitation Data'!$F$11,0,10*ROW('Sanitation Data'!F51)),NA())</f>
        <v>#N/A</v>
      </c>
      <c r="AJ57" s="508" t="e">
        <f ca="1">+IF(AND(ISNUMBER(OFFSET('Sanitation Data'!$F$12,0,10*ROW('Sanitation Data'!F51))),'Data Summary'!CY57="Yes"),OFFSET('Sanitation Data'!$F$12,0,10*ROW('Sanitation Data'!F51)),NA())</f>
        <v>#N/A</v>
      </c>
      <c r="AK57" s="508" t="e">
        <f ca="1">+IF(AND(ISNUMBER(OFFSET('Sanitation Data'!$G$4,0,10*ROW('Sanitation Data'!G51))),'Data Summary'!CZ57="Yes"),100-OFFSET('Sanitation Data'!$G$4,0,10*ROW('Sanitation Data'!G51)),NA())</f>
        <v>#N/A</v>
      </c>
      <c r="AL57" s="508" t="e">
        <f ca="1">+IF(AND(ISNUMBER(OFFSET('Sanitation Data'!$G$6,0,10*ROW('Sanitation Data'!G51))),'Data Summary'!DA57="Yes"),OFFSET('Sanitation Data'!$G$6,0,10*ROW('Sanitation Data'!G51)),NA())</f>
        <v>#N/A</v>
      </c>
      <c r="AM57" s="508" t="e">
        <f ca="1">+IF(AND(ISNUMBER(OFFSET('Sanitation Data'!$G$10,0,10*ROW('Sanitation Data'!G51))),'Data Summary'!DB57="Yes"),OFFSET('Sanitation Data'!$G$10,0,10*ROW('Sanitation Data'!G51)),NA())</f>
        <v>#N/A</v>
      </c>
      <c r="AN57" s="508" t="e">
        <f ca="1">+IF(AND(ISNUMBER(OFFSET('Sanitation Data'!$G$11,0,10*ROW('Sanitation Data'!G51))),'Data Summary'!DC57="Yes"),OFFSET('Sanitation Data'!$G$11,0,10*ROW('Sanitation Data'!G51)),NA())</f>
        <v>#N/A</v>
      </c>
      <c r="AO57" s="508" t="e">
        <f ca="1">+IF(AND(ISNUMBER(OFFSET('Sanitation Data'!$G$12,0,10*ROW('Sanitation Data'!G51))),'Data Summary'!DD57="Yes"),OFFSET('Sanitation Data'!$G$12,0,10*ROW('Sanitation Data'!G51)),NA())</f>
        <v>#N/A</v>
      </c>
      <c r="AP57" s="508" t="e">
        <f ca="1">+IF(AND(ISNUMBER(OFFSET('Sanitation Data'!$H$4,0,10*ROW('Sanitation Data'!H51))),'Data Summary'!DE57="Yes"),100-OFFSET('Sanitation Data'!$H$4,0,10*ROW('Sanitation Data'!H51)),NA())</f>
        <v>#N/A</v>
      </c>
      <c r="AQ57" s="508" t="e">
        <f ca="1">+IF(AND(ISNUMBER(OFFSET('Sanitation Data'!$H$6,0,10*ROW('Sanitation Data'!H51))),'Data Summary'!DF57="Yes"),OFFSET('Sanitation Data'!$H$6,0,10*ROW('Sanitation Data'!H51)),NA())</f>
        <v>#N/A</v>
      </c>
      <c r="AR57" s="508" t="e">
        <f ca="1">+IF(AND(ISNUMBER(OFFSET('Sanitation Data'!$H$10,0,10*ROW('Sanitation Data'!H51))),'Data Summary'!DG57="Yes"),OFFSET('Sanitation Data'!$H$10,0,10*ROW('Sanitation Data'!H51)),NA())</f>
        <v>#N/A</v>
      </c>
      <c r="AS57" s="508" t="e">
        <f ca="1">+IF(AND(ISNUMBER(OFFSET('Sanitation Data'!$H$11,0,10*ROW('Sanitation Data'!H51))),'Data Summary'!DH57="Yes"),OFFSET('Sanitation Data'!$H$11,0,10*ROW('Sanitation Data'!H51)),NA())</f>
        <v>#N/A</v>
      </c>
      <c r="AT57" s="508" t="e">
        <f ca="1">+IF(AND(ISNUMBER(OFFSET('Sanitation Data'!$H$12,0,10*ROW('Sanitation Data'!H51))),'Data Summary'!DI57="Yes"),OFFSET('Sanitation Data'!$H$12,0,10*ROW('Sanitation Data'!H51)),NA())</f>
        <v>#N/A</v>
      </c>
      <c r="AU57" s="508" t="e">
        <f ca="1">+IF(AND(ISNUMBER(OFFSET('Sanitation Data'!$I$4,0,10*ROW('Sanitation Data'!I51))),'Data Summary'!DJ57="Yes"),100-OFFSET('Sanitation Data'!$I$4,0,10*ROW('Sanitation Data'!I51)),NA())</f>
        <v>#N/A</v>
      </c>
      <c r="AV57" s="508" t="e">
        <f ca="1">+IF(AND(ISNUMBER(OFFSET('Sanitation Data'!$I$6,0,10*ROW('Sanitation Data'!I51))),'Data Summary'!DK57="Yes"),OFFSET('Sanitation Data'!$I$6,0,10*ROW('Sanitation Data'!I51)),NA())</f>
        <v>#N/A</v>
      </c>
      <c r="AW57" s="508" t="e">
        <f ca="1">+IF(AND(ISNUMBER(OFFSET('Sanitation Data'!$I$10,0,10*ROW('Sanitation Data'!I51))),'Data Summary'!DL57="Yes"),OFFSET('Sanitation Data'!$I$10,0,10*ROW('Sanitation Data'!I51)),NA())</f>
        <v>#N/A</v>
      </c>
      <c r="AX57" s="508" t="e">
        <f ca="1">+IF(AND(ISNUMBER(OFFSET('Sanitation Data'!$I$11,0,10*ROW('Sanitation Data'!I51))),'Data Summary'!DM57="Yes"),OFFSET('Sanitation Data'!$I$11,0,10*ROW('Sanitation Data'!I51)),NA())</f>
        <v>#N/A</v>
      </c>
      <c r="AY57" s="508" t="e">
        <f ca="1">+IF(AND(ISNUMBER(OFFSET('Sanitation Data'!$I$12,0,10*ROW('Sanitation Data'!I51))),'Data Summary'!DN57="Yes"),OFFSET('Sanitation Data'!$I$12,0,10*ROW('Sanitation Data'!I51)),NA())</f>
        <v>#N/A</v>
      </c>
      <c r="AZ57" s="509" t="e">
        <f ca="1">+IF(AND(ISNUMBER(OFFSET('Hygiene Data'!$D$5,0,10*ROW('Hygiene Data'!D51))),'Data Summary'!DO57="Yes"),OFFSET('Hygiene Data'!$D$5,0,10*ROW('Hygiene Data'!D51)),NA())</f>
        <v>#N/A</v>
      </c>
      <c r="BA57" s="509" t="e">
        <f ca="1">+IF(AND(ISNUMBER(OFFSET('Hygiene Data'!$D$7,0,10*ROW('Hygiene Data'!D51))),'Data Summary'!DP57="Yes"),OFFSET('Hygiene Data'!$D$7,0,10*ROW('Hygiene Data'!D51)),NA())</f>
        <v>#N/A</v>
      </c>
      <c r="BB57" s="509" t="e">
        <f ca="1">+IF(AND(ISNUMBER(OFFSET('Hygiene Data'!$D$9,0,10*ROW('Hygiene Data'!D51))),'Data Summary'!DQ57="Yes"),OFFSET('Hygiene Data'!$D$9,0,10*ROW('Hygiene Data'!D51)),NA())</f>
        <v>#N/A</v>
      </c>
      <c r="BC57" s="509" t="e">
        <f ca="1">+IF(AND(ISNUMBER(OFFSET('Hygiene Data'!$E$5,0,10*ROW('Hygiene Data'!E51))),'Data Summary'!DR57="Yes"),OFFSET('Hygiene Data'!$E$5,0,10*ROW('Hygiene Data'!E51)),NA())</f>
        <v>#N/A</v>
      </c>
      <c r="BD57" s="509" t="e">
        <f ca="1">+IF(AND(ISNUMBER(OFFSET('Hygiene Data'!$E$7,0,10*ROW('Hygiene Data'!E51))),'Data Summary'!DS57="Yes"),OFFSET('Hygiene Data'!$E$7,0,10*ROW('Hygiene Data'!E51)),NA())</f>
        <v>#N/A</v>
      </c>
      <c r="BE57" s="509" t="e">
        <f ca="1">+IF(AND(ISNUMBER(OFFSET('Hygiene Data'!$E$9,0,10*ROW('Hygiene Data'!E51))),'Data Summary'!DT57="Yes"),OFFSET('Hygiene Data'!$E$9,0,10*ROW('Hygiene Data'!E51)),NA())</f>
        <v>#N/A</v>
      </c>
      <c r="BF57" s="509" t="e">
        <f ca="1">+IF(AND(ISNUMBER(OFFSET('Hygiene Data'!$F$5,0,10*ROW('Hygiene Data'!F51))),'Data Summary'!DU57="Yes"),OFFSET('Hygiene Data'!$F$5,0,10*ROW('Hygiene Data'!F51)),NA())</f>
        <v>#N/A</v>
      </c>
      <c r="BG57" s="509" t="e">
        <f ca="1">+IF(AND(ISNUMBER(OFFSET('Hygiene Data'!$F$7,0,10*ROW('Hygiene Data'!F51))),'Data Summary'!DV57="Yes"),OFFSET('Hygiene Data'!$F$7,0,10*ROW('Hygiene Data'!F51)),NA())</f>
        <v>#N/A</v>
      </c>
      <c r="BH57" s="509" t="e">
        <f ca="1">+IF(AND(ISNUMBER(OFFSET('Hygiene Data'!$F$9,0,10*ROW('Hygiene Data'!F51))),'Data Summary'!DW57="Yes"),OFFSET('Hygiene Data'!$F$9,0,10*ROW('Hygiene Data'!F51)),NA())</f>
        <v>#N/A</v>
      </c>
      <c r="BI57" s="509" t="e">
        <f ca="1">+IF(AND(ISNUMBER(OFFSET('Hygiene Data'!$G$5,0,10*ROW('Hygiene Data'!G51))),'Data Summary'!DX57="Yes"),OFFSET('Hygiene Data'!$G$5,0,10*ROW('Hygiene Data'!G51)),NA())</f>
        <v>#N/A</v>
      </c>
      <c r="BJ57" s="509" t="e">
        <f ca="1">+IF(AND(ISNUMBER(OFFSET('Hygiene Data'!$G$7,0,10*ROW('Hygiene Data'!G51))),'Data Summary'!DY57="Yes"),OFFSET('Hygiene Data'!$G$7,0,10*ROW('Hygiene Data'!G51)),NA())</f>
        <v>#N/A</v>
      </c>
      <c r="BK57" s="509" t="e">
        <f ca="1">+IF(AND(ISNUMBER(OFFSET('Hygiene Data'!$G$9,0,10*ROW('Hygiene Data'!G51))),'Data Summary'!DZ57="Yes"),OFFSET('Hygiene Data'!$G$9,0,10*ROW('Hygiene Data'!G51)),NA())</f>
        <v>#N/A</v>
      </c>
      <c r="BL57" s="509" t="e">
        <f ca="1">+IF(AND(ISNUMBER(OFFSET('Hygiene Data'!$H$5,0,10*ROW('Hygiene Data'!H51))),'Data Summary'!EA57="Yes"),OFFSET('Hygiene Data'!$H$5,0,10*ROW('Hygiene Data'!H51)),NA())</f>
        <v>#N/A</v>
      </c>
      <c r="BM57" s="509" t="e">
        <f ca="1">+IF(AND(ISNUMBER(OFFSET('Hygiene Data'!$H$7,0,10*ROW('Hygiene Data'!H51))),'Data Summary'!EB57="Yes"),OFFSET('Hygiene Data'!$H$7,0,10*ROW('Hygiene Data'!H51)),NA())</f>
        <v>#N/A</v>
      </c>
      <c r="BN57" s="509" t="e">
        <f ca="1">+IF(AND(ISNUMBER(OFFSET('Hygiene Data'!$H$9,0,10*ROW('Hygiene Data'!H51))),'Data Summary'!EC57="Yes"),OFFSET('Hygiene Data'!$H$9,0,10*ROW('Hygiene Data'!H51)),NA())</f>
        <v>#N/A</v>
      </c>
      <c r="BO57" s="509" t="e">
        <f ca="1">+IF(AND(ISNUMBER(OFFSET('Hygiene Data'!$I$5,0,10*ROW('Hygiene Data'!I51))),'Data Summary'!ED57="Yes"),OFFSET('Hygiene Data'!$I$5,0,10*ROW('Hygiene Data'!I51)),NA())</f>
        <v>#N/A</v>
      </c>
      <c r="BP57" s="509" t="e">
        <f ca="1">+IF(AND(ISNUMBER(OFFSET('Hygiene Data'!$I$7,0,10*ROW('Hygiene Data'!I51))),'Data Summary'!EE57="Yes"),OFFSET('Hygiene Data'!$I$7,0,10*ROW('Hygiene Data'!I51)),NA())</f>
        <v>#N/A</v>
      </c>
      <c r="BQ57" s="509" t="e">
        <f ca="1">+IF(AND(ISNUMBER(OFFSET('Hygiene Data'!$I$9,0,10*ROW('Hygiene Data'!I51))),'Data Summary'!EF57="Yes"),OFFSET('Hygiene Data'!$I$9,0,10*ROW('Hygiene Data'!I51)),NA())</f>
        <v>#N/A</v>
      </c>
    </row>
    <row r="58" spans="1:69" x14ac:dyDescent="0.25">
      <c r="A58" s="505" t="e">
        <f ca="1">+RIGHT('Data Summary'!A58,LEN('Data Summary'!A58)-9)</f>
        <v>#VALUE!</v>
      </c>
      <c r="B58" s="479" t="str">
        <f ca="1">+IF(ISTEXT('Data Summary'!B58),'Data Summary'!B58,"")</f>
        <v/>
      </c>
      <c r="C58" s="506" t="e">
        <f ca="1">+VALUE('Data Summary'!C58)</f>
        <v>#VALUE!</v>
      </c>
      <c r="D58" s="507" t="e">
        <f ca="1">+IF(AND(ISNUMBER(OFFSET('Water Data'!$D$4,0,10*ROW('Water Data'!D52))),'Data Summary'!BS58="Yes"),100-OFFSET('Water Data'!$D$4,0,10*ROW('Water Data'!D52)),NA())</f>
        <v>#N/A</v>
      </c>
      <c r="E58" s="507" t="e">
        <f ca="1">+IF(AND(ISNUMBER(OFFSET('Water Data'!$D$6,0,10*ROW('Water Data'!D52))),'Data Summary'!BT58="Yes"),OFFSET('Water Data'!$D$6,0,10*ROW('Water Data'!D52)),NA())</f>
        <v>#N/A</v>
      </c>
      <c r="F58" s="507" t="e">
        <f ca="1">+IF(AND(ISNUMBER(OFFSET('Water Data'!$D$9,0,10*ROW('Water Data'!D52))),'Data Summary'!BU58="Yes"),OFFSET('Water Data'!$D$9,0,10*ROW('Water Data'!D52)),NA())</f>
        <v>#N/A</v>
      </c>
      <c r="G58" s="507" t="e">
        <f ca="1">+IF(AND(ISNUMBER(OFFSET('Water Data'!$E$4,0,10*ROW('Water Data'!E52))),'Data Summary'!BV58="Yes"),100-OFFSET('Water Data'!$E$4,0,10*ROW('Water Data'!E52)),NA())</f>
        <v>#N/A</v>
      </c>
      <c r="H58" s="507" t="e">
        <f ca="1">+IF(AND(ISNUMBER(OFFSET('Water Data'!$E$6,0,10*ROW('Water Data'!E52))),'Data Summary'!BW58="Yes"),OFFSET('Water Data'!$E$6,0,10*ROW('Water Data'!E52)),NA())</f>
        <v>#N/A</v>
      </c>
      <c r="I58" s="507" t="e">
        <f ca="1">+IF(AND(ISNUMBER(OFFSET('Water Data'!$E$9,0,10*ROW('Water Data'!E52))),'Data Summary'!BX58="Yes"),OFFSET('Water Data'!$E$9,0,10*ROW('Water Data'!E52)),NA())</f>
        <v>#N/A</v>
      </c>
      <c r="J58" s="507" t="e">
        <f ca="1">+IF(AND(ISNUMBER(OFFSET('Water Data'!$F$4,0,10*ROW('Water Data'!F52))),'Data Summary'!BY58="Yes"),100-OFFSET('Water Data'!$F$4,0,10*ROW('Water Data'!F52)),NA())</f>
        <v>#N/A</v>
      </c>
      <c r="K58" s="507" t="e">
        <f ca="1">+IF(AND(ISNUMBER(OFFSET('Water Data'!$F$6,0,10*ROW('Water Data'!F52))),'Data Summary'!BZ58="Yes"),OFFSET('Water Data'!$F$6,0,10*ROW('Water Data'!F52)),NA())</f>
        <v>#N/A</v>
      </c>
      <c r="L58" s="507" t="e">
        <f ca="1">+IF(AND(ISNUMBER(OFFSET('Water Data'!$F$9,0,10*ROW('Water Data'!F52))),'Data Summary'!CA58="Yes"),OFFSET('Water Data'!$F$9,0,10*ROW('Water Data'!F52)),NA())</f>
        <v>#N/A</v>
      </c>
      <c r="M58" s="507" t="e">
        <f ca="1">+IF(AND(ISNUMBER(OFFSET('Water Data'!$G$4,0,10*ROW('Water Data'!G52))),'Data Summary'!CB58="Yes"),100-OFFSET('Water Data'!$G$4,0,10*ROW('Water Data'!G52)),NA())</f>
        <v>#N/A</v>
      </c>
      <c r="N58" s="507" t="e">
        <f ca="1">+IF(AND(ISNUMBER(OFFSET('Water Data'!$G$6,0,10*ROW('Water Data'!G52))),'Data Summary'!CC58="Yes"),OFFSET('Water Data'!$G$6,0,10*ROW('Water Data'!G52)),NA())</f>
        <v>#N/A</v>
      </c>
      <c r="O58" s="507" t="e">
        <f ca="1">+IF(AND(ISNUMBER(OFFSET('Water Data'!$G$9,0,10*ROW('Water Data'!G52))),'Data Summary'!CD58="Yes"),OFFSET('Water Data'!$G$9,0,10*ROW('Water Data'!G52)),NA())</f>
        <v>#N/A</v>
      </c>
      <c r="P58" s="507" t="e">
        <f ca="1">+IF(AND(ISNUMBER(OFFSET('Water Data'!$H$4,0,10*ROW('Water Data'!H52))),'Data Summary'!CE58="Yes"),100-OFFSET('Water Data'!$H$4,0,10*ROW('Water Data'!H52)),NA())</f>
        <v>#N/A</v>
      </c>
      <c r="Q58" s="507" t="e">
        <f ca="1">+IF(AND(ISNUMBER(OFFSET('Water Data'!$H$6,0,10*ROW('Water Data'!H52))),'Data Summary'!CF58="Yes"),OFFSET('Water Data'!$H$6,0,10*ROW('Water Data'!H52)),NA())</f>
        <v>#N/A</v>
      </c>
      <c r="R58" s="507" t="e">
        <f ca="1">+IF(AND(ISNUMBER(OFFSET('Water Data'!$H$9,0,10*ROW('Water Data'!H52))),'Data Summary'!CG58="Yes"),OFFSET('Water Data'!$H$9,0,10*ROW('Water Data'!H52)),NA())</f>
        <v>#N/A</v>
      </c>
      <c r="S58" s="507" t="e">
        <f ca="1">+IF(AND(ISNUMBER(OFFSET('Water Data'!$I$4,0,10*ROW('Water Data'!I52))),'Data Summary'!CH58="Yes"),100-OFFSET('Water Data'!$I$4,0,10*ROW('Water Data'!I52)),NA())</f>
        <v>#N/A</v>
      </c>
      <c r="T58" s="507" t="e">
        <f ca="1">+IF(AND(ISNUMBER(OFFSET('Water Data'!$I$6,0,10*ROW('Water Data'!I52))),'Data Summary'!CI58="Yes"),OFFSET('Water Data'!$I$6,0,10*ROW('Water Data'!I52)),NA())</f>
        <v>#N/A</v>
      </c>
      <c r="U58" s="507" t="e">
        <f ca="1">+IF(AND(ISNUMBER(OFFSET('Water Data'!$I$9,0,10*ROW('Water Data'!I52))),'Data Summary'!CJ58="Yes"),OFFSET('Water Data'!$I$9,0,10*ROW('Water Data'!I52)),NA())</f>
        <v>#N/A</v>
      </c>
      <c r="V58" s="508" t="e">
        <f ca="1">+IF(AND(ISNUMBER(OFFSET('Sanitation Data'!$D$4,0,10*ROW('Sanitation Data'!D52))),'Data Summary'!CK58="Yes"),100-OFFSET('Sanitation Data'!$D$4,0,10*ROW('Sanitation Data'!D52)),NA())</f>
        <v>#N/A</v>
      </c>
      <c r="W58" s="508" t="e">
        <f ca="1">+IF(AND(ISNUMBER(OFFSET('Sanitation Data'!$D$6,0,10*ROW('Sanitation Data'!D52))),'Data Summary'!CL58="Yes"),OFFSET('Sanitation Data'!$D$6,0,10*ROW('Sanitation Data'!D52)),NA())</f>
        <v>#N/A</v>
      </c>
      <c r="X58" s="508" t="e">
        <f ca="1">+IF(AND(ISNUMBER(OFFSET('Sanitation Data'!$D$10,0,10*ROW('Sanitation Data'!D52))),'Data Summary'!CM58="Yes"),OFFSET('Sanitation Data'!$D$10,0,10*ROW('Sanitation Data'!D52)),NA())</f>
        <v>#N/A</v>
      </c>
      <c r="Y58" s="508" t="e">
        <f ca="1">+IF(AND(ISNUMBER(OFFSET('Sanitation Data'!$D$11,0,10*ROW('Sanitation Data'!D52))),'Data Summary'!CN58="Yes"),OFFSET('Sanitation Data'!$D$11,0,10*ROW('Sanitation Data'!D52)),NA())</f>
        <v>#N/A</v>
      </c>
      <c r="Z58" s="508" t="e">
        <f ca="1">+IF(AND(ISNUMBER(OFFSET('Sanitation Data'!$D$12,0,10*ROW('Sanitation Data'!D52))),'Data Summary'!CO58="Yes"),OFFSET('Sanitation Data'!$D$12,0,10*ROW('Sanitation Data'!D52)),NA())</f>
        <v>#N/A</v>
      </c>
      <c r="AA58" s="508" t="e">
        <f ca="1">+IF(AND(ISNUMBER(OFFSET('Sanitation Data'!$E$4,0,10*ROW('Sanitation Data'!E52))),'Data Summary'!CP58="Yes"),100-OFFSET('Sanitation Data'!$E$4,0,10*ROW('Sanitation Data'!E52)),NA())</f>
        <v>#N/A</v>
      </c>
      <c r="AB58" s="508" t="e">
        <f ca="1">+IF(AND(ISNUMBER(OFFSET('Sanitation Data'!$E$6,0,10*ROW('Sanitation Data'!E52))),'Data Summary'!CQ58="Yes"),OFFSET('Sanitation Data'!$E$6,0,10*ROW('Sanitation Data'!E52)),NA())</f>
        <v>#N/A</v>
      </c>
      <c r="AC58" s="508" t="e">
        <f ca="1">+IF(AND(ISNUMBER(OFFSET('Sanitation Data'!$E$10,0,10*ROW('Sanitation Data'!E52))),'Data Summary'!CR58="Yes"),OFFSET('Sanitation Data'!$E$10,0,10*ROW('Sanitation Data'!E52)),NA())</f>
        <v>#N/A</v>
      </c>
      <c r="AD58" s="508" t="e">
        <f ca="1">+IF(AND(ISNUMBER(OFFSET('Sanitation Data'!$E$11,0,10*ROW('Sanitation Data'!E52))),'Data Summary'!CS58="Yes"),OFFSET('Sanitation Data'!$E$11,0,10*ROW('Sanitation Data'!E52)),NA())</f>
        <v>#N/A</v>
      </c>
      <c r="AE58" s="508" t="e">
        <f ca="1">+IF(AND(ISNUMBER(OFFSET('Sanitation Data'!$E$12,0,10*ROW('Sanitation Data'!E52))),'Data Summary'!CT58="Yes"),OFFSET('Sanitation Data'!$E$12,0,10*ROW('Sanitation Data'!E52)),NA())</f>
        <v>#N/A</v>
      </c>
      <c r="AF58" s="508" t="e">
        <f ca="1">+IF(AND(ISNUMBER(OFFSET('Sanitation Data'!$F$4,0,10*ROW('Sanitation Data'!F52))),'Data Summary'!CU58="Yes"),100-OFFSET('Sanitation Data'!$F$4,0,10*ROW('Sanitation Data'!F52)),NA())</f>
        <v>#N/A</v>
      </c>
      <c r="AG58" s="508" t="e">
        <f ca="1">+IF(AND(ISNUMBER(OFFSET('Sanitation Data'!$F$6,0,10*ROW('Sanitation Data'!F52))),'Data Summary'!CV58="Yes"),OFFSET('Sanitation Data'!$F$6,0,10*ROW('Sanitation Data'!F52)),NA())</f>
        <v>#N/A</v>
      </c>
      <c r="AH58" s="508" t="e">
        <f ca="1">+IF(AND(ISNUMBER(OFFSET('Sanitation Data'!$F$10,0,10*ROW('Sanitation Data'!F52))),'Data Summary'!CW58="Yes"),OFFSET('Sanitation Data'!$F$10,0,10*ROW('Sanitation Data'!F52)),NA())</f>
        <v>#N/A</v>
      </c>
      <c r="AI58" s="508" t="e">
        <f ca="1">+IF(AND(ISNUMBER(OFFSET('Sanitation Data'!$F$11,0,10*ROW('Sanitation Data'!F52))),'Data Summary'!CX58="Yes"),OFFSET('Sanitation Data'!$F$11,0,10*ROW('Sanitation Data'!F52)),NA())</f>
        <v>#N/A</v>
      </c>
      <c r="AJ58" s="508" t="e">
        <f ca="1">+IF(AND(ISNUMBER(OFFSET('Sanitation Data'!$F$12,0,10*ROW('Sanitation Data'!F52))),'Data Summary'!CY58="Yes"),OFFSET('Sanitation Data'!$F$12,0,10*ROW('Sanitation Data'!F52)),NA())</f>
        <v>#N/A</v>
      </c>
      <c r="AK58" s="508" t="e">
        <f ca="1">+IF(AND(ISNUMBER(OFFSET('Sanitation Data'!$G$4,0,10*ROW('Sanitation Data'!G52))),'Data Summary'!CZ58="Yes"),100-OFFSET('Sanitation Data'!$G$4,0,10*ROW('Sanitation Data'!G52)),NA())</f>
        <v>#N/A</v>
      </c>
      <c r="AL58" s="508" t="e">
        <f ca="1">+IF(AND(ISNUMBER(OFFSET('Sanitation Data'!$G$6,0,10*ROW('Sanitation Data'!G52))),'Data Summary'!DA58="Yes"),OFFSET('Sanitation Data'!$G$6,0,10*ROW('Sanitation Data'!G52)),NA())</f>
        <v>#N/A</v>
      </c>
      <c r="AM58" s="508" t="e">
        <f ca="1">+IF(AND(ISNUMBER(OFFSET('Sanitation Data'!$G$10,0,10*ROW('Sanitation Data'!G52))),'Data Summary'!DB58="Yes"),OFFSET('Sanitation Data'!$G$10,0,10*ROW('Sanitation Data'!G52)),NA())</f>
        <v>#N/A</v>
      </c>
      <c r="AN58" s="508" t="e">
        <f ca="1">+IF(AND(ISNUMBER(OFFSET('Sanitation Data'!$G$11,0,10*ROW('Sanitation Data'!G52))),'Data Summary'!DC58="Yes"),OFFSET('Sanitation Data'!$G$11,0,10*ROW('Sanitation Data'!G52)),NA())</f>
        <v>#N/A</v>
      </c>
      <c r="AO58" s="508" t="e">
        <f ca="1">+IF(AND(ISNUMBER(OFFSET('Sanitation Data'!$G$12,0,10*ROW('Sanitation Data'!G52))),'Data Summary'!DD58="Yes"),OFFSET('Sanitation Data'!$G$12,0,10*ROW('Sanitation Data'!G52)),NA())</f>
        <v>#N/A</v>
      </c>
      <c r="AP58" s="508" t="e">
        <f ca="1">+IF(AND(ISNUMBER(OFFSET('Sanitation Data'!$H$4,0,10*ROW('Sanitation Data'!H52))),'Data Summary'!DE58="Yes"),100-OFFSET('Sanitation Data'!$H$4,0,10*ROW('Sanitation Data'!H52)),NA())</f>
        <v>#N/A</v>
      </c>
      <c r="AQ58" s="508" t="e">
        <f ca="1">+IF(AND(ISNUMBER(OFFSET('Sanitation Data'!$H$6,0,10*ROW('Sanitation Data'!H52))),'Data Summary'!DF58="Yes"),OFFSET('Sanitation Data'!$H$6,0,10*ROW('Sanitation Data'!H52)),NA())</f>
        <v>#N/A</v>
      </c>
      <c r="AR58" s="508" t="e">
        <f ca="1">+IF(AND(ISNUMBER(OFFSET('Sanitation Data'!$H$10,0,10*ROW('Sanitation Data'!H52))),'Data Summary'!DG58="Yes"),OFFSET('Sanitation Data'!$H$10,0,10*ROW('Sanitation Data'!H52)),NA())</f>
        <v>#N/A</v>
      </c>
      <c r="AS58" s="508" t="e">
        <f ca="1">+IF(AND(ISNUMBER(OFFSET('Sanitation Data'!$H$11,0,10*ROW('Sanitation Data'!H52))),'Data Summary'!DH58="Yes"),OFFSET('Sanitation Data'!$H$11,0,10*ROW('Sanitation Data'!H52)),NA())</f>
        <v>#N/A</v>
      </c>
      <c r="AT58" s="508" t="e">
        <f ca="1">+IF(AND(ISNUMBER(OFFSET('Sanitation Data'!$H$12,0,10*ROW('Sanitation Data'!H52))),'Data Summary'!DI58="Yes"),OFFSET('Sanitation Data'!$H$12,0,10*ROW('Sanitation Data'!H52)),NA())</f>
        <v>#N/A</v>
      </c>
      <c r="AU58" s="508" t="e">
        <f ca="1">+IF(AND(ISNUMBER(OFFSET('Sanitation Data'!$I$4,0,10*ROW('Sanitation Data'!I52))),'Data Summary'!DJ58="Yes"),100-OFFSET('Sanitation Data'!$I$4,0,10*ROW('Sanitation Data'!I52)),NA())</f>
        <v>#N/A</v>
      </c>
      <c r="AV58" s="508" t="e">
        <f ca="1">+IF(AND(ISNUMBER(OFFSET('Sanitation Data'!$I$6,0,10*ROW('Sanitation Data'!I52))),'Data Summary'!DK58="Yes"),OFFSET('Sanitation Data'!$I$6,0,10*ROW('Sanitation Data'!I52)),NA())</f>
        <v>#N/A</v>
      </c>
      <c r="AW58" s="508" t="e">
        <f ca="1">+IF(AND(ISNUMBER(OFFSET('Sanitation Data'!$I$10,0,10*ROW('Sanitation Data'!I52))),'Data Summary'!DL58="Yes"),OFFSET('Sanitation Data'!$I$10,0,10*ROW('Sanitation Data'!I52)),NA())</f>
        <v>#N/A</v>
      </c>
      <c r="AX58" s="508" t="e">
        <f ca="1">+IF(AND(ISNUMBER(OFFSET('Sanitation Data'!$I$11,0,10*ROW('Sanitation Data'!I52))),'Data Summary'!DM58="Yes"),OFFSET('Sanitation Data'!$I$11,0,10*ROW('Sanitation Data'!I52)),NA())</f>
        <v>#N/A</v>
      </c>
      <c r="AY58" s="508" t="e">
        <f ca="1">+IF(AND(ISNUMBER(OFFSET('Sanitation Data'!$I$12,0,10*ROW('Sanitation Data'!I52))),'Data Summary'!DN58="Yes"),OFFSET('Sanitation Data'!$I$12,0,10*ROW('Sanitation Data'!I52)),NA())</f>
        <v>#N/A</v>
      </c>
      <c r="AZ58" s="509" t="e">
        <f ca="1">+IF(AND(ISNUMBER(OFFSET('Hygiene Data'!$D$5,0,10*ROW('Hygiene Data'!D52))),'Data Summary'!DO58="Yes"),OFFSET('Hygiene Data'!$D$5,0,10*ROW('Hygiene Data'!D52)),NA())</f>
        <v>#N/A</v>
      </c>
      <c r="BA58" s="509" t="e">
        <f ca="1">+IF(AND(ISNUMBER(OFFSET('Hygiene Data'!$D$7,0,10*ROW('Hygiene Data'!D52))),'Data Summary'!DP58="Yes"),OFFSET('Hygiene Data'!$D$7,0,10*ROW('Hygiene Data'!D52)),NA())</f>
        <v>#N/A</v>
      </c>
      <c r="BB58" s="509" t="e">
        <f ca="1">+IF(AND(ISNUMBER(OFFSET('Hygiene Data'!$D$9,0,10*ROW('Hygiene Data'!D52))),'Data Summary'!DQ58="Yes"),OFFSET('Hygiene Data'!$D$9,0,10*ROW('Hygiene Data'!D52)),NA())</f>
        <v>#N/A</v>
      </c>
      <c r="BC58" s="509" t="e">
        <f ca="1">+IF(AND(ISNUMBER(OFFSET('Hygiene Data'!$E$5,0,10*ROW('Hygiene Data'!E52))),'Data Summary'!DR58="Yes"),OFFSET('Hygiene Data'!$E$5,0,10*ROW('Hygiene Data'!E52)),NA())</f>
        <v>#N/A</v>
      </c>
      <c r="BD58" s="509" t="e">
        <f ca="1">+IF(AND(ISNUMBER(OFFSET('Hygiene Data'!$E$7,0,10*ROW('Hygiene Data'!E52))),'Data Summary'!DS58="Yes"),OFFSET('Hygiene Data'!$E$7,0,10*ROW('Hygiene Data'!E52)),NA())</f>
        <v>#N/A</v>
      </c>
      <c r="BE58" s="509" t="e">
        <f ca="1">+IF(AND(ISNUMBER(OFFSET('Hygiene Data'!$E$9,0,10*ROW('Hygiene Data'!E52))),'Data Summary'!DT58="Yes"),OFFSET('Hygiene Data'!$E$9,0,10*ROW('Hygiene Data'!E52)),NA())</f>
        <v>#N/A</v>
      </c>
      <c r="BF58" s="509" t="e">
        <f ca="1">+IF(AND(ISNUMBER(OFFSET('Hygiene Data'!$F$5,0,10*ROW('Hygiene Data'!F52))),'Data Summary'!DU58="Yes"),OFFSET('Hygiene Data'!$F$5,0,10*ROW('Hygiene Data'!F52)),NA())</f>
        <v>#N/A</v>
      </c>
      <c r="BG58" s="509" t="e">
        <f ca="1">+IF(AND(ISNUMBER(OFFSET('Hygiene Data'!$F$7,0,10*ROW('Hygiene Data'!F52))),'Data Summary'!DV58="Yes"),OFFSET('Hygiene Data'!$F$7,0,10*ROW('Hygiene Data'!F52)),NA())</f>
        <v>#N/A</v>
      </c>
      <c r="BH58" s="509" t="e">
        <f ca="1">+IF(AND(ISNUMBER(OFFSET('Hygiene Data'!$F$9,0,10*ROW('Hygiene Data'!F52))),'Data Summary'!DW58="Yes"),OFFSET('Hygiene Data'!$F$9,0,10*ROW('Hygiene Data'!F52)),NA())</f>
        <v>#N/A</v>
      </c>
      <c r="BI58" s="509" t="e">
        <f ca="1">+IF(AND(ISNUMBER(OFFSET('Hygiene Data'!$G$5,0,10*ROW('Hygiene Data'!G52))),'Data Summary'!DX58="Yes"),OFFSET('Hygiene Data'!$G$5,0,10*ROW('Hygiene Data'!G52)),NA())</f>
        <v>#N/A</v>
      </c>
      <c r="BJ58" s="509" t="e">
        <f ca="1">+IF(AND(ISNUMBER(OFFSET('Hygiene Data'!$G$7,0,10*ROW('Hygiene Data'!G52))),'Data Summary'!DY58="Yes"),OFFSET('Hygiene Data'!$G$7,0,10*ROW('Hygiene Data'!G52)),NA())</f>
        <v>#N/A</v>
      </c>
      <c r="BK58" s="509" t="e">
        <f ca="1">+IF(AND(ISNUMBER(OFFSET('Hygiene Data'!$G$9,0,10*ROW('Hygiene Data'!G52))),'Data Summary'!DZ58="Yes"),OFFSET('Hygiene Data'!$G$9,0,10*ROW('Hygiene Data'!G52)),NA())</f>
        <v>#N/A</v>
      </c>
      <c r="BL58" s="509" t="e">
        <f ca="1">+IF(AND(ISNUMBER(OFFSET('Hygiene Data'!$H$5,0,10*ROW('Hygiene Data'!H52))),'Data Summary'!EA58="Yes"),OFFSET('Hygiene Data'!$H$5,0,10*ROW('Hygiene Data'!H52)),NA())</f>
        <v>#N/A</v>
      </c>
      <c r="BM58" s="509" t="e">
        <f ca="1">+IF(AND(ISNUMBER(OFFSET('Hygiene Data'!$H$7,0,10*ROW('Hygiene Data'!H52))),'Data Summary'!EB58="Yes"),OFFSET('Hygiene Data'!$H$7,0,10*ROW('Hygiene Data'!H52)),NA())</f>
        <v>#N/A</v>
      </c>
      <c r="BN58" s="509" t="e">
        <f ca="1">+IF(AND(ISNUMBER(OFFSET('Hygiene Data'!$H$9,0,10*ROW('Hygiene Data'!H52))),'Data Summary'!EC58="Yes"),OFFSET('Hygiene Data'!$H$9,0,10*ROW('Hygiene Data'!H52)),NA())</f>
        <v>#N/A</v>
      </c>
      <c r="BO58" s="509" t="e">
        <f ca="1">+IF(AND(ISNUMBER(OFFSET('Hygiene Data'!$I$5,0,10*ROW('Hygiene Data'!I52))),'Data Summary'!ED58="Yes"),OFFSET('Hygiene Data'!$I$5,0,10*ROW('Hygiene Data'!I52)),NA())</f>
        <v>#N/A</v>
      </c>
      <c r="BP58" s="509" t="e">
        <f ca="1">+IF(AND(ISNUMBER(OFFSET('Hygiene Data'!$I$7,0,10*ROW('Hygiene Data'!I52))),'Data Summary'!EE58="Yes"),OFFSET('Hygiene Data'!$I$7,0,10*ROW('Hygiene Data'!I52)),NA())</f>
        <v>#N/A</v>
      </c>
      <c r="BQ58" s="509" t="e">
        <f ca="1">+IF(AND(ISNUMBER(OFFSET('Hygiene Data'!$I$9,0,10*ROW('Hygiene Data'!I52))),'Data Summary'!EF58="Yes"),OFFSET('Hygiene Data'!$I$9,0,10*ROW('Hygiene Data'!I52)),NA())</f>
        <v>#N/A</v>
      </c>
    </row>
    <row r="59" spans="1:69" x14ac:dyDescent="0.25">
      <c r="A59" s="505" t="e">
        <f ca="1">+RIGHT('Data Summary'!A59,LEN('Data Summary'!A59)-9)</f>
        <v>#VALUE!</v>
      </c>
      <c r="B59" s="479" t="str">
        <f ca="1">+IF(ISTEXT('Data Summary'!B59),'Data Summary'!B59,"")</f>
        <v/>
      </c>
      <c r="C59" s="506" t="e">
        <f ca="1">+VALUE('Data Summary'!C59)</f>
        <v>#VALUE!</v>
      </c>
      <c r="D59" s="507" t="e">
        <f ca="1">+IF(AND(ISNUMBER(OFFSET('Water Data'!$D$4,0,10*ROW('Water Data'!D53))),'Data Summary'!BS59="Yes"),100-OFFSET('Water Data'!$D$4,0,10*ROW('Water Data'!D53)),NA())</f>
        <v>#N/A</v>
      </c>
      <c r="E59" s="507" t="e">
        <f ca="1">+IF(AND(ISNUMBER(OFFSET('Water Data'!$D$6,0,10*ROW('Water Data'!D53))),'Data Summary'!BT59="Yes"),OFFSET('Water Data'!$D$6,0,10*ROW('Water Data'!D53)),NA())</f>
        <v>#N/A</v>
      </c>
      <c r="F59" s="507" t="e">
        <f ca="1">+IF(AND(ISNUMBER(OFFSET('Water Data'!$D$9,0,10*ROW('Water Data'!D53))),'Data Summary'!BU59="Yes"),OFFSET('Water Data'!$D$9,0,10*ROW('Water Data'!D53)),NA())</f>
        <v>#N/A</v>
      </c>
      <c r="G59" s="507" t="e">
        <f ca="1">+IF(AND(ISNUMBER(OFFSET('Water Data'!$E$4,0,10*ROW('Water Data'!E53))),'Data Summary'!BV59="Yes"),100-OFFSET('Water Data'!$E$4,0,10*ROW('Water Data'!E53)),NA())</f>
        <v>#N/A</v>
      </c>
      <c r="H59" s="507" t="e">
        <f ca="1">+IF(AND(ISNUMBER(OFFSET('Water Data'!$E$6,0,10*ROW('Water Data'!E53))),'Data Summary'!BW59="Yes"),OFFSET('Water Data'!$E$6,0,10*ROW('Water Data'!E53)),NA())</f>
        <v>#N/A</v>
      </c>
      <c r="I59" s="507" t="e">
        <f ca="1">+IF(AND(ISNUMBER(OFFSET('Water Data'!$E$9,0,10*ROW('Water Data'!E53))),'Data Summary'!BX59="Yes"),OFFSET('Water Data'!$E$9,0,10*ROW('Water Data'!E53)),NA())</f>
        <v>#N/A</v>
      </c>
      <c r="J59" s="507" t="e">
        <f ca="1">+IF(AND(ISNUMBER(OFFSET('Water Data'!$F$4,0,10*ROW('Water Data'!F53))),'Data Summary'!BY59="Yes"),100-OFFSET('Water Data'!$F$4,0,10*ROW('Water Data'!F53)),NA())</f>
        <v>#N/A</v>
      </c>
      <c r="K59" s="507" t="e">
        <f ca="1">+IF(AND(ISNUMBER(OFFSET('Water Data'!$F$6,0,10*ROW('Water Data'!F53))),'Data Summary'!BZ59="Yes"),OFFSET('Water Data'!$F$6,0,10*ROW('Water Data'!F53)),NA())</f>
        <v>#N/A</v>
      </c>
      <c r="L59" s="507" t="e">
        <f ca="1">+IF(AND(ISNUMBER(OFFSET('Water Data'!$F$9,0,10*ROW('Water Data'!F53))),'Data Summary'!CA59="Yes"),OFFSET('Water Data'!$F$9,0,10*ROW('Water Data'!F53)),NA())</f>
        <v>#N/A</v>
      </c>
      <c r="M59" s="507" t="e">
        <f ca="1">+IF(AND(ISNUMBER(OFFSET('Water Data'!$G$4,0,10*ROW('Water Data'!G53))),'Data Summary'!CB59="Yes"),100-OFFSET('Water Data'!$G$4,0,10*ROW('Water Data'!G53)),NA())</f>
        <v>#N/A</v>
      </c>
      <c r="N59" s="507" t="e">
        <f ca="1">+IF(AND(ISNUMBER(OFFSET('Water Data'!$G$6,0,10*ROW('Water Data'!G53))),'Data Summary'!CC59="Yes"),OFFSET('Water Data'!$G$6,0,10*ROW('Water Data'!G53)),NA())</f>
        <v>#N/A</v>
      </c>
      <c r="O59" s="507" t="e">
        <f ca="1">+IF(AND(ISNUMBER(OFFSET('Water Data'!$G$9,0,10*ROW('Water Data'!G53))),'Data Summary'!CD59="Yes"),OFFSET('Water Data'!$G$9,0,10*ROW('Water Data'!G53)),NA())</f>
        <v>#N/A</v>
      </c>
      <c r="P59" s="507" t="e">
        <f ca="1">+IF(AND(ISNUMBER(OFFSET('Water Data'!$H$4,0,10*ROW('Water Data'!H53))),'Data Summary'!CE59="Yes"),100-OFFSET('Water Data'!$H$4,0,10*ROW('Water Data'!H53)),NA())</f>
        <v>#N/A</v>
      </c>
      <c r="Q59" s="507" t="e">
        <f ca="1">+IF(AND(ISNUMBER(OFFSET('Water Data'!$H$6,0,10*ROW('Water Data'!H53))),'Data Summary'!CF59="Yes"),OFFSET('Water Data'!$H$6,0,10*ROW('Water Data'!H53)),NA())</f>
        <v>#N/A</v>
      </c>
      <c r="R59" s="507" t="e">
        <f ca="1">+IF(AND(ISNUMBER(OFFSET('Water Data'!$H$9,0,10*ROW('Water Data'!H53))),'Data Summary'!CG59="Yes"),OFFSET('Water Data'!$H$9,0,10*ROW('Water Data'!H53)),NA())</f>
        <v>#N/A</v>
      </c>
      <c r="S59" s="507" t="e">
        <f ca="1">+IF(AND(ISNUMBER(OFFSET('Water Data'!$I$4,0,10*ROW('Water Data'!I53))),'Data Summary'!CH59="Yes"),100-OFFSET('Water Data'!$I$4,0,10*ROW('Water Data'!I53)),NA())</f>
        <v>#N/A</v>
      </c>
      <c r="T59" s="507" t="e">
        <f ca="1">+IF(AND(ISNUMBER(OFFSET('Water Data'!$I$6,0,10*ROW('Water Data'!I53))),'Data Summary'!CI59="Yes"),OFFSET('Water Data'!$I$6,0,10*ROW('Water Data'!I53)),NA())</f>
        <v>#N/A</v>
      </c>
      <c r="U59" s="507" t="e">
        <f ca="1">+IF(AND(ISNUMBER(OFFSET('Water Data'!$I$9,0,10*ROW('Water Data'!I53))),'Data Summary'!CJ59="Yes"),OFFSET('Water Data'!$I$9,0,10*ROW('Water Data'!I53)),NA())</f>
        <v>#N/A</v>
      </c>
      <c r="V59" s="508" t="e">
        <f ca="1">+IF(AND(ISNUMBER(OFFSET('Sanitation Data'!$D$4,0,10*ROW('Sanitation Data'!D53))),'Data Summary'!CK59="Yes"),100-OFFSET('Sanitation Data'!$D$4,0,10*ROW('Sanitation Data'!D53)),NA())</f>
        <v>#N/A</v>
      </c>
      <c r="W59" s="508" t="e">
        <f ca="1">+IF(AND(ISNUMBER(OFFSET('Sanitation Data'!$D$6,0,10*ROW('Sanitation Data'!D53))),'Data Summary'!CL59="Yes"),OFFSET('Sanitation Data'!$D$6,0,10*ROW('Sanitation Data'!D53)),NA())</f>
        <v>#N/A</v>
      </c>
      <c r="X59" s="508" t="e">
        <f ca="1">+IF(AND(ISNUMBER(OFFSET('Sanitation Data'!$D$10,0,10*ROW('Sanitation Data'!D53))),'Data Summary'!CM59="Yes"),OFFSET('Sanitation Data'!$D$10,0,10*ROW('Sanitation Data'!D53)),NA())</f>
        <v>#N/A</v>
      </c>
      <c r="Y59" s="508" t="e">
        <f ca="1">+IF(AND(ISNUMBER(OFFSET('Sanitation Data'!$D$11,0,10*ROW('Sanitation Data'!D53))),'Data Summary'!CN59="Yes"),OFFSET('Sanitation Data'!$D$11,0,10*ROW('Sanitation Data'!D53)),NA())</f>
        <v>#N/A</v>
      </c>
      <c r="Z59" s="508" t="e">
        <f ca="1">+IF(AND(ISNUMBER(OFFSET('Sanitation Data'!$D$12,0,10*ROW('Sanitation Data'!D53))),'Data Summary'!CO59="Yes"),OFFSET('Sanitation Data'!$D$12,0,10*ROW('Sanitation Data'!D53)),NA())</f>
        <v>#N/A</v>
      </c>
      <c r="AA59" s="508" t="e">
        <f ca="1">+IF(AND(ISNUMBER(OFFSET('Sanitation Data'!$E$4,0,10*ROW('Sanitation Data'!E53))),'Data Summary'!CP59="Yes"),100-OFFSET('Sanitation Data'!$E$4,0,10*ROW('Sanitation Data'!E53)),NA())</f>
        <v>#N/A</v>
      </c>
      <c r="AB59" s="508" t="e">
        <f ca="1">+IF(AND(ISNUMBER(OFFSET('Sanitation Data'!$E$6,0,10*ROW('Sanitation Data'!E53))),'Data Summary'!CQ59="Yes"),OFFSET('Sanitation Data'!$E$6,0,10*ROW('Sanitation Data'!E53)),NA())</f>
        <v>#N/A</v>
      </c>
      <c r="AC59" s="508" t="e">
        <f ca="1">+IF(AND(ISNUMBER(OFFSET('Sanitation Data'!$E$10,0,10*ROW('Sanitation Data'!E53))),'Data Summary'!CR59="Yes"),OFFSET('Sanitation Data'!$E$10,0,10*ROW('Sanitation Data'!E53)),NA())</f>
        <v>#N/A</v>
      </c>
      <c r="AD59" s="508" t="e">
        <f ca="1">+IF(AND(ISNUMBER(OFFSET('Sanitation Data'!$E$11,0,10*ROW('Sanitation Data'!E53))),'Data Summary'!CS59="Yes"),OFFSET('Sanitation Data'!$E$11,0,10*ROW('Sanitation Data'!E53)),NA())</f>
        <v>#N/A</v>
      </c>
      <c r="AE59" s="508" t="e">
        <f ca="1">+IF(AND(ISNUMBER(OFFSET('Sanitation Data'!$E$12,0,10*ROW('Sanitation Data'!E53))),'Data Summary'!CT59="Yes"),OFFSET('Sanitation Data'!$E$12,0,10*ROW('Sanitation Data'!E53)),NA())</f>
        <v>#N/A</v>
      </c>
      <c r="AF59" s="508" t="e">
        <f ca="1">+IF(AND(ISNUMBER(OFFSET('Sanitation Data'!$F$4,0,10*ROW('Sanitation Data'!F53))),'Data Summary'!CU59="Yes"),100-OFFSET('Sanitation Data'!$F$4,0,10*ROW('Sanitation Data'!F53)),NA())</f>
        <v>#N/A</v>
      </c>
      <c r="AG59" s="508" t="e">
        <f ca="1">+IF(AND(ISNUMBER(OFFSET('Sanitation Data'!$F$6,0,10*ROW('Sanitation Data'!F53))),'Data Summary'!CV59="Yes"),OFFSET('Sanitation Data'!$F$6,0,10*ROW('Sanitation Data'!F53)),NA())</f>
        <v>#N/A</v>
      </c>
      <c r="AH59" s="508" t="e">
        <f ca="1">+IF(AND(ISNUMBER(OFFSET('Sanitation Data'!$F$10,0,10*ROW('Sanitation Data'!F53))),'Data Summary'!CW59="Yes"),OFFSET('Sanitation Data'!$F$10,0,10*ROW('Sanitation Data'!F53)),NA())</f>
        <v>#N/A</v>
      </c>
      <c r="AI59" s="508" t="e">
        <f ca="1">+IF(AND(ISNUMBER(OFFSET('Sanitation Data'!$F$11,0,10*ROW('Sanitation Data'!F53))),'Data Summary'!CX59="Yes"),OFFSET('Sanitation Data'!$F$11,0,10*ROW('Sanitation Data'!F53)),NA())</f>
        <v>#N/A</v>
      </c>
      <c r="AJ59" s="508" t="e">
        <f ca="1">+IF(AND(ISNUMBER(OFFSET('Sanitation Data'!$F$12,0,10*ROW('Sanitation Data'!F53))),'Data Summary'!CY59="Yes"),OFFSET('Sanitation Data'!$F$12,0,10*ROW('Sanitation Data'!F53)),NA())</f>
        <v>#N/A</v>
      </c>
      <c r="AK59" s="508" t="e">
        <f ca="1">+IF(AND(ISNUMBER(OFFSET('Sanitation Data'!$G$4,0,10*ROW('Sanitation Data'!G53))),'Data Summary'!CZ59="Yes"),100-OFFSET('Sanitation Data'!$G$4,0,10*ROW('Sanitation Data'!G53)),NA())</f>
        <v>#N/A</v>
      </c>
      <c r="AL59" s="508" t="e">
        <f ca="1">+IF(AND(ISNUMBER(OFFSET('Sanitation Data'!$G$6,0,10*ROW('Sanitation Data'!G53))),'Data Summary'!DA59="Yes"),OFFSET('Sanitation Data'!$G$6,0,10*ROW('Sanitation Data'!G53)),NA())</f>
        <v>#N/A</v>
      </c>
      <c r="AM59" s="508" t="e">
        <f ca="1">+IF(AND(ISNUMBER(OFFSET('Sanitation Data'!$G$10,0,10*ROW('Sanitation Data'!G53))),'Data Summary'!DB59="Yes"),OFFSET('Sanitation Data'!$G$10,0,10*ROW('Sanitation Data'!G53)),NA())</f>
        <v>#N/A</v>
      </c>
      <c r="AN59" s="508" t="e">
        <f ca="1">+IF(AND(ISNUMBER(OFFSET('Sanitation Data'!$G$11,0,10*ROW('Sanitation Data'!G53))),'Data Summary'!DC59="Yes"),OFFSET('Sanitation Data'!$G$11,0,10*ROW('Sanitation Data'!G53)),NA())</f>
        <v>#N/A</v>
      </c>
      <c r="AO59" s="508" t="e">
        <f ca="1">+IF(AND(ISNUMBER(OFFSET('Sanitation Data'!$G$12,0,10*ROW('Sanitation Data'!G53))),'Data Summary'!DD59="Yes"),OFFSET('Sanitation Data'!$G$12,0,10*ROW('Sanitation Data'!G53)),NA())</f>
        <v>#N/A</v>
      </c>
      <c r="AP59" s="508" t="e">
        <f ca="1">+IF(AND(ISNUMBER(OFFSET('Sanitation Data'!$H$4,0,10*ROW('Sanitation Data'!H53))),'Data Summary'!DE59="Yes"),100-OFFSET('Sanitation Data'!$H$4,0,10*ROW('Sanitation Data'!H53)),NA())</f>
        <v>#N/A</v>
      </c>
      <c r="AQ59" s="508" t="e">
        <f ca="1">+IF(AND(ISNUMBER(OFFSET('Sanitation Data'!$H$6,0,10*ROW('Sanitation Data'!H53))),'Data Summary'!DF59="Yes"),OFFSET('Sanitation Data'!$H$6,0,10*ROW('Sanitation Data'!H53)),NA())</f>
        <v>#N/A</v>
      </c>
      <c r="AR59" s="508" t="e">
        <f ca="1">+IF(AND(ISNUMBER(OFFSET('Sanitation Data'!$H$10,0,10*ROW('Sanitation Data'!H53))),'Data Summary'!DG59="Yes"),OFFSET('Sanitation Data'!$H$10,0,10*ROW('Sanitation Data'!H53)),NA())</f>
        <v>#N/A</v>
      </c>
      <c r="AS59" s="508" t="e">
        <f ca="1">+IF(AND(ISNUMBER(OFFSET('Sanitation Data'!$H$11,0,10*ROW('Sanitation Data'!H53))),'Data Summary'!DH59="Yes"),OFFSET('Sanitation Data'!$H$11,0,10*ROW('Sanitation Data'!H53)),NA())</f>
        <v>#N/A</v>
      </c>
      <c r="AT59" s="508" t="e">
        <f ca="1">+IF(AND(ISNUMBER(OFFSET('Sanitation Data'!$H$12,0,10*ROW('Sanitation Data'!H53))),'Data Summary'!DI59="Yes"),OFFSET('Sanitation Data'!$H$12,0,10*ROW('Sanitation Data'!H53)),NA())</f>
        <v>#N/A</v>
      </c>
      <c r="AU59" s="508" t="e">
        <f ca="1">+IF(AND(ISNUMBER(OFFSET('Sanitation Data'!$I$4,0,10*ROW('Sanitation Data'!I53))),'Data Summary'!DJ59="Yes"),100-OFFSET('Sanitation Data'!$I$4,0,10*ROW('Sanitation Data'!I53)),NA())</f>
        <v>#N/A</v>
      </c>
      <c r="AV59" s="508" t="e">
        <f ca="1">+IF(AND(ISNUMBER(OFFSET('Sanitation Data'!$I$6,0,10*ROW('Sanitation Data'!I53))),'Data Summary'!DK59="Yes"),OFFSET('Sanitation Data'!$I$6,0,10*ROW('Sanitation Data'!I53)),NA())</f>
        <v>#N/A</v>
      </c>
      <c r="AW59" s="508" t="e">
        <f ca="1">+IF(AND(ISNUMBER(OFFSET('Sanitation Data'!$I$10,0,10*ROW('Sanitation Data'!I53))),'Data Summary'!DL59="Yes"),OFFSET('Sanitation Data'!$I$10,0,10*ROW('Sanitation Data'!I53)),NA())</f>
        <v>#N/A</v>
      </c>
      <c r="AX59" s="508" t="e">
        <f ca="1">+IF(AND(ISNUMBER(OFFSET('Sanitation Data'!$I$11,0,10*ROW('Sanitation Data'!I53))),'Data Summary'!DM59="Yes"),OFFSET('Sanitation Data'!$I$11,0,10*ROW('Sanitation Data'!I53)),NA())</f>
        <v>#N/A</v>
      </c>
      <c r="AY59" s="508" t="e">
        <f ca="1">+IF(AND(ISNUMBER(OFFSET('Sanitation Data'!$I$12,0,10*ROW('Sanitation Data'!I53))),'Data Summary'!DN59="Yes"),OFFSET('Sanitation Data'!$I$12,0,10*ROW('Sanitation Data'!I53)),NA())</f>
        <v>#N/A</v>
      </c>
      <c r="AZ59" s="509" t="e">
        <f ca="1">+IF(AND(ISNUMBER(OFFSET('Hygiene Data'!$D$5,0,10*ROW('Hygiene Data'!D53))),'Data Summary'!DO59="Yes"),OFFSET('Hygiene Data'!$D$5,0,10*ROW('Hygiene Data'!D53)),NA())</f>
        <v>#N/A</v>
      </c>
      <c r="BA59" s="509" t="e">
        <f ca="1">+IF(AND(ISNUMBER(OFFSET('Hygiene Data'!$D$7,0,10*ROW('Hygiene Data'!D53))),'Data Summary'!DP59="Yes"),OFFSET('Hygiene Data'!$D$7,0,10*ROW('Hygiene Data'!D53)),NA())</f>
        <v>#N/A</v>
      </c>
      <c r="BB59" s="509" t="e">
        <f ca="1">+IF(AND(ISNUMBER(OFFSET('Hygiene Data'!$D$9,0,10*ROW('Hygiene Data'!D53))),'Data Summary'!DQ59="Yes"),OFFSET('Hygiene Data'!$D$9,0,10*ROW('Hygiene Data'!D53)),NA())</f>
        <v>#N/A</v>
      </c>
      <c r="BC59" s="509" t="e">
        <f ca="1">+IF(AND(ISNUMBER(OFFSET('Hygiene Data'!$E$5,0,10*ROW('Hygiene Data'!E53))),'Data Summary'!DR59="Yes"),OFFSET('Hygiene Data'!$E$5,0,10*ROW('Hygiene Data'!E53)),NA())</f>
        <v>#N/A</v>
      </c>
      <c r="BD59" s="509" t="e">
        <f ca="1">+IF(AND(ISNUMBER(OFFSET('Hygiene Data'!$E$7,0,10*ROW('Hygiene Data'!E53))),'Data Summary'!DS59="Yes"),OFFSET('Hygiene Data'!$E$7,0,10*ROW('Hygiene Data'!E53)),NA())</f>
        <v>#N/A</v>
      </c>
      <c r="BE59" s="509" t="e">
        <f ca="1">+IF(AND(ISNUMBER(OFFSET('Hygiene Data'!$E$9,0,10*ROW('Hygiene Data'!E53))),'Data Summary'!DT59="Yes"),OFFSET('Hygiene Data'!$E$9,0,10*ROW('Hygiene Data'!E53)),NA())</f>
        <v>#N/A</v>
      </c>
      <c r="BF59" s="509" t="e">
        <f ca="1">+IF(AND(ISNUMBER(OFFSET('Hygiene Data'!$F$5,0,10*ROW('Hygiene Data'!F53))),'Data Summary'!DU59="Yes"),OFFSET('Hygiene Data'!$F$5,0,10*ROW('Hygiene Data'!F53)),NA())</f>
        <v>#N/A</v>
      </c>
      <c r="BG59" s="509" t="e">
        <f ca="1">+IF(AND(ISNUMBER(OFFSET('Hygiene Data'!$F$7,0,10*ROW('Hygiene Data'!F53))),'Data Summary'!DV59="Yes"),OFFSET('Hygiene Data'!$F$7,0,10*ROW('Hygiene Data'!F53)),NA())</f>
        <v>#N/A</v>
      </c>
      <c r="BH59" s="509" t="e">
        <f ca="1">+IF(AND(ISNUMBER(OFFSET('Hygiene Data'!$F$9,0,10*ROW('Hygiene Data'!F53))),'Data Summary'!DW59="Yes"),OFFSET('Hygiene Data'!$F$9,0,10*ROW('Hygiene Data'!F53)),NA())</f>
        <v>#N/A</v>
      </c>
      <c r="BI59" s="509" t="e">
        <f ca="1">+IF(AND(ISNUMBER(OFFSET('Hygiene Data'!$G$5,0,10*ROW('Hygiene Data'!G53))),'Data Summary'!DX59="Yes"),OFFSET('Hygiene Data'!$G$5,0,10*ROW('Hygiene Data'!G53)),NA())</f>
        <v>#N/A</v>
      </c>
      <c r="BJ59" s="509" t="e">
        <f ca="1">+IF(AND(ISNUMBER(OFFSET('Hygiene Data'!$G$7,0,10*ROW('Hygiene Data'!G53))),'Data Summary'!DY59="Yes"),OFFSET('Hygiene Data'!$G$7,0,10*ROW('Hygiene Data'!G53)),NA())</f>
        <v>#N/A</v>
      </c>
      <c r="BK59" s="509" t="e">
        <f ca="1">+IF(AND(ISNUMBER(OFFSET('Hygiene Data'!$G$9,0,10*ROW('Hygiene Data'!G53))),'Data Summary'!DZ59="Yes"),OFFSET('Hygiene Data'!$G$9,0,10*ROW('Hygiene Data'!G53)),NA())</f>
        <v>#N/A</v>
      </c>
      <c r="BL59" s="509" t="e">
        <f ca="1">+IF(AND(ISNUMBER(OFFSET('Hygiene Data'!$H$5,0,10*ROW('Hygiene Data'!H53))),'Data Summary'!EA59="Yes"),OFFSET('Hygiene Data'!$H$5,0,10*ROW('Hygiene Data'!H53)),NA())</f>
        <v>#N/A</v>
      </c>
      <c r="BM59" s="509" t="e">
        <f ca="1">+IF(AND(ISNUMBER(OFFSET('Hygiene Data'!$H$7,0,10*ROW('Hygiene Data'!H53))),'Data Summary'!EB59="Yes"),OFFSET('Hygiene Data'!$H$7,0,10*ROW('Hygiene Data'!H53)),NA())</f>
        <v>#N/A</v>
      </c>
      <c r="BN59" s="509" t="e">
        <f ca="1">+IF(AND(ISNUMBER(OFFSET('Hygiene Data'!$H$9,0,10*ROW('Hygiene Data'!H53))),'Data Summary'!EC59="Yes"),OFFSET('Hygiene Data'!$H$9,0,10*ROW('Hygiene Data'!H53)),NA())</f>
        <v>#N/A</v>
      </c>
      <c r="BO59" s="509" t="e">
        <f ca="1">+IF(AND(ISNUMBER(OFFSET('Hygiene Data'!$I$5,0,10*ROW('Hygiene Data'!I53))),'Data Summary'!ED59="Yes"),OFFSET('Hygiene Data'!$I$5,0,10*ROW('Hygiene Data'!I53)),NA())</f>
        <v>#N/A</v>
      </c>
      <c r="BP59" s="509" t="e">
        <f ca="1">+IF(AND(ISNUMBER(OFFSET('Hygiene Data'!$I$7,0,10*ROW('Hygiene Data'!I53))),'Data Summary'!EE59="Yes"),OFFSET('Hygiene Data'!$I$7,0,10*ROW('Hygiene Data'!I53)),NA())</f>
        <v>#N/A</v>
      </c>
      <c r="BQ59" s="509" t="e">
        <f ca="1">+IF(AND(ISNUMBER(OFFSET('Hygiene Data'!$I$9,0,10*ROW('Hygiene Data'!I53))),'Data Summary'!EF59="Yes"),OFFSET('Hygiene Data'!$I$9,0,10*ROW('Hygiene Data'!I53)),NA())</f>
        <v>#N/A</v>
      </c>
    </row>
    <row r="60" spans="1:69" x14ac:dyDescent="0.25">
      <c r="A60" s="505" t="e">
        <f ca="1">+RIGHT('Data Summary'!A60,LEN('Data Summary'!A60)-9)</f>
        <v>#VALUE!</v>
      </c>
      <c r="B60" s="479" t="str">
        <f ca="1">+IF(ISTEXT('Data Summary'!B60),'Data Summary'!B60,"")</f>
        <v/>
      </c>
      <c r="C60" s="506" t="e">
        <f ca="1">+VALUE('Data Summary'!C60)</f>
        <v>#VALUE!</v>
      </c>
      <c r="D60" s="507" t="e">
        <f ca="1">+IF(AND(ISNUMBER(OFFSET('Water Data'!$D$4,0,10*ROW('Water Data'!D54))),'Data Summary'!BS60="Yes"),100-OFFSET('Water Data'!$D$4,0,10*ROW('Water Data'!D54)),NA())</f>
        <v>#N/A</v>
      </c>
      <c r="E60" s="507" t="e">
        <f ca="1">+IF(AND(ISNUMBER(OFFSET('Water Data'!$D$6,0,10*ROW('Water Data'!D54))),'Data Summary'!BT60="Yes"),OFFSET('Water Data'!$D$6,0,10*ROW('Water Data'!D54)),NA())</f>
        <v>#N/A</v>
      </c>
      <c r="F60" s="507" t="e">
        <f ca="1">+IF(AND(ISNUMBER(OFFSET('Water Data'!$D$9,0,10*ROW('Water Data'!D54))),'Data Summary'!BU60="Yes"),OFFSET('Water Data'!$D$9,0,10*ROW('Water Data'!D54)),NA())</f>
        <v>#N/A</v>
      </c>
      <c r="G60" s="507" t="e">
        <f ca="1">+IF(AND(ISNUMBER(OFFSET('Water Data'!$E$4,0,10*ROW('Water Data'!E54))),'Data Summary'!BV60="Yes"),100-OFFSET('Water Data'!$E$4,0,10*ROW('Water Data'!E54)),NA())</f>
        <v>#N/A</v>
      </c>
      <c r="H60" s="507" t="e">
        <f ca="1">+IF(AND(ISNUMBER(OFFSET('Water Data'!$E$6,0,10*ROW('Water Data'!E54))),'Data Summary'!BW60="Yes"),OFFSET('Water Data'!$E$6,0,10*ROW('Water Data'!E54)),NA())</f>
        <v>#N/A</v>
      </c>
      <c r="I60" s="507" t="e">
        <f ca="1">+IF(AND(ISNUMBER(OFFSET('Water Data'!$E$9,0,10*ROW('Water Data'!E54))),'Data Summary'!BX60="Yes"),OFFSET('Water Data'!$E$9,0,10*ROW('Water Data'!E54)),NA())</f>
        <v>#N/A</v>
      </c>
      <c r="J60" s="507" t="e">
        <f ca="1">+IF(AND(ISNUMBER(OFFSET('Water Data'!$F$4,0,10*ROW('Water Data'!F54))),'Data Summary'!BY60="Yes"),100-OFFSET('Water Data'!$F$4,0,10*ROW('Water Data'!F54)),NA())</f>
        <v>#N/A</v>
      </c>
      <c r="K60" s="507" t="e">
        <f ca="1">+IF(AND(ISNUMBER(OFFSET('Water Data'!$F$6,0,10*ROW('Water Data'!F54))),'Data Summary'!BZ60="Yes"),OFFSET('Water Data'!$F$6,0,10*ROW('Water Data'!F54)),NA())</f>
        <v>#N/A</v>
      </c>
      <c r="L60" s="507" t="e">
        <f ca="1">+IF(AND(ISNUMBER(OFFSET('Water Data'!$F$9,0,10*ROW('Water Data'!F54))),'Data Summary'!CA60="Yes"),OFFSET('Water Data'!$F$9,0,10*ROW('Water Data'!F54)),NA())</f>
        <v>#N/A</v>
      </c>
      <c r="M60" s="507" t="e">
        <f ca="1">+IF(AND(ISNUMBER(OFFSET('Water Data'!$G$4,0,10*ROW('Water Data'!G54))),'Data Summary'!CB60="Yes"),100-OFFSET('Water Data'!$G$4,0,10*ROW('Water Data'!G54)),NA())</f>
        <v>#N/A</v>
      </c>
      <c r="N60" s="507" t="e">
        <f ca="1">+IF(AND(ISNUMBER(OFFSET('Water Data'!$G$6,0,10*ROW('Water Data'!G54))),'Data Summary'!CC60="Yes"),OFFSET('Water Data'!$G$6,0,10*ROW('Water Data'!G54)),NA())</f>
        <v>#N/A</v>
      </c>
      <c r="O60" s="507" t="e">
        <f ca="1">+IF(AND(ISNUMBER(OFFSET('Water Data'!$G$9,0,10*ROW('Water Data'!G54))),'Data Summary'!CD60="Yes"),OFFSET('Water Data'!$G$9,0,10*ROW('Water Data'!G54)),NA())</f>
        <v>#N/A</v>
      </c>
      <c r="P60" s="507" t="e">
        <f ca="1">+IF(AND(ISNUMBER(OFFSET('Water Data'!$H$4,0,10*ROW('Water Data'!H54))),'Data Summary'!CE60="Yes"),100-OFFSET('Water Data'!$H$4,0,10*ROW('Water Data'!H54)),NA())</f>
        <v>#N/A</v>
      </c>
      <c r="Q60" s="507" t="e">
        <f ca="1">+IF(AND(ISNUMBER(OFFSET('Water Data'!$H$6,0,10*ROW('Water Data'!H54))),'Data Summary'!CF60="Yes"),OFFSET('Water Data'!$H$6,0,10*ROW('Water Data'!H54)),NA())</f>
        <v>#N/A</v>
      </c>
      <c r="R60" s="507" t="e">
        <f ca="1">+IF(AND(ISNUMBER(OFFSET('Water Data'!$H$9,0,10*ROW('Water Data'!H54))),'Data Summary'!CG60="Yes"),OFFSET('Water Data'!$H$9,0,10*ROW('Water Data'!H54)),NA())</f>
        <v>#N/A</v>
      </c>
      <c r="S60" s="507" t="e">
        <f ca="1">+IF(AND(ISNUMBER(OFFSET('Water Data'!$I$4,0,10*ROW('Water Data'!I54))),'Data Summary'!CH60="Yes"),100-OFFSET('Water Data'!$I$4,0,10*ROW('Water Data'!I54)),NA())</f>
        <v>#N/A</v>
      </c>
      <c r="T60" s="507" t="e">
        <f ca="1">+IF(AND(ISNUMBER(OFFSET('Water Data'!$I$6,0,10*ROW('Water Data'!I54))),'Data Summary'!CI60="Yes"),OFFSET('Water Data'!$I$6,0,10*ROW('Water Data'!I54)),NA())</f>
        <v>#N/A</v>
      </c>
      <c r="U60" s="507" t="e">
        <f ca="1">+IF(AND(ISNUMBER(OFFSET('Water Data'!$I$9,0,10*ROW('Water Data'!I54))),'Data Summary'!CJ60="Yes"),OFFSET('Water Data'!$I$9,0,10*ROW('Water Data'!I54)),NA())</f>
        <v>#N/A</v>
      </c>
      <c r="V60" s="508" t="e">
        <f ca="1">+IF(AND(ISNUMBER(OFFSET('Sanitation Data'!$D$4,0,10*ROW('Sanitation Data'!D54))),'Data Summary'!CK60="Yes"),100-OFFSET('Sanitation Data'!$D$4,0,10*ROW('Sanitation Data'!D54)),NA())</f>
        <v>#N/A</v>
      </c>
      <c r="W60" s="508" t="e">
        <f ca="1">+IF(AND(ISNUMBER(OFFSET('Sanitation Data'!$D$6,0,10*ROW('Sanitation Data'!D54))),'Data Summary'!CL60="Yes"),OFFSET('Sanitation Data'!$D$6,0,10*ROW('Sanitation Data'!D54)),NA())</f>
        <v>#N/A</v>
      </c>
      <c r="X60" s="508" t="e">
        <f ca="1">+IF(AND(ISNUMBER(OFFSET('Sanitation Data'!$D$10,0,10*ROW('Sanitation Data'!D54))),'Data Summary'!CM60="Yes"),OFFSET('Sanitation Data'!$D$10,0,10*ROW('Sanitation Data'!D54)),NA())</f>
        <v>#N/A</v>
      </c>
      <c r="Y60" s="508" t="e">
        <f ca="1">+IF(AND(ISNUMBER(OFFSET('Sanitation Data'!$D$11,0,10*ROW('Sanitation Data'!D54))),'Data Summary'!CN60="Yes"),OFFSET('Sanitation Data'!$D$11,0,10*ROW('Sanitation Data'!D54)),NA())</f>
        <v>#N/A</v>
      </c>
      <c r="Z60" s="508" t="e">
        <f ca="1">+IF(AND(ISNUMBER(OFFSET('Sanitation Data'!$D$12,0,10*ROW('Sanitation Data'!D54))),'Data Summary'!CO60="Yes"),OFFSET('Sanitation Data'!$D$12,0,10*ROW('Sanitation Data'!D54)),NA())</f>
        <v>#N/A</v>
      </c>
      <c r="AA60" s="508" t="e">
        <f ca="1">+IF(AND(ISNUMBER(OFFSET('Sanitation Data'!$E$4,0,10*ROW('Sanitation Data'!E54))),'Data Summary'!CP60="Yes"),100-OFFSET('Sanitation Data'!$E$4,0,10*ROW('Sanitation Data'!E54)),NA())</f>
        <v>#N/A</v>
      </c>
      <c r="AB60" s="508" t="e">
        <f ca="1">+IF(AND(ISNUMBER(OFFSET('Sanitation Data'!$E$6,0,10*ROW('Sanitation Data'!E54))),'Data Summary'!CQ60="Yes"),OFFSET('Sanitation Data'!$E$6,0,10*ROW('Sanitation Data'!E54)),NA())</f>
        <v>#N/A</v>
      </c>
      <c r="AC60" s="508" t="e">
        <f ca="1">+IF(AND(ISNUMBER(OFFSET('Sanitation Data'!$E$10,0,10*ROW('Sanitation Data'!E54))),'Data Summary'!CR60="Yes"),OFFSET('Sanitation Data'!$E$10,0,10*ROW('Sanitation Data'!E54)),NA())</f>
        <v>#N/A</v>
      </c>
      <c r="AD60" s="508" t="e">
        <f ca="1">+IF(AND(ISNUMBER(OFFSET('Sanitation Data'!$E$11,0,10*ROW('Sanitation Data'!E54))),'Data Summary'!CS60="Yes"),OFFSET('Sanitation Data'!$E$11,0,10*ROW('Sanitation Data'!E54)),NA())</f>
        <v>#N/A</v>
      </c>
      <c r="AE60" s="508" t="e">
        <f ca="1">+IF(AND(ISNUMBER(OFFSET('Sanitation Data'!$E$12,0,10*ROW('Sanitation Data'!E54))),'Data Summary'!CT60="Yes"),OFFSET('Sanitation Data'!$E$12,0,10*ROW('Sanitation Data'!E54)),NA())</f>
        <v>#N/A</v>
      </c>
      <c r="AF60" s="508" t="e">
        <f ca="1">+IF(AND(ISNUMBER(OFFSET('Sanitation Data'!$F$4,0,10*ROW('Sanitation Data'!F54))),'Data Summary'!CU60="Yes"),100-OFFSET('Sanitation Data'!$F$4,0,10*ROW('Sanitation Data'!F54)),NA())</f>
        <v>#N/A</v>
      </c>
      <c r="AG60" s="508" t="e">
        <f ca="1">+IF(AND(ISNUMBER(OFFSET('Sanitation Data'!$F$6,0,10*ROW('Sanitation Data'!F54))),'Data Summary'!CV60="Yes"),OFFSET('Sanitation Data'!$F$6,0,10*ROW('Sanitation Data'!F54)),NA())</f>
        <v>#N/A</v>
      </c>
      <c r="AH60" s="508" t="e">
        <f ca="1">+IF(AND(ISNUMBER(OFFSET('Sanitation Data'!$F$10,0,10*ROW('Sanitation Data'!F54))),'Data Summary'!CW60="Yes"),OFFSET('Sanitation Data'!$F$10,0,10*ROW('Sanitation Data'!F54)),NA())</f>
        <v>#N/A</v>
      </c>
      <c r="AI60" s="508" t="e">
        <f ca="1">+IF(AND(ISNUMBER(OFFSET('Sanitation Data'!$F$11,0,10*ROW('Sanitation Data'!F54))),'Data Summary'!CX60="Yes"),OFFSET('Sanitation Data'!$F$11,0,10*ROW('Sanitation Data'!F54)),NA())</f>
        <v>#N/A</v>
      </c>
      <c r="AJ60" s="508" t="e">
        <f ca="1">+IF(AND(ISNUMBER(OFFSET('Sanitation Data'!$F$12,0,10*ROW('Sanitation Data'!F54))),'Data Summary'!CY60="Yes"),OFFSET('Sanitation Data'!$F$12,0,10*ROW('Sanitation Data'!F54)),NA())</f>
        <v>#N/A</v>
      </c>
      <c r="AK60" s="508" t="e">
        <f ca="1">+IF(AND(ISNUMBER(OFFSET('Sanitation Data'!$G$4,0,10*ROW('Sanitation Data'!G54))),'Data Summary'!CZ60="Yes"),100-OFFSET('Sanitation Data'!$G$4,0,10*ROW('Sanitation Data'!G54)),NA())</f>
        <v>#N/A</v>
      </c>
      <c r="AL60" s="508" t="e">
        <f ca="1">+IF(AND(ISNUMBER(OFFSET('Sanitation Data'!$G$6,0,10*ROW('Sanitation Data'!G54))),'Data Summary'!DA60="Yes"),OFFSET('Sanitation Data'!$G$6,0,10*ROW('Sanitation Data'!G54)),NA())</f>
        <v>#N/A</v>
      </c>
      <c r="AM60" s="508" t="e">
        <f ca="1">+IF(AND(ISNUMBER(OFFSET('Sanitation Data'!$G$10,0,10*ROW('Sanitation Data'!G54))),'Data Summary'!DB60="Yes"),OFFSET('Sanitation Data'!$G$10,0,10*ROW('Sanitation Data'!G54)),NA())</f>
        <v>#N/A</v>
      </c>
      <c r="AN60" s="508" t="e">
        <f ca="1">+IF(AND(ISNUMBER(OFFSET('Sanitation Data'!$G$11,0,10*ROW('Sanitation Data'!G54))),'Data Summary'!DC60="Yes"),OFFSET('Sanitation Data'!$G$11,0,10*ROW('Sanitation Data'!G54)),NA())</f>
        <v>#N/A</v>
      </c>
      <c r="AO60" s="508" t="e">
        <f ca="1">+IF(AND(ISNUMBER(OFFSET('Sanitation Data'!$G$12,0,10*ROW('Sanitation Data'!G54))),'Data Summary'!DD60="Yes"),OFFSET('Sanitation Data'!$G$12,0,10*ROW('Sanitation Data'!G54)),NA())</f>
        <v>#N/A</v>
      </c>
      <c r="AP60" s="508" t="e">
        <f ca="1">+IF(AND(ISNUMBER(OFFSET('Sanitation Data'!$H$4,0,10*ROW('Sanitation Data'!H54))),'Data Summary'!DE60="Yes"),100-OFFSET('Sanitation Data'!$H$4,0,10*ROW('Sanitation Data'!H54)),NA())</f>
        <v>#N/A</v>
      </c>
      <c r="AQ60" s="508" t="e">
        <f ca="1">+IF(AND(ISNUMBER(OFFSET('Sanitation Data'!$H$6,0,10*ROW('Sanitation Data'!H54))),'Data Summary'!DF60="Yes"),OFFSET('Sanitation Data'!$H$6,0,10*ROW('Sanitation Data'!H54)),NA())</f>
        <v>#N/A</v>
      </c>
      <c r="AR60" s="508" t="e">
        <f ca="1">+IF(AND(ISNUMBER(OFFSET('Sanitation Data'!$H$10,0,10*ROW('Sanitation Data'!H54))),'Data Summary'!DG60="Yes"),OFFSET('Sanitation Data'!$H$10,0,10*ROW('Sanitation Data'!H54)),NA())</f>
        <v>#N/A</v>
      </c>
      <c r="AS60" s="508" t="e">
        <f ca="1">+IF(AND(ISNUMBER(OFFSET('Sanitation Data'!$H$11,0,10*ROW('Sanitation Data'!H54))),'Data Summary'!DH60="Yes"),OFFSET('Sanitation Data'!$H$11,0,10*ROW('Sanitation Data'!H54)),NA())</f>
        <v>#N/A</v>
      </c>
      <c r="AT60" s="508" t="e">
        <f ca="1">+IF(AND(ISNUMBER(OFFSET('Sanitation Data'!$H$12,0,10*ROW('Sanitation Data'!H54))),'Data Summary'!DI60="Yes"),OFFSET('Sanitation Data'!$H$12,0,10*ROW('Sanitation Data'!H54)),NA())</f>
        <v>#N/A</v>
      </c>
      <c r="AU60" s="508" t="e">
        <f ca="1">+IF(AND(ISNUMBER(OFFSET('Sanitation Data'!$I$4,0,10*ROW('Sanitation Data'!I54))),'Data Summary'!DJ60="Yes"),100-OFFSET('Sanitation Data'!$I$4,0,10*ROW('Sanitation Data'!I54)),NA())</f>
        <v>#N/A</v>
      </c>
      <c r="AV60" s="508" t="e">
        <f ca="1">+IF(AND(ISNUMBER(OFFSET('Sanitation Data'!$I$6,0,10*ROW('Sanitation Data'!I54))),'Data Summary'!DK60="Yes"),OFFSET('Sanitation Data'!$I$6,0,10*ROW('Sanitation Data'!I54)),NA())</f>
        <v>#N/A</v>
      </c>
      <c r="AW60" s="508" t="e">
        <f ca="1">+IF(AND(ISNUMBER(OFFSET('Sanitation Data'!$I$10,0,10*ROW('Sanitation Data'!I54))),'Data Summary'!DL60="Yes"),OFFSET('Sanitation Data'!$I$10,0,10*ROW('Sanitation Data'!I54)),NA())</f>
        <v>#N/A</v>
      </c>
      <c r="AX60" s="508" t="e">
        <f ca="1">+IF(AND(ISNUMBER(OFFSET('Sanitation Data'!$I$11,0,10*ROW('Sanitation Data'!I54))),'Data Summary'!DM60="Yes"),OFFSET('Sanitation Data'!$I$11,0,10*ROW('Sanitation Data'!I54)),NA())</f>
        <v>#N/A</v>
      </c>
      <c r="AY60" s="508" t="e">
        <f ca="1">+IF(AND(ISNUMBER(OFFSET('Sanitation Data'!$I$12,0,10*ROW('Sanitation Data'!I54))),'Data Summary'!DN60="Yes"),OFFSET('Sanitation Data'!$I$12,0,10*ROW('Sanitation Data'!I54)),NA())</f>
        <v>#N/A</v>
      </c>
      <c r="AZ60" s="509" t="e">
        <f ca="1">+IF(AND(ISNUMBER(OFFSET('Hygiene Data'!$D$5,0,10*ROW('Hygiene Data'!D54))),'Data Summary'!DO60="Yes"),OFFSET('Hygiene Data'!$D$5,0,10*ROW('Hygiene Data'!D54)),NA())</f>
        <v>#N/A</v>
      </c>
      <c r="BA60" s="509" t="e">
        <f ca="1">+IF(AND(ISNUMBER(OFFSET('Hygiene Data'!$D$7,0,10*ROW('Hygiene Data'!D54))),'Data Summary'!DP60="Yes"),OFFSET('Hygiene Data'!$D$7,0,10*ROW('Hygiene Data'!D54)),NA())</f>
        <v>#N/A</v>
      </c>
      <c r="BB60" s="509" t="e">
        <f ca="1">+IF(AND(ISNUMBER(OFFSET('Hygiene Data'!$D$9,0,10*ROW('Hygiene Data'!D54))),'Data Summary'!DQ60="Yes"),OFFSET('Hygiene Data'!$D$9,0,10*ROW('Hygiene Data'!D54)),NA())</f>
        <v>#N/A</v>
      </c>
      <c r="BC60" s="509" t="e">
        <f ca="1">+IF(AND(ISNUMBER(OFFSET('Hygiene Data'!$E$5,0,10*ROW('Hygiene Data'!E54))),'Data Summary'!DR60="Yes"),OFFSET('Hygiene Data'!$E$5,0,10*ROW('Hygiene Data'!E54)),NA())</f>
        <v>#N/A</v>
      </c>
      <c r="BD60" s="509" t="e">
        <f ca="1">+IF(AND(ISNUMBER(OFFSET('Hygiene Data'!$E$7,0,10*ROW('Hygiene Data'!E54))),'Data Summary'!DS60="Yes"),OFFSET('Hygiene Data'!$E$7,0,10*ROW('Hygiene Data'!E54)),NA())</f>
        <v>#N/A</v>
      </c>
      <c r="BE60" s="509" t="e">
        <f ca="1">+IF(AND(ISNUMBER(OFFSET('Hygiene Data'!$E$9,0,10*ROW('Hygiene Data'!E54))),'Data Summary'!DT60="Yes"),OFFSET('Hygiene Data'!$E$9,0,10*ROW('Hygiene Data'!E54)),NA())</f>
        <v>#N/A</v>
      </c>
      <c r="BF60" s="509" t="e">
        <f ca="1">+IF(AND(ISNUMBER(OFFSET('Hygiene Data'!$F$5,0,10*ROW('Hygiene Data'!F54))),'Data Summary'!DU60="Yes"),OFFSET('Hygiene Data'!$F$5,0,10*ROW('Hygiene Data'!F54)),NA())</f>
        <v>#N/A</v>
      </c>
      <c r="BG60" s="509" t="e">
        <f ca="1">+IF(AND(ISNUMBER(OFFSET('Hygiene Data'!$F$7,0,10*ROW('Hygiene Data'!F54))),'Data Summary'!DV60="Yes"),OFFSET('Hygiene Data'!$F$7,0,10*ROW('Hygiene Data'!F54)),NA())</f>
        <v>#N/A</v>
      </c>
      <c r="BH60" s="509" t="e">
        <f ca="1">+IF(AND(ISNUMBER(OFFSET('Hygiene Data'!$F$9,0,10*ROW('Hygiene Data'!F54))),'Data Summary'!DW60="Yes"),OFFSET('Hygiene Data'!$F$9,0,10*ROW('Hygiene Data'!F54)),NA())</f>
        <v>#N/A</v>
      </c>
      <c r="BI60" s="509" t="e">
        <f ca="1">+IF(AND(ISNUMBER(OFFSET('Hygiene Data'!$G$5,0,10*ROW('Hygiene Data'!G54))),'Data Summary'!DX60="Yes"),OFFSET('Hygiene Data'!$G$5,0,10*ROW('Hygiene Data'!G54)),NA())</f>
        <v>#N/A</v>
      </c>
      <c r="BJ60" s="509" t="e">
        <f ca="1">+IF(AND(ISNUMBER(OFFSET('Hygiene Data'!$G$7,0,10*ROW('Hygiene Data'!G54))),'Data Summary'!DY60="Yes"),OFFSET('Hygiene Data'!$G$7,0,10*ROW('Hygiene Data'!G54)),NA())</f>
        <v>#N/A</v>
      </c>
      <c r="BK60" s="509" t="e">
        <f ca="1">+IF(AND(ISNUMBER(OFFSET('Hygiene Data'!$G$9,0,10*ROW('Hygiene Data'!G54))),'Data Summary'!DZ60="Yes"),OFFSET('Hygiene Data'!$G$9,0,10*ROW('Hygiene Data'!G54)),NA())</f>
        <v>#N/A</v>
      </c>
      <c r="BL60" s="509" t="e">
        <f ca="1">+IF(AND(ISNUMBER(OFFSET('Hygiene Data'!$H$5,0,10*ROW('Hygiene Data'!H54))),'Data Summary'!EA60="Yes"),OFFSET('Hygiene Data'!$H$5,0,10*ROW('Hygiene Data'!H54)),NA())</f>
        <v>#N/A</v>
      </c>
      <c r="BM60" s="509" t="e">
        <f ca="1">+IF(AND(ISNUMBER(OFFSET('Hygiene Data'!$H$7,0,10*ROW('Hygiene Data'!H54))),'Data Summary'!EB60="Yes"),OFFSET('Hygiene Data'!$H$7,0,10*ROW('Hygiene Data'!H54)),NA())</f>
        <v>#N/A</v>
      </c>
      <c r="BN60" s="509" t="e">
        <f ca="1">+IF(AND(ISNUMBER(OFFSET('Hygiene Data'!$H$9,0,10*ROW('Hygiene Data'!H54))),'Data Summary'!EC60="Yes"),OFFSET('Hygiene Data'!$H$9,0,10*ROW('Hygiene Data'!H54)),NA())</f>
        <v>#N/A</v>
      </c>
      <c r="BO60" s="509" t="e">
        <f ca="1">+IF(AND(ISNUMBER(OFFSET('Hygiene Data'!$I$5,0,10*ROW('Hygiene Data'!I54))),'Data Summary'!ED60="Yes"),OFFSET('Hygiene Data'!$I$5,0,10*ROW('Hygiene Data'!I54)),NA())</f>
        <v>#N/A</v>
      </c>
      <c r="BP60" s="509" t="e">
        <f ca="1">+IF(AND(ISNUMBER(OFFSET('Hygiene Data'!$I$7,0,10*ROW('Hygiene Data'!I54))),'Data Summary'!EE60="Yes"),OFFSET('Hygiene Data'!$I$7,0,10*ROW('Hygiene Data'!I54)),NA())</f>
        <v>#N/A</v>
      </c>
      <c r="BQ60" s="509" t="e">
        <f ca="1">+IF(AND(ISNUMBER(OFFSET('Hygiene Data'!$I$9,0,10*ROW('Hygiene Data'!I54))),'Data Summary'!EF60="Yes"),OFFSET('Hygiene Data'!$I$9,0,10*ROW('Hygiene Data'!I54)),NA())</f>
        <v>#N/A</v>
      </c>
    </row>
    <row r="61" spans="1:69" x14ac:dyDescent="0.25">
      <c r="A61" s="505" t="e">
        <f ca="1">+RIGHT('Data Summary'!A61,LEN('Data Summary'!A61)-9)</f>
        <v>#VALUE!</v>
      </c>
      <c r="B61" s="479" t="str">
        <f ca="1">+IF(ISTEXT('Data Summary'!B61),'Data Summary'!B61,"")</f>
        <v/>
      </c>
      <c r="C61" s="506" t="e">
        <f ca="1">+VALUE('Data Summary'!C61)</f>
        <v>#VALUE!</v>
      </c>
      <c r="D61" s="507" t="e">
        <f ca="1">+IF(AND(ISNUMBER(OFFSET('Water Data'!$D$4,0,10*ROW('Water Data'!D55))),'Data Summary'!BS61="Yes"),100-OFFSET('Water Data'!$D$4,0,10*ROW('Water Data'!D55)),NA())</f>
        <v>#N/A</v>
      </c>
      <c r="E61" s="507" t="e">
        <f ca="1">+IF(AND(ISNUMBER(OFFSET('Water Data'!$D$6,0,10*ROW('Water Data'!D55))),'Data Summary'!BT61="Yes"),OFFSET('Water Data'!$D$6,0,10*ROW('Water Data'!D55)),NA())</f>
        <v>#N/A</v>
      </c>
      <c r="F61" s="507" t="e">
        <f ca="1">+IF(AND(ISNUMBER(OFFSET('Water Data'!$D$9,0,10*ROW('Water Data'!D55))),'Data Summary'!BU61="Yes"),OFFSET('Water Data'!$D$9,0,10*ROW('Water Data'!D55)),NA())</f>
        <v>#N/A</v>
      </c>
      <c r="G61" s="507" t="e">
        <f ca="1">+IF(AND(ISNUMBER(OFFSET('Water Data'!$E$4,0,10*ROW('Water Data'!E55))),'Data Summary'!BV61="Yes"),100-OFFSET('Water Data'!$E$4,0,10*ROW('Water Data'!E55)),NA())</f>
        <v>#N/A</v>
      </c>
      <c r="H61" s="507" t="e">
        <f ca="1">+IF(AND(ISNUMBER(OFFSET('Water Data'!$E$6,0,10*ROW('Water Data'!E55))),'Data Summary'!BW61="Yes"),OFFSET('Water Data'!$E$6,0,10*ROW('Water Data'!E55)),NA())</f>
        <v>#N/A</v>
      </c>
      <c r="I61" s="507" t="e">
        <f ca="1">+IF(AND(ISNUMBER(OFFSET('Water Data'!$E$9,0,10*ROW('Water Data'!E55))),'Data Summary'!BX61="Yes"),OFFSET('Water Data'!$E$9,0,10*ROW('Water Data'!E55)),NA())</f>
        <v>#N/A</v>
      </c>
      <c r="J61" s="507" t="e">
        <f ca="1">+IF(AND(ISNUMBER(OFFSET('Water Data'!$F$4,0,10*ROW('Water Data'!F55))),'Data Summary'!BY61="Yes"),100-OFFSET('Water Data'!$F$4,0,10*ROW('Water Data'!F55)),NA())</f>
        <v>#N/A</v>
      </c>
      <c r="K61" s="507" t="e">
        <f ca="1">+IF(AND(ISNUMBER(OFFSET('Water Data'!$F$6,0,10*ROW('Water Data'!F55))),'Data Summary'!BZ61="Yes"),OFFSET('Water Data'!$F$6,0,10*ROW('Water Data'!F55)),NA())</f>
        <v>#N/A</v>
      </c>
      <c r="L61" s="507" t="e">
        <f ca="1">+IF(AND(ISNUMBER(OFFSET('Water Data'!$F$9,0,10*ROW('Water Data'!F55))),'Data Summary'!CA61="Yes"),OFFSET('Water Data'!$F$9,0,10*ROW('Water Data'!F55)),NA())</f>
        <v>#N/A</v>
      </c>
      <c r="M61" s="507" t="e">
        <f ca="1">+IF(AND(ISNUMBER(OFFSET('Water Data'!$G$4,0,10*ROW('Water Data'!G55))),'Data Summary'!CB61="Yes"),100-OFFSET('Water Data'!$G$4,0,10*ROW('Water Data'!G55)),NA())</f>
        <v>#N/A</v>
      </c>
      <c r="N61" s="507" t="e">
        <f ca="1">+IF(AND(ISNUMBER(OFFSET('Water Data'!$G$6,0,10*ROW('Water Data'!G55))),'Data Summary'!CC61="Yes"),OFFSET('Water Data'!$G$6,0,10*ROW('Water Data'!G55)),NA())</f>
        <v>#N/A</v>
      </c>
      <c r="O61" s="507" t="e">
        <f ca="1">+IF(AND(ISNUMBER(OFFSET('Water Data'!$G$9,0,10*ROW('Water Data'!G55))),'Data Summary'!CD61="Yes"),OFFSET('Water Data'!$G$9,0,10*ROW('Water Data'!G55)),NA())</f>
        <v>#N/A</v>
      </c>
      <c r="P61" s="507" t="e">
        <f ca="1">+IF(AND(ISNUMBER(OFFSET('Water Data'!$H$4,0,10*ROW('Water Data'!H55))),'Data Summary'!CE61="Yes"),100-OFFSET('Water Data'!$H$4,0,10*ROW('Water Data'!H55)),NA())</f>
        <v>#N/A</v>
      </c>
      <c r="Q61" s="507" t="e">
        <f ca="1">+IF(AND(ISNUMBER(OFFSET('Water Data'!$H$6,0,10*ROW('Water Data'!H55))),'Data Summary'!CF61="Yes"),OFFSET('Water Data'!$H$6,0,10*ROW('Water Data'!H55)),NA())</f>
        <v>#N/A</v>
      </c>
      <c r="R61" s="507" t="e">
        <f ca="1">+IF(AND(ISNUMBER(OFFSET('Water Data'!$H$9,0,10*ROW('Water Data'!H55))),'Data Summary'!CG61="Yes"),OFFSET('Water Data'!$H$9,0,10*ROW('Water Data'!H55)),NA())</f>
        <v>#N/A</v>
      </c>
      <c r="S61" s="507" t="e">
        <f ca="1">+IF(AND(ISNUMBER(OFFSET('Water Data'!$I$4,0,10*ROW('Water Data'!I55))),'Data Summary'!CH61="Yes"),100-OFFSET('Water Data'!$I$4,0,10*ROW('Water Data'!I55)),NA())</f>
        <v>#N/A</v>
      </c>
      <c r="T61" s="507" t="e">
        <f ca="1">+IF(AND(ISNUMBER(OFFSET('Water Data'!$I$6,0,10*ROW('Water Data'!I55))),'Data Summary'!CI61="Yes"),OFFSET('Water Data'!$I$6,0,10*ROW('Water Data'!I55)),NA())</f>
        <v>#N/A</v>
      </c>
      <c r="U61" s="507" t="e">
        <f ca="1">+IF(AND(ISNUMBER(OFFSET('Water Data'!$I$9,0,10*ROW('Water Data'!I55))),'Data Summary'!CJ61="Yes"),OFFSET('Water Data'!$I$9,0,10*ROW('Water Data'!I55)),NA())</f>
        <v>#N/A</v>
      </c>
      <c r="V61" s="508" t="e">
        <f ca="1">+IF(AND(ISNUMBER(OFFSET('Sanitation Data'!$D$4,0,10*ROW('Sanitation Data'!D55))),'Data Summary'!CK61="Yes"),100-OFFSET('Sanitation Data'!$D$4,0,10*ROW('Sanitation Data'!D55)),NA())</f>
        <v>#N/A</v>
      </c>
      <c r="W61" s="508" t="e">
        <f ca="1">+IF(AND(ISNUMBER(OFFSET('Sanitation Data'!$D$6,0,10*ROW('Sanitation Data'!D55))),'Data Summary'!CL61="Yes"),OFFSET('Sanitation Data'!$D$6,0,10*ROW('Sanitation Data'!D55)),NA())</f>
        <v>#N/A</v>
      </c>
      <c r="X61" s="508" t="e">
        <f ca="1">+IF(AND(ISNUMBER(OFFSET('Sanitation Data'!$D$10,0,10*ROW('Sanitation Data'!D55))),'Data Summary'!CM61="Yes"),OFFSET('Sanitation Data'!$D$10,0,10*ROW('Sanitation Data'!D55)),NA())</f>
        <v>#N/A</v>
      </c>
      <c r="Y61" s="508" t="e">
        <f ca="1">+IF(AND(ISNUMBER(OFFSET('Sanitation Data'!$D$11,0,10*ROW('Sanitation Data'!D55))),'Data Summary'!CN61="Yes"),OFFSET('Sanitation Data'!$D$11,0,10*ROW('Sanitation Data'!D55)),NA())</f>
        <v>#N/A</v>
      </c>
      <c r="Z61" s="508" t="e">
        <f ca="1">+IF(AND(ISNUMBER(OFFSET('Sanitation Data'!$D$12,0,10*ROW('Sanitation Data'!D55))),'Data Summary'!CO61="Yes"),OFFSET('Sanitation Data'!$D$12,0,10*ROW('Sanitation Data'!D55)),NA())</f>
        <v>#N/A</v>
      </c>
      <c r="AA61" s="508" t="e">
        <f ca="1">+IF(AND(ISNUMBER(OFFSET('Sanitation Data'!$E$4,0,10*ROW('Sanitation Data'!E55))),'Data Summary'!CP61="Yes"),100-OFFSET('Sanitation Data'!$E$4,0,10*ROW('Sanitation Data'!E55)),NA())</f>
        <v>#N/A</v>
      </c>
      <c r="AB61" s="508" t="e">
        <f ca="1">+IF(AND(ISNUMBER(OFFSET('Sanitation Data'!$E$6,0,10*ROW('Sanitation Data'!E55))),'Data Summary'!CQ61="Yes"),OFFSET('Sanitation Data'!$E$6,0,10*ROW('Sanitation Data'!E55)),NA())</f>
        <v>#N/A</v>
      </c>
      <c r="AC61" s="508" t="e">
        <f ca="1">+IF(AND(ISNUMBER(OFFSET('Sanitation Data'!$E$10,0,10*ROW('Sanitation Data'!E55))),'Data Summary'!CR61="Yes"),OFFSET('Sanitation Data'!$E$10,0,10*ROW('Sanitation Data'!E55)),NA())</f>
        <v>#N/A</v>
      </c>
      <c r="AD61" s="508" t="e">
        <f ca="1">+IF(AND(ISNUMBER(OFFSET('Sanitation Data'!$E$11,0,10*ROW('Sanitation Data'!E55))),'Data Summary'!CS61="Yes"),OFFSET('Sanitation Data'!$E$11,0,10*ROW('Sanitation Data'!E55)),NA())</f>
        <v>#N/A</v>
      </c>
      <c r="AE61" s="508" t="e">
        <f ca="1">+IF(AND(ISNUMBER(OFFSET('Sanitation Data'!$E$12,0,10*ROW('Sanitation Data'!E55))),'Data Summary'!CT61="Yes"),OFFSET('Sanitation Data'!$E$12,0,10*ROW('Sanitation Data'!E55)),NA())</f>
        <v>#N/A</v>
      </c>
      <c r="AF61" s="508" t="e">
        <f ca="1">+IF(AND(ISNUMBER(OFFSET('Sanitation Data'!$F$4,0,10*ROW('Sanitation Data'!F55))),'Data Summary'!CU61="Yes"),100-OFFSET('Sanitation Data'!$F$4,0,10*ROW('Sanitation Data'!F55)),NA())</f>
        <v>#N/A</v>
      </c>
      <c r="AG61" s="508" t="e">
        <f ca="1">+IF(AND(ISNUMBER(OFFSET('Sanitation Data'!$F$6,0,10*ROW('Sanitation Data'!F55))),'Data Summary'!CV61="Yes"),OFFSET('Sanitation Data'!$F$6,0,10*ROW('Sanitation Data'!F55)),NA())</f>
        <v>#N/A</v>
      </c>
      <c r="AH61" s="508" t="e">
        <f ca="1">+IF(AND(ISNUMBER(OFFSET('Sanitation Data'!$F$10,0,10*ROW('Sanitation Data'!F55))),'Data Summary'!CW61="Yes"),OFFSET('Sanitation Data'!$F$10,0,10*ROW('Sanitation Data'!F55)),NA())</f>
        <v>#N/A</v>
      </c>
      <c r="AI61" s="508" t="e">
        <f ca="1">+IF(AND(ISNUMBER(OFFSET('Sanitation Data'!$F$11,0,10*ROW('Sanitation Data'!F55))),'Data Summary'!CX61="Yes"),OFFSET('Sanitation Data'!$F$11,0,10*ROW('Sanitation Data'!F55)),NA())</f>
        <v>#N/A</v>
      </c>
      <c r="AJ61" s="508" t="e">
        <f ca="1">+IF(AND(ISNUMBER(OFFSET('Sanitation Data'!$F$12,0,10*ROW('Sanitation Data'!F55))),'Data Summary'!CY61="Yes"),OFFSET('Sanitation Data'!$F$12,0,10*ROW('Sanitation Data'!F55)),NA())</f>
        <v>#N/A</v>
      </c>
      <c r="AK61" s="508" t="e">
        <f ca="1">+IF(AND(ISNUMBER(OFFSET('Sanitation Data'!$G$4,0,10*ROW('Sanitation Data'!G55))),'Data Summary'!CZ61="Yes"),100-OFFSET('Sanitation Data'!$G$4,0,10*ROW('Sanitation Data'!G55)),NA())</f>
        <v>#N/A</v>
      </c>
      <c r="AL61" s="508" t="e">
        <f ca="1">+IF(AND(ISNUMBER(OFFSET('Sanitation Data'!$G$6,0,10*ROW('Sanitation Data'!G55))),'Data Summary'!DA61="Yes"),OFFSET('Sanitation Data'!$G$6,0,10*ROW('Sanitation Data'!G55)),NA())</f>
        <v>#N/A</v>
      </c>
      <c r="AM61" s="508" t="e">
        <f ca="1">+IF(AND(ISNUMBER(OFFSET('Sanitation Data'!$G$10,0,10*ROW('Sanitation Data'!G55))),'Data Summary'!DB61="Yes"),OFFSET('Sanitation Data'!$G$10,0,10*ROW('Sanitation Data'!G55)),NA())</f>
        <v>#N/A</v>
      </c>
      <c r="AN61" s="508" t="e">
        <f ca="1">+IF(AND(ISNUMBER(OFFSET('Sanitation Data'!$G$11,0,10*ROW('Sanitation Data'!G55))),'Data Summary'!DC61="Yes"),OFFSET('Sanitation Data'!$G$11,0,10*ROW('Sanitation Data'!G55)),NA())</f>
        <v>#N/A</v>
      </c>
      <c r="AO61" s="508" t="e">
        <f ca="1">+IF(AND(ISNUMBER(OFFSET('Sanitation Data'!$G$12,0,10*ROW('Sanitation Data'!G55))),'Data Summary'!DD61="Yes"),OFFSET('Sanitation Data'!$G$12,0,10*ROW('Sanitation Data'!G55)),NA())</f>
        <v>#N/A</v>
      </c>
      <c r="AP61" s="508" t="e">
        <f ca="1">+IF(AND(ISNUMBER(OFFSET('Sanitation Data'!$H$4,0,10*ROW('Sanitation Data'!H55))),'Data Summary'!DE61="Yes"),100-OFFSET('Sanitation Data'!$H$4,0,10*ROW('Sanitation Data'!H55)),NA())</f>
        <v>#N/A</v>
      </c>
      <c r="AQ61" s="508" t="e">
        <f ca="1">+IF(AND(ISNUMBER(OFFSET('Sanitation Data'!$H$6,0,10*ROW('Sanitation Data'!H55))),'Data Summary'!DF61="Yes"),OFFSET('Sanitation Data'!$H$6,0,10*ROW('Sanitation Data'!H55)),NA())</f>
        <v>#N/A</v>
      </c>
      <c r="AR61" s="508" t="e">
        <f ca="1">+IF(AND(ISNUMBER(OFFSET('Sanitation Data'!$H$10,0,10*ROW('Sanitation Data'!H55))),'Data Summary'!DG61="Yes"),OFFSET('Sanitation Data'!$H$10,0,10*ROW('Sanitation Data'!H55)),NA())</f>
        <v>#N/A</v>
      </c>
      <c r="AS61" s="508" t="e">
        <f ca="1">+IF(AND(ISNUMBER(OFFSET('Sanitation Data'!$H$11,0,10*ROW('Sanitation Data'!H55))),'Data Summary'!DH61="Yes"),OFFSET('Sanitation Data'!$H$11,0,10*ROW('Sanitation Data'!H55)),NA())</f>
        <v>#N/A</v>
      </c>
      <c r="AT61" s="508" t="e">
        <f ca="1">+IF(AND(ISNUMBER(OFFSET('Sanitation Data'!$H$12,0,10*ROW('Sanitation Data'!H55))),'Data Summary'!DI61="Yes"),OFFSET('Sanitation Data'!$H$12,0,10*ROW('Sanitation Data'!H55)),NA())</f>
        <v>#N/A</v>
      </c>
      <c r="AU61" s="508" t="e">
        <f ca="1">+IF(AND(ISNUMBER(OFFSET('Sanitation Data'!$I$4,0,10*ROW('Sanitation Data'!I55))),'Data Summary'!DJ61="Yes"),100-OFFSET('Sanitation Data'!$I$4,0,10*ROW('Sanitation Data'!I55)),NA())</f>
        <v>#N/A</v>
      </c>
      <c r="AV61" s="508" t="e">
        <f ca="1">+IF(AND(ISNUMBER(OFFSET('Sanitation Data'!$I$6,0,10*ROW('Sanitation Data'!I55))),'Data Summary'!DK61="Yes"),OFFSET('Sanitation Data'!$I$6,0,10*ROW('Sanitation Data'!I55)),NA())</f>
        <v>#N/A</v>
      </c>
      <c r="AW61" s="508" t="e">
        <f ca="1">+IF(AND(ISNUMBER(OFFSET('Sanitation Data'!$I$10,0,10*ROW('Sanitation Data'!I55))),'Data Summary'!DL61="Yes"),OFFSET('Sanitation Data'!$I$10,0,10*ROW('Sanitation Data'!I55)),NA())</f>
        <v>#N/A</v>
      </c>
      <c r="AX61" s="508" t="e">
        <f ca="1">+IF(AND(ISNUMBER(OFFSET('Sanitation Data'!$I$11,0,10*ROW('Sanitation Data'!I55))),'Data Summary'!DM61="Yes"),OFFSET('Sanitation Data'!$I$11,0,10*ROW('Sanitation Data'!I55)),NA())</f>
        <v>#N/A</v>
      </c>
      <c r="AY61" s="508" t="e">
        <f ca="1">+IF(AND(ISNUMBER(OFFSET('Sanitation Data'!$I$12,0,10*ROW('Sanitation Data'!I55))),'Data Summary'!DN61="Yes"),OFFSET('Sanitation Data'!$I$12,0,10*ROW('Sanitation Data'!I55)),NA())</f>
        <v>#N/A</v>
      </c>
      <c r="AZ61" s="509" t="e">
        <f ca="1">+IF(AND(ISNUMBER(OFFSET('Hygiene Data'!$D$5,0,10*ROW('Hygiene Data'!D55))),'Data Summary'!DO61="Yes"),OFFSET('Hygiene Data'!$D$5,0,10*ROW('Hygiene Data'!D55)),NA())</f>
        <v>#N/A</v>
      </c>
      <c r="BA61" s="509" t="e">
        <f ca="1">+IF(AND(ISNUMBER(OFFSET('Hygiene Data'!$D$7,0,10*ROW('Hygiene Data'!D55))),'Data Summary'!DP61="Yes"),OFFSET('Hygiene Data'!$D$7,0,10*ROW('Hygiene Data'!D55)),NA())</f>
        <v>#N/A</v>
      </c>
      <c r="BB61" s="509" t="e">
        <f ca="1">+IF(AND(ISNUMBER(OFFSET('Hygiene Data'!$D$9,0,10*ROW('Hygiene Data'!D55))),'Data Summary'!DQ61="Yes"),OFFSET('Hygiene Data'!$D$9,0,10*ROW('Hygiene Data'!D55)),NA())</f>
        <v>#N/A</v>
      </c>
      <c r="BC61" s="509" t="e">
        <f ca="1">+IF(AND(ISNUMBER(OFFSET('Hygiene Data'!$E$5,0,10*ROW('Hygiene Data'!E55))),'Data Summary'!DR61="Yes"),OFFSET('Hygiene Data'!$E$5,0,10*ROW('Hygiene Data'!E55)),NA())</f>
        <v>#N/A</v>
      </c>
      <c r="BD61" s="509" t="e">
        <f ca="1">+IF(AND(ISNUMBER(OFFSET('Hygiene Data'!$E$7,0,10*ROW('Hygiene Data'!E55))),'Data Summary'!DS61="Yes"),OFFSET('Hygiene Data'!$E$7,0,10*ROW('Hygiene Data'!E55)),NA())</f>
        <v>#N/A</v>
      </c>
      <c r="BE61" s="509" t="e">
        <f ca="1">+IF(AND(ISNUMBER(OFFSET('Hygiene Data'!$E$9,0,10*ROW('Hygiene Data'!E55))),'Data Summary'!DT61="Yes"),OFFSET('Hygiene Data'!$E$9,0,10*ROW('Hygiene Data'!E55)),NA())</f>
        <v>#N/A</v>
      </c>
      <c r="BF61" s="509" t="e">
        <f ca="1">+IF(AND(ISNUMBER(OFFSET('Hygiene Data'!$F$5,0,10*ROW('Hygiene Data'!F55))),'Data Summary'!DU61="Yes"),OFFSET('Hygiene Data'!$F$5,0,10*ROW('Hygiene Data'!F55)),NA())</f>
        <v>#N/A</v>
      </c>
      <c r="BG61" s="509" t="e">
        <f ca="1">+IF(AND(ISNUMBER(OFFSET('Hygiene Data'!$F$7,0,10*ROW('Hygiene Data'!F55))),'Data Summary'!DV61="Yes"),OFFSET('Hygiene Data'!$F$7,0,10*ROW('Hygiene Data'!F55)),NA())</f>
        <v>#N/A</v>
      </c>
      <c r="BH61" s="509" t="e">
        <f ca="1">+IF(AND(ISNUMBER(OFFSET('Hygiene Data'!$F$9,0,10*ROW('Hygiene Data'!F55))),'Data Summary'!DW61="Yes"),OFFSET('Hygiene Data'!$F$9,0,10*ROW('Hygiene Data'!F55)),NA())</f>
        <v>#N/A</v>
      </c>
      <c r="BI61" s="509" t="e">
        <f ca="1">+IF(AND(ISNUMBER(OFFSET('Hygiene Data'!$G$5,0,10*ROW('Hygiene Data'!G55))),'Data Summary'!DX61="Yes"),OFFSET('Hygiene Data'!$G$5,0,10*ROW('Hygiene Data'!G55)),NA())</f>
        <v>#N/A</v>
      </c>
      <c r="BJ61" s="509" t="e">
        <f ca="1">+IF(AND(ISNUMBER(OFFSET('Hygiene Data'!$G$7,0,10*ROW('Hygiene Data'!G55))),'Data Summary'!DY61="Yes"),OFFSET('Hygiene Data'!$G$7,0,10*ROW('Hygiene Data'!G55)),NA())</f>
        <v>#N/A</v>
      </c>
      <c r="BK61" s="509" t="e">
        <f ca="1">+IF(AND(ISNUMBER(OFFSET('Hygiene Data'!$G$9,0,10*ROW('Hygiene Data'!G55))),'Data Summary'!DZ61="Yes"),OFFSET('Hygiene Data'!$G$9,0,10*ROW('Hygiene Data'!G55)),NA())</f>
        <v>#N/A</v>
      </c>
      <c r="BL61" s="509" t="e">
        <f ca="1">+IF(AND(ISNUMBER(OFFSET('Hygiene Data'!$H$5,0,10*ROW('Hygiene Data'!H55))),'Data Summary'!EA61="Yes"),OFFSET('Hygiene Data'!$H$5,0,10*ROW('Hygiene Data'!H55)),NA())</f>
        <v>#N/A</v>
      </c>
      <c r="BM61" s="509" t="e">
        <f ca="1">+IF(AND(ISNUMBER(OFFSET('Hygiene Data'!$H$7,0,10*ROW('Hygiene Data'!H55))),'Data Summary'!EB61="Yes"),OFFSET('Hygiene Data'!$H$7,0,10*ROW('Hygiene Data'!H55)),NA())</f>
        <v>#N/A</v>
      </c>
      <c r="BN61" s="509" t="e">
        <f ca="1">+IF(AND(ISNUMBER(OFFSET('Hygiene Data'!$H$9,0,10*ROW('Hygiene Data'!H55))),'Data Summary'!EC61="Yes"),OFFSET('Hygiene Data'!$H$9,0,10*ROW('Hygiene Data'!H55)),NA())</f>
        <v>#N/A</v>
      </c>
      <c r="BO61" s="509" t="e">
        <f ca="1">+IF(AND(ISNUMBER(OFFSET('Hygiene Data'!$I$5,0,10*ROW('Hygiene Data'!I55))),'Data Summary'!ED61="Yes"),OFFSET('Hygiene Data'!$I$5,0,10*ROW('Hygiene Data'!I55)),NA())</f>
        <v>#N/A</v>
      </c>
      <c r="BP61" s="509" t="e">
        <f ca="1">+IF(AND(ISNUMBER(OFFSET('Hygiene Data'!$I$7,0,10*ROW('Hygiene Data'!I55))),'Data Summary'!EE61="Yes"),OFFSET('Hygiene Data'!$I$7,0,10*ROW('Hygiene Data'!I55)),NA())</f>
        <v>#N/A</v>
      </c>
      <c r="BQ61" s="509" t="e">
        <f ca="1">+IF(AND(ISNUMBER(OFFSET('Hygiene Data'!$I$9,0,10*ROW('Hygiene Data'!I55))),'Data Summary'!EF61="Yes"),OFFSET('Hygiene Data'!$I$9,0,10*ROW('Hygiene Data'!I55)),NA())</f>
        <v>#N/A</v>
      </c>
    </row>
    <row r="62" spans="1:69" x14ac:dyDescent="0.25">
      <c r="A62" s="505" t="e">
        <f ca="1">+RIGHT('Data Summary'!A62,LEN('Data Summary'!A62)-9)</f>
        <v>#VALUE!</v>
      </c>
      <c r="B62" s="479" t="str">
        <f ca="1">+IF(ISTEXT('Data Summary'!B62),'Data Summary'!B62,"")</f>
        <v/>
      </c>
      <c r="C62" s="506" t="e">
        <f ca="1">+VALUE('Data Summary'!C62)</f>
        <v>#VALUE!</v>
      </c>
      <c r="D62" s="507" t="e">
        <f ca="1">+IF(AND(ISNUMBER(OFFSET('Water Data'!$D$4,0,10*ROW('Water Data'!D56))),'Data Summary'!BS62="Yes"),100-OFFSET('Water Data'!$D$4,0,10*ROW('Water Data'!D56)),NA())</f>
        <v>#N/A</v>
      </c>
      <c r="E62" s="507" t="e">
        <f ca="1">+IF(AND(ISNUMBER(OFFSET('Water Data'!$D$6,0,10*ROW('Water Data'!D56))),'Data Summary'!BT62="Yes"),OFFSET('Water Data'!$D$6,0,10*ROW('Water Data'!D56)),NA())</f>
        <v>#N/A</v>
      </c>
      <c r="F62" s="507" t="e">
        <f ca="1">+IF(AND(ISNUMBER(OFFSET('Water Data'!$D$9,0,10*ROW('Water Data'!D56))),'Data Summary'!BU62="Yes"),OFFSET('Water Data'!$D$9,0,10*ROW('Water Data'!D56)),NA())</f>
        <v>#N/A</v>
      </c>
      <c r="G62" s="507" t="e">
        <f ca="1">+IF(AND(ISNUMBER(OFFSET('Water Data'!$E$4,0,10*ROW('Water Data'!E56))),'Data Summary'!BV62="Yes"),100-OFFSET('Water Data'!$E$4,0,10*ROW('Water Data'!E56)),NA())</f>
        <v>#N/A</v>
      </c>
      <c r="H62" s="507" t="e">
        <f ca="1">+IF(AND(ISNUMBER(OFFSET('Water Data'!$E$6,0,10*ROW('Water Data'!E56))),'Data Summary'!BW62="Yes"),OFFSET('Water Data'!$E$6,0,10*ROW('Water Data'!E56)),NA())</f>
        <v>#N/A</v>
      </c>
      <c r="I62" s="507" t="e">
        <f ca="1">+IF(AND(ISNUMBER(OFFSET('Water Data'!$E$9,0,10*ROW('Water Data'!E56))),'Data Summary'!BX62="Yes"),OFFSET('Water Data'!$E$9,0,10*ROW('Water Data'!E56)),NA())</f>
        <v>#N/A</v>
      </c>
      <c r="J62" s="507" t="e">
        <f ca="1">+IF(AND(ISNUMBER(OFFSET('Water Data'!$F$4,0,10*ROW('Water Data'!F56))),'Data Summary'!BY62="Yes"),100-OFFSET('Water Data'!$F$4,0,10*ROW('Water Data'!F56)),NA())</f>
        <v>#N/A</v>
      </c>
      <c r="K62" s="507" t="e">
        <f ca="1">+IF(AND(ISNUMBER(OFFSET('Water Data'!$F$6,0,10*ROW('Water Data'!F56))),'Data Summary'!BZ62="Yes"),OFFSET('Water Data'!$F$6,0,10*ROW('Water Data'!F56)),NA())</f>
        <v>#N/A</v>
      </c>
      <c r="L62" s="507" t="e">
        <f ca="1">+IF(AND(ISNUMBER(OFFSET('Water Data'!$F$9,0,10*ROW('Water Data'!F56))),'Data Summary'!CA62="Yes"),OFFSET('Water Data'!$F$9,0,10*ROW('Water Data'!F56)),NA())</f>
        <v>#N/A</v>
      </c>
      <c r="M62" s="507" t="e">
        <f ca="1">+IF(AND(ISNUMBER(OFFSET('Water Data'!$G$4,0,10*ROW('Water Data'!G56))),'Data Summary'!CB62="Yes"),100-OFFSET('Water Data'!$G$4,0,10*ROW('Water Data'!G56)),NA())</f>
        <v>#N/A</v>
      </c>
      <c r="N62" s="507" t="e">
        <f ca="1">+IF(AND(ISNUMBER(OFFSET('Water Data'!$G$6,0,10*ROW('Water Data'!G56))),'Data Summary'!CC62="Yes"),OFFSET('Water Data'!$G$6,0,10*ROW('Water Data'!G56)),NA())</f>
        <v>#N/A</v>
      </c>
      <c r="O62" s="507" t="e">
        <f ca="1">+IF(AND(ISNUMBER(OFFSET('Water Data'!$G$9,0,10*ROW('Water Data'!G56))),'Data Summary'!CD62="Yes"),OFFSET('Water Data'!$G$9,0,10*ROW('Water Data'!G56)),NA())</f>
        <v>#N/A</v>
      </c>
      <c r="P62" s="507" t="e">
        <f ca="1">+IF(AND(ISNUMBER(OFFSET('Water Data'!$H$4,0,10*ROW('Water Data'!H56))),'Data Summary'!CE62="Yes"),100-OFFSET('Water Data'!$H$4,0,10*ROW('Water Data'!H56)),NA())</f>
        <v>#N/A</v>
      </c>
      <c r="Q62" s="507" t="e">
        <f ca="1">+IF(AND(ISNUMBER(OFFSET('Water Data'!$H$6,0,10*ROW('Water Data'!H56))),'Data Summary'!CF62="Yes"),OFFSET('Water Data'!$H$6,0,10*ROW('Water Data'!H56)),NA())</f>
        <v>#N/A</v>
      </c>
      <c r="R62" s="507" t="e">
        <f ca="1">+IF(AND(ISNUMBER(OFFSET('Water Data'!$H$9,0,10*ROW('Water Data'!H56))),'Data Summary'!CG62="Yes"),OFFSET('Water Data'!$H$9,0,10*ROW('Water Data'!H56)),NA())</f>
        <v>#N/A</v>
      </c>
      <c r="S62" s="507" t="e">
        <f ca="1">+IF(AND(ISNUMBER(OFFSET('Water Data'!$I$4,0,10*ROW('Water Data'!I56))),'Data Summary'!CH62="Yes"),100-OFFSET('Water Data'!$I$4,0,10*ROW('Water Data'!I56)),NA())</f>
        <v>#N/A</v>
      </c>
      <c r="T62" s="507" t="e">
        <f ca="1">+IF(AND(ISNUMBER(OFFSET('Water Data'!$I$6,0,10*ROW('Water Data'!I56))),'Data Summary'!CI62="Yes"),OFFSET('Water Data'!$I$6,0,10*ROW('Water Data'!I56)),NA())</f>
        <v>#N/A</v>
      </c>
      <c r="U62" s="507" t="e">
        <f ca="1">+IF(AND(ISNUMBER(OFFSET('Water Data'!$I$9,0,10*ROW('Water Data'!I56))),'Data Summary'!CJ62="Yes"),OFFSET('Water Data'!$I$9,0,10*ROW('Water Data'!I56)),NA())</f>
        <v>#N/A</v>
      </c>
      <c r="V62" s="508" t="e">
        <f ca="1">+IF(AND(ISNUMBER(OFFSET('Sanitation Data'!$D$4,0,10*ROW('Sanitation Data'!D56))),'Data Summary'!CK62="Yes"),100-OFFSET('Sanitation Data'!$D$4,0,10*ROW('Sanitation Data'!D56)),NA())</f>
        <v>#N/A</v>
      </c>
      <c r="W62" s="508" t="e">
        <f ca="1">+IF(AND(ISNUMBER(OFFSET('Sanitation Data'!$D$6,0,10*ROW('Sanitation Data'!D56))),'Data Summary'!CL62="Yes"),OFFSET('Sanitation Data'!$D$6,0,10*ROW('Sanitation Data'!D56)),NA())</f>
        <v>#N/A</v>
      </c>
      <c r="X62" s="508" t="e">
        <f ca="1">+IF(AND(ISNUMBER(OFFSET('Sanitation Data'!$D$10,0,10*ROW('Sanitation Data'!D56))),'Data Summary'!CM62="Yes"),OFFSET('Sanitation Data'!$D$10,0,10*ROW('Sanitation Data'!D56)),NA())</f>
        <v>#N/A</v>
      </c>
      <c r="Y62" s="508" t="e">
        <f ca="1">+IF(AND(ISNUMBER(OFFSET('Sanitation Data'!$D$11,0,10*ROW('Sanitation Data'!D56))),'Data Summary'!CN62="Yes"),OFFSET('Sanitation Data'!$D$11,0,10*ROW('Sanitation Data'!D56)),NA())</f>
        <v>#N/A</v>
      </c>
      <c r="Z62" s="508" t="e">
        <f ca="1">+IF(AND(ISNUMBER(OFFSET('Sanitation Data'!$D$12,0,10*ROW('Sanitation Data'!D56))),'Data Summary'!CO62="Yes"),OFFSET('Sanitation Data'!$D$12,0,10*ROW('Sanitation Data'!D56)),NA())</f>
        <v>#N/A</v>
      </c>
      <c r="AA62" s="508" t="e">
        <f ca="1">+IF(AND(ISNUMBER(OFFSET('Sanitation Data'!$E$4,0,10*ROW('Sanitation Data'!E56))),'Data Summary'!CP62="Yes"),100-OFFSET('Sanitation Data'!$E$4,0,10*ROW('Sanitation Data'!E56)),NA())</f>
        <v>#N/A</v>
      </c>
      <c r="AB62" s="508" t="e">
        <f ca="1">+IF(AND(ISNUMBER(OFFSET('Sanitation Data'!$E$6,0,10*ROW('Sanitation Data'!E56))),'Data Summary'!CQ62="Yes"),OFFSET('Sanitation Data'!$E$6,0,10*ROW('Sanitation Data'!E56)),NA())</f>
        <v>#N/A</v>
      </c>
      <c r="AC62" s="508" t="e">
        <f ca="1">+IF(AND(ISNUMBER(OFFSET('Sanitation Data'!$E$10,0,10*ROW('Sanitation Data'!E56))),'Data Summary'!CR62="Yes"),OFFSET('Sanitation Data'!$E$10,0,10*ROW('Sanitation Data'!E56)),NA())</f>
        <v>#N/A</v>
      </c>
      <c r="AD62" s="508" t="e">
        <f ca="1">+IF(AND(ISNUMBER(OFFSET('Sanitation Data'!$E$11,0,10*ROW('Sanitation Data'!E56))),'Data Summary'!CS62="Yes"),OFFSET('Sanitation Data'!$E$11,0,10*ROW('Sanitation Data'!E56)),NA())</f>
        <v>#N/A</v>
      </c>
      <c r="AE62" s="508" t="e">
        <f ca="1">+IF(AND(ISNUMBER(OFFSET('Sanitation Data'!$E$12,0,10*ROW('Sanitation Data'!E56))),'Data Summary'!CT62="Yes"),OFFSET('Sanitation Data'!$E$12,0,10*ROW('Sanitation Data'!E56)),NA())</f>
        <v>#N/A</v>
      </c>
      <c r="AF62" s="508" t="e">
        <f ca="1">+IF(AND(ISNUMBER(OFFSET('Sanitation Data'!$F$4,0,10*ROW('Sanitation Data'!F56))),'Data Summary'!CU62="Yes"),100-OFFSET('Sanitation Data'!$F$4,0,10*ROW('Sanitation Data'!F56)),NA())</f>
        <v>#N/A</v>
      </c>
      <c r="AG62" s="508" t="e">
        <f ca="1">+IF(AND(ISNUMBER(OFFSET('Sanitation Data'!$F$6,0,10*ROW('Sanitation Data'!F56))),'Data Summary'!CV62="Yes"),OFFSET('Sanitation Data'!$F$6,0,10*ROW('Sanitation Data'!F56)),NA())</f>
        <v>#N/A</v>
      </c>
      <c r="AH62" s="508" t="e">
        <f ca="1">+IF(AND(ISNUMBER(OFFSET('Sanitation Data'!$F$10,0,10*ROW('Sanitation Data'!F56))),'Data Summary'!CW62="Yes"),OFFSET('Sanitation Data'!$F$10,0,10*ROW('Sanitation Data'!F56)),NA())</f>
        <v>#N/A</v>
      </c>
      <c r="AI62" s="508" t="e">
        <f ca="1">+IF(AND(ISNUMBER(OFFSET('Sanitation Data'!$F$11,0,10*ROW('Sanitation Data'!F56))),'Data Summary'!CX62="Yes"),OFFSET('Sanitation Data'!$F$11,0,10*ROW('Sanitation Data'!F56)),NA())</f>
        <v>#N/A</v>
      </c>
      <c r="AJ62" s="508" t="e">
        <f ca="1">+IF(AND(ISNUMBER(OFFSET('Sanitation Data'!$F$12,0,10*ROW('Sanitation Data'!F56))),'Data Summary'!CY62="Yes"),OFFSET('Sanitation Data'!$F$12,0,10*ROW('Sanitation Data'!F56)),NA())</f>
        <v>#N/A</v>
      </c>
      <c r="AK62" s="508" t="e">
        <f ca="1">+IF(AND(ISNUMBER(OFFSET('Sanitation Data'!$G$4,0,10*ROW('Sanitation Data'!G56))),'Data Summary'!CZ62="Yes"),100-OFFSET('Sanitation Data'!$G$4,0,10*ROW('Sanitation Data'!G56)),NA())</f>
        <v>#N/A</v>
      </c>
      <c r="AL62" s="508" t="e">
        <f ca="1">+IF(AND(ISNUMBER(OFFSET('Sanitation Data'!$G$6,0,10*ROW('Sanitation Data'!G56))),'Data Summary'!DA62="Yes"),OFFSET('Sanitation Data'!$G$6,0,10*ROW('Sanitation Data'!G56)),NA())</f>
        <v>#N/A</v>
      </c>
      <c r="AM62" s="508" t="e">
        <f ca="1">+IF(AND(ISNUMBER(OFFSET('Sanitation Data'!$G$10,0,10*ROW('Sanitation Data'!G56))),'Data Summary'!DB62="Yes"),OFFSET('Sanitation Data'!$G$10,0,10*ROW('Sanitation Data'!G56)),NA())</f>
        <v>#N/A</v>
      </c>
      <c r="AN62" s="508" t="e">
        <f ca="1">+IF(AND(ISNUMBER(OFFSET('Sanitation Data'!$G$11,0,10*ROW('Sanitation Data'!G56))),'Data Summary'!DC62="Yes"),OFFSET('Sanitation Data'!$G$11,0,10*ROW('Sanitation Data'!G56)),NA())</f>
        <v>#N/A</v>
      </c>
      <c r="AO62" s="508" t="e">
        <f ca="1">+IF(AND(ISNUMBER(OFFSET('Sanitation Data'!$G$12,0,10*ROW('Sanitation Data'!G56))),'Data Summary'!DD62="Yes"),OFFSET('Sanitation Data'!$G$12,0,10*ROW('Sanitation Data'!G56)),NA())</f>
        <v>#N/A</v>
      </c>
      <c r="AP62" s="508" t="e">
        <f ca="1">+IF(AND(ISNUMBER(OFFSET('Sanitation Data'!$H$4,0,10*ROW('Sanitation Data'!H56))),'Data Summary'!DE62="Yes"),100-OFFSET('Sanitation Data'!$H$4,0,10*ROW('Sanitation Data'!H56)),NA())</f>
        <v>#N/A</v>
      </c>
      <c r="AQ62" s="508" t="e">
        <f ca="1">+IF(AND(ISNUMBER(OFFSET('Sanitation Data'!$H$6,0,10*ROW('Sanitation Data'!H56))),'Data Summary'!DF62="Yes"),OFFSET('Sanitation Data'!$H$6,0,10*ROW('Sanitation Data'!H56)),NA())</f>
        <v>#N/A</v>
      </c>
      <c r="AR62" s="508" t="e">
        <f ca="1">+IF(AND(ISNUMBER(OFFSET('Sanitation Data'!$H$10,0,10*ROW('Sanitation Data'!H56))),'Data Summary'!DG62="Yes"),OFFSET('Sanitation Data'!$H$10,0,10*ROW('Sanitation Data'!H56)),NA())</f>
        <v>#N/A</v>
      </c>
      <c r="AS62" s="508" t="e">
        <f ca="1">+IF(AND(ISNUMBER(OFFSET('Sanitation Data'!$H$11,0,10*ROW('Sanitation Data'!H56))),'Data Summary'!DH62="Yes"),OFFSET('Sanitation Data'!$H$11,0,10*ROW('Sanitation Data'!H56)),NA())</f>
        <v>#N/A</v>
      </c>
      <c r="AT62" s="508" t="e">
        <f ca="1">+IF(AND(ISNUMBER(OFFSET('Sanitation Data'!$H$12,0,10*ROW('Sanitation Data'!H56))),'Data Summary'!DI62="Yes"),OFFSET('Sanitation Data'!$H$12,0,10*ROW('Sanitation Data'!H56)),NA())</f>
        <v>#N/A</v>
      </c>
      <c r="AU62" s="508" t="e">
        <f ca="1">+IF(AND(ISNUMBER(OFFSET('Sanitation Data'!$I$4,0,10*ROW('Sanitation Data'!I56))),'Data Summary'!DJ62="Yes"),100-OFFSET('Sanitation Data'!$I$4,0,10*ROW('Sanitation Data'!I56)),NA())</f>
        <v>#N/A</v>
      </c>
      <c r="AV62" s="508" t="e">
        <f ca="1">+IF(AND(ISNUMBER(OFFSET('Sanitation Data'!$I$6,0,10*ROW('Sanitation Data'!I56))),'Data Summary'!DK62="Yes"),OFFSET('Sanitation Data'!$I$6,0,10*ROW('Sanitation Data'!I56)),NA())</f>
        <v>#N/A</v>
      </c>
      <c r="AW62" s="508" t="e">
        <f ca="1">+IF(AND(ISNUMBER(OFFSET('Sanitation Data'!$I$10,0,10*ROW('Sanitation Data'!I56))),'Data Summary'!DL62="Yes"),OFFSET('Sanitation Data'!$I$10,0,10*ROW('Sanitation Data'!I56)),NA())</f>
        <v>#N/A</v>
      </c>
      <c r="AX62" s="508" t="e">
        <f ca="1">+IF(AND(ISNUMBER(OFFSET('Sanitation Data'!$I$11,0,10*ROW('Sanitation Data'!I56))),'Data Summary'!DM62="Yes"),OFFSET('Sanitation Data'!$I$11,0,10*ROW('Sanitation Data'!I56)),NA())</f>
        <v>#N/A</v>
      </c>
      <c r="AY62" s="508" t="e">
        <f ca="1">+IF(AND(ISNUMBER(OFFSET('Sanitation Data'!$I$12,0,10*ROW('Sanitation Data'!I56))),'Data Summary'!DN62="Yes"),OFFSET('Sanitation Data'!$I$12,0,10*ROW('Sanitation Data'!I56)),NA())</f>
        <v>#N/A</v>
      </c>
      <c r="AZ62" s="509" t="e">
        <f ca="1">+IF(AND(ISNUMBER(OFFSET('Hygiene Data'!$D$5,0,10*ROW('Hygiene Data'!D56))),'Data Summary'!DO62="Yes"),OFFSET('Hygiene Data'!$D$5,0,10*ROW('Hygiene Data'!D56)),NA())</f>
        <v>#N/A</v>
      </c>
      <c r="BA62" s="509" t="e">
        <f ca="1">+IF(AND(ISNUMBER(OFFSET('Hygiene Data'!$D$7,0,10*ROW('Hygiene Data'!D56))),'Data Summary'!DP62="Yes"),OFFSET('Hygiene Data'!$D$7,0,10*ROW('Hygiene Data'!D56)),NA())</f>
        <v>#N/A</v>
      </c>
      <c r="BB62" s="509" t="e">
        <f ca="1">+IF(AND(ISNUMBER(OFFSET('Hygiene Data'!$D$9,0,10*ROW('Hygiene Data'!D56))),'Data Summary'!DQ62="Yes"),OFFSET('Hygiene Data'!$D$9,0,10*ROW('Hygiene Data'!D56)),NA())</f>
        <v>#N/A</v>
      </c>
      <c r="BC62" s="509" t="e">
        <f ca="1">+IF(AND(ISNUMBER(OFFSET('Hygiene Data'!$E$5,0,10*ROW('Hygiene Data'!E56))),'Data Summary'!DR62="Yes"),OFFSET('Hygiene Data'!$E$5,0,10*ROW('Hygiene Data'!E56)),NA())</f>
        <v>#N/A</v>
      </c>
      <c r="BD62" s="509" t="e">
        <f ca="1">+IF(AND(ISNUMBER(OFFSET('Hygiene Data'!$E$7,0,10*ROW('Hygiene Data'!E56))),'Data Summary'!DS62="Yes"),OFFSET('Hygiene Data'!$E$7,0,10*ROW('Hygiene Data'!E56)),NA())</f>
        <v>#N/A</v>
      </c>
      <c r="BE62" s="509" t="e">
        <f ca="1">+IF(AND(ISNUMBER(OFFSET('Hygiene Data'!$E$9,0,10*ROW('Hygiene Data'!E56))),'Data Summary'!DT62="Yes"),OFFSET('Hygiene Data'!$E$9,0,10*ROW('Hygiene Data'!E56)),NA())</f>
        <v>#N/A</v>
      </c>
      <c r="BF62" s="509" t="e">
        <f ca="1">+IF(AND(ISNUMBER(OFFSET('Hygiene Data'!$F$5,0,10*ROW('Hygiene Data'!F56))),'Data Summary'!DU62="Yes"),OFFSET('Hygiene Data'!$F$5,0,10*ROW('Hygiene Data'!F56)),NA())</f>
        <v>#N/A</v>
      </c>
      <c r="BG62" s="509" t="e">
        <f ca="1">+IF(AND(ISNUMBER(OFFSET('Hygiene Data'!$F$7,0,10*ROW('Hygiene Data'!F56))),'Data Summary'!DV62="Yes"),OFFSET('Hygiene Data'!$F$7,0,10*ROW('Hygiene Data'!F56)),NA())</f>
        <v>#N/A</v>
      </c>
      <c r="BH62" s="509" t="e">
        <f ca="1">+IF(AND(ISNUMBER(OFFSET('Hygiene Data'!$F$9,0,10*ROW('Hygiene Data'!F56))),'Data Summary'!DW62="Yes"),OFFSET('Hygiene Data'!$F$9,0,10*ROW('Hygiene Data'!F56)),NA())</f>
        <v>#N/A</v>
      </c>
      <c r="BI62" s="509" t="e">
        <f ca="1">+IF(AND(ISNUMBER(OFFSET('Hygiene Data'!$G$5,0,10*ROW('Hygiene Data'!G56))),'Data Summary'!DX62="Yes"),OFFSET('Hygiene Data'!$G$5,0,10*ROW('Hygiene Data'!G56)),NA())</f>
        <v>#N/A</v>
      </c>
      <c r="BJ62" s="509" t="e">
        <f ca="1">+IF(AND(ISNUMBER(OFFSET('Hygiene Data'!$G$7,0,10*ROW('Hygiene Data'!G56))),'Data Summary'!DY62="Yes"),OFFSET('Hygiene Data'!$G$7,0,10*ROW('Hygiene Data'!G56)),NA())</f>
        <v>#N/A</v>
      </c>
      <c r="BK62" s="509" t="e">
        <f ca="1">+IF(AND(ISNUMBER(OFFSET('Hygiene Data'!$G$9,0,10*ROW('Hygiene Data'!G56))),'Data Summary'!DZ62="Yes"),OFFSET('Hygiene Data'!$G$9,0,10*ROW('Hygiene Data'!G56)),NA())</f>
        <v>#N/A</v>
      </c>
      <c r="BL62" s="509" t="e">
        <f ca="1">+IF(AND(ISNUMBER(OFFSET('Hygiene Data'!$H$5,0,10*ROW('Hygiene Data'!H56))),'Data Summary'!EA62="Yes"),OFFSET('Hygiene Data'!$H$5,0,10*ROW('Hygiene Data'!H56)),NA())</f>
        <v>#N/A</v>
      </c>
      <c r="BM62" s="509" t="e">
        <f ca="1">+IF(AND(ISNUMBER(OFFSET('Hygiene Data'!$H$7,0,10*ROW('Hygiene Data'!H56))),'Data Summary'!EB62="Yes"),OFFSET('Hygiene Data'!$H$7,0,10*ROW('Hygiene Data'!H56)),NA())</f>
        <v>#N/A</v>
      </c>
      <c r="BN62" s="509" t="e">
        <f ca="1">+IF(AND(ISNUMBER(OFFSET('Hygiene Data'!$H$9,0,10*ROW('Hygiene Data'!H56))),'Data Summary'!EC62="Yes"),OFFSET('Hygiene Data'!$H$9,0,10*ROW('Hygiene Data'!H56)),NA())</f>
        <v>#N/A</v>
      </c>
      <c r="BO62" s="509" t="e">
        <f ca="1">+IF(AND(ISNUMBER(OFFSET('Hygiene Data'!$I$5,0,10*ROW('Hygiene Data'!I56))),'Data Summary'!ED62="Yes"),OFFSET('Hygiene Data'!$I$5,0,10*ROW('Hygiene Data'!I56)),NA())</f>
        <v>#N/A</v>
      </c>
      <c r="BP62" s="509" t="e">
        <f ca="1">+IF(AND(ISNUMBER(OFFSET('Hygiene Data'!$I$7,0,10*ROW('Hygiene Data'!I56))),'Data Summary'!EE62="Yes"),OFFSET('Hygiene Data'!$I$7,0,10*ROW('Hygiene Data'!I56)),NA())</f>
        <v>#N/A</v>
      </c>
      <c r="BQ62" s="509" t="e">
        <f ca="1">+IF(AND(ISNUMBER(OFFSET('Hygiene Data'!$I$9,0,10*ROW('Hygiene Data'!I56))),'Data Summary'!EF62="Yes"),OFFSET('Hygiene Data'!$I$9,0,10*ROW('Hygiene Data'!I56)),NA())</f>
        <v>#N/A</v>
      </c>
    </row>
    <row r="63" spans="1:69" x14ac:dyDescent="0.25">
      <c r="A63" s="505" t="e">
        <f ca="1">+RIGHT('Data Summary'!A63,LEN('Data Summary'!A63)-9)</f>
        <v>#VALUE!</v>
      </c>
      <c r="B63" s="479" t="str">
        <f ca="1">+IF(ISTEXT('Data Summary'!B63),'Data Summary'!B63,"")</f>
        <v/>
      </c>
      <c r="C63" s="506" t="e">
        <f ca="1">+VALUE('Data Summary'!C63)</f>
        <v>#VALUE!</v>
      </c>
      <c r="D63" s="507" t="e">
        <f ca="1">+IF(AND(ISNUMBER(OFFSET('Water Data'!$D$4,0,10*ROW('Water Data'!D57))),'Data Summary'!BS63="Yes"),100-OFFSET('Water Data'!$D$4,0,10*ROW('Water Data'!D57)),NA())</f>
        <v>#N/A</v>
      </c>
      <c r="E63" s="507" t="e">
        <f ca="1">+IF(AND(ISNUMBER(OFFSET('Water Data'!$D$6,0,10*ROW('Water Data'!D57))),'Data Summary'!BT63="Yes"),OFFSET('Water Data'!$D$6,0,10*ROW('Water Data'!D57)),NA())</f>
        <v>#N/A</v>
      </c>
      <c r="F63" s="507" t="e">
        <f ca="1">+IF(AND(ISNUMBER(OFFSET('Water Data'!$D$9,0,10*ROW('Water Data'!D57))),'Data Summary'!BU63="Yes"),OFFSET('Water Data'!$D$9,0,10*ROW('Water Data'!D57)),NA())</f>
        <v>#N/A</v>
      </c>
      <c r="G63" s="507" t="e">
        <f ca="1">+IF(AND(ISNUMBER(OFFSET('Water Data'!$E$4,0,10*ROW('Water Data'!E57))),'Data Summary'!BV63="Yes"),100-OFFSET('Water Data'!$E$4,0,10*ROW('Water Data'!E57)),NA())</f>
        <v>#N/A</v>
      </c>
      <c r="H63" s="507" t="e">
        <f ca="1">+IF(AND(ISNUMBER(OFFSET('Water Data'!$E$6,0,10*ROW('Water Data'!E57))),'Data Summary'!BW63="Yes"),OFFSET('Water Data'!$E$6,0,10*ROW('Water Data'!E57)),NA())</f>
        <v>#N/A</v>
      </c>
      <c r="I63" s="507" t="e">
        <f ca="1">+IF(AND(ISNUMBER(OFFSET('Water Data'!$E$9,0,10*ROW('Water Data'!E57))),'Data Summary'!BX63="Yes"),OFFSET('Water Data'!$E$9,0,10*ROW('Water Data'!E57)),NA())</f>
        <v>#N/A</v>
      </c>
      <c r="J63" s="507" t="e">
        <f ca="1">+IF(AND(ISNUMBER(OFFSET('Water Data'!$F$4,0,10*ROW('Water Data'!F57))),'Data Summary'!BY63="Yes"),100-OFFSET('Water Data'!$F$4,0,10*ROW('Water Data'!F57)),NA())</f>
        <v>#N/A</v>
      </c>
      <c r="K63" s="507" t="e">
        <f ca="1">+IF(AND(ISNUMBER(OFFSET('Water Data'!$F$6,0,10*ROW('Water Data'!F57))),'Data Summary'!BZ63="Yes"),OFFSET('Water Data'!$F$6,0,10*ROW('Water Data'!F57)),NA())</f>
        <v>#N/A</v>
      </c>
      <c r="L63" s="507" t="e">
        <f ca="1">+IF(AND(ISNUMBER(OFFSET('Water Data'!$F$9,0,10*ROW('Water Data'!F57))),'Data Summary'!CA63="Yes"),OFFSET('Water Data'!$F$9,0,10*ROW('Water Data'!F57)),NA())</f>
        <v>#N/A</v>
      </c>
      <c r="M63" s="507" t="e">
        <f ca="1">+IF(AND(ISNUMBER(OFFSET('Water Data'!$G$4,0,10*ROW('Water Data'!G57))),'Data Summary'!CB63="Yes"),100-OFFSET('Water Data'!$G$4,0,10*ROW('Water Data'!G57)),NA())</f>
        <v>#N/A</v>
      </c>
      <c r="N63" s="507" t="e">
        <f ca="1">+IF(AND(ISNUMBER(OFFSET('Water Data'!$G$6,0,10*ROW('Water Data'!G57))),'Data Summary'!CC63="Yes"),OFFSET('Water Data'!$G$6,0,10*ROW('Water Data'!G57)),NA())</f>
        <v>#N/A</v>
      </c>
      <c r="O63" s="507" t="e">
        <f ca="1">+IF(AND(ISNUMBER(OFFSET('Water Data'!$G$9,0,10*ROW('Water Data'!G57))),'Data Summary'!CD63="Yes"),OFFSET('Water Data'!$G$9,0,10*ROW('Water Data'!G57)),NA())</f>
        <v>#N/A</v>
      </c>
      <c r="P63" s="507" t="e">
        <f ca="1">+IF(AND(ISNUMBER(OFFSET('Water Data'!$H$4,0,10*ROW('Water Data'!H57))),'Data Summary'!CE63="Yes"),100-OFFSET('Water Data'!$H$4,0,10*ROW('Water Data'!H57)),NA())</f>
        <v>#N/A</v>
      </c>
      <c r="Q63" s="507" t="e">
        <f ca="1">+IF(AND(ISNUMBER(OFFSET('Water Data'!$H$6,0,10*ROW('Water Data'!H57))),'Data Summary'!CF63="Yes"),OFFSET('Water Data'!$H$6,0,10*ROW('Water Data'!H57)),NA())</f>
        <v>#N/A</v>
      </c>
      <c r="R63" s="507" t="e">
        <f ca="1">+IF(AND(ISNUMBER(OFFSET('Water Data'!$H$9,0,10*ROW('Water Data'!H57))),'Data Summary'!CG63="Yes"),OFFSET('Water Data'!$H$9,0,10*ROW('Water Data'!H57)),NA())</f>
        <v>#N/A</v>
      </c>
      <c r="S63" s="507" t="e">
        <f ca="1">+IF(AND(ISNUMBER(OFFSET('Water Data'!$I$4,0,10*ROW('Water Data'!I57))),'Data Summary'!CH63="Yes"),100-OFFSET('Water Data'!$I$4,0,10*ROW('Water Data'!I57)),NA())</f>
        <v>#N/A</v>
      </c>
      <c r="T63" s="507" t="e">
        <f ca="1">+IF(AND(ISNUMBER(OFFSET('Water Data'!$I$6,0,10*ROW('Water Data'!I57))),'Data Summary'!CI63="Yes"),OFFSET('Water Data'!$I$6,0,10*ROW('Water Data'!I57)),NA())</f>
        <v>#N/A</v>
      </c>
      <c r="U63" s="507" t="e">
        <f ca="1">+IF(AND(ISNUMBER(OFFSET('Water Data'!$I$9,0,10*ROW('Water Data'!I57))),'Data Summary'!CJ63="Yes"),OFFSET('Water Data'!$I$9,0,10*ROW('Water Data'!I57)),NA())</f>
        <v>#N/A</v>
      </c>
      <c r="V63" s="508" t="e">
        <f ca="1">+IF(AND(ISNUMBER(OFFSET('Sanitation Data'!$D$4,0,10*ROW('Sanitation Data'!D57))),'Data Summary'!CK63="Yes"),100-OFFSET('Sanitation Data'!$D$4,0,10*ROW('Sanitation Data'!D57)),NA())</f>
        <v>#N/A</v>
      </c>
      <c r="W63" s="508" t="e">
        <f ca="1">+IF(AND(ISNUMBER(OFFSET('Sanitation Data'!$D$6,0,10*ROW('Sanitation Data'!D57))),'Data Summary'!CL63="Yes"),OFFSET('Sanitation Data'!$D$6,0,10*ROW('Sanitation Data'!D57)),NA())</f>
        <v>#N/A</v>
      </c>
      <c r="X63" s="508" t="e">
        <f ca="1">+IF(AND(ISNUMBER(OFFSET('Sanitation Data'!$D$10,0,10*ROW('Sanitation Data'!D57))),'Data Summary'!CM63="Yes"),OFFSET('Sanitation Data'!$D$10,0,10*ROW('Sanitation Data'!D57)),NA())</f>
        <v>#N/A</v>
      </c>
      <c r="Y63" s="508" t="e">
        <f ca="1">+IF(AND(ISNUMBER(OFFSET('Sanitation Data'!$D$11,0,10*ROW('Sanitation Data'!D57))),'Data Summary'!CN63="Yes"),OFFSET('Sanitation Data'!$D$11,0,10*ROW('Sanitation Data'!D57)),NA())</f>
        <v>#N/A</v>
      </c>
      <c r="Z63" s="508" t="e">
        <f ca="1">+IF(AND(ISNUMBER(OFFSET('Sanitation Data'!$D$12,0,10*ROW('Sanitation Data'!D57))),'Data Summary'!CO63="Yes"),OFFSET('Sanitation Data'!$D$12,0,10*ROW('Sanitation Data'!D57)),NA())</f>
        <v>#N/A</v>
      </c>
      <c r="AA63" s="508" t="e">
        <f ca="1">+IF(AND(ISNUMBER(OFFSET('Sanitation Data'!$E$4,0,10*ROW('Sanitation Data'!E57))),'Data Summary'!CP63="Yes"),100-OFFSET('Sanitation Data'!$E$4,0,10*ROW('Sanitation Data'!E57)),NA())</f>
        <v>#N/A</v>
      </c>
      <c r="AB63" s="508" t="e">
        <f ca="1">+IF(AND(ISNUMBER(OFFSET('Sanitation Data'!$E$6,0,10*ROW('Sanitation Data'!E57))),'Data Summary'!CQ63="Yes"),OFFSET('Sanitation Data'!$E$6,0,10*ROW('Sanitation Data'!E57)),NA())</f>
        <v>#N/A</v>
      </c>
      <c r="AC63" s="508" t="e">
        <f ca="1">+IF(AND(ISNUMBER(OFFSET('Sanitation Data'!$E$10,0,10*ROW('Sanitation Data'!E57))),'Data Summary'!CR63="Yes"),OFFSET('Sanitation Data'!$E$10,0,10*ROW('Sanitation Data'!E57)),NA())</f>
        <v>#N/A</v>
      </c>
      <c r="AD63" s="508" t="e">
        <f ca="1">+IF(AND(ISNUMBER(OFFSET('Sanitation Data'!$E$11,0,10*ROW('Sanitation Data'!E57))),'Data Summary'!CS63="Yes"),OFFSET('Sanitation Data'!$E$11,0,10*ROW('Sanitation Data'!E57)),NA())</f>
        <v>#N/A</v>
      </c>
      <c r="AE63" s="508" t="e">
        <f ca="1">+IF(AND(ISNUMBER(OFFSET('Sanitation Data'!$E$12,0,10*ROW('Sanitation Data'!E57))),'Data Summary'!CT63="Yes"),OFFSET('Sanitation Data'!$E$12,0,10*ROW('Sanitation Data'!E57)),NA())</f>
        <v>#N/A</v>
      </c>
      <c r="AF63" s="508" t="e">
        <f ca="1">+IF(AND(ISNUMBER(OFFSET('Sanitation Data'!$F$4,0,10*ROW('Sanitation Data'!F57))),'Data Summary'!CU63="Yes"),100-OFFSET('Sanitation Data'!$F$4,0,10*ROW('Sanitation Data'!F57)),NA())</f>
        <v>#N/A</v>
      </c>
      <c r="AG63" s="508" t="e">
        <f ca="1">+IF(AND(ISNUMBER(OFFSET('Sanitation Data'!$F$6,0,10*ROW('Sanitation Data'!F57))),'Data Summary'!CV63="Yes"),OFFSET('Sanitation Data'!$F$6,0,10*ROW('Sanitation Data'!F57)),NA())</f>
        <v>#N/A</v>
      </c>
      <c r="AH63" s="508" t="e">
        <f ca="1">+IF(AND(ISNUMBER(OFFSET('Sanitation Data'!$F$10,0,10*ROW('Sanitation Data'!F57))),'Data Summary'!CW63="Yes"),OFFSET('Sanitation Data'!$F$10,0,10*ROW('Sanitation Data'!F57)),NA())</f>
        <v>#N/A</v>
      </c>
      <c r="AI63" s="508" t="e">
        <f ca="1">+IF(AND(ISNUMBER(OFFSET('Sanitation Data'!$F$11,0,10*ROW('Sanitation Data'!F57))),'Data Summary'!CX63="Yes"),OFFSET('Sanitation Data'!$F$11,0,10*ROW('Sanitation Data'!F57)),NA())</f>
        <v>#N/A</v>
      </c>
      <c r="AJ63" s="508" t="e">
        <f ca="1">+IF(AND(ISNUMBER(OFFSET('Sanitation Data'!$F$12,0,10*ROW('Sanitation Data'!F57))),'Data Summary'!CY63="Yes"),OFFSET('Sanitation Data'!$F$12,0,10*ROW('Sanitation Data'!F57)),NA())</f>
        <v>#N/A</v>
      </c>
      <c r="AK63" s="508" t="e">
        <f ca="1">+IF(AND(ISNUMBER(OFFSET('Sanitation Data'!$G$4,0,10*ROW('Sanitation Data'!G57))),'Data Summary'!CZ63="Yes"),100-OFFSET('Sanitation Data'!$G$4,0,10*ROW('Sanitation Data'!G57)),NA())</f>
        <v>#N/A</v>
      </c>
      <c r="AL63" s="508" t="e">
        <f ca="1">+IF(AND(ISNUMBER(OFFSET('Sanitation Data'!$G$6,0,10*ROW('Sanitation Data'!G57))),'Data Summary'!DA63="Yes"),OFFSET('Sanitation Data'!$G$6,0,10*ROW('Sanitation Data'!G57)),NA())</f>
        <v>#N/A</v>
      </c>
      <c r="AM63" s="508" t="e">
        <f ca="1">+IF(AND(ISNUMBER(OFFSET('Sanitation Data'!$G$10,0,10*ROW('Sanitation Data'!G57))),'Data Summary'!DB63="Yes"),OFFSET('Sanitation Data'!$G$10,0,10*ROW('Sanitation Data'!G57)),NA())</f>
        <v>#N/A</v>
      </c>
      <c r="AN63" s="508" t="e">
        <f ca="1">+IF(AND(ISNUMBER(OFFSET('Sanitation Data'!$G$11,0,10*ROW('Sanitation Data'!G57))),'Data Summary'!DC63="Yes"),OFFSET('Sanitation Data'!$G$11,0,10*ROW('Sanitation Data'!G57)),NA())</f>
        <v>#N/A</v>
      </c>
      <c r="AO63" s="508" t="e">
        <f ca="1">+IF(AND(ISNUMBER(OFFSET('Sanitation Data'!$G$12,0,10*ROW('Sanitation Data'!G57))),'Data Summary'!DD63="Yes"),OFFSET('Sanitation Data'!$G$12,0,10*ROW('Sanitation Data'!G57)),NA())</f>
        <v>#N/A</v>
      </c>
      <c r="AP63" s="508" t="e">
        <f ca="1">+IF(AND(ISNUMBER(OFFSET('Sanitation Data'!$H$4,0,10*ROW('Sanitation Data'!H57))),'Data Summary'!DE63="Yes"),100-OFFSET('Sanitation Data'!$H$4,0,10*ROW('Sanitation Data'!H57)),NA())</f>
        <v>#N/A</v>
      </c>
      <c r="AQ63" s="508" t="e">
        <f ca="1">+IF(AND(ISNUMBER(OFFSET('Sanitation Data'!$H$6,0,10*ROW('Sanitation Data'!H57))),'Data Summary'!DF63="Yes"),OFFSET('Sanitation Data'!$H$6,0,10*ROW('Sanitation Data'!H57)),NA())</f>
        <v>#N/A</v>
      </c>
      <c r="AR63" s="508" t="e">
        <f ca="1">+IF(AND(ISNUMBER(OFFSET('Sanitation Data'!$H$10,0,10*ROW('Sanitation Data'!H57))),'Data Summary'!DG63="Yes"),OFFSET('Sanitation Data'!$H$10,0,10*ROW('Sanitation Data'!H57)),NA())</f>
        <v>#N/A</v>
      </c>
      <c r="AS63" s="508" t="e">
        <f ca="1">+IF(AND(ISNUMBER(OFFSET('Sanitation Data'!$H$11,0,10*ROW('Sanitation Data'!H57))),'Data Summary'!DH63="Yes"),OFFSET('Sanitation Data'!$H$11,0,10*ROW('Sanitation Data'!H57)),NA())</f>
        <v>#N/A</v>
      </c>
      <c r="AT63" s="508" t="e">
        <f ca="1">+IF(AND(ISNUMBER(OFFSET('Sanitation Data'!$H$12,0,10*ROW('Sanitation Data'!H57))),'Data Summary'!DI63="Yes"),OFFSET('Sanitation Data'!$H$12,0,10*ROW('Sanitation Data'!H57)),NA())</f>
        <v>#N/A</v>
      </c>
      <c r="AU63" s="508" t="e">
        <f ca="1">+IF(AND(ISNUMBER(OFFSET('Sanitation Data'!$I$4,0,10*ROW('Sanitation Data'!I57))),'Data Summary'!DJ63="Yes"),100-OFFSET('Sanitation Data'!$I$4,0,10*ROW('Sanitation Data'!I57)),NA())</f>
        <v>#N/A</v>
      </c>
      <c r="AV63" s="508" t="e">
        <f ca="1">+IF(AND(ISNUMBER(OFFSET('Sanitation Data'!$I$6,0,10*ROW('Sanitation Data'!I57))),'Data Summary'!DK63="Yes"),OFFSET('Sanitation Data'!$I$6,0,10*ROW('Sanitation Data'!I57)),NA())</f>
        <v>#N/A</v>
      </c>
      <c r="AW63" s="508" t="e">
        <f ca="1">+IF(AND(ISNUMBER(OFFSET('Sanitation Data'!$I$10,0,10*ROW('Sanitation Data'!I57))),'Data Summary'!DL63="Yes"),OFFSET('Sanitation Data'!$I$10,0,10*ROW('Sanitation Data'!I57)),NA())</f>
        <v>#N/A</v>
      </c>
      <c r="AX63" s="508" t="e">
        <f ca="1">+IF(AND(ISNUMBER(OFFSET('Sanitation Data'!$I$11,0,10*ROW('Sanitation Data'!I57))),'Data Summary'!DM63="Yes"),OFFSET('Sanitation Data'!$I$11,0,10*ROW('Sanitation Data'!I57)),NA())</f>
        <v>#N/A</v>
      </c>
      <c r="AY63" s="508" t="e">
        <f ca="1">+IF(AND(ISNUMBER(OFFSET('Sanitation Data'!$I$12,0,10*ROW('Sanitation Data'!I57))),'Data Summary'!DN63="Yes"),OFFSET('Sanitation Data'!$I$12,0,10*ROW('Sanitation Data'!I57)),NA())</f>
        <v>#N/A</v>
      </c>
      <c r="AZ63" s="509" t="e">
        <f ca="1">+IF(AND(ISNUMBER(OFFSET('Hygiene Data'!$D$5,0,10*ROW('Hygiene Data'!D57))),'Data Summary'!DO63="Yes"),OFFSET('Hygiene Data'!$D$5,0,10*ROW('Hygiene Data'!D57)),NA())</f>
        <v>#N/A</v>
      </c>
      <c r="BA63" s="509" t="e">
        <f ca="1">+IF(AND(ISNUMBER(OFFSET('Hygiene Data'!$D$7,0,10*ROW('Hygiene Data'!D57))),'Data Summary'!DP63="Yes"),OFFSET('Hygiene Data'!$D$7,0,10*ROW('Hygiene Data'!D57)),NA())</f>
        <v>#N/A</v>
      </c>
      <c r="BB63" s="509" t="e">
        <f ca="1">+IF(AND(ISNUMBER(OFFSET('Hygiene Data'!$D$9,0,10*ROW('Hygiene Data'!D57))),'Data Summary'!DQ63="Yes"),OFFSET('Hygiene Data'!$D$9,0,10*ROW('Hygiene Data'!D57)),NA())</f>
        <v>#N/A</v>
      </c>
      <c r="BC63" s="509" t="e">
        <f ca="1">+IF(AND(ISNUMBER(OFFSET('Hygiene Data'!$E$5,0,10*ROW('Hygiene Data'!E57))),'Data Summary'!DR63="Yes"),OFFSET('Hygiene Data'!$E$5,0,10*ROW('Hygiene Data'!E57)),NA())</f>
        <v>#N/A</v>
      </c>
      <c r="BD63" s="509" t="e">
        <f ca="1">+IF(AND(ISNUMBER(OFFSET('Hygiene Data'!$E$7,0,10*ROW('Hygiene Data'!E57))),'Data Summary'!DS63="Yes"),OFFSET('Hygiene Data'!$E$7,0,10*ROW('Hygiene Data'!E57)),NA())</f>
        <v>#N/A</v>
      </c>
      <c r="BE63" s="509" t="e">
        <f ca="1">+IF(AND(ISNUMBER(OFFSET('Hygiene Data'!$E$9,0,10*ROW('Hygiene Data'!E57))),'Data Summary'!DT63="Yes"),OFFSET('Hygiene Data'!$E$9,0,10*ROW('Hygiene Data'!E57)),NA())</f>
        <v>#N/A</v>
      </c>
      <c r="BF63" s="509" t="e">
        <f ca="1">+IF(AND(ISNUMBER(OFFSET('Hygiene Data'!$F$5,0,10*ROW('Hygiene Data'!F57))),'Data Summary'!DU63="Yes"),OFFSET('Hygiene Data'!$F$5,0,10*ROW('Hygiene Data'!F57)),NA())</f>
        <v>#N/A</v>
      </c>
      <c r="BG63" s="509" t="e">
        <f ca="1">+IF(AND(ISNUMBER(OFFSET('Hygiene Data'!$F$7,0,10*ROW('Hygiene Data'!F57))),'Data Summary'!DV63="Yes"),OFFSET('Hygiene Data'!$F$7,0,10*ROW('Hygiene Data'!F57)),NA())</f>
        <v>#N/A</v>
      </c>
      <c r="BH63" s="509" t="e">
        <f ca="1">+IF(AND(ISNUMBER(OFFSET('Hygiene Data'!$F$9,0,10*ROW('Hygiene Data'!F57))),'Data Summary'!DW63="Yes"),OFFSET('Hygiene Data'!$F$9,0,10*ROW('Hygiene Data'!F57)),NA())</f>
        <v>#N/A</v>
      </c>
      <c r="BI63" s="509" t="e">
        <f ca="1">+IF(AND(ISNUMBER(OFFSET('Hygiene Data'!$G$5,0,10*ROW('Hygiene Data'!G57))),'Data Summary'!DX63="Yes"),OFFSET('Hygiene Data'!$G$5,0,10*ROW('Hygiene Data'!G57)),NA())</f>
        <v>#N/A</v>
      </c>
      <c r="BJ63" s="509" t="e">
        <f ca="1">+IF(AND(ISNUMBER(OFFSET('Hygiene Data'!$G$7,0,10*ROW('Hygiene Data'!G57))),'Data Summary'!DY63="Yes"),OFFSET('Hygiene Data'!$G$7,0,10*ROW('Hygiene Data'!G57)),NA())</f>
        <v>#N/A</v>
      </c>
      <c r="BK63" s="509" t="e">
        <f ca="1">+IF(AND(ISNUMBER(OFFSET('Hygiene Data'!$G$9,0,10*ROW('Hygiene Data'!G57))),'Data Summary'!DZ63="Yes"),OFFSET('Hygiene Data'!$G$9,0,10*ROW('Hygiene Data'!G57)),NA())</f>
        <v>#N/A</v>
      </c>
      <c r="BL63" s="509" t="e">
        <f ca="1">+IF(AND(ISNUMBER(OFFSET('Hygiene Data'!$H$5,0,10*ROW('Hygiene Data'!H57))),'Data Summary'!EA63="Yes"),OFFSET('Hygiene Data'!$H$5,0,10*ROW('Hygiene Data'!H57)),NA())</f>
        <v>#N/A</v>
      </c>
      <c r="BM63" s="509" t="e">
        <f ca="1">+IF(AND(ISNUMBER(OFFSET('Hygiene Data'!$H$7,0,10*ROW('Hygiene Data'!H57))),'Data Summary'!EB63="Yes"),OFFSET('Hygiene Data'!$H$7,0,10*ROW('Hygiene Data'!H57)),NA())</f>
        <v>#N/A</v>
      </c>
      <c r="BN63" s="509" t="e">
        <f ca="1">+IF(AND(ISNUMBER(OFFSET('Hygiene Data'!$H$9,0,10*ROW('Hygiene Data'!H57))),'Data Summary'!EC63="Yes"),OFFSET('Hygiene Data'!$H$9,0,10*ROW('Hygiene Data'!H57)),NA())</f>
        <v>#N/A</v>
      </c>
      <c r="BO63" s="509" t="e">
        <f ca="1">+IF(AND(ISNUMBER(OFFSET('Hygiene Data'!$I$5,0,10*ROW('Hygiene Data'!I57))),'Data Summary'!ED63="Yes"),OFFSET('Hygiene Data'!$I$5,0,10*ROW('Hygiene Data'!I57)),NA())</f>
        <v>#N/A</v>
      </c>
      <c r="BP63" s="509" t="e">
        <f ca="1">+IF(AND(ISNUMBER(OFFSET('Hygiene Data'!$I$7,0,10*ROW('Hygiene Data'!I57))),'Data Summary'!EE63="Yes"),OFFSET('Hygiene Data'!$I$7,0,10*ROW('Hygiene Data'!I57)),NA())</f>
        <v>#N/A</v>
      </c>
      <c r="BQ63" s="509" t="e">
        <f ca="1">+IF(AND(ISNUMBER(OFFSET('Hygiene Data'!$I$9,0,10*ROW('Hygiene Data'!I57))),'Data Summary'!EF63="Yes"),OFFSET('Hygiene Data'!$I$9,0,10*ROW('Hygiene Data'!I57)),NA())</f>
        <v>#N/A</v>
      </c>
    </row>
    <row r="64" spans="1:69" x14ac:dyDescent="0.25">
      <c r="A64" s="505" t="e">
        <f ca="1">+RIGHT('Data Summary'!A64,LEN('Data Summary'!A64)-9)</f>
        <v>#VALUE!</v>
      </c>
      <c r="B64" s="479" t="str">
        <f ca="1">+IF(ISTEXT('Data Summary'!B64),'Data Summary'!B64,"")</f>
        <v/>
      </c>
      <c r="C64" s="506" t="e">
        <f ca="1">+VALUE('Data Summary'!C64)</f>
        <v>#VALUE!</v>
      </c>
      <c r="D64" s="507" t="e">
        <f ca="1">+IF(AND(ISNUMBER(OFFSET('Water Data'!$D$4,0,10*ROW('Water Data'!D58))),'Data Summary'!BS64="Yes"),100-OFFSET('Water Data'!$D$4,0,10*ROW('Water Data'!D58)),NA())</f>
        <v>#N/A</v>
      </c>
      <c r="E64" s="507" t="e">
        <f ca="1">+IF(AND(ISNUMBER(OFFSET('Water Data'!$D$6,0,10*ROW('Water Data'!D58))),'Data Summary'!BT64="Yes"),OFFSET('Water Data'!$D$6,0,10*ROW('Water Data'!D58)),NA())</f>
        <v>#N/A</v>
      </c>
      <c r="F64" s="507" t="e">
        <f ca="1">+IF(AND(ISNUMBER(OFFSET('Water Data'!$D$9,0,10*ROW('Water Data'!D58))),'Data Summary'!BU64="Yes"),OFFSET('Water Data'!$D$9,0,10*ROW('Water Data'!D58)),NA())</f>
        <v>#N/A</v>
      </c>
      <c r="G64" s="507" t="e">
        <f ca="1">+IF(AND(ISNUMBER(OFFSET('Water Data'!$E$4,0,10*ROW('Water Data'!E58))),'Data Summary'!BV64="Yes"),100-OFFSET('Water Data'!$E$4,0,10*ROW('Water Data'!E58)),NA())</f>
        <v>#N/A</v>
      </c>
      <c r="H64" s="507" t="e">
        <f ca="1">+IF(AND(ISNUMBER(OFFSET('Water Data'!$E$6,0,10*ROW('Water Data'!E58))),'Data Summary'!BW64="Yes"),OFFSET('Water Data'!$E$6,0,10*ROW('Water Data'!E58)),NA())</f>
        <v>#N/A</v>
      </c>
      <c r="I64" s="507" t="e">
        <f ca="1">+IF(AND(ISNUMBER(OFFSET('Water Data'!$E$9,0,10*ROW('Water Data'!E58))),'Data Summary'!BX64="Yes"),OFFSET('Water Data'!$E$9,0,10*ROW('Water Data'!E58)),NA())</f>
        <v>#N/A</v>
      </c>
      <c r="J64" s="507" t="e">
        <f ca="1">+IF(AND(ISNUMBER(OFFSET('Water Data'!$F$4,0,10*ROW('Water Data'!F58))),'Data Summary'!BY64="Yes"),100-OFFSET('Water Data'!$F$4,0,10*ROW('Water Data'!F58)),NA())</f>
        <v>#N/A</v>
      </c>
      <c r="K64" s="507" t="e">
        <f ca="1">+IF(AND(ISNUMBER(OFFSET('Water Data'!$F$6,0,10*ROW('Water Data'!F58))),'Data Summary'!BZ64="Yes"),OFFSET('Water Data'!$F$6,0,10*ROW('Water Data'!F58)),NA())</f>
        <v>#N/A</v>
      </c>
      <c r="L64" s="507" t="e">
        <f ca="1">+IF(AND(ISNUMBER(OFFSET('Water Data'!$F$9,0,10*ROW('Water Data'!F58))),'Data Summary'!CA64="Yes"),OFFSET('Water Data'!$F$9,0,10*ROW('Water Data'!F58)),NA())</f>
        <v>#N/A</v>
      </c>
      <c r="M64" s="507" t="e">
        <f ca="1">+IF(AND(ISNUMBER(OFFSET('Water Data'!$G$4,0,10*ROW('Water Data'!G58))),'Data Summary'!CB64="Yes"),100-OFFSET('Water Data'!$G$4,0,10*ROW('Water Data'!G58)),NA())</f>
        <v>#N/A</v>
      </c>
      <c r="N64" s="507" t="e">
        <f ca="1">+IF(AND(ISNUMBER(OFFSET('Water Data'!$G$6,0,10*ROW('Water Data'!G58))),'Data Summary'!CC64="Yes"),OFFSET('Water Data'!$G$6,0,10*ROW('Water Data'!G58)),NA())</f>
        <v>#N/A</v>
      </c>
      <c r="O64" s="507" t="e">
        <f ca="1">+IF(AND(ISNUMBER(OFFSET('Water Data'!$G$9,0,10*ROW('Water Data'!G58))),'Data Summary'!CD64="Yes"),OFFSET('Water Data'!$G$9,0,10*ROW('Water Data'!G58)),NA())</f>
        <v>#N/A</v>
      </c>
      <c r="P64" s="507" t="e">
        <f ca="1">+IF(AND(ISNUMBER(OFFSET('Water Data'!$H$4,0,10*ROW('Water Data'!H58))),'Data Summary'!CE64="Yes"),100-OFFSET('Water Data'!$H$4,0,10*ROW('Water Data'!H58)),NA())</f>
        <v>#N/A</v>
      </c>
      <c r="Q64" s="507" t="e">
        <f ca="1">+IF(AND(ISNUMBER(OFFSET('Water Data'!$H$6,0,10*ROW('Water Data'!H58))),'Data Summary'!CF64="Yes"),OFFSET('Water Data'!$H$6,0,10*ROW('Water Data'!H58)),NA())</f>
        <v>#N/A</v>
      </c>
      <c r="R64" s="507" t="e">
        <f ca="1">+IF(AND(ISNUMBER(OFFSET('Water Data'!$H$9,0,10*ROW('Water Data'!H58))),'Data Summary'!CG64="Yes"),OFFSET('Water Data'!$H$9,0,10*ROW('Water Data'!H58)),NA())</f>
        <v>#N/A</v>
      </c>
      <c r="S64" s="507" t="e">
        <f ca="1">+IF(AND(ISNUMBER(OFFSET('Water Data'!$I$4,0,10*ROW('Water Data'!I58))),'Data Summary'!CH64="Yes"),100-OFFSET('Water Data'!$I$4,0,10*ROW('Water Data'!I58)),NA())</f>
        <v>#N/A</v>
      </c>
      <c r="T64" s="507" t="e">
        <f ca="1">+IF(AND(ISNUMBER(OFFSET('Water Data'!$I$6,0,10*ROW('Water Data'!I58))),'Data Summary'!CI64="Yes"),OFFSET('Water Data'!$I$6,0,10*ROW('Water Data'!I58)),NA())</f>
        <v>#N/A</v>
      </c>
      <c r="U64" s="507" t="e">
        <f ca="1">+IF(AND(ISNUMBER(OFFSET('Water Data'!$I$9,0,10*ROW('Water Data'!I58))),'Data Summary'!CJ64="Yes"),OFFSET('Water Data'!$I$9,0,10*ROW('Water Data'!I58)),NA())</f>
        <v>#N/A</v>
      </c>
      <c r="V64" s="508" t="e">
        <f ca="1">+IF(AND(ISNUMBER(OFFSET('Sanitation Data'!$D$4,0,10*ROW('Sanitation Data'!D58))),'Data Summary'!CK64="Yes"),100-OFFSET('Sanitation Data'!$D$4,0,10*ROW('Sanitation Data'!D58)),NA())</f>
        <v>#N/A</v>
      </c>
      <c r="W64" s="508" t="e">
        <f ca="1">+IF(AND(ISNUMBER(OFFSET('Sanitation Data'!$D$6,0,10*ROW('Sanitation Data'!D58))),'Data Summary'!CL64="Yes"),OFFSET('Sanitation Data'!$D$6,0,10*ROW('Sanitation Data'!D58)),NA())</f>
        <v>#N/A</v>
      </c>
      <c r="X64" s="508" t="e">
        <f ca="1">+IF(AND(ISNUMBER(OFFSET('Sanitation Data'!$D$10,0,10*ROW('Sanitation Data'!D58))),'Data Summary'!CM64="Yes"),OFFSET('Sanitation Data'!$D$10,0,10*ROW('Sanitation Data'!D58)),NA())</f>
        <v>#N/A</v>
      </c>
      <c r="Y64" s="508" t="e">
        <f ca="1">+IF(AND(ISNUMBER(OFFSET('Sanitation Data'!$D$11,0,10*ROW('Sanitation Data'!D58))),'Data Summary'!CN64="Yes"),OFFSET('Sanitation Data'!$D$11,0,10*ROW('Sanitation Data'!D58)),NA())</f>
        <v>#N/A</v>
      </c>
      <c r="Z64" s="508" t="e">
        <f ca="1">+IF(AND(ISNUMBER(OFFSET('Sanitation Data'!$D$12,0,10*ROW('Sanitation Data'!D58))),'Data Summary'!CO64="Yes"),OFFSET('Sanitation Data'!$D$12,0,10*ROW('Sanitation Data'!D58)),NA())</f>
        <v>#N/A</v>
      </c>
      <c r="AA64" s="508" t="e">
        <f ca="1">+IF(AND(ISNUMBER(OFFSET('Sanitation Data'!$E$4,0,10*ROW('Sanitation Data'!E58))),'Data Summary'!CP64="Yes"),100-OFFSET('Sanitation Data'!$E$4,0,10*ROW('Sanitation Data'!E58)),NA())</f>
        <v>#N/A</v>
      </c>
      <c r="AB64" s="508" t="e">
        <f ca="1">+IF(AND(ISNUMBER(OFFSET('Sanitation Data'!$E$6,0,10*ROW('Sanitation Data'!E58))),'Data Summary'!CQ64="Yes"),OFFSET('Sanitation Data'!$E$6,0,10*ROW('Sanitation Data'!E58)),NA())</f>
        <v>#N/A</v>
      </c>
      <c r="AC64" s="508" t="e">
        <f ca="1">+IF(AND(ISNUMBER(OFFSET('Sanitation Data'!$E$10,0,10*ROW('Sanitation Data'!E58))),'Data Summary'!CR64="Yes"),OFFSET('Sanitation Data'!$E$10,0,10*ROW('Sanitation Data'!E58)),NA())</f>
        <v>#N/A</v>
      </c>
      <c r="AD64" s="508" t="e">
        <f ca="1">+IF(AND(ISNUMBER(OFFSET('Sanitation Data'!$E$11,0,10*ROW('Sanitation Data'!E58))),'Data Summary'!CS64="Yes"),OFFSET('Sanitation Data'!$E$11,0,10*ROW('Sanitation Data'!E58)),NA())</f>
        <v>#N/A</v>
      </c>
      <c r="AE64" s="508" t="e">
        <f ca="1">+IF(AND(ISNUMBER(OFFSET('Sanitation Data'!$E$12,0,10*ROW('Sanitation Data'!E58))),'Data Summary'!CT64="Yes"),OFFSET('Sanitation Data'!$E$12,0,10*ROW('Sanitation Data'!E58)),NA())</f>
        <v>#N/A</v>
      </c>
      <c r="AF64" s="508" t="e">
        <f ca="1">+IF(AND(ISNUMBER(OFFSET('Sanitation Data'!$F$4,0,10*ROW('Sanitation Data'!F58))),'Data Summary'!CU64="Yes"),100-OFFSET('Sanitation Data'!$F$4,0,10*ROW('Sanitation Data'!F58)),NA())</f>
        <v>#N/A</v>
      </c>
      <c r="AG64" s="508" t="e">
        <f ca="1">+IF(AND(ISNUMBER(OFFSET('Sanitation Data'!$F$6,0,10*ROW('Sanitation Data'!F58))),'Data Summary'!CV64="Yes"),OFFSET('Sanitation Data'!$F$6,0,10*ROW('Sanitation Data'!F58)),NA())</f>
        <v>#N/A</v>
      </c>
      <c r="AH64" s="508" t="e">
        <f ca="1">+IF(AND(ISNUMBER(OFFSET('Sanitation Data'!$F$10,0,10*ROW('Sanitation Data'!F58))),'Data Summary'!CW64="Yes"),OFFSET('Sanitation Data'!$F$10,0,10*ROW('Sanitation Data'!F58)),NA())</f>
        <v>#N/A</v>
      </c>
      <c r="AI64" s="508" t="e">
        <f ca="1">+IF(AND(ISNUMBER(OFFSET('Sanitation Data'!$F$11,0,10*ROW('Sanitation Data'!F58))),'Data Summary'!CX64="Yes"),OFFSET('Sanitation Data'!$F$11,0,10*ROW('Sanitation Data'!F58)),NA())</f>
        <v>#N/A</v>
      </c>
      <c r="AJ64" s="508" t="e">
        <f ca="1">+IF(AND(ISNUMBER(OFFSET('Sanitation Data'!$F$12,0,10*ROW('Sanitation Data'!F58))),'Data Summary'!CY64="Yes"),OFFSET('Sanitation Data'!$F$12,0,10*ROW('Sanitation Data'!F58)),NA())</f>
        <v>#N/A</v>
      </c>
      <c r="AK64" s="508" t="e">
        <f ca="1">+IF(AND(ISNUMBER(OFFSET('Sanitation Data'!$G$4,0,10*ROW('Sanitation Data'!G58))),'Data Summary'!CZ64="Yes"),100-OFFSET('Sanitation Data'!$G$4,0,10*ROW('Sanitation Data'!G58)),NA())</f>
        <v>#N/A</v>
      </c>
      <c r="AL64" s="508" t="e">
        <f ca="1">+IF(AND(ISNUMBER(OFFSET('Sanitation Data'!$G$6,0,10*ROW('Sanitation Data'!G58))),'Data Summary'!DA64="Yes"),OFFSET('Sanitation Data'!$G$6,0,10*ROW('Sanitation Data'!G58)),NA())</f>
        <v>#N/A</v>
      </c>
      <c r="AM64" s="508" t="e">
        <f ca="1">+IF(AND(ISNUMBER(OFFSET('Sanitation Data'!$G$10,0,10*ROW('Sanitation Data'!G58))),'Data Summary'!DB64="Yes"),OFFSET('Sanitation Data'!$G$10,0,10*ROW('Sanitation Data'!G58)),NA())</f>
        <v>#N/A</v>
      </c>
      <c r="AN64" s="508" t="e">
        <f ca="1">+IF(AND(ISNUMBER(OFFSET('Sanitation Data'!$G$11,0,10*ROW('Sanitation Data'!G58))),'Data Summary'!DC64="Yes"),OFFSET('Sanitation Data'!$G$11,0,10*ROW('Sanitation Data'!G58)),NA())</f>
        <v>#N/A</v>
      </c>
      <c r="AO64" s="508" t="e">
        <f ca="1">+IF(AND(ISNUMBER(OFFSET('Sanitation Data'!$G$12,0,10*ROW('Sanitation Data'!G58))),'Data Summary'!DD64="Yes"),OFFSET('Sanitation Data'!$G$12,0,10*ROW('Sanitation Data'!G58)),NA())</f>
        <v>#N/A</v>
      </c>
      <c r="AP64" s="508" t="e">
        <f ca="1">+IF(AND(ISNUMBER(OFFSET('Sanitation Data'!$H$4,0,10*ROW('Sanitation Data'!H58))),'Data Summary'!DE64="Yes"),100-OFFSET('Sanitation Data'!$H$4,0,10*ROW('Sanitation Data'!H58)),NA())</f>
        <v>#N/A</v>
      </c>
      <c r="AQ64" s="508" t="e">
        <f ca="1">+IF(AND(ISNUMBER(OFFSET('Sanitation Data'!$H$6,0,10*ROW('Sanitation Data'!H58))),'Data Summary'!DF64="Yes"),OFFSET('Sanitation Data'!$H$6,0,10*ROW('Sanitation Data'!H58)),NA())</f>
        <v>#N/A</v>
      </c>
      <c r="AR64" s="508" t="e">
        <f ca="1">+IF(AND(ISNUMBER(OFFSET('Sanitation Data'!$H$10,0,10*ROW('Sanitation Data'!H58))),'Data Summary'!DG64="Yes"),OFFSET('Sanitation Data'!$H$10,0,10*ROW('Sanitation Data'!H58)),NA())</f>
        <v>#N/A</v>
      </c>
      <c r="AS64" s="508" t="e">
        <f ca="1">+IF(AND(ISNUMBER(OFFSET('Sanitation Data'!$H$11,0,10*ROW('Sanitation Data'!H58))),'Data Summary'!DH64="Yes"),OFFSET('Sanitation Data'!$H$11,0,10*ROW('Sanitation Data'!H58)),NA())</f>
        <v>#N/A</v>
      </c>
      <c r="AT64" s="508" t="e">
        <f ca="1">+IF(AND(ISNUMBER(OFFSET('Sanitation Data'!$H$12,0,10*ROW('Sanitation Data'!H58))),'Data Summary'!DI64="Yes"),OFFSET('Sanitation Data'!$H$12,0,10*ROW('Sanitation Data'!H58)),NA())</f>
        <v>#N/A</v>
      </c>
      <c r="AU64" s="508" t="e">
        <f ca="1">+IF(AND(ISNUMBER(OFFSET('Sanitation Data'!$I$4,0,10*ROW('Sanitation Data'!I58))),'Data Summary'!DJ64="Yes"),100-OFFSET('Sanitation Data'!$I$4,0,10*ROW('Sanitation Data'!I58)),NA())</f>
        <v>#N/A</v>
      </c>
      <c r="AV64" s="508" t="e">
        <f ca="1">+IF(AND(ISNUMBER(OFFSET('Sanitation Data'!$I$6,0,10*ROW('Sanitation Data'!I58))),'Data Summary'!DK64="Yes"),OFFSET('Sanitation Data'!$I$6,0,10*ROW('Sanitation Data'!I58)),NA())</f>
        <v>#N/A</v>
      </c>
      <c r="AW64" s="508" t="e">
        <f ca="1">+IF(AND(ISNUMBER(OFFSET('Sanitation Data'!$I$10,0,10*ROW('Sanitation Data'!I58))),'Data Summary'!DL64="Yes"),OFFSET('Sanitation Data'!$I$10,0,10*ROW('Sanitation Data'!I58)),NA())</f>
        <v>#N/A</v>
      </c>
      <c r="AX64" s="508" t="e">
        <f ca="1">+IF(AND(ISNUMBER(OFFSET('Sanitation Data'!$I$11,0,10*ROW('Sanitation Data'!I58))),'Data Summary'!DM64="Yes"),OFFSET('Sanitation Data'!$I$11,0,10*ROW('Sanitation Data'!I58)),NA())</f>
        <v>#N/A</v>
      </c>
      <c r="AY64" s="508" t="e">
        <f ca="1">+IF(AND(ISNUMBER(OFFSET('Sanitation Data'!$I$12,0,10*ROW('Sanitation Data'!I58))),'Data Summary'!DN64="Yes"),OFFSET('Sanitation Data'!$I$12,0,10*ROW('Sanitation Data'!I58)),NA())</f>
        <v>#N/A</v>
      </c>
      <c r="AZ64" s="509" t="e">
        <f ca="1">+IF(AND(ISNUMBER(OFFSET('Hygiene Data'!$D$5,0,10*ROW('Hygiene Data'!D58))),'Data Summary'!DO64="Yes"),OFFSET('Hygiene Data'!$D$5,0,10*ROW('Hygiene Data'!D58)),NA())</f>
        <v>#N/A</v>
      </c>
      <c r="BA64" s="509" t="e">
        <f ca="1">+IF(AND(ISNUMBER(OFFSET('Hygiene Data'!$D$7,0,10*ROW('Hygiene Data'!D58))),'Data Summary'!DP64="Yes"),OFFSET('Hygiene Data'!$D$7,0,10*ROW('Hygiene Data'!D58)),NA())</f>
        <v>#N/A</v>
      </c>
      <c r="BB64" s="509" t="e">
        <f ca="1">+IF(AND(ISNUMBER(OFFSET('Hygiene Data'!$D$9,0,10*ROW('Hygiene Data'!D58))),'Data Summary'!DQ64="Yes"),OFFSET('Hygiene Data'!$D$9,0,10*ROW('Hygiene Data'!D58)),NA())</f>
        <v>#N/A</v>
      </c>
      <c r="BC64" s="509" t="e">
        <f ca="1">+IF(AND(ISNUMBER(OFFSET('Hygiene Data'!$E$5,0,10*ROW('Hygiene Data'!E58))),'Data Summary'!DR64="Yes"),OFFSET('Hygiene Data'!$E$5,0,10*ROW('Hygiene Data'!E58)),NA())</f>
        <v>#N/A</v>
      </c>
      <c r="BD64" s="509" t="e">
        <f ca="1">+IF(AND(ISNUMBER(OFFSET('Hygiene Data'!$E$7,0,10*ROW('Hygiene Data'!E58))),'Data Summary'!DS64="Yes"),OFFSET('Hygiene Data'!$E$7,0,10*ROW('Hygiene Data'!E58)),NA())</f>
        <v>#N/A</v>
      </c>
      <c r="BE64" s="509" t="e">
        <f ca="1">+IF(AND(ISNUMBER(OFFSET('Hygiene Data'!$E$9,0,10*ROW('Hygiene Data'!E58))),'Data Summary'!DT64="Yes"),OFFSET('Hygiene Data'!$E$9,0,10*ROW('Hygiene Data'!E58)),NA())</f>
        <v>#N/A</v>
      </c>
      <c r="BF64" s="509" t="e">
        <f ca="1">+IF(AND(ISNUMBER(OFFSET('Hygiene Data'!$F$5,0,10*ROW('Hygiene Data'!F58))),'Data Summary'!DU64="Yes"),OFFSET('Hygiene Data'!$F$5,0,10*ROW('Hygiene Data'!F58)),NA())</f>
        <v>#N/A</v>
      </c>
      <c r="BG64" s="509" t="e">
        <f ca="1">+IF(AND(ISNUMBER(OFFSET('Hygiene Data'!$F$7,0,10*ROW('Hygiene Data'!F58))),'Data Summary'!DV64="Yes"),OFFSET('Hygiene Data'!$F$7,0,10*ROW('Hygiene Data'!F58)),NA())</f>
        <v>#N/A</v>
      </c>
      <c r="BH64" s="509" t="e">
        <f ca="1">+IF(AND(ISNUMBER(OFFSET('Hygiene Data'!$F$9,0,10*ROW('Hygiene Data'!F58))),'Data Summary'!DW64="Yes"),OFFSET('Hygiene Data'!$F$9,0,10*ROW('Hygiene Data'!F58)),NA())</f>
        <v>#N/A</v>
      </c>
      <c r="BI64" s="509" t="e">
        <f ca="1">+IF(AND(ISNUMBER(OFFSET('Hygiene Data'!$G$5,0,10*ROW('Hygiene Data'!G58))),'Data Summary'!DX64="Yes"),OFFSET('Hygiene Data'!$G$5,0,10*ROW('Hygiene Data'!G58)),NA())</f>
        <v>#N/A</v>
      </c>
      <c r="BJ64" s="509" t="e">
        <f ca="1">+IF(AND(ISNUMBER(OFFSET('Hygiene Data'!$G$7,0,10*ROW('Hygiene Data'!G58))),'Data Summary'!DY64="Yes"),OFFSET('Hygiene Data'!$G$7,0,10*ROW('Hygiene Data'!G58)),NA())</f>
        <v>#N/A</v>
      </c>
      <c r="BK64" s="509" t="e">
        <f ca="1">+IF(AND(ISNUMBER(OFFSET('Hygiene Data'!$G$9,0,10*ROW('Hygiene Data'!G58))),'Data Summary'!DZ64="Yes"),OFFSET('Hygiene Data'!$G$9,0,10*ROW('Hygiene Data'!G58)),NA())</f>
        <v>#N/A</v>
      </c>
      <c r="BL64" s="509" t="e">
        <f ca="1">+IF(AND(ISNUMBER(OFFSET('Hygiene Data'!$H$5,0,10*ROW('Hygiene Data'!H58))),'Data Summary'!EA64="Yes"),OFFSET('Hygiene Data'!$H$5,0,10*ROW('Hygiene Data'!H58)),NA())</f>
        <v>#N/A</v>
      </c>
      <c r="BM64" s="509" t="e">
        <f ca="1">+IF(AND(ISNUMBER(OFFSET('Hygiene Data'!$H$7,0,10*ROW('Hygiene Data'!H58))),'Data Summary'!EB64="Yes"),OFFSET('Hygiene Data'!$H$7,0,10*ROW('Hygiene Data'!H58)),NA())</f>
        <v>#N/A</v>
      </c>
      <c r="BN64" s="509" t="e">
        <f ca="1">+IF(AND(ISNUMBER(OFFSET('Hygiene Data'!$H$9,0,10*ROW('Hygiene Data'!H58))),'Data Summary'!EC64="Yes"),OFFSET('Hygiene Data'!$H$9,0,10*ROW('Hygiene Data'!H58)),NA())</f>
        <v>#N/A</v>
      </c>
      <c r="BO64" s="509" t="e">
        <f ca="1">+IF(AND(ISNUMBER(OFFSET('Hygiene Data'!$I$5,0,10*ROW('Hygiene Data'!I58))),'Data Summary'!ED64="Yes"),OFFSET('Hygiene Data'!$I$5,0,10*ROW('Hygiene Data'!I58)),NA())</f>
        <v>#N/A</v>
      </c>
      <c r="BP64" s="509" t="e">
        <f ca="1">+IF(AND(ISNUMBER(OFFSET('Hygiene Data'!$I$7,0,10*ROW('Hygiene Data'!I58))),'Data Summary'!EE64="Yes"),OFFSET('Hygiene Data'!$I$7,0,10*ROW('Hygiene Data'!I58)),NA())</f>
        <v>#N/A</v>
      </c>
      <c r="BQ64" s="509" t="e">
        <f ca="1">+IF(AND(ISNUMBER(OFFSET('Hygiene Data'!$I$9,0,10*ROW('Hygiene Data'!I58))),'Data Summary'!EF64="Yes"),OFFSET('Hygiene Data'!$I$9,0,10*ROW('Hygiene Data'!I58)),NA())</f>
        <v>#N/A</v>
      </c>
    </row>
    <row r="65" spans="1:69" x14ac:dyDescent="0.25">
      <c r="A65" s="505" t="e">
        <f ca="1">+RIGHT('Data Summary'!A65,LEN('Data Summary'!A65)-9)</f>
        <v>#VALUE!</v>
      </c>
      <c r="B65" s="479" t="str">
        <f ca="1">+IF(ISTEXT('Data Summary'!B65),'Data Summary'!B65,"")</f>
        <v/>
      </c>
      <c r="C65" s="506" t="e">
        <f ca="1">+VALUE('Data Summary'!C65)</f>
        <v>#VALUE!</v>
      </c>
      <c r="D65" s="507" t="e">
        <f ca="1">+IF(AND(ISNUMBER(OFFSET('Water Data'!$D$4,0,10*ROW('Water Data'!D59))),'Data Summary'!BS65="Yes"),100-OFFSET('Water Data'!$D$4,0,10*ROW('Water Data'!D59)),NA())</f>
        <v>#N/A</v>
      </c>
      <c r="E65" s="507" t="e">
        <f ca="1">+IF(AND(ISNUMBER(OFFSET('Water Data'!$D$6,0,10*ROW('Water Data'!D59))),'Data Summary'!BT65="Yes"),OFFSET('Water Data'!$D$6,0,10*ROW('Water Data'!D59)),NA())</f>
        <v>#N/A</v>
      </c>
      <c r="F65" s="507" t="e">
        <f ca="1">+IF(AND(ISNUMBER(OFFSET('Water Data'!$D$9,0,10*ROW('Water Data'!D59))),'Data Summary'!BU65="Yes"),OFFSET('Water Data'!$D$9,0,10*ROW('Water Data'!D59)),NA())</f>
        <v>#N/A</v>
      </c>
      <c r="G65" s="507" t="e">
        <f ca="1">+IF(AND(ISNUMBER(OFFSET('Water Data'!$E$4,0,10*ROW('Water Data'!E59))),'Data Summary'!BV65="Yes"),100-OFFSET('Water Data'!$E$4,0,10*ROW('Water Data'!E59)),NA())</f>
        <v>#N/A</v>
      </c>
      <c r="H65" s="507" t="e">
        <f ca="1">+IF(AND(ISNUMBER(OFFSET('Water Data'!$E$6,0,10*ROW('Water Data'!E59))),'Data Summary'!BW65="Yes"),OFFSET('Water Data'!$E$6,0,10*ROW('Water Data'!E59)),NA())</f>
        <v>#N/A</v>
      </c>
      <c r="I65" s="507" t="e">
        <f ca="1">+IF(AND(ISNUMBER(OFFSET('Water Data'!$E$9,0,10*ROW('Water Data'!E59))),'Data Summary'!BX65="Yes"),OFFSET('Water Data'!$E$9,0,10*ROW('Water Data'!E59)),NA())</f>
        <v>#N/A</v>
      </c>
      <c r="J65" s="507" t="e">
        <f ca="1">+IF(AND(ISNUMBER(OFFSET('Water Data'!$F$4,0,10*ROW('Water Data'!F59))),'Data Summary'!BY65="Yes"),100-OFFSET('Water Data'!$F$4,0,10*ROW('Water Data'!F59)),NA())</f>
        <v>#N/A</v>
      </c>
      <c r="K65" s="507" t="e">
        <f ca="1">+IF(AND(ISNUMBER(OFFSET('Water Data'!$F$6,0,10*ROW('Water Data'!F59))),'Data Summary'!BZ65="Yes"),OFFSET('Water Data'!$F$6,0,10*ROW('Water Data'!F59)),NA())</f>
        <v>#N/A</v>
      </c>
      <c r="L65" s="507" t="e">
        <f ca="1">+IF(AND(ISNUMBER(OFFSET('Water Data'!$F$9,0,10*ROW('Water Data'!F59))),'Data Summary'!CA65="Yes"),OFFSET('Water Data'!$F$9,0,10*ROW('Water Data'!F59)),NA())</f>
        <v>#N/A</v>
      </c>
      <c r="M65" s="507" t="e">
        <f ca="1">+IF(AND(ISNUMBER(OFFSET('Water Data'!$G$4,0,10*ROW('Water Data'!G59))),'Data Summary'!CB65="Yes"),100-OFFSET('Water Data'!$G$4,0,10*ROW('Water Data'!G59)),NA())</f>
        <v>#N/A</v>
      </c>
      <c r="N65" s="507" t="e">
        <f ca="1">+IF(AND(ISNUMBER(OFFSET('Water Data'!$G$6,0,10*ROW('Water Data'!G59))),'Data Summary'!CC65="Yes"),OFFSET('Water Data'!$G$6,0,10*ROW('Water Data'!G59)),NA())</f>
        <v>#N/A</v>
      </c>
      <c r="O65" s="507" t="e">
        <f ca="1">+IF(AND(ISNUMBER(OFFSET('Water Data'!$G$9,0,10*ROW('Water Data'!G59))),'Data Summary'!CD65="Yes"),OFFSET('Water Data'!$G$9,0,10*ROW('Water Data'!G59)),NA())</f>
        <v>#N/A</v>
      </c>
      <c r="P65" s="507" t="e">
        <f ca="1">+IF(AND(ISNUMBER(OFFSET('Water Data'!$H$4,0,10*ROW('Water Data'!H59))),'Data Summary'!CE65="Yes"),100-OFFSET('Water Data'!$H$4,0,10*ROW('Water Data'!H59)),NA())</f>
        <v>#N/A</v>
      </c>
      <c r="Q65" s="507" t="e">
        <f ca="1">+IF(AND(ISNUMBER(OFFSET('Water Data'!$H$6,0,10*ROW('Water Data'!H59))),'Data Summary'!CF65="Yes"),OFFSET('Water Data'!$H$6,0,10*ROW('Water Data'!H59)),NA())</f>
        <v>#N/A</v>
      </c>
      <c r="R65" s="507" t="e">
        <f ca="1">+IF(AND(ISNUMBER(OFFSET('Water Data'!$H$9,0,10*ROW('Water Data'!H59))),'Data Summary'!CG65="Yes"),OFFSET('Water Data'!$H$9,0,10*ROW('Water Data'!H59)),NA())</f>
        <v>#N/A</v>
      </c>
      <c r="S65" s="507" t="e">
        <f ca="1">+IF(AND(ISNUMBER(OFFSET('Water Data'!$I$4,0,10*ROW('Water Data'!I59))),'Data Summary'!CH65="Yes"),100-OFFSET('Water Data'!$I$4,0,10*ROW('Water Data'!I59)),NA())</f>
        <v>#N/A</v>
      </c>
      <c r="T65" s="507" t="e">
        <f ca="1">+IF(AND(ISNUMBER(OFFSET('Water Data'!$I$6,0,10*ROW('Water Data'!I59))),'Data Summary'!CI65="Yes"),OFFSET('Water Data'!$I$6,0,10*ROW('Water Data'!I59)),NA())</f>
        <v>#N/A</v>
      </c>
      <c r="U65" s="507" t="e">
        <f ca="1">+IF(AND(ISNUMBER(OFFSET('Water Data'!$I$9,0,10*ROW('Water Data'!I59))),'Data Summary'!CJ65="Yes"),OFFSET('Water Data'!$I$9,0,10*ROW('Water Data'!I59)),NA())</f>
        <v>#N/A</v>
      </c>
      <c r="V65" s="508" t="e">
        <f ca="1">+IF(AND(ISNUMBER(OFFSET('Sanitation Data'!$D$4,0,10*ROW('Sanitation Data'!D59))),'Data Summary'!CK65="Yes"),100-OFFSET('Sanitation Data'!$D$4,0,10*ROW('Sanitation Data'!D59)),NA())</f>
        <v>#N/A</v>
      </c>
      <c r="W65" s="508" t="e">
        <f ca="1">+IF(AND(ISNUMBER(OFFSET('Sanitation Data'!$D$6,0,10*ROW('Sanitation Data'!D59))),'Data Summary'!CL65="Yes"),OFFSET('Sanitation Data'!$D$6,0,10*ROW('Sanitation Data'!D59)),NA())</f>
        <v>#N/A</v>
      </c>
      <c r="X65" s="508" t="e">
        <f ca="1">+IF(AND(ISNUMBER(OFFSET('Sanitation Data'!$D$10,0,10*ROW('Sanitation Data'!D59))),'Data Summary'!CM65="Yes"),OFFSET('Sanitation Data'!$D$10,0,10*ROW('Sanitation Data'!D59)),NA())</f>
        <v>#N/A</v>
      </c>
      <c r="Y65" s="508" t="e">
        <f ca="1">+IF(AND(ISNUMBER(OFFSET('Sanitation Data'!$D$11,0,10*ROW('Sanitation Data'!D59))),'Data Summary'!CN65="Yes"),OFFSET('Sanitation Data'!$D$11,0,10*ROW('Sanitation Data'!D59)),NA())</f>
        <v>#N/A</v>
      </c>
      <c r="Z65" s="508" t="e">
        <f ca="1">+IF(AND(ISNUMBER(OFFSET('Sanitation Data'!$D$12,0,10*ROW('Sanitation Data'!D59))),'Data Summary'!CO65="Yes"),OFFSET('Sanitation Data'!$D$12,0,10*ROW('Sanitation Data'!D59)),NA())</f>
        <v>#N/A</v>
      </c>
      <c r="AA65" s="508" t="e">
        <f ca="1">+IF(AND(ISNUMBER(OFFSET('Sanitation Data'!$E$4,0,10*ROW('Sanitation Data'!E59))),'Data Summary'!CP65="Yes"),100-OFFSET('Sanitation Data'!$E$4,0,10*ROW('Sanitation Data'!E59)),NA())</f>
        <v>#N/A</v>
      </c>
      <c r="AB65" s="508" t="e">
        <f ca="1">+IF(AND(ISNUMBER(OFFSET('Sanitation Data'!$E$6,0,10*ROW('Sanitation Data'!E59))),'Data Summary'!CQ65="Yes"),OFFSET('Sanitation Data'!$E$6,0,10*ROW('Sanitation Data'!E59)),NA())</f>
        <v>#N/A</v>
      </c>
      <c r="AC65" s="508" t="e">
        <f ca="1">+IF(AND(ISNUMBER(OFFSET('Sanitation Data'!$E$10,0,10*ROW('Sanitation Data'!E59))),'Data Summary'!CR65="Yes"),OFFSET('Sanitation Data'!$E$10,0,10*ROW('Sanitation Data'!E59)),NA())</f>
        <v>#N/A</v>
      </c>
      <c r="AD65" s="508" t="e">
        <f ca="1">+IF(AND(ISNUMBER(OFFSET('Sanitation Data'!$E$11,0,10*ROW('Sanitation Data'!E59))),'Data Summary'!CS65="Yes"),OFFSET('Sanitation Data'!$E$11,0,10*ROW('Sanitation Data'!E59)),NA())</f>
        <v>#N/A</v>
      </c>
      <c r="AE65" s="508" t="e">
        <f ca="1">+IF(AND(ISNUMBER(OFFSET('Sanitation Data'!$E$12,0,10*ROW('Sanitation Data'!E59))),'Data Summary'!CT65="Yes"),OFFSET('Sanitation Data'!$E$12,0,10*ROW('Sanitation Data'!E59)),NA())</f>
        <v>#N/A</v>
      </c>
      <c r="AF65" s="508" t="e">
        <f ca="1">+IF(AND(ISNUMBER(OFFSET('Sanitation Data'!$F$4,0,10*ROW('Sanitation Data'!F59))),'Data Summary'!CU65="Yes"),100-OFFSET('Sanitation Data'!$F$4,0,10*ROW('Sanitation Data'!F59)),NA())</f>
        <v>#N/A</v>
      </c>
      <c r="AG65" s="508" t="e">
        <f ca="1">+IF(AND(ISNUMBER(OFFSET('Sanitation Data'!$F$6,0,10*ROW('Sanitation Data'!F59))),'Data Summary'!CV65="Yes"),OFFSET('Sanitation Data'!$F$6,0,10*ROW('Sanitation Data'!F59)),NA())</f>
        <v>#N/A</v>
      </c>
      <c r="AH65" s="508" t="e">
        <f ca="1">+IF(AND(ISNUMBER(OFFSET('Sanitation Data'!$F$10,0,10*ROW('Sanitation Data'!F59))),'Data Summary'!CW65="Yes"),OFFSET('Sanitation Data'!$F$10,0,10*ROW('Sanitation Data'!F59)),NA())</f>
        <v>#N/A</v>
      </c>
      <c r="AI65" s="508" t="e">
        <f ca="1">+IF(AND(ISNUMBER(OFFSET('Sanitation Data'!$F$11,0,10*ROW('Sanitation Data'!F59))),'Data Summary'!CX65="Yes"),OFFSET('Sanitation Data'!$F$11,0,10*ROW('Sanitation Data'!F59)),NA())</f>
        <v>#N/A</v>
      </c>
      <c r="AJ65" s="508" t="e">
        <f ca="1">+IF(AND(ISNUMBER(OFFSET('Sanitation Data'!$F$12,0,10*ROW('Sanitation Data'!F59))),'Data Summary'!CY65="Yes"),OFFSET('Sanitation Data'!$F$12,0,10*ROW('Sanitation Data'!F59)),NA())</f>
        <v>#N/A</v>
      </c>
      <c r="AK65" s="508" t="e">
        <f ca="1">+IF(AND(ISNUMBER(OFFSET('Sanitation Data'!$G$4,0,10*ROW('Sanitation Data'!G59))),'Data Summary'!CZ65="Yes"),100-OFFSET('Sanitation Data'!$G$4,0,10*ROW('Sanitation Data'!G59)),NA())</f>
        <v>#N/A</v>
      </c>
      <c r="AL65" s="508" t="e">
        <f ca="1">+IF(AND(ISNUMBER(OFFSET('Sanitation Data'!$G$6,0,10*ROW('Sanitation Data'!G59))),'Data Summary'!DA65="Yes"),OFFSET('Sanitation Data'!$G$6,0,10*ROW('Sanitation Data'!G59)),NA())</f>
        <v>#N/A</v>
      </c>
      <c r="AM65" s="508" t="e">
        <f ca="1">+IF(AND(ISNUMBER(OFFSET('Sanitation Data'!$G$10,0,10*ROW('Sanitation Data'!G59))),'Data Summary'!DB65="Yes"),OFFSET('Sanitation Data'!$G$10,0,10*ROW('Sanitation Data'!G59)),NA())</f>
        <v>#N/A</v>
      </c>
      <c r="AN65" s="508" t="e">
        <f ca="1">+IF(AND(ISNUMBER(OFFSET('Sanitation Data'!$G$11,0,10*ROW('Sanitation Data'!G59))),'Data Summary'!DC65="Yes"),OFFSET('Sanitation Data'!$G$11,0,10*ROW('Sanitation Data'!G59)),NA())</f>
        <v>#N/A</v>
      </c>
      <c r="AO65" s="508" t="e">
        <f ca="1">+IF(AND(ISNUMBER(OFFSET('Sanitation Data'!$G$12,0,10*ROW('Sanitation Data'!G59))),'Data Summary'!DD65="Yes"),OFFSET('Sanitation Data'!$G$12,0,10*ROW('Sanitation Data'!G59)),NA())</f>
        <v>#N/A</v>
      </c>
      <c r="AP65" s="508" t="e">
        <f ca="1">+IF(AND(ISNUMBER(OFFSET('Sanitation Data'!$H$4,0,10*ROW('Sanitation Data'!H59))),'Data Summary'!DE65="Yes"),100-OFFSET('Sanitation Data'!$H$4,0,10*ROW('Sanitation Data'!H59)),NA())</f>
        <v>#N/A</v>
      </c>
      <c r="AQ65" s="508" t="e">
        <f ca="1">+IF(AND(ISNUMBER(OFFSET('Sanitation Data'!$H$6,0,10*ROW('Sanitation Data'!H59))),'Data Summary'!DF65="Yes"),OFFSET('Sanitation Data'!$H$6,0,10*ROW('Sanitation Data'!H59)),NA())</f>
        <v>#N/A</v>
      </c>
      <c r="AR65" s="508" t="e">
        <f ca="1">+IF(AND(ISNUMBER(OFFSET('Sanitation Data'!$H$10,0,10*ROW('Sanitation Data'!H59))),'Data Summary'!DG65="Yes"),OFFSET('Sanitation Data'!$H$10,0,10*ROW('Sanitation Data'!H59)),NA())</f>
        <v>#N/A</v>
      </c>
      <c r="AS65" s="508" t="e">
        <f ca="1">+IF(AND(ISNUMBER(OFFSET('Sanitation Data'!$H$11,0,10*ROW('Sanitation Data'!H59))),'Data Summary'!DH65="Yes"),OFFSET('Sanitation Data'!$H$11,0,10*ROW('Sanitation Data'!H59)),NA())</f>
        <v>#N/A</v>
      </c>
      <c r="AT65" s="508" t="e">
        <f ca="1">+IF(AND(ISNUMBER(OFFSET('Sanitation Data'!$H$12,0,10*ROW('Sanitation Data'!H59))),'Data Summary'!DI65="Yes"),OFFSET('Sanitation Data'!$H$12,0,10*ROW('Sanitation Data'!H59)),NA())</f>
        <v>#N/A</v>
      </c>
      <c r="AU65" s="508" t="e">
        <f ca="1">+IF(AND(ISNUMBER(OFFSET('Sanitation Data'!$I$4,0,10*ROW('Sanitation Data'!I59))),'Data Summary'!DJ65="Yes"),100-OFFSET('Sanitation Data'!$I$4,0,10*ROW('Sanitation Data'!I59)),NA())</f>
        <v>#N/A</v>
      </c>
      <c r="AV65" s="508" t="e">
        <f ca="1">+IF(AND(ISNUMBER(OFFSET('Sanitation Data'!$I$6,0,10*ROW('Sanitation Data'!I59))),'Data Summary'!DK65="Yes"),OFFSET('Sanitation Data'!$I$6,0,10*ROW('Sanitation Data'!I59)),NA())</f>
        <v>#N/A</v>
      </c>
      <c r="AW65" s="508" t="e">
        <f ca="1">+IF(AND(ISNUMBER(OFFSET('Sanitation Data'!$I$10,0,10*ROW('Sanitation Data'!I59))),'Data Summary'!DL65="Yes"),OFFSET('Sanitation Data'!$I$10,0,10*ROW('Sanitation Data'!I59)),NA())</f>
        <v>#N/A</v>
      </c>
      <c r="AX65" s="508" t="e">
        <f ca="1">+IF(AND(ISNUMBER(OFFSET('Sanitation Data'!$I$11,0,10*ROW('Sanitation Data'!I59))),'Data Summary'!DM65="Yes"),OFFSET('Sanitation Data'!$I$11,0,10*ROW('Sanitation Data'!I59)),NA())</f>
        <v>#N/A</v>
      </c>
      <c r="AY65" s="508" t="e">
        <f ca="1">+IF(AND(ISNUMBER(OFFSET('Sanitation Data'!$I$12,0,10*ROW('Sanitation Data'!I59))),'Data Summary'!DN65="Yes"),OFFSET('Sanitation Data'!$I$12,0,10*ROW('Sanitation Data'!I59)),NA())</f>
        <v>#N/A</v>
      </c>
      <c r="AZ65" s="509" t="e">
        <f ca="1">+IF(AND(ISNUMBER(OFFSET('Hygiene Data'!$D$5,0,10*ROW('Hygiene Data'!D59))),'Data Summary'!DO65="Yes"),OFFSET('Hygiene Data'!$D$5,0,10*ROW('Hygiene Data'!D59)),NA())</f>
        <v>#N/A</v>
      </c>
      <c r="BA65" s="509" t="e">
        <f ca="1">+IF(AND(ISNUMBER(OFFSET('Hygiene Data'!$D$7,0,10*ROW('Hygiene Data'!D59))),'Data Summary'!DP65="Yes"),OFFSET('Hygiene Data'!$D$7,0,10*ROW('Hygiene Data'!D59)),NA())</f>
        <v>#N/A</v>
      </c>
      <c r="BB65" s="509" t="e">
        <f ca="1">+IF(AND(ISNUMBER(OFFSET('Hygiene Data'!$D$9,0,10*ROW('Hygiene Data'!D59))),'Data Summary'!DQ65="Yes"),OFFSET('Hygiene Data'!$D$9,0,10*ROW('Hygiene Data'!D59)),NA())</f>
        <v>#N/A</v>
      </c>
      <c r="BC65" s="509" t="e">
        <f ca="1">+IF(AND(ISNUMBER(OFFSET('Hygiene Data'!$E$5,0,10*ROW('Hygiene Data'!E59))),'Data Summary'!DR65="Yes"),OFFSET('Hygiene Data'!$E$5,0,10*ROW('Hygiene Data'!E59)),NA())</f>
        <v>#N/A</v>
      </c>
      <c r="BD65" s="509" t="e">
        <f ca="1">+IF(AND(ISNUMBER(OFFSET('Hygiene Data'!$E$7,0,10*ROW('Hygiene Data'!E59))),'Data Summary'!DS65="Yes"),OFFSET('Hygiene Data'!$E$7,0,10*ROW('Hygiene Data'!E59)),NA())</f>
        <v>#N/A</v>
      </c>
      <c r="BE65" s="509" t="e">
        <f ca="1">+IF(AND(ISNUMBER(OFFSET('Hygiene Data'!$E$9,0,10*ROW('Hygiene Data'!E59))),'Data Summary'!DT65="Yes"),OFFSET('Hygiene Data'!$E$9,0,10*ROW('Hygiene Data'!E59)),NA())</f>
        <v>#N/A</v>
      </c>
      <c r="BF65" s="509" t="e">
        <f ca="1">+IF(AND(ISNUMBER(OFFSET('Hygiene Data'!$F$5,0,10*ROW('Hygiene Data'!F59))),'Data Summary'!DU65="Yes"),OFFSET('Hygiene Data'!$F$5,0,10*ROW('Hygiene Data'!F59)),NA())</f>
        <v>#N/A</v>
      </c>
      <c r="BG65" s="509" t="e">
        <f ca="1">+IF(AND(ISNUMBER(OFFSET('Hygiene Data'!$F$7,0,10*ROW('Hygiene Data'!F59))),'Data Summary'!DV65="Yes"),OFFSET('Hygiene Data'!$F$7,0,10*ROW('Hygiene Data'!F59)),NA())</f>
        <v>#N/A</v>
      </c>
      <c r="BH65" s="509" t="e">
        <f ca="1">+IF(AND(ISNUMBER(OFFSET('Hygiene Data'!$F$9,0,10*ROW('Hygiene Data'!F59))),'Data Summary'!DW65="Yes"),OFFSET('Hygiene Data'!$F$9,0,10*ROW('Hygiene Data'!F59)),NA())</f>
        <v>#N/A</v>
      </c>
      <c r="BI65" s="509" t="e">
        <f ca="1">+IF(AND(ISNUMBER(OFFSET('Hygiene Data'!$G$5,0,10*ROW('Hygiene Data'!G59))),'Data Summary'!DX65="Yes"),OFFSET('Hygiene Data'!$G$5,0,10*ROW('Hygiene Data'!G59)),NA())</f>
        <v>#N/A</v>
      </c>
      <c r="BJ65" s="509" t="e">
        <f ca="1">+IF(AND(ISNUMBER(OFFSET('Hygiene Data'!$G$7,0,10*ROW('Hygiene Data'!G59))),'Data Summary'!DY65="Yes"),OFFSET('Hygiene Data'!$G$7,0,10*ROW('Hygiene Data'!G59)),NA())</f>
        <v>#N/A</v>
      </c>
      <c r="BK65" s="509" t="e">
        <f ca="1">+IF(AND(ISNUMBER(OFFSET('Hygiene Data'!$G$9,0,10*ROW('Hygiene Data'!G59))),'Data Summary'!DZ65="Yes"),OFFSET('Hygiene Data'!$G$9,0,10*ROW('Hygiene Data'!G59)),NA())</f>
        <v>#N/A</v>
      </c>
      <c r="BL65" s="509" t="e">
        <f ca="1">+IF(AND(ISNUMBER(OFFSET('Hygiene Data'!$H$5,0,10*ROW('Hygiene Data'!H59))),'Data Summary'!EA65="Yes"),OFFSET('Hygiene Data'!$H$5,0,10*ROW('Hygiene Data'!H59)),NA())</f>
        <v>#N/A</v>
      </c>
      <c r="BM65" s="509" t="e">
        <f ca="1">+IF(AND(ISNUMBER(OFFSET('Hygiene Data'!$H$7,0,10*ROW('Hygiene Data'!H59))),'Data Summary'!EB65="Yes"),OFFSET('Hygiene Data'!$H$7,0,10*ROW('Hygiene Data'!H59)),NA())</f>
        <v>#N/A</v>
      </c>
      <c r="BN65" s="509" t="e">
        <f ca="1">+IF(AND(ISNUMBER(OFFSET('Hygiene Data'!$H$9,0,10*ROW('Hygiene Data'!H59))),'Data Summary'!EC65="Yes"),OFFSET('Hygiene Data'!$H$9,0,10*ROW('Hygiene Data'!H59)),NA())</f>
        <v>#N/A</v>
      </c>
      <c r="BO65" s="509" t="e">
        <f ca="1">+IF(AND(ISNUMBER(OFFSET('Hygiene Data'!$I$5,0,10*ROW('Hygiene Data'!I59))),'Data Summary'!ED65="Yes"),OFFSET('Hygiene Data'!$I$5,0,10*ROW('Hygiene Data'!I59)),NA())</f>
        <v>#N/A</v>
      </c>
      <c r="BP65" s="509" t="e">
        <f ca="1">+IF(AND(ISNUMBER(OFFSET('Hygiene Data'!$I$7,0,10*ROW('Hygiene Data'!I59))),'Data Summary'!EE65="Yes"),OFFSET('Hygiene Data'!$I$7,0,10*ROW('Hygiene Data'!I59)),NA())</f>
        <v>#N/A</v>
      </c>
      <c r="BQ65" s="509" t="e">
        <f ca="1">+IF(AND(ISNUMBER(OFFSET('Hygiene Data'!$I$9,0,10*ROW('Hygiene Data'!I59))),'Data Summary'!EF65="Yes"),OFFSET('Hygiene Data'!$I$9,0,10*ROW('Hygiene Data'!I59)),NA())</f>
        <v>#N/A</v>
      </c>
    </row>
    <row r="66" spans="1:69" x14ac:dyDescent="0.25">
      <c r="A66" s="505" t="e">
        <f ca="1">+RIGHT('Data Summary'!A66,LEN('Data Summary'!A66)-9)</f>
        <v>#VALUE!</v>
      </c>
      <c r="B66" s="479" t="str">
        <f ca="1">+IF(ISTEXT('Data Summary'!B66),'Data Summary'!B66,"")</f>
        <v/>
      </c>
      <c r="C66" s="506" t="e">
        <f ca="1">+VALUE('Data Summary'!C66)</f>
        <v>#VALUE!</v>
      </c>
      <c r="D66" s="507" t="e">
        <f ca="1">+IF(AND(ISNUMBER(OFFSET('Water Data'!$D$4,0,10*ROW('Water Data'!D60))),'Data Summary'!BS66="Yes"),100-OFFSET('Water Data'!$D$4,0,10*ROW('Water Data'!D60)),NA())</f>
        <v>#N/A</v>
      </c>
      <c r="E66" s="507" t="e">
        <f ca="1">+IF(AND(ISNUMBER(OFFSET('Water Data'!$D$6,0,10*ROW('Water Data'!D60))),'Data Summary'!BT66="Yes"),OFFSET('Water Data'!$D$6,0,10*ROW('Water Data'!D60)),NA())</f>
        <v>#N/A</v>
      </c>
      <c r="F66" s="507" t="e">
        <f ca="1">+IF(AND(ISNUMBER(OFFSET('Water Data'!$D$9,0,10*ROW('Water Data'!D60))),'Data Summary'!BU66="Yes"),OFFSET('Water Data'!$D$9,0,10*ROW('Water Data'!D60)),NA())</f>
        <v>#N/A</v>
      </c>
      <c r="G66" s="507" t="e">
        <f ca="1">+IF(AND(ISNUMBER(OFFSET('Water Data'!$E$4,0,10*ROW('Water Data'!E60))),'Data Summary'!BV66="Yes"),100-OFFSET('Water Data'!$E$4,0,10*ROW('Water Data'!E60)),NA())</f>
        <v>#N/A</v>
      </c>
      <c r="H66" s="507" t="e">
        <f ca="1">+IF(AND(ISNUMBER(OFFSET('Water Data'!$E$6,0,10*ROW('Water Data'!E60))),'Data Summary'!BW66="Yes"),OFFSET('Water Data'!$E$6,0,10*ROW('Water Data'!E60)),NA())</f>
        <v>#N/A</v>
      </c>
      <c r="I66" s="507" t="e">
        <f ca="1">+IF(AND(ISNUMBER(OFFSET('Water Data'!$E$9,0,10*ROW('Water Data'!E60))),'Data Summary'!BX66="Yes"),OFFSET('Water Data'!$E$9,0,10*ROW('Water Data'!E60)),NA())</f>
        <v>#N/A</v>
      </c>
      <c r="J66" s="507" t="e">
        <f ca="1">+IF(AND(ISNUMBER(OFFSET('Water Data'!$F$4,0,10*ROW('Water Data'!F60))),'Data Summary'!BY66="Yes"),100-OFFSET('Water Data'!$F$4,0,10*ROW('Water Data'!F60)),NA())</f>
        <v>#N/A</v>
      </c>
      <c r="K66" s="507" t="e">
        <f ca="1">+IF(AND(ISNUMBER(OFFSET('Water Data'!$F$6,0,10*ROW('Water Data'!F60))),'Data Summary'!BZ66="Yes"),OFFSET('Water Data'!$F$6,0,10*ROW('Water Data'!F60)),NA())</f>
        <v>#N/A</v>
      </c>
      <c r="L66" s="507" t="e">
        <f ca="1">+IF(AND(ISNUMBER(OFFSET('Water Data'!$F$9,0,10*ROW('Water Data'!F60))),'Data Summary'!CA66="Yes"),OFFSET('Water Data'!$F$9,0,10*ROW('Water Data'!F60)),NA())</f>
        <v>#N/A</v>
      </c>
      <c r="M66" s="507" t="e">
        <f ca="1">+IF(AND(ISNUMBER(OFFSET('Water Data'!$G$4,0,10*ROW('Water Data'!G60))),'Data Summary'!CB66="Yes"),100-OFFSET('Water Data'!$G$4,0,10*ROW('Water Data'!G60)),NA())</f>
        <v>#N/A</v>
      </c>
      <c r="N66" s="507" t="e">
        <f ca="1">+IF(AND(ISNUMBER(OFFSET('Water Data'!$G$6,0,10*ROW('Water Data'!G60))),'Data Summary'!CC66="Yes"),OFFSET('Water Data'!$G$6,0,10*ROW('Water Data'!G60)),NA())</f>
        <v>#N/A</v>
      </c>
      <c r="O66" s="507" t="e">
        <f ca="1">+IF(AND(ISNUMBER(OFFSET('Water Data'!$G$9,0,10*ROW('Water Data'!G60))),'Data Summary'!CD66="Yes"),OFFSET('Water Data'!$G$9,0,10*ROW('Water Data'!G60)),NA())</f>
        <v>#N/A</v>
      </c>
      <c r="P66" s="507" t="e">
        <f ca="1">+IF(AND(ISNUMBER(OFFSET('Water Data'!$H$4,0,10*ROW('Water Data'!H60))),'Data Summary'!CE66="Yes"),100-OFFSET('Water Data'!$H$4,0,10*ROW('Water Data'!H60)),NA())</f>
        <v>#N/A</v>
      </c>
      <c r="Q66" s="507" t="e">
        <f ca="1">+IF(AND(ISNUMBER(OFFSET('Water Data'!$H$6,0,10*ROW('Water Data'!H60))),'Data Summary'!CF66="Yes"),OFFSET('Water Data'!$H$6,0,10*ROW('Water Data'!H60)),NA())</f>
        <v>#N/A</v>
      </c>
      <c r="R66" s="507" t="e">
        <f ca="1">+IF(AND(ISNUMBER(OFFSET('Water Data'!$H$9,0,10*ROW('Water Data'!H60))),'Data Summary'!CG66="Yes"),OFFSET('Water Data'!$H$9,0,10*ROW('Water Data'!H60)),NA())</f>
        <v>#N/A</v>
      </c>
      <c r="S66" s="507" t="e">
        <f ca="1">+IF(AND(ISNUMBER(OFFSET('Water Data'!$I$4,0,10*ROW('Water Data'!I60))),'Data Summary'!CH66="Yes"),100-OFFSET('Water Data'!$I$4,0,10*ROW('Water Data'!I60)),NA())</f>
        <v>#N/A</v>
      </c>
      <c r="T66" s="507" t="e">
        <f ca="1">+IF(AND(ISNUMBER(OFFSET('Water Data'!$I$6,0,10*ROW('Water Data'!I60))),'Data Summary'!CI66="Yes"),OFFSET('Water Data'!$I$6,0,10*ROW('Water Data'!I60)),NA())</f>
        <v>#N/A</v>
      </c>
      <c r="U66" s="507" t="e">
        <f ca="1">+IF(AND(ISNUMBER(OFFSET('Water Data'!$I$9,0,10*ROW('Water Data'!I60))),'Data Summary'!CJ66="Yes"),OFFSET('Water Data'!$I$9,0,10*ROW('Water Data'!I60)),NA())</f>
        <v>#N/A</v>
      </c>
      <c r="V66" s="508" t="e">
        <f ca="1">+IF(AND(ISNUMBER(OFFSET('Sanitation Data'!$D$4,0,10*ROW('Sanitation Data'!D60))),'Data Summary'!CK66="Yes"),100-OFFSET('Sanitation Data'!$D$4,0,10*ROW('Sanitation Data'!D60)),NA())</f>
        <v>#N/A</v>
      </c>
      <c r="W66" s="508" t="e">
        <f ca="1">+IF(AND(ISNUMBER(OFFSET('Sanitation Data'!$D$6,0,10*ROW('Sanitation Data'!D60))),'Data Summary'!CL66="Yes"),OFFSET('Sanitation Data'!$D$6,0,10*ROW('Sanitation Data'!D60)),NA())</f>
        <v>#N/A</v>
      </c>
      <c r="X66" s="508" t="e">
        <f ca="1">+IF(AND(ISNUMBER(OFFSET('Sanitation Data'!$D$10,0,10*ROW('Sanitation Data'!D60))),'Data Summary'!CM66="Yes"),OFFSET('Sanitation Data'!$D$10,0,10*ROW('Sanitation Data'!D60)),NA())</f>
        <v>#N/A</v>
      </c>
      <c r="Y66" s="508" t="e">
        <f ca="1">+IF(AND(ISNUMBER(OFFSET('Sanitation Data'!$D$11,0,10*ROW('Sanitation Data'!D60))),'Data Summary'!CN66="Yes"),OFFSET('Sanitation Data'!$D$11,0,10*ROW('Sanitation Data'!D60)),NA())</f>
        <v>#N/A</v>
      </c>
      <c r="Z66" s="508" t="e">
        <f ca="1">+IF(AND(ISNUMBER(OFFSET('Sanitation Data'!$D$12,0,10*ROW('Sanitation Data'!D60))),'Data Summary'!CO66="Yes"),OFFSET('Sanitation Data'!$D$12,0,10*ROW('Sanitation Data'!D60)),NA())</f>
        <v>#N/A</v>
      </c>
      <c r="AA66" s="508" t="e">
        <f ca="1">+IF(AND(ISNUMBER(OFFSET('Sanitation Data'!$E$4,0,10*ROW('Sanitation Data'!E60))),'Data Summary'!CP66="Yes"),100-OFFSET('Sanitation Data'!$E$4,0,10*ROW('Sanitation Data'!E60)),NA())</f>
        <v>#N/A</v>
      </c>
      <c r="AB66" s="508" t="e">
        <f ca="1">+IF(AND(ISNUMBER(OFFSET('Sanitation Data'!$E$6,0,10*ROW('Sanitation Data'!E60))),'Data Summary'!CQ66="Yes"),OFFSET('Sanitation Data'!$E$6,0,10*ROW('Sanitation Data'!E60)),NA())</f>
        <v>#N/A</v>
      </c>
      <c r="AC66" s="508" t="e">
        <f ca="1">+IF(AND(ISNUMBER(OFFSET('Sanitation Data'!$E$10,0,10*ROW('Sanitation Data'!E60))),'Data Summary'!CR66="Yes"),OFFSET('Sanitation Data'!$E$10,0,10*ROW('Sanitation Data'!E60)),NA())</f>
        <v>#N/A</v>
      </c>
      <c r="AD66" s="508" t="e">
        <f ca="1">+IF(AND(ISNUMBER(OFFSET('Sanitation Data'!$E$11,0,10*ROW('Sanitation Data'!E60))),'Data Summary'!CS66="Yes"),OFFSET('Sanitation Data'!$E$11,0,10*ROW('Sanitation Data'!E60)),NA())</f>
        <v>#N/A</v>
      </c>
      <c r="AE66" s="508" t="e">
        <f ca="1">+IF(AND(ISNUMBER(OFFSET('Sanitation Data'!$E$12,0,10*ROW('Sanitation Data'!E60))),'Data Summary'!CT66="Yes"),OFFSET('Sanitation Data'!$E$12,0,10*ROW('Sanitation Data'!E60)),NA())</f>
        <v>#N/A</v>
      </c>
      <c r="AF66" s="508" t="e">
        <f ca="1">+IF(AND(ISNUMBER(OFFSET('Sanitation Data'!$F$4,0,10*ROW('Sanitation Data'!F60))),'Data Summary'!CU66="Yes"),100-OFFSET('Sanitation Data'!$F$4,0,10*ROW('Sanitation Data'!F60)),NA())</f>
        <v>#N/A</v>
      </c>
      <c r="AG66" s="508" t="e">
        <f ca="1">+IF(AND(ISNUMBER(OFFSET('Sanitation Data'!$F$6,0,10*ROW('Sanitation Data'!F60))),'Data Summary'!CV66="Yes"),OFFSET('Sanitation Data'!$F$6,0,10*ROW('Sanitation Data'!F60)),NA())</f>
        <v>#N/A</v>
      </c>
      <c r="AH66" s="508" t="e">
        <f ca="1">+IF(AND(ISNUMBER(OFFSET('Sanitation Data'!$F$10,0,10*ROW('Sanitation Data'!F60))),'Data Summary'!CW66="Yes"),OFFSET('Sanitation Data'!$F$10,0,10*ROW('Sanitation Data'!F60)),NA())</f>
        <v>#N/A</v>
      </c>
      <c r="AI66" s="508" t="e">
        <f ca="1">+IF(AND(ISNUMBER(OFFSET('Sanitation Data'!$F$11,0,10*ROW('Sanitation Data'!F60))),'Data Summary'!CX66="Yes"),OFFSET('Sanitation Data'!$F$11,0,10*ROW('Sanitation Data'!F60)),NA())</f>
        <v>#N/A</v>
      </c>
      <c r="AJ66" s="508" t="e">
        <f ca="1">+IF(AND(ISNUMBER(OFFSET('Sanitation Data'!$F$12,0,10*ROW('Sanitation Data'!F60))),'Data Summary'!CY66="Yes"),OFFSET('Sanitation Data'!$F$12,0,10*ROW('Sanitation Data'!F60)),NA())</f>
        <v>#N/A</v>
      </c>
      <c r="AK66" s="508" t="e">
        <f ca="1">+IF(AND(ISNUMBER(OFFSET('Sanitation Data'!$G$4,0,10*ROW('Sanitation Data'!G60))),'Data Summary'!CZ66="Yes"),100-OFFSET('Sanitation Data'!$G$4,0,10*ROW('Sanitation Data'!G60)),NA())</f>
        <v>#N/A</v>
      </c>
      <c r="AL66" s="508" t="e">
        <f ca="1">+IF(AND(ISNUMBER(OFFSET('Sanitation Data'!$G$6,0,10*ROW('Sanitation Data'!G60))),'Data Summary'!DA66="Yes"),OFFSET('Sanitation Data'!$G$6,0,10*ROW('Sanitation Data'!G60)),NA())</f>
        <v>#N/A</v>
      </c>
      <c r="AM66" s="508" t="e">
        <f ca="1">+IF(AND(ISNUMBER(OFFSET('Sanitation Data'!$G$10,0,10*ROW('Sanitation Data'!G60))),'Data Summary'!DB66="Yes"),OFFSET('Sanitation Data'!$G$10,0,10*ROW('Sanitation Data'!G60)),NA())</f>
        <v>#N/A</v>
      </c>
      <c r="AN66" s="508" t="e">
        <f ca="1">+IF(AND(ISNUMBER(OFFSET('Sanitation Data'!$G$11,0,10*ROW('Sanitation Data'!G60))),'Data Summary'!DC66="Yes"),OFFSET('Sanitation Data'!$G$11,0,10*ROW('Sanitation Data'!G60)),NA())</f>
        <v>#N/A</v>
      </c>
      <c r="AO66" s="508" t="e">
        <f ca="1">+IF(AND(ISNUMBER(OFFSET('Sanitation Data'!$G$12,0,10*ROW('Sanitation Data'!G60))),'Data Summary'!DD66="Yes"),OFFSET('Sanitation Data'!$G$12,0,10*ROW('Sanitation Data'!G60)),NA())</f>
        <v>#N/A</v>
      </c>
      <c r="AP66" s="508" t="e">
        <f ca="1">+IF(AND(ISNUMBER(OFFSET('Sanitation Data'!$H$4,0,10*ROW('Sanitation Data'!H60))),'Data Summary'!DE66="Yes"),100-OFFSET('Sanitation Data'!$H$4,0,10*ROW('Sanitation Data'!H60)),NA())</f>
        <v>#N/A</v>
      </c>
      <c r="AQ66" s="508" t="e">
        <f ca="1">+IF(AND(ISNUMBER(OFFSET('Sanitation Data'!$H$6,0,10*ROW('Sanitation Data'!H60))),'Data Summary'!DF66="Yes"),OFFSET('Sanitation Data'!$H$6,0,10*ROW('Sanitation Data'!H60)),NA())</f>
        <v>#N/A</v>
      </c>
      <c r="AR66" s="508" t="e">
        <f ca="1">+IF(AND(ISNUMBER(OFFSET('Sanitation Data'!$H$10,0,10*ROW('Sanitation Data'!H60))),'Data Summary'!DG66="Yes"),OFFSET('Sanitation Data'!$H$10,0,10*ROW('Sanitation Data'!H60)),NA())</f>
        <v>#N/A</v>
      </c>
      <c r="AS66" s="508" t="e">
        <f ca="1">+IF(AND(ISNUMBER(OFFSET('Sanitation Data'!$H$11,0,10*ROW('Sanitation Data'!H60))),'Data Summary'!DH66="Yes"),OFFSET('Sanitation Data'!$H$11,0,10*ROW('Sanitation Data'!H60)),NA())</f>
        <v>#N/A</v>
      </c>
      <c r="AT66" s="508" t="e">
        <f ca="1">+IF(AND(ISNUMBER(OFFSET('Sanitation Data'!$H$12,0,10*ROW('Sanitation Data'!H60))),'Data Summary'!DI66="Yes"),OFFSET('Sanitation Data'!$H$12,0,10*ROW('Sanitation Data'!H60)),NA())</f>
        <v>#N/A</v>
      </c>
      <c r="AU66" s="508" t="e">
        <f ca="1">+IF(AND(ISNUMBER(OFFSET('Sanitation Data'!$I$4,0,10*ROW('Sanitation Data'!I60))),'Data Summary'!DJ66="Yes"),100-OFFSET('Sanitation Data'!$I$4,0,10*ROW('Sanitation Data'!I60)),NA())</f>
        <v>#N/A</v>
      </c>
      <c r="AV66" s="508" t="e">
        <f ca="1">+IF(AND(ISNUMBER(OFFSET('Sanitation Data'!$I$6,0,10*ROW('Sanitation Data'!I60))),'Data Summary'!DK66="Yes"),OFFSET('Sanitation Data'!$I$6,0,10*ROW('Sanitation Data'!I60)),NA())</f>
        <v>#N/A</v>
      </c>
      <c r="AW66" s="508" t="e">
        <f ca="1">+IF(AND(ISNUMBER(OFFSET('Sanitation Data'!$I$10,0,10*ROW('Sanitation Data'!I60))),'Data Summary'!DL66="Yes"),OFFSET('Sanitation Data'!$I$10,0,10*ROW('Sanitation Data'!I60)),NA())</f>
        <v>#N/A</v>
      </c>
      <c r="AX66" s="508" t="e">
        <f ca="1">+IF(AND(ISNUMBER(OFFSET('Sanitation Data'!$I$11,0,10*ROW('Sanitation Data'!I60))),'Data Summary'!DM66="Yes"),OFFSET('Sanitation Data'!$I$11,0,10*ROW('Sanitation Data'!I60)),NA())</f>
        <v>#N/A</v>
      </c>
      <c r="AY66" s="508" t="e">
        <f ca="1">+IF(AND(ISNUMBER(OFFSET('Sanitation Data'!$I$12,0,10*ROW('Sanitation Data'!I60))),'Data Summary'!DN66="Yes"),OFFSET('Sanitation Data'!$I$12,0,10*ROW('Sanitation Data'!I60)),NA())</f>
        <v>#N/A</v>
      </c>
      <c r="AZ66" s="509" t="e">
        <f ca="1">+IF(AND(ISNUMBER(OFFSET('Hygiene Data'!$D$5,0,10*ROW('Hygiene Data'!D60))),'Data Summary'!DO66="Yes"),OFFSET('Hygiene Data'!$D$5,0,10*ROW('Hygiene Data'!D60)),NA())</f>
        <v>#N/A</v>
      </c>
      <c r="BA66" s="509" t="e">
        <f ca="1">+IF(AND(ISNUMBER(OFFSET('Hygiene Data'!$D$7,0,10*ROW('Hygiene Data'!D60))),'Data Summary'!DP66="Yes"),OFFSET('Hygiene Data'!$D$7,0,10*ROW('Hygiene Data'!D60)),NA())</f>
        <v>#N/A</v>
      </c>
      <c r="BB66" s="509" t="e">
        <f ca="1">+IF(AND(ISNUMBER(OFFSET('Hygiene Data'!$D$9,0,10*ROW('Hygiene Data'!D60))),'Data Summary'!DQ66="Yes"),OFFSET('Hygiene Data'!$D$9,0,10*ROW('Hygiene Data'!D60)),NA())</f>
        <v>#N/A</v>
      </c>
      <c r="BC66" s="509" t="e">
        <f ca="1">+IF(AND(ISNUMBER(OFFSET('Hygiene Data'!$E$5,0,10*ROW('Hygiene Data'!E60))),'Data Summary'!DR66="Yes"),OFFSET('Hygiene Data'!$E$5,0,10*ROW('Hygiene Data'!E60)),NA())</f>
        <v>#N/A</v>
      </c>
      <c r="BD66" s="509" t="e">
        <f ca="1">+IF(AND(ISNUMBER(OFFSET('Hygiene Data'!$E$7,0,10*ROW('Hygiene Data'!E60))),'Data Summary'!DS66="Yes"),OFFSET('Hygiene Data'!$E$7,0,10*ROW('Hygiene Data'!E60)),NA())</f>
        <v>#N/A</v>
      </c>
      <c r="BE66" s="509" t="e">
        <f ca="1">+IF(AND(ISNUMBER(OFFSET('Hygiene Data'!$E$9,0,10*ROW('Hygiene Data'!E60))),'Data Summary'!DT66="Yes"),OFFSET('Hygiene Data'!$E$9,0,10*ROW('Hygiene Data'!E60)),NA())</f>
        <v>#N/A</v>
      </c>
      <c r="BF66" s="509" t="e">
        <f ca="1">+IF(AND(ISNUMBER(OFFSET('Hygiene Data'!$F$5,0,10*ROW('Hygiene Data'!F60))),'Data Summary'!DU66="Yes"),OFFSET('Hygiene Data'!$F$5,0,10*ROW('Hygiene Data'!F60)),NA())</f>
        <v>#N/A</v>
      </c>
      <c r="BG66" s="509" t="e">
        <f ca="1">+IF(AND(ISNUMBER(OFFSET('Hygiene Data'!$F$7,0,10*ROW('Hygiene Data'!F60))),'Data Summary'!DV66="Yes"),OFFSET('Hygiene Data'!$F$7,0,10*ROW('Hygiene Data'!F60)),NA())</f>
        <v>#N/A</v>
      </c>
      <c r="BH66" s="509" t="e">
        <f ca="1">+IF(AND(ISNUMBER(OFFSET('Hygiene Data'!$F$9,0,10*ROW('Hygiene Data'!F60))),'Data Summary'!DW66="Yes"),OFFSET('Hygiene Data'!$F$9,0,10*ROW('Hygiene Data'!F60)),NA())</f>
        <v>#N/A</v>
      </c>
      <c r="BI66" s="509" t="e">
        <f ca="1">+IF(AND(ISNUMBER(OFFSET('Hygiene Data'!$G$5,0,10*ROW('Hygiene Data'!G60))),'Data Summary'!DX66="Yes"),OFFSET('Hygiene Data'!$G$5,0,10*ROW('Hygiene Data'!G60)),NA())</f>
        <v>#N/A</v>
      </c>
      <c r="BJ66" s="509" t="e">
        <f ca="1">+IF(AND(ISNUMBER(OFFSET('Hygiene Data'!$G$7,0,10*ROW('Hygiene Data'!G60))),'Data Summary'!DY66="Yes"),OFFSET('Hygiene Data'!$G$7,0,10*ROW('Hygiene Data'!G60)),NA())</f>
        <v>#N/A</v>
      </c>
      <c r="BK66" s="509" t="e">
        <f ca="1">+IF(AND(ISNUMBER(OFFSET('Hygiene Data'!$G$9,0,10*ROW('Hygiene Data'!G60))),'Data Summary'!DZ66="Yes"),OFFSET('Hygiene Data'!$G$9,0,10*ROW('Hygiene Data'!G60)),NA())</f>
        <v>#N/A</v>
      </c>
      <c r="BL66" s="509" t="e">
        <f ca="1">+IF(AND(ISNUMBER(OFFSET('Hygiene Data'!$H$5,0,10*ROW('Hygiene Data'!H60))),'Data Summary'!EA66="Yes"),OFFSET('Hygiene Data'!$H$5,0,10*ROW('Hygiene Data'!H60)),NA())</f>
        <v>#N/A</v>
      </c>
      <c r="BM66" s="509" t="e">
        <f ca="1">+IF(AND(ISNUMBER(OFFSET('Hygiene Data'!$H$7,0,10*ROW('Hygiene Data'!H60))),'Data Summary'!EB66="Yes"),OFFSET('Hygiene Data'!$H$7,0,10*ROW('Hygiene Data'!H60)),NA())</f>
        <v>#N/A</v>
      </c>
      <c r="BN66" s="509" t="e">
        <f ca="1">+IF(AND(ISNUMBER(OFFSET('Hygiene Data'!$H$9,0,10*ROW('Hygiene Data'!H60))),'Data Summary'!EC66="Yes"),OFFSET('Hygiene Data'!$H$9,0,10*ROW('Hygiene Data'!H60)),NA())</f>
        <v>#N/A</v>
      </c>
      <c r="BO66" s="509" t="e">
        <f ca="1">+IF(AND(ISNUMBER(OFFSET('Hygiene Data'!$I$5,0,10*ROW('Hygiene Data'!I60))),'Data Summary'!ED66="Yes"),OFFSET('Hygiene Data'!$I$5,0,10*ROW('Hygiene Data'!I60)),NA())</f>
        <v>#N/A</v>
      </c>
      <c r="BP66" s="509" t="e">
        <f ca="1">+IF(AND(ISNUMBER(OFFSET('Hygiene Data'!$I$7,0,10*ROW('Hygiene Data'!I60))),'Data Summary'!EE66="Yes"),OFFSET('Hygiene Data'!$I$7,0,10*ROW('Hygiene Data'!I60)),NA())</f>
        <v>#N/A</v>
      </c>
      <c r="BQ66" s="509" t="e">
        <f ca="1">+IF(AND(ISNUMBER(OFFSET('Hygiene Data'!$I$9,0,10*ROW('Hygiene Data'!I60))),'Data Summary'!EF66="Yes"),OFFSET('Hygiene Data'!$I$9,0,10*ROW('Hygiene Data'!I60)),NA())</f>
        <v>#N/A</v>
      </c>
    </row>
    <row r="67" spans="1:69" x14ac:dyDescent="0.25">
      <c r="A67" s="505" t="e">
        <f ca="1">+RIGHT('Data Summary'!A67,LEN('Data Summary'!A67)-9)</f>
        <v>#VALUE!</v>
      </c>
      <c r="B67" s="479" t="str">
        <f ca="1">+IF(ISTEXT('Data Summary'!B67),'Data Summary'!B67,"")</f>
        <v/>
      </c>
      <c r="C67" s="506" t="e">
        <f ca="1">+VALUE('Data Summary'!C67)</f>
        <v>#VALUE!</v>
      </c>
      <c r="D67" s="507" t="e">
        <f ca="1">+IF(AND(ISNUMBER(OFFSET('Water Data'!$D$4,0,10*ROW('Water Data'!D61))),'Data Summary'!BS67="Yes"),100-OFFSET('Water Data'!$D$4,0,10*ROW('Water Data'!D61)),NA())</f>
        <v>#N/A</v>
      </c>
      <c r="E67" s="507" t="e">
        <f ca="1">+IF(AND(ISNUMBER(OFFSET('Water Data'!$D$6,0,10*ROW('Water Data'!D61))),'Data Summary'!BT67="Yes"),OFFSET('Water Data'!$D$6,0,10*ROW('Water Data'!D61)),NA())</f>
        <v>#N/A</v>
      </c>
      <c r="F67" s="507" t="e">
        <f ca="1">+IF(AND(ISNUMBER(OFFSET('Water Data'!$D$9,0,10*ROW('Water Data'!D61))),'Data Summary'!BU67="Yes"),OFFSET('Water Data'!$D$9,0,10*ROW('Water Data'!D61)),NA())</f>
        <v>#N/A</v>
      </c>
      <c r="G67" s="507" t="e">
        <f ca="1">+IF(AND(ISNUMBER(OFFSET('Water Data'!$E$4,0,10*ROW('Water Data'!E61))),'Data Summary'!BV67="Yes"),100-OFFSET('Water Data'!$E$4,0,10*ROW('Water Data'!E61)),NA())</f>
        <v>#N/A</v>
      </c>
      <c r="H67" s="507" t="e">
        <f ca="1">+IF(AND(ISNUMBER(OFFSET('Water Data'!$E$6,0,10*ROW('Water Data'!E61))),'Data Summary'!BW67="Yes"),OFFSET('Water Data'!$E$6,0,10*ROW('Water Data'!E61)),NA())</f>
        <v>#N/A</v>
      </c>
      <c r="I67" s="507" t="e">
        <f ca="1">+IF(AND(ISNUMBER(OFFSET('Water Data'!$E$9,0,10*ROW('Water Data'!E61))),'Data Summary'!BX67="Yes"),OFFSET('Water Data'!$E$9,0,10*ROW('Water Data'!E61)),NA())</f>
        <v>#N/A</v>
      </c>
      <c r="J67" s="507" t="e">
        <f ca="1">+IF(AND(ISNUMBER(OFFSET('Water Data'!$F$4,0,10*ROW('Water Data'!F61))),'Data Summary'!BY67="Yes"),100-OFFSET('Water Data'!$F$4,0,10*ROW('Water Data'!F61)),NA())</f>
        <v>#N/A</v>
      </c>
      <c r="K67" s="507" t="e">
        <f ca="1">+IF(AND(ISNUMBER(OFFSET('Water Data'!$F$6,0,10*ROW('Water Data'!F61))),'Data Summary'!BZ67="Yes"),OFFSET('Water Data'!$F$6,0,10*ROW('Water Data'!F61)),NA())</f>
        <v>#N/A</v>
      </c>
      <c r="L67" s="507" t="e">
        <f ca="1">+IF(AND(ISNUMBER(OFFSET('Water Data'!$F$9,0,10*ROW('Water Data'!F61))),'Data Summary'!CA67="Yes"),OFFSET('Water Data'!$F$9,0,10*ROW('Water Data'!F61)),NA())</f>
        <v>#N/A</v>
      </c>
      <c r="M67" s="507" t="e">
        <f ca="1">+IF(AND(ISNUMBER(OFFSET('Water Data'!$G$4,0,10*ROW('Water Data'!G61))),'Data Summary'!CB67="Yes"),100-OFFSET('Water Data'!$G$4,0,10*ROW('Water Data'!G61)),NA())</f>
        <v>#N/A</v>
      </c>
      <c r="N67" s="507" t="e">
        <f ca="1">+IF(AND(ISNUMBER(OFFSET('Water Data'!$G$6,0,10*ROW('Water Data'!G61))),'Data Summary'!CC67="Yes"),OFFSET('Water Data'!$G$6,0,10*ROW('Water Data'!G61)),NA())</f>
        <v>#N/A</v>
      </c>
      <c r="O67" s="507" t="e">
        <f ca="1">+IF(AND(ISNUMBER(OFFSET('Water Data'!$G$9,0,10*ROW('Water Data'!G61))),'Data Summary'!CD67="Yes"),OFFSET('Water Data'!$G$9,0,10*ROW('Water Data'!G61)),NA())</f>
        <v>#N/A</v>
      </c>
      <c r="P67" s="507" t="e">
        <f ca="1">+IF(AND(ISNUMBER(OFFSET('Water Data'!$H$4,0,10*ROW('Water Data'!H61))),'Data Summary'!CE67="Yes"),100-OFFSET('Water Data'!$H$4,0,10*ROW('Water Data'!H61)),NA())</f>
        <v>#N/A</v>
      </c>
      <c r="Q67" s="507" t="e">
        <f ca="1">+IF(AND(ISNUMBER(OFFSET('Water Data'!$H$6,0,10*ROW('Water Data'!H61))),'Data Summary'!CF67="Yes"),OFFSET('Water Data'!$H$6,0,10*ROW('Water Data'!H61)),NA())</f>
        <v>#N/A</v>
      </c>
      <c r="R67" s="507" t="e">
        <f ca="1">+IF(AND(ISNUMBER(OFFSET('Water Data'!$H$9,0,10*ROW('Water Data'!H61))),'Data Summary'!CG67="Yes"),OFFSET('Water Data'!$H$9,0,10*ROW('Water Data'!H61)),NA())</f>
        <v>#N/A</v>
      </c>
      <c r="S67" s="507" t="e">
        <f ca="1">+IF(AND(ISNUMBER(OFFSET('Water Data'!$I$4,0,10*ROW('Water Data'!I61))),'Data Summary'!CH67="Yes"),100-OFFSET('Water Data'!$I$4,0,10*ROW('Water Data'!I61)),NA())</f>
        <v>#N/A</v>
      </c>
      <c r="T67" s="507" t="e">
        <f ca="1">+IF(AND(ISNUMBER(OFFSET('Water Data'!$I$6,0,10*ROW('Water Data'!I61))),'Data Summary'!CI67="Yes"),OFFSET('Water Data'!$I$6,0,10*ROW('Water Data'!I61)),NA())</f>
        <v>#N/A</v>
      </c>
      <c r="U67" s="507" t="e">
        <f ca="1">+IF(AND(ISNUMBER(OFFSET('Water Data'!$I$9,0,10*ROW('Water Data'!I61))),'Data Summary'!CJ67="Yes"),OFFSET('Water Data'!$I$9,0,10*ROW('Water Data'!I61)),NA())</f>
        <v>#N/A</v>
      </c>
      <c r="V67" s="508" t="e">
        <f ca="1">+IF(AND(ISNUMBER(OFFSET('Sanitation Data'!$D$4,0,10*ROW('Sanitation Data'!D61))),'Data Summary'!CK67="Yes"),100-OFFSET('Sanitation Data'!$D$4,0,10*ROW('Sanitation Data'!D61)),NA())</f>
        <v>#N/A</v>
      </c>
      <c r="W67" s="508" t="e">
        <f ca="1">+IF(AND(ISNUMBER(OFFSET('Sanitation Data'!$D$6,0,10*ROW('Sanitation Data'!D61))),'Data Summary'!CL67="Yes"),OFFSET('Sanitation Data'!$D$6,0,10*ROW('Sanitation Data'!D61)),NA())</f>
        <v>#N/A</v>
      </c>
      <c r="X67" s="508" t="e">
        <f ca="1">+IF(AND(ISNUMBER(OFFSET('Sanitation Data'!$D$10,0,10*ROW('Sanitation Data'!D61))),'Data Summary'!CM67="Yes"),OFFSET('Sanitation Data'!$D$10,0,10*ROW('Sanitation Data'!D61)),NA())</f>
        <v>#N/A</v>
      </c>
      <c r="Y67" s="508" t="e">
        <f ca="1">+IF(AND(ISNUMBER(OFFSET('Sanitation Data'!$D$11,0,10*ROW('Sanitation Data'!D61))),'Data Summary'!CN67="Yes"),OFFSET('Sanitation Data'!$D$11,0,10*ROW('Sanitation Data'!D61)),NA())</f>
        <v>#N/A</v>
      </c>
      <c r="Z67" s="508" t="e">
        <f ca="1">+IF(AND(ISNUMBER(OFFSET('Sanitation Data'!$D$12,0,10*ROW('Sanitation Data'!D61))),'Data Summary'!CO67="Yes"),OFFSET('Sanitation Data'!$D$12,0,10*ROW('Sanitation Data'!D61)),NA())</f>
        <v>#N/A</v>
      </c>
      <c r="AA67" s="508" t="e">
        <f ca="1">+IF(AND(ISNUMBER(OFFSET('Sanitation Data'!$E$4,0,10*ROW('Sanitation Data'!E61))),'Data Summary'!CP67="Yes"),100-OFFSET('Sanitation Data'!$E$4,0,10*ROW('Sanitation Data'!E61)),NA())</f>
        <v>#N/A</v>
      </c>
      <c r="AB67" s="508" t="e">
        <f ca="1">+IF(AND(ISNUMBER(OFFSET('Sanitation Data'!$E$6,0,10*ROW('Sanitation Data'!E61))),'Data Summary'!CQ67="Yes"),OFFSET('Sanitation Data'!$E$6,0,10*ROW('Sanitation Data'!E61)),NA())</f>
        <v>#N/A</v>
      </c>
      <c r="AC67" s="508" t="e">
        <f ca="1">+IF(AND(ISNUMBER(OFFSET('Sanitation Data'!$E$10,0,10*ROW('Sanitation Data'!E61))),'Data Summary'!CR67="Yes"),OFFSET('Sanitation Data'!$E$10,0,10*ROW('Sanitation Data'!E61)),NA())</f>
        <v>#N/A</v>
      </c>
      <c r="AD67" s="508" t="e">
        <f ca="1">+IF(AND(ISNUMBER(OFFSET('Sanitation Data'!$E$11,0,10*ROW('Sanitation Data'!E61))),'Data Summary'!CS67="Yes"),OFFSET('Sanitation Data'!$E$11,0,10*ROW('Sanitation Data'!E61)),NA())</f>
        <v>#N/A</v>
      </c>
      <c r="AE67" s="508" t="e">
        <f ca="1">+IF(AND(ISNUMBER(OFFSET('Sanitation Data'!$E$12,0,10*ROW('Sanitation Data'!E61))),'Data Summary'!CT67="Yes"),OFFSET('Sanitation Data'!$E$12,0,10*ROW('Sanitation Data'!E61)),NA())</f>
        <v>#N/A</v>
      </c>
      <c r="AF67" s="508" t="e">
        <f ca="1">+IF(AND(ISNUMBER(OFFSET('Sanitation Data'!$F$4,0,10*ROW('Sanitation Data'!F61))),'Data Summary'!CU67="Yes"),100-OFFSET('Sanitation Data'!$F$4,0,10*ROW('Sanitation Data'!F61)),NA())</f>
        <v>#N/A</v>
      </c>
      <c r="AG67" s="508" t="e">
        <f ca="1">+IF(AND(ISNUMBER(OFFSET('Sanitation Data'!$F$6,0,10*ROW('Sanitation Data'!F61))),'Data Summary'!CV67="Yes"),OFFSET('Sanitation Data'!$F$6,0,10*ROW('Sanitation Data'!F61)),NA())</f>
        <v>#N/A</v>
      </c>
      <c r="AH67" s="508" t="e">
        <f ca="1">+IF(AND(ISNUMBER(OFFSET('Sanitation Data'!$F$10,0,10*ROW('Sanitation Data'!F61))),'Data Summary'!CW67="Yes"),OFFSET('Sanitation Data'!$F$10,0,10*ROW('Sanitation Data'!F61)),NA())</f>
        <v>#N/A</v>
      </c>
      <c r="AI67" s="508" t="e">
        <f ca="1">+IF(AND(ISNUMBER(OFFSET('Sanitation Data'!$F$11,0,10*ROW('Sanitation Data'!F61))),'Data Summary'!CX67="Yes"),OFFSET('Sanitation Data'!$F$11,0,10*ROW('Sanitation Data'!F61)),NA())</f>
        <v>#N/A</v>
      </c>
      <c r="AJ67" s="508" t="e">
        <f ca="1">+IF(AND(ISNUMBER(OFFSET('Sanitation Data'!$F$12,0,10*ROW('Sanitation Data'!F61))),'Data Summary'!CY67="Yes"),OFFSET('Sanitation Data'!$F$12,0,10*ROW('Sanitation Data'!F61)),NA())</f>
        <v>#N/A</v>
      </c>
      <c r="AK67" s="508" t="e">
        <f ca="1">+IF(AND(ISNUMBER(OFFSET('Sanitation Data'!$G$4,0,10*ROW('Sanitation Data'!G61))),'Data Summary'!CZ67="Yes"),100-OFFSET('Sanitation Data'!$G$4,0,10*ROW('Sanitation Data'!G61)),NA())</f>
        <v>#N/A</v>
      </c>
      <c r="AL67" s="508" t="e">
        <f ca="1">+IF(AND(ISNUMBER(OFFSET('Sanitation Data'!$G$6,0,10*ROW('Sanitation Data'!G61))),'Data Summary'!DA67="Yes"),OFFSET('Sanitation Data'!$G$6,0,10*ROW('Sanitation Data'!G61)),NA())</f>
        <v>#N/A</v>
      </c>
      <c r="AM67" s="508" t="e">
        <f ca="1">+IF(AND(ISNUMBER(OFFSET('Sanitation Data'!$G$10,0,10*ROW('Sanitation Data'!G61))),'Data Summary'!DB67="Yes"),OFFSET('Sanitation Data'!$G$10,0,10*ROW('Sanitation Data'!G61)),NA())</f>
        <v>#N/A</v>
      </c>
      <c r="AN67" s="508" t="e">
        <f ca="1">+IF(AND(ISNUMBER(OFFSET('Sanitation Data'!$G$11,0,10*ROW('Sanitation Data'!G61))),'Data Summary'!DC67="Yes"),OFFSET('Sanitation Data'!$G$11,0,10*ROW('Sanitation Data'!G61)),NA())</f>
        <v>#N/A</v>
      </c>
      <c r="AO67" s="508" t="e">
        <f ca="1">+IF(AND(ISNUMBER(OFFSET('Sanitation Data'!$G$12,0,10*ROW('Sanitation Data'!G61))),'Data Summary'!DD67="Yes"),OFFSET('Sanitation Data'!$G$12,0,10*ROW('Sanitation Data'!G61)),NA())</f>
        <v>#N/A</v>
      </c>
      <c r="AP67" s="508" t="e">
        <f ca="1">+IF(AND(ISNUMBER(OFFSET('Sanitation Data'!$H$4,0,10*ROW('Sanitation Data'!H61))),'Data Summary'!DE67="Yes"),100-OFFSET('Sanitation Data'!$H$4,0,10*ROW('Sanitation Data'!H61)),NA())</f>
        <v>#N/A</v>
      </c>
      <c r="AQ67" s="508" t="e">
        <f ca="1">+IF(AND(ISNUMBER(OFFSET('Sanitation Data'!$H$6,0,10*ROW('Sanitation Data'!H61))),'Data Summary'!DF67="Yes"),OFFSET('Sanitation Data'!$H$6,0,10*ROW('Sanitation Data'!H61)),NA())</f>
        <v>#N/A</v>
      </c>
      <c r="AR67" s="508" t="e">
        <f ca="1">+IF(AND(ISNUMBER(OFFSET('Sanitation Data'!$H$10,0,10*ROW('Sanitation Data'!H61))),'Data Summary'!DG67="Yes"),OFFSET('Sanitation Data'!$H$10,0,10*ROW('Sanitation Data'!H61)),NA())</f>
        <v>#N/A</v>
      </c>
      <c r="AS67" s="508" t="e">
        <f ca="1">+IF(AND(ISNUMBER(OFFSET('Sanitation Data'!$H$11,0,10*ROW('Sanitation Data'!H61))),'Data Summary'!DH67="Yes"),OFFSET('Sanitation Data'!$H$11,0,10*ROW('Sanitation Data'!H61)),NA())</f>
        <v>#N/A</v>
      </c>
      <c r="AT67" s="508" t="e">
        <f ca="1">+IF(AND(ISNUMBER(OFFSET('Sanitation Data'!$H$12,0,10*ROW('Sanitation Data'!H61))),'Data Summary'!DI67="Yes"),OFFSET('Sanitation Data'!$H$12,0,10*ROW('Sanitation Data'!H61)),NA())</f>
        <v>#N/A</v>
      </c>
      <c r="AU67" s="508" t="e">
        <f ca="1">+IF(AND(ISNUMBER(OFFSET('Sanitation Data'!$I$4,0,10*ROW('Sanitation Data'!I61))),'Data Summary'!DJ67="Yes"),100-OFFSET('Sanitation Data'!$I$4,0,10*ROW('Sanitation Data'!I61)),NA())</f>
        <v>#N/A</v>
      </c>
      <c r="AV67" s="508" t="e">
        <f ca="1">+IF(AND(ISNUMBER(OFFSET('Sanitation Data'!$I$6,0,10*ROW('Sanitation Data'!I61))),'Data Summary'!DK67="Yes"),OFFSET('Sanitation Data'!$I$6,0,10*ROW('Sanitation Data'!I61)),NA())</f>
        <v>#N/A</v>
      </c>
      <c r="AW67" s="508" t="e">
        <f ca="1">+IF(AND(ISNUMBER(OFFSET('Sanitation Data'!$I$10,0,10*ROW('Sanitation Data'!I61))),'Data Summary'!DL67="Yes"),OFFSET('Sanitation Data'!$I$10,0,10*ROW('Sanitation Data'!I61)),NA())</f>
        <v>#N/A</v>
      </c>
      <c r="AX67" s="508" t="e">
        <f ca="1">+IF(AND(ISNUMBER(OFFSET('Sanitation Data'!$I$11,0,10*ROW('Sanitation Data'!I61))),'Data Summary'!DM67="Yes"),OFFSET('Sanitation Data'!$I$11,0,10*ROW('Sanitation Data'!I61)),NA())</f>
        <v>#N/A</v>
      </c>
      <c r="AY67" s="508" t="e">
        <f ca="1">+IF(AND(ISNUMBER(OFFSET('Sanitation Data'!$I$12,0,10*ROW('Sanitation Data'!I61))),'Data Summary'!DN67="Yes"),OFFSET('Sanitation Data'!$I$12,0,10*ROW('Sanitation Data'!I61)),NA())</f>
        <v>#N/A</v>
      </c>
      <c r="AZ67" s="509" t="e">
        <f ca="1">+IF(AND(ISNUMBER(OFFSET('Hygiene Data'!$D$5,0,10*ROW('Hygiene Data'!D61))),'Data Summary'!DO67="Yes"),OFFSET('Hygiene Data'!$D$5,0,10*ROW('Hygiene Data'!D61)),NA())</f>
        <v>#N/A</v>
      </c>
      <c r="BA67" s="509" t="e">
        <f ca="1">+IF(AND(ISNUMBER(OFFSET('Hygiene Data'!$D$7,0,10*ROW('Hygiene Data'!D61))),'Data Summary'!DP67="Yes"),OFFSET('Hygiene Data'!$D$7,0,10*ROW('Hygiene Data'!D61)),NA())</f>
        <v>#N/A</v>
      </c>
      <c r="BB67" s="509" t="e">
        <f ca="1">+IF(AND(ISNUMBER(OFFSET('Hygiene Data'!$D$9,0,10*ROW('Hygiene Data'!D61))),'Data Summary'!DQ67="Yes"),OFFSET('Hygiene Data'!$D$9,0,10*ROW('Hygiene Data'!D61)),NA())</f>
        <v>#N/A</v>
      </c>
      <c r="BC67" s="509" t="e">
        <f ca="1">+IF(AND(ISNUMBER(OFFSET('Hygiene Data'!$E$5,0,10*ROW('Hygiene Data'!E61))),'Data Summary'!DR67="Yes"),OFFSET('Hygiene Data'!$E$5,0,10*ROW('Hygiene Data'!E61)),NA())</f>
        <v>#N/A</v>
      </c>
      <c r="BD67" s="509" t="e">
        <f ca="1">+IF(AND(ISNUMBER(OFFSET('Hygiene Data'!$E$7,0,10*ROW('Hygiene Data'!E61))),'Data Summary'!DS67="Yes"),OFFSET('Hygiene Data'!$E$7,0,10*ROW('Hygiene Data'!E61)),NA())</f>
        <v>#N/A</v>
      </c>
      <c r="BE67" s="509" t="e">
        <f ca="1">+IF(AND(ISNUMBER(OFFSET('Hygiene Data'!$E$9,0,10*ROW('Hygiene Data'!E61))),'Data Summary'!DT67="Yes"),OFFSET('Hygiene Data'!$E$9,0,10*ROW('Hygiene Data'!E61)),NA())</f>
        <v>#N/A</v>
      </c>
      <c r="BF67" s="509" t="e">
        <f ca="1">+IF(AND(ISNUMBER(OFFSET('Hygiene Data'!$F$5,0,10*ROW('Hygiene Data'!F61))),'Data Summary'!DU67="Yes"),OFFSET('Hygiene Data'!$F$5,0,10*ROW('Hygiene Data'!F61)),NA())</f>
        <v>#N/A</v>
      </c>
      <c r="BG67" s="509" t="e">
        <f ca="1">+IF(AND(ISNUMBER(OFFSET('Hygiene Data'!$F$7,0,10*ROW('Hygiene Data'!F61))),'Data Summary'!DV67="Yes"),OFFSET('Hygiene Data'!$F$7,0,10*ROW('Hygiene Data'!F61)),NA())</f>
        <v>#N/A</v>
      </c>
      <c r="BH67" s="509" t="e">
        <f ca="1">+IF(AND(ISNUMBER(OFFSET('Hygiene Data'!$F$9,0,10*ROW('Hygiene Data'!F61))),'Data Summary'!DW67="Yes"),OFFSET('Hygiene Data'!$F$9,0,10*ROW('Hygiene Data'!F61)),NA())</f>
        <v>#N/A</v>
      </c>
      <c r="BI67" s="509" t="e">
        <f ca="1">+IF(AND(ISNUMBER(OFFSET('Hygiene Data'!$G$5,0,10*ROW('Hygiene Data'!G61))),'Data Summary'!DX67="Yes"),OFFSET('Hygiene Data'!$G$5,0,10*ROW('Hygiene Data'!G61)),NA())</f>
        <v>#N/A</v>
      </c>
      <c r="BJ67" s="509" t="e">
        <f ca="1">+IF(AND(ISNUMBER(OFFSET('Hygiene Data'!$G$7,0,10*ROW('Hygiene Data'!G61))),'Data Summary'!DY67="Yes"),OFFSET('Hygiene Data'!$G$7,0,10*ROW('Hygiene Data'!G61)),NA())</f>
        <v>#N/A</v>
      </c>
      <c r="BK67" s="509" t="e">
        <f ca="1">+IF(AND(ISNUMBER(OFFSET('Hygiene Data'!$G$9,0,10*ROW('Hygiene Data'!G61))),'Data Summary'!DZ67="Yes"),OFFSET('Hygiene Data'!$G$9,0,10*ROW('Hygiene Data'!G61)),NA())</f>
        <v>#N/A</v>
      </c>
      <c r="BL67" s="509" t="e">
        <f ca="1">+IF(AND(ISNUMBER(OFFSET('Hygiene Data'!$H$5,0,10*ROW('Hygiene Data'!H61))),'Data Summary'!EA67="Yes"),OFFSET('Hygiene Data'!$H$5,0,10*ROW('Hygiene Data'!H61)),NA())</f>
        <v>#N/A</v>
      </c>
      <c r="BM67" s="509" t="e">
        <f ca="1">+IF(AND(ISNUMBER(OFFSET('Hygiene Data'!$H$7,0,10*ROW('Hygiene Data'!H61))),'Data Summary'!EB67="Yes"),OFFSET('Hygiene Data'!$H$7,0,10*ROW('Hygiene Data'!H61)),NA())</f>
        <v>#N/A</v>
      </c>
      <c r="BN67" s="509" t="e">
        <f ca="1">+IF(AND(ISNUMBER(OFFSET('Hygiene Data'!$H$9,0,10*ROW('Hygiene Data'!H61))),'Data Summary'!EC67="Yes"),OFFSET('Hygiene Data'!$H$9,0,10*ROW('Hygiene Data'!H61)),NA())</f>
        <v>#N/A</v>
      </c>
      <c r="BO67" s="509" t="e">
        <f ca="1">+IF(AND(ISNUMBER(OFFSET('Hygiene Data'!$I$5,0,10*ROW('Hygiene Data'!I61))),'Data Summary'!ED67="Yes"),OFFSET('Hygiene Data'!$I$5,0,10*ROW('Hygiene Data'!I61)),NA())</f>
        <v>#N/A</v>
      </c>
      <c r="BP67" s="509" t="e">
        <f ca="1">+IF(AND(ISNUMBER(OFFSET('Hygiene Data'!$I$7,0,10*ROW('Hygiene Data'!I61))),'Data Summary'!EE67="Yes"),OFFSET('Hygiene Data'!$I$7,0,10*ROW('Hygiene Data'!I61)),NA())</f>
        <v>#N/A</v>
      </c>
      <c r="BQ67" s="509" t="e">
        <f ca="1">+IF(AND(ISNUMBER(OFFSET('Hygiene Data'!$I$9,0,10*ROW('Hygiene Data'!I61))),'Data Summary'!EF67="Yes"),OFFSET('Hygiene Data'!$I$9,0,10*ROW('Hygiene Data'!I61)),NA())</f>
        <v>#N/A</v>
      </c>
    </row>
    <row r="68" spans="1:69" x14ac:dyDescent="0.25">
      <c r="A68" s="505" t="e">
        <f ca="1">+RIGHT('Data Summary'!A68,LEN('Data Summary'!A68)-9)</f>
        <v>#VALUE!</v>
      </c>
      <c r="B68" s="479" t="str">
        <f ca="1">+IF(ISTEXT('Data Summary'!B68),'Data Summary'!B68,"")</f>
        <v/>
      </c>
      <c r="C68" s="506" t="e">
        <f ca="1">+VALUE('Data Summary'!C68)</f>
        <v>#VALUE!</v>
      </c>
      <c r="D68" s="507" t="e">
        <f ca="1">+IF(AND(ISNUMBER(OFFSET('Water Data'!$D$4,0,10*ROW('Water Data'!D62))),'Data Summary'!BS68="Yes"),100-OFFSET('Water Data'!$D$4,0,10*ROW('Water Data'!D62)),NA())</f>
        <v>#N/A</v>
      </c>
      <c r="E68" s="507" t="e">
        <f ca="1">+IF(AND(ISNUMBER(OFFSET('Water Data'!$D$6,0,10*ROW('Water Data'!D62))),'Data Summary'!BT68="Yes"),OFFSET('Water Data'!$D$6,0,10*ROW('Water Data'!D62)),NA())</f>
        <v>#N/A</v>
      </c>
      <c r="F68" s="507" t="e">
        <f ca="1">+IF(AND(ISNUMBER(OFFSET('Water Data'!$D$9,0,10*ROW('Water Data'!D62))),'Data Summary'!BU68="Yes"),OFFSET('Water Data'!$D$9,0,10*ROW('Water Data'!D62)),NA())</f>
        <v>#N/A</v>
      </c>
      <c r="G68" s="507" t="e">
        <f ca="1">+IF(AND(ISNUMBER(OFFSET('Water Data'!$E$4,0,10*ROW('Water Data'!E62))),'Data Summary'!BV68="Yes"),100-OFFSET('Water Data'!$E$4,0,10*ROW('Water Data'!E62)),NA())</f>
        <v>#N/A</v>
      </c>
      <c r="H68" s="507" t="e">
        <f ca="1">+IF(AND(ISNUMBER(OFFSET('Water Data'!$E$6,0,10*ROW('Water Data'!E62))),'Data Summary'!BW68="Yes"),OFFSET('Water Data'!$E$6,0,10*ROW('Water Data'!E62)),NA())</f>
        <v>#N/A</v>
      </c>
      <c r="I68" s="507" t="e">
        <f ca="1">+IF(AND(ISNUMBER(OFFSET('Water Data'!$E$9,0,10*ROW('Water Data'!E62))),'Data Summary'!BX68="Yes"),OFFSET('Water Data'!$E$9,0,10*ROW('Water Data'!E62)),NA())</f>
        <v>#N/A</v>
      </c>
      <c r="J68" s="507" t="e">
        <f ca="1">+IF(AND(ISNUMBER(OFFSET('Water Data'!$F$4,0,10*ROW('Water Data'!F62))),'Data Summary'!BY68="Yes"),100-OFFSET('Water Data'!$F$4,0,10*ROW('Water Data'!F62)),NA())</f>
        <v>#N/A</v>
      </c>
      <c r="K68" s="507" t="e">
        <f ca="1">+IF(AND(ISNUMBER(OFFSET('Water Data'!$F$6,0,10*ROW('Water Data'!F62))),'Data Summary'!BZ68="Yes"),OFFSET('Water Data'!$F$6,0,10*ROW('Water Data'!F62)),NA())</f>
        <v>#N/A</v>
      </c>
      <c r="L68" s="507" t="e">
        <f ca="1">+IF(AND(ISNUMBER(OFFSET('Water Data'!$F$9,0,10*ROW('Water Data'!F62))),'Data Summary'!CA68="Yes"),OFFSET('Water Data'!$F$9,0,10*ROW('Water Data'!F62)),NA())</f>
        <v>#N/A</v>
      </c>
      <c r="M68" s="507" t="e">
        <f ca="1">+IF(AND(ISNUMBER(OFFSET('Water Data'!$G$4,0,10*ROW('Water Data'!G62))),'Data Summary'!CB68="Yes"),100-OFFSET('Water Data'!$G$4,0,10*ROW('Water Data'!G62)),NA())</f>
        <v>#N/A</v>
      </c>
      <c r="N68" s="507" t="e">
        <f ca="1">+IF(AND(ISNUMBER(OFFSET('Water Data'!$G$6,0,10*ROW('Water Data'!G62))),'Data Summary'!CC68="Yes"),OFFSET('Water Data'!$G$6,0,10*ROW('Water Data'!G62)),NA())</f>
        <v>#N/A</v>
      </c>
      <c r="O68" s="507" t="e">
        <f ca="1">+IF(AND(ISNUMBER(OFFSET('Water Data'!$G$9,0,10*ROW('Water Data'!G62))),'Data Summary'!CD68="Yes"),OFFSET('Water Data'!$G$9,0,10*ROW('Water Data'!G62)),NA())</f>
        <v>#N/A</v>
      </c>
      <c r="P68" s="507" t="e">
        <f ca="1">+IF(AND(ISNUMBER(OFFSET('Water Data'!$H$4,0,10*ROW('Water Data'!H62))),'Data Summary'!CE68="Yes"),100-OFFSET('Water Data'!$H$4,0,10*ROW('Water Data'!H62)),NA())</f>
        <v>#N/A</v>
      </c>
      <c r="Q68" s="507" t="e">
        <f ca="1">+IF(AND(ISNUMBER(OFFSET('Water Data'!$H$6,0,10*ROW('Water Data'!H62))),'Data Summary'!CF68="Yes"),OFFSET('Water Data'!$H$6,0,10*ROW('Water Data'!H62)),NA())</f>
        <v>#N/A</v>
      </c>
      <c r="R68" s="507" t="e">
        <f ca="1">+IF(AND(ISNUMBER(OFFSET('Water Data'!$H$9,0,10*ROW('Water Data'!H62))),'Data Summary'!CG68="Yes"),OFFSET('Water Data'!$H$9,0,10*ROW('Water Data'!H62)),NA())</f>
        <v>#N/A</v>
      </c>
      <c r="S68" s="507" t="e">
        <f ca="1">+IF(AND(ISNUMBER(OFFSET('Water Data'!$I$4,0,10*ROW('Water Data'!I62))),'Data Summary'!CH68="Yes"),100-OFFSET('Water Data'!$I$4,0,10*ROW('Water Data'!I62)),NA())</f>
        <v>#N/A</v>
      </c>
      <c r="T68" s="507" t="e">
        <f ca="1">+IF(AND(ISNUMBER(OFFSET('Water Data'!$I$6,0,10*ROW('Water Data'!I62))),'Data Summary'!CI68="Yes"),OFFSET('Water Data'!$I$6,0,10*ROW('Water Data'!I62)),NA())</f>
        <v>#N/A</v>
      </c>
      <c r="U68" s="507" t="e">
        <f ca="1">+IF(AND(ISNUMBER(OFFSET('Water Data'!$I$9,0,10*ROW('Water Data'!I62))),'Data Summary'!CJ68="Yes"),OFFSET('Water Data'!$I$9,0,10*ROW('Water Data'!I62)),NA())</f>
        <v>#N/A</v>
      </c>
      <c r="V68" s="508" t="e">
        <f ca="1">+IF(AND(ISNUMBER(OFFSET('Sanitation Data'!$D$4,0,10*ROW('Sanitation Data'!D62))),'Data Summary'!CK68="Yes"),100-OFFSET('Sanitation Data'!$D$4,0,10*ROW('Sanitation Data'!D62)),NA())</f>
        <v>#N/A</v>
      </c>
      <c r="W68" s="508" t="e">
        <f ca="1">+IF(AND(ISNUMBER(OFFSET('Sanitation Data'!$D$6,0,10*ROW('Sanitation Data'!D62))),'Data Summary'!CL68="Yes"),OFFSET('Sanitation Data'!$D$6,0,10*ROW('Sanitation Data'!D62)),NA())</f>
        <v>#N/A</v>
      </c>
      <c r="X68" s="508" t="e">
        <f ca="1">+IF(AND(ISNUMBER(OFFSET('Sanitation Data'!$D$10,0,10*ROW('Sanitation Data'!D62))),'Data Summary'!CM68="Yes"),OFFSET('Sanitation Data'!$D$10,0,10*ROW('Sanitation Data'!D62)),NA())</f>
        <v>#N/A</v>
      </c>
      <c r="Y68" s="508" t="e">
        <f ca="1">+IF(AND(ISNUMBER(OFFSET('Sanitation Data'!$D$11,0,10*ROW('Sanitation Data'!D62))),'Data Summary'!CN68="Yes"),OFFSET('Sanitation Data'!$D$11,0,10*ROW('Sanitation Data'!D62)),NA())</f>
        <v>#N/A</v>
      </c>
      <c r="Z68" s="508" t="e">
        <f ca="1">+IF(AND(ISNUMBER(OFFSET('Sanitation Data'!$D$12,0,10*ROW('Sanitation Data'!D62))),'Data Summary'!CO68="Yes"),OFFSET('Sanitation Data'!$D$12,0,10*ROW('Sanitation Data'!D62)),NA())</f>
        <v>#N/A</v>
      </c>
      <c r="AA68" s="508" t="e">
        <f ca="1">+IF(AND(ISNUMBER(OFFSET('Sanitation Data'!$E$4,0,10*ROW('Sanitation Data'!E62))),'Data Summary'!CP68="Yes"),100-OFFSET('Sanitation Data'!$E$4,0,10*ROW('Sanitation Data'!E62)),NA())</f>
        <v>#N/A</v>
      </c>
      <c r="AB68" s="508" t="e">
        <f ca="1">+IF(AND(ISNUMBER(OFFSET('Sanitation Data'!$E$6,0,10*ROW('Sanitation Data'!E62))),'Data Summary'!CQ68="Yes"),OFFSET('Sanitation Data'!$E$6,0,10*ROW('Sanitation Data'!E62)),NA())</f>
        <v>#N/A</v>
      </c>
      <c r="AC68" s="508" t="e">
        <f ca="1">+IF(AND(ISNUMBER(OFFSET('Sanitation Data'!$E$10,0,10*ROW('Sanitation Data'!E62))),'Data Summary'!CR68="Yes"),OFFSET('Sanitation Data'!$E$10,0,10*ROW('Sanitation Data'!E62)),NA())</f>
        <v>#N/A</v>
      </c>
      <c r="AD68" s="508" t="e">
        <f ca="1">+IF(AND(ISNUMBER(OFFSET('Sanitation Data'!$E$11,0,10*ROW('Sanitation Data'!E62))),'Data Summary'!CS68="Yes"),OFFSET('Sanitation Data'!$E$11,0,10*ROW('Sanitation Data'!E62)),NA())</f>
        <v>#N/A</v>
      </c>
      <c r="AE68" s="508" t="e">
        <f ca="1">+IF(AND(ISNUMBER(OFFSET('Sanitation Data'!$E$12,0,10*ROW('Sanitation Data'!E62))),'Data Summary'!CT68="Yes"),OFFSET('Sanitation Data'!$E$12,0,10*ROW('Sanitation Data'!E62)),NA())</f>
        <v>#N/A</v>
      </c>
      <c r="AF68" s="508" t="e">
        <f ca="1">+IF(AND(ISNUMBER(OFFSET('Sanitation Data'!$F$4,0,10*ROW('Sanitation Data'!F62))),'Data Summary'!CU68="Yes"),100-OFFSET('Sanitation Data'!$F$4,0,10*ROW('Sanitation Data'!F62)),NA())</f>
        <v>#N/A</v>
      </c>
      <c r="AG68" s="508" t="e">
        <f ca="1">+IF(AND(ISNUMBER(OFFSET('Sanitation Data'!$F$6,0,10*ROW('Sanitation Data'!F62))),'Data Summary'!CV68="Yes"),OFFSET('Sanitation Data'!$F$6,0,10*ROW('Sanitation Data'!F62)),NA())</f>
        <v>#N/A</v>
      </c>
      <c r="AH68" s="508" t="e">
        <f ca="1">+IF(AND(ISNUMBER(OFFSET('Sanitation Data'!$F$10,0,10*ROW('Sanitation Data'!F62))),'Data Summary'!CW68="Yes"),OFFSET('Sanitation Data'!$F$10,0,10*ROW('Sanitation Data'!F62)),NA())</f>
        <v>#N/A</v>
      </c>
      <c r="AI68" s="508" t="e">
        <f ca="1">+IF(AND(ISNUMBER(OFFSET('Sanitation Data'!$F$11,0,10*ROW('Sanitation Data'!F62))),'Data Summary'!CX68="Yes"),OFFSET('Sanitation Data'!$F$11,0,10*ROW('Sanitation Data'!F62)),NA())</f>
        <v>#N/A</v>
      </c>
      <c r="AJ68" s="508" t="e">
        <f ca="1">+IF(AND(ISNUMBER(OFFSET('Sanitation Data'!$F$12,0,10*ROW('Sanitation Data'!F62))),'Data Summary'!CY68="Yes"),OFFSET('Sanitation Data'!$F$12,0,10*ROW('Sanitation Data'!F62)),NA())</f>
        <v>#N/A</v>
      </c>
      <c r="AK68" s="508" t="e">
        <f ca="1">+IF(AND(ISNUMBER(OFFSET('Sanitation Data'!$G$4,0,10*ROW('Sanitation Data'!G62))),'Data Summary'!CZ68="Yes"),100-OFFSET('Sanitation Data'!$G$4,0,10*ROW('Sanitation Data'!G62)),NA())</f>
        <v>#N/A</v>
      </c>
      <c r="AL68" s="508" t="e">
        <f ca="1">+IF(AND(ISNUMBER(OFFSET('Sanitation Data'!$G$6,0,10*ROW('Sanitation Data'!G62))),'Data Summary'!DA68="Yes"),OFFSET('Sanitation Data'!$G$6,0,10*ROW('Sanitation Data'!G62)),NA())</f>
        <v>#N/A</v>
      </c>
      <c r="AM68" s="508" t="e">
        <f ca="1">+IF(AND(ISNUMBER(OFFSET('Sanitation Data'!$G$10,0,10*ROW('Sanitation Data'!G62))),'Data Summary'!DB68="Yes"),OFFSET('Sanitation Data'!$G$10,0,10*ROW('Sanitation Data'!G62)),NA())</f>
        <v>#N/A</v>
      </c>
      <c r="AN68" s="508" t="e">
        <f ca="1">+IF(AND(ISNUMBER(OFFSET('Sanitation Data'!$G$11,0,10*ROW('Sanitation Data'!G62))),'Data Summary'!DC68="Yes"),OFFSET('Sanitation Data'!$G$11,0,10*ROW('Sanitation Data'!G62)),NA())</f>
        <v>#N/A</v>
      </c>
      <c r="AO68" s="508" t="e">
        <f ca="1">+IF(AND(ISNUMBER(OFFSET('Sanitation Data'!$G$12,0,10*ROW('Sanitation Data'!G62))),'Data Summary'!DD68="Yes"),OFFSET('Sanitation Data'!$G$12,0,10*ROW('Sanitation Data'!G62)),NA())</f>
        <v>#N/A</v>
      </c>
      <c r="AP68" s="508" t="e">
        <f ca="1">+IF(AND(ISNUMBER(OFFSET('Sanitation Data'!$H$4,0,10*ROW('Sanitation Data'!H62))),'Data Summary'!DE68="Yes"),100-OFFSET('Sanitation Data'!$H$4,0,10*ROW('Sanitation Data'!H62)),NA())</f>
        <v>#N/A</v>
      </c>
      <c r="AQ68" s="508" t="e">
        <f ca="1">+IF(AND(ISNUMBER(OFFSET('Sanitation Data'!$H$6,0,10*ROW('Sanitation Data'!H62))),'Data Summary'!DF68="Yes"),OFFSET('Sanitation Data'!$H$6,0,10*ROW('Sanitation Data'!H62)),NA())</f>
        <v>#N/A</v>
      </c>
      <c r="AR68" s="508" t="e">
        <f ca="1">+IF(AND(ISNUMBER(OFFSET('Sanitation Data'!$H$10,0,10*ROW('Sanitation Data'!H62))),'Data Summary'!DG68="Yes"),OFFSET('Sanitation Data'!$H$10,0,10*ROW('Sanitation Data'!H62)),NA())</f>
        <v>#N/A</v>
      </c>
      <c r="AS68" s="508" t="e">
        <f ca="1">+IF(AND(ISNUMBER(OFFSET('Sanitation Data'!$H$11,0,10*ROW('Sanitation Data'!H62))),'Data Summary'!DH68="Yes"),OFFSET('Sanitation Data'!$H$11,0,10*ROW('Sanitation Data'!H62)),NA())</f>
        <v>#N/A</v>
      </c>
      <c r="AT68" s="508" t="e">
        <f ca="1">+IF(AND(ISNUMBER(OFFSET('Sanitation Data'!$H$12,0,10*ROW('Sanitation Data'!H62))),'Data Summary'!DI68="Yes"),OFFSET('Sanitation Data'!$H$12,0,10*ROW('Sanitation Data'!H62)),NA())</f>
        <v>#N/A</v>
      </c>
      <c r="AU68" s="508" t="e">
        <f ca="1">+IF(AND(ISNUMBER(OFFSET('Sanitation Data'!$I$4,0,10*ROW('Sanitation Data'!I62))),'Data Summary'!DJ68="Yes"),100-OFFSET('Sanitation Data'!$I$4,0,10*ROW('Sanitation Data'!I62)),NA())</f>
        <v>#N/A</v>
      </c>
      <c r="AV68" s="508" t="e">
        <f ca="1">+IF(AND(ISNUMBER(OFFSET('Sanitation Data'!$I$6,0,10*ROW('Sanitation Data'!I62))),'Data Summary'!DK68="Yes"),OFFSET('Sanitation Data'!$I$6,0,10*ROW('Sanitation Data'!I62)),NA())</f>
        <v>#N/A</v>
      </c>
      <c r="AW68" s="508" t="e">
        <f ca="1">+IF(AND(ISNUMBER(OFFSET('Sanitation Data'!$I$10,0,10*ROW('Sanitation Data'!I62))),'Data Summary'!DL68="Yes"),OFFSET('Sanitation Data'!$I$10,0,10*ROW('Sanitation Data'!I62)),NA())</f>
        <v>#N/A</v>
      </c>
      <c r="AX68" s="508" t="e">
        <f ca="1">+IF(AND(ISNUMBER(OFFSET('Sanitation Data'!$I$11,0,10*ROW('Sanitation Data'!I62))),'Data Summary'!DM68="Yes"),OFFSET('Sanitation Data'!$I$11,0,10*ROW('Sanitation Data'!I62)),NA())</f>
        <v>#N/A</v>
      </c>
      <c r="AY68" s="508" t="e">
        <f ca="1">+IF(AND(ISNUMBER(OFFSET('Sanitation Data'!$I$12,0,10*ROW('Sanitation Data'!I62))),'Data Summary'!DN68="Yes"),OFFSET('Sanitation Data'!$I$12,0,10*ROW('Sanitation Data'!I62)),NA())</f>
        <v>#N/A</v>
      </c>
      <c r="AZ68" s="509" t="e">
        <f ca="1">+IF(AND(ISNUMBER(OFFSET('Hygiene Data'!$D$5,0,10*ROW('Hygiene Data'!D62))),'Data Summary'!DO68="Yes"),OFFSET('Hygiene Data'!$D$5,0,10*ROW('Hygiene Data'!D62)),NA())</f>
        <v>#N/A</v>
      </c>
      <c r="BA68" s="509" t="e">
        <f ca="1">+IF(AND(ISNUMBER(OFFSET('Hygiene Data'!$D$7,0,10*ROW('Hygiene Data'!D62))),'Data Summary'!DP68="Yes"),OFFSET('Hygiene Data'!$D$7,0,10*ROW('Hygiene Data'!D62)),NA())</f>
        <v>#N/A</v>
      </c>
      <c r="BB68" s="509" t="e">
        <f ca="1">+IF(AND(ISNUMBER(OFFSET('Hygiene Data'!$D$9,0,10*ROW('Hygiene Data'!D62))),'Data Summary'!DQ68="Yes"),OFFSET('Hygiene Data'!$D$9,0,10*ROW('Hygiene Data'!D62)),NA())</f>
        <v>#N/A</v>
      </c>
      <c r="BC68" s="509" t="e">
        <f ca="1">+IF(AND(ISNUMBER(OFFSET('Hygiene Data'!$E$5,0,10*ROW('Hygiene Data'!E62))),'Data Summary'!DR68="Yes"),OFFSET('Hygiene Data'!$E$5,0,10*ROW('Hygiene Data'!E62)),NA())</f>
        <v>#N/A</v>
      </c>
      <c r="BD68" s="509" t="e">
        <f ca="1">+IF(AND(ISNUMBER(OFFSET('Hygiene Data'!$E$7,0,10*ROW('Hygiene Data'!E62))),'Data Summary'!DS68="Yes"),OFFSET('Hygiene Data'!$E$7,0,10*ROW('Hygiene Data'!E62)),NA())</f>
        <v>#N/A</v>
      </c>
      <c r="BE68" s="509" t="e">
        <f ca="1">+IF(AND(ISNUMBER(OFFSET('Hygiene Data'!$E$9,0,10*ROW('Hygiene Data'!E62))),'Data Summary'!DT68="Yes"),OFFSET('Hygiene Data'!$E$9,0,10*ROW('Hygiene Data'!E62)),NA())</f>
        <v>#N/A</v>
      </c>
      <c r="BF68" s="509" t="e">
        <f ca="1">+IF(AND(ISNUMBER(OFFSET('Hygiene Data'!$F$5,0,10*ROW('Hygiene Data'!F62))),'Data Summary'!DU68="Yes"),OFFSET('Hygiene Data'!$F$5,0,10*ROW('Hygiene Data'!F62)),NA())</f>
        <v>#N/A</v>
      </c>
      <c r="BG68" s="509" t="e">
        <f ca="1">+IF(AND(ISNUMBER(OFFSET('Hygiene Data'!$F$7,0,10*ROW('Hygiene Data'!F62))),'Data Summary'!DV68="Yes"),OFFSET('Hygiene Data'!$F$7,0,10*ROW('Hygiene Data'!F62)),NA())</f>
        <v>#N/A</v>
      </c>
      <c r="BH68" s="509" t="e">
        <f ca="1">+IF(AND(ISNUMBER(OFFSET('Hygiene Data'!$F$9,0,10*ROW('Hygiene Data'!F62))),'Data Summary'!DW68="Yes"),OFFSET('Hygiene Data'!$F$9,0,10*ROW('Hygiene Data'!F62)),NA())</f>
        <v>#N/A</v>
      </c>
      <c r="BI68" s="509" t="e">
        <f ca="1">+IF(AND(ISNUMBER(OFFSET('Hygiene Data'!$G$5,0,10*ROW('Hygiene Data'!G62))),'Data Summary'!DX68="Yes"),OFFSET('Hygiene Data'!$G$5,0,10*ROW('Hygiene Data'!G62)),NA())</f>
        <v>#N/A</v>
      </c>
      <c r="BJ68" s="509" t="e">
        <f ca="1">+IF(AND(ISNUMBER(OFFSET('Hygiene Data'!$G$7,0,10*ROW('Hygiene Data'!G62))),'Data Summary'!DY68="Yes"),OFFSET('Hygiene Data'!$G$7,0,10*ROW('Hygiene Data'!G62)),NA())</f>
        <v>#N/A</v>
      </c>
      <c r="BK68" s="509" t="e">
        <f ca="1">+IF(AND(ISNUMBER(OFFSET('Hygiene Data'!$G$9,0,10*ROW('Hygiene Data'!G62))),'Data Summary'!DZ68="Yes"),OFFSET('Hygiene Data'!$G$9,0,10*ROW('Hygiene Data'!G62)),NA())</f>
        <v>#N/A</v>
      </c>
      <c r="BL68" s="509" t="e">
        <f ca="1">+IF(AND(ISNUMBER(OFFSET('Hygiene Data'!$H$5,0,10*ROW('Hygiene Data'!H62))),'Data Summary'!EA68="Yes"),OFFSET('Hygiene Data'!$H$5,0,10*ROW('Hygiene Data'!H62)),NA())</f>
        <v>#N/A</v>
      </c>
      <c r="BM68" s="509" t="e">
        <f ca="1">+IF(AND(ISNUMBER(OFFSET('Hygiene Data'!$H$7,0,10*ROW('Hygiene Data'!H62))),'Data Summary'!EB68="Yes"),OFFSET('Hygiene Data'!$H$7,0,10*ROW('Hygiene Data'!H62)),NA())</f>
        <v>#N/A</v>
      </c>
      <c r="BN68" s="509" t="e">
        <f ca="1">+IF(AND(ISNUMBER(OFFSET('Hygiene Data'!$H$9,0,10*ROW('Hygiene Data'!H62))),'Data Summary'!EC68="Yes"),OFFSET('Hygiene Data'!$H$9,0,10*ROW('Hygiene Data'!H62)),NA())</f>
        <v>#N/A</v>
      </c>
      <c r="BO68" s="509" t="e">
        <f ca="1">+IF(AND(ISNUMBER(OFFSET('Hygiene Data'!$I$5,0,10*ROW('Hygiene Data'!I62))),'Data Summary'!ED68="Yes"),OFFSET('Hygiene Data'!$I$5,0,10*ROW('Hygiene Data'!I62)),NA())</f>
        <v>#N/A</v>
      </c>
      <c r="BP68" s="509" t="e">
        <f ca="1">+IF(AND(ISNUMBER(OFFSET('Hygiene Data'!$I$7,0,10*ROW('Hygiene Data'!I62))),'Data Summary'!EE68="Yes"),OFFSET('Hygiene Data'!$I$7,0,10*ROW('Hygiene Data'!I62)),NA())</f>
        <v>#N/A</v>
      </c>
      <c r="BQ68" s="509" t="e">
        <f ca="1">+IF(AND(ISNUMBER(OFFSET('Hygiene Data'!$I$9,0,10*ROW('Hygiene Data'!I62))),'Data Summary'!EF68="Yes"),OFFSET('Hygiene Data'!$I$9,0,10*ROW('Hygiene Data'!I62)),NA())</f>
        <v>#N/A</v>
      </c>
    </row>
    <row r="69" spans="1:69" x14ac:dyDescent="0.25">
      <c r="A69" s="505" t="e">
        <f ca="1">+RIGHT('Data Summary'!A69,LEN('Data Summary'!A69)-9)</f>
        <v>#VALUE!</v>
      </c>
      <c r="B69" s="479" t="str">
        <f ca="1">+IF(ISTEXT('Data Summary'!B69),'Data Summary'!B69,"")</f>
        <v/>
      </c>
      <c r="C69" s="506" t="e">
        <f ca="1">+VALUE('Data Summary'!C69)</f>
        <v>#VALUE!</v>
      </c>
      <c r="D69" s="507" t="e">
        <f ca="1">+IF(AND(ISNUMBER(OFFSET('Water Data'!$D$4,0,10*ROW('Water Data'!D63))),'Data Summary'!BS69="Yes"),100-OFFSET('Water Data'!$D$4,0,10*ROW('Water Data'!D63)),NA())</f>
        <v>#N/A</v>
      </c>
      <c r="E69" s="507" t="e">
        <f ca="1">+IF(AND(ISNUMBER(OFFSET('Water Data'!$D$6,0,10*ROW('Water Data'!D63))),'Data Summary'!BT69="Yes"),OFFSET('Water Data'!$D$6,0,10*ROW('Water Data'!D63)),NA())</f>
        <v>#N/A</v>
      </c>
      <c r="F69" s="507" t="e">
        <f ca="1">+IF(AND(ISNUMBER(OFFSET('Water Data'!$D$9,0,10*ROW('Water Data'!D63))),'Data Summary'!BU69="Yes"),OFFSET('Water Data'!$D$9,0,10*ROW('Water Data'!D63)),NA())</f>
        <v>#N/A</v>
      </c>
      <c r="G69" s="507" t="e">
        <f ca="1">+IF(AND(ISNUMBER(OFFSET('Water Data'!$E$4,0,10*ROW('Water Data'!E63))),'Data Summary'!BV69="Yes"),100-OFFSET('Water Data'!$E$4,0,10*ROW('Water Data'!E63)),NA())</f>
        <v>#N/A</v>
      </c>
      <c r="H69" s="507" t="e">
        <f ca="1">+IF(AND(ISNUMBER(OFFSET('Water Data'!$E$6,0,10*ROW('Water Data'!E63))),'Data Summary'!BW69="Yes"),OFFSET('Water Data'!$E$6,0,10*ROW('Water Data'!E63)),NA())</f>
        <v>#N/A</v>
      </c>
      <c r="I69" s="507" t="e">
        <f ca="1">+IF(AND(ISNUMBER(OFFSET('Water Data'!$E$9,0,10*ROW('Water Data'!E63))),'Data Summary'!BX69="Yes"),OFFSET('Water Data'!$E$9,0,10*ROW('Water Data'!E63)),NA())</f>
        <v>#N/A</v>
      </c>
      <c r="J69" s="507" t="e">
        <f ca="1">+IF(AND(ISNUMBER(OFFSET('Water Data'!$F$4,0,10*ROW('Water Data'!F63))),'Data Summary'!BY69="Yes"),100-OFFSET('Water Data'!$F$4,0,10*ROW('Water Data'!F63)),NA())</f>
        <v>#N/A</v>
      </c>
      <c r="K69" s="507" t="e">
        <f ca="1">+IF(AND(ISNUMBER(OFFSET('Water Data'!$F$6,0,10*ROW('Water Data'!F63))),'Data Summary'!BZ69="Yes"),OFFSET('Water Data'!$F$6,0,10*ROW('Water Data'!F63)),NA())</f>
        <v>#N/A</v>
      </c>
      <c r="L69" s="507" t="e">
        <f ca="1">+IF(AND(ISNUMBER(OFFSET('Water Data'!$F$9,0,10*ROW('Water Data'!F63))),'Data Summary'!CA69="Yes"),OFFSET('Water Data'!$F$9,0,10*ROW('Water Data'!F63)),NA())</f>
        <v>#N/A</v>
      </c>
      <c r="M69" s="507" t="e">
        <f ca="1">+IF(AND(ISNUMBER(OFFSET('Water Data'!$G$4,0,10*ROW('Water Data'!G63))),'Data Summary'!CB69="Yes"),100-OFFSET('Water Data'!$G$4,0,10*ROW('Water Data'!G63)),NA())</f>
        <v>#N/A</v>
      </c>
      <c r="N69" s="507" t="e">
        <f ca="1">+IF(AND(ISNUMBER(OFFSET('Water Data'!$G$6,0,10*ROW('Water Data'!G63))),'Data Summary'!CC69="Yes"),OFFSET('Water Data'!$G$6,0,10*ROW('Water Data'!G63)),NA())</f>
        <v>#N/A</v>
      </c>
      <c r="O69" s="507" t="e">
        <f ca="1">+IF(AND(ISNUMBER(OFFSET('Water Data'!$G$9,0,10*ROW('Water Data'!G63))),'Data Summary'!CD69="Yes"),OFFSET('Water Data'!$G$9,0,10*ROW('Water Data'!G63)),NA())</f>
        <v>#N/A</v>
      </c>
      <c r="P69" s="507" t="e">
        <f ca="1">+IF(AND(ISNUMBER(OFFSET('Water Data'!$H$4,0,10*ROW('Water Data'!H63))),'Data Summary'!CE69="Yes"),100-OFFSET('Water Data'!$H$4,0,10*ROW('Water Data'!H63)),NA())</f>
        <v>#N/A</v>
      </c>
      <c r="Q69" s="507" t="e">
        <f ca="1">+IF(AND(ISNUMBER(OFFSET('Water Data'!$H$6,0,10*ROW('Water Data'!H63))),'Data Summary'!CF69="Yes"),OFFSET('Water Data'!$H$6,0,10*ROW('Water Data'!H63)),NA())</f>
        <v>#N/A</v>
      </c>
      <c r="R69" s="507" t="e">
        <f ca="1">+IF(AND(ISNUMBER(OFFSET('Water Data'!$H$9,0,10*ROW('Water Data'!H63))),'Data Summary'!CG69="Yes"),OFFSET('Water Data'!$H$9,0,10*ROW('Water Data'!H63)),NA())</f>
        <v>#N/A</v>
      </c>
      <c r="S69" s="507" t="e">
        <f ca="1">+IF(AND(ISNUMBER(OFFSET('Water Data'!$I$4,0,10*ROW('Water Data'!I63))),'Data Summary'!CH69="Yes"),100-OFFSET('Water Data'!$I$4,0,10*ROW('Water Data'!I63)),NA())</f>
        <v>#N/A</v>
      </c>
      <c r="T69" s="507" t="e">
        <f ca="1">+IF(AND(ISNUMBER(OFFSET('Water Data'!$I$6,0,10*ROW('Water Data'!I63))),'Data Summary'!CI69="Yes"),OFFSET('Water Data'!$I$6,0,10*ROW('Water Data'!I63)),NA())</f>
        <v>#N/A</v>
      </c>
      <c r="U69" s="507" t="e">
        <f ca="1">+IF(AND(ISNUMBER(OFFSET('Water Data'!$I$9,0,10*ROW('Water Data'!I63))),'Data Summary'!CJ69="Yes"),OFFSET('Water Data'!$I$9,0,10*ROW('Water Data'!I63)),NA())</f>
        <v>#N/A</v>
      </c>
      <c r="V69" s="508" t="e">
        <f ca="1">+IF(AND(ISNUMBER(OFFSET('Sanitation Data'!$D$4,0,10*ROW('Sanitation Data'!D63))),'Data Summary'!CK69="Yes"),100-OFFSET('Sanitation Data'!$D$4,0,10*ROW('Sanitation Data'!D63)),NA())</f>
        <v>#N/A</v>
      </c>
      <c r="W69" s="508" t="e">
        <f ca="1">+IF(AND(ISNUMBER(OFFSET('Sanitation Data'!$D$6,0,10*ROW('Sanitation Data'!D63))),'Data Summary'!CL69="Yes"),OFFSET('Sanitation Data'!$D$6,0,10*ROW('Sanitation Data'!D63)),NA())</f>
        <v>#N/A</v>
      </c>
      <c r="X69" s="508" t="e">
        <f ca="1">+IF(AND(ISNUMBER(OFFSET('Sanitation Data'!$D$10,0,10*ROW('Sanitation Data'!D63))),'Data Summary'!CM69="Yes"),OFFSET('Sanitation Data'!$D$10,0,10*ROW('Sanitation Data'!D63)),NA())</f>
        <v>#N/A</v>
      </c>
      <c r="Y69" s="508" t="e">
        <f ca="1">+IF(AND(ISNUMBER(OFFSET('Sanitation Data'!$D$11,0,10*ROW('Sanitation Data'!D63))),'Data Summary'!CN69="Yes"),OFFSET('Sanitation Data'!$D$11,0,10*ROW('Sanitation Data'!D63)),NA())</f>
        <v>#N/A</v>
      </c>
      <c r="Z69" s="508" t="e">
        <f ca="1">+IF(AND(ISNUMBER(OFFSET('Sanitation Data'!$D$12,0,10*ROW('Sanitation Data'!D63))),'Data Summary'!CO69="Yes"),OFFSET('Sanitation Data'!$D$12,0,10*ROW('Sanitation Data'!D63)),NA())</f>
        <v>#N/A</v>
      </c>
      <c r="AA69" s="508" t="e">
        <f ca="1">+IF(AND(ISNUMBER(OFFSET('Sanitation Data'!$E$4,0,10*ROW('Sanitation Data'!E63))),'Data Summary'!CP69="Yes"),100-OFFSET('Sanitation Data'!$E$4,0,10*ROW('Sanitation Data'!E63)),NA())</f>
        <v>#N/A</v>
      </c>
      <c r="AB69" s="508" t="e">
        <f ca="1">+IF(AND(ISNUMBER(OFFSET('Sanitation Data'!$E$6,0,10*ROW('Sanitation Data'!E63))),'Data Summary'!CQ69="Yes"),OFFSET('Sanitation Data'!$E$6,0,10*ROW('Sanitation Data'!E63)),NA())</f>
        <v>#N/A</v>
      </c>
      <c r="AC69" s="508" t="e">
        <f ca="1">+IF(AND(ISNUMBER(OFFSET('Sanitation Data'!$E$10,0,10*ROW('Sanitation Data'!E63))),'Data Summary'!CR69="Yes"),OFFSET('Sanitation Data'!$E$10,0,10*ROW('Sanitation Data'!E63)),NA())</f>
        <v>#N/A</v>
      </c>
      <c r="AD69" s="508" t="e">
        <f ca="1">+IF(AND(ISNUMBER(OFFSET('Sanitation Data'!$E$11,0,10*ROW('Sanitation Data'!E63))),'Data Summary'!CS69="Yes"),OFFSET('Sanitation Data'!$E$11,0,10*ROW('Sanitation Data'!E63)),NA())</f>
        <v>#N/A</v>
      </c>
      <c r="AE69" s="508" t="e">
        <f ca="1">+IF(AND(ISNUMBER(OFFSET('Sanitation Data'!$E$12,0,10*ROW('Sanitation Data'!E63))),'Data Summary'!CT69="Yes"),OFFSET('Sanitation Data'!$E$12,0,10*ROW('Sanitation Data'!E63)),NA())</f>
        <v>#N/A</v>
      </c>
      <c r="AF69" s="508" t="e">
        <f ca="1">+IF(AND(ISNUMBER(OFFSET('Sanitation Data'!$F$4,0,10*ROW('Sanitation Data'!F63))),'Data Summary'!CU69="Yes"),100-OFFSET('Sanitation Data'!$F$4,0,10*ROW('Sanitation Data'!F63)),NA())</f>
        <v>#N/A</v>
      </c>
      <c r="AG69" s="508" t="e">
        <f ca="1">+IF(AND(ISNUMBER(OFFSET('Sanitation Data'!$F$6,0,10*ROW('Sanitation Data'!F63))),'Data Summary'!CV69="Yes"),OFFSET('Sanitation Data'!$F$6,0,10*ROW('Sanitation Data'!F63)),NA())</f>
        <v>#N/A</v>
      </c>
      <c r="AH69" s="508" t="e">
        <f ca="1">+IF(AND(ISNUMBER(OFFSET('Sanitation Data'!$F$10,0,10*ROW('Sanitation Data'!F63))),'Data Summary'!CW69="Yes"),OFFSET('Sanitation Data'!$F$10,0,10*ROW('Sanitation Data'!F63)),NA())</f>
        <v>#N/A</v>
      </c>
      <c r="AI69" s="508" t="e">
        <f ca="1">+IF(AND(ISNUMBER(OFFSET('Sanitation Data'!$F$11,0,10*ROW('Sanitation Data'!F63))),'Data Summary'!CX69="Yes"),OFFSET('Sanitation Data'!$F$11,0,10*ROW('Sanitation Data'!F63)),NA())</f>
        <v>#N/A</v>
      </c>
      <c r="AJ69" s="508" t="e">
        <f ca="1">+IF(AND(ISNUMBER(OFFSET('Sanitation Data'!$F$12,0,10*ROW('Sanitation Data'!F63))),'Data Summary'!CY69="Yes"),OFFSET('Sanitation Data'!$F$12,0,10*ROW('Sanitation Data'!F63)),NA())</f>
        <v>#N/A</v>
      </c>
      <c r="AK69" s="508" t="e">
        <f ca="1">+IF(AND(ISNUMBER(OFFSET('Sanitation Data'!$G$4,0,10*ROW('Sanitation Data'!G63))),'Data Summary'!CZ69="Yes"),100-OFFSET('Sanitation Data'!$G$4,0,10*ROW('Sanitation Data'!G63)),NA())</f>
        <v>#N/A</v>
      </c>
      <c r="AL69" s="508" t="e">
        <f ca="1">+IF(AND(ISNUMBER(OFFSET('Sanitation Data'!$G$6,0,10*ROW('Sanitation Data'!G63))),'Data Summary'!DA69="Yes"),OFFSET('Sanitation Data'!$G$6,0,10*ROW('Sanitation Data'!G63)),NA())</f>
        <v>#N/A</v>
      </c>
      <c r="AM69" s="508" t="e">
        <f ca="1">+IF(AND(ISNUMBER(OFFSET('Sanitation Data'!$G$10,0,10*ROW('Sanitation Data'!G63))),'Data Summary'!DB69="Yes"),OFFSET('Sanitation Data'!$G$10,0,10*ROW('Sanitation Data'!G63)),NA())</f>
        <v>#N/A</v>
      </c>
      <c r="AN69" s="508" t="e">
        <f ca="1">+IF(AND(ISNUMBER(OFFSET('Sanitation Data'!$G$11,0,10*ROW('Sanitation Data'!G63))),'Data Summary'!DC69="Yes"),OFFSET('Sanitation Data'!$G$11,0,10*ROW('Sanitation Data'!G63)),NA())</f>
        <v>#N/A</v>
      </c>
      <c r="AO69" s="508" t="e">
        <f ca="1">+IF(AND(ISNUMBER(OFFSET('Sanitation Data'!$G$12,0,10*ROW('Sanitation Data'!G63))),'Data Summary'!DD69="Yes"),OFFSET('Sanitation Data'!$G$12,0,10*ROW('Sanitation Data'!G63)),NA())</f>
        <v>#N/A</v>
      </c>
      <c r="AP69" s="508" t="e">
        <f ca="1">+IF(AND(ISNUMBER(OFFSET('Sanitation Data'!$H$4,0,10*ROW('Sanitation Data'!H63))),'Data Summary'!DE69="Yes"),100-OFFSET('Sanitation Data'!$H$4,0,10*ROW('Sanitation Data'!H63)),NA())</f>
        <v>#N/A</v>
      </c>
      <c r="AQ69" s="508" t="e">
        <f ca="1">+IF(AND(ISNUMBER(OFFSET('Sanitation Data'!$H$6,0,10*ROW('Sanitation Data'!H63))),'Data Summary'!DF69="Yes"),OFFSET('Sanitation Data'!$H$6,0,10*ROW('Sanitation Data'!H63)),NA())</f>
        <v>#N/A</v>
      </c>
      <c r="AR69" s="508" t="e">
        <f ca="1">+IF(AND(ISNUMBER(OFFSET('Sanitation Data'!$H$10,0,10*ROW('Sanitation Data'!H63))),'Data Summary'!DG69="Yes"),OFFSET('Sanitation Data'!$H$10,0,10*ROW('Sanitation Data'!H63)),NA())</f>
        <v>#N/A</v>
      </c>
      <c r="AS69" s="508" t="e">
        <f ca="1">+IF(AND(ISNUMBER(OFFSET('Sanitation Data'!$H$11,0,10*ROW('Sanitation Data'!H63))),'Data Summary'!DH69="Yes"),OFFSET('Sanitation Data'!$H$11,0,10*ROW('Sanitation Data'!H63)),NA())</f>
        <v>#N/A</v>
      </c>
      <c r="AT69" s="508" t="e">
        <f ca="1">+IF(AND(ISNUMBER(OFFSET('Sanitation Data'!$H$12,0,10*ROW('Sanitation Data'!H63))),'Data Summary'!DI69="Yes"),OFFSET('Sanitation Data'!$H$12,0,10*ROW('Sanitation Data'!H63)),NA())</f>
        <v>#N/A</v>
      </c>
      <c r="AU69" s="508" t="e">
        <f ca="1">+IF(AND(ISNUMBER(OFFSET('Sanitation Data'!$I$4,0,10*ROW('Sanitation Data'!I63))),'Data Summary'!DJ69="Yes"),100-OFFSET('Sanitation Data'!$I$4,0,10*ROW('Sanitation Data'!I63)),NA())</f>
        <v>#N/A</v>
      </c>
      <c r="AV69" s="508" t="e">
        <f ca="1">+IF(AND(ISNUMBER(OFFSET('Sanitation Data'!$I$6,0,10*ROW('Sanitation Data'!I63))),'Data Summary'!DK69="Yes"),OFFSET('Sanitation Data'!$I$6,0,10*ROW('Sanitation Data'!I63)),NA())</f>
        <v>#N/A</v>
      </c>
      <c r="AW69" s="508" t="e">
        <f ca="1">+IF(AND(ISNUMBER(OFFSET('Sanitation Data'!$I$10,0,10*ROW('Sanitation Data'!I63))),'Data Summary'!DL69="Yes"),OFFSET('Sanitation Data'!$I$10,0,10*ROW('Sanitation Data'!I63)),NA())</f>
        <v>#N/A</v>
      </c>
      <c r="AX69" s="508" t="e">
        <f ca="1">+IF(AND(ISNUMBER(OFFSET('Sanitation Data'!$I$11,0,10*ROW('Sanitation Data'!I63))),'Data Summary'!DM69="Yes"),OFFSET('Sanitation Data'!$I$11,0,10*ROW('Sanitation Data'!I63)),NA())</f>
        <v>#N/A</v>
      </c>
      <c r="AY69" s="508" t="e">
        <f ca="1">+IF(AND(ISNUMBER(OFFSET('Sanitation Data'!$I$12,0,10*ROW('Sanitation Data'!I63))),'Data Summary'!DN69="Yes"),OFFSET('Sanitation Data'!$I$12,0,10*ROW('Sanitation Data'!I63)),NA())</f>
        <v>#N/A</v>
      </c>
      <c r="AZ69" s="509" t="e">
        <f ca="1">+IF(AND(ISNUMBER(OFFSET('Hygiene Data'!$D$5,0,10*ROW('Hygiene Data'!D63))),'Data Summary'!DO69="Yes"),OFFSET('Hygiene Data'!$D$5,0,10*ROW('Hygiene Data'!D63)),NA())</f>
        <v>#N/A</v>
      </c>
      <c r="BA69" s="509" t="e">
        <f ca="1">+IF(AND(ISNUMBER(OFFSET('Hygiene Data'!$D$7,0,10*ROW('Hygiene Data'!D63))),'Data Summary'!DP69="Yes"),OFFSET('Hygiene Data'!$D$7,0,10*ROW('Hygiene Data'!D63)),NA())</f>
        <v>#N/A</v>
      </c>
      <c r="BB69" s="509" t="e">
        <f ca="1">+IF(AND(ISNUMBER(OFFSET('Hygiene Data'!$D$9,0,10*ROW('Hygiene Data'!D63))),'Data Summary'!DQ69="Yes"),OFFSET('Hygiene Data'!$D$9,0,10*ROW('Hygiene Data'!D63)),NA())</f>
        <v>#N/A</v>
      </c>
      <c r="BC69" s="509" t="e">
        <f ca="1">+IF(AND(ISNUMBER(OFFSET('Hygiene Data'!$E$5,0,10*ROW('Hygiene Data'!E63))),'Data Summary'!DR69="Yes"),OFFSET('Hygiene Data'!$E$5,0,10*ROW('Hygiene Data'!E63)),NA())</f>
        <v>#N/A</v>
      </c>
      <c r="BD69" s="509" t="e">
        <f ca="1">+IF(AND(ISNUMBER(OFFSET('Hygiene Data'!$E$7,0,10*ROW('Hygiene Data'!E63))),'Data Summary'!DS69="Yes"),OFFSET('Hygiene Data'!$E$7,0,10*ROW('Hygiene Data'!E63)),NA())</f>
        <v>#N/A</v>
      </c>
      <c r="BE69" s="509" t="e">
        <f ca="1">+IF(AND(ISNUMBER(OFFSET('Hygiene Data'!$E$9,0,10*ROW('Hygiene Data'!E63))),'Data Summary'!DT69="Yes"),OFFSET('Hygiene Data'!$E$9,0,10*ROW('Hygiene Data'!E63)),NA())</f>
        <v>#N/A</v>
      </c>
      <c r="BF69" s="509" t="e">
        <f ca="1">+IF(AND(ISNUMBER(OFFSET('Hygiene Data'!$F$5,0,10*ROW('Hygiene Data'!F63))),'Data Summary'!DU69="Yes"),OFFSET('Hygiene Data'!$F$5,0,10*ROW('Hygiene Data'!F63)),NA())</f>
        <v>#N/A</v>
      </c>
      <c r="BG69" s="509" t="e">
        <f ca="1">+IF(AND(ISNUMBER(OFFSET('Hygiene Data'!$F$7,0,10*ROW('Hygiene Data'!F63))),'Data Summary'!DV69="Yes"),OFFSET('Hygiene Data'!$F$7,0,10*ROW('Hygiene Data'!F63)),NA())</f>
        <v>#N/A</v>
      </c>
      <c r="BH69" s="509" t="e">
        <f ca="1">+IF(AND(ISNUMBER(OFFSET('Hygiene Data'!$F$9,0,10*ROW('Hygiene Data'!F63))),'Data Summary'!DW69="Yes"),OFFSET('Hygiene Data'!$F$9,0,10*ROW('Hygiene Data'!F63)),NA())</f>
        <v>#N/A</v>
      </c>
      <c r="BI69" s="509" t="e">
        <f ca="1">+IF(AND(ISNUMBER(OFFSET('Hygiene Data'!$G$5,0,10*ROW('Hygiene Data'!G63))),'Data Summary'!DX69="Yes"),OFFSET('Hygiene Data'!$G$5,0,10*ROW('Hygiene Data'!G63)),NA())</f>
        <v>#N/A</v>
      </c>
      <c r="BJ69" s="509" t="e">
        <f ca="1">+IF(AND(ISNUMBER(OFFSET('Hygiene Data'!$G$7,0,10*ROW('Hygiene Data'!G63))),'Data Summary'!DY69="Yes"),OFFSET('Hygiene Data'!$G$7,0,10*ROW('Hygiene Data'!G63)),NA())</f>
        <v>#N/A</v>
      </c>
      <c r="BK69" s="509" t="e">
        <f ca="1">+IF(AND(ISNUMBER(OFFSET('Hygiene Data'!$G$9,0,10*ROW('Hygiene Data'!G63))),'Data Summary'!DZ69="Yes"),OFFSET('Hygiene Data'!$G$9,0,10*ROW('Hygiene Data'!G63)),NA())</f>
        <v>#N/A</v>
      </c>
      <c r="BL69" s="509" t="e">
        <f ca="1">+IF(AND(ISNUMBER(OFFSET('Hygiene Data'!$H$5,0,10*ROW('Hygiene Data'!H63))),'Data Summary'!EA69="Yes"),OFFSET('Hygiene Data'!$H$5,0,10*ROW('Hygiene Data'!H63)),NA())</f>
        <v>#N/A</v>
      </c>
      <c r="BM69" s="509" t="e">
        <f ca="1">+IF(AND(ISNUMBER(OFFSET('Hygiene Data'!$H$7,0,10*ROW('Hygiene Data'!H63))),'Data Summary'!EB69="Yes"),OFFSET('Hygiene Data'!$H$7,0,10*ROW('Hygiene Data'!H63)),NA())</f>
        <v>#N/A</v>
      </c>
      <c r="BN69" s="509" t="e">
        <f ca="1">+IF(AND(ISNUMBER(OFFSET('Hygiene Data'!$H$9,0,10*ROW('Hygiene Data'!H63))),'Data Summary'!EC69="Yes"),OFFSET('Hygiene Data'!$H$9,0,10*ROW('Hygiene Data'!H63)),NA())</f>
        <v>#N/A</v>
      </c>
      <c r="BO69" s="509" t="e">
        <f ca="1">+IF(AND(ISNUMBER(OFFSET('Hygiene Data'!$I$5,0,10*ROW('Hygiene Data'!I63))),'Data Summary'!ED69="Yes"),OFFSET('Hygiene Data'!$I$5,0,10*ROW('Hygiene Data'!I63)),NA())</f>
        <v>#N/A</v>
      </c>
      <c r="BP69" s="509" t="e">
        <f ca="1">+IF(AND(ISNUMBER(OFFSET('Hygiene Data'!$I$7,0,10*ROW('Hygiene Data'!I63))),'Data Summary'!EE69="Yes"),OFFSET('Hygiene Data'!$I$7,0,10*ROW('Hygiene Data'!I63)),NA())</f>
        <v>#N/A</v>
      </c>
      <c r="BQ69" s="509" t="e">
        <f ca="1">+IF(AND(ISNUMBER(OFFSET('Hygiene Data'!$I$9,0,10*ROW('Hygiene Data'!I63))),'Data Summary'!EF69="Yes"),OFFSET('Hygiene Data'!$I$9,0,10*ROW('Hygiene Data'!I63)),NA())</f>
        <v>#N/A</v>
      </c>
    </row>
    <row r="70" spans="1:69" x14ac:dyDescent="0.25">
      <c r="A70" s="505" t="e">
        <f ca="1">+RIGHT('Data Summary'!A70,LEN('Data Summary'!A70)-9)</f>
        <v>#VALUE!</v>
      </c>
      <c r="B70" s="479" t="str">
        <f ca="1">+IF(ISTEXT('Data Summary'!B70),'Data Summary'!B70,"")</f>
        <v/>
      </c>
      <c r="C70" s="506" t="e">
        <f ca="1">+VALUE('Data Summary'!C70)</f>
        <v>#VALUE!</v>
      </c>
      <c r="D70" s="507" t="e">
        <f ca="1">+IF(AND(ISNUMBER(OFFSET('Water Data'!$D$4,0,10*ROW('Water Data'!D64))),'Data Summary'!BS70="Yes"),100-OFFSET('Water Data'!$D$4,0,10*ROW('Water Data'!D64)),NA())</f>
        <v>#N/A</v>
      </c>
      <c r="E70" s="507" t="e">
        <f ca="1">+IF(AND(ISNUMBER(OFFSET('Water Data'!$D$6,0,10*ROW('Water Data'!D64))),'Data Summary'!BT70="Yes"),OFFSET('Water Data'!$D$6,0,10*ROW('Water Data'!D64)),NA())</f>
        <v>#N/A</v>
      </c>
      <c r="F70" s="507" t="e">
        <f ca="1">+IF(AND(ISNUMBER(OFFSET('Water Data'!$D$9,0,10*ROW('Water Data'!D64))),'Data Summary'!BU70="Yes"),OFFSET('Water Data'!$D$9,0,10*ROW('Water Data'!D64)),NA())</f>
        <v>#N/A</v>
      </c>
      <c r="G70" s="507" t="e">
        <f ca="1">+IF(AND(ISNUMBER(OFFSET('Water Data'!$E$4,0,10*ROW('Water Data'!E64))),'Data Summary'!BV70="Yes"),100-OFFSET('Water Data'!$E$4,0,10*ROW('Water Data'!E64)),NA())</f>
        <v>#N/A</v>
      </c>
      <c r="H70" s="507" t="e">
        <f ca="1">+IF(AND(ISNUMBER(OFFSET('Water Data'!$E$6,0,10*ROW('Water Data'!E64))),'Data Summary'!BW70="Yes"),OFFSET('Water Data'!$E$6,0,10*ROW('Water Data'!E64)),NA())</f>
        <v>#N/A</v>
      </c>
      <c r="I70" s="507" t="e">
        <f ca="1">+IF(AND(ISNUMBER(OFFSET('Water Data'!$E$9,0,10*ROW('Water Data'!E64))),'Data Summary'!BX70="Yes"),OFFSET('Water Data'!$E$9,0,10*ROW('Water Data'!E64)),NA())</f>
        <v>#N/A</v>
      </c>
      <c r="J70" s="507" t="e">
        <f ca="1">+IF(AND(ISNUMBER(OFFSET('Water Data'!$F$4,0,10*ROW('Water Data'!F64))),'Data Summary'!BY70="Yes"),100-OFFSET('Water Data'!$F$4,0,10*ROW('Water Data'!F64)),NA())</f>
        <v>#N/A</v>
      </c>
      <c r="K70" s="507" t="e">
        <f ca="1">+IF(AND(ISNUMBER(OFFSET('Water Data'!$F$6,0,10*ROW('Water Data'!F64))),'Data Summary'!BZ70="Yes"),OFFSET('Water Data'!$F$6,0,10*ROW('Water Data'!F64)),NA())</f>
        <v>#N/A</v>
      </c>
      <c r="L70" s="507" t="e">
        <f ca="1">+IF(AND(ISNUMBER(OFFSET('Water Data'!$F$9,0,10*ROW('Water Data'!F64))),'Data Summary'!CA70="Yes"),OFFSET('Water Data'!$F$9,0,10*ROW('Water Data'!F64)),NA())</f>
        <v>#N/A</v>
      </c>
      <c r="M70" s="507" t="e">
        <f ca="1">+IF(AND(ISNUMBER(OFFSET('Water Data'!$G$4,0,10*ROW('Water Data'!G64))),'Data Summary'!CB70="Yes"),100-OFFSET('Water Data'!$G$4,0,10*ROW('Water Data'!G64)),NA())</f>
        <v>#N/A</v>
      </c>
      <c r="N70" s="507" t="e">
        <f ca="1">+IF(AND(ISNUMBER(OFFSET('Water Data'!$G$6,0,10*ROW('Water Data'!G64))),'Data Summary'!CC70="Yes"),OFFSET('Water Data'!$G$6,0,10*ROW('Water Data'!G64)),NA())</f>
        <v>#N/A</v>
      </c>
      <c r="O70" s="507" t="e">
        <f ca="1">+IF(AND(ISNUMBER(OFFSET('Water Data'!$G$9,0,10*ROW('Water Data'!G64))),'Data Summary'!CD70="Yes"),OFFSET('Water Data'!$G$9,0,10*ROW('Water Data'!G64)),NA())</f>
        <v>#N/A</v>
      </c>
      <c r="P70" s="507" t="e">
        <f ca="1">+IF(AND(ISNUMBER(OFFSET('Water Data'!$H$4,0,10*ROW('Water Data'!H64))),'Data Summary'!CE70="Yes"),100-OFFSET('Water Data'!$H$4,0,10*ROW('Water Data'!H64)),NA())</f>
        <v>#N/A</v>
      </c>
      <c r="Q70" s="507" t="e">
        <f ca="1">+IF(AND(ISNUMBER(OFFSET('Water Data'!$H$6,0,10*ROW('Water Data'!H64))),'Data Summary'!CF70="Yes"),OFFSET('Water Data'!$H$6,0,10*ROW('Water Data'!H64)),NA())</f>
        <v>#N/A</v>
      </c>
      <c r="R70" s="507" t="e">
        <f ca="1">+IF(AND(ISNUMBER(OFFSET('Water Data'!$H$9,0,10*ROW('Water Data'!H64))),'Data Summary'!CG70="Yes"),OFFSET('Water Data'!$H$9,0,10*ROW('Water Data'!H64)),NA())</f>
        <v>#N/A</v>
      </c>
      <c r="S70" s="507" t="e">
        <f ca="1">+IF(AND(ISNUMBER(OFFSET('Water Data'!$I$4,0,10*ROW('Water Data'!I64))),'Data Summary'!CH70="Yes"),100-OFFSET('Water Data'!$I$4,0,10*ROW('Water Data'!I64)),NA())</f>
        <v>#N/A</v>
      </c>
      <c r="T70" s="507" t="e">
        <f ca="1">+IF(AND(ISNUMBER(OFFSET('Water Data'!$I$6,0,10*ROW('Water Data'!I64))),'Data Summary'!CI70="Yes"),OFFSET('Water Data'!$I$6,0,10*ROW('Water Data'!I64)),NA())</f>
        <v>#N/A</v>
      </c>
      <c r="U70" s="507" t="e">
        <f ca="1">+IF(AND(ISNUMBER(OFFSET('Water Data'!$I$9,0,10*ROW('Water Data'!I64))),'Data Summary'!CJ70="Yes"),OFFSET('Water Data'!$I$9,0,10*ROW('Water Data'!I64)),NA())</f>
        <v>#N/A</v>
      </c>
      <c r="V70" s="508" t="e">
        <f ca="1">+IF(AND(ISNUMBER(OFFSET('Sanitation Data'!$D$4,0,10*ROW('Sanitation Data'!D64))),'Data Summary'!CK70="Yes"),100-OFFSET('Sanitation Data'!$D$4,0,10*ROW('Sanitation Data'!D64)),NA())</f>
        <v>#N/A</v>
      </c>
      <c r="W70" s="508" t="e">
        <f ca="1">+IF(AND(ISNUMBER(OFFSET('Sanitation Data'!$D$6,0,10*ROW('Sanitation Data'!D64))),'Data Summary'!CL70="Yes"),OFFSET('Sanitation Data'!$D$6,0,10*ROW('Sanitation Data'!D64)),NA())</f>
        <v>#N/A</v>
      </c>
      <c r="X70" s="508" t="e">
        <f ca="1">+IF(AND(ISNUMBER(OFFSET('Sanitation Data'!$D$10,0,10*ROW('Sanitation Data'!D64))),'Data Summary'!CM70="Yes"),OFFSET('Sanitation Data'!$D$10,0,10*ROW('Sanitation Data'!D64)),NA())</f>
        <v>#N/A</v>
      </c>
      <c r="Y70" s="508" t="e">
        <f ca="1">+IF(AND(ISNUMBER(OFFSET('Sanitation Data'!$D$11,0,10*ROW('Sanitation Data'!D64))),'Data Summary'!CN70="Yes"),OFFSET('Sanitation Data'!$D$11,0,10*ROW('Sanitation Data'!D64)),NA())</f>
        <v>#N/A</v>
      </c>
      <c r="Z70" s="508" t="e">
        <f ca="1">+IF(AND(ISNUMBER(OFFSET('Sanitation Data'!$D$12,0,10*ROW('Sanitation Data'!D64))),'Data Summary'!CO70="Yes"),OFFSET('Sanitation Data'!$D$12,0,10*ROW('Sanitation Data'!D64)),NA())</f>
        <v>#N/A</v>
      </c>
      <c r="AA70" s="508" t="e">
        <f ca="1">+IF(AND(ISNUMBER(OFFSET('Sanitation Data'!$E$4,0,10*ROW('Sanitation Data'!E64))),'Data Summary'!CP70="Yes"),100-OFFSET('Sanitation Data'!$E$4,0,10*ROW('Sanitation Data'!E64)),NA())</f>
        <v>#N/A</v>
      </c>
      <c r="AB70" s="508" t="e">
        <f ca="1">+IF(AND(ISNUMBER(OFFSET('Sanitation Data'!$E$6,0,10*ROW('Sanitation Data'!E64))),'Data Summary'!CQ70="Yes"),OFFSET('Sanitation Data'!$E$6,0,10*ROW('Sanitation Data'!E64)),NA())</f>
        <v>#N/A</v>
      </c>
      <c r="AC70" s="508" t="e">
        <f ca="1">+IF(AND(ISNUMBER(OFFSET('Sanitation Data'!$E$10,0,10*ROW('Sanitation Data'!E64))),'Data Summary'!CR70="Yes"),OFFSET('Sanitation Data'!$E$10,0,10*ROW('Sanitation Data'!E64)),NA())</f>
        <v>#N/A</v>
      </c>
      <c r="AD70" s="508" t="e">
        <f ca="1">+IF(AND(ISNUMBER(OFFSET('Sanitation Data'!$E$11,0,10*ROW('Sanitation Data'!E64))),'Data Summary'!CS70="Yes"),OFFSET('Sanitation Data'!$E$11,0,10*ROW('Sanitation Data'!E64)),NA())</f>
        <v>#N/A</v>
      </c>
      <c r="AE70" s="508" t="e">
        <f ca="1">+IF(AND(ISNUMBER(OFFSET('Sanitation Data'!$E$12,0,10*ROW('Sanitation Data'!E64))),'Data Summary'!CT70="Yes"),OFFSET('Sanitation Data'!$E$12,0,10*ROW('Sanitation Data'!E64)),NA())</f>
        <v>#N/A</v>
      </c>
      <c r="AF70" s="508" t="e">
        <f ca="1">+IF(AND(ISNUMBER(OFFSET('Sanitation Data'!$F$4,0,10*ROW('Sanitation Data'!F64))),'Data Summary'!CU70="Yes"),100-OFFSET('Sanitation Data'!$F$4,0,10*ROW('Sanitation Data'!F64)),NA())</f>
        <v>#N/A</v>
      </c>
      <c r="AG70" s="508" t="e">
        <f ca="1">+IF(AND(ISNUMBER(OFFSET('Sanitation Data'!$F$6,0,10*ROW('Sanitation Data'!F64))),'Data Summary'!CV70="Yes"),OFFSET('Sanitation Data'!$F$6,0,10*ROW('Sanitation Data'!F64)),NA())</f>
        <v>#N/A</v>
      </c>
      <c r="AH70" s="508" t="e">
        <f ca="1">+IF(AND(ISNUMBER(OFFSET('Sanitation Data'!$F$10,0,10*ROW('Sanitation Data'!F64))),'Data Summary'!CW70="Yes"),OFFSET('Sanitation Data'!$F$10,0,10*ROW('Sanitation Data'!F64)),NA())</f>
        <v>#N/A</v>
      </c>
      <c r="AI70" s="508" t="e">
        <f ca="1">+IF(AND(ISNUMBER(OFFSET('Sanitation Data'!$F$11,0,10*ROW('Sanitation Data'!F64))),'Data Summary'!CX70="Yes"),OFFSET('Sanitation Data'!$F$11,0,10*ROW('Sanitation Data'!F64)),NA())</f>
        <v>#N/A</v>
      </c>
      <c r="AJ70" s="508" t="e">
        <f ca="1">+IF(AND(ISNUMBER(OFFSET('Sanitation Data'!$F$12,0,10*ROW('Sanitation Data'!F64))),'Data Summary'!CY70="Yes"),OFFSET('Sanitation Data'!$F$12,0,10*ROW('Sanitation Data'!F64)),NA())</f>
        <v>#N/A</v>
      </c>
      <c r="AK70" s="508" t="e">
        <f ca="1">+IF(AND(ISNUMBER(OFFSET('Sanitation Data'!$G$4,0,10*ROW('Sanitation Data'!G64))),'Data Summary'!CZ70="Yes"),100-OFFSET('Sanitation Data'!$G$4,0,10*ROW('Sanitation Data'!G64)),NA())</f>
        <v>#N/A</v>
      </c>
      <c r="AL70" s="508" t="e">
        <f ca="1">+IF(AND(ISNUMBER(OFFSET('Sanitation Data'!$G$6,0,10*ROW('Sanitation Data'!G64))),'Data Summary'!DA70="Yes"),OFFSET('Sanitation Data'!$G$6,0,10*ROW('Sanitation Data'!G64)),NA())</f>
        <v>#N/A</v>
      </c>
      <c r="AM70" s="508" t="e">
        <f ca="1">+IF(AND(ISNUMBER(OFFSET('Sanitation Data'!$G$10,0,10*ROW('Sanitation Data'!G64))),'Data Summary'!DB70="Yes"),OFFSET('Sanitation Data'!$G$10,0,10*ROW('Sanitation Data'!G64)),NA())</f>
        <v>#N/A</v>
      </c>
      <c r="AN70" s="508" t="e">
        <f ca="1">+IF(AND(ISNUMBER(OFFSET('Sanitation Data'!$G$11,0,10*ROW('Sanitation Data'!G64))),'Data Summary'!DC70="Yes"),OFFSET('Sanitation Data'!$G$11,0,10*ROW('Sanitation Data'!G64)),NA())</f>
        <v>#N/A</v>
      </c>
      <c r="AO70" s="508" t="e">
        <f ca="1">+IF(AND(ISNUMBER(OFFSET('Sanitation Data'!$G$12,0,10*ROW('Sanitation Data'!G64))),'Data Summary'!DD70="Yes"),OFFSET('Sanitation Data'!$G$12,0,10*ROW('Sanitation Data'!G64)),NA())</f>
        <v>#N/A</v>
      </c>
      <c r="AP70" s="508" t="e">
        <f ca="1">+IF(AND(ISNUMBER(OFFSET('Sanitation Data'!$H$4,0,10*ROW('Sanitation Data'!H64))),'Data Summary'!DE70="Yes"),100-OFFSET('Sanitation Data'!$H$4,0,10*ROW('Sanitation Data'!H64)),NA())</f>
        <v>#N/A</v>
      </c>
      <c r="AQ70" s="508" t="e">
        <f ca="1">+IF(AND(ISNUMBER(OFFSET('Sanitation Data'!$H$6,0,10*ROW('Sanitation Data'!H64))),'Data Summary'!DF70="Yes"),OFFSET('Sanitation Data'!$H$6,0,10*ROW('Sanitation Data'!H64)),NA())</f>
        <v>#N/A</v>
      </c>
      <c r="AR70" s="508" t="e">
        <f ca="1">+IF(AND(ISNUMBER(OFFSET('Sanitation Data'!$H$10,0,10*ROW('Sanitation Data'!H64))),'Data Summary'!DG70="Yes"),OFFSET('Sanitation Data'!$H$10,0,10*ROW('Sanitation Data'!H64)),NA())</f>
        <v>#N/A</v>
      </c>
      <c r="AS70" s="508" t="e">
        <f ca="1">+IF(AND(ISNUMBER(OFFSET('Sanitation Data'!$H$11,0,10*ROW('Sanitation Data'!H64))),'Data Summary'!DH70="Yes"),OFFSET('Sanitation Data'!$H$11,0,10*ROW('Sanitation Data'!H64)),NA())</f>
        <v>#N/A</v>
      </c>
      <c r="AT70" s="508" t="e">
        <f ca="1">+IF(AND(ISNUMBER(OFFSET('Sanitation Data'!$H$12,0,10*ROW('Sanitation Data'!H64))),'Data Summary'!DI70="Yes"),OFFSET('Sanitation Data'!$H$12,0,10*ROW('Sanitation Data'!H64)),NA())</f>
        <v>#N/A</v>
      </c>
      <c r="AU70" s="508" t="e">
        <f ca="1">+IF(AND(ISNUMBER(OFFSET('Sanitation Data'!$I$4,0,10*ROW('Sanitation Data'!I64))),'Data Summary'!DJ70="Yes"),100-OFFSET('Sanitation Data'!$I$4,0,10*ROW('Sanitation Data'!I64)),NA())</f>
        <v>#N/A</v>
      </c>
      <c r="AV70" s="508" t="e">
        <f ca="1">+IF(AND(ISNUMBER(OFFSET('Sanitation Data'!$I$6,0,10*ROW('Sanitation Data'!I64))),'Data Summary'!DK70="Yes"),OFFSET('Sanitation Data'!$I$6,0,10*ROW('Sanitation Data'!I64)),NA())</f>
        <v>#N/A</v>
      </c>
      <c r="AW70" s="508" t="e">
        <f ca="1">+IF(AND(ISNUMBER(OFFSET('Sanitation Data'!$I$10,0,10*ROW('Sanitation Data'!I64))),'Data Summary'!DL70="Yes"),OFFSET('Sanitation Data'!$I$10,0,10*ROW('Sanitation Data'!I64)),NA())</f>
        <v>#N/A</v>
      </c>
      <c r="AX70" s="508" t="e">
        <f ca="1">+IF(AND(ISNUMBER(OFFSET('Sanitation Data'!$I$11,0,10*ROW('Sanitation Data'!I64))),'Data Summary'!DM70="Yes"),OFFSET('Sanitation Data'!$I$11,0,10*ROW('Sanitation Data'!I64)),NA())</f>
        <v>#N/A</v>
      </c>
      <c r="AY70" s="508" t="e">
        <f ca="1">+IF(AND(ISNUMBER(OFFSET('Sanitation Data'!$I$12,0,10*ROW('Sanitation Data'!I64))),'Data Summary'!DN70="Yes"),OFFSET('Sanitation Data'!$I$12,0,10*ROW('Sanitation Data'!I64)),NA())</f>
        <v>#N/A</v>
      </c>
      <c r="AZ70" s="509" t="e">
        <f ca="1">+IF(AND(ISNUMBER(OFFSET('Hygiene Data'!$D$5,0,10*ROW('Hygiene Data'!D64))),'Data Summary'!DO70="Yes"),OFFSET('Hygiene Data'!$D$5,0,10*ROW('Hygiene Data'!D64)),NA())</f>
        <v>#N/A</v>
      </c>
      <c r="BA70" s="509" t="e">
        <f ca="1">+IF(AND(ISNUMBER(OFFSET('Hygiene Data'!$D$7,0,10*ROW('Hygiene Data'!D64))),'Data Summary'!DP70="Yes"),OFFSET('Hygiene Data'!$D$7,0,10*ROW('Hygiene Data'!D64)),NA())</f>
        <v>#N/A</v>
      </c>
      <c r="BB70" s="509" t="e">
        <f ca="1">+IF(AND(ISNUMBER(OFFSET('Hygiene Data'!$D$9,0,10*ROW('Hygiene Data'!D64))),'Data Summary'!DQ70="Yes"),OFFSET('Hygiene Data'!$D$9,0,10*ROW('Hygiene Data'!D64)),NA())</f>
        <v>#N/A</v>
      </c>
      <c r="BC70" s="509" t="e">
        <f ca="1">+IF(AND(ISNUMBER(OFFSET('Hygiene Data'!$E$5,0,10*ROW('Hygiene Data'!E64))),'Data Summary'!DR70="Yes"),OFFSET('Hygiene Data'!$E$5,0,10*ROW('Hygiene Data'!E64)),NA())</f>
        <v>#N/A</v>
      </c>
      <c r="BD70" s="509" t="e">
        <f ca="1">+IF(AND(ISNUMBER(OFFSET('Hygiene Data'!$E$7,0,10*ROW('Hygiene Data'!E64))),'Data Summary'!DS70="Yes"),OFFSET('Hygiene Data'!$E$7,0,10*ROW('Hygiene Data'!E64)),NA())</f>
        <v>#N/A</v>
      </c>
      <c r="BE70" s="509" t="e">
        <f ca="1">+IF(AND(ISNUMBER(OFFSET('Hygiene Data'!$E$9,0,10*ROW('Hygiene Data'!E64))),'Data Summary'!DT70="Yes"),OFFSET('Hygiene Data'!$E$9,0,10*ROW('Hygiene Data'!E64)),NA())</f>
        <v>#N/A</v>
      </c>
      <c r="BF70" s="509" t="e">
        <f ca="1">+IF(AND(ISNUMBER(OFFSET('Hygiene Data'!$F$5,0,10*ROW('Hygiene Data'!F64))),'Data Summary'!DU70="Yes"),OFFSET('Hygiene Data'!$F$5,0,10*ROW('Hygiene Data'!F64)),NA())</f>
        <v>#N/A</v>
      </c>
      <c r="BG70" s="509" t="e">
        <f ca="1">+IF(AND(ISNUMBER(OFFSET('Hygiene Data'!$F$7,0,10*ROW('Hygiene Data'!F64))),'Data Summary'!DV70="Yes"),OFFSET('Hygiene Data'!$F$7,0,10*ROW('Hygiene Data'!F64)),NA())</f>
        <v>#N/A</v>
      </c>
      <c r="BH70" s="509" t="e">
        <f ca="1">+IF(AND(ISNUMBER(OFFSET('Hygiene Data'!$F$9,0,10*ROW('Hygiene Data'!F64))),'Data Summary'!DW70="Yes"),OFFSET('Hygiene Data'!$F$9,0,10*ROW('Hygiene Data'!F64)),NA())</f>
        <v>#N/A</v>
      </c>
      <c r="BI70" s="509" t="e">
        <f ca="1">+IF(AND(ISNUMBER(OFFSET('Hygiene Data'!$G$5,0,10*ROW('Hygiene Data'!G64))),'Data Summary'!DX70="Yes"),OFFSET('Hygiene Data'!$G$5,0,10*ROW('Hygiene Data'!G64)),NA())</f>
        <v>#N/A</v>
      </c>
      <c r="BJ70" s="509" t="e">
        <f ca="1">+IF(AND(ISNUMBER(OFFSET('Hygiene Data'!$G$7,0,10*ROW('Hygiene Data'!G64))),'Data Summary'!DY70="Yes"),OFFSET('Hygiene Data'!$G$7,0,10*ROW('Hygiene Data'!G64)),NA())</f>
        <v>#N/A</v>
      </c>
      <c r="BK70" s="509" t="e">
        <f ca="1">+IF(AND(ISNUMBER(OFFSET('Hygiene Data'!$G$9,0,10*ROW('Hygiene Data'!G64))),'Data Summary'!DZ70="Yes"),OFFSET('Hygiene Data'!$G$9,0,10*ROW('Hygiene Data'!G64)),NA())</f>
        <v>#N/A</v>
      </c>
      <c r="BL70" s="509" t="e">
        <f ca="1">+IF(AND(ISNUMBER(OFFSET('Hygiene Data'!$H$5,0,10*ROW('Hygiene Data'!H64))),'Data Summary'!EA70="Yes"),OFFSET('Hygiene Data'!$H$5,0,10*ROW('Hygiene Data'!H64)),NA())</f>
        <v>#N/A</v>
      </c>
      <c r="BM70" s="509" t="e">
        <f ca="1">+IF(AND(ISNUMBER(OFFSET('Hygiene Data'!$H$7,0,10*ROW('Hygiene Data'!H64))),'Data Summary'!EB70="Yes"),OFFSET('Hygiene Data'!$H$7,0,10*ROW('Hygiene Data'!H64)),NA())</f>
        <v>#N/A</v>
      </c>
      <c r="BN70" s="509" t="e">
        <f ca="1">+IF(AND(ISNUMBER(OFFSET('Hygiene Data'!$H$9,0,10*ROW('Hygiene Data'!H64))),'Data Summary'!EC70="Yes"),OFFSET('Hygiene Data'!$H$9,0,10*ROW('Hygiene Data'!H64)),NA())</f>
        <v>#N/A</v>
      </c>
      <c r="BO70" s="509" t="e">
        <f ca="1">+IF(AND(ISNUMBER(OFFSET('Hygiene Data'!$I$5,0,10*ROW('Hygiene Data'!I64))),'Data Summary'!ED70="Yes"),OFFSET('Hygiene Data'!$I$5,0,10*ROW('Hygiene Data'!I64)),NA())</f>
        <v>#N/A</v>
      </c>
      <c r="BP70" s="509" t="e">
        <f ca="1">+IF(AND(ISNUMBER(OFFSET('Hygiene Data'!$I$7,0,10*ROW('Hygiene Data'!I64))),'Data Summary'!EE70="Yes"),OFFSET('Hygiene Data'!$I$7,0,10*ROW('Hygiene Data'!I64)),NA())</f>
        <v>#N/A</v>
      </c>
      <c r="BQ70" s="509" t="e">
        <f ca="1">+IF(AND(ISNUMBER(OFFSET('Hygiene Data'!$I$9,0,10*ROW('Hygiene Data'!I64))),'Data Summary'!EF70="Yes"),OFFSET('Hygiene Data'!$I$9,0,10*ROW('Hygiene Data'!I64)),NA())</f>
        <v>#N/A</v>
      </c>
    </row>
    <row r="71" spans="1:69" x14ac:dyDescent="0.25">
      <c r="A71" s="505" t="e">
        <f ca="1">+RIGHT('Data Summary'!A71,LEN('Data Summary'!A71)-9)</f>
        <v>#VALUE!</v>
      </c>
      <c r="B71" s="479" t="str">
        <f ca="1">+IF(ISTEXT('Data Summary'!B71),'Data Summary'!B71,"")</f>
        <v/>
      </c>
      <c r="C71" s="506" t="e">
        <f ca="1">+VALUE('Data Summary'!C71)</f>
        <v>#VALUE!</v>
      </c>
      <c r="D71" s="507" t="e">
        <f ca="1">+IF(AND(ISNUMBER(OFFSET('Water Data'!$D$4,0,10*ROW('Water Data'!D65))),'Data Summary'!BS71="Yes"),100-OFFSET('Water Data'!$D$4,0,10*ROW('Water Data'!D65)),NA())</f>
        <v>#N/A</v>
      </c>
      <c r="E71" s="507" t="e">
        <f ca="1">+IF(AND(ISNUMBER(OFFSET('Water Data'!$D$6,0,10*ROW('Water Data'!D65))),'Data Summary'!BT71="Yes"),OFFSET('Water Data'!$D$6,0,10*ROW('Water Data'!D65)),NA())</f>
        <v>#N/A</v>
      </c>
      <c r="F71" s="507" t="e">
        <f ca="1">+IF(AND(ISNUMBER(OFFSET('Water Data'!$D$9,0,10*ROW('Water Data'!D65))),'Data Summary'!BU71="Yes"),OFFSET('Water Data'!$D$9,0,10*ROW('Water Data'!D65)),NA())</f>
        <v>#N/A</v>
      </c>
      <c r="G71" s="507" t="e">
        <f ca="1">+IF(AND(ISNUMBER(OFFSET('Water Data'!$E$4,0,10*ROW('Water Data'!E65))),'Data Summary'!BV71="Yes"),100-OFFSET('Water Data'!$E$4,0,10*ROW('Water Data'!E65)),NA())</f>
        <v>#N/A</v>
      </c>
      <c r="H71" s="507" t="e">
        <f ca="1">+IF(AND(ISNUMBER(OFFSET('Water Data'!$E$6,0,10*ROW('Water Data'!E65))),'Data Summary'!BW71="Yes"),OFFSET('Water Data'!$E$6,0,10*ROW('Water Data'!E65)),NA())</f>
        <v>#N/A</v>
      </c>
      <c r="I71" s="507" t="e">
        <f ca="1">+IF(AND(ISNUMBER(OFFSET('Water Data'!$E$9,0,10*ROW('Water Data'!E65))),'Data Summary'!BX71="Yes"),OFFSET('Water Data'!$E$9,0,10*ROW('Water Data'!E65)),NA())</f>
        <v>#N/A</v>
      </c>
      <c r="J71" s="507" t="e">
        <f ca="1">+IF(AND(ISNUMBER(OFFSET('Water Data'!$F$4,0,10*ROW('Water Data'!F65))),'Data Summary'!BY71="Yes"),100-OFFSET('Water Data'!$F$4,0,10*ROW('Water Data'!F65)),NA())</f>
        <v>#N/A</v>
      </c>
      <c r="K71" s="507" t="e">
        <f ca="1">+IF(AND(ISNUMBER(OFFSET('Water Data'!$F$6,0,10*ROW('Water Data'!F65))),'Data Summary'!BZ71="Yes"),OFFSET('Water Data'!$F$6,0,10*ROW('Water Data'!F65)),NA())</f>
        <v>#N/A</v>
      </c>
      <c r="L71" s="507" t="e">
        <f ca="1">+IF(AND(ISNUMBER(OFFSET('Water Data'!$F$9,0,10*ROW('Water Data'!F65))),'Data Summary'!CA71="Yes"),OFFSET('Water Data'!$F$9,0,10*ROW('Water Data'!F65)),NA())</f>
        <v>#N/A</v>
      </c>
      <c r="M71" s="507" t="e">
        <f ca="1">+IF(AND(ISNUMBER(OFFSET('Water Data'!$G$4,0,10*ROW('Water Data'!G65))),'Data Summary'!CB71="Yes"),100-OFFSET('Water Data'!$G$4,0,10*ROW('Water Data'!G65)),NA())</f>
        <v>#N/A</v>
      </c>
      <c r="N71" s="507" t="e">
        <f ca="1">+IF(AND(ISNUMBER(OFFSET('Water Data'!$G$6,0,10*ROW('Water Data'!G65))),'Data Summary'!CC71="Yes"),OFFSET('Water Data'!$G$6,0,10*ROW('Water Data'!G65)),NA())</f>
        <v>#N/A</v>
      </c>
      <c r="O71" s="507" t="e">
        <f ca="1">+IF(AND(ISNUMBER(OFFSET('Water Data'!$G$9,0,10*ROW('Water Data'!G65))),'Data Summary'!CD71="Yes"),OFFSET('Water Data'!$G$9,0,10*ROW('Water Data'!G65)),NA())</f>
        <v>#N/A</v>
      </c>
      <c r="P71" s="507" t="e">
        <f ca="1">+IF(AND(ISNUMBER(OFFSET('Water Data'!$H$4,0,10*ROW('Water Data'!H65))),'Data Summary'!CE71="Yes"),100-OFFSET('Water Data'!$H$4,0,10*ROW('Water Data'!H65)),NA())</f>
        <v>#N/A</v>
      </c>
      <c r="Q71" s="507" t="e">
        <f ca="1">+IF(AND(ISNUMBER(OFFSET('Water Data'!$H$6,0,10*ROW('Water Data'!H65))),'Data Summary'!CF71="Yes"),OFFSET('Water Data'!$H$6,0,10*ROW('Water Data'!H65)),NA())</f>
        <v>#N/A</v>
      </c>
      <c r="R71" s="507" t="e">
        <f ca="1">+IF(AND(ISNUMBER(OFFSET('Water Data'!$H$9,0,10*ROW('Water Data'!H65))),'Data Summary'!CG71="Yes"),OFFSET('Water Data'!$H$9,0,10*ROW('Water Data'!H65)),NA())</f>
        <v>#N/A</v>
      </c>
      <c r="S71" s="507" t="e">
        <f ca="1">+IF(AND(ISNUMBER(OFFSET('Water Data'!$I$4,0,10*ROW('Water Data'!I65))),'Data Summary'!CH71="Yes"),100-OFFSET('Water Data'!$I$4,0,10*ROW('Water Data'!I65)),NA())</f>
        <v>#N/A</v>
      </c>
      <c r="T71" s="507" t="e">
        <f ca="1">+IF(AND(ISNUMBER(OFFSET('Water Data'!$I$6,0,10*ROW('Water Data'!I65))),'Data Summary'!CI71="Yes"),OFFSET('Water Data'!$I$6,0,10*ROW('Water Data'!I65)),NA())</f>
        <v>#N/A</v>
      </c>
      <c r="U71" s="507" t="e">
        <f ca="1">+IF(AND(ISNUMBER(OFFSET('Water Data'!$I$9,0,10*ROW('Water Data'!I65))),'Data Summary'!CJ71="Yes"),OFFSET('Water Data'!$I$9,0,10*ROW('Water Data'!I65)),NA())</f>
        <v>#N/A</v>
      </c>
      <c r="V71" s="508" t="e">
        <f ca="1">+IF(AND(ISNUMBER(OFFSET('Sanitation Data'!$D$4,0,10*ROW('Sanitation Data'!D65))),'Data Summary'!CK71="Yes"),100-OFFSET('Sanitation Data'!$D$4,0,10*ROW('Sanitation Data'!D65)),NA())</f>
        <v>#N/A</v>
      </c>
      <c r="W71" s="508" t="e">
        <f ca="1">+IF(AND(ISNUMBER(OFFSET('Sanitation Data'!$D$6,0,10*ROW('Sanitation Data'!D65))),'Data Summary'!CL71="Yes"),OFFSET('Sanitation Data'!$D$6,0,10*ROW('Sanitation Data'!D65)),NA())</f>
        <v>#N/A</v>
      </c>
      <c r="X71" s="508" t="e">
        <f ca="1">+IF(AND(ISNUMBER(OFFSET('Sanitation Data'!$D$10,0,10*ROW('Sanitation Data'!D65))),'Data Summary'!CM71="Yes"),OFFSET('Sanitation Data'!$D$10,0,10*ROW('Sanitation Data'!D65)),NA())</f>
        <v>#N/A</v>
      </c>
      <c r="Y71" s="508" t="e">
        <f ca="1">+IF(AND(ISNUMBER(OFFSET('Sanitation Data'!$D$11,0,10*ROW('Sanitation Data'!D65))),'Data Summary'!CN71="Yes"),OFFSET('Sanitation Data'!$D$11,0,10*ROW('Sanitation Data'!D65)),NA())</f>
        <v>#N/A</v>
      </c>
      <c r="Z71" s="508" t="e">
        <f ca="1">+IF(AND(ISNUMBER(OFFSET('Sanitation Data'!$D$12,0,10*ROW('Sanitation Data'!D65))),'Data Summary'!CO71="Yes"),OFFSET('Sanitation Data'!$D$12,0,10*ROW('Sanitation Data'!D65)),NA())</f>
        <v>#N/A</v>
      </c>
      <c r="AA71" s="508" t="e">
        <f ca="1">+IF(AND(ISNUMBER(OFFSET('Sanitation Data'!$E$4,0,10*ROW('Sanitation Data'!E65))),'Data Summary'!CP71="Yes"),100-OFFSET('Sanitation Data'!$E$4,0,10*ROW('Sanitation Data'!E65)),NA())</f>
        <v>#N/A</v>
      </c>
      <c r="AB71" s="508" t="e">
        <f ca="1">+IF(AND(ISNUMBER(OFFSET('Sanitation Data'!$E$6,0,10*ROW('Sanitation Data'!E65))),'Data Summary'!CQ71="Yes"),OFFSET('Sanitation Data'!$E$6,0,10*ROW('Sanitation Data'!E65)),NA())</f>
        <v>#N/A</v>
      </c>
      <c r="AC71" s="508" t="e">
        <f ca="1">+IF(AND(ISNUMBER(OFFSET('Sanitation Data'!$E$10,0,10*ROW('Sanitation Data'!E65))),'Data Summary'!CR71="Yes"),OFFSET('Sanitation Data'!$E$10,0,10*ROW('Sanitation Data'!E65)),NA())</f>
        <v>#N/A</v>
      </c>
      <c r="AD71" s="508" t="e">
        <f ca="1">+IF(AND(ISNUMBER(OFFSET('Sanitation Data'!$E$11,0,10*ROW('Sanitation Data'!E65))),'Data Summary'!CS71="Yes"),OFFSET('Sanitation Data'!$E$11,0,10*ROW('Sanitation Data'!E65)),NA())</f>
        <v>#N/A</v>
      </c>
      <c r="AE71" s="508" t="e">
        <f ca="1">+IF(AND(ISNUMBER(OFFSET('Sanitation Data'!$E$12,0,10*ROW('Sanitation Data'!E65))),'Data Summary'!CT71="Yes"),OFFSET('Sanitation Data'!$E$12,0,10*ROW('Sanitation Data'!E65)),NA())</f>
        <v>#N/A</v>
      </c>
      <c r="AF71" s="508" t="e">
        <f ca="1">+IF(AND(ISNUMBER(OFFSET('Sanitation Data'!$F$4,0,10*ROW('Sanitation Data'!F65))),'Data Summary'!CU71="Yes"),100-OFFSET('Sanitation Data'!$F$4,0,10*ROW('Sanitation Data'!F65)),NA())</f>
        <v>#N/A</v>
      </c>
      <c r="AG71" s="508" t="e">
        <f ca="1">+IF(AND(ISNUMBER(OFFSET('Sanitation Data'!$F$6,0,10*ROW('Sanitation Data'!F65))),'Data Summary'!CV71="Yes"),OFFSET('Sanitation Data'!$F$6,0,10*ROW('Sanitation Data'!F65)),NA())</f>
        <v>#N/A</v>
      </c>
      <c r="AH71" s="508" t="e">
        <f ca="1">+IF(AND(ISNUMBER(OFFSET('Sanitation Data'!$F$10,0,10*ROW('Sanitation Data'!F65))),'Data Summary'!CW71="Yes"),OFFSET('Sanitation Data'!$F$10,0,10*ROW('Sanitation Data'!F65)),NA())</f>
        <v>#N/A</v>
      </c>
      <c r="AI71" s="508" t="e">
        <f ca="1">+IF(AND(ISNUMBER(OFFSET('Sanitation Data'!$F$11,0,10*ROW('Sanitation Data'!F65))),'Data Summary'!CX71="Yes"),OFFSET('Sanitation Data'!$F$11,0,10*ROW('Sanitation Data'!F65)),NA())</f>
        <v>#N/A</v>
      </c>
      <c r="AJ71" s="508" t="e">
        <f ca="1">+IF(AND(ISNUMBER(OFFSET('Sanitation Data'!$F$12,0,10*ROW('Sanitation Data'!F65))),'Data Summary'!CY71="Yes"),OFFSET('Sanitation Data'!$F$12,0,10*ROW('Sanitation Data'!F65)),NA())</f>
        <v>#N/A</v>
      </c>
      <c r="AK71" s="508" t="e">
        <f ca="1">+IF(AND(ISNUMBER(OFFSET('Sanitation Data'!$G$4,0,10*ROW('Sanitation Data'!G65))),'Data Summary'!CZ71="Yes"),100-OFFSET('Sanitation Data'!$G$4,0,10*ROW('Sanitation Data'!G65)),NA())</f>
        <v>#N/A</v>
      </c>
      <c r="AL71" s="508" t="e">
        <f ca="1">+IF(AND(ISNUMBER(OFFSET('Sanitation Data'!$G$6,0,10*ROW('Sanitation Data'!G65))),'Data Summary'!DA71="Yes"),OFFSET('Sanitation Data'!$G$6,0,10*ROW('Sanitation Data'!G65)),NA())</f>
        <v>#N/A</v>
      </c>
      <c r="AM71" s="508" t="e">
        <f ca="1">+IF(AND(ISNUMBER(OFFSET('Sanitation Data'!$G$10,0,10*ROW('Sanitation Data'!G65))),'Data Summary'!DB71="Yes"),OFFSET('Sanitation Data'!$G$10,0,10*ROW('Sanitation Data'!G65)),NA())</f>
        <v>#N/A</v>
      </c>
      <c r="AN71" s="508" t="e">
        <f ca="1">+IF(AND(ISNUMBER(OFFSET('Sanitation Data'!$G$11,0,10*ROW('Sanitation Data'!G65))),'Data Summary'!DC71="Yes"),OFFSET('Sanitation Data'!$G$11,0,10*ROW('Sanitation Data'!G65)),NA())</f>
        <v>#N/A</v>
      </c>
      <c r="AO71" s="508" t="e">
        <f ca="1">+IF(AND(ISNUMBER(OFFSET('Sanitation Data'!$G$12,0,10*ROW('Sanitation Data'!G65))),'Data Summary'!DD71="Yes"),OFFSET('Sanitation Data'!$G$12,0,10*ROW('Sanitation Data'!G65)),NA())</f>
        <v>#N/A</v>
      </c>
      <c r="AP71" s="508" t="e">
        <f ca="1">+IF(AND(ISNUMBER(OFFSET('Sanitation Data'!$H$4,0,10*ROW('Sanitation Data'!H65))),'Data Summary'!DE71="Yes"),100-OFFSET('Sanitation Data'!$H$4,0,10*ROW('Sanitation Data'!H65)),NA())</f>
        <v>#N/A</v>
      </c>
      <c r="AQ71" s="508" t="e">
        <f ca="1">+IF(AND(ISNUMBER(OFFSET('Sanitation Data'!$H$6,0,10*ROW('Sanitation Data'!H65))),'Data Summary'!DF71="Yes"),OFFSET('Sanitation Data'!$H$6,0,10*ROW('Sanitation Data'!H65)),NA())</f>
        <v>#N/A</v>
      </c>
      <c r="AR71" s="508" t="e">
        <f ca="1">+IF(AND(ISNUMBER(OFFSET('Sanitation Data'!$H$10,0,10*ROW('Sanitation Data'!H65))),'Data Summary'!DG71="Yes"),OFFSET('Sanitation Data'!$H$10,0,10*ROW('Sanitation Data'!H65)),NA())</f>
        <v>#N/A</v>
      </c>
      <c r="AS71" s="508" t="e">
        <f ca="1">+IF(AND(ISNUMBER(OFFSET('Sanitation Data'!$H$11,0,10*ROW('Sanitation Data'!H65))),'Data Summary'!DH71="Yes"),OFFSET('Sanitation Data'!$H$11,0,10*ROW('Sanitation Data'!H65)),NA())</f>
        <v>#N/A</v>
      </c>
      <c r="AT71" s="508" t="e">
        <f ca="1">+IF(AND(ISNUMBER(OFFSET('Sanitation Data'!$H$12,0,10*ROW('Sanitation Data'!H65))),'Data Summary'!DI71="Yes"),OFFSET('Sanitation Data'!$H$12,0,10*ROW('Sanitation Data'!H65)),NA())</f>
        <v>#N/A</v>
      </c>
      <c r="AU71" s="508" t="e">
        <f ca="1">+IF(AND(ISNUMBER(OFFSET('Sanitation Data'!$I$4,0,10*ROW('Sanitation Data'!I65))),'Data Summary'!DJ71="Yes"),100-OFFSET('Sanitation Data'!$I$4,0,10*ROW('Sanitation Data'!I65)),NA())</f>
        <v>#N/A</v>
      </c>
      <c r="AV71" s="508" t="e">
        <f ca="1">+IF(AND(ISNUMBER(OFFSET('Sanitation Data'!$I$6,0,10*ROW('Sanitation Data'!I65))),'Data Summary'!DK71="Yes"),OFFSET('Sanitation Data'!$I$6,0,10*ROW('Sanitation Data'!I65)),NA())</f>
        <v>#N/A</v>
      </c>
      <c r="AW71" s="508" t="e">
        <f ca="1">+IF(AND(ISNUMBER(OFFSET('Sanitation Data'!$I$10,0,10*ROW('Sanitation Data'!I65))),'Data Summary'!DL71="Yes"),OFFSET('Sanitation Data'!$I$10,0,10*ROW('Sanitation Data'!I65)),NA())</f>
        <v>#N/A</v>
      </c>
      <c r="AX71" s="508" t="e">
        <f ca="1">+IF(AND(ISNUMBER(OFFSET('Sanitation Data'!$I$11,0,10*ROW('Sanitation Data'!I65))),'Data Summary'!DM71="Yes"),OFFSET('Sanitation Data'!$I$11,0,10*ROW('Sanitation Data'!I65)),NA())</f>
        <v>#N/A</v>
      </c>
      <c r="AY71" s="508" t="e">
        <f ca="1">+IF(AND(ISNUMBER(OFFSET('Sanitation Data'!$I$12,0,10*ROW('Sanitation Data'!I65))),'Data Summary'!DN71="Yes"),OFFSET('Sanitation Data'!$I$12,0,10*ROW('Sanitation Data'!I65)),NA())</f>
        <v>#N/A</v>
      </c>
      <c r="AZ71" s="509" t="e">
        <f ca="1">+IF(AND(ISNUMBER(OFFSET('Hygiene Data'!$D$5,0,10*ROW('Hygiene Data'!D65))),'Data Summary'!DO71="Yes"),OFFSET('Hygiene Data'!$D$5,0,10*ROW('Hygiene Data'!D65)),NA())</f>
        <v>#N/A</v>
      </c>
      <c r="BA71" s="509" t="e">
        <f ca="1">+IF(AND(ISNUMBER(OFFSET('Hygiene Data'!$D$7,0,10*ROW('Hygiene Data'!D65))),'Data Summary'!DP71="Yes"),OFFSET('Hygiene Data'!$D$7,0,10*ROW('Hygiene Data'!D65)),NA())</f>
        <v>#N/A</v>
      </c>
      <c r="BB71" s="509" t="e">
        <f ca="1">+IF(AND(ISNUMBER(OFFSET('Hygiene Data'!$D$9,0,10*ROW('Hygiene Data'!D65))),'Data Summary'!DQ71="Yes"),OFFSET('Hygiene Data'!$D$9,0,10*ROW('Hygiene Data'!D65)),NA())</f>
        <v>#N/A</v>
      </c>
      <c r="BC71" s="509" t="e">
        <f ca="1">+IF(AND(ISNUMBER(OFFSET('Hygiene Data'!$E$5,0,10*ROW('Hygiene Data'!E65))),'Data Summary'!DR71="Yes"),OFFSET('Hygiene Data'!$E$5,0,10*ROW('Hygiene Data'!E65)),NA())</f>
        <v>#N/A</v>
      </c>
      <c r="BD71" s="509" t="e">
        <f ca="1">+IF(AND(ISNUMBER(OFFSET('Hygiene Data'!$E$7,0,10*ROW('Hygiene Data'!E65))),'Data Summary'!DS71="Yes"),OFFSET('Hygiene Data'!$E$7,0,10*ROW('Hygiene Data'!E65)),NA())</f>
        <v>#N/A</v>
      </c>
      <c r="BE71" s="509" t="e">
        <f ca="1">+IF(AND(ISNUMBER(OFFSET('Hygiene Data'!$E$9,0,10*ROW('Hygiene Data'!E65))),'Data Summary'!DT71="Yes"),OFFSET('Hygiene Data'!$E$9,0,10*ROW('Hygiene Data'!E65)),NA())</f>
        <v>#N/A</v>
      </c>
      <c r="BF71" s="509" t="e">
        <f ca="1">+IF(AND(ISNUMBER(OFFSET('Hygiene Data'!$F$5,0,10*ROW('Hygiene Data'!F65))),'Data Summary'!DU71="Yes"),OFFSET('Hygiene Data'!$F$5,0,10*ROW('Hygiene Data'!F65)),NA())</f>
        <v>#N/A</v>
      </c>
      <c r="BG71" s="509" t="e">
        <f ca="1">+IF(AND(ISNUMBER(OFFSET('Hygiene Data'!$F$7,0,10*ROW('Hygiene Data'!F65))),'Data Summary'!DV71="Yes"),OFFSET('Hygiene Data'!$F$7,0,10*ROW('Hygiene Data'!F65)),NA())</f>
        <v>#N/A</v>
      </c>
      <c r="BH71" s="509" t="e">
        <f ca="1">+IF(AND(ISNUMBER(OFFSET('Hygiene Data'!$F$9,0,10*ROW('Hygiene Data'!F65))),'Data Summary'!DW71="Yes"),OFFSET('Hygiene Data'!$F$9,0,10*ROW('Hygiene Data'!F65)),NA())</f>
        <v>#N/A</v>
      </c>
      <c r="BI71" s="509" t="e">
        <f ca="1">+IF(AND(ISNUMBER(OFFSET('Hygiene Data'!$G$5,0,10*ROW('Hygiene Data'!G65))),'Data Summary'!DX71="Yes"),OFFSET('Hygiene Data'!$G$5,0,10*ROW('Hygiene Data'!G65)),NA())</f>
        <v>#N/A</v>
      </c>
      <c r="BJ71" s="509" t="e">
        <f ca="1">+IF(AND(ISNUMBER(OFFSET('Hygiene Data'!$G$7,0,10*ROW('Hygiene Data'!G65))),'Data Summary'!DY71="Yes"),OFFSET('Hygiene Data'!$G$7,0,10*ROW('Hygiene Data'!G65)),NA())</f>
        <v>#N/A</v>
      </c>
      <c r="BK71" s="509" t="e">
        <f ca="1">+IF(AND(ISNUMBER(OFFSET('Hygiene Data'!$G$9,0,10*ROW('Hygiene Data'!G65))),'Data Summary'!DZ71="Yes"),OFFSET('Hygiene Data'!$G$9,0,10*ROW('Hygiene Data'!G65)),NA())</f>
        <v>#N/A</v>
      </c>
      <c r="BL71" s="509" t="e">
        <f ca="1">+IF(AND(ISNUMBER(OFFSET('Hygiene Data'!$H$5,0,10*ROW('Hygiene Data'!H65))),'Data Summary'!EA71="Yes"),OFFSET('Hygiene Data'!$H$5,0,10*ROW('Hygiene Data'!H65)),NA())</f>
        <v>#N/A</v>
      </c>
      <c r="BM71" s="509" t="e">
        <f ca="1">+IF(AND(ISNUMBER(OFFSET('Hygiene Data'!$H$7,0,10*ROW('Hygiene Data'!H65))),'Data Summary'!EB71="Yes"),OFFSET('Hygiene Data'!$H$7,0,10*ROW('Hygiene Data'!H65)),NA())</f>
        <v>#N/A</v>
      </c>
      <c r="BN71" s="509" t="e">
        <f ca="1">+IF(AND(ISNUMBER(OFFSET('Hygiene Data'!$H$9,0,10*ROW('Hygiene Data'!H65))),'Data Summary'!EC71="Yes"),OFFSET('Hygiene Data'!$H$9,0,10*ROW('Hygiene Data'!H65)),NA())</f>
        <v>#N/A</v>
      </c>
      <c r="BO71" s="509" t="e">
        <f ca="1">+IF(AND(ISNUMBER(OFFSET('Hygiene Data'!$I$5,0,10*ROW('Hygiene Data'!I65))),'Data Summary'!ED71="Yes"),OFFSET('Hygiene Data'!$I$5,0,10*ROW('Hygiene Data'!I65)),NA())</f>
        <v>#N/A</v>
      </c>
      <c r="BP71" s="509" t="e">
        <f ca="1">+IF(AND(ISNUMBER(OFFSET('Hygiene Data'!$I$7,0,10*ROW('Hygiene Data'!I65))),'Data Summary'!EE71="Yes"),OFFSET('Hygiene Data'!$I$7,0,10*ROW('Hygiene Data'!I65)),NA())</f>
        <v>#N/A</v>
      </c>
      <c r="BQ71" s="509" t="e">
        <f ca="1">+IF(AND(ISNUMBER(OFFSET('Hygiene Data'!$I$9,0,10*ROW('Hygiene Data'!I65))),'Data Summary'!EF71="Yes"),OFFSET('Hygiene Data'!$I$9,0,10*ROW('Hygiene Data'!I65)),NA())</f>
        <v>#N/A</v>
      </c>
    </row>
    <row r="72" spans="1:69" x14ac:dyDescent="0.25">
      <c r="A72" s="505" t="e">
        <f ca="1">+RIGHT('Data Summary'!A72,LEN('Data Summary'!A72)-9)</f>
        <v>#VALUE!</v>
      </c>
      <c r="B72" s="479" t="str">
        <f ca="1">+IF(ISTEXT('Data Summary'!B72),'Data Summary'!B72,"")</f>
        <v/>
      </c>
      <c r="C72" s="506" t="e">
        <f ca="1">+VALUE('Data Summary'!C72)</f>
        <v>#VALUE!</v>
      </c>
      <c r="D72" s="507" t="e">
        <f ca="1">+IF(AND(ISNUMBER(OFFSET('Water Data'!$D$4,0,10*ROW('Water Data'!D66))),'Data Summary'!BS72="Yes"),100-OFFSET('Water Data'!$D$4,0,10*ROW('Water Data'!D66)),NA())</f>
        <v>#N/A</v>
      </c>
      <c r="E72" s="507" t="e">
        <f ca="1">+IF(AND(ISNUMBER(OFFSET('Water Data'!$D$6,0,10*ROW('Water Data'!D66))),'Data Summary'!BT72="Yes"),OFFSET('Water Data'!$D$6,0,10*ROW('Water Data'!D66)),NA())</f>
        <v>#N/A</v>
      </c>
      <c r="F72" s="507" t="e">
        <f ca="1">+IF(AND(ISNUMBER(OFFSET('Water Data'!$D$9,0,10*ROW('Water Data'!D66))),'Data Summary'!BU72="Yes"),OFFSET('Water Data'!$D$9,0,10*ROW('Water Data'!D66)),NA())</f>
        <v>#N/A</v>
      </c>
      <c r="G72" s="507" t="e">
        <f ca="1">+IF(AND(ISNUMBER(OFFSET('Water Data'!$E$4,0,10*ROW('Water Data'!E66))),'Data Summary'!BV72="Yes"),100-OFFSET('Water Data'!$E$4,0,10*ROW('Water Data'!E66)),NA())</f>
        <v>#N/A</v>
      </c>
      <c r="H72" s="507" t="e">
        <f ca="1">+IF(AND(ISNUMBER(OFFSET('Water Data'!$E$6,0,10*ROW('Water Data'!E66))),'Data Summary'!BW72="Yes"),OFFSET('Water Data'!$E$6,0,10*ROW('Water Data'!E66)),NA())</f>
        <v>#N/A</v>
      </c>
      <c r="I72" s="507" t="e">
        <f ca="1">+IF(AND(ISNUMBER(OFFSET('Water Data'!$E$9,0,10*ROW('Water Data'!E66))),'Data Summary'!BX72="Yes"),OFFSET('Water Data'!$E$9,0,10*ROW('Water Data'!E66)),NA())</f>
        <v>#N/A</v>
      </c>
      <c r="J72" s="507" t="e">
        <f ca="1">+IF(AND(ISNUMBER(OFFSET('Water Data'!$F$4,0,10*ROW('Water Data'!F66))),'Data Summary'!BY72="Yes"),100-OFFSET('Water Data'!$F$4,0,10*ROW('Water Data'!F66)),NA())</f>
        <v>#N/A</v>
      </c>
      <c r="K72" s="507" t="e">
        <f ca="1">+IF(AND(ISNUMBER(OFFSET('Water Data'!$F$6,0,10*ROW('Water Data'!F66))),'Data Summary'!BZ72="Yes"),OFFSET('Water Data'!$F$6,0,10*ROW('Water Data'!F66)),NA())</f>
        <v>#N/A</v>
      </c>
      <c r="L72" s="507" t="e">
        <f ca="1">+IF(AND(ISNUMBER(OFFSET('Water Data'!$F$9,0,10*ROW('Water Data'!F66))),'Data Summary'!CA72="Yes"),OFFSET('Water Data'!$F$9,0,10*ROW('Water Data'!F66)),NA())</f>
        <v>#N/A</v>
      </c>
      <c r="M72" s="507" t="e">
        <f ca="1">+IF(AND(ISNUMBER(OFFSET('Water Data'!$G$4,0,10*ROW('Water Data'!G66))),'Data Summary'!CB72="Yes"),100-OFFSET('Water Data'!$G$4,0,10*ROW('Water Data'!G66)),NA())</f>
        <v>#N/A</v>
      </c>
      <c r="N72" s="507" t="e">
        <f ca="1">+IF(AND(ISNUMBER(OFFSET('Water Data'!$G$6,0,10*ROW('Water Data'!G66))),'Data Summary'!CC72="Yes"),OFFSET('Water Data'!$G$6,0,10*ROW('Water Data'!G66)),NA())</f>
        <v>#N/A</v>
      </c>
      <c r="O72" s="507" t="e">
        <f ca="1">+IF(AND(ISNUMBER(OFFSET('Water Data'!$G$9,0,10*ROW('Water Data'!G66))),'Data Summary'!CD72="Yes"),OFFSET('Water Data'!$G$9,0,10*ROW('Water Data'!G66)),NA())</f>
        <v>#N/A</v>
      </c>
      <c r="P72" s="507" t="e">
        <f ca="1">+IF(AND(ISNUMBER(OFFSET('Water Data'!$H$4,0,10*ROW('Water Data'!H66))),'Data Summary'!CE72="Yes"),100-OFFSET('Water Data'!$H$4,0,10*ROW('Water Data'!H66)),NA())</f>
        <v>#N/A</v>
      </c>
      <c r="Q72" s="507" t="e">
        <f ca="1">+IF(AND(ISNUMBER(OFFSET('Water Data'!$H$6,0,10*ROW('Water Data'!H66))),'Data Summary'!CF72="Yes"),OFFSET('Water Data'!$H$6,0,10*ROW('Water Data'!H66)),NA())</f>
        <v>#N/A</v>
      </c>
      <c r="R72" s="507" t="e">
        <f ca="1">+IF(AND(ISNUMBER(OFFSET('Water Data'!$H$9,0,10*ROW('Water Data'!H66))),'Data Summary'!CG72="Yes"),OFFSET('Water Data'!$H$9,0,10*ROW('Water Data'!H66)),NA())</f>
        <v>#N/A</v>
      </c>
      <c r="S72" s="507" t="e">
        <f ca="1">+IF(AND(ISNUMBER(OFFSET('Water Data'!$I$4,0,10*ROW('Water Data'!I66))),'Data Summary'!CH72="Yes"),100-OFFSET('Water Data'!$I$4,0,10*ROW('Water Data'!I66)),NA())</f>
        <v>#N/A</v>
      </c>
      <c r="T72" s="507" t="e">
        <f ca="1">+IF(AND(ISNUMBER(OFFSET('Water Data'!$I$6,0,10*ROW('Water Data'!I66))),'Data Summary'!CI72="Yes"),OFFSET('Water Data'!$I$6,0,10*ROW('Water Data'!I66)),NA())</f>
        <v>#N/A</v>
      </c>
      <c r="U72" s="507" t="e">
        <f ca="1">+IF(AND(ISNUMBER(OFFSET('Water Data'!$I$9,0,10*ROW('Water Data'!I66))),'Data Summary'!CJ72="Yes"),OFFSET('Water Data'!$I$9,0,10*ROW('Water Data'!I66)),NA())</f>
        <v>#N/A</v>
      </c>
      <c r="V72" s="508" t="e">
        <f ca="1">+IF(AND(ISNUMBER(OFFSET('Sanitation Data'!$D$4,0,10*ROW('Sanitation Data'!D66))),'Data Summary'!CK72="Yes"),100-OFFSET('Sanitation Data'!$D$4,0,10*ROW('Sanitation Data'!D66)),NA())</f>
        <v>#N/A</v>
      </c>
      <c r="W72" s="508" t="e">
        <f ca="1">+IF(AND(ISNUMBER(OFFSET('Sanitation Data'!$D$6,0,10*ROW('Sanitation Data'!D66))),'Data Summary'!CL72="Yes"),OFFSET('Sanitation Data'!$D$6,0,10*ROW('Sanitation Data'!D66)),NA())</f>
        <v>#N/A</v>
      </c>
      <c r="X72" s="508" t="e">
        <f ca="1">+IF(AND(ISNUMBER(OFFSET('Sanitation Data'!$D$10,0,10*ROW('Sanitation Data'!D66))),'Data Summary'!CM72="Yes"),OFFSET('Sanitation Data'!$D$10,0,10*ROW('Sanitation Data'!D66)),NA())</f>
        <v>#N/A</v>
      </c>
      <c r="Y72" s="508" t="e">
        <f ca="1">+IF(AND(ISNUMBER(OFFSET('Sanitation Data'!$D$11,0,10*ROW('Sanitation Data'!D66))),'Data Summary'!CN72="Yes"),OFFSET('Sanitation Data'!$D$11,0,10*ROW('Sanitation Data'!D66)),NA())</f>
        <v>#N/A</v>
      </c>
      <c r="Z72" s="508" t="e">
        <f ca="1">+IF(AND(ISNUMBER(OFFSET('Sanitation Data'!$D$12,0,10*ROW('Sanitation Data'!D66))),'Data Summary'!CO72="Yes"),OFFSET('Sanitation Data'!$D$12,0,10*ROW('Sanitation Data'!D66)),NA())</f>
        <v>#N/A</v>
      </c>
      <c r="AA72" s="508" t="e">
        <f ca="1">+IF(AND(ISNUMBER(OFFSET('Sanitation Data'!$E$4,0,10*ROW('Sanitation Data'!E66))),'Data Summary'!CP72="Yes"),100-OFFSET('Sanitation Data'!$E$4,0,10*ROW('Sanitation Data'!E66)),NA())</f>
        <v>#N/A</v>
      </c>
      <c r="AB72" s="508" t="e">
        <f ca="1">+IF(AND(ISNUMBER(OFFSET('Sanitation Data'!$E$6,0,10*ROW('Sanitation Data'!E66))),'Data Summary'!CQ72="Yes"),OFFSET('Sanitation Data'!$E$6,0,10*ROW('Sanitation Data'!E66)),NA())</f>
        <v>#N/A</v>
      </c>
      <c r="AC72" s="508" t="e">
        <f ca="1">+IF(AND(ISNUMBER(OFFSET('Sanitation Data'!$E$10,0,10*ROW('Sanitation Data'!E66))),'Data Summary'!CR72="Yes"),OFFSET('Sanitation Data'!$E$10,0,10*ROW('Sanitation Data'!E66)),NA())</f>
        <v>#N/A</v>
      </c>
      <c r="AD72" s="508" t="e">
        <f ca="1">+IF(AND(ISNUMBER(OFFSET('Sanitation Data'!$E$11,0,10*ROW('Sanitation Data'!E66))),'Data Summary'!CS72="Yes"),OFFSET('Sanitation Data'!$E$11,0,10*ROW('Sanitation Data'!E66)),NA())</f>
        <v>#N/A</v>
      </c>
      <c r="AE72" s="508" t="e">
        <f ca="1">+IF(AND(ISNUMBER(OFFSET('Sanitation Data'!$E$12,0,10*ROW('Sanitation Data'!E66))),'Data Summary'!CT72="Yes"),OFFSET('Sanitation Data'!$E$12,0,10*ROW('Sanitation Data'!E66)),NA())</f>
        <v>#N/A</v>
      </c>
      <c r="AF72" s="508" t="e">
        <f ca="1">+IF(AND(ISNUMBER(OFFSET('Sanitation Data'!$F$4,0,10*ROW('Sanitation Data'!F66))),'Data Summary'!CU72="Yes"),100-OFFSET('Sanitation Data'!$F$4,0,10*ROW('Sanitation Data'!F66)),NA())</f>
        <v>#N/A</v>
      </c>
      <c r="AG72" s="508" t="e">
        <f ca="1">+IF(AND(ISNUMBER(OFFSET('Sanitation Data'!$F$6,0,10*ROW('Sanitation Data'!F66))),'Data Summary'!CV72="Yes"),OFFSET('Sanitation Data'!$F$6,0,10*ROW('Sanitation Data'!F66)),NA())</f>
        <v>#N/A</v>
      </c>
      <c r="AH72" s="508" t="e">
        <f ca="1">+IF(AND(ISNUMBER(OFFSET('Sanitation Data'!$F$10,0,10*ROW('Sanitation Data'!F66))),'Data Summary'!CW72="Yes"),OFFSET('Sanitation Data'!$F$10,0,10*ROW('Sanitation Data'!F66)),NA())</f>
        <v>#N/A</v>
      </c>
      <c r="AI72" s="508" t="e">
        <f ca="1">+IF(AND(ISNUMBER(OFFSET('Sanitation Data'!$F$11,0,10*ROW('Sanitation Data'!F66))),'Data Summary'!CX72="Yes"),OFFSET('Sanitation Data'!$F$11,0,10*ROW('Sanitation Data'!F66)),NA())</f>
        <v>#N/A</v>
      </c>
      <c r="AJ72" s="508" t="e">
        <f ca="1">+IF(AND(ISNUMBER(OFFSET('Sanitation Data'!$F$12,0,10*ROW('Sanitation Data'!F66))),'Data Summary'!CY72="Yes"),OFFSET('Sanitation Data'!$F$12,0,10*ROW('Sanitation Data'!F66)),NA())</f>
        <v>#N/A</v>
      </c>
      <c r="AK72" s="508" t="e">
        <f ca="1">+IF(AND(ISNUMBER(OFFSET('Sanitation Data'!$G$4,0,10*ROW('Sanitation Data'!G66))),'Data Summary'!CZ72="Yes"),100-OFFSET('Sanitation Data'!$G$4,0,10*ROW('Sanitation Data'!G66)),NA())</f>
        <v>#N/A</v>
      </c>
      <c r="AL72" s="508" t="e">
        <f ca="1">+IF(AND(ISNUMBER(OFFSET('Sanitation Data'!$G$6,0,10*ROW('Sanitation Data'!G66))),'Data Summary'!DA72="Yes"),OFFSET('Sanitation Data'!$G$6,0,10*ROW('Sanitation Data'!G66)),NA())</f>
        <v>#N/A</v>
      </c>
      <c r="AM72" s="508" t="e">
        <f ca="1">+IF(AND(ISNUMBER(OFFSET('Sanitation Data'!$G$10,0,10*ROW('Sanitation Data'!G66))),'Data Summary'!DB72="Yes"),OFFSET('Sanitation Data'!$G$10,0,10*ROW('Sanitation Data'!G66)),NA())</f>
        <v>#N/A</v>
      </c>
      <c r="AN72" s="508" t="e">
        <f ca="1">+IF(AND(ISNUMBER(OFFSET('Sanitation Data'!$G$11,0,10*ROW('Sanitation Data'!G66))),'Data Summary'!DC72="Yes"),OFFSET('Sanitation Data'!$G$11,0,10*ROW('Sanitation Data'!G66)),NA())</f>
        <v>#N/A</v>
      </c>
      <c r="AO72" s="508" t="e">
        <f ca="1">+IF(AND(ISNUMBER(OFFSET('Sanitation Data'!$G$12,0,10*ROW('Sanitation Data'!G66))),'Data Summary'!DD72="Yes"),OFFSET('Sanitation Data'!$G$12,0,10*ROW('Sanitation Data'!G66)),NA())</f>
        <v>#N/A</v>
      </c>
      <c r="AP72" s="508" t="e">
        <f ca="1">+IF(AND(ISNUMBER(OFFSET('Sanitation Data'!$H$4,0,10*ROW('Sanitation Data'!H66))),'Data Summary'!DE72="Yes"),100-OFFSET('Sanitation Data'!$H$4,0,10*ROW('Sanitation Data'!H66)),NA())</f>
        <v>#N/A</v>
      </c>
      <c r="AQ72" s="508" t="e">
        <f ca="1">+IF(AND(ISNUMBER(OFFSET('Sanitation Data'!$H$6,0,10*ROW('Sanitation Data'!H66))),'Data Summary'!DF72="Yes"),OFFSET('Sanitation Data'!$H$6,0,10*ROW('Sanitation Data'!H66)),NA())</f>
        <v>#N/A</v>
      </c>
      <c r="AR72" s="508" t="e">
        <f ca="1">+IF(AND(ISNUMBER(OFFSET('Sanitation Data'!$H$10,0,10*ROW('Sanitation Data'!H66))),'Data Summary'!DG72="Yes"),OFFSET('Sanitation Data'!$H$10,0,10*ROW('Sanitation Data'!H66)),NA())</f>
        <v>#N/A</v>
      </c>
      <c r="AS72" s="508" t="e">
        <f ca="1">+IF(AND(ISNUMBER(OFFSET('Sanitation Data'!$H$11,0,10*ROW('Sanitation Data'!H66))),'Data Summary'!DH72="Yes"),OFFSET('Sanitation Data'!$H$11,0,10*ROW('Sanitation Data'!H66)),NA())</f>
        <v>#N/A</v>
      </c>
      <c r="AT72" s="508" t="e">
        <f ca="1">+IF(AND(ISNUMBER(OFFSET('Sanitation Data'!$H$12,0,10*ROW('Sanitation Data'!H66))),'Data Summary'!DI72="Yes"),OFFSET('Sanitation Data'!$H$12,0,10*ROW('Sanitation Data'!H66)),NA())</f>
        <v>#N/A</v>
      </c>
      <c r="AU72" s="508" t="e">
        <f ca="1">+IF(AND(ISNUMBER(OFFSET('Sanitation Data'!$I$4,0,10*ROW('Sanitation Data'!I66))),'Data Summary'!DJ72="Yes"),100-OFFSET('Sanitation Data'!$I$4,0,10*ROW('Sanitation Data'!I66)),NA())</f>
        <v>#N/A</v>
      </c>
      <c r="AV72" s="508" t="e">
        <f ca="1">+IF(AND(ISNUMBER(OFFSET('Sanitation Data'!$I$6,0,10*ROW('Sanitation Data'!I66))),'Data Summary'!DK72="Yes"),OFFSET('Sanitation Data'!$I$6,0,10*ROW('Sanitation Data'!I66)),NA())</f>
        <v>#N/A</v>
      </c>
      <c r="AW72" s="508" t="e">
        <f ca="1">+IF(AND(ISNUMBER(OFFSET('Sanitation Data'!$I$10,0,10*ROW('Sanitation Data'!I66))),'Data Summary'!DL72="Yes"),OFFSET('Sanitation Data'!$I$10,0,10*ROW('Sanitation Data'!I66)),NA())</f>
        <v>#N/A</v>
      </c>
      <c r="AX72" s="508" t="e">
        <f ca="1">+IF(AND(ISNUMBER(OFFSET('Sanitation Data'!$I$11,0,10*ROW('Sanitation Data'!I66))),'Data Summary'!DM72="Yes"),OFFSET('Sanitation Data'!$I$11,0,10*ROW('Sanitation Data'!I66)),NA())</f>
        <v>#N/A</v>
      </c>
      <c r="AY72" s="508" t="e">
        <f ca="1">+IF(AND(ISNUMBER(OFFSET('Sanitation Data'!$I$12,0,10*ROW('Sanitation Data'!I66))),'Data Summary'!DN72="Yes"),OFFSET('Sanitation Data'!$I$12,0,10*ROW('Sanitation Data'!I66)),NA())</f>
        <v>#N/A</v>
      </c>
      <c r="AZ72" s="509" t="e">
        <f ca="1">+IF(AND(ISNUMBER(OFFSET('Hygiene Data'!$D$5,0,10*ROW('Hygiene Data'!D66))),'Data Summary'!DO72="Yes"),OFFSET('Hygiene Data'!$D$5,0,10*ROW('Hygiene Data'!D66)),NA())</f>
        <v>#N/A</v>
      </c>
      <c r="BA72" s="509" t="e">
        <f ca="1">+IF(AND(ISNUMBER(OFFSET('Hygiene Data'!$D$7,0,10*ROW('Hygiene Data'!D66))),'Data Summary'!DP72="Yes"),OFFSET('Hygiene Data'!$D$7,0,10*ROW('Hygiene Data'!D66)),NA())</f>
        <v>#N/A</v>
      </c>
      <c r="BB72" s="509" t="e">
        <f ca="1">+IF(AND(ISNUMBER(OFFSET('Hygiene Data'!$D$9,0,10*ROW('Hygiene Data'!D66))),'Data Summary'!DQ72="Yes"),OFFSET('Hygiene Data'!$D$9,0,10*ROW('Hygiene Data'!D66)),NA())</f>
        <v>#N/A</v>
      </c>
      <c r="BC72" s="509" t="e">
        <f ca="1">+IF(AND(ISNUMBER(OFFSET('Hygiene Data'!$E$5,0,10*ROW('Hygiene Data'!E66))),'Data Summary'!DR72="Yes"),OFFSET('Hygiene Data'!$E$5,0,10*ROW('Hygiene Data'!E66)),NA())</f>
        <v>#N/A</v>
      </c>
      <c r="BD72" s="509" t="e">
        <f ca="1">+IF(AND(ISNUMBER(OFFSET('Hygiene Data'!$E$7,0,10*ROW('Hygiene Data'!E66))),'Data Summary'!DS72="Yes"),OFFSET('Hygiene Data'!$E$7,0,10*ROW('Hygiene Data'!E66)),NA())</f>
        <v>#N/A</v>
      </c>
      <c r="BE72" s="509" t="e">
        <f ca="1">+IF(AND(ISNUMBER(OFFSET('Hygiene Data'!$E$9,0,10*ROW('Hygiene Data'!E66))),'Data Summary'!DT72="Yes"),OFFSET('Hygiene Data'!$E$9,0,10*ROW('Hygiene Data'!E66)),NA())</f>
        <v>#N/A</v>
      </c>
      <c r="BF72" s="509" t="e">
        <f ca="1">+IF(AND(ISNUMBER(OFFSET('Hygiene Data'!$F$5,0,10*ROW('Hygiene Data'!F66))),'Data Summary'!DU72="Yes"),OFFSET('Hygiene Data'!$F$5,0,10*ROW('Hygiene Data'!F66)),NA())</f>
        <v>#N/A</v>
      </c>
      <c r="BG72" s="509" t="e">
        <f ca="1">+IF(AND(ISNUMBER(OFFSET('Hygiene Data'!$F$7,0,10*ROW('Hygiene Data'!F66))),'Data Summary'!DV72="Yes"),OFFSET('Hygiene Data'!$F$7,0,10*ROW('Hygiene Data'!F66)),NA())</f>
        <v>#N/A</v>
      </c>
      <c r="BH72" s="509" t="e">
        <f ca="1">+IF(AND(ISNUMBER(OFFSET('Hygiene Data'!$F$9,0,10*ROW('Hygiene Data'!F66))),'Data Summary'!DW72="Yes"),OFFSET('Hygiene Data'!$F$9,0,10*ROW('Hygiene Data'!F66)),NA())</f>
        <v>#N/A</v>
      </c>
      <c r="BI72" s="509" t="e">
        <f ca="1">+IF(AND(ISNUMBER(OFFSET('Hygiene Data'!$G$5,0,10*ROW('Hygiene Data'!G66))),'Data Summary'!DX72="Yes"),OFFSET('Hygiene Data'!$G$5,0,10*ROW('Hygiene Data'!G66)),NA())</f>
        <v>#N/A</v>
      </c>
      <c r="BJ72" s="509" t="e">
        <f ca="1">+IF(AND(ISNUMBER(OFFSET('Hygiene Data'!$G$7,0,10*ROW('Hygiene Data'!G66))),'Data Summary'!DY72="Yes"),OFFSET('Hygiene Data'!$G$7,0,10*ROW('Hygiene Data'!G66)),NA())</f>
        <v>#N/A</v>
      </c>
      <c r="BK72" s="509" t="e">
        <f ca="1">+IF(AND(ISNUMBER(OFFSET('Hygiene Data'!$G$9,0,10*ROW('Hygiene Data'!G66))),'Data Summary'!DZ72="Yes"),OFFSET('Hygiene Data'!$G$9,0,10*ROW('Hygiene Data'!G66)),NA())</f>
        <v>#N/A</v>
      </c>
      <c r="BL72" s="509" t="e">
        <f ca="1">+IF(AND(ISNUMBER(OFFSET('Hygiene Data'!$H$5,0,10*ROW('Hygiene Data'!H66))),'Data Summary'!EA72="Yes"),OFFSET('Hygiene Data'!$H$5,0,10*ROW('Hygiene Data'!H66)),NA())</f>
        <v>#N/A</v>
      </c>
      <c r="BM72" s="509" t="e">
        <f ca="1">+IF(AND(ISNUMBER(OFFSET('Hygiene Data'!$H$7,0,10*ROW('Hygiene Data'!H66))),'Data Summary'!EB72="Yes"),OFFSET('Hygiene Data'!$H$7,0,10*ROW('Hygiene Data'!H66)),NA())</f>
        <v>#N/A</v>
      </c>
      <c r="BN72" s="509" t="e">
        <f ca="1">+IF(AND(ISNUMBER(OFFSET('Hygiene Data'!$H$9,0,10*ROW('Hygiene Data'!H66))),'Data Summary'!EC72="Yes"),OFFSET('Hygiene Data'!$H$9,0,10*ROW('Hygiene Data'!H66)),NA())</f>
        <v>#N/A</v>
      </c>
      <c r="BO72" s="509" t="e">
        <f ca="1">+IF(AND(ISNUMBER(OFFSET('Hygiene Data'!$I$5,0,10*ROW('Hygiene Data'!I66))),'Data Summary'!ED72="Yes"),OFFSET('Hygiene Data'!$I$5,0,10*ROW('Hygiene Data'!I66)),NA())</f>
        <v>#N/A</v>
      </c>
      <c r="BP72" s="509" t="e">
        <f ca="1">+IF(AND(ISNUMBER(OFFSET('Hygiene Data'!$I$7,0,10*ROW('Hygiene Data'!I66))),'Data Summary'!EE72="Yes"),OFFSET('Hygiene Data'!$I$7,0,10*ROW('Hygiene Data'!I66)),NA())</f>
        <v>#N/A</v>
      </c>
      <c r="BQ72" s="509" t="e">
        <f ca="1">+IF(AND(ISNUMBER(OFFSET('Hygiene Data'!$I$9,0,10*ROW('Hygiene Data'!I66))),'Data Summary'!EF72="Yes"),OFFSET('Hygiene Data'!$I$9,0,10*ROW('Hygiene Data'!I66)),NA())</f>
        <v>#N/A</v>
      </c>
    </row>
    <row r="73" spans="1:69" x14ac:dyDescent="0.25">
      <c r="A73" s="505" t="e">
        <f ca="1">+RIGHT('Data Summary'!A73,LEN('Data Summary'!A73)-9)</f>
        <v>#VALUE!</v>
      </c>
      <c r="B73" s="479" t="str">
        <f ca="1">+IF(ISTEXT('Data Summary'!B73),'Data Summary'!B73,"")</f>
        <v/>
      </c>
      <c r="C73" s="506" t="e">
        <f ca="1">+VALUE('Data Summary'!C73)</f>
        <v>#VALUE!</v>
      </c>
      <c r="D73" s="507" t="e">
        <f ca="1">+IF(AND(ISNUMBER(OFFSET('Water Data'!$D$4,0,10*ROW('Water Data'!D67))),'Data Summary'!BS73="Yes"),100-OFFSET('Water Data'!$D$4,0,10*ROW('Water Data'!D67)),NA())</f>
        <v>#N/A</v>
      </c>
      <c r="E73" s="507" t="e">
        <f ca="1">+IF(AND(ISNUMBER(OFFSET('Water Data'!$D$6,0,10*ROW('Water Data'!D67))),'Data Summary'!BT73="Yes"),OFFSET('Water Data'!$D$6,0,10*ROW('Water Data'!D67)),NA())</f>
        <v>#N/A</v>
      </c>
      <c r="F73" s="507" t="e">
        <f ca="1">+IF(AND(ISNUMBER(OFFSET('Water Data'!$D$9,0,10*ROW('Water Data'!D67))),'Data Summary'!BU73="Yes"),OFFSET('Water Data'!$D$9,0,10*ROW('Water Data'!D67)),NA())</f>
        <v>#N/A</v>
      </c>
      <c r="G73" s="507" t="e">
        <f ca="1">+IF(AND(ISNUMBER(OFFSET('Water Data'!$E$4,0,10*ROW('Water Data'!E67))),'Data Summary'!BV73="Yes"),100-OFFSET('Water Data'!$E$4,0,10*ROW('Water Data'!E67)),NA())</f>
        <v>#N/A</v>
      </c>
      <c r="H73" s="507" t="e">
        <f ca="1">+IF(AND(ISNUMBER(OFFSET('Water Data'!$E$6,0,10*ROW('Water Data'!E67))),'Data Summary'!BW73="Yes"),OFFSET('Water Data'!$E$6,0,10*ROW('Water Data'!E67)),NA())</f>
        <v>#N/A</v>
      </c>
      <c r="I73" s="507" t="e">
        <f ca="1">+IF(AND(ISNUMBER(OFFSET('Water Data'!$E$9,0,10*ROW('Water Data'!E67))),'Data Summary'!BX73="Yes"),OFFSET('Water Data'!$E$9,0,10*ROW('Water Data'!E67)),NA())</f>
        <v>#N/A</v>
      </c>
      <c r="J73" s="507" t="e">
        <f ca="1">+IF(AND(ISNUMBER(OFFSET('Water Data'!$F$4,0,10*ROW('Water Data'!F67))),'Data Summary'!BY73="Yes"),100-OFFSET('Water Data'!$F$4,0,10*ROW('Water Data'!F67)),NA())</f>
        <v>#N/A</v>
      </c>
      <c r="K73" s="507" t="e">
        <f ca="1">+IF(AND(ISNUMBER(OFFSET('Water Data'!$F$6,0,10*ROW('Water Data'!F67))),'Data Summary'!BZ73="Yes"),OFFSET('Water Data'!$F$6,0,10*ROW('Water Data'!F67)),NA())</f>
        <v>#N/A</v>
      </c>
      <c r="L73" s="507" t="e">
        <f ca="1">+IF(AND(ISNUMBER(OFFSET('Water Data'!$F$9,0,10*ROW('Water Data'!F67))),'Data Summary'!CA73="Yes"),OFFSET('Water Data'!$F$9,0,10*ROW('Water Data'!F67)),NA())</f>
        <v>#N/A</v>
      </c>
      <c r="M73" s="507" t="e">
        <f ca="1">+IF(AND(ISNUMBER(OFFSET('Water Data'!$G$4,0,10*ROW('Water Data'!G67))),'Data Summary'!CB73="Yes"),100-OFFSET('Water Data'!$G$4,0,10*ROW('Water Data'!G67)),NA())</f>
        <v>#N/A</v>
      </c>
      <c r="N73" s="507" t="e">
        <f ca="1">+IF(AND(ISNUMBER(OFFSET('Water Data'!$G$6,0,10*ROW('Water Data'!G67))),'Data Summary'!CC73="Yes"),OFFSET('Water Data'!$G$6,0,10*ROW('Water Data'!G67)),NA())</f>
        <v>#N/A</v>
      </c>
      <c r="O73" s="507" t="e">
        <f ca="1">+IF(AND(ISNUMBER(OFFSET('Water Data'!$G$9,0,10*ROW('Water Data'!G67))),'Data Summary'!CD73="Yes"),OFFSET('Water Data'!$G$9,0,10*ROW('Water Data'!G67)),NA())</f>
        <v>#N/A</v>
      </c>
      <c r="P73" s="507" t="e">
        <f ca="1">+IF(AND(ISNUMBER(OFFSET('Water Data'!$H$4,0,10*ROW('Water Data'!H67))),'Data Summary'!CE73="Yes"),100-OFFSET('Water Data'!$H$4,0,10*ROW('Water Data'!H67)),NA())</f>
        <v>#N/A</v>
      </c>
      <c r="Q73" s="507" t="e">
        <f ca="1">+IF(AND(ISNUMBER(OFFSET('Water Data'!$H$6,0,10*ROW('Water Data'!H67))),'Data Summary'!CF73="Yes"),OFFSET('Water Data'!$H$6,0,10*ROW('Water Data'!H67)),NA())</f>
        <v>#N/A</v>
      </c>
      <c r="R73" s="507" t="e">
        <f ca="1">+IF(AND(ISNUMBER(OFFSET('Water Data'!$H$9,0,10*ROW('Water Data'!H67))),'Data Summary'!CG73="Yes"),OFFSET('Water Data'!$H$9,0,10*ROW('Water Data'!H67)),NA())</f>
        <v>#N/A</v>
      </c>
      <c r="S73" s="507" t="e">
        <f ca="1">+IF(AND(ISNUMBER(OFFSET('Water Data'!$I$4,0,10*ROW('Water Data'!I67))),'Data Summary'!CH73="Yes"),100-OFFSET('Water Data'!$I$4,0,10*ROW('Water Data'!I67)),NA())</f>
        <v>#N/A</v>
      </c>
      <c r="T73" s="507" t="e">
        <f ca="1">+IF(AND(ISNUMBER(OFFSET('Water Data'!$I$6,0,10*ROW('Water Data'!I67))),'Data Summary'!CI73="Yes"),OFFSET('Water Data'!$I$6,0,10*ROW('Water Data'!I67)),NA())</f>
        <v>#N/A</v>
      </c>
      <c r="U73" s="507" t="e">
        <f ca="1">+IF(AND(ISNUMBER(OFFSET('Water Data'!$I$9,0,10*ROW('Water Data'!I67))),'Data Summary'!CJ73="Yes"),OFFSET('Water Data'!$I$9,0,10*ROW('Water Data'!I67)),NA())</f>
        <v>#N/A</v>
      </c>
      <c r="V73" s="508" t="e">
        <f ca="1">+IF(AND(ISNUMBER(OFFSET('Sanitation Data'!$D$4,0,10*ROW('Sanitation Data'!D67))),'Data Summary'!CK73="Yes"),100-OFFSET('Sanitation Data'!$D$4,0,10*ROW('Sanitation Data'!D67)),NA())</f>
        <v>#N/A</v>
      </c>
      <c r="W73" s="508" t="e">
        <f ca="1">+IF(AND(ISNUMBER(OFFSET('Sanitation Data'!$D$6,0,10*ROW('Sanitation Data'!D67))),'Data Summary'!CL73="Yes"),OFFSET('Sanitation Data'!$D$6,0,10*ROW('Sanitation Data'!D67)),NA())</f>
        <v>#N/A</v>
      </c>
      <c r="X73" s="508" t="e">
        <f ca="1">+IF(AND(ISNUMBER(OFFSET('Sanitation Data'!$D$10,0,10*ROW('Sanitation Data'!D67))),'Data Summary'!CM73="Yes"),OFFSET('Sanitation Data'!$D$10,0,10*ROW('Sanitation Data'!D67)),NA())</f>
        <v>#N/A</v>
      </c>
      <c r="Y73" s="508" t="e">
        <f ca="1">+IF(AND(ISNUMBER(OFFSET('Sanitation Data'!$D$11,0,10*ROW('Sanitation Data'!D67))),'Data Summary'!CN73="Yes"),OFFSET('Sanitation Data'!$D$11,0,10*ROW('Sanitation Data'!D67)),NA())</f>
        <v>#N/A</v>
      </c>
      <c r="Z73" s="508" t="e">
        <f ca="1">+IF(AND(ISNUMBER(OFFSET('Sanitation Data'!$D$12,0,10*ROW('Sanitation Data'!D67))),'Data Summary'!CO73="Yes"),OFFSET('Sanitation Data'!$D$12,0,10*ROW('Sanitation Data'!D67)),NA())</f>
        <v>#N/A</v>
      </c>
      <c r="AA73" s="508" t="e">
        <f ca="1">+IF(AND(ISNUMBER(OFFSET('Sanitation Data'!$E$4,0,10*ROW('Sanitation Data'!E67))),'Data Summary'!CP73="Yes"),100-OFFSET('Sanitation Data'!$E$4,0,10*ROW('Sanitation Data'!E67)),NA())</f>
        <v>#N/A</v>
      </c>
      <c r="AB73" s="508" t="e">
        <f ca="1">+IF(AND(ISNUMBER(OFFSET('Sanitation Data'!$E$6,0,10*ROW('Sanitation Data'!E67))),'Data Summary'!CQ73="Yes"),OFFSET('Sanitation Data'!$E$6,0,10*ROW('Sanitation Data'!E67)),NA())</f>
        <v>#N/A</v>
      </c>
      <c r="AC73" s="508" t="e">
        <f ca="1">+IF(AND(ISNUMBER(OFFSET('Sanitation Data'!$E$10,0,10*ROW('Sanitation Data'!E67))),'Data Summary'!CR73="Yes"),OFFSET('Sanitation Data'!$E$10,0,10*ROW('Sanitation Data'!E67)),NA())</f>
        <v>#N/A</v>
      </c>
      <c r="AD73" s="508" t="e">
        <f ca="1">+IF(AND(ISNUMBER(OFFSET('Sanitation Data'!$E$11,0,10*ROW('Sanitation Data'!E67))),'Data Summary'!CS73="Yes"),OFFSET('Sanitation Data'!$E$11,0,10*ROW('Sanitation Data'!E67)),NA())</f>
        <v>#N/A</v>
      </c>
      <c r="AE73" s="508" t="e">
        <f ca="1">+IF(AND(ISNUMBER(OFFSET('Sanitation Data'!$E$12,0,10*ROW('Sanitation Data'!E67))),'Data Summary'!CT73="Yes"),OFFSET('Sanitation Data'!$E$12,0,10*ROW('Sanitation Data'!E67)),NA())</f>
        <v>#N/A</v>
      </c>
      <c r="AF73" s="508" t="e">
        <f ca="1">+IF(AND(ISNUMBER(OFFSET('Sanitation Data'!$F$4,0,10*ROW('Sanitation Data'!F67))),'Data Summary'!CU73="Yes"),100-OFFSET('Sanitation Data'!$F$4,0,10*ROW('Sanitation Data'!F67)),NA())</f>
        <v>#N/A</v>
      </c>
      <c r="AG73" s="508" t="e">
        <f ca="1">+IF(AND(ISNUMBER(OFFSET('Sanitation Data'!$F$6,0,10*ROW('Sanitation Data'!F67))),'Data Summary'!CV73="Yes"),OFFSET('Sanitation Data'!$F$6,0,10*ROW('Sanitation Data'!F67)),NA())</f>
        <v>#N/A</v>
      </c>
      <c r="AH73" s="508" t="e">
        <f ca="1">+IF(AND(ISNUMBER(OFFSET('Sanitation Data'!$F$10,0,10*ROW('Sanitation Data'!F67))),'Data Summary'!CW73="Yes"),OFFSET('Sanitation Data'!$F$10,0,10*ROW('Sanitation Data'!F67)),NA())</f>
        <v>#N/A</v>
      </c>
      <c r="AI73" s="508" t="e">
        <f ca="1">+IF(AND(ISNUMBER(OFFSET('Sanitation Data'!$F$11,0,10*ROW('Sanitation Data'!F67))),'Data Summary'!CX73="Yes"),OFFSET('Sanitation Data'!$F$11,0,10*ROW('Sanitation Data'!F67)),NA())</f>
        <v>#N/A</v>
      </c>
      <c r="AJ73" s="508" t="e">
        <f ca="1">+IF(AND(ISNUMBER(OFFSET('Sanitation Data'!$F$12,0,10*ROW('Sanitation Data'!F67))),'Data Summary'!CY73="Yes"),OFFSET('Sanitation Data'!$F$12,0,10*ROW('Sanitation Data'!F67)),NA())</f>
        <v>#N/A</v>
      </c>
      <c r="AK73" s="508" t="e">
        <f ca="1">+IF(AND(ISNUMBER(OFFSET('Sanitation Data'!$G$4,0,10*ROW('Sanitation Data'!G67))),'Data Summary'!CZ73="Yes"),100-OFFSET('Sanitation Data'!$G$4,0,10*ROW('Sanitation Data'!G67)),NA())</f>
        <v>#N/A</v>
      </c>
      <c r="AL73" s="508" t="e">
        <f ca="1">+IF(AND(ISNUMBER(OFFSET('Sanitation Data'!$G$6,0,10*ROW('Sanitation Data'!G67))),'Data Summary'!DA73="Yes"),OFFSET('Sanitation Data'!$G$6,0,10*ROW('Sanitation Data'!G67)),NA())</f>
        <v>#N/A</v>
      </c>
      <c r="AM73" s="508" t="e">
        <f ca="1">+IF(AND(ISNUMBER(OFFSET('Sanitation Data'!$G$10,0,10*ROW('Sanitation Data'!G67))),'Data Summary'!DB73="Yes"),OFFSET('Sanitation Data'!$G$10,0,10*ROW('Sanitation Data'!G67)),NA())</f>
        <v>#N/A</v>
      </c>
      <c r="AN73" s="508" t="e">
        <f ca="1">+IF(AND(ISNUMBER(OFFSET('Sanitation Data'!$G$11,0,10*ROW('Sanitation Data'!G67))),'Data Summary'!DC73="Yes"),OFFSET('Sanitation Data'!$G$11,0,10*ROW('Sanitation Data'!G67)),NA())</f>
        <v>#N/A</v>
      </c>
      <c r="AO73" s="508" t="e">
        <f ca="1">+IF(AND(ISNUMBER(OFFSET('Sanitation Data'!$G$12,0,10*ROW('Sanitation Data'!G67))),'Data Summary'!DD73="Yes"),OFFSET('Sanitation Data'!$G$12,0,10*ROW('Sanitation Data'!G67)),NA())</f>
        <v>#N/A</v>
      </c>
      <c r="AP73" s="508" t="e">
        <f ca="1">+IF(AND(ISNUMBER(OFFSET('Sanitation Data'!$H$4,0,10*ROW('Sanitation Data'!H67))),'Data Summary'!DE73="Yes"),100-OFFSET('Sanitation Data'!$H$4,0,10*ROW('Sanitation Data'!H67)),NA())</f>
        <v>#N/A</v>
      </c>
      <c r="AQ73" s="508" t="e">
        <f ca="1">+IF(AND(ISNUMBER(OFFSET('Sanitation Data'!$H$6,0,10*ROW('Sanitation Data'!H67))),'Data Summary'!DF73="Yes"),OFFSET('Sanitation Data'!$H$6,0,10*ROW('Sanitation Data'!H67)),NA())</f>
        <v>#N/A</v>
      </c>
      <c r="AR73" s="508" t="e">
        <f ca="1">+IF(AND(ISNUMBER(OFFSET('Sanitation Data'!$H$10,0,10*ROW('Sanitation Data'!H67))),'Data Summary'!DG73="Yes"),OFFSET('Sanitation Data'!$H$10,0,10*ROW('Sanitation Data'!H67)),NA())</f>
        <v>#N/A</v>
      </c>
      <c r="AS73" s="508" t="e">
        <f ca="1">+IF(AND(ISNUMBER(OFFSET('Sanitation Data'!$H$11,0,10*ROW('Sanitation Data'!H67))),'Data Summary'!DH73="Yes"),OFFSET('Sanitation Data'!$H$11,0,10*ROW('Sanitation Data'!H67)),NA())</f>
        <v>#N/A</v>
      </c>
      <c r="AT73" s="508" t="e">
        <f ca="1">+IF(AND(ISNUMBER(OFFSET('Sanitation Data'!$H$12,0,10*ROW('Sanitation Data'!H67))),'Data Summary'!DI73="Yes"),OFFSET('Sanitation Data'!$H$12,0,10*ROW('Sanitation Data'!H67)),NA())</f>
        <v>#N/A</v>
      </c>
      <c r="AU73" s="508" t="e">
        <f ca="1">+IF(AND(ISNUMBER(OFFSET('Sanitation Data'!$I$4,0,10*ROW('Sanitation Data'!I67))),'Data Summary'!DJ73="Yes"),100-OFFSET('Sanitation Data'!$I$4,0,10*ROW('Sanitation Data'!I67)),NA())</f>
        <v>#N/A</v>
      </c>
      <c r="AV73" s="508" t="e">
        <f ca="1">+IF(AND(ISNUMBER(OFFSET('Sanitation Data'!$I$6,0,10*ROW('Sanitation Data'!I67))),'Data Summary'!DK73="Yes"),OFFSET('Sanitation Data'!$I$6,0,10*ROW('Sanitation Data'!I67)),NA())</f>
        <v>#N/A</v>
      </c>
      <c r="AW73" s="508" t="e">
        <f ca="1">+IF(AND(ISNUMBER(OFFSET('Sanitation Data'!$I$10,0,10*ROW('Sanitation Data'!I67))),'Data Summary'!DL73="Yes"),OFFSET('Sanitation Data'!$I$10,0,10*ROW('Sanitation Data'!I67)),NA())</f>
        <v>#N/A</v>
      </c>
      <c r="AX73" s="508" t="e">
        <f ca="1">+IF(AND(ISNUMBER(OFFSET('Sanitation Data'!$I$11,0,10*ROW('Sanitation Data'!I67))),'Data Summary'!DM73="Yes"),OFFSET('Sanitation Data'!$I$11,0,10*ROW('Sanitation Data'!I67)),NA())</f>
        <v>#N/A</v>
      </c>
      <c r="AY73" s="508" t="e">
        <f ca="1">+IF(AND(ISNUMBER(OFFSET('Sanitation Data'!$I$12,0,10*ROW('Sanitation Data'!I67))),'Data Summary'!DN73="Yes"),OFFSET('Sanitation Data'!$I$12,0,10*ROW('Sanitation Data'!I67)),NA())</f>
        <v>#N/A</v>
      </c>
      <c r="AZ73" s="509" t="e">
        <f ca="1">+IF(AND(ISNUMBER(OFFSET('Hygiene Data'!$D$5,0,10*ROW('Hygiene Data'!D67))),'Data Summary'!DO73="Yes"),OFFSET('Hygiene Data'!$D$5,0,10*ROW('Hygiene Data'!D67)),NA())</f>
        <v>#N/A</v>
      </c>
      <c r="BA73" s="509" t="e">
        <f ca="1">+IF(AND(ISNUMBER(OFFSET('Hygiene Data'!$D$7,0,10*ROW('Hygiene Data'!D67))),'Data Summary'!DP73="Yes"),OFFSET('Hygiene Data'!$D$7,0,10*ROW('Hygiene Data'!D67)),NA())</f>
        <v>#N/A</v>
      </c>
      <c r="BB73" s="509" t="e">
        <f ca="1">+IF(AND(ISNUMBER(OFFSET('Hygiene Data'!$D$9,0,10*ROW('Hygiene Data'!D67))),'Data Summary'!DQ73="Yes"),OFFSET('Hygiene Data'!$D$9,0,10*ROW('Hygiene Data'!D67)),NA())</f>
        <v>#N/A</v>
      </c>
      <c r="BC73" s="509" t="e">
        <f ca="1">+IF(AND(ISNUMBER(OFFSET('Hygiene Data'!$E$5,0,10*ROW('Hygiene Data'!E67))),'Data Summary'!DR73="Yes"),OFFSET('Hygiene Data'!$E$5,0,10*ROW('Hygiene Data'!E67)),NA())</f>
        <v>#N/A</v>
      </c>
      <c r="BD73" s="509" t="e">
        <f ca="1">+IF(AND(ISNUMBER(OFFSET('Hygiene Data'!$E$7,0,10*ROW('Hygiene Data'!E67))),'Data Summary'!DS73="Yes"),OFFSET('Hygiene Data'!$E$7,0,10*ROW('Hygiene Data'!E67)),NA())</f>
        <v>#N/A</v>
      </c>
      <c r="BE73" s="509" t="e">
        <f ca="1">+IF(AND(ISNUMBER(OFFSET('Hygiene Data'!$E$9,0,10*ROW('Hygiene Data'!E67))),'Data Summary'!DT73="Yes"),OFFSET('Hygiene Data'!$E$9,0,10*ROW('Hygiene Data'!E67)),NA())</f>
        <v>#N/A</v>
      </c>
      <c r="BF73" s="509" t="e">
        <f ca="1">+IF(AND(ISNUMBER(OFFSET('Hygiene Data'!$F$5,0,10*ROW('Hygiene Data'!F67))),'Data Summary'!DU73="Yes"),OFFSET('Hygiene Data'!$F$5,0,10*ROW('Hygiene Data'!F67)),NA())</f>
        <v>#N/A</v>
      </c>
      <c r="BG73" s="509" t="e">
        <f ca="1">+IF(AND(ISNUMBER(OFFSET('Hygiene Data'!$F$7,0,10*ROW('Hygiene Data'!F67))),'Data Summary'!DV73="Yes"),OFFSET('Hygiene Data'!$F$7,0,10*ROW('Hygiene Data'!F67)),NA())</f>
        <v>#N/A</v>
      </c>
      <c r="BH73" s="509" t="e">
        <f ca="1">+IF(AND(ISNUMBER(OFFSET('Hygiene Data'!$F$9,0,10*ROW('Hygiene Data'!F67))),'Data Summary'!DW73="Yes"),OFFSET('Hygiene Data'!$F$9,0,10*ROW('Hygiene Data'!F67)),NA())</f>
        <v>#N/A</v>
      </c>
      <c r="BI73" s="509" t="e">
        <f ca="1">+IF(AND(ISNUMBER(OFFSET('Hygiene Data'!$G$5,0,10*ROW('Hygiene Data'!G67))),'Data Summary'!DX73="Yes"),OFFSET('Hygiene Data'!$G$5,0,10*ROW('Hygiene Data'!G67)),NA())</f>
        <v>#N/A</v>
      </c>
      <c r="BJ73" s="509" t="e">
        <f ca="1">+IF(AND(ISNUMBER(OFFSET('Hygiene Data'!$G$7,0,10*ROW('Hygiene Data'!G67))),'Data Summary'!DY73="Yes"),OFFSET('Hygiene Data'!$G$7,0,10*ROW('Hygiene Data'!G67)),NA())</f>
        <v>#N/A</v>
      </c>
      <c r="BK73" s="509" t="e">
        <f ca="1">+IF(AND(ISNUMBER(OFFSET('Hygiene Data'!$G$9,0,10*ROW('Hygiene Data'!G67))),'Data Summary'!DZ73="Yes"),OFFSET('Hygiene Data'!$G$9,0,10*ROW('Hygiene Data'!G67)),NA())</f>
        <v>#N/A</v>
      </c>
      <c r="BL73" s="509" t="e">
        <f ca="1">+IF(AND(ISNUMBER(OFFSET('Hygiene Data'!$H$5,0,10*ROW('Hygiene Data'!H67))),'Data Summary'!EA73="Yes"),OFFSET('Hygiene Data'!$H$5,0,10*ROW('Hygiene Data'!H67)),NA())</f>
        <v>#N/A</v>
      </c>
      <c r="BM73" s="509" t="e">
        <f ca="1">+IF(AND(ISNUMBER(OFFSET('Hygiene Data'!$H$7,0,10*ROW('Hygiene Data'!H67))),'Data Summary'!EB73="Yes"),OFFSET('Hygiene Data'!$H$7,0,10*ROW('Hygiene Data'!H67)),NA())</f>
        <v>#N/A</v>
      </c>
      <c r="BN73" s="509" t="e">
        <f ca="1">+IF(AND(ISNUMBER(OFFSET('Hygiene Data'!$H$9,0,10*ROW('Hygiene Data'!H67))),'Data Summary'!EC73="Yes"),OFFSET('Hygiene Data'!$H$9,0,10*ROW('Hygiene Data'!H67)),NA())</f>
        <v>#N/A</v>
      </c>
      <c r="BO73" s="509" t="e">
        <f ca="1">+IF(AND(ISNUMBER(OFFSET('Hygiene Data'!$I$5,0,10*ROW('Hygiene Data'!I67))),'Data Summary'!ED73="Yes"),OFFSET('Hygiene Data'!$I$5,0,10*ROW('Hygiene Data'!I67)),NA())</f>
        <v>#N/A</v>
      </c>
      <c r="BP73" s="509" t="e">
        <f ca="1">+IF(AND(ISNUMBER(OFFSET('Hygiene Data'!$I$7,0,10*ROW('Hygiene Data'!I67))),'Data Summary'!EE73="Yes"),OFFSET('Hygiene Data'!$I$7,0,10*ROW('Hygiene Data'!I67)),NA())</f>
        <v>#N/A</v>
      </c>
      <c r="BQ73" s="509" t="e">
        <f ca="1">+IF(AND(ISNUMBER(OFFSET('Hygiene Data'!$I$9,0,10*ROW('Hygiene Data'!I67))),'Data Summary'!EF73="Yes"),OFFSET('Hygiene Data'!$I$9,0,10*ROW('Hygiene Data'!I67)),NA())</f>
        <v>#N/A</v>
      </c>
    </row>
    <row r="74" spans="1:69" x14ac:dyDescent="0.25">
      <c r="A74" s="505" t="e">
        <f ca="1">+RIGHT('Data Summary'!A74,LEN('Data Summary'!A74)-9)</f>
        <v>#VALUE!</v>
      </c>
      <c r="B74" s="479" t="str">
        <f ca="1">+IF(ISTEXT('Data Summary'!B74),'Data Summary'!B74,"")</f>
        <v/>
      </c>
      <c r="C74" s="506" t="e">
        <f ca="1">+VALUE('Data Summary'!C74)</f>
        <v>#VALUE!</v>
      </c>
      <c r="D74" s="507" t="e">
        <f ca="1">+IF(AND(ISNUMBER(OFFSET('Water Data'!$D$4,0,10*ROW('Water Data'!D68))),'Data Summary'!BS74="Yes"),100-OFFSET('Water Data'!$D$4,0,10*ROW('Water Data'!D68)),NA())</f>
        <v>#N/A</v>
      </c>
      <c r="E74" s="507" t="e">
        <f ca="1">+IF(AND(ISNUMBER(OFFSET('Water Data'!$D$6,0,10*ROW('Water Data'!D68))),'Data Summary'!BT74="Yes"),OFFSET('Water Data'!$D$6,0,10*ROW('Water Data'!D68)),NA())</f>
        <v>#N/A</v>
      </c>
      <c r="F74" s="507" t="e">
        <f ca="1">+IF(AND(ISNUMBER(OFFSET('Water Data'!$D$9,0,10*ROW('Water Data'!D68))),'Data Summary'!BU74="Yes"),OFFSET('Water Data'!$D$9,0,10*ROW('Water Data'!D68)),NA())</f>
        <v>#N/A</v>
      </c>
      <c r="G74" s="507" t="e">
        <f ca="1">+IF(AND(ISNUMBER(OFFSET('Water Data'!$E$4,0,10*ROW('Water Data'!E68))),'Data Summary'!BV74="Yes"),100-OFFSET('Water Data'!$E$4,0,10*ROW('Water Data'!E68)),NA())</f>
        <v>#N/A</v>
      </c>
      <c r="H74" s="507" t="e">
        <f ca="1">+IF(AND(ISNUMBER(OFFSET('Water Data'!$E$6,0,10*ROW('Water Data'!E68))),'Data Summary'!BW74="Yes"),OFFSET('Water Data'!$E$6,0,10*ROW('Water Data'!E68)),NA())</f>
        <v>#N/A</v>
      </c>
      <c r="I74" s="507" t="e">
        <f ca="1">+IF(AND(ISNUMBER(OFFSET('Water Data'!$E$9,0,10*ROW('Water Data'!E68))),'Data Summary'!BX74="Yes"),OFFSET('Water Data'!$E$9,0,10*ROW('Water Data'!E68)),NA())</f>
        <v>#N/A</v>
      </c>
      <c r="J74" s="507" t="e">
        <f ca="1">+IF(AND(ISNUMBER(OFFSET('Water Data'!$F$4,0,10*ROW('Water Data'!F68))),'Data Summary'!BY74="Yes"),100-OFFSET('Water Data'!$F$4,0,10*ROW('Water Data'!F68)),NA())</f>
        <v>#N/A</v>
      </c>
      <c r="K74" s="507" t="e">
        <f ca="1">+IF(AND(ISNUMBER(OFFSET('Water Data'!$F$6,0,10*ROW('Water Data'!F68))),'Data Summary'!BZ74="Yes"),OFFSET('Water Data'!$F$6,0,10*ROW('Water Data'!F68)),NA())</f>
        <v>#N/A</v>
      </c>
      <c r="L74" s="507" t="e">
        <f ca="1">+IF(AND(ISNUMBER(OFFSET('Water Data'!$F$9,0,10*ROW('Water Data'!F68))),'Data Summary'!CA74="Yes"),OFFSET('Water Data'!$F$9,0,10*ROW('Water Data'!F68)),NA())</f>
        <v>#N/A</v>
      </c>
      <c r="M74" s="507" t="e">
        <f ca="1">+IF(AND(ISNUMBER(OFFSET('Water Data'!$G$4,0,10*ROW('Water Data'!G68))),'Data Summary'!CB74="Yes"),100-OFFSET('Water Data'!$G$4,0,10*ROW('Water Data'!G68)),NA())</f>
        <v>#N/A</v>
      </c>
      <c r="N74" s="507" t="e">
        <f ca="1">+IF(AND(ISNUMBER(OFFSET('Water Data'!$G$6,0,10*ROW('Water Data'!G68))),'Data Summary'!CC74="Yes"),OFFSET('Water Data'!$G$6,0,10*ROW('Water Data'!G68)),NA())</f>
        <v>#N/A</v>
      </c>
      <c r="O74" s="507" t="e">
        <f ca="1">+IF(AND(ISNUMBER(OFFSET('Water Data'!$G$9,0,10*ROW('Water Data'!G68))),'Data Summary'!CD74="Yes"),OFFSET('Water Data'!$G$9,0,10*ROW('Water Data'!G68)),NA())</f>
        <v>#N/A</v>
      </c>
      <c r="P74" s="507" t="e">
        <f ca="1">+IF(AND(ISNUMBER(OFFSET('Water Data'!$H$4,0,10*ROW('Water Data'!H68))),'Data Summary'!CE74="Yes"),100-OFFSET('Water Data'!$H$4,0,10*ROW('Water Data'!H68)),NA())</f>
        <v>#N/A</v>
      </c>
      <c r="Q74" s="507" t="e">
        <f ca="1">+IF(AND(ISNUMBER(OFFSET('Water Data'!$H$6,0,10*ROW('Water Data'!H68))),'Data Summary'!CF74="Yes"),OFFSET('Water Data'!$H$6,0,10*ROW('Water Data'!H68)),NA())</f>
        <v>#N/A</v>
      </c>
      <c r="R74" s="507" t="e">
        <f ca="1">+IF(AND(ISNUMBER(OFFSET('Water Data'!$H$9,0,10*ROW('Water Data'!H68))),'Data Summary'!CG74="Yes"),OFFSET('Water Data'!$H$9,0,10*ROW('Water Data'!H68)),NA())</f>
        <v>#N/A</v>
      </c>
      <c r="S74" s="507" t="e">
        <f ca="1">+IF(AND(ISNUMBER(OFFSET('Water Data'!$I$4,0,10*ROW('Water Data'!I68))),'Data Summary'!CH74="Yes"),100-OFFSET('Water Data'!$I$4,0,10*ROW('Water Data'!I68)),NA())</f>
        <v>#N/A</v>
      </c>
      <c r="T74" s="507" t="e">
        <f ca="1">+IF(AND(ISNUMBER(OFFSET('Water Data'!$I$6,0,10*ROW('Water Data'!I68))),'Data Summary'!CI74="Yes"),OFFSET('Water Data'!$I$6,0,10*ROW('Water Data'!I68)),NA())</f>
        <v>#N/A</v>
      </c>
      <c r="U74" s="507" t="e">
        <f ca="1">+IF(AND(ISNUMBER(OFFSET('Water Data'!$I$9,0,10*ROW('Water Data'!I68))),'Data Summary'!CJ74="Yes"),OFFSET('Water Data'!$I$9,0,10*ROW('Water Data'!I68)),NA())</f>
        <v>#N/A</v>
      </c>
      <c r="V74" s="508" t="e">
        <f ca="1">+IF(AND(ISNUMBER(OFFSET('Sanitation Data'!$D$4,0,10*ROW('Sanitation Data'!D68))),'Data Summary'!CK74="Yes"),100-OFFSET('Sanitation Data'!$D$4,0,10*ROW('Sanitation Data'!D68)),NA())</f>
        <v>#N/A</v>
      </c>
      <c r="W74" s="508" t="e">
        <f ca="1">+IF(AND(ISNUMBER(OFFSET('Sanitation Data'!$D$6,0,10*ROW('Sanitation Data'!D68))),'Data Summary'!CL74="Yes"),OFFSET('Sanitation Data'!$D$6,0,10*ROW('Sanitation Data'!D68)),NA())</f>
        <v>#N/A</v>
      </c>
      <c r="X74" s="508" t="e">
        <f ca="1">+IF(AND(ISNUMBER(OFFSET('Sanitation Data'!$D$10,0,10*ROW('Sanitation Data'!D68))),'Data Summary'!CM74="Yes"),OFFSET('Sanitation Data'!$D$10,0,10*ROW('Sanitation Data'!D68)),NA())</f>
        <v>#N/A</v>
      </c>
      <c r="Y74" s="508" t="e">
        <f ca="1">+IF(AND(ISNUMBER(OFFSET('Sanitation Data'!$D$11,0,10*ROW('Sanitation Data'!D68))),'Data Summary'!CN74="Yes"),OFFSET('Sanitation Data'!$D$11,0,10*ROW('Sanitation Data'!D68)),NA())</f>
        <v>#N/A</v>
      </c>
      <c r="Z74" s="508" t="e">
        <f ca="1">+IF(AND(ISNUMBER(OFFSET('Sanitation Data'!$D$12,0,10*ROW('Sanitation Data'!D68))),'Data Summary'!CO74="Yes"),OFFSET('Sanitation Data'!$D$12,0,10*ROW('Sanitation Data'!D68)),NA())</f>
        <v>#N/A</v>
      </c>
      <c r="AA74" s="508" t="e">
        <f ca="1">+IF(AND(ISNUMBER(OFFSET('Sanitation Data'!$E$4,0,10*ROW('Sanitation Data'!E68))),'Data Summary'!CP74="Yes"),100-OFFSET('Sanitation Data'!$E$4,0,10*ROW('Sanitation Data'!E68)),NA())</f>
        <v>#N/A</v>
      </c>
      <c r="AB74" s="508" t="e">
        <f ca="1">+IF(AND(ISNUMBER(OFFSET('Sanitation Data'!$E$6,0,10*ROW('Sanitation Data'!E68))),'Data Summary'!CQ74="Yes"),OFFSET('Sanitation Data'!$E$6,0,10*ROW('Sanitation Data'!E68)),NA())</f>
        <v>#N/A</v>
      </c>
      <c r="AC74" s="508" t="e">
        <f ca="1">+IF(AND(ISNUMBER(OFFSET('Sanitation Data'!$E$10,0,10*ROW('Sanitation Data'!E68))),'Data Summary'!CR74="Yes"),OFFSET('Sanitation Data'!$E$10,0,10*ROW('Sanitation Data'!E68)),NA())</f>
        <v>#N/A</v>
      </c>
      <c r="AD74" s="508" t="e">
        <f ca="1">+IF(AND(ISNUMBER(OFFSET('Sanitation Data'!$E$11,0,10*ROW('Sanitation Data'!E68))),'Data Summary'!CS74="Yes"),OFFSET('Sanitation Data'!$E$11,0,10*ROW('Sanitation Data'!E68)),NA())</f>
        <v>#N/A</v>
      </c>
      <c r="AE74" s="508" t="e">
        <f ca="1">+IF(AND(ISNUMBER(OFFSET('Sanitation Data'!$E$12,0,10*ROW('Sanitation Data'!E68))),'Data Summary'!CT74="Yes"),OFFSET('Sanitation Data'!$E$12,0,10*ROW('Sanitation Data'!E68)),NA())</f>
        <v>#N/A</v>
      </c>
      <c r="AF74" s="508" t="e">
        <f ca="1">+IF(AND(ISNUMBER(OFFSET('Sanitation Data'!$F$4,0,10*ROW('Sanitation Data'!F68))),'Data Summary'!CU74="Yes"),100-OFFSET('Sanitation Data'!$F$4,0,10*ROW('Sanitation Data'!F68)),NA())</f>
        <v>#N/A</v>
      </c>
      <c r="AG74" s="508" t="e">
        <f ca="1">+IF(AND(ISNUMBER(OFFSET('Sanitation Data'!$F$6,0,10*ROW('Sanitation Data'!F68))),'Data Summary'!CV74="Yes"),OFFSET('Sanitation Data'!$F$6,0,10*ROW('Sanitation Data'!F68)),NA())</f>
        <v>#N/A</v>
      </c>
      <c r="AH74" s="508" t="e">
        <f ca="1">+IF(AND(ISNUMBER(OFFSET('Sanitation Data'!$F$10,0,10*ROW('Sanitation Data'!F68))),'Data Summary'!CW74="Yes"),OFFSET('Sanitation Data'!$F$10,0,10*ROW('Sanitation Data'!F68)),NA())</f>
        <v>#N/A</v>
      </c>
      <c r="AI74" s="508" t="e">
        <f ca="1">+IF(AND(ISNUMBER(OFFSET('Sanitation Data'!$F$11,0,10*ROW('Sanitation Data'!F68))),'Data Summary'!CX74="Yes"),OFFSET('Sanitation Data'!$F$11,0,10*ROW('Sanitation Data'!F68)),NA())</f>
        <v>#N/A</v>
      </c>
      <c r="AJ74" s="508" t="e">
        <f ca="1">+IF(AND(ISNUMBER(OFFSET('Sanitation Data'!$F$12,0,10*ROW('Sanitation Data'!F68))),'Data Summary'!CY74="Yes"),OFFSET('Sanitation Data'!$F$12,0,10*ROW('Sanitation Data'!F68)),NA())</f>
        <v>#N/A</v>
      </c>
      <c r="AK74" s="508" t="e">
        <f ca="1">+IF(AND(ISNUMBER(OFFSET('Sanitation Data'!$G$4,0,10*ROW('Sanitation Data'!G68))),'Data Summary'!CZ74="Yes"),100-OFFSET('Sanitation Data'!$G$4,0,10*ROW('Sanitation Data'!G68)),NA())</f>
        <v>#N/A</v>
      </c>
      <c r="AL74" s="508" t="e">
        <f ca="1">+IF(AND(ISNUMBER(OFFSET('Sanitation Data'!$G$6,0,10*ROW('Sanitation Data'!G68))),'Data Summary'!DA74="Yes"),OFFSET('Sanitation Data'!$G$6,0,10*ROW('Sanitation Data'!G68)),NA())</f>
        <v>#N/A</v>
      </c>
      <c r="AM74" s="508" t="e">
        <f ca="1">+IF(AND(ISNUMBER(OFFSET('Sanitation Data'!$G$10,0,10*ROW('Sanitation Data'!G68))),'Data Summary'!DB74="Yes"),OFFSET('Sanitation Data'!$G$10,0,10*ROW('Sanitation Data'!G68)),NA())</f>
        <v>#N/A</v>
      </c>
      <c r="AN74" s="508" t="e">
        <f ca="1">+IF(AND(ISNUMBER(OFFSET('Sanitation Data'!$G$11,0,10*ROW('Sanitation Data'!G68))),'Data Summary'!DC74="Yes"),OFFSET('Sanitation Data'!$G$11,0,10*ROW('Sanitation Data'!G68)),NA())</f>
        <v>#N/A</v>
      </c>
      <c r="AO74" s="508" t="e">
        <f ca="1">+IF(AND(ISNUMBER(OFFSET('Sanitation Data'!$G$12,0,10*ROW('Sanitation Data'!G68))),'Data Summary'!DD74="Yes"),OFFSET('Sanitation Data'!$G$12,0,10*ROW('Sanitation Data'!G68)),NA())</f>
        <v>#N/A</v>
      </c>
      <c r="AP74" s="508" t="e">
        <f ca="1">+IF(AND(ISNUMBER(OFFSET('Sanitation Data'!$H$4,0,10*ROW('Sanitation Data'!H68))),'Data Summary'!DE74="Yes"),100-OFFSET('Sanitation Data'!$H$4,0,10*ROW('Sanitation Data'!H68)),NA())</f>
        <v>#N/A</v>
      </c>
      <c r="AQ74" s="508" t="e">
        <f ca="1">+IF(AND(ISNUMBER(OFFSET('Sanitation Data'!$H$6,0,10*ROW('Sanitation Data'!H68))),'Data Summary'!DF74="Yes"),OFFSET('Sanitation Data'!$H$6,0,10*ROW('Sanitation Data'!H68)),NA())</f>
        <v>#N/A</v>
      </c>
      <c r="AR74" s="508" t="e">
        <f ca="1">+IF(AND(ISNUMBER(OFFSET('Sanitation Data'!$H$10,0,10*ROW('Sanitation Data'!H68))),'Data Summary'!DG74="Yes"),OFFSET('Sanitation Data'!$H$10,0,10*ROW('Sanitation Data'!H68)),NA())</f>
        <v>#N/A</v>
      </c>
      <c r="AS74" s="508" t="e">
        <f ca="1">+IF(AND(ISNUMBER(OFFSET('Sanitation Data'!$H$11,0,10*ROW('Sanitation Data'!H68))),'Data Summary'!DH74="Yes"),OFFSET('Sanitation Data'!$H$11,0,10*ROW('Sanitation Data'!H68)),NA())</f>
        <v>#N/A</v>
      </c>
      <c r="AT74" s="508" t="e">
        <f ca="1">+IF(AND(ISNUMBER(OFFSET('Sanitation Data'!$H$12,0,10*ROW('Sanitation Data'!H68))),'Data Summary'!DI74="Yes"),OFFSET('Sanitation Data'!$H$12,0,10*ROW('Sanitation Data'!H68)),NA())</f>
        <v>#N/A</v>
      </c>
      <c r="AU74" s="508" t="e">
        <f ca="1">+IF(AND(ISNUMBER(OFFSET('Sanitation Data'!$I$4,0,10*ROW('Sanitation Data'!I68))),'Data Summary'!DJ74="Yes"),100-OFFSET('Sanitation Data'!$I$4,0,10*ROW('Sanitation Data'!I68)),NA())</f>
        <v>#N/A</v>
      </c>
      <c r="AV74" s="508" t="e">
        <f ca="1">+IF(AND(ISNUMBER(OFFSET('Sanitation Data'!$I$6,0,10*ROW('Sanitation Data'!I68))),'Data Summary'!DK74="Yes"),OFFSET('Sanitation Data'!$I$6,0,10*ROW('Sanitation Data'!I68)),NA())</f>
        <v>#N/A</v>
      </c>
      <c r="AW74" s="508" t="e">
        <f ca="1">+IF(AND(ISNUMBER(OFFSET('Sanitation Data'!$I$10,0,10*ROW('Sanitation Data'!I68))),'Data Summary'!DL74="Yes"),OFFSET('Sanitation Data'!$I$10,0,10*ROW('Sanitation Data'!I68)),NA())</f>
        <v>#N/A</v>
      </c>
      <c r="AX74" s="508" t="e">
        <f ca="1">+IF(AND(ISNUMBER(OFFSET('Sanitation Data'!$I$11,0,10*ROW('Sanitation Data'!I68))),'Data Summary'!DM74="Yes"),OFFSET('Sanitation Data'!$I$11,0,10*ROW('Sanitation Data'!I68)),NA())</f>
        <v>#N/A</v>
      </c>
      <c r="AY74" s="508" t="e">
        <f ca="1">+IF(AND(ISNUMBER(OFFSET('Sanitation Data'!$I$12,0,10*ROW('Sanitation Data'!I68))),'Data Summary'!DN74="Yes"),OFFSET('Sanitation Data'!$I$12,0,10*ROW('Sanitation Data'!I68)),NA())</f>
        <v>#N/A</v>
      </c>
      <c r="AZ74" s="509" t="e">
        <f ca="1">+IF(AND(ISNUMBER(OFFSET('Hygiene Data'!$D$5,0,10*ROW('Hygiene Data'!D68))),'Data Summary'!DO74="Yes"),OFFSET('Hygiene Data'!$D$5,0,10*ROW('Hygiene Data'!D68)),NA())</f>
        <v>#N/A</v>
      </c>
      <c r="BA74" s="509" t="e">
        <f ca="1">+IF(AND(ISNUMBER(OFFSET('Hygiene Data'!$D$7,0,10*ROW('Hygiene Data'!D68))),'Data Summary'!DP74="Yes"),OFFSET('Hygiene Data'!$D$7,0,10*ROW('Hygiene Data'!D68)),NA())</f>
        <v>#N/A</v>
      </c>
      <c r="BB74" s="509" t="e">
        <f ca="1">+IF(AND(ISNUMBER(OFFSET('Hygiene Data'!$D$9,0,10*ROW('Hygiene Data'!D68))),'Data Summary'!DQ74="Yes"),OFFSET('Hygiene Data'!$D$9,0,10*ROW('Hygiene Data'!D68)),NA())</f>
        <v>#N/A</v>
      </c>
      <c r="BC74" s="509" t="e">
        <f ca="1">+IF(AND(ISNUMBER(OFFSET('Hygiene Data'!$E$5,0,10*ROW('Hygiene Data'!E68))),'Data Summary'!DR74="Yes"),OFFSET('Hygiene Data'!$E$5,0,10*ROW('Hygiene Data'!E68)),NA())</f>
        <v>#N/A</v>
      </c>
      <c r="BD74" s="509" t="e">
        <f ca="1">+IF(AND(ISNUMBER(OFFSET('Hygiene Data'!$E$7,0,10*ROW('Hygiene Data'!E68))),'Data Summary'!DS74="Yes"),OFFSET('Hygiene Data'!$E$7,0,10*ROW('Hygiene Data'!E68)),NA())</f>
        <v>#N/A</v>
      </c>
      <c r="BE74" s="509" t="e">
        <f ca="1">+IF(AND(ISNUMBER(OFFSET('Hygiene Data'!$E$9,0,10*ROW('Hygiene Data'!E68))),'Data Summary'!DT74="Yes"),OFFSET('Hygiene Data'!$E$9,0,10*ROW('Hygiene Data'!E68)),NA())</f>
        <v>#N/A</v>
      </c>
      <c r="BF74" s="509" t="e">
        <f ca="1">+IF(AND(ISNUMBER(OFFSET('Hygiene Data'!$F$5,0,10*ROW('Hygiene Data'!F68))),'Data Summary'!DU74="Yes"),OFFSET('Hygiene Data'!$F$5,0,10*ROW('Hygiene Data'!F68)),NA())</f>
        <v>#N/A</v>
      </c>
      <c r="BG74" s="509" t="e">
        <f ca="1">+IF(AND(ISNUMBER(OFFSET('Hygiene Data'!$F$7,0,10*ROW('Hygiene Data'!F68))),'Data Summary'!DV74="Yes"),OFFSET('Hygiene Data'!$F$7,0,10*ROW('Hygiene Data'!F68)),NA())</f>
        <v>#N/A</v>
      </c>
      <c r="BH74" s="509" t="e">
        <f ca="1">+IF(AND(ISNUMBER(OFFSET('Hygiene Data'!$F$9,0,10*ROW('Hygiene Data'!F68))),'Data Summary'!DW74="Yes"),OFFSET('Hygiene Data'!$F$9,0,10*ROW('Hygiene Data'!F68)),NA())</f>
        <v>#N/A</v>
      </c>
      <c r="BI74" s="509" t="e">
        <f ca="1">+IF(AND(ISNUMBER(OFFSET('Hygiene Data'!$G$5,0,10*ROW('Hygiene Data'!G68))),'Data Summary'!DX74="Yes"),OFFSET('Hygiene Data'!$G$5,0,10*ROW('Hygiene Data'!G68)),NA())</f>
        <v>#N/A</v>
      </c>
      <c r="BJ74" s="509" t="e">
        <f ca="1">+IF(AND(ISNUMBER(OFFSET('Hygiene Data'!$G$7,0,10*ROW('Hygiene Data'!G68))),'Data Summary'!DY74="Yes"),OFFSET('Hygiene Data'!$G$7,0,10*ROW('Hygiene Data'!G68)),NA())</f>
        <v>#N/A</v>
      </c>
      <c r="BK74" s="509" t="e">
        <f ca="1">+IF(AND(ISNUMBER(OFFSET('Hygiene Data'!$G$9,0,10*ROW('Hygiene Data'!G68))),'Data Summary'!DZ74="Yes"),OFFSET('Hygiene Data'!$G$9,0,10*ROW('Hygiene Data'!G68)),NA())</f>
        <v>#N/A</v>
      </c>
      <c r="BL74" s="509" t="e">
        <f ca="1">+IF(AND(ISNUMBER(OFFSET('Hygiene Data'!$H$5,0,10*ROW('Hygiene Data'!H68))),'Data Summary'!EA74="Yes"),OFFSET('Hygiene Data'!$H$5,0,10*ROW('Hygiene Data'!H68)),NA())</f>
        <v>#N/A</v>
      </c>
      <c r="BM74" s="509" t="e">
        <f ca="1">+IF(AND(ISNUMBER(OFFSET('Hygiene Data'!$H$7,0,10*ROW('Hygiene Data'!H68))),'Data Summary'!EB74="Yes"),OFFSET('Hygiene Data'!$H$7,0,10*ROW('Hygiene Data'!H68)),NA())</f>
        <v>#N/A</v>
      </c>
      <c r="BN74" s="509" t="e">
        <f ca="1">+IF(AND(ISNUMBER(OFFSET('Hygiene Data'!$H$9,0,10*ROW('Hygiene Data'!H68))),'Data Summary'!EC74="Yes"),OFFSET('Hygiene Data'!$H$9,0,10*ROW('Hygiene Data'!H68)),NA())</f>
        <v>#N/A</v>
      </c>
      <c r="BO74" s="509" t="e">
        <f ca="1">+IF(AND(ISNUMBER(OFFSET('Hygiene Data'!$I$5,0,10*ROW('Hygiene Data'!I68))),'Data Summary'!ED74="Yes"),OFFSET('Hygiene Data'!$I$5,0,10*ROW('Hygiene Data'!I68)),NA())</f>
        <v>#N/A</v>
      </c>
      <c r="BP74" s="509" t="e">
        <f ca="1">+IF(AND(ISNUMBER(OFFSET('Hygiene Data'!$I$7,0,10*ROW('Hygiene Data'!I68))),'Data Summary'!EE74="Yes"),OFFSET('Hygiene Data'!$I$7,0,10*ROW('Hygiene Data'!I68)),NA())</f>
        <v>#N/A</v>
      </c>
      <c r="BQ74" s="509" t="e">
        <f ca="1">+IF(AND(ISNUMBER(OFFSET('Hygiene Data'!$I$9,0,10*ROW('Hygiene Data'!I68))),'Data Summary'!EF74="Yes"),OFFSET('Hygiene Data'!$I$9,0,10*ROW('Hygiene Data'!I68)),NA())</f>
        <v>#N/A</v>
      </c>
    </row>
    <row r="75" spans="1:69" x14ac:dyDescent="0.25">
      <c r="A75" s="505" t="e">
        <f ca="1">+RIGHT('Data Summary'!A75,LEN('Data Summary'!A75)-9)</f>
        <v>#VALUE!</v>
      </c>
      <c r="B75" s="479" t="str">
        <f ca="1">+IF(ISTEXT('Data Summary'!B75),'Data Summary'!B75,"")</f>
        <v/>
      </c>
      <c r="C75" s="506" t="e">
        <f ca="1">+VALUE('Data Summary'!C75)</f>
        <v>#VALUE!</v>
      </c>
      <c r="D75" s="507" t="e">
        <f ca="1">+IF(AND(ISNUMBER(OFFSET('Water Data'!$D$4,0,10*ROW('Water Data'!D69))),'Data Summary'!BS75="Yes"),100-OFFSET('Water Data'!$D$4,0,10*ROW('Water Data'!D69)),NA())</f>
        <v>#N/A</v>
      </c>
      <c r="E75" s="507" t="e">
        <f ca="1">+IF(AND(ISNUMBER(OFFSET('Water Data'!$D$6,0,10*ROW('Water Data'!D69))),'Data Summary'!BT75="Yes"),OFFSET('Water Data'!$D$6,0,10*ROW('Water Data'!D69)),NA())</f>
        <v>#N/A</v>
      </c>
      <c r="F75" s="507" t="e">
        <f ca="1">+IF(AND(ISNUMBER(OFFSET('Water Data'!$D$9,0,10*ROW('Water Data'!D69))),'Data Summary'!BU75="Yes"),OFFSET('Water Data'!$D$9,0,10*ROW('Water Data'!D69)),NA())</f>
        <v>#N/A</v>
      </c>
      <c r="G75" s="507" t="e">
        <f ca="1">+IF(AND(ISNUMBER(OFFSET('Water Data'!$E$4,0,10*ROW('Water Data'!E69))),'Data Summary'!BV75="Yes"),100-OFFSET('Water Data'!$E$4,0,10*ROW('Water Data'!E69)),NA())</f>
        <v>#N/A</v>
      </c>
      <c r="H75" s="507" t="e">
        <f ca="1">+IF(AND(ISNUMBER(OFFSET('Water Data'!$E$6,0,10*ROW('Water Data'!E69))),'Data Summary'!BW75="Yes"),OFFSET('Water Data'!$E$6,0,10*ROW('Water Data'!E69)),NA())</f>
        <v>#N/A</v>
      </c>
      <c r="I75" s="507" t="e">
        <f ca="1">+IF(AND(ISNUMBER(OFFSET('Water Data'!$E$9,0,10*ROW('Water Data'!E69))),'Data Summary'!BX75="Yes"),OFFSET('Water Data'!$E$9,0,10*ROW('Water Data'!E69)),NA())</f>
        <v>#N/A</v>
      </c>
      <c r="J75" s="507" t="e">
        <f ca="1">+IF(AND(ISNUMBER(OFFSET('Water Data'!$F$4,0,10*ROW('Water Data'!F69))),'Data Summary'!BY75="Yes"),100-OFFSET('Water Data'!$F$4,0,10*ROW('Water Data'!F69)),NA())</f>
        <v>#N/A</v>
      </c>
      <c r="K75" s="507" t="e">
        <f ca="1">+IF(AND(ISNUMBER(OFFSET('Water Data'!$F$6,0,10*ROW('Water Data'!F69))),'Data Summary'!BZ75="Yes"),OFFSET('Water Data'!$F$6,0,10*ROW('Water Data'!F69)),NA())</f>
        <v>#N/A</v>
      </c>
      <c r="L75" s="507" t="e">
        <f ca="1">+IF(AND(ISNUMBER(OFFSET('Water Data'!$F$9,0,10*ROW('Water Data'!F69))),'Data Summary'!CA75="Yes"),OFFSET('Water Data'!$F$9,0,10*ROW('Water Data'!F69)),NA())</f>
        <v>#N/A</v>
      </c>
      <c r="M75" s="507" t="e">
        <f ca="1">+IF(AND(ISNUMBER(OFFSET('Water Data'!$G$4,0,10*ROW('Water Data'!G69))),'Data Summary'!CB75="Yes"),100-OFFSET('Water Data'!$G$4,0,10*ROW('Water Data'!G69)),NA())</f>
        <v>#N/A</v>
      </c>
      <c r="N75" s="507" t="e">
        <f ca="1">+IF(AND(ISNUMBER(OFFSET('Water Data'!$G$6,0,10*ROW('Water Data'!G69))),'Data Summary'!CC75="Yes"),OFFSET('Water Data'!$G$6,0,10*ROW('Water Data'!G69)),NA())</f>
        <v>#N/A</v>
      </c>
      <c r="O75" s="507" t="e">
        <f ca="1">+IF(AND(ISNUMBER(OFFSET('Water Data'!$G$9,0,10*ROW('Water Data'!G69))),'Data Summary'!CD75="Yes"),OFFSET('Water Data'!$G$9,0,10*ROW('Water Data'!G69)),NA())</f>
        <v>#N/A</v>
      </c>
      <c r="P75" s="507" t="e">
        <f ca="1">+IF(AND(ISNUMBER(OFFSET('Water Data'!$H$4,0,10*ROW('Water Data'!H69))),'Data Summary'!CE75="Yes"),100-OFFSET('Water Data'!$H$4,0,10*ROW('Water Data'!H69)),NA())</f>
        <v>#N/A</v>
      </c>
      <c r="Q75" s="507" t="e">
        <f ca="1">+IF(AND(ISNUMBER(OFFSET('Water Data'!$H$6,0,10*ROW('Water Data'!H69))),'Data Summary'!CF75="Yes"),OFFSET('Water Data'!$H$6,0,10*ROW('Water Data'!H69)),NA())</f>
        <v>#N/A</v>
      </c>
      <c r="R75" s="507" t="e">
        <f ca="1">+IF(AND(ISNUMBER(OFFSET('Water Data'!$H$9,0,10*ROW('Water Data'!H69))),'Data Summary'!CG75="Yes"),OFFSET('Water Data'!$H$9,0,10*ROW('Water Data'!H69)),NA())</f>
        <v>#N/A</v>
      </c>
      <c r="S75" s="507" t="e">
        <f ca="1">+IF(AND(ISNUMBER(OFFSET('Water Data'!$I$4,0,10*ROW('Water Data'!I69))),'Data Summary'!CH75="Yes"),100-OFFSET('Water Data'!$I$4,0,10*ROW('Water Data'!I69)),NA())</f>
        <v>#N/A</v>
      </c>
      <c r="T75" s="507" t="e">
        <f ca="1">+IF(AND(ISNUMBER(OFFSET('Water Data'!$I$6,0,10*ROW('Water Data'!I69))),'Data Summary'!CI75="Yes"),OFFSET('Water Data'!$I$6,0,10*ROW('Water Data'!I69)),NA())</f>
        <v>#N/A</v>
      </c>
      <c r="U75" s="507" t="e">
        <f ca="1">+IF(AND(ISNUMBER(OFFSET('Water Data'!$I$9,0,10*ROW('Water Data'!I69))),'Data Summary'!CJ75="Yes"),OFFSET('Water Data'!$I$9,0,10*ROW('Water Data'!I69)),NA())</f>
        <v>#N/A</v>
      </c>
      <c r="V75" s="508" t="e">
        <f ca="1">+IF(AND(ISNUMBER(OFFSET('Sanitation Data'!$D$4,0,10*ROW('Sanitation Data'!D69))),'Data Summary'!CK75="Yes"),100-OFFSET('Sanitation Data'!$D$4,0,10*ROW('Sanitation Data'!D69)),NA())</f>
        <v>#N/A</v>
      </c>
      <c r="W75" s="508" t="e">
        <f ca="1">+IF(AND(ISNUMBER(OFFSET('Sanitation Data'!$D$6,0,10*ROW('Sanitation Data'!D69))),'Data Summary'!CL75="Yes"),OFFSET('Sanitation Data'!$D$6,0,10*ROW('Sanitation Data'!D69)),NA())</f>
        <v>#N/A</v>
      </c>
      <c r="X75" s="508" t="e">
        <f ca="1">+IF(AND(ISNUMBER(OFFSET('Sanitation Data'!$D$10,0,10*ROW('Sanitation Data'!D69))),'Data Summary'!CM75="Yes"),OFFSET('Sanitation Data'!$D$10,0,10*ROW('Sanitation Data'!D69)),NA())</f>
        <v>#N/A</v>
      </c>
      <c r="Y75" s="508" t="e">
        <f ca="1">+IF(AND(ISNUMBER(OFFSET('Sanitation Data'!$D$11,0,10*ROW('Sanitation Data'!D69))),'Data Summary'!CN75="Yes"),OFFSET('Sanitation Data'!$D$11,0,10*ROW('Sanitation Data'!D69)),NA())</f>
        <v>#N/A</v>
      </c>
      <c r="Z75" s="508" t="e">
        <f ca="1">+IF(AND(ISNUMBER(OFFSET('Sanitation Data'!$D$12,0,10*ROW('Sanitation Data'!D69))),'Data Summary'!CO75="Yes"),OFFSET('Sanitation Data'!$D$12,0,10*ROW('Sanitation Data'!D69)),NA())</f>
        <v>#N/A</v>
      </c>
      <c r="AA75" s="508" t="e">
        <f ca="1">+IF(AND(ISNUMBER(OFFSET('Sanitation Data'!$E$4,0,10*ROW('Sanitation Data'!E69))),'Data Summary'!CP75="Yes"),100-OFFSET('Sanitation Data'!$E$4,0,10*ROW('Sanitation Data'!E69)),NA())</f>
        <v>#N/A</v>
      </c>
      <c r="AB75" s="508" t="e">
        <f ca="1">+IF(AND(ISNUMBER(OFFSET('Sanitation Data'!$E$6,0,10*ROW('Sanitation Data'!E69))),'Data Summary'!CQ75="Yes"),OFFSET('Sanitation Data'!$E$6,0,10*ROW('Sanitation Data'!E69)),NA())</f>
        <v>#N/A</v>
      </c>
      <c r="AC75" s="508" t="e">
        <f ca="1">+IF(AND(ISNUMBER(OFFSET('Sanitation Data'!$E$10,0,10*ROW('Sanitation Data'!E69))),'Data Summary'!CR75="Yes"),OFFSET('Sanitation Data'!$E$10,0,10*ROW('Sanitation Data'!E69)),NA())</f>
        <v>#N/A</v>
      </c>
      <c r="AD75" s="508" t="e">
        <f ca="1">+IF(AND(ISNUMBER(OFFSET('Sanitation Data'!$E$11,0,10*ROW('Sanitation Data'!E69))),'Data Summary'!CS75="Yes"),OFFSET('Sanitation Data'!$E$11,0,10*ROW('Sanitation Data'!E69)),NA())</f>
        <v>#N/A</v>
      </c>
      <c r="AE75" s="508" t="e">
        <f ca="1">+IF(AND(ISNUMBER(OFFSET('Sanitation Data'!$E$12,0,10*ROW('Sanitation Data'!E69))),'Data Summary'!CT75="Yes"),OFFSET('Sanitation Data'!$E$12,0,10*ROW('Sanitation Data'!E69)),NA())</f>
        <v>#N/A</v>
      </c>
      <c r="AF75" s="508" t="e">
        <f ca="1">+IF(AND(ISNUMBER(OFFSET('Sanitation Data'!$F$4,0,10*ROW('Sanitation Data'!F69))),'Data Summary'!CU75="Yes"),100-OFFSET('Sanitation Data'!$F$4,0,10*ROW('Sanitation Data'!F69)),NA())</f>
        <v>#N/A</v>
      </c>
      <c r="AG75" s="508" t="e">
        <f ca="1">+IF(AND(ISNUMBER(OFFSET('Sanitation Data'!$F$6,0,10*ROW('Sanitation Data'!F69))),'Data Summary'!CV75="Yes"),OFFSET('Sanitation Data'!$F$6,0,10*ROW('Sanitation Data'!F69)),NA())</f>
        <v>#N/A</v>
      </c>
      <c r="AH75" s="508" t="e">
        <f ca="1">+IF(AND(ISNUMBER(OFFSET('Sanitation Data'!$F$10,0,10*ROW('Sanitation Data'!F69))),'Data Summary'!CW75="Yes"),OFFSET('Sanitation Data'!$F$10,0,10*ROW('Sanitation Data'!F69)),NA())</f>
        <v>#N/A</v>
      </c>
      <c r="AI75" s="508" t="e">
        <f ca="1">+IF(AND(ISNUMBER(OFFSET('Sanitation Data'!$F$11,0,10*ROW('Sanitation Data'!F69))),'Data Summary'!CX75="Yes"),OFFSET('Sanitation Data'!$F$11,0,10*ROW('Sanitation Data'!F69)),NA())</f>
        <v>#N/A</v>
      </c>
      <c r="AJ75" s="508" t="e">
        <f ca="1">+IF(AND(ISNUMBER(OFFSET('Sanitation Data'!$F$12,0,10*ROW('Sanitation Data'!F69))),'Data Summary'!CY75="Yes"),OFFSET('Sanitation Data'!$F$12,0,10*ROW('Sanitation Data'!F69)),NA())</f>
        <v>#N/A</v>
      </c>
      <c r="AK75" s="508" t="e">
        <f ca="1">+IF(AND(ISNUMBER(OFFSET('Sanitation Data'!$G$4,0,10*ROW('Sanitation Data'!G69))),'Data Summary'!CZ75="Yes"),100-OFFSET('Sanitation Data'!$G$4,0,10*ROW('Sanitation Data'!G69)),NA())</f>
        <v>#N/A</v>
      </c>
      <c r="AL75" s="508" t="e">
        <f ca="1">+IF(AND(ISNUMBER(OFFSET('Sanitation Data'!$G$6,0,10*ROW('Sanitation Data'!G69))),'Data Summary'!DA75="Yes"),OFFSET('Sanitation Data'!$G$6,0,10*ROW('Sanitation Data'!G69)),NA())</f>
        <v>#N/A</v>
      </c>
      <c r="AM75" s="508" t="e">
        <f ca="1">+IF(AND(ISNUMBER(OFFSET('Sanitation Data'!$G$10,0,10*ROW('Sanitation Data'!G69))),'Data Summary'!DB75="Yes"),OFFSET('Sanitation Data'!$G$10,0,10*ROW('Sanitation Data'!G69)),NA())</f>
        <v>#N/A</v>
      </c>
      <c r="AN75" s="508" t="e">
        <f ca="1">+IF(AND(ISNUMBER(OFFSET('Sanitation Data'!$G$11,0,10*ROW('Sanitation Data'!G69))),'Data Summary'!DC75="Yes"),OFFSET('Sanitation Data'!$G$11,0,10*ROW('Sanitation Data'!G69)),NA())</f>
        <v>#N/A</v>
      </c>
      <c r="AO75" s="508" t="e">
        <f ca="1">+IF(AND(ISNUMBER(OFFSET('Sanitation Data'!$G$12,0,10*ROW('Sanitation Data'!G69))),'Data Summary'!DD75="Yes"),OFFSET('Sanitation Data'!$G$12,0,10*ROW('Sanitation Data'!G69)),NA())</f>
        <v>#N/A</v>
      </c>
      <c r="AP75" s="508" t="e">
        <f ca="1">+IF(AND(ISNUMBER(OFFSET('Sanitation Data'!$H$4,0,10*ROW('Sanitation Data'!H69))),'Data Summary'!DE75="Yes"),100-OFFSET('Sanitation Data'!$H$4,0,10*ROW('Sanitation Data'!H69)),NA())</f>
        <v>#N/A</v>
      </c>
      <c r="AQ75" s="508" t="e">
        <f ca="1">+IF(AND(ISNUMBER(OFFSET('Sanitation Data'!$H$6,0,10*ROW('Sanitation Data'!H69))),'Data Summary'!DF75="Yes"),OFFSET('Sanitation Data'!$H$6,0,10*ROW('Sanitation Data'!H69)),NA())</f>
        <v>#N/A</v>
      </c>
      <c r="AR75" s="508" t="e">
        <f ca="1">+IF(AND(ISNUMBER(OFFSET('Sanitation Data'!$H$10,0,10*ROW('Sanitation Data'!H69))),'Data Summary'!DG75="Yes"),OFFSET('Sanitation Data'!$H$10,0,10*ROW('Sanitation Data'!H69)),NA())</f>
        <v>#N/A</v>
      </c>
      <c r="AS75" s="508" t="e">
        <f ca="1">+IF(AND(ISNUMBER(OFFSET('Sanitation Data'!$H$11,0,10*ROW('Sanitation Data'!H69))),'Data Summary'!DH75="Yes"),OFFSET('Sanitation Data'!$H$11,0,10*ROW('Sanitation Data'!H69)),NA())</f>
        <v>#N/A</v>
      </c>
      <c r="AT75" s="508" t="e">
        <f ca="1">+IF(AND(ISNUMBER(OFFSET('Sanitation Data'!$H$12,0,10*ROW('Sanitation Data'!H69))),'Data Summary'!DI75="Yes"),OFFSET('Sanitation Data'!$H$12,0,10*ROW('Sanitation Data'!H69)),NA())</f>
        <v>#N/A</v>
      </c>
      <c r="AU75" s="508" t="e">
        <f ca="1">+IF(AND(ISNUMBER(OFFSET('Sanitation Data'!$I$4,0,10*ROW('Sanitation Data'!I69))),'Data Summary'!DJ75="Yes"),100-OFFSET('Sanitation Data'!$I$4,0,10*ROW('Sanitation Data'!I69)),NA())</f>
        <v>#N/A</v>
      </c>
      <c r="AV75" s="508" t="e">
        <f ca="1">+IF(AND(ISNUMBER(OFFSET('Sanitation Data'!$I$6,0,10*ROW('Sanitation Data'!I69))),'Data Summary'!DK75="Yes"),OFFSET('Sanitation Data'!$I$6,0,10*ROW('Sanitation Data'!I69)),NA())</f>
        <v>#N/A</v>
      </c>
      <c r="AW75" s="508" t="e">
        <f ca="1">+IF(AND(ISNUMBER(OFFSET('Sanitation Data'!$I$10,0,10*ROW('Sanitation Data'!I69))),'Data Summary'!DL75="Yes"),OFFSET('Sanitation Data'!$I$10,0,10*ROW('Sanitation Data'!I69)),NA())</f>
        <v>#N/A</v>
      </c>
      <c r="AX75" s="508" t="e">
        <f ca="1">+IF(AND(ISNUMBER(OFFSET('Sanitation Data'!$I$11,0,10*ROW('Sanitation Data'!I69))),'Data Summary'!DM75="Yes"),OFFSET('Sanitation Data'!$I$11,0,10*ROW('Sanitation Data'!I69)),NA())</f>
        <v>#N/A</v>
      </c>
      <c r="AY75" s="508" t="e">
        <f ca="1">+IF(AND(ISNUMBER(OFFSET('Sanitation Data'!$I$12,0,10*ROW('Sanitation Data'!I69))),'Data Summary'!DN75="Yes"),OFFSET('Sanitation Data'!$I$12,0,10*ROW('Sanitation Data'!I69)),NA())</f>
        <v>#N/A</v>
      </c>
      <c r="AZ75" s="509" t="e">
        <f ca="1">+IF(AND(ISNUMBER(OFFSET('Hygiene Data'!$D$5,0,10*ROW('Hygiene Data'!D69))),'Data Summary'!DO75="Yes"),OFFSET('Hygiene Data'!$D$5,0,10*ROW('Hygiene Data'!D69)),NA())</f>
        <v>#N/A</v>
      </c>
      <c r="BA75" s="509" t="e">
        <f ca="1">+IF(AND(ISNUMBER(OFFSET('Hygiene Data'!$D$7,0,10*ROW('Hygiene Data'!D69))),'Data Summary'!DP75="Yes"),OFFSET('Hygiene Data'!$D$7,0,10*ROW('Hygiene Data'!D69)),NA())</f>
        <v>#N/A</v>
      </c>
      <c r="BB75" s="509" t="e">
        <f ca="1">+IF(AND(ISNUMBER(OFFSET('Hygiene Data'!$D$9,0,10*ROW('Hygiene Data'!D69))),'Data Summary'!DQ75="Yes"),OFFSET('Hygiene Data'!$D$9,0,10*ROW('Hygiene Data'!D69)),NA())</f>
        <v>#N/A</v>
      </c>
      <c r="BC75" s="509" t="e">
        <f ca="1">+IF(AND(ISNUMBER(OFFSET('Hygiene Data'!$E$5,0,10*ROW('Hygiene Data'!E69))),'Data Summary'!DR75="Yes"),OFFSET('Hygiene Data'!$E$5,0,10*ROW('Hygiene Data'!E69)),NA())</f>
        <v>#N/A</v>
      </c>
      <c r="BD75" s="509" t="e">
        <f ca="1">+IF(AND(ISNUMBER(OFFSET('Hygiene Data'!$E$7,0,10*ROW('Hygiene Data'!E69))),'Data Summary'!DS75="Yes"),OFFSET('Hygiene Data'!$E$7,0,10*ROW('Hygiene Data'!E69)),NA())</f>
        <v>#N/A</v>
      </c>
      <c r="BE75" s="509" t="e">
        <f ca="1">+IF(AND(ISNUMBER(OFFSET('Hygiene Data'!$E$9,0,10*ROW('Hygiene Data'!E69))),'Data Summary'!DT75="Yes"),OFFSET('Hygiene Data'!$E$9,0,10*ROW('Hygiene Data'!E69)),NA())</f>
        <v>#N/A</v>
      </c>
      <c r="BF75" s="509" t="e">
        <f ca="1">+IF(AND(ISNUMBER(OFFSET('Hygiene Data'!$F$5,0,10*ROW('Hygiene Data'!F69))),'Data Summary'!DU75="Yes"),OFFSET('Hygiene Data'!$F$5,0,10*ROW('Hygiene Data'!F69)),NA())</f>
        <v>#N/A</v>
      </c>
      <c r="BG75" s="509" t="e">
        <f ca="1">+IF(AND(ISNUMBER(OFFSET('Hygiene Data'!$F$7,0,10*ROW('Hygiene Data'!F69))),'Data Summary'!DV75="Yes"),OFFSET('Hygiene Data'!$F$7,0,10*ROW('Hygiene Data'!F69)),NA())</f>
        <v>#N/A</v>
      </c>
      <c r="BH75" s="509" t="e">
        <f ca="1">+IF(AND(ISNUMBER(OFFSET('Hygiene Data'!$F$9,0,10*ROW('Hygiene Data'!F69))),'Data Summary'!DW75="Yes"),OFFSET('Hygiene Data'!$F$9,0,10*ROW('Hygiene Data'!F69)),NA())</f>
        <v>#N/A</v>
      </c>
      <c r="BI75" s="509" t="e">
        <f ca="1">+IF(AND(ISNUMBER(OFFSET('Hygiene Data'!$G$5,0,10*ROW('Hygiene Data'!G69))),'Data Summary'!DX75="Yes"),OFFSET('Hygiene Data'!$G$5,0,10*ROW('Hygiene Data'!G69)),NA())</f>
        <v>#N/A</v>
      </c>
      <c r="BJ75" s="509" t="e">
        <f ca="1">+IF(AND(ISNUMBER(OFFSET('Hygiene Data'!$G$7,0,10*ROW('Hygiene Data'!G69))),'Data Summary'!DY75="Yes"),OFFSET('Hygiene Data'!$G$7,0,10*ROW('Hygiene Data'!G69)),NA())</f>
        <v>#N/A</v>
      </c>
      <c r="BK75" s="509" t="e">
        <f ca="1">+IF(AND(ISNUMBER(OFFSET('Hygiene Data'!$G$9,0,10*ROW('Hygiene Data'!G69))),'Data Summary'!DZ75="Yes"),OFFSET('Hygiene Data'!$G$9,0,10*ROW('Hygiene Data'!G69)),NA())</f>
        <v>#N/A</v>
      </c>
      <c r="BL75" s="509" t="e">
        <f ca="1">+IF(AND(ISNUMBER(OFFSET('Hygiene Data'!$H$5,0,10*ROW('Hygiene Data'!H69))),'Data Summary'!EA75="Yes"),OFFSET('Hygiene Data'!$H$5,0,10*ROW('Hygiene Data'!H69)),NA())</f>
        <v>#N/A</v>
      </c>
      <c r="BM75" s="509" t="e">
        <f ca="1">+IF(AND(ISNUMBER(OFFSET('Hygiene Data'!$H$7,0,10*ROW('Hygiene Data'!H69))),'Data Summary'!EB75="Yes"),OFFSET('Hygiene Data'!$H$7,0,10*ROW('Hygiene Data'!H69)),NA())</f>
        <v>#N/A</v>
      </c>
      <c r="BN75" s="509" t="e">
        <f ca="1">+IF(AND(ISNUMBER(OFFSET('Hygiene Data'!$H$9,0,10*ROW('Hygiene Data'!H69))),'Data Summary'!EC75="Yes"),OFFSET('Hygiene Data'!$H$9,0,10*ROW('Hygiene Data'!H69)),NA())</f>
        <v>#N/A</v>
      </c>
      <c r="BO75" s="509" t="e">
        <f ca="1">+IF(AND(ISNUMBER(OFFSET('Hygiene Data'!$I$5,0,10*ROW('Hygiene Data'!I69))),'Data Summary'!ED75="Yes"),OFFSET('Hygiene Data'!$I$5,0,10*ROW('Hygiene Data'!I69)),NA())</f>
        <v>#N/A</v>
      </c>
      <c r="BP75" s="509" t="e">
        <f ca="1">+IF(AND(ISNUMBER(OFFSET('Hygiene Data'!$I$7,0,10*ROW('Hygiene Data'!I69))),'Data Summary'!EE75="Yes"),OFFSET('Hygiene Data'!$I$7,0,10*ROW('Hygiene Data'!I69)),NA())</f>
        <v>#N/A</v>
      </c>
      <c r="BQ75" s="509" t="e">
        <f ca="1">+IF(AND(ISNUMBER(OFFSET('Hygiene Data'!$I$9,0,10*ROW('Hygiene Data'!I69))),'Data Summary'!EF75="Yes"),OFFSET('Hygiene Data'!$I$9,0,10*ROW('Hygiene Data'!I69)),NA())</f>
        <v>#N/A</v>
      </c>
    </row>
    <row r="76" spans="1:69" x14ac:dyDescent="0.25">
      <c r="A76" s="505" t="e">
        <f ca="1">+RIGHT('Data Summary'!A76,LEN('Data Summary'!A76)-9)</f>
        <v>#VALUE!</v>
      </c>
      <c r="B76" s="479" t="str">
        <f ca="1">+IF(ISTEXT('Data Summary'!B76),'Data Summary'!B76,"")</f>
        <v/>
      </c>
      <c r="C76" s="506" t="e">
        <f ca="1">+VALUE('Data Summary'!C76)</f>
        <v>#VALUE!</v>
      </c>
      <c r="D76" s="507" t="e">
        <f ca="1">+IF(AND(ISNUMBER(OFFSET('Water Data'!$D$4,0,10*ROW('Water Data'!D70))),'Data Summary'!BS76="Yes"),100-OFFSET('Water Data'!$D$4,0,10*ROW('Water Data'!D70)),NA())</f>
        <v>#N/A</v>
      </c>
      <c r="E76" s="507" t="e">
        <f ca="1">+IF(AND(ISNUMBER(OFFSET('Water Data'!$D$6,0,10*ROW('Water Data'!D70))),'Data Summary'!BT76="Yes"),OFFSET('Water Data'!$D$6,0,10*ROW('Water Data'!D70)),NA())</f>
        <v>#N/A</v>
      </c>
      <c r="F76" s="507" t="e">
        <f ca="1">+IF(AND(ISNUMBER(OFFSET('Water Data'!$D$9,0,10*ROW('Water Data'!D70))),'Data Summary'!BU76="Yes"),OFFSET('Water Data'!$D$9,0,10*ROW('Water Data'!D70)),NA())</f>
        <v>#N/A</v>
      </c>
      <c r="G76" s="507" t="e">
        <f ca="1">+IF(AND(ISNUMBER(OFFSET('Water Data'!$E$4,0,10*ROW('Water Data'!E70))),'Data Summary'!BV76="Yes"),100-OFFSET('Water Data'!$E$4,0,10*ROW('Water Data'!E70)),NA())</f>
        <v>#N/A</v>
      </c>
      <c r="H76" s="507" t="e">
        <f ca="1">+IF(AND(ISNUMBER(OFFSET('Water Data'!$E$6,0,10*ROW('Water Data'!E70))),'Data Summary'!BW76="Yes"),OFFSET('Water Data'!$E$6,0,10*ROW('Water Data'!E70)),NA())</f>
        <v>#N/A</v>
      </c>
      <c r="I76" s="507" t="e">
        <f ca="1">+IF(AND(ISNUMBER(OFFSET('Water Data'!$E$9,0,10*ROW('Water Data'!E70))),'Data Summary'!BX76="Yes"),OFFSET('Water Data'!$E$9,0,10*ROW('Water Data'!E70)),NA())</f>
        <v>#N/A</v>
      </c>
      <c r="J76" s="507" t="e">
        <f ca="1">+IF(AND(ISNUMBER(OFFSET('Water Data'!$F$4,0,10*ROW('Water Data'!F70))),'Data Summary'!BY76="Yes"),100-OFFSET('Water Data'!$F$4,0,10*ROW('Water Data'!F70)),NA())</f>
        <v>#N/A</v>
      </c>
      <c r="K76" s="507" t="e">
        <f ca="1">+IF(AND(ISNUMBER(OFFSET('Water Data'!$F$6,0,10*ROW('Water Data'!F70))),'Data Summary'!BZ76="Yes"),OFFSET('Water Data'!$F$6,0,10*ROW('Water Data'!F70)),NA())</f>
        <v>#N/A</v>
      </c>
      <c r="L76" s="507" t="e">
        <f ca="1">+IF(AND(ISNUMBER(OFFSET('Water Data'!$F$9,0,10*ROW('Water Data'!F70))),'Data Summary'!CA76="Yes"),OFFSET('Water Data'!$F$9,0,10*ROW('Water Data'!F70)),NA())</f>
        <v>#N/A</v>
      </c>
      <c r="M76" s="507" t="e">
        <f ca="1">+IF(AND(ISNUMBER(OFFSET('Water Data'!$G$4,0,10*ROW('Water Data'!G70))),'Data Summary'!CB76="Yes"),100-OFFSET('Water Data'!$G$4,0,10*ROW('Water Data'!G70)),NA())</f>
        <v>#N/A</v>
      </c>
      <c r="N76" s="507" t="e">
        <f ca="1">+IF(AND(ISNUMBER(OFFSET('Water Data'!$G$6,0,10*ROW('Water Data'!G70))),'Data Summary'!CC76="Yes"),OFFSET('Water Data'!$G$6,0,10*ROW('Water Data'!G70)),NA())</f>
        <v>#N/A</v>
      </c>
      <c r="O76" s="507" t="e">
        <f ca="1">+IF(AND(ISNUMBER(OFFSET('Water Data'!$G$9,0,10*ROW('Water Data'!G70))),'Data Summary'!CD76="Yes"),OFFSET('Water Data'!$G$9,0,10*ROW('Water Data'!G70)),NA())</f>
        <v>#N/A</v>
      </c>
      <c r="P76" s="507" t="e">
        <f ca="1">+IF(AND(ISNUMBER(OFFSET('Water Data'!$H$4,0,10*ROW('Water Data'!H70))),'Data Summary'!CE76="Yes"),100-OFFSET('Water Data'!$H$4,0,10*ROW('Water Data'!H70)),NA())</f>
        <v>#N/A</v>
      </c>
      <c r="Q76" s="507" t="e">
        <f ca="1">+IF(AND(ISNUMBER(OFFSET('Water Data'!$H$6,0,10*ROW('Water Data'!H70))),'Data Summary'!CF76="Yes"),OFFSET('Water Data'!$H$6,0,10*ROW('Water Data'!H70)),NA())</f>
        <v>#N/A</v>
      </c>
      <c r="R76" s="507" t="e">
        <f ca="1">+IF(AND(ISNUMBER(OFFSET('Water Data'!$H$9,0,10*ROW('Water Data'!H70))),'Data Summary'!CG76="Yes"),OFFSET('Water Data'!$H$9,0,10*ROW('Water Data'!H70)),NA())</f>
        <v>#N/A</v>
      </c>
      <c r="S76" s="507" t="e">
        <f ca="1">+IF(AND(ISNUMBER(OFFSET('Water Data'!$I$4,0,10*ROW('Water Data'!I70))),'Data Summary'!CH76="Yes"),100-OFFSET('Water Data'!$I$4,0,10*ROW('Water Data'!I70)),NA())</f>
        <v>#N/A</v>
      </c>
      <c r="T76" s="507" t="e">
        <f ca="1">+IF(AND(ISNUMBER(OFFSET('Water Data'!$I$6,0,10*ROW('Water Data'!I70))),'Data Summary'!CI76="Yes"),OFFSET('Water Data'!$I$6,0,10*ROW('Water Data'!I70)),NA())</f>
        <v>#N/A</v>
      </c>
      <c r="U76" s="507" t="e">
        <f ca="1">+IF(AND(ISNUMBER(OFFSET('Water Data'!$I$9,0,10*ROW('Water Data'!I70))),'Data Summary'!CJ76="Yes"),OFFSET('Water Data'!$I$9,0,10*ROW('Water Data'!I70)),NA())</f>
        <v>#N/A</v>
      </c>
      <c r="V76" s="508" t="e">
        <f ca="1">+IF(AND(ISNUMBER(OFFSET('Sanitation Data'!$D$4,0,10*ROW('Sanitation Data'!D70))),'Data Summary'!CK76="Yes"),100-OFFSET('Sanitation Data'!$D$4,0,10*ROW('Sanitation Data'!D70)),NA())</f>
        <v>#N/A</v>
      </c>
      <c r="W76" s="508" t="e">
        <f ca="1">+IF(AND(ISNUMBER(OFFSET('Sanitation Data'!$D$6,0,10*ROW('Sanitation Data'!D70))),'Data Summary'!CL76="Yes"),OFFSET('Sanitation Data'!$D$6,0,10*ROW('Sanitation Data'!D70)),NA())</f>
        <v>#N/A</v>
      </c>
      <c r="X76" s="508" t="e">
        <f ca="1">+IF(AND(ISNUMBER(OFFSET('Sanitation Data'!$D$10,0,10*ROW('Sanitation Data'!D70))),'Data Summary'!CM76="Yes"),OFFSET('Sanitation Data'!$D$10,0,10*ROW('Sanitation Data'!D70)),NA())</f>
        <v>#N/A</v>
      </c>
      <c r="Y76" s="508" t="e">
        <f ca="1">+IF(AND(ISNUMBER(OFFSET('Sanitation Data'!$D$11,0,10*ROW('Sanitation Data'!D70))),'Data Summary'!CN76="Yes"),OFFSET('Sanitation Data'!$D$11,0,10*ROW('Sanitation Data'!D70)),NA())</f>
        <v>#N/A</v>
      </c>
      <c r="Z76" s="508" t="e">
        <f ca="1">+IF(AND(ISNUMBER(OFFSET('Sanitation Data'!$D$12,0,10*ROW('Sanitation Data'!D70))),'Data Summary'!CO76="Yes"),OFFSET('Sanitation Data'!$D$12,0,10*ROW('Sanitation Data'!D70)),NA())</f>
        <v>#N/A</v>
      </c>
      <c r="AA76" s="508" t="e">
        <f ca="1">+IF(AND(ISNUMBER(OFFSET('Sanitation Data'!$E$4,0,10*ROW('Sanitation Data'!E70))),'Data Summary'!CP76="Yes"),100-OFFSET('Sanitation Data'!$E$4,0,10*ROW('Sanitation Data'!E70)),NA())</f>
        <v>#N/A</v>
      </c>
      <c r="AB76" s="508" t="e">
        <f ca="1">+IF(AND(ISNUMBER(OFFSET('Sanitation Data'!$E$6,0,10*ROW('Sanitation Data'!E70))),'Data Summary'!CQ76="Yes"),OFFSET('Sanitation Data'!$E$6,0,10*ROW('Sanitation Data'!E70)),NA())</f>
        <v>#N/A</v>
      </c>
      <c r="AC76" s="508" t="e">
        <f ca="1">+IF(AND(ISNUMBER(OFFSET('Sanitation Data'!$E$10,0,10*ROW('Sanitation Data'!E70))),'Data Summary'!CR76="Yes"),OFFSET('Sanitation Data'!$E$10,0,10*ROW('Sanitation Data'!E70)),NA())</f>
        <v>#N/A</v>
      </c>
      <c r="AD76" s="508" t="e">
        <f ca="1">+IF(AND(ISNUMBER(OFFSET('Sanitation Data'!$E$11,0,10*ROW('Sanitation Data'!E70))),'Data Summary'!CS76="Yes"),OFFSET('Sanitation Data'!$E$11,0,10*ROW('Sanitation Data'!E70)),NA())</f>
        <v>#N/A</v>
      </c>
      <c r="AE76" s="508" t="e">
        <f ca="1">+IF(AND(ISNUMBER(OFFSET('Sanitation Data'!$E$12,0,10*ROW('Sanitation Data'!E70))),'Data Summary'!CT76="Yes"),OFFSET('Sanitation Data'!$E$12,0,10*ROW('Sanitation Data'!E70)),NA())</f>
        <v>#N/A</v>
      </c>
      <c r="AF76" s="508" t="e">
        <f ca="1">+IF(AND(ISNUMBER(OFFSET('Sanitation Data'!$F$4,0,10*ROW('Sanitation Data'!F70))),'Data Summary'!CU76="Yes"),100-OFFSET('Sanitation Data'!$F$4,0,10*ROW('Sanitation Data'!F70)),NA())</f>
        <v>#N/A</v>
      </c>
      <c r="AG76" s="508" t="e">
        <f ca="1">+IF(AND(ISNUMBER(OFFSET('Sanitation Data'!$F$6,0,10*ROW('Sanitation Data'!F70))),'Data Summary'!CV76="Yes"),OFFSET('Sanitation Data'!$F$6,0,10*ROW('Sanitation Data'!F70)),NA())</f>
        <v>#N/A</v>
      </c>
      <c r="AH76" s="508" t="e">
        <f ca="1">+IF(AND(ISNUMBER(OFFSET('Sanitation Data'!$F$10,0,10*ROW('Sanitation Data'!F70))),'Data Summary'!CW76="Yes"),OFFSET('Sanitation Data'!$F$10,0,10*ROW('Sanitation Data'!F70)),NA())</f>
        <v>#N/A</v>
      </c>
      <c r="AI76" s="508" t="e">
        <f ca="1">+IF(AND(ISNUMBER(OFFSET('Sanitation Data'!$F$11,0,10*ROW('Sanitation Data'!F70))),'Data Summary'!CX76="Yes"),OFFSET('Sanitation Data'!$F$11,0,10*ROW('Sanitation Data'!F70)),NA())</f>
        <v>#N/A</v>
      </c>
      <c r="AJ76" s="508" t="e">
        <f ca="1">+IF(AND(ISNUMBER(OFFSET('Sanitation Data'!$F$12,0,10*ROW('Sanitation Data'!F70))),'Data Summary'!CY76="Yes"),OFFSET('Sanitation Data'!$F$12,0,10*ROW('Sanitation Data'!F70)),NA())</f>
        <v>#N/A</v>
      </c>
      <c r="AK76" s="508" t="e">
        <f ca="1">+IF(AND(ISNUMBER(OFFSET('Sanitation Data'!$G$4,0,10*ROW('Sanitation Data'!G70))),'Data Summary'!CZ76="Yes"),100-OFFSET('Sanitation Data'!$G$4,0,10*ROW('Sanitation Data'!G70)),NA())</f>
        <v>#N/A</v>
      </c>
      <c r="AL76" s="508" t="e">
        <f ca="1">+IF(AND(ISNUMBER(OFFSET('Sanitation Data'!$G$6,0,10*ROW('Sanitation Data'!G70))),'Data Summary'!DA76="Yes"),OFFSET('Sanitation Data'!$G$6,0,10*ROW('Sanitation Data'!G70)),NA())</f>
        <v>#N/A</v>
      </c>
      <c r="AM76" s="508" t="e">
        <f ca="1">+IF(AND(ISNUMBER(OFFSET('Sanitation Data'!$G$10,0,10*ROW('Sanitation Data'!G70))),'Data Summary'!DB76="Yes"),OFFSET('Sanitation Data'!$G$10,0,10*ROW('Sanitation Data'!G70)),NA())</f>
        <v>#N/A</v>
      </c>
      <c r="AN76" s="508" t="e">
        <f ca="1">+IF(AND(ISNUMBER(OFFSET('Sanitation Data'!$G$11,0,10*ROW('Sanitation Data'!G70))),'Data Summary'!DC76="Yes"),OFFSET('Sanitation Data'!$G$11,0,10*ROW('Sanitation Data'!G70)),NA())</f>
        <v>#N/A</v>
      </c>
      <c r="AO76" s="508" t="e">
        <f ca="1">+IF(AND(ISNUMBER(OFFSET('Sanitation Data'!$G$12,0,10*ROW('Sanitation Data'!G70))),'Data Summary'!DD76="Yes"),OFFSET('Sanitation Data'!$G$12,0,10*ROW('Sanitation Data'!G70)),NA())</f>
        <v>#N/A</v>
      </c>
      <c r="AP76" s="508" t="e">
        <f ca="1">+IF(AND(ISNUMBER(OFFSET('Sanitation Data'!$H$4,0,10*ROW('Sanitation Data'!H70))),'Data Summary'!DE76="Yes"),100-OFFSET('Sanitation Data'!$H$4,0,10*ROW('Sanitation Data'!H70)),NA())</f>
        <v>#N/A</v>
      </c>
      <c r="AQ76" s="508" t="e">
        <f ca="1">+IF(AND(ISNUMBER(OFFSET('Sanitation Data'!$H$6,0,10*ROW('Sanitation Data'!H70))),'Data Summary'!DF76="Yes"),OFFSET('Sanitation Data'!$H$6,0,10*ROW('Sanitation Data'!H70)),NA())</f>
        <v>#N/A</v>
      </c>
      <c r="AR76" s="508" t="e">
        <f ca="1">+IF(AND(ISNUMBER(OFFSET('Sanitation Data'!$H$10,0,10*ROW('Sanitation Data'!H70))),'Data Summary'!DG76="Yes"),OFFSET('Sanitation Data'!$H$10,0,10*ROW('Sanitation Data'!H70)),NA())</f>
        <v>#N/A</v>
      </c>
      <c r="AS76" s="508" t="e">
        <f ca="1">+IF(AND(ISNUMBER(OFFSET('Sanitation Data'!$H$11,0,10*ROW('Sanitation Data'!H70))),'Data Summary'!DH76="Yes"),OFFSET('Sanitation Data'!$H$11,0,10*ROW('Sanitation Data'!H70)),NA())</f>
        <v>#N/A</v>
      </c>
      <c r="AT76" s="508" t="e">
        <f ca="1">+IF(AND(ISNUMBER(OFFSET('Sanitation Data'!$H$12,0,10*ROW('Sanitation Data'!H70))),'Data Summary'!DI76="Yes"),OFFSET('Sanitation Data'!$H$12,0,10*ROW('Sanitation Data'!H70)),NA())</f>
        <v>#N/A</v>
      </c>
      <c r="AU76" s="508" t="e">
        <f ca="1">+IF(AND(ISNUMBER(OFFSET('Sanitation Data'!$I$4,0,10*ROW('Sanitation Data'!I70))),'Data Summary'!DJ76="Yes"),100-OFFSET('Sanitation Data'!$I$4,0,10*ROW('Sanitation Data'!I70)),NA())</f>
        <v>#N/A</v>
      </c>
      <c r="AV76" s="508" t="e">
        <f ca="1">+IF(AND(ISNUMBER(OFFSET('Sanitation Data'!$I$6,0,10*ROW('Sanitation Data'!I70))),'Data Summary'!DK76="Yes"),OFFSET('Sanitation Data'!$I$6,0,10*ROW('Sanitation Data'!I70)),NA())</f>
        <v>#N/A</v>
      </c>
      <c r="AW76" s="508" t="e">
        <f ca="1">+IF(AND(ISNUMBER(OFFSET('Sanitation Data'!$I$10,0,10*ROW('Sanitation Data'!I70))),'Data Summary'!DL76="Yes"),OFFSET('Sanitation Data'!$I$10,0,10*ROW('Sanitation Data'!I70)),NA())</f>
        <v>#N/A</v>
      </c>
      <c r="AX76" s="508" t="e">
        <f ca="1">+IF(AND(ISNUMBER(OFFSET('Sanitation Data'!$I$11,0,10*ROW('Sanitation Data'!I70))),'Data Summary'!DM76="Yes"),OFFSET('Sanitation Data'!$I$11,0,10*ROW('Sanitation Data'!I70)),NA())</f>
        <v>#N/A</v>
      </c>
      <c r="AY76" s="508" t="e">
        <f ca="1">+IF(AND(ISNUMBER(OFFSET('Sanitation Data'!$I$12,0,10*ROW('Sanitation Data'!I70))),'Data Summary'!DN76="Yes"),OFFSET('Sanitation Data'!$I$12,0,10*ROW('Sanitation Data'!I70)),NA())</f>
        <v>#N/A</v>
      </c>
      <c r="AZ76" s="509" t="e">
        <f ca="1">+IF(AND(ISNUMBER(OFFSET('Hygiene Data'!$D$5,0,10*ROW('Hygiene Data'!D70))),'Data Summary'!DO76="Yes"),OFFSET('Hygiene Data'!$D$5,0,10*ROW('Hygiene Data'!D70)),NA())</f>
        <v>#N/A</v>
      </c>
      <c r="BA76" s="509" t="e">
        <f ca="1">+IF(AND(ISNUMBER(OFFSET('Hygiene Data'!$D$7,0,10*ROW('Hygiene Data'!D70))),'Data Summary'!DP76="Yes"),OFFSET('Hygiene Data'!$D$7,0,10*ROW('Hygiene Data'!D70)),NA())</f>
        <v>#N/A</v>
      </c>
      <c r="BB76" s="509" t="e">
        <f ca="1">+IF(AND(ISNUMBER(OFFSET('Hygiene Data'!$D$9,0,10*ROW('Hygiene Data'!D70))),'Data Summary'!DQ76="Yes"),OFFSET('Hygiene Data'!$D$9,0,10*ROW('Hygiene Data'!D70)),NA())</f>
        <v>#N/A</v>
      </c>
      <c r="BC76" s="509" t="e">
        <f ca="1">+IF(AND(ISNUMBER(OFFSET('Hygiene Data'!$E$5,0,10*ROW('Hygiene Data'!E70))),'Data Summary'!DR76="Yes"),OFFSET('Hygiene Data'!$E$5,0,10*ROW('Hygiene Data'!E70)),NA())</f>
        <v>#N/A</v>
      </c>
      <c r="BD76" s="509" t="e">
        <f ca="1">+IF(AND(ISNUMBER(OFFSET('Hygiene Data'!$E$7,0,10*ROW('Hygiene Data'!E70))),'Data Summary'!DS76="Yes"),OFFSET('Hygiene Data'!$E$7,0,10*ROW('Hygiene Data'!E70)),NA())</f>
        <v>#N/A</v>
      </c>
      <c r="BE76" s="509" t="e">
        <f ca="1">+IF(AND(ISNUMBER(OFFSET('Hygiene Data'!$E$9,0,10*ROW('Hygiene Data'!E70))),'Data Summary'!DT76="Yes"),OFFSET('Hygiene Data'!$E$9,0,10*ROW('Hygiene Data'!E70)),NA())</f>
        <v>#N/A</v>
      </c>
      <c r="BF76" s="509" t="e">
        <f ca="1">+IF(AND(ISNUMBER(OFFSET('Hygiene Data'!$F$5,0,10*ROW('Hygiene Data'!F70))),'Data Summary'!DU76="Yes"),OFFSET('Hygiene Data'!$F$5,0,10*ROW('Hygiene Data'!F70)),NA())</f>
        <v>#N/A</v>
      </c>
      <c r="BG76" s="509" t="e">
        <f ca="1">+IF(AND(ISNUMBER(OFFSET('Hygiene Data'!$F$7,0,10*ROW('Hygiene Data'!F70))),'Data Summary'!DV76="Yes"),OFFSET('Hygiene Data'!$F$7,0,10*ROW('Hygiene Data'!F70)),NA())</f>
        <v>#N/A</v>
      </c>
      <c r="BH76" s="509" t="e">
        <f ca="1">+IF(AND(ISNUMBER(OFFSET('Hygiene Data'!$F$9,0,10*ROW('Hygiene Data'!F70))),'Data Summary'!DW76="Yes"),OFFSET('Hygiene Data'!$F$9,0,10*ROW('Hygiene Data'!F70)),NA())</f>
        <v>#N/A</v>
      </c>
      <c r="BI76" s="509" t="e">
        <f ca="1">+IF(AND(ISNUMBER(OFFSET('Hygiene Data'!$G$5,0,10*ROW('Hygiene Data'!G70))),'Data Summary'!DX76="Yes"),OFFSET('Hygiene Data'!$G$5,0,10*ROW('Hygiene Data'!G70)),NA())</f>
        <v>#N/A</v>
      </c>
      <c r="BJ76" s="509" t="e">
        <f ca="1">+IF(AND(ISNUMBER(OFFSET('Hygiene Data'!$G$7,0,10*ROW('Hygiene Data'!G70))),'Data Summary'!DY76="Yes"),OFFSET('Hygiene Data'!$G$7,0,10*ROW('Hygiene Data'!G70)),NA())</f>
        <v>#N/A</v>
      </c>
      <c r="BK76" s="509" t="e">
        <f ca="1">+IF(AND(ISNUMBER(OFFSET('Hygiene Data'!$G$9,0,10*ROW('Hygiene Data'!G70))),'Data Summary'!DZ76="Yes"),OFFSET('Hygiene Data'!$G$9,0,10*ROW('Hygiene Data'!G70)),NA())</f>
        <v>#N/A</v>
      </c>
      <c r="BL76" s="509" t="e">
        <f ca="1">+IF(AND(ISNUMBER(OFFSET('Hygiene Data'!$H$5,0,10*ROW('Hygiene Data'!H70))),'Data Summary'!EA76="Yes"),OFFSET('Hygiene Data'!$H$5,0,10*ROW('Hygiene Data'!H70)),NA())</f>
        <v>#N/A</v>
      </c>
      <c r="BM76" s="509" t="e">
        <f ca="1">+IF(AND(ISNUMBER(OFFSET('Hygiene Data'!$H$7,0,10*ROW('Hygiene Data'!H70))),'Data Summary'!EB76="Yes"),OFFSET('Hygiene Data'!$H$7,0,10*ROW('Hygiene Data'!H70)),NA())</f>
        <v>#N/A</v>
      </c>
      <c r="BN76" s="509" t="e">
        <f ca="1">+IF(AND(ISNUMBER(OFFSET('Hygiene Data'!$H$9,0,10*ROW('Hygiene Data'!H70))),'Data Summary'!EC76="Yes"),OFFSET('Hygiene Data'!$H$9,0,10*ROW('Hygiene Data'!H70)),NA())</f>
        <v>#N/A</v>
      </c>
      <c r="BO76" s="509" t="e">
        <f ca="1">+IF(AND(ISNUMBER(OFFSET('Hygiene Data'!$I$5,0,10*ROW('Hygiene Data'!I70))),'Data Summary'!ED76="Yes"),OFFSET('Hygiene Data'!$I$5,0,10*ROW('Hygiene Data'!I70)),NA())</f>
        <v>#N/A</v>
      </c>
      <c r="BP76" s="509" t="e">
        <f ca="1">+IF(AND(ISNUMBER(OFFSET('Hygiene Data'!$I$7,0,10*ROW('Hygiene Data'!I70))),'Data Summary'!EE76="Yes"),OFFSET('Hygiene Data'!$I$7,0,10*ROW('Hygiene Data'!I70)),NA())</f>
        <v>#N/A</v>
      </c>
      <c r="BQ76" s="509" t="e">
        <f ca="1">+IF(AND(ISNUMBER(OFFSET('Hygiene Data'!$I$9,0,10*ROW('Hygiene Data'!I70))),'Data Summary'!EF76="Yes"),OFFSET('Hygiene Data'!$I$9,0,10*ROW('Hygiene Data'!I70)),NA())</f>
        <v>#N/A</v>
      </c>
    </row>
    <row r="77" spans="1:69" x14ac:dyDescent="0.25">
      <c r="A77" s="505" t="e">
        <f ca="1">+RIGHT('Data Summary'!A77,LEN('Data Summary'!A77)-9)</f>
        <v>#VALUE!</v>
      </c>
      <c r="B77" s="479" t="str">
        <f ca="1">+IF(ISTEXT('Data Summary'!B77),'Data Summary'!B77,"")</f>
        <v/>
      </c>
      <c r="C77" s="506" t="e">
        <f ca="1">+VALUE('Data Summary'!C77)</f>
        <v>#VALUE!</v>
      </c>
      <c r="D77" s="507" t="e">
        <f ca="1">+IF(AND(ISNUMBER(OFFSET('Water Data'!$D$4,0,10*ROW('Water Data'!D71))),'Data Summary'!BS77="Yes"),100-OFFSET('Water Data'!$D$4,0,10*ROW('Water Data'!D71)),NA())</f>
        <v>#N/A</v>
      </c>
      <c r="E77" s="507" t="e">
        <f ca="1">+IF(AND(ISNUMBER(OFFSET('Water Data'!$D$6,0,10*ROW('Water Data'!D71))),'Data Summary'!BT77="Yes"),OFFSET('Water Data'!$D$6,0,10*ROW('Water Data'!D71)),NA())</f>
        <v>#N/A</v>
      </c>
      <c r="F77" s="507" t="e">
        <f ca="1">+IF(AND(ISNUMBER(OFFSET('Water Data'!$D$9,0,10*ROW('Water Data'!D71))),'Data Summary'!BU77="Yes"),OFFSET('Water Data'!$D$9,0,10*ROW('Water Data'!D71)),NA())</f>
        <v>#N/A</v>
      </c>
      <c r="G77" s="507" t="e">
        <f ca="1">+IF(AND(ISNUMBER(OFFSET('Water Data'!$E$4,0,10*ROW('Water Data'!E71))),'Data Summary'!BV77="Yes"),100-OFFSET('Water Data'!$E$4,0,10*ROW('Water Data'!E71)),NA())</f>
        <v>#N/A</v>
      </c>
      <c r="H77" s="507" t="e">
        <f ca="1">+IF(AND(ISNUMBER(OFFSET('Water Data'!$E$6,0,10*ROW('Water Data'!E71))),'Data Summary'!BW77="Yes"),OFFSET('Water Data'!$E$6,0,10*ROW('Water Data'!E71)),NA())</f>
        <v>#N/A</v>
      </c>
      <c r="I77" s="507" t="e">
        <f ca="1">+IF(AND(ISNUMBER(OFFSET('Water Data'!$E$9,0,10*ROW('Water Data'!E71))),'Data Summary'!BX77="Yes"),OFFSET('Water Data'!$E$9,0,10*ROW('Water Data'!E71)),NA())</f>
        <v>#N/A</v>
      </c>
      <c r="J77" s="507" t="e">
        <f ca="1">+IF(AND(ISNUMBER(OFFSET('Water Data'!$F$4,0,10*ROW('Water Data'!F71))),'Data Summary'!BY77="Yes"),100-OFFSET('Water Data'!$F$4,0,10*ROW('Water Data'!F71)),NA())</f>
        <v>#N/A</v>
      </c>
      <c r="K77" s="507" t="e">
        <f ca="1">+IF(AND(ISNUMBER(OFFSET('Water Data'!$F$6,0,10*ROW('Water Data'!F71))),'Data Summary'!BZ77="Yes"),OFFSET('Water Data'!$F$6,0,10*ROW('Water Data'!F71)),NA())</f>
        <v>#N/A</v>
      </c>
      <c r="L77" s="507" t="e">
        <f ca="1">+IF(AND(ISNUMBER(OFFSET('Water Data'!$F$9,0,10*ROW('Water Data'!F71))),'Data Summary'!CA77="Yes"),OFFSET('Water Data'!$F$9,0,10*ROW('Water Data'!F71)),NA())</f>
        <v>#N/A</v>
      </c>
      <c r="M77" s="507" t="e">
        <f ca="1">+IF(AND(ISNUMBER(OFFSET('Water Data'!$G$4,0,10*ROW('Water Data'!G71))),'Data Summary'!CB77="Yes"),100-OFFSET('Water Data'!$G$4,0,10*ROW('Water Data'!G71)),NA())</f>
        <v>#N/A</v>
      </c>
      <c r="N77" s="507" t="e">
        <f ca="1">+IF(AND(ISNUMBER(OFFSET('Water Data'!$G$6,0,10*ROW('Water Data'!G71))),'Data Summary'!CC77="Yes"),OFFSET('Water Data'!$G$6,0,10*ROW('Water Data'!G71)),NA())</f>
        <v>#N/A</v>
      </c>
      <c r="O77" s="507" t="e">
        <f ca="1">+IF(AND(ISNUMBER(OFFSET('Water Data'!$G$9,0,10*ROW('Water Data'!G71))),'Data Summary'!CD77="Yes"),OFFSET('Water Data'!$G$9,0,10*ROW('Water Data'!G71)),NA())</f>
        <v>#N/A</v>
      </c>
      <c r="P77" s="507" t="e">
        <f ca="1">+IF(AND(ISNUMBER(OFFSET('Water Data'!$H$4,0,10*ROW('Water Data'!H71))),'Data Summary'!CE77="Yes"),100-OFFSET('Water Data'!$H$4,0,10*ROW('Water Data'!H71)),NA())</f>
        <v>#N/A</v>
      </c>
      <c r="Q77" s="507" t="e">
        <f ca="1">+IF(AND(ISNUMBER(OFFSET('Water Data'!$H$6,0,10*ROW('Water Data'!H71))),'Data Summary'!CF77="Yes"),OFFSET('Water Data'!$H$6,0,10*ROW('Water Data'!H71)),NA())</f>
        <v>#N/A</v>
      </c>
      <c r="R77" s="507" t="e">
        <f ca="1">+IF(AND(ISNUMBER(OFFSET('Water Data'!$H$9,0,10*ROW('Water Data'!H71))),'Data Summary'!CG77="Yes"),OFFSET('Water Data'!$H$9,0,10*ROW('Water Data'!H71)),NA())</f>
        <v>#N/A</v>
      </c>
      <c r="S77" s="507" t="e">
        <f ca="1">+IF(AND(ISNUMBER(OFFSET('Water Data'!$I$4,0,10*ROW('Water Data'!I71))),'Data Summary'!CH77="Yes"),100-OFFSET('Water Data'!$I$4,0,10*ROW('Water Data'!I71)),NA())</f>
        <v>#N/A</v>
      </c>
      <c r="T77" s="507" t="e">
        <f ca="1">+IF(AND(ISNUMBER(OFFSET('Water Data'!$I$6,0,10*ROW('Water Data'!I71))),'Data Summary'!CI77="Yes"),OFFSET('Water Data'!$I$6,0,10*ROW('Water Data'!I71)),NA())</f>
        <v>#N/A</v>
      </c>
      <c r="U77" s="507" t="e">
        <f ca="1">+IF(AND(ISNUMBER(OFFSET('Water Data'!$I$9,0,10*ROW('Water Data'!I71))),'Data Summary'!CJ77="Yes"),OFFSET('Water Data'!$I$9,0,10*ROW('Water Data'!I71)),NA())</f>
        <v>#N/A</v>
      </c>
      <c r="V77" s="508" t="e">
        <f ca="1">+IF(AND(ISNUMBER(OFFSET('Sanitation Data'!$D$4,0,10*ROW('Sanitation Data'!D71))),'Data Summary'!CK77="Yes"),100-OFFSET('Sanitation Data'!$D$4,0,10*ROW('Sanitation Data'!D71)),NA())</f>
        <v>#N/A</v>
      </c>
      <c r="W77" s="508" t="e">
        <f ca="1">+IF(AND(ISNUMBER(OFFSET('Sanitation Data'!$D$6,0,10*ROW('Sanitation Data'!D71))),'Data Summary'!CL77="Yes"),OFFSET('Sanitation Data'!$D$6,0,10*ROW('Sanitation Data'!D71)),NA())</f>
        <v>#N/A</v>
      </c>
      <c r="X77" s="508" t="e">
        <f ca="1">+IF(AND(ISNUMBER(OFFSET('Sanitation Data'!$D$10,0,10*ROW('Sanitation Data'!D71))),'Data Summary'!CM77="Yes"),OFFSET('Sanitation Data'!$D$10,0,10*ROW('Sanitation Data'!D71)),NA())</f>
        <v>#N/A</v>
      </c>
      <c r="Y77" s="508" t="e">
        <f ca="1">+IF(AND(ISNUMBER(OFFSET('Sanitation Data'!$D$11,0,10*ROW('Sanitation Data'!D71))),'Data Summary'!CN77="Yes"),OFFSET('Sanitation Data'!$D$11,0,10*ROW('Sanitation Data'!D71)),NA())</f>
        <v>#N/A</v>
      </c>
      <c r="Z77" s="508" t="e">
        <f ca="1">+IF(AND(ISNUMBER(OFFSET('Sanitation Data'!$D$12,0,10*ROW('Sanitation Data'!D71))),'Data Summary'!CO77="Yes"),OFFSET('Sanitation Data'!$D$12,0,10*ROW('Sanitation Data'!D71)),NA())</f>
        <v>#N/A</v>
      </c>
      <c r="AA77" s="508" t="e">
        <f ca="1">+IF(AND(ISNUMBER(OFFSET('Sanitation Data'!$E$4,0,10*ROW('Sanitation Data'!E71))),'Data Summary'!CP77="Yes"),100-OFFSET('Sanitation Data'!$E$4,0,10*ROW('Sanitation Data'!E71)),NA())</f>
        <v>#N/A</v>
      </c>
      <c r="AB77" s="508" t="e">
        <f ca="1">+IF(AND(ISNUMBER(OFFSET('Sanitation Data'!$E$6,0,10*ROW('Sanitation Data'!E71))),'Data Summary'!CQ77="Yes"),OFFSET('Sanitation Data'!$E$6,0,10*ROW('Sanitation Data'!E71)),NA())</f>
        <v>#N/A</v>
      </c>
      <c r="AC77" s="508" t="e">
        <f ca="1">+IF(AND(ISNUMBER(OFFSET('Sanitation Data'!$E$10,0,10*ROW('Sanitation Data'!E71))),'Data Summary'!CR77="Yes"),OFFSET('Sanitation Data'!$E$10,0,10*ROW('Sanitation Data'!E71)),NA())</f>
        <v>#N/A</v>
      </c>
      <c r="AD77" s="508" t="e">
        <f ca="1">+IF(AND(ISNUMBER(OFFSET('Sanitation Data'!$E$11,0,10*ROW('Sanitation Data'!E71))),'Data Summary'!CS77="Yes"),OFFSET('Sanitation Data'!$E$11,0,10*ROW('Sanitation Data'!E71)),NA())</f>
        <v>#N/A</v>
      </c>
      <c r="AE77" s="508" t="e">
        <f ca="1">+IF(AND(ISNUMBER(OFFSET('Sanitation Data'!$E$12,0,10*ROW('Sanitation Data'!E71))),'Data Summary'!CT77="Yes"),OFFSET('Sanitation Data'!$E$12,0,10*ROW('Sanitation Data'!E71)),NA())</f>
        <v>#N/A</v>
      </c>
      <c r="AF77" s="508" t="e">
        <f ca="1">+IF(AND(ISNUMBER(OFFSET('Sanitation Data'!$F$4,0,10*ROW('Sanitation Data'!F71))),'Data Summary'!CU77="Yes"),100-OFFSET('Sanitation Data'!$F$4,0,10*ROW('Sanitation Data'!F71)),NA())</f>
        <v>#N/A</v>
      </c>
      <c r="AG77" s="508" t="e">
        <f ca="1">+IF(AND(ISNUMBER(OFFSET('Sanitation Data'!$F$6,0,10*ROW('Sanitation Data'!F71))),'Data Summary'!CV77="Yes"),OFFSET('Sanitation Data'!$F$6,0,10*ROW('Sanitation Data'!F71)),NA())</f>
        <v>#N/A</v>
      </c>
      <c r="AH77" s="508" t="e">
        <f ca="1">+IF(AND(ISNUMBER(OFFSET('Sanitation Data'!$F$10,0,10*ROW('Sanitation Data'!F71))),'Data Summary'!CW77="Yes"),OFFSET('Sanitation Data'!$F$10,0,10*ROW('Sanitation Data'!F71)),NA())</f>
        <v>#N/A</v>
      </c>
      <c r="AI77" s="508" t="e">
        <f ca="1">+IF(AND(ISNUMBER(OFFSET('Sanitation Data'!$F$11,0,10*ROW('Sanitation Data'!F71))),'Data Summary'!CX77="Yes"),OFFSET('Sanitation Data'!$F$11,0,10*ROW('Sanitation Data'!F71)),NA())</f>
        <v>#N/A</v>
      </c>
      <c r="AJ77" s="508" t="e">
        <f ca="1">+IF(AND(ISNUMBER(OFFSET('Sanitation Data'!$F$12,0,10*ROW('Sanitation Data'!F71))),'Data Summary'!CY77="Yes"),OFFSET('Sanitation Data'!$F$12,0,10*ROW('Sanitation Data'!F71)),NA())</f>
        <v>#N/A</v>
      </c>
      <c r="AK77" s="508" t="e">
        <f ca="1">+IF(AND(ISNUMBER(OFFSET('Sanitation Data'!$G$4,0,10*ROW('Sanitation Data'!G71))),'Data Summary'!CZ77="Yes"),100-OFFSET('Sanitation Data'!$G$4,0,10*ROW('Sanitation Data'!G71)),NA())</f>
        <v>#N/A</v>
      </c>
      <c r="AL77" s="508" t="e">
        <f ca="1">+IF(AND(ISNUMBER(OFFSET('Sanitation Data'!$G$6,0,10*ROW('Sanitation Data'!G71))),'Data Summary'!DA77="Yes"),OFFSET('Sanitation Data'!$G$6,0,10*ROW('Sanitation Data'!G71)),NA())</f>
        <v>#N/A</v>
      </c>
      <c r="AM77" s="508" t="e">
        <f ca="1">+IF(AND(ISNUMBER(OFFSET('Sanitation Data'!$G$10,0,10*ROW('Sanitation Data'!G71))),'Data Summary'!DB77="Yes"),OFFSET('Sanitation Data'!$G$10,0,10*ROW('Sanitation Data'!G71)),NA())</f>
        <v>#N/A</v>
      </c>
      <c r="AN77" s="508" t="e">
        <f ca="1">+IF(AND(ISNUMBER(OFFSET('Sanitation Data'!$G$11,0,10*ROW('Sanitation Data'!G71))),'Data Summary'!DC77="Yes"),OFFSET('Sanitation Data'!$G$11,0,10*ROW('Sanitation Data'!G71)),NA())</f>
        <v>#N/A</v>
      </c>
      <c r="AO77" s="508" t="e">
        <f ca="1">+IF(AND(ISNUMBER(OFFSET('Sanitation Data'!$G$12,0,10*ROW('Sanitation Data'!G71))),'Data Summary'!DD77="Yes"),OFFSET('Sanitation Data'!$G$12,0,10*ROW('Sanitation Data'!G71)),NA())</f>
        <v>#N/A</v>
      </c>
      <c r="AP77" s="508" t="e">
        <f ca="1">+IF(AND(ISNUMBER(OFFSET('Sanitation Data'!$H$4,0,10*ROW('Sanitation Data'!H71))),'Data Summary'!DE77="Yes"),100-OFFSET('Sanitation Data'!$H$4,0,10*ROW('Sanitation Data'!H71)),NA())</f>
        <v>#N/A</v>
      </c>
      <c r="AQ77" s="508" t="e">
        <f ca="1">+IF(AND(ISNUMBER(OFFSET('Sanitation Data'!$H$6,0,10*ROW('Sanitation Data'!H71))),'Data Summary'!DF77="Yes"),OFFSET('Sanitation Data'!$H$6,0,10*ROW('Sanitation Data'!H71)),NA())</f>
        <v>#N/A</v>
      </c>
      <c r="AR77" s="508" t="e">
        <f ca="1">+IF(AND(ISNUMBER(OFFSET('Sanitation Data'!$H$10,0,10*ROW('Sanitation Data'!H71))),'Data Summary'!DG77="Yes"),OFFSET('Sanitation Data'!$H$10,0,10*ROW('Sanitation Data'!H71)),NA())</f>
        <v>#N/A</v>
      </c>
      <c r="AS77" s="508" t="e">
        <f ca="1">+IF(AND(ISNUMBER(OFFSET('Sanitation Data'!$H$11,0,10*ROW('Sanitation Data'!H71))),'Data Summary'!DH77="Yes"),OFFSET('Sanitation Data'!$H$11,0,10*ROW('Sanitation Data'!H71)),NA())</f>
        <v>#N/A</v>
      </c>
      <c r="AT77" s="508" t="e">
        <f ca="1">+IF(AND(ISNUMBER(OFFSET('Sanitation Data'!$H$12,0,10*ROW('Sanitation Data'!H71))),'Data Summary'!DI77="Yes"),OFFSET('Sanitation Data'!$H$12,0,10*ROW('Sanitation Data'!H71)),NA())</f>
        <v>#N/A</v>
      </c>
      <c r="AU77" s="508" t="e">
        <f ca="1">+IF(AND(ISNUMBER(OFFSET('Sanitation Data'!$I$4,0,10*ROW('Sanitation Data'!I71))),'Data Summary'!DJ77="Yes"),100-OFFSET('Sanitation Data'!$I$4,0,10*ROW('Sanitation Data'!I71)),NA())</f>
        <v>#N/A</v>
      </c>
      <c r="AV77" s="508" t="e">
        <f ca="1">+IF(AND(ISNUMBER(OFFSET('Sanitation Data'!$I$6,0,10*ROW('Sanitation Data'!I71))),'Data Summary'!DK77="Yes"),OFFSET('Sanitation Data'!$I$6,0,10*ROW('Sanitation Data'!I71)),NA())</f>
        <v>#N/A</v>
      </c>
      <c r="AW77" s="508" t="e">
        <f ca="1">+IF(AND(ISNUMBER(OFFSET('Sanitation Data'!$I$10,0,10*ROW('Sanitation Data'!I71))),'Data Summary'!DL77="Yes"),OFFSET('Sanitation Data'!$I$10,0,10*ROW('Sanitation Data'!I71)),NA())</f>
        <v>#N/A</v>
      </c>
      <c r="AX77" s="508" t="e">
        <f ca="1">+IF(AND(ISNUMBER(OFFSET('Sanitation Data'!$I$11,0,10*ROW('Sanitation Data'!I71))),'Data Summary'!DM77="Yes"),OFFSET('Sanitation Data'!$I$11,0,10*ROW('Sanitation Data'!I71)),NA())</f>
        <v>#N/A</v>
      </c>
      <c r="AY77" s="508" t="e">
        <f ca="1">+IF(AND(ISNUMBER(OFFSET('Sanitation Data'!$I$12,0,10*ROW('Sanitation Data'!I71))),'Data Summary'!DN77="Yes"),OFFSET('Sanitation Data'!$I$12,0,10*ROW('Sanitation Data'!I71)),NA())</f>
        <v>#N/A</v>
      </c>
      <c r="AZ77" s="509" t="e">
        <f ca="1">+IF(AND(ISNUMBER(OFFSET('Hygiene Data'!$D$5,0,10*ROW('Hygiene Data'!D71))),'Data Summary'!DO77="Yes"),OFFSET('Hygiene Data'!$D$5,0,10*ROW('Hygiene Data'!D71)),NA())</f>
        <v>#N/A</v>
      </c>
      <c r="BA77" s="509" t="e">
        <f ca="1">+IF(AND(ISNUMBER(OFFSET('Hygiene Data'!$D$7,0,10*ROW('Hygiene Data'!D71))),'Data Summary'!DP77="Yes"),OFFSET('Hygiene Data'!$D$7,0,10*ROW('Hygiene Data'!D71)),NA())</f>
        <v>#N/A</v>
      </c>
      <c r="BB77" s="509" t="e">
        <f ca="1">+IF(AND(ISNUMBER(OFFSET('Hygiene Data'!$D$9,0,10*ROW('Hygiene Data'!D71))),'Data Summary'!DQ77="Yes"),OFFSET('Hygiene Data'!$D$9,0,10*ROW('Hygiene Data'!D71)),NA())</f>
        <v>#N/A</v>
      </c>
      <c r="BC77" s="509" t="e">
        <f ca="1">+IF(AND(ISNUMBER(OFFSET('Hygiene Data'!$E$5,0,10*ROW('Hygiene Data'!E71))),'Data Summary'!DR77="Yes"),OFFSET('Hygiene Data'!$E$5,0,10*ROW('Hygiene Data'!E71)),NA())</f>
        <v>#N/A</v>
      </c>
      <c r="BD77" s="509" t="e">
        <f ca="1">+IF(AND(ISNUMBER(OFFSET('Hygiene Data'!$E$7,0,10*ROW('Hygiene Data'!E71))),'Data Summary'!DS77="Yes"),OFFSET('Hygiene Data'!$E$7,0,10*ROW('Hygiene Data'!E71)),NA())</f>
        <v>#N/A</v>
      </c>
      <c r="BE77" s="509" t="e">
        <f ca="1">+IF(AND(ISNUMBER(OFFSET('Hygiene Data'!$E$9,0,10*ROW('Hygiene Data'!E71))),'Data Summary'!DT77="Yes"),OFFSET('Hygiene Data'!$E$9,0,10*ROW('Hygiene Data'!E71)),NA())</f>
        <v>#N/A</v>
      </c>
      <c r="BF77" s="509" t="e">
        <f ca="1">+IF(AND(ISNUMBER(OFFSET('Hygiene Data'!$F$5,0,10*ROW('Hygiene Data'!F71))),'Data Summary'!DU77="Yes"),OFFSET('Hygiene Data'!$F$5,0,10*ROW('Hygiene Data'!F71)),NA())</f>
        <v>#N/A</v>
      </c>
      <c r="BG77" s="509" t="e">
        <f ca="1">+IF(AND(ISNUMBER(OFFSET('Hygiene Data'!$F$7,0,10*ROW('Hygiene Data'!F71))),'Data Summary'!DV77="Yes"),OFFSET('Hygiene Data'!$F$7,0,10*ROW('Hygiene Data'!F71)),NA())</f>
        <v>#N/A</v>
      </c>
      <c r="BH77" s="509" t="e">
        <f ca="1">+IF(AND(ISNUMBER(OFFSET('Hygiene Data'!$F$9,0,10*ROW('Hygiene Data'!F71))),'Data Summary'!DW77="Yes"),OFFSET('Hygiene Data'!$F$9,0,10*ROW('Hygiene Data'!F71)),NA())</f>
        <v>#N/A</v>
      </c>
      <c r="BI77" s="509" t="e">
        <f ca="1">+IF(AND(ISNUMBER(OFFSET('Hygiene Data'!$G$5,0,10*ROW('Hygiene Data'!G71))),'Data Summary'!DX77="Yes"),OFFSET('Hygiene Data'!$G$5,0,10*ROW('Hygiene Data'!G71)),NA())</f>
        <v>#N/A</v>
      </c>
      <c r="BJ77" s="509" t="e">
        <f ca="1">+IF(AND(ISNUMBER(OFFSET('Hygiene Data'!$G$7,0,10*ROW('Hygiene Data'!G71))),'Data Summary'!DY77="Yes"),OFFSET('Hygiene Data'!$G$7,0,10*ROW('Hygiene Data'!G71)),NA())</f>
        <v>#N/A</v>
      </c>
      <c r="BK77" s="509" t="e">
        <f ca="1">+IF(AND(ISNUMBER(OFFSET('Hygiene Data'!$G$9,0,10*ROW('Hygiene Data'!G71))),'Data Summary'!DZ77="Yes"),OFFSET('Hygiene Data'!$G$9,0,10*ROW('Hygiene Data'!G71)),NA())</f>
        <v>#N/A</v>
      </c>
      <c r="BL77" s="509" t="e">
        <f ca="1">+IF(AND(ISNUMBER(OFFSET('Hygiene Data'!$H$5,0,10*ROW('Hygiene Data'!H71))),'Data Summary'!EA77="Yes"),OFFSET('Hygiene Data'!$H$5,0,10*ROW('Hygiene Data'!H71)),NA())</f>
        <v>#N/A</v>
      </c>
      <c r="BM77" s="509" t="e">
        <f ca="1">+IF(AND(ISNUMBER(OFFSET('Hygiene Data'!$H$7,0,10*ROW('Hygiene Data'!H71))),'Data Summary'!EB77="Yes"),OFFSET('Hygiene Data'!$H$7,0,10*ROW('Hygiene Data'!H71)),NA())</f>
        <v>#N/A</v>
      </c>
      <c r="BN77" s="509" t="e">
        <f ca="1">+IF(AND(ISNUMBER(OFFSET('Hygiene Data'!$H$9,0,10*ROW('Hygiene Data'!H71))),'Data Summary'!EC77="Yes"),OFFSET('Hygiene Data'!$H$9,0,10*ROW('Hygiene Data'!H71)),NA())</f>
        <v>#N/A</v>
      </c>
      <c r="BO77" s="509" t="e">
        <f ca="1">+IF(AND(ISNUMBER(OFFSET('Hygiene Data'!$I$5,0,10*ROW('Hygiene Data'!I71))),'Data Summary'!ED77="Yes"),OFFSET('Hygiene Data'!$I$5,0,10*ROW('Hygiene Data'!I71)),NA())</f>
        <v>#N/A</v>
      </c>
      <c r="BP77" s="509" t="e">
        <f ca="1">+IF(AND(ISNUMBER(OFFSET('Hygiene Data'!$I$7,0,10*ROW('Hygiene Data'!I71))),'Data Summary'!EE77="Yes"),OFFSET('Hygiene Data'!$I$7,0,10*ROW('Hygiene Data'!I71)),NA())</f>
        <v>#N/A</v>
      </c>
      <c r="BQ77" s="509" t="e">
        <f ca="1">+IF(AND(ISNUMBER(OFFSET('Hygiene Data'!$I$9,0,10*ROW('Hygiene Data'!I71))),'Data Summary'!EF77="Yes"),OFFSET('Hygiene Data'!$I$9,0,10*ROW('Hygiene Data'!I71)),NA())</f>
        <v>#N/A</v>
      </c>
    </row>
    <row r="78" spans="1:69" x14ac:dyDescent="0.25">
      <c r="A78" s="505" t="e">
        <f ca="1">+RIGHT('Data Summary'!A78,LEN('Data Summary'!A78)-9)</f>
        <v>#VALUE!</v>
      </c>
      <c r="B78" s="479" t="str">
        <f ca="1">+IF(ISTEXT('Data Summary'!B78),'Data Summary'!B78,"")</f>
        <v/>
      </c>
      <c r="C78" s="506" t="e">
        <f ca="1">+VALUE('Data Summary'!C78)</f>
        <v>#VALUE!</v>
      </c>
      <c r="D78" s="507" t="e">
        <f ca="1">+IF(AND(ISNUMBER(OFFSET('Water Data'!$D$4,0,10*ROW('Water Data'!D72))),'Data Summary'!BS78="Yes"),100-OFFSET('Water Data'!$D$4,0,10*ROW('Water Data'!D72)),NA())</f>
        <v>#N/A</v>
      </c>
      <c r="E78" s="507" t="e">
        <f ca="1">+IF(AND(ISNUMBER(OFFSET('Water Data'!$D$6,0,10*ROW('Water Data'!D72))),'Data Summary'!BT78="Yes"),OFFSET('Water Data'!$D$6,0,10*ROW('Water Data'!D72)),NA())</f>
        <v>#N/A</v>
      </c>
      <c r="F78" s="507" t="e">
        <f ca="1">+IF(AND(ISNUMBER(OFFSET('Water Data'!$D$9,0,10*ROW('Water Data'!D72))),'Data Summary'!BU78="Yes"),OFFSET('Water Data'!$D$9,0,10*ROW('Water Data'!D72)),NA())</f>
        <v>#N/A</v>
      </c>
      <c r="G78" s="507" t="e">
        <f ca="1">+IF(AND(ISNUMBER(OFFSET('Water Data'!$E$4,0,10*ROW('Water Data'!E72))),'Data Summary'!BV78="Yes"),100-OFFSET('Water Data'!$E$4,0,10*ROW('Water Data'!E72)),NA())</f>
        <v>#N/A</v>
      </c>
      <c r="H78" s="507" t="e">
        <f ca="1">+IF(AND(ISNUMBER(OFFSET('Water Data'!$E$6,0,10*ROW('Water Data'!E72))),'Data Summary'!BW78="Yes"),OFFSET('Water Data'!$E$6,0,10*ROW('Water Data'!E72)),NA())</f>
        <v>#N/A</v>
      </c>
      <c r="I78" s="507" t="e">
        <f ca="1">+IF(AND(ISNUMBER(OFFSET('Water Data'!$E$9,0,10*ROW('Water Data'!E72))),'Data Summary'!BX78="Yes"),OFFSET('Water Data'!$E$9,0,10*ROW('Water Data'!E72)),NA())</f>
        <v>#N/A</v>
      </c>
      <c r="J78" s="507" t="e">
        <f ca="1">+IF(AND(ISNUMBER(OFFSET('Water Data'!$F$4,0,10*ROW('Water Data'!F72))),'Data Summary'!BY78="Yes"),100-OFFSET('Water Data'!$F$4,0,10*ROW('Water Data'!F72)),NA())</f>
        <v>#N/A</v>
      </c>
      <c r="K78" s="507" t="e">
        <f ca="1">+IF(AND(ISNUMBER(OFFSET('Water Data'!$F$6,0,10*ROW('Water Data'!F72))),'Data Summary'!BZ78="Yes"),OFFSET('Water Data'!$F$6,0,10*ROW('Water Data'!F72)),NA())</f>
        <v>#N/A</v>
      </c>
      <c r="L78" s="507" t="e">
        <f ca="1">+IF(AND(ISNUMBER(OFFSET('Water Data'!$F$9,0,10*ROW('Water Data'!F72))),'Data Summary'!CA78="Yes"),OFFSET('Water Data'!$F$9,0,10*ROW('Water Data'!F72)),NA())</f>
        <v>#N/A</v>
      </c>
      <c r="M78" s="507" t="e">
        <f ca="1">+IF(AND(ISNUMBER(OFFSET('Water Data'!$G$4,0,10*ROW('Water Data'!G72))),'Data Summary'!CB78="Yes"),100-OFFSET('Water Data'!$G$4,0,10*ROW('Water Data'!G72)),NA())</f>
        <v>#N/A</v>
      </c>
      <c r="N78" s="507" t="e">
        <f ca="1">+IF(AND(ISNUMBER(OFFSET('Water Data'!$G$6,0,10*ROW('Water Data'!G72))),'Data Summary'!CC78="Yes"),OFFSET('Water Data'!$G$6,0,10*ROW('Water Data'!G72)),NA())</f>
        <v>#N/A</v>
      </c>
      <c r="O78" s="507" t="e">
        <f ca="1">+IF(AND(ISNUMBER(OFFSET('Water Data'!$G$9,0,10*ROW('Water Data'!G72))),'Data Summary'!CD78="Yes"),OFFSET('Water Data'!$G$9,0,10*ROW('Water Data'!G72)),NA())</f>
        <v>#N/A</v>
      </c>
      <c r="P78" s="507" t="e">
        <f ca="1">+IF(AND(ISNUMBER(OFFSET('Water Data'!$H$4,0,10*ROW('Water Data'!H72))),'Data Summary'!CE78="Yes"),100-OFFSET('Water Data'!$H$4,0,10*ROW('Water Data'!H72)),NA())</f>
        <v>#N/A</v>
      </c>
      <c r="Q78" s="507" t="e">
        <f ca="1">+IF(AND(ISNUMBER(OFFSET('Water Data'!$H$6,0,10*ROW('Water Data'!H72))),'Data Summary'!CF78="Yes"),OFFSET('Water Data'!$H$6,0,10*ROW('Water Data'!H72)),NA())</f>
        <v>#N/A</v>
      </c>
      <c r="R78" s="507" t="e">
        <f ca="1">+IF(AND(ISNUMBER(OFFSET('Water Data'!$H$9,0,10*ROW('Water Data'!H72))),'Data Summary'!CG78="Yes"),OFFSET('Water Data'!$H$9,0,10*ROW('Water Data'!H72)),NA())</f>
        <v>#N/A</v>
      </c>
      <c r="S78" s="507" t="e">
        <f ca="1">+IF(AND(ISNUMBER(OFFSET('Water Data'!$I$4,0,10*ROW('Water Data'!I72))),'Data Summary'!CH78="Yes"),100-OFFSET('Water Data'!$I$4,0,10*ROW('Water Data'!I72)),NA())</f>
        <v>#N/A</v>
      </c>
      <c r="T78" s="507" t="e">
        <f ca="1">+IF(AND(ISNUMBER(OFFSET('Water Data'!$I$6,0,10*ROW('Water Data'!I72))),'Data Summary'!CI78="Yes"),OFFSET('Water Data'!$I$6,0,10*ROW('Water Data'!I72)),NA())</f>
        <v>#N/A</v>
      </c>
      <c r="U78" s="507" t="e">
        <f ca="1">+IF(AND(ISNUMBER(OFFSET('Water Data'!$I$9,0,10*ROW('Water Data'!I72))),'Data Summary'!CJ78="Yes"),OFFSET('Water Data'!$I$9,0,10*ROW('Water Data'!I72)),NA())</f>
        <v>#N/A</v>
      </c>
      <c r="V78" s="508" t="e">
        <f ca="1">+IF(AND(ISNUMBER(OFFSET('Sanitation Data'!$D$4,0,10*ROW('Sanitation Data'!D72))),'Data Summary'!CK78="Yes"),100-OFFSET('Sanitation Data'!$D$4,0,10*ROW('Sanitation Data'!D72)),NA())</f>
        <v>#N/A</v>
      </c>
      <c r="W78" s="508" t="e">
        <f ca="1">+IF(AND(ISNUMBER(OFFSET('Sanitation Data'!$D$6,0,10*ROW('Sanitation Data'!D72))),'Data Summary'!CL78="Yes"),OFFSET('Sanitation Data'!$D$6,0,10*ROW('Sanitation Data'!D72)),NA())</f>
        <v>#N/A</v>
      </c>
      <c r="X78" s="508" t="e">
        <f ca="1">+IF(AND(ISNUMBER(OFFSET('Sanitation Data'!$D$10,0,10*ROW('Sanitation Data'!D72))),'Data Summary'!CM78="Yes"),OFFSET('Sanitation Data'!$D$10,0,10*ROW('Sanitation Data'!D72)),NA())</f>
        <v>#N/A</v>
      </c>
      <c r="Y78" s="508" t="e">
        <f ca="1">+IF(AND(ISNUMBER(OFFSET('Sanitation Data'!$D$11,0,10*ROW('Sanitation Data'!D72))),'Data Summary'!CN78="Yes"),OFFSET('Sanitation Data'!$D$11,0,10*ROW('Sanitation Data'!D72)),NA())</f>
        <v>#N/A</v>
      </c>
      <c r="Z78" s="508" t="e">
        <f ca="1">+IF(AND(ISNUMBER(OFFSET('Sanitation Data'!$D$12,0,10*ROW('Sanitation Data'!D72))),'Data Summary'!CO78="Yes"),OFFSET('Sanitation Data'!$D$12,0,10*ROW('Sanitation Data'!D72)),NA())</f>
        <v>#N/A</v>
      </c>
      <c r="AA78" s="508" t="e">
        <f ca="1">+IF(AND(ISNUMBER(OFFSET('Sanitation Data'!$E$4,0,10*ROW('Sanitation Data'!E72))),'Data Summary'!CP78="Yes"),100-OFFSET('Sanitation Data'!$E$4,0,10*ROW('Sanitation Data'!E72)),NA())</f>
        <v>#N/A</v>
      </c>
      <c r="AB78" s="508" t="e">
        <f ca="1">+IF(AND(ISNUMBER(OFFSET('Sanitation Data'!$E$6,0,10*ROW('Sanitation Data'!E72))),'Data Summary'!CQ78="Yes"),OFFSET('Sanitation Data'!$E$6,0,10*ROW('Sanitation Data'!E72)),NA())</f>
        <v>#N/A</v>
      </c>
      <c r="AC78" s="508" t="e">
        <f ca="1">+IF(AND(ISNUMBER(OFFSET('Sanitation Data'!$E$10,0,10*ROW('Sanitation Data'!E72))),'Data Summary'!CR78="Yes"),OFFSET('Sanitation Data'!$E$10,0,10*ROW('Sanitation Data'!E72)),NA())</f>
        <v>#N/A</v>
      </c>
      <c r="AD78" s="508" t="e">
        <f ca="1">+IF(AND(ISNUMBER(OFFSET('Sanitation Data'!$E$11,0,10*ROW('Sanitation Data'!E72))),'Data Summary'!CS78="Yes"),OFFSET('Sanitation Data'!$E$11,0,10*ROW('Sanitation Data'!E72)),NA())</f>
        <v>#N/A</v>
      </c>
      <c r="AE78" s="508" t="e">
        <f ca="1">+IF(AND(ISNUMBER(OFFSET('Sanitation Data'!$E$12,0,10*ROW('Sanitation Data'!E72))),'Data Summary'!CT78="Yes"),OFFSET('Sanitation Data'!$E$12,0,10*ROW('Sanitation Data'!E72)),NA())</f>
        <v>#N/A</v>
      </c>
      <c r="AF78" s="508" t="e">
        <f ca="1">+IF(AND(ISNUMBER(OFFSET('Sanitation Data'!$F$4,0,10*ROW('Sanitation Data'!F72))),'Data Summary'!CU78="Yes"),100-OFFSET('Sanitation Data'!$F$4,0,10*ROW('Sanitation Data'!F72)),NA())</f>
        <v>#N/A</v>
      </c>
      <c r="AG78" s="508" t="e">
        <f ca="1">+IF(AND(ISNUMBER(OFFSET('Sanitation Data'!$F$6,0,10*ROW('Sanitation Data'!F72))),'Data Summary'!CV78="Yes"),OFFSET('Sanitation Data'!$F$6,0,10*ROW('Sanitation Data'!F72)),NA())</f>
        <v>#N/A</v>
      </c>
      <c r="AH78" s="508" t="e">
        <f ca="1">+IF(AND(ISNUMBER(OFFSET('Sanitation Data'!$F$10,0,10*ROW('Sanitation Data'!F72))),'Data Summary'!CW78="Yes"),OFFSET('Sanitation Data'!$F$10,0,10*ROW('Sanitation Data'!F72)),NA())</f>
        <v>#N/A</v>
      </c>
      <c r="AI78" s="508" t="e">
        <f ca="1">+IF(AND(ISNUMBER(OFFSET('Sanitation Data'!$F$11,0,10*ROW('Sanitation Data'!F72))),'Data Summary'!CX78="Yes"),OFFSET('Sanitation Data'!$F$11,0,10*ROW('Sanitation Data'!F72)),NA())</f>
        <v>#N/A</v>
      </c>
      <c r="AJ78" s="508" t="e">
        <f ca="1">+IF(AND(ISNUMBER(OFFSET('Sanitation Data'!$F$12,0,10*ROW('Sanitation Data'!F72))),'Data Summary'!CY78="Yes"),OFFSET('Sanitation Data'!$F$12,0,10*ROW('Sanitation Data'!F72)),NA())</f>
        <v>#N/A</v>
      </c>
      <c r="AK78" s="508" t="e">
        <f ca="1">+IF(AND(ISNUMBER(OFFSET('Sanitation Data'!$G$4,0,10*ROW('Sanitation Data'!G72))),'Data Summary'!CZ78="Yes"),100-OFFSET('Sanitation Data'!$G$4,0,10*ROW('Sanitation Data'!G72)),NA())</f>
        <v>#N/A</v>
      </c>
      <c r="AL78" s="508" t="e">
        <f ca="1">+IF(AND(ISNUMBER(OFFSET('Sanitation Data'!$G$6,0,10*ROW('Sanitation Data'!G72))),'Data Summary'!DA78="Yes"),OFFSET('Sanitation Data'!$G$6,0,10*ROW('Sanitation Data'!G72)),NA())</f>
        <v>#N/A</v>
      </c>
      <c r="AM78" s="508" t="e">
        <f ca="1">+IF(AND(ISNUMBER(OFFSET('Sanitation Data'!$G$10,0,10*ROW('Sanitation Data'!G72))),'Data Summary'!DB78="Yes"),OFFSET('Sanitation Data'!$G$10,0,10*ROW('Sanitation Data'!G72)),NA())</f>
        <v>#N/A</v>
      </c>
      <c r="AN78" s="508" t="e">
        <f ca="1">+IF(AND(ISNUMBER(OFFSET('Sanitation Data'!$G$11,0,10*ROW('Sanitation Data'!G72))),'Data Summary'!DC78="Yes"),OFFSET('Sanitation Data'!$G$11,0,10*ROW('Sanitation Data'!G72)),NA())</f>
        <v>#N/A</v>
      </c>
      <c r="AO78" s="508" t="e">
        <f ca="1">+IF(AND(ISNUMBER(OFFSET('Sanitation Data'!$G$12,0,10*ROW('Sanitation Data'!G72))),'Data Summary'!DD78="Yes"),OFFSET('Sanitation Data'!$G$12,0,10*ROW('Sanitation Data'!G72)),NA())</f>
        <v>#N/A</v>
      </c>
      <c r="AP78" s="508" t="e">
        <f ca="1">+IF(AND(ISNUMBER(OFFSET('Sanitation Data'!$H$4,0,10*ROW('Sanitation Data'!H72))),'Data Summary'!DE78="Yes"),100-OFFSET('Sanitation Data'!$H$4,0,10*ROW('Sanitation Data'!H72)),NA())</f>
        <v>#N/A</v>
      </c>
      <c r="AQ78" s="508" t="e">
        <f ca="1">+IF(AND(ISNUMBER(OFFSET('Sanitation Data'!$H$6,0,10*ROW('Sanitation Data'!H72))),'Data Summary'!DF78="Yes"),OFFSET('Sanitation Data'!$H$6,0,10*ROW('Sanitation Data'!H72)),NA())</f>
        <v>#N/A</v>
      </c>
      <c r="AR78" s="508" t="e">
        <f ca="1">+IF(AND(ISNUMBER(OFFSET('Sanitation Data'!$H$10,0,10*ROW('Sanitation Data'!H72))),'Data Summary'!DG78="Yes"),OFFSET('Sanitation Data'!$H$10,0,10*ROW('Sanitation Data'!H72)),NA())</f>
        <v>#N/A</v>
      </c>
      <c r="AS78" s="508" t="e">
        <f ca="1">+IF(AND(ISNUMBER(OFFSET('Sanitation Data'!$H$11,0,10*ROW('Sanitation Data'!H72))),'Data Summary'!DH78="Yes"),OFFSET('Sanitation Data'!$H$11,0,10*ROW('Sanitation Data'!H72)),NA())</f>
        <v>#N/A</v>
      </c>
      <c r="AT78" s="508" t="e">
        <f ca="1">+IF(AND(ISNUMBER(OFFSET('Sanitation Data'!$H$12,0,10*ROW('Sanitation Data'!H72))),'Data Summary'!DI78="Yes"),OFFSET('Sanitation Data'!$H$12,0,10*ROW('Sanitation Data'!H72)),NA())</f>
        <v>#N/A</v>
      </c>
      <c r="AU78" s="508" t="e">
        <f ca="1">+IF(AND(ISNUMBER(OFFSET('Sanitation Data'!$I$4,0,10*ROW('Sanitation Data'!I72))),'Data Summary'!DJ78="Yes"),100-OFFSET('Sanitation Data'!$I$4,0,10*ROW('Sanitation Data'!I72)),NA())</f>
        <v>#N/A</v>
      </c>
      <c r="AV78" s="508" t="e">
        <f ca="1">+IF(AND(ISNUMBER(OFFSET('Sanitation Data'!$I$6,0,10*ROW('Sanitation Data'!I72))),'Data Summary'!DK78="Yes"),OFFSET('Sanitation Data'!$I$6,0,10*ROW('Sanitation Data'!I72)),NA())</f>
        <v>#N/A</v>
      </c>
      <c r="AW78" s="508" t="e">
        <f ca="1">+IF(AND(ISNUMBER(OFFSET('Sanitation Data'!$I$10,0,10*ROW('Sanitation Data'!I72))),'Data Summary'!DL78="Yes"),OFFSET('Sanitation Data'!$I$10,0,10*ROW('Sanitation Data'!I72)),NA())</f>
        <v>#N/A</v>
      </c>
      <c r="AX78" s="508" t="e">
        <f ca="1">+IF(AND(ISNUMBER(OFFSET('Sanitation Data'!$I$11,0,10*ROW('Sanitation Data'!I72))),'Data Summary'!DM78="Yes"),OFFSET('Sanitation Data'!$I$11,0,10*ROW('Sanitation Data'!I72)),NA())</f>
        <v>#N/A</v>
      </c>
      <c r="AY78" s="508" t="e">
        <f ca="1">+IF(AND(ISNUMBER(OFFSET('Sanitation Data'!$I$12,0,10*ROW('Sanitation Data'!I72))),'Data Summary'!DN78="Yes"),OFFSET('Sanitation Data'!$I$12,0,10*ROW('Sanitation Data'!I72)),NA())</f>
        <v>#N/A</v>
      </c>
      <c r="AZ78" s="509" t="e">
        <f ca="1">+IF(AND(ISNUMBER(OFFSET('Hygiene Data'!$D$5,0,10*ROW('Hygiene Data'!D72))),'Data Summary'!DO78="Yes"),OFFSET('Hygiene Data'!$D$5,0,10*ROW('Hygiene Data'!D72)),NA())</f>
        <v>#N/A</v>
      </c>
      <c r="BA78" s="509" t="e">
        <f ca="1">+IF(AND(ISNUMBER(OFFSET('Hygiene Data'!$D$7,0,10*ROW('Hygiene Data'!D72))),'Data Summary'!DP78="Yes"),OFFSET('Hygiene Data'!$D$7,0,10*ROW('Hygiene Data'!D72)),NA())</f>
        <v>#N/A</v>
      </c>
      <c r="BB78" s="509" t="e">
        <f ca="1">+IF(AND(ISNUMBER(OFFSET('Hygiene Data'!$D$9,0,10*ROW('Hygiene Data'!D72))),'Data Summary'!DQ78="Yes"),OFFSET('Hygiene Data'!$D$9,0,10*ROW('Hygiene Data'!D72)),NA())</f>
        <v>#N/A</v>
      </c>
      <c r="BC78" s="509" t="e">
        <f ca="1">+IF(AND(ISNUMBER(OFFSET('Hygiene Data'!$E$5,0,10*ROW('Hygiene Data'!E72))),'Data Summary'!DR78="Yes"),OFFSET('Hygiene Data'!$E$5,0,10*ROW('Hygiene Data'!E72)),NA())</f>
        <v>#N/A</v>
      </c>
      <c r="BD78" s="509" t="e">
        <f ca="1">+IF(AND(ISNUMBER(OFFSET('Hygiene Data'!$E$7,0,10*ROW('Hygiene Data'!E72))),'Data Summary'!DS78="Yes"),OFFSET('Hygiene Data'!$E$7,0,10*ROW('Hygiene Data'!E72)),NA())</f>
        <v>#N/A</v>
      </c>
      <c r="BE78" s="509" t="e">
        <f ca="1">+IF(AND(ISNUMBER(OFFSET('Hygiene Data'!$E$9,0,10*ROW('Hygiene Data'!E72))),'Data Summary'!DT78="Yes"),OFFSET('Hygiene Data'!$E$9,0,10*ROW('Hygiene Data'!E72)),NA())</f>
        <v>#N/A</v>
      </c>
      <c r="BF78" s="509" t="e">
        <f ca="1">+IF(AND(ISNUMBER(OFFSET('Hygiene Data'!$F$5,0,10*ROW('Hygiene Data'!F72))),'Data Summary'!DU78="Yes"),OFFSET('Hygiene Data'!$F$5,0,10*ROW('Hygiene Data'!F72)),NA())</f>
        <v>#N/A</v>
      </c>
      <c r="BG78" s="509" t="e">
        <f ca="1">+IF(AND(ISNUMBER(OFFSET('Hygiene Data'!$F$7,0,10*ROW('Hygiene Data'!F72))),'Data Summary'!DV78="Yes"),OFFSET('Hygiene Data'!$F$7,0,10*ROW('Hygiene Data'!F72)),NA())</f>
        <v>#N/A</v>
      </c>
      <c r="BH78" s="509" t="e">
        <f ca="1">+IF(AND(ISNUMBER(OFFSET('Hygiene Data'!$F$9,0,10*ROW('Hygiene Data'!F72))),'Data Summary'!DW78="Yes"),OFFSET('Hygiene Data'!$F$9,0,10*ROW('Hygiene Data'!F72)),NA())</f>
        <v>#N/A</v>
      </c>
      <c r="BI78" s="509" t="e">
        <f ca="1">+IF(AND(ISNUMBER(OFFSET('Hygiene Data'!$G$5,0,10*ROW('Hygiene Data'!G72))),'Data Summary'!DX78="Yes"),OFFSET('Hygiene Data'!$G$5,0,10*ROW('Hygiene Data'!G72)),NA())</f>
        <v>#N/A</v>
      </c>
      <c r="BJ78" s="509" t="e">
        <f ca="1">+IF(AND(ISNUMBER(OFFSET('Hygiene Data'!$G$7,0,10*ROW('Hygiene Data'!G72))),'Data Summary'!DY78="Yes"),OFFSET('Hygiene Data'!$G$7,0,10*ROW('Hygiene Data'!G72)),NA())</f>
        <v>#N/A</v>
      </c>
      <c r="BK78" s="509" t="e">
        <f ca="1">+IF(AND(ISNUMBER(OFFSET('Hygiene Data'!$G$9,0,10*ROW('Hygiene Data'!G72))),'Data Summary'!DZ78="Yes"),OFFSET('Hygiene Data'!$G$9,0,10*ROW('Hygiene Data'!G72)),NA())</f>
        <v>#N/A</v>
      </c>
      <c r="BL78" s="509" t="e">
        <f ca="1">+IF(AND(ISNUMBER(OFFSET('Hygiene Data'!$H$5,0,10*ROW('Hygiene Data'!H72))),'Data Summary'!EA78="Yes"),OFFSET('Hygiene Data'!$H$5,0,10*ROW('Hygiene Data'!H72)),NA())</f>
        <v>#N/A</v>
      </c>
      <c r="BM78" s="509" t="e">
        <f ca="1">+IF(AND(ISNUMBER(OFFSET('Hygiene Data'!$H$7,0,10*ROW('Hygiene Data'!H72))),'Data Summary'!EB78="Yes"),OFFSET('Hygiene Data'!$H$7,0,10*ROW('Hygiene Data'!H72)),NA())</f>
        <v>#N/A</v>
      </c>
      <c r="BN78" s="509" t="e">
        <f ca="1">+IF(AND(ISNUMBER(OFFSET('Hygiene Data'!$H$9,0,10*ROW('Hygiene Data'!H72))),'Data Summary'!EC78="Yes"),OFFSET('Hygiene Data'!$H$9,0,10*ROW('Hygiene Data'!H72)),NA())</f>
        <v>#N/A</v>
      </c>
      <c r="BO78" s="509" t="e">
        <f ca="1">+IF(AND(ISNUMBER(OFFSET('Hygiene Data'!$I$5,0,10*ROW('Hygiene Data'!I72))),'Data Summary'!ED78="Yes"),OFFSET('Hygiene Data'!$I$5,0,10*ROW('Hygiene Data'!I72)),NA())</f>
        <v>#N/A</v>
      </c>
      <c r="BP78" s="509" t="e">
        <f ca="1">+IF(AND(ISNUMBER(OFFSET('Hygiene Data'!$I$7,0,10*ROW('Hygiene Data'!I72))),'Data Summary'!EE78="Yes"),OFFSET('Hygiene Data'!$I$7,0,10*ROW('Hygiene Data'!I72)),NA())</f>
        <v>#N/A</v>
      </c>
      <c r="BQ78" s="509" t="e">
        <f ca="1">+IF(AND(ISNUMBER(OFFSET('Hygiene Data'!$I$9,0,10*ROW('Hygiene Data'!I72))),'Data Summary'!EF78="Yes"),OFFSET('Hygiene Data'!$I$9,0,10*ROW('Hygiene Data'!I72)),NA())</f>
        <v>#N/A</v>
      </c>
    </row>
    <row r="79" spans="1:69" x14ac:dyDescent="0.25">
      <c r="A79" s="505" t="e">
        <f ca="1">+RIGHT('Data Summary'!A79,LEN('Data Summary'!A79)-9)</f>
        <v>#VALUE!</v>
      </c>
      <c r="B79" s="479" t="str">
        <f ca="1">+IF(ISTEXT('Data Summary'!B79),'Data Summary'!B79,"")</f>
        <v/>
      </c>
      <c r="C79" s="506" t="e">
        <f ca="1">+VALUE('Data Summary'!C79)</f>
        <v>#VALUE!</v>
      </c>
      <c r="D79" s="507" t="e">
        <f ca="1">+IF(AND(ISNUMBER(OFFSET('Water Data'!$D$4,0,10*ROW('Water Data'!D73))),'Data Summary'!BS79="Yes"),100-OFFSET('Water Data'!$D$4,0,10*ROW('Water Data'!D73)),NA())</f>
        <v>#N/A</v>
      </c>
      <c r="E79" s="507" t="e">
        <f ca="1">+IF(AND(ISNUMBER(OFFSET('Water Data'!$D$6,0,10*ROW('Water Data'!D73))),'Data Summary'!BT79="Yes"),OFFSET('Water Data'!$D$6,0,10*ROW('Water Data'!D73)),NA())</f>
        <v>#N/A</v>
      </c>
      <c r="F79" s="507" t="e">
        <f ca="1">+IF(AND(ISNUMBER(OFFSET('Water Data'!$D$9,0,10*ROW('Water Data'!D73))),'Data Summary'!BU79="Yes"),OFFSET('Water Data'!$D$9,0,10*ROW('Water Data'!D73)),NA())</f>
        <v>#N/A</v>
      </c>
      <c r="G79" s="507" t="e">
        <f ca="1">+IF(AND(ISNUMBER(OFFSET('Water Data'!$E$4,0,10*ROW('Water Data'!E73))),'Data Summary'!BV79="Yes"),100-OFFSET('Water Data'!$E$4,0,10*ROW('Water Data'!E73)),NA())</f>
        <v>#N/A</v>
      </c>
      <c r="H79" s="507" t="e">
        <f ca="1">+IF(AND(ISNUMBER(OFFSET('Water Data'!$E$6,0,10*ROW('Water Data'!E73))),'Data Summary'!BW79="Yes"),OFFSET('Water Data'!$E$6,0,10*ROW('Water Data'!E73)),NA())</f>
        <v>#N/A</v>
      </c>
      <c r="I79" s="507" t="e">
        <f ca="1">+IF(AND(ISNUMBER(OFFSET('Water Data'!$E$9,0,10*ROW('Water Data'!E73))),'Data Summary'!BX79="Yes"),OFFSET('Water Data'!$E$9,0,10*ROW('Water Data'!E73)),NA())</f>
        <v>#N/A</v>
      </c>
      <c r="J79" s="507" t="e">
        <f ca="1">+IF(AND(ISNUMBER(OFFSET('Water Data'!$F$4,0,10*ROW('Water Data'!F73))),'Data Summary'!BY79="Yes"),100-OFFSET('Water Data'!$F$4,0,10*ROW('Water Data'!F73)),NA())</f>
        <v>#N/A</v>
      </c>
      <c r="K79" s="507" t="e">
        <f ca="1">+IF(AND(ISNUMBER(OFFSET('Water Data'!$F$6,0,10*ROW('Water Data'!F73))),'Data Summary'!BZ79="Yes"),OFFSET('Water Data'!$F$6,0,10*ROW('Water Data'!F73)),NA())</f>
        <v>#N/A</v>
      </c>
      <c r="L79" s="507" t="e">
        <f ca="1">+IF(AND(ISNUMBER(OFFSET('Water Data'!$F$9,0,10*ROW('Water Data'!F73))),'Data Summary'!CA79="Yes"),OFFSET('Water Data'!$F$9,0,10*ROW('Water Data'!F73)),NA())</f>
        <v>#N/A</v>
      </c>
      <c r="M79" s="507" t="e">
        <f ca="1">+IF(AND(ISNUMBER(OFFSET('Water Data'!$G$4,0,10*ROW('Water Data'!G73))),'Data Summary'!CB79="Yes"),100-OFFSET('Water Data'!$G$4,0,10*ROW('Water Data'!G73)),NA())</f>
        <v>#N/A</v>
      </c>
      <c r="N79" s="507" t="e">
        <f ca="1">+IF(AND(ISNUMBER(OFFSET('Water Data'!$G$6,0,10*ROW('Water Data'!G73))),'Data Summary'!CC79="Yes"),OFFSET('Water Data'!$G$6,0,10*ROW('Water Data'!G73)),NA())</f>
        <v>#N/A</v>
      </c>
      <c r="O79" s="507" t="e">
        <f ca="1">+IF(AND(ISNUMBER(OFFSET('Water Data'!$G$9,0,10*ROW('Water Data'!G73))),'Data Summary'!CD79="Yes"),OFFSET('Water Data'!$G$9,0,10*ROW('Water Data'!G73)),NA())</f>
        <v>#N/A</v>
      </c>
      <c r="P79" s="507" t="e">
        <f ca="1">+IF(AND(ISNUMBER(OFFSET('Water Data'!$H$4,0,10*ROW('Water Data'!H73))),'Data Summary'!CE79="Yes"),100-OFFSET('Water Data'!$H$4,0,10*ROW('Water Data'!H73)),NA())</f>
        <v>#N/A</v>
      </c>
      <c r="Q79" s="507" t="e">
        <f ca="1">+IF(AND(ISNUMBER(OFFSET('Water Data'!$H$6,0,10*ROW('Water Data'!H73))),'Data Summary'!CF79="Yes"),OFFSET('Water Data'!$H$6,0,10*ROW('Water Data'!H73)),NA())</f>
        <v>#N/A</v>
      </c>
      <c r="R79" s="507" t="e">
        <f ca="1">+IF(AND(ISNUMBER(OFFSET('Water Data'!$H$9,0,10*ROW('Water Data'!H73))),'Data Summary'!CG79="Yes"),OFFSET('Water Data'!$H$9,0,10*ROW('Water Data'!H73)),NA())</f>
        <v>#N/A</v>
      </c>
      <c r="S79" s="507" t="e">
        <f ca="1">+IF(AND(ISNUMBER(OFFSET('Water Data'!$I$4,0,10*ROW('Water Data'!I73))),'Data Summary'!CH79="Yes"),100-OFFSET('Water Data'!$I$4,0,10*ROW('Water Data'!I73)),NA())</f>
        <v>#N/A</v>
      </c>
      <c r="T79" s="507" t="e">
        <f ca="1">+IF(AND(ISNUMBER(OFFSET('Water Data'!$I$6,0,10*ROW('Water Data'!I73))),'Data Summary'!CI79="Yes"),OFFSET('Water Data'!$I$6,0,10*ROW('Water Data'!I73)),NA())</f>
        <v>#N/A</v>
      </c>
      <c r="U79" s="507" t="e">
        <f ca="1">+IF(AND(ISNUMBER(OFFSET('Water Data'!$I$9,0,10*ROW('Water Data'!I73))),'Data Summary'!CJ79="Yes"),OFFSET('Water Data'!$I$9,0,10*ROW('Water Data'!I73)),NA())</f>
        <v>#N/A</v>
      </c>
      <c r="V79" s="508" t="e">
        <f ca="1">+IF(AND(ISNUMBER(OFFSET('Sanitation Data'!$D$4,0,10*ROW('Sanitation Data'!D73))),'Data Summary'!CK79="Yes"),100-OFFSET('Sanitation Data'!$D$4,0,10*ROW('Sanitation Data'!D73)),NA())</f>
        <v>#N/A</v>
      </c>
      <c r="W79" s="508" t="e">
        <f ca="1">+IF(AND(ISNUMBER(OFFSET('Sanitation Data'!$D$6,0,10*ROW('Sanitation Data'!D73))),'Data Summary'!CL79="Yes"),OFFSET('Sanitation Data'!$D$6,0,10*ROW('Sanitation Data'!D73)),NA())</f>
        <v>#N/A</v>
      </c>
      <c r="X79" s="508" t="e">
        <f ca="1">+IF(AND(ISNUMBER(OFFSET('Sanitation Data'!$D$10,0,10*ROW('Sanitation Data'!D73))),'Data Summary'!CM79="Yes"),OFFSET('Sanitation Data'!$D$10,0,10*ROW('Sanitation Data'!D73)),NA())</f>
        <v>#N/A</v>
      </c>
      <c r="Y79" s="508" t="e">
        <f ca="1">+IF(AND(ISNUMBER(OFFSET('Sanitation Data'!$D$11,0,10*ROW('Sanitation Data'!D73))),'Data Summary'!CN79="Yes"),OFFSET('Sanitation Data'!$D$11,0,10*ROW('Sanitation Data'!D73)),NA())</f>
        <v>#N/A</v>
      </c>
      <c r="Z79" s="508" t="e">
        <f ca="1">+IF(AND(ISNUMBER(OFFSET('Sanitation Data'!$D$12,0,10*ROW('Sanitation Data'!D73))),'Data Summary'!CO79="Yes"),OFFSET('Sanitation Data'!$D$12,0,10*ROW('Sanitation Data'!D73)),NA())</f>
        <v>#N/A</v>
      </c>
      <c r="AA79" s="508" t="e">
        <f ca="1">+IF(AND(ISNUMBER(OFFSET('Sanitation Data'!$E$4,0,10*ROW('Sanitation Data'!E73))),'Data Summary'!CP79="Yes"),100-OFFSET('Sanitation Data'!$E$4,0,10*ROW('Sanitation Data'!E73)),NA())</f>
        <v>#N/A</v>
      </c>
      <c r="AB79" s="508" t="e">
        <f ca="1">+IF(AND(ISNUMBER(OFFSET('Sanitation Data'!$E$6,0,10*ROW('Sanitation Data'!E73))),'Data Summary'!CQ79="Yes"),OFFSET('Sanitation Data'!$E$6,0,10*ROW('Sanitation Data'!E73)),NA())</f>
        <v>#N/A</v>
      </c>
      <c r="AC79" s="508" t="e">
        <f ca="1">+IF(AND(ISNUMBER(OFFSET('Sanitation Data'!$E$10,0,10*ROW('Sanitation Data'!E73))),'Data Summary'!CR79="Yes"),OFFSET('Sanitation Data'!$E$10,0,10*ROW('Sanitation Data'!E73)),NA())</f>
        <v>#N/A</v>
      </c>
      <c r="AD79" s="508" t="e">
        <f ca="1">+IF(AND(ISNUMBER(OFFSET('Sanitation Data'!$E$11,0,10*ROW('Sanitation Data'!E73))),'Data Summary'!CS79="Yes"),OFFSET('Sanitation Data'!$E$11,0,10*ROW('Sanitation Data'!E73)),NA())</f>
        <v>#N/A</v>
      </c>
      <c r="AE79" s="508" t="e">
        <f ca="1">+IF(AND(ISNUMBER(OFFSET('Sanitation Data'!$E$12,0,10*ROW('Sanitation Data'!E73))),'Data Summary'!CT79="Yes"),OFFSET('Sanitation Data'!$E$12,0,10*ROW('Sanitation Data'!E73)),NA())</f>
        <v>#N/A</v>
      </c>
      <c r="AF79" s="508" t="e">
        <f ca="1">+IF(AND(ISNUMBER(OFFSET('Sanitation Data'!$F$4,0,10*ROW('Sanitation Data'!F73))),'Data Summary'!CU79="Yes"),100-OFFSET('Sanitation Data'!$F$4,0,10*ROW('Sanitation Data'!F73)),NA())</f>
        <v>#N/A</v>
      </c>
      <c r="AG79" s="508" t="e">
        <f ca="1">+IF(AND(ISNUMBER(OFFSET('Sanitation Data'!$F$6,0,10*ROW('Sanitation Data'!F73))),'Data Summary'!CV79="Yes"),OFFSET('Sanitation Data'!$F$6,0,10*ROW('Sanitation Data'!F73)),NA())</f>
        <v>#N/A</v>
      </c>
      <c r="AH79" s="508" t="e">
        <f ca="1">+IF(AND(ISNUMBER(OFFSET('Sanitation Data'!$F$10,0,10*ROW('Sanitation Data'!F73))),'Data Summary'!CW79="Yes"),OFFSET('Sanitation Data'!$F$10,0,10*ROW('Sanitation Data'!F73)),NA())</f>
        <v>#N/A</v>
      </c>
      <c r="AI79" s="508" t="e">
        <f ca="1">+IF(AND(ISNUMBER(OFFSET('Sanitation Data'!$F$11,0,10*ROW('Sanitation Data'!F73))),'Data Summary'!CX79="Yes"),OFFSET('Sanitation Data'!$F$11,0,10*ROW('Sanitation Data'!F73)),NA())</f>
        <v>#N/A</v>
      </c>
      <c r="AJ79" s="508" t="e">
        <f ca="1">+IF(AND(ISNUMBER(OFFSET('Sanitation Data'!$F$12,0,10*ROW('Sanitation Data'!F73))),'Data Summary'!CY79="Yes"),OFFSET('Sanitation Data'!$F$12,0,10*ROW('Sanitation Data'!F73)),NA())</f>
        <v>#N/A</v>
      </c>
      <c r="AK79" s="508" t="e">
        <f ca="1">+IF(AND(ISNUMBER(OFFSET('Sanitation Data'!$G$4,0,10*ROW('Sanitation Data'!G73))),'Data Summary'!CZ79="Yes"),100-OFFSET('Sanitation Data'!$G$4,0,10*ROW('Sanitation Data'!G73)),NA())</f>
        <v>#N/A</v>
      </c>
      <c r="AL79" s="508" t="e">
        <f ca="1">+IF(AND(ISNUMBER(OFFSET('Sanitation Data'!$G$6,0,10*ROW('Sanitation Data'!G73))),'Data Summary'!DA79="Yes"),OFFSET('Sanitation Data'!$G$6,0,10*ROW('Sanitation Data'!G73)),NA())</f>
        <v>#N/A</v>
      </c>
      <c r="AM79" s="508" t="e">
        <f ca="1">+IF(AND(ISNUMBER(OFFSET('Sanitation Data'!$G$10,0,10*ROW('Sanitation Data'!G73))),'Data Summary'!DB79="Yes"),OFFSET('Sanitation Data'!$G$10,0,10*ROW('Sanitation Data'!G73)),NA())</f>
        <v>#N/A</v>
      </c>
      <c r="AN79" s="508" t="e">
        <f ca="1">+IF(AND(ISNUMBER(OFFSET('Sanitation Data'!$G$11,0,10*ROW('Sanitation Data'!G73))),'Data Summary'!DC79="Yes"),OFFSET('Sanitation Data'!$G$11,0,10*ROW('Sanitation Data'!G73)),NA())</f>
        <v>#N/A</v>
      </c>
      <c r="AO79" s="508" t="e">
        <f ca="1">+IF(AND(ISNUMBER(OFFSET('Sanitation Data'!$G$12,0,10*ROW('Sanitation Data'!G73))),'Data Summary'!DD79="Yes"),OFFSET('Sanitation Data'!$G$12,0,10*ROW('Sanitation Data'!G73)),NA())</f>
        <v>#N/A</v>
      </c>
      <c r="AP79" s="508" t="e">
        <f ca="1">+IF(AND(ISNUMBER(OFFSET('Sanitation Data'!$H$4,0,10*ROW('Sanitation Data'!H73))),'Data Summary'!DE79="Yes"),100-OFFSET('Sanitation Data'!$H$4,0,10*ROW('Sanitation Data'!H73)),NA())</f>
        <v>#N/A</v>
      </c>
      <c r="AQ79" s="508" t="e">
        <f ca="1">+IF(AND(ISNUMBER(OFFSET('Sanitation Data'!$H$6,0,10*ROW('Sanitation Data'!H73))),'Data Summary'!DF79="Yes"),OFFSET('Sanitation Data'!$H$6,0,10*ROW('Sanitation Data'!H73)),NA())</f>
        <v>#N/A</v>
      </c>
      <c r="AR79" s="508" t="e">
        <f ca="1">+IF(AND(ISNUMBER(OFFSET('Sanitation Data'!$H$10,0,10*ROW('Sanitation Data'!H73))),'Data Summary'!DG79="Yes"),OFFSET('Sanitation Data'!$H$10,0,10*ROW('Sanitation Data'!H73)),NA())</f>
        <v>#N/A</v>
      </c>
      <c r="AS79" s="508" t="e">
        <f ca="1">+IF(AND(ISNUMBER(OFFSET('Sanitation Data'!$H$11,0,10*ROW('Sanitation Data'!H73))),'Data Summary'!DH79="Yes"),OFFSET('Sanitation Data'!$H$11,0,10*ROW('Sanitation Data'!H73)),NA())</f>
        <v>#N/A</v>
      </c>
      <c r="AT79" s="508" t="e">
        <f ca="1">+IF(AND(ISNUMBER(OFFSET('Sanitation Data'!$H$12,0,10*ROW('Sanitation Data'!H73))),'Data Summary'!DI79="Yes"),OFFSET('Sanitation Data'!$H$12,0,10*ROW('Sanitation Data'!H73)),NA())</f>
        <v>#N/A</v>
      </c>
      <c r="AU79" s="508" t="e">
        <f ca="1">+IF(AND(ISNUMBER(OFFSET('Sanitation Data'!$I$4,0,10*ROW('Sanitation Data'!I73))),'Data Summary'!DJ79="Yes"),100-OFFSET('Sanitation Data'!$I$4,0,10*ROW('Sanitation Data'!I73)),NA())</f>
        <v>#N/A</v>
      </c>
      <c r="AV79" s="508" t="e">
        <f ca="1">+IF(AND(ISNUMBER(OFFSET('Sanitation Data'!$I$6,0,10*ROW('Sanitation Data'!I73))),'Data Summary'!DK79="Yes"),OFFSET('Sanitation Data'!$I$6,0,10*ROW('Sanitation Data'!I73)),NA())</f>
        <v>#N/A</v>
      </c>
      <c r="AW79" s="508" t="e">
        <f ca="1">+IF(AND(ISNUMBER(OFFSET('Sanitation Data'!$I$10,0,10*ROW('Sanitation Data'!I73))),'Data Summary'!DL79="Yes"),OFFSET('Sanitation Data'!$I$10,0,10*ROW('Sanitation Data'!I73)),NA())</f>
        <v>#N/A</v>
      </c>
      <c r="AX79" s="508" t="e">
        <f ca="1">+IF(AND(ISNUMBER(OFFSET('Sanitation Data'!$I$11,0,10*ROW('Sanitation Data'!I73))),'Data Summary'!DM79="Yes"),OFFSET('Sanitation Data'!$I$11,0,10*ROW('Sanitation Data'!I73)),NA())</f>
        <v>#N/A</v>
      </c>
      <c r="AY79" s="508" t="e">
        <f ca="1">+IF(AND(ISNUMBER(OFFSET('Sanitation Data'!$I$12,0,10*ROW('Sanitation Data'!I73))),'Data Summary'!DN79="Yes"),OFFSET('Sanitation Data'!$I$12,0,10*ROW('Sanitation Data'!I73)),NA())</f>
        <v>#N/A</v>
      </c>
      <c r="AZ79" s="509" t="e">
        <f ca="1">+IF(AND(ISNUMBER(OFFSET('Hygiene Data'!$D$5,0,10*ROW('Hygiene Data'!D73))),'Data Summary'!DO79="Yes"),OFFSET('Hygiene Data'!$D$5,0,10*ROW('Hygiene Data'!D73)),NA())</f>
        <v>#N/A</v>
      </c>
      <c r="BA79" s="509" t="e">
        <f ca="1">+IF(AND(ISNUMBER(OFFSET('Hygiene Data'!$D$7,0,10*ROW('Hygiene Data'!D73))),'Data Summary'!DP79="Yes"),OFFSET('Hygiene Data'!$D$7,0,10*ROW('Hygiene Data'!D73)),NA())</f>
        <v>#N/A</v>
      </c>
      <c r="BB79" s="509" t="e">
        <f ca="1">+IF(AND(ISNUMBER(OFFSET('Hygiene Data'!$D$9,0,10*ROW('Hygiene Data'!D73))),'Data Summary'!DQ79="Yes"),OFFSET('Hygiene Data'!$D$9,0,10*ROW('Hygiene Data'!D73)),NA())</f>
        <v>#N/A</v>
      </c>
      <c r="BC79" s="509" t="e">
        <f ca="1">+IF(AND(ISNUMBER(OFFSET('Hygiene Data'!$E$5,0,10*ROW('Hygiene Data'!E73))),'Data Summary'!DR79="Yes"),OFFSET('Hygiene Data'!$E$5,0,10*ROW('Hygiene Data'!E73)),NA())</f>
        <v>#N/A</v>
      </c>
      <c r="BD79" s="509" t="e">
        <f ca="1">+IF(AND(ISNUMBER(OFFSET('Hygiene Data'!$E$7,0,10*ROW('Hygiene Data'!E73))),'Data Summary'!DS79="Yes"),OFFSET('Hygiene Data'!$E$7,0,10*ROW('Hygiene Data'!E73)),NA())</f>
        <v>#N/A</v>
      </c>
      <c r="BE79" s="509" t="e">
        <f ca="1">+IF(AND(ISNUMBER(OFFSET('Hygiene Data'!$E$9,0,10*ROW('Hygiene Data'!E73))),'Data Summary'!DT79="Yes"),OFFSET('Hygiene Data'!$E$9,0,10*ROW('Hygiene Data'!E73)),NA())</f>
        <v>#N/A</v>
      </c>
      <c r="BF79" s="509" t="e">
        <f ca="1">+IF(AND(ISNUMBER(OFFSET('Hygiene Data'!$F$5,0,10*ROW('Hygiene Data'!F73))),'Data Summary'!DU79="Yes"),OFFSET('Hygiene Data'!$F$5,0,10*ROW('Hygiene Data'!F73)),NA())</f>
        <v>#N/A</v>
      </c>
      <c r="BG79" s="509" t="e">
        <f ca="1">+IF(AND(ISNUMBER(OFFSET('Hygiene Data'!$F$7,0,10*ROW('Hygiene Data'!F73))),'Data Summary'!DV79="Yes"),OFFSET('Hygiene Data'!$F$7,0,10*ROW('Hygiene Data'!F73)),NA())</f>
        <v>#N/A</v>
      </c>
      <c r="BH79" s="509" t="e">
        <f ca="1">+IF(AND(ISNUMBER(OFFSET('Hygiene Data'!$F$9,0,10*ROW('Hygiene Data'!F73))),'Data Summary'!DW79="Yes"),OFFSET('Hygiene Data'!$F$9,0,10*ROW('Hygiene Data'!F73)),NA())</f>
        <v>#N/A</v>
      </c>
      <c r="BI79" s="509" t="e">
        <f ca="1">+IF(AND(ISNUMBER(OFFSET('Hygiene Data'!$G$5,0,10*ROW('Hygiene Data'!G73))),'Data Summary'!DX79="Yes"),OFFSET('Hygiene Data'!$G$5,0,10*ROW('Hygiene Data'!G73)),NA())</f>
        <v>#N/A</v>
      </c>
      <c r="BJ79" s="509" t="e">
        <f ca="1">+IF(AND(ISNUMBER(OFFSET('Hygiene Data'!$G$7,0,10*ROW('Hygiene Data'!G73))),'Data Summary'!DY79="Yes"),OFFSET('Hygiene Data'!$G$7,0,10*ROW('Hygiene Data'!G73)),NA())</f>
        <v>#N/A</v>
      </c>
      <c r="BK79" s="509" t="e">
        <f ca="1">+IF(AND(ISNUMBER(OFFSET('Hygiene Data'!$G$9,0,10*ROW('Hygiene Data'!G73))),'Data Summary'!DZ79="Yes"),OFFSET('Hygiene Data'!$G$9,0,10*ROW('Hygiene Data'!G73)),NA())</f>
        <v>#N/A</v>
      </c>
      <c r="BL79" s="509" t="e">
        <f ca="1">+IF(AND(ISNUMBER(OFFSET('Hygiene Data'!$H$5,0,10*ROW('Hygiene Data'!H73))),'Data Summary'!EA79="Yes"),OFFSET('Hygiene Data'!$H$5,0,10*ROW('Hygiene Data'!H73)),NA())</f>
        <v>#N/A</v>
      </c>
      <c r="BM79" s="509" t="e">
        <f ca="1">+IF(AND(ISNUMBER(OFFSET('Hygiene Data'!$H$7,0,10*ROW('Hygiene Data'!H73))),'Data Summary'!EB79="Yes"),OFFSET('Hygiene Data'!$H$7,0,10*ROW('Hygiene Data'!H73)),NA())</f>
        <v>#N/A</v>
      </c>
      <c r="BN79" s="509" t="e">
        <f ca="1">+IF(AND(ISNUMBER(OFFSET('Hygiene Data'!$H$9,0,10*ROW('Hygiene Data'!H73))),'Data Summary'!EC79="Yes"),OFFSET('Hygiene Data'!$H$9,0,10*ROW('Hygiene Data'!H73)),NA())</f>
        <v>#N/A</v>
      </c>
      <c r="BO79" s="509" t="e">
        <f ca="1">+IF(AND(ISNUMBER(OFFSET('Hygiene Data'!$I$5,0,10*ROW('Hygiene Data'!I73))),'Data Summary'!ED79="Yes"),OFFSET('Hygiene Data'!$I$5,0,10*ROW('Hygiene Data'!I73)),NA())</f>
        <v>#N/A</v>
      </c>
      <c r="BP79" s="509" t="e">
        <f ca="1">+IF(AND(ISNUMBER(OFFSET('Hygiene Data'!$I$7,0,10*ROW('Hygiene Data'!I73))),'Data Summary'!EE79="Yes"),OFFSET('Hygiene Data'!$I$7,0,10*ROW('Hygiene Data'!I73)),NA())</f>
        <v>#N/A</v>
      </c>
      <c r="BQ79" s="509" t="e">
        <f ca="1">+IF(AND(ISNUMBER(OFFSET('Hygiene Data'!$I$9,0,10*ROW('Hygiene Data'!I73))),'Data Summary'!EF79="Yes"),OFFSET('Hygiene Data'!$I$9,0,10*ROW('Hygiene Data'!I73)),NA())</f>
        <v>#N/A</v>
      </c>
    </row>
    <row r="80" spans="1:69" x14ac:dyDescent="0.25">
      <c r="A80" s="505" t="e">
        <f ca="1">+RIGHT('Data Summary'!A80,LEN('Data Summary'!A80)-9)</f>
        <v>#VALUE!</v>
      </c>
      <c r="B80" s="479" t="str">
        <f ca="1">+IF(ISTEXT('Data Summary'!B80),'Data Summary'!B80,"")</f>
        <v/>
      </c>
      <c r="C80" s="506" t="e">
        <f ca="1">+VALUE('Data Summary'!C80)</f>
        <v>#VALUE!</v>
      </c>
      <c r="D80" s="507" t="e">
        <f ca="1">+IF(AND(ISNUMBER(OFFSET('Water Data'!$D$4,0,10*ROW('Water Data'!D74))),'Data Summary'!BS80="Yes"),100-OFFSET('Water Data'!$D$4,0,10*ROW('Water Data'!D74)),NA())</f>
        <v>#N/A</v>
      </c>
      <c r="E80" s="507" t="e">
        <f ca="1">+IF(AND(ISNUMBER(OFFSET('Water Data'!$D$6,0,10*ROW('Water Data'!D74))),'Data Summary'!BT80="Yes"),OFFSET('Water Data'!$D$6,0,10*ROW('Water Data'!D74)),NA())</f>
        <v>#N/A</v>
      </c>
      <c r="F80" s="507" t="e">
        <f ca="1">+IF(AND(ISNUMBER(OFFSET('Water Data'!$D$9,0,10*ROW('Water Data'!D74))),'Data Summary'!BU80="Yes"),OFFSET('Water Data'!$D$9,0,10*ROW('Water Data'!D74)),NA())</f>
        <v>#N/A</v>
      </c>
      <c r="G80" s="507" t="e">
        <f ca="1">+IF(AND(ISNUMBER(OFFSET('Water Data'!$E$4,0,10*ROW('Water Data'!E74))),'Data Summary'!BV80="Yes"),100-OFFSET('Water Data'!$E$4,0,10*ROW('Water Data'!E74)),NA())</f>
        <v>#N/A</v>
      </c>
      <c r="H80" s="507" t="e">
        <f ca="1">+IF(AND(ISNUMBER(OFFSET('Water Data'!$E$6,0,10*ROW('Water Data'!E74))),'Data Summary'!BW80="Yes"),OFFSET('Water Data'!$E$6,0,10*ROW('Water Data'!E74)),NA())</f>
        <v>#N/A</v>
      </c>
      <c r="I80" s="507" t="e">
        <f ca="1">+IF(AND(ISNUMBER(OFFSET('Water Data'!$E$9,0,10*ROW('Water Data'!E74))),'Data Summary'!BX80="Yes"),OFFSET('Water Data'!$E$9,0,10*ROW('Water Data'!E74)),NA())</f>
        <v>#N/A</v>
      </c>
      <c r="J80" s="507" t="e">
        <f ca="1">+IF(AND(ISNUMBER(OFFSET('Water Data'!$F$4,0,10*ROW('Water Data'!F74))),'Data Summary'!BY80="Yes"),100-OFFSET('Water Data'!$F$4,0,10*ROW('Water Data'!F74)),NA())</f>
        <v>#N/A</v>
      </c>
      <c r="K80" s="507" t="e">
        <f ca="1">+IF(AND(ISNUMBER(OFFSET('Water Data'!$F$6,0,10*ROW('Water Data'!F74))),'Data Summary'!BZ80="Yes"),OFFSET('Water Data'!$F$6,0,10*ROW('Water Data'!F74)),NA())</f>
        <v>#N/A</v>
      </c>
      <c r="L80" s="507" t="e">
        <f ca="1">+IF(AND(ISNUMBER(OFFSET('Water Data'!$F$9,0,10*ROW('Water Data'!F74))),'Data Summary'!CA80="Yes"),OFFSET('Water Data'!$F$9,0,10*ROW('Water Data'!F74)),NA())</f>
        <v>#N/A</v>
      </c>
      <c r="M80" s="507" t="e">
        <f ca="1">+IF(AND(ISNUMBER(OFFSET('Water Data'!$G$4,0,10*ROW('Water Data'!G74))),'Data Summary'!CB80="Yes"),100-OFFSET('Water Data'!$G$4,0,10*ROW('Water Data'!G74)),NA())</f>
        <v>#N/A</v>
      </c>
      <c r="N80" s="507" t="e">
        <f ca="1">+IF(AND(ISNUMBER(OFFSET('Water Data'!$G$6,0,10*ROW('Water Data'!G74))),'Data Summary'!CC80="Yes"),OFFSET('Water Data'!$G$6,0,10*ROW('Water Data'!G74)),NA())</f>
        <v>#N/A</v>
      </c>
      <c r="O80" s="507" t="e">
        <f ca="1">+IF(AND(ISNUMBER(OFFSET('Water Data'!$G$9,0,10*ROW('Water Data'!G74))),'Data Summary'!CD80="Yes"),OFFSET('Water Data'!$G$9,0,10*ROW('Water Data'!G74)),NA())</f>
        <v>#N/A</v>
      </c>
      <c r="P80" s="507" t="e">
        <f ca="1">+IF(AND(ISNUMBER(OFFSET('Water Data'!$H$4,0,10*ROW('Water Data'!H74))),'Data Summary'!CE80="Yes"),100-OFFSET('Water Data'!$H$4,0,10*ROW('Water Data'!H74)),NA())</f>
        <v>#N/A</v>
      </c>
      <c r="Q80" s="507" t="e">
        <f ca="1">+IF(AND(ISNUMBER(OFFSET('Water Data'!$H$6,0,10*ROW('Water Data'!H74))),'Data Summary'!CF80="Yes"),OFFSET('Water Data'!$H$6,0,10*ROW('Water Data'!H74)),NA())</f>
        <v>#N/A</v>
      </c>
      <c r="R80" s="507" t="e">
        <f ca="1">+IF(AND(ISNUMBER(OFFSET('Water Data'!$H$9,0,10*ROW('Water Data'!H74))),'Data Summary'!CG80="Yes"),OFFSET('Water Data'!$H$9,0,10*ROW('Water Data'!H74)),NA())</f>
        <v>#N/A</v>
      </c>
      <c r="S80" s="507" t="e">
        <f ca="1">+IF(AND(ISNUMBER(OFFSET('Water Data'!$I$4,0,10*ROW('Water Data'!I74))),'Data Summary'!CH80="Yes"),100-OFFSET('Water Data'!$I$4,0,10*ROW('Water Data'!I74)),NA())</f>
        <v>#N/A</v>
      </c>
      <c r="T80" s="507" t="e">
        <f ca="1">+IF(AND(ISNUMBER(OFFSET('Water Data'!$I$6,0,10*ROW('Water Data'!I74))),'Data Summary'!CI80="Yes"),OFFSET('Water Data'!$I$6,0,10*ROW('Water Data'!I74)),NA())</f>
        <v>#N/A</v>
      </c>
      <c r="U80" s="507" t="e">
        <f ca="1">+IF(AND(ISNUMBER(OFFSET('Water Data'!$I$9,0,10*ROW('Water Data'!I74))),'Data Summary'!CJ80="Yes"),OFFSET('Water Data'!$I$9,0,10*ROW('Water Data'!I74)),NA())</f>
        <v>#N/A</v>
      </c>
      <c r="V80" s="508" t="e">
        <f ca="1">+IF(AND(ISNUMBER(OFFSET('Sanitation Data'!$D$4,0,10*ROW('Sanitation Data'!D74))),'Data Summary'!CK80="Yes"),100-OFFSET('Sanitation Data'!$D$4,0,10*ROW('Sanitation Data'!D74)),NA())</f>
        <v>#N/A</v>
      </c>
      <c r="W80" s="508" t="e">
        <f ca="1">+IF(AND(ISNUMBER(OFFSET('Sanitation Data'!$D$6,0,10*ROW('Sanitation Data'!D74))),'Data Summary'!CL80="Yes"),OFFSET('Sanitation Data'!$D$6,0,10*ROW('Sanitation Data'!D74)),NA())</f>
        <v>#N/A</v>
      </c>
      <c r="X80" s="508" t="e">
        <f ca="1">+IF(AND(ISNUMBER(OFFSET('Sanitation Data'!$D$10,0,10*ROW('Sanitation Data'!D74))),'Data Summary'!CM80="Yes"),OFFSET('Sanitation Data'!$D$10,0,10*ROW('Sanitation Data'!D74)),NA())</f>
        <v>#N/A</v>
      </c>
      <c r="Y80" s="508" t="e">
        <f ca="1">+IF(AND(ISNUMBER(OFFSET('Sanitation Data'!$D$11,0,10*ROW('Sanitation Data'!D74))),'Data Summary'!CN80="Yes"),OFFSET('Sanitation Data'!$D$11,0,10*ROW('Sanitation Data'!D74)),NA())</f>
        <v>#N/A</v>
      </c>
      <c r="Z80" s="508" t="e">
        <f ca="1">+IF(AND(ISNUMBER(OFFSET('Sanitation Data'!$D$12,0,10*ROW('Sanitation Data'!D74))),'Data Summary'!CO80="Yes"),OFFSET('Sanitation Data'!$D$12,0,10*ROW('Sanitation Data'!D74)),NA())</f>
        <v>#N/A</v>
      </c>
      <c r="AA80" s="508" t="e">
        <f ca="1">+IF(AND(ISNUMBER(OFFSET('Sanitation Data'!$E$4,0,10*ROW('Sanitation Data'!E74))),'Data Summary'!CP80="Yes"),100-OFFSET('Sanitation Data'!$E$4,0,10*ROW('Sanitation Data'!E74)),NA())</f>
        <v>#N/A</v>
      </c>
      <c r="AB80" s="508" t="e">
        <f ca="1">+IF(AND(ISNUMBER(OFFSET('Sanitation Data'!$E$6,0,10*ROW('Sanitation Data'!E74))),'Data Summary'!CQ80="Yes"),OFFSET('Sanitation Data'!$E$6,0,10*ROW('Sanitation Data'!E74)),NA())</f>
        <v>#N/A</v>
      </c>
      <c r="AC80" s="508" t="e">
        <f ca="1">+IF(AND(ISNUMBER(OFFSET('Sanitation Data'!$E$10,0,10*ROW('Sanitation Data'!E74))),'Data Summary'!CR80="Yes"),OFFSET('Sanitation Data'!$E$10,0,10*ROW('Sanitation Data'!E74)),NA())</f>
        <v>#N/A</v>
      </c>
      <c r="AD80" s="508" t="e">
        <f ca="1">+IF(AND(ISNUMBER(OFFSET('Sanitation Data'!$E$11,0,10*ROW('Sanitation Data'!E74))),'Data Summary'!CS80="Yes"),OFFSET('Sanitation Data'!$E$11,0,10*ROW('Sanitation Data'!E74)),NA())</f>
        <v>#N/A</v>
      </c>
      <c r="AE80" s="508" t="e">
        <f ca="1">+IF(AND(ISNUMBER(OFFSET('Sanitation Data'!$E$12,0,10*ROW('Sanitation Data'!E74))),'Data Summary'!CT80="Yes"),OFFSET('Sanitation Data'!$E$12,0,10*ROW('Sanitation Data'!E74)),NA())</f>
        <v>#N/A</v>
      </c>
      <c r="AF80" s="508" t="e">
        <f ca="1">+IF(AND(ISNUMBER(OFFSET('Sanitation Data'!$F$4,0,10*ROW('Sanitation Data'!F74))),'Data Summary'!CU80="Yes"),100-OFFSET('Sanitation Data'!$F$4,0,10*ROW('Sanitation Data'!F74)),NA())</f>
        <v>#N/A</v>
      </c>
      <c r="AG80" s="508" t="e">
        <f ca="1">+IF(AND(ISNUMBER(OFFSET('Sanitation Data'!$F$6,0,10*ROW('Sanitation Data'!F74))),'Data Summary'!CV80="Yes"),OFFSET('Sanitation Data'!$F$6,0,10*ROW('Sanitation Data'!F74)),NA())</f>
        <v>#N/A</v>
      </c>
      <c r="AH80" s="508" t="e">
        <f ca="1">+IF(AND(ISNUMBER(OFFSET('Sanitation Data'!$F$10,0,10*ROW('Sanitation Data'!F74))),'Data Summary'!CW80="Yes"),OFFSET('Sanitation Data'!$F$10,0,10*ROW('Sanitation Data'!F74)),NA())</f>
        <v>#N/A</v>
      </c>
      <c r="AI80" s="508" t="e">
        <f ca="1">+IF(AND(ISNUMBER(OFFSET('Sanitation Data'!$F$11,0,10*ROW('Sanitation Data'!F74))),'Data Summary'!CX80="Yes"),OFFSET('Sanitation Data'!$F$11,0,10*ROW('Sanitation Data'!F74)),NA())</f>
        <v>#N/A</v>
      </c>
      <c r="AJ80" s="508" t="e">
        <f ca="1">+IF(AND(ISNUMBER(OFFSET('Sanitation Data'!$F$12,0,10*ROW('Sanitation Data'!F74))),'Data Summary'!CY80="Yes"),OFFSET('Sanitation Data'!$F$12,0,10*ROW('Sanitation Data'!F74)),NA())</f>
        <v>#N/A</v>
      </c>
      <c r="AK80" s="508" t="e">
        <f ca="1">+IF(AND(ISNUMBER(OFFSET('Sanitation Data'!$G$4,0,10*ROW('Sanitation Data'!G74))),'Data Summary'!CZ80="Yes"),100-OFFSET('Sanitation Data'!$G$4,0,10*ROW('Sanitation Data'!G74)),NA())</f>
        <v>#N/A</v>
      </c>
      <c r="AL80" s="508" t="e">
        <f ca="1">+IF(AND(ISNUMBER(OFFSET('Sanitation Data'!$G$6,0,10*ROW('Sanitation Data'!G74))),'Data Summary'!DA80="Yes"),OFFSET('Sanitation Data'!$G$6,0,10*ROW('Sanitation Data'!G74)),NA())</f>
        <v>#N/A</v>
      </c>
      <c r="AM80" s="508" t="e">
        <f ca="1">+IF(AND(ISNUMBER(OFFSET('Sanitation Data'!$G$10,0,10*ROW('Sanitation Data'!G74))),'Data Summary'!DB80="Yes"),OFFSET('Sanitation Data'!$G$10,0,10*ROW('Sanitation Data'!G74)),NA())</f>
        <v>#N/A</v>
      </c>
      <c r="AN80" s="508" t="e">
        <f ca="1">+IF(AND(ISNUMBER(OFFSET('Sanitation Data'!$G$11,0,10*ROW('Sanitation Data'!G74))),'Data Summary'!DC80="Yes"),OFFSET('Sanitation Data'!$G$11,0,10*ROW('Sanitation Data'!G74)),NA())</f>
        <v>#N/A</v>
      </c>
      <c r="AO80" s="508" t="e">
        <f ca="1">+IF(AND(ISNUMBER(OFFSET('Sanitation Data'!$G$12,0,10*ROW('Sanitation Data'!G74))),'Data Summary'!DD80="Yes"),OFFSET('Sanitation Data'!$G$12,0,10*ROW('Sanitation Data'!G74)),NA())</f>
        <v>#N/A</v>
      </c>
      <c r="AP80" s="508" t="e">
        <f ca="1">+IF(AND(ISNUMBER(OFFSET('Sanitation Data'!$H$4,0,10*ROW('Sanitation Data'!H74))),'Data Summary'!DE80="Yes"),100-OFFSET('Sanitation Data'!$H$4,0,10*ROW('Sanitation Data'!H74)),NA())</f>
        <v>#N/A</v>
      </c>
      <c r="AQ80" s="508" t="e">
        <f ca="1">+IF(AND(ISNUMBER(OFFSET('Sanitation Data'!$H$6,0,10*ROW('Sanitation Data'!H74))),'Data Summary'!DF80="Yes"),OFFSET('Sanitation Data'!$H$6,0,10*ROW('Sanitation Data'!H74)),NA())</f>
        <v>#N/A</v>
      </c>
      <c r="AR80" s="508" t="e">
        <f ca="1">+IF(AND(ISNUMBER(OFFSET('Sanitation Data'!$H$10,0,10*ROW('Sanitation Data'!H74))),'Data Summary'!DG80="Yes"),OFFSET('Sanitation Data'!$H$10,0,10*ROW('Sanitation Data'!H74)),NA())</f>
        <v>#N/A</v>
      </c>
      <c r="AS80" s="508" t="e">
        <f ca="1">+IF(AND(ISNUMBER(OFFSET('Sanitation Data'!$H$11,0,10*ROW('Sanitation Data'!H74))),'Data Summary'!DH80="Yes"),OFFSET('Sanitation Data'!$H$11,0,10*ROW('Sanitation Data'!H74)),NA())</f>
        <v>#N/A</v>
      </c>
      <c r="AT80" s="508" t="e">
        <f ca="1">+IF(AND(ISNUMBER(OFFSET('Sanitation Data'!$H$12,0,10*ROW('Sanitation Data'!H74))),'Data Summary'!DI80="Yes"),OFFSET('Sanitation Data'!$H$12,0,10*ROW('Sanitation Data'!H74)),NA())</f>
        <v>#N/A</v>
      </c>
      <c r="AU80" s="508" t="e">
        <f ca="1">+IF(AND(ISNUMBER(OFFSET('Sanitation Data'!$I$4,0,10*ROW('Sanitation Data'!I74))),'Data Summary'!DJ80="Yes"),100-OFFSET('Sanitation Data'!$I$4,0,10*ROW('Sanitation Data'!I74)),NA())</f>
        <v>#N/A</v>
      </c>
      <c r="AV80" s="508" t="e">
        <f ca="1">+IF(AND(ISNUMBER(OFFSET('Sanitation Data'!$I$6,0,10*ROW('Sanitation Data'!I74))),'Data Summary'!DK80="Yes"),OFFSET('Sanitation Data'!$I$6,0,10*ROW('Sanitation Data'!I74)),NA())</f>
        <v>#N/A</v>
      </c>
      <c r="AW80" s="508" t="e">
        <f ca="1">+IF(AND(ISNUMBER(OFFSET('Sanitation Data'!$I$10,0,10*ROW('Sanitation Data'!I74))),'Data Summary'!DL80="Yes"),OFFSET('Sanitation Data'!$I$10,0,10*ROW('Sanitation Data'!I74)),NA())</f>
        <v>#N/A</v>
      </c>
      <c r="AX80" s="508" t="e">
        <f ca="1">+IF(AND(ISNUMBER(OFFSET('Sanitation Data'!$I$11,0,10*ROW('Sanitation Data'!I74))),'Data Summary'!DM80="Yes"),OFFSET('Sanitation Data'!$I$11,0,10*ROW('Sanitation Data'!I74)),NA())</f>
        <v>#N/A</v>
      </c>
      <c r="AY80" s="508" t="e">
        <f ca="1">+IF(AND(ISNUMBER(OFFSET('Sanitation Data'!$I$12,0,10*ROW('Sanitation Data'!I74))),'Data Summary'!DN80="Yes"),OFFSET('Sanitation Data'!$I$12,0,10*ROW('Sanitation Data'!I74)),NA())</f>
        <v>#N/A</v>
      </c>
      <c r="AZ80" s="509" t="e">
        <f ca="1">+IF(AND(ISNUMBER(OFFSET('Hygiene Data'!$D$5,0,10*ROW('Hygiene Data'!D74))),'Data Summary'!DO80="Yes"),OFFSET('Hygiene Data'!$D$5,0,10*ROW('Hygiene Data'!D74)),NA())</f>
        <v>#N/A</v>
      </c>
      <c r="BA80" s="509" t="e">
        <f ca="1">+IF(AND(ISNUMBER(OFFSET('Hygiene Data'!$D$7,0,10*ROW('Hygiene Data'!D74))),'Data Summary'!DP80="Yes"),OFFSET('Hygiene Data'!$D$7,0,10*ROW('Hygiene Data'!D74)),NA())</f>
        <v>#N/A</v>
      </c>
      <c r="BB80" s="509" t="e">
        <f ca="1">+IF(AND(ISNUMBER(OFFSET('Hygiene Data'!$D$9,0,10*ROW('Hygiene Data'!D74))),'Data Summary'!DQ80="Yes"),OFFSET('Hygiene Data'!$D$9,0,10*ROW('Hygiene Data'!D74)),NA())</f>
        <v>#N/A</v>
      </c>
      <c r="BC80" s="509" t="e">
        <f ca="1">+IF(AND(ISNUMBER(OFFSET('Hygiene Data'!$E$5,0,10*ROW('Hygiene Data'!E74))),'Data Summary'!DR80="Yes"),OFFSET('Hygiene Data'!$E$5,0,10*ROW('Hygiene Data'!E74)),NA())</f>
        <v>#N/A</v>
      </c>
      <c r="BD80" s="509" t="e">
        <f ca="1">+IF(AND(ISNUMBER(OFFSET('Hygiene Data'!$E$7,0,10*ROW('Hygiene Data'!E74))),'Data Summary'!DS80="Yes"),OFFSET('Hygiene Data'!$E$7,0,10*ROW('Hygiene Data'!E74)),NA())</f>
        <v>#N/A</v>
      </c>
      <c r="BE80" s="509" t="e">
        <f ca="1">+IF(AND(ISNUMBER(OFFSET('Hygiene Data'!$E$9,0,10*ROW('Hygiene Data'!E74))),'Data Summary'!DT80="Yes"),OFFSET('Hygiene Data'!$E$9,0,10*ROW('Hygiene Data'!E74)),NA())</f>
        <v>#N/A</v>
      </c>
      <c r="BF80" s="509" t="e">
        <f ca="1">+IF(AND(ISNUMBER(OFFSET('Hygiene Data'!$F$5,0,10*ROW('Hygiene Data'!F74))),'Data Summary'!DU80="Yes"),OFFSET('Hygiene Data'!$F$5,0,10*ROW('Hygiene Data'!F74)),NA())</f>
        <v>#N/A</v>
      </c>
      <c r="BG80" s="509" t="e">
        <f ca="1">+IF(AND(ISNUMBER(OFFSET('Hygiene Data'!$F$7,0,10*ROW('Hygiene Data'!F74))),'Data Summary'!DV80="Yes"),OFFSET('Hygiene Data'!$F$7,0,10*ROW('Hygiene Data'!F74)),NA())</f>
        <v>#N/A</v>
      </c>
      <c r="BH80" s="509" t="e">
        <f ca="1">+IF(AND(ISNUMBER(OFFSET('Hygiene Data'!$F$9,0,10*ROW('Hygiene Data'!F74))),'Data Summary'!DW80="Yes"),OFFSET('Hygiene Data'!$F$9,0,10*ROW('Hygiene Data'!F74)),NA())</f>
        <v>#N/A</v>
      </c>
      <c r="BI80" s="509" t="e">
        <f ca="1">+IF(AND(ISNUMBER(OFFSET('Hygiene Data'!$G$5,0,10*ROW('Hygiene Data'!G74))),'Data Summary'!DX80="Yes"),OFFSET('Hygiene Data'!$G$5,0,10*ROW('Hygiene Data'!G74)),NA())</f>
        <v>#N/A</v>
      </c>
      <c r="BJ80" s="509" t="e">
        <f ca="1">+IF(AND(ISNUMBER(OFFSET('Hygiene Data'!$G$7,0,10*ROW('Hygiene Data'!G74))),'Data Summary'!DY80="Yes"),OFFSET('Hygiene Data'!$G$7,0,10*ROW('Hygiene Data'!G74)),NA())</f>
        <v>#N/A</v>
      </c>
      <c r="BK80" s="509" t="e">
        <f ca="1">+IF(AND(ISNUMBER(OFFSET('Hygiene Data'!$G$9,0,10*ROW('Hygiene Data'!G74))),'Data Summary'!DZ80="Yes"),OFFSET('Hygiene Data'!$G$9,0,10*ROW('Hygiene Data'!G74)),NA())</f>
        <v>#N/A</v>
      </c>
      <c r="BL80" s="509" t="e">
        <f ca="1">+IF(AND(ISNUMBER(OFFSET('Hygiene Data'!$H$5,0,10*ROW('Hygiene Data'!H74))),'Data Summary'!EA80="Yes"),OFFSET('Hygiene Data'!$H$5,0,10*ROW('Hygiene Data'!H74)),NA())</f>
        <v>#N/A</v>
      </c>
      <c r="BM80" s="509" t="e">
        <f ca="1">+IF(AND(ISNUMBER(OFFSET('Hygiene Data'!$H$7,0,10*ROW('Hygiene Data'!H74))),'Data Summary'!EB80="Yes"),OFFSET('Hygiene Data'!$H$7,0,10*ROW('Hygiene Data'!H74)),NA())</f>
        <v>#N/A</v>
      </c>
      <c r="BN80" s="509" t="e">
        <f ca="1">+IF(AND(ISNUMBER(OFFSET('Hygiene Data'!$H$9,0,10*ROW('Hygiene Data'!H74))),'Data Summary'!EC80="Yes"),OFFSET('Hygiene Data'!$H$9,0,10*ROW('Hygiene Data'!H74)),NA())</f>
        <v>#N/A</v>
      </c>
      <c r="BO80" s="509" t="e">
        <f ca="1">+IF(AND(ISNUMBER(OFFSET('Hygiene Data'!$I$5,0,10*ROW('Hygiene Data'!I74))),'Data Summary'!ED80="Yes"),OFFSET('Hygiene Data'!$I$5,0,10*ROW('Hygiene Data'!I74)),NA())</f>
        <v>#N/A</v>
      </c>
      <c r="BP80" s="509" t="e">
        <f ca="1">+IF(AND(ISNUMBER(OFFSET('Hygiene Data'!$I$7,0,10*ROW('Hygiene Data'!I74))),'Data Summary'!EE80="Yes"),OFFSET('Hygiene Data'!$I$7,0,10*ROW('Hygiene Data'!I74)),NA())</f>
        <v>#N/A</v>
      </c>
      <c r="BQ80" s="509" t="e">
        <f ca="1">+IF(AND(ISNUMBER(OFFSET('Hygiene Data'!$I$9,0,10*ROW('Hygiene Data'!I74))),'Data Summary'!EF80="Yes"),OFFSET('Hygiene Data'!$I$9,0,10*ROW('Hygiene Data'!I74)),NA())</f>
        <v>#N/A</v>
      </c>
    </row>
    <row r="81" spans="1:69" x14ac:dyDescent="0.25">
      <c r="A81" s="505" t="e">
        <f ca="1">+RIGHT('Data Summary'!A81,LEN('Data Summary'!A81)-9)</f>
        <v>#VALUE!</v>
      </c>
      <c r="B81" s="479" t="str">
        <f ca="1">+IF(ISTEXT('Data Summary'!B81),'Data Summary'!B81,"")</f>
        <v/>
      </c>
      <c r="C81" s="506" t="e">
        <f ca="1">+VALUE('Data Summary'!C81)</f>
        <v>#VALUE!</v>
      </c>
      <c r="D81" s="507" t="e">
        <f ca="1">+IF(AND(ISNUMBER(OFFSET('Water Data'!$D$4,0,10*ROW('Water Data'!D75))),'Data Summary'!BS81="Yes"),100-OFFSET('Water Data'!$D$4,0,10*ROW('Water Data'!D75)),NA())</f>
        <v>#N/A</v>
      </c>
      <c r="E81" s="507" t="e">
        <f ca="1">+IF(AND(ISNUMBER(OFFSET('Water Data'!$D$6,0,10*ROW('Water Data'!D75))),'Data Summary'!BT81="Yes"),OFFSET('Water Data'!$D$6,0,10*ROW('Water Data'!D75)),NA())</f>
        <v>#N/A</v>
      </c>
      <c r="F81" s="507" t="e">
        <f ca="1">+IF(AND(ISNUMBER(OFFSET('Water Data'!$D$9,0,10*ROW('Water Data'!D75))),'Data Summary'!BU81="Yes"),OFFSET('Water Data'!$D$9,0,10*ROW('Water Data'!D75)),NA())</f>
        <v>#N/A</v>
      </c>
      <c r="G81" s="507" t="e">
        <f ca="1">+IF(AND(ISNUMBER(OFFSET('Water Data'!$E$4,0,10*ROW('Water Data'!E75))),'Data Summary'!BV81="Yes"),100-OFFSET('Water Data'!$E$4,0,10*ROW('Water Data'!E75)),NA())</f>
        <v>#N/A</v>
      </c>
      <c r="H81" s="507" t="e">
        <f ca="1">+IF(AND(ISNUMBER(OFFSET('Water Data'!$E$6,0,10*ROW('Water Data'!E75))),'Data Summary'!BW81="Yes"),OFFSET('Water Data'!$E$6,0,10*ROW('Water Data'!E75)),NA())</f>
        <v>#N/A</v>
      </c>
      <c r="I81" s="507" t="e">
        <f ca="1">+IF(AND(ISNUMBER(OFFSET('Water Data'!$E$9,0,10*ROW('Water Data'!E75))),'Data Summary'!BX81="Yes"),OFFSET('Water Data'!$E$9,0,10*ROW('Water Data'!E75)),NA())</f>
        <v>#N/A</v>
      </c>
      <c r="J81" s="507" t="e">
        <f ca="1">+IF(AND(ISNUMBER(OFFSET('Water Data'!$F$4,0,10*ROW('Water Data'!F75))),'Data Summary'!BY81="Yes"),100-OFFSET('Water Data'!$F$4,0,10*ROW('Water Data'!F75)),NA())</f>
        <v>#N/A</v>
      </c>
      <c r="K81" s="507" t="e">
        <f ca="1">+IF(AND(ISNUMBER(OFFSET('Water Data'!$F$6,0,10*ROW('Water Data'!F75))),'Data Summary'!BZ81="Yes"),OFFSET('Water Data'!$F$6,0,10*ROW('Water Data'!F75)),NA())</f>
        <v>#N/A</v>
      </c>
      <c r="L81" s="507" t="e">
        <f ca="1">+IF(AND(ISNUMBER(OFFSET('Water Data'!$F$9,0,10*ROW('Water Data'!F75))),'Data Summary'!CA81="Yes"),OFFSET('Water Data'!$F$9,0,10*ROW('Water Data'!F75)),NA())</f>
        <v>#N/A</v>
      </c>
      <c r="M81" s="507" t="e">
        <f ca="1">+IF(AND(ISNUMBER(OFFSET('Water Data'!$G$4,0,10*ROW('Water Data'!G75))),'Data Summary'!CB81="Yes"),100-OFFSET('Water Data'!$G$4,0,10*ROW('Water Data'!G75)),NA())</f>
        <v>#N/A</v>
      </c>
      <c r="N81" s="507" t="e">
        <f ca="1">+IF(AND(ISNUMBER(OFFSET('Water Data'!$G$6,0,10*ROW('Water Data'!G75))),'Data Summary'!CC81="Yes"),OFFSET('Water Data'!$G$6,0,10*ROW('Water Data'!G75)),NA())</f>
        <v>#N/A</v>
      </c>
      <c r="O81" s="507" t="e">
        <f ca="1">+IF(AND(ISNUMBER(OFFSET('Water Data'!$G$9,0,10*ROW('Water Data'!G75))),'Data Summary'!CD81="Yes"),OFFSET('Water Data'!$G$9,0,10*ROW('Water Data'!G75)),NA())</f>
        <v>#N/A</v>
      </c>
      <c r="P81" s="507" t="e">
        <f ca="1">+IF(AND(ISNUMBER(OFFSET('Water Data'!$H$4,0,10*ROW('Water Data'!H75))),'Data Summary'!CE81="Yes"),100-OFFSET('Water Data'!$H$4,0,10*ROW('Water Data'!H75)),NA())</f>
        <v>#N/A</v>
      </c>
      <c r="Q81" s="507" t="e">
        <f ca="1">+IF(AND(ISNUMBER(OFFSET('Water Data'!$H$6,0,10*ROW('Water Data'!H75))),'Data Summary'!CF81="Yes"),OFFSET('Water Data'!$H$6,0,10*ROW('Water Data'!H75)),NA())</f>
        <v>#N/A</v>
      </c>
      <c r="R81" s="507" t="e">
        <f ca="1">+IF(AND(ISNUMBER(OFFSET('Water Data'!$H$9,0,10*ROW('Water Data'!H75))),'Data Summary'!CG81="Yes"),OFFSET('Water Data'!$H$9,0,10*ROW('Water Data'!H75)),NA())</f>
        <v>#N/A</v>
      </c>
      <c r="S81" s="507" t="e">
        <f ca="1">+IF(AND(ISNUMBER(OFFSET('Water Data'!$I$4,0,10*ROW('Water Data'!I75))),'Data Summary'!CH81="Yes"),100-OFFSET('Water Data'!$I$4,0,10*ROW('Water Data'!I75)),NA())</f>
        <v>#N/A</v>
      </c>
      <c r="T81" s="507" t="e">
        <f ca="1">+IF(AND(ISNUMBER(OFFSET('Water Data'!$I$6,0,10*ROW('Water Data'!I75))),'Data Summary'!CI81="Yes"),OFFSET('Water Data'!$I$6,0,10*ROW('Water Data'!I75)),NA())</f>
        <v>#N/A</v>
      </c>
      <c r="U81" s="507" t="e">
        <f ca="1">+IF(AND(ISNUMBER(OFFSET('Water Data'!$I$9,0,10*ROW('Water Data'!I75))),'Data Summary'!CJ81="Yes"),OFFSET('Water Data'!$I$9,0,10*ROW('Water Data'!I75)),NA())</f>
        <v>#N/A</v>
      </c>
      <c r="V81" s="508" t="e">
        <f ca="1">+IF(AND(ISNUMBER(OFFSET('Sanitation Data'!$D$4,0,10*ROW('Sanitation Data'!D75))),'Data Summary'!CK81="Yes"),100-OFFSET('Sanitation Data'!$D$4,0,10*ROW('Sanitation Data'!D75)),NA())</f>
        <v>#N/A</v>
      </c>
      <c r="W81" s="508" t="e">
        <f ca="1">+IF(AND(ISNUMBER(OFFSET('Sanitation Data'!$D$6,0,10*ROW('Sanitation Data'!D75))),'Data Summary'!CL81="Yes"),OFFSET('Sanitation Data'!$D$6,0,10*ROW('Sanitation Data'!D75)),NA())</f>
        <v>#N/A</v>
      </c>
      <c r="X81" s="508" t="e">
        <f ca="1">+IF(AND(ISNUMBER(OFFSET('Sanitation Data'!$D$10,0,10*ROW('Sanitation Data'!D75))),'Data Summary'!CM81="Yes"),OFFSET('Sanitation Data'!$D$10,0,10*ROW('Sanitation Data'!D75)),NA())</f>
        <v>#N/A</v>
      </c>
      <c r="Y81" s="508" t="e">
        <f ca="1">+IF(AND(ISNUMBER(OFFSET('Sanitation Data'!$D$11,0,10*ROW('Sanitation Data'!D75))),'Data Summary'!CN81="Yes"),OFFSET('Sanitation Data'!$D$11,0,10*ROW('Sanitation Data'!D75)),NA())</f>
        <v>#N/A</v>
      </c>
      <c r="Z81" s="508" t="e">
        <f ca="1">+IF(AND(ISNUMBER(OFFSET('Sanitation Data'!$D$12,0,10*ROW('Sanitation Data'!D75))),'Data Summary'!CO81="Yes"),OFFSET('Sanitation Data'!$D$12,0,10*ROW('Sanitation Data'!D75)),NA())</f>
        <v>#N/A</v>
      </c>
      <c r="AA81" s="508" t="e">
        <f ca="1">+IF(AND(ISNUMBER(OFFSET('Sanitation Data'!$E$4,0,10*ROW('Sanitation Data'!E75))),'Data Summary'!CP81="Yes"),100-OFFSET('Sanitation Data'!$E$4,0,10*ROW('Sanitation Data'!E75)),NA())</f>
        <v>#N/A</v>
      </c>
      <c r="AB81" s="508" t="e">
        <f ca="1">+IF(AND(ISNUMBER(OFFSET('Sanitation Data'!$E$6,0,10*ROW('Sanitation Data'!E75))),'Data Summary'!CQ81="Yes"),OFFSET('Sanitation Data'!$E$6,0,10*ROW('Sanitation Data'!E75)),NA())</f>
        <v>#N/A</v>
      </c>
      <c r="AC81" s="508" t="e">
        <f ca="1">+IF(AND(ISNUMBER(OFFSET('Sanitation Data'!$E$10,0,10*ROW('Sanitation Data'!E75))),'Data Summary'!CR81="Yes"),OFFSET('Sanitation Data'!$E$10,0,10*ROW('Sanitation Data'!E75)),NA())</f>
        <v>#N/A</v>
      </c>
      <c r="AD81" s="508" t="e">
        <f ca="1">+IF(AND(ISNUMBER(OFFSET('Sanitation Data'!$E$11,0,10*ROW('Sanitation Data'!E75))),'Data Summary'!CS81="Yes"),OFFSET('Sanitation Data'!$E$11,0,10*ROW('Sanitation Data'!E75)),NA())</f>
        <v>#N/A</v>
      </c>
      <c r="AE81" s="508" t="e">
        <f ca="1">+IF(AND(ISNUMBER(OFFSET('Sanitation Data'!$E$12,0,10*ROW('Sanitation Data'!E75))),'Data Summary'!CT81="Yes"),OFFSET('Sanitation Data'!$E$12,0,10*ROW('Sanitation Data'!E75)),NA())</f>
        <v>#N/A</v>
      </c>
      <c r="AF81" s="508" t="e">
        <f ca="1">+IF(AND(ISNUMBER(OFFSET('Sanitation Data'!$F$4,0,10*ROW('Sanitation Data'!F75))),'Data Summary'!CU81="Yes"),100-OFFSET('Sanitation Data'!$F$4,0,10*ROW('Sanitation Data'!F75)),NA())</f>
        <v>#N/A</v>
      </c>
      <c r="AG81" s="508" t="e">
        <f ca="1">+IF(AND(ISNUMBER(OFFSET('Sanitation Data'!$F$6,0,10*ROW('Sanitation Data'!F75))),'Data Summary'!CV81="Yes"),OFFSET('Sanitation Data'!$F$6,0,10*ROW('Sanitation Data'!F75)),NA())</f>
        <v>#N/A</v>
      </c>
      <c r="AH81" s="508" t="e">
        <f ca="1">+IF(AND(ISNUMBER(OFFSET('Sanitation Data'!$F$10,0,10*ROW('Sanitation Data'!F75))),'Data Summary'!CW81="Yes"),OFFSET('Sanitation Data'!$F$10,0,10*ROW('Sanitation Data'!F75)),NA())</f>
        <v>#N/A</v>
      </c>
      <c r="AI81" s="508" t="e">
        <f ca="1">+IF(AND(ISNUMBER(OFFSET('Sanitation Data'!$F$11,0,10*ROW('Sanitation Data'!F75))),'Data Summary'!CX81="Yes"),OFFSET('Sanitation Data'!$F$11,0,10*ROW('Sanitation Data'!F75)),NA())</f>
        <v>#N/A</v>
      </c>
      <c r="AJ81" s="508" t="e">
        <f ca="1">+IF(AND(ISNUMBER(OFFSET('Sanitation Data'!$F$12,0,10*ROW('Sanitation Data'!F75))),'Data Summary'!CY81="Yes"),OFFSET('Sanitation Data'!$F$12,0,10*ROW('Sanitation Data'!F75)),NA())</f>
        <v>#N/A</v>
      </c>
      <c r="AK81" s="508" t="e">
        <f ca="1">+IF(AND(ISNUMBER(OFFSET('Sanitation Data'!$G$4,0,10*ROW('Sanitation Data'!G75))),'Data Summary'!CZ81="Yes"),100-OFFSET('Sanitation Data'!$G$4,0,10*ROW('Sanitation Data'!G75)),NA())</f>
        <v>#N/A</v>
      </c>
      <c r="AL81" s="508" t="e">
        <f ca="1">+IF(AND(ISNUMBER(OFFSET('Sanitation Data'!$G$6,0,10*ROW('Sanitation Data'!G75))),'Data Summary'!DA81="Yes"),OFFSET('Sanitation Data'!$G$6,0,10*ROW('Sanitation Data'!G75)),NA())</f>
        <v>#N/A</v>
      </c>
      <c r="AM81" s="508" t="e">
        <f ca="1">+IF(AND(ISNUMBER(OFFSET('Sanitation Data'!$G$10,0,10*ROW('Sanitation Data'!G75))),'Data Summary'!DB81="Yes"),OFFSET('Sanitation Data'!$G$10,0,10*ROW('Sanitation Data'!G75)),NA())</f>
        <v>#N/A</v>
      </c>
      <c r="AN81" s="508" t="e">
        <f ca="1">+IF(AND(ISNUMBER(OFFSET('Sanitation Data'!$G$11,0,10*ROW('Sanitation Data'!G75))),'Data Summary'!DC81="Yes"),OFFSET('Sanitation Data'!$G$11,0,10*ROW('Sanitation Data'!G75)),NA())</f>
        <v>#N/A</v>
      </c>
      <c r="AO81" s="508" t="e">
        <f ca="1">+IF(AND(ISNUMBER(OFFSET('Sanitation Data'!$G$12,0,10*ROW('Sanitation Data'!G75))),'Data Summary'!DD81="Yes"),OFFSET('Sanitation Data'!$G$12,0,10*ROW('Sanitation Data'!G75)),NA())</f>
        <v>#N/A</v>
      </c>
      <c r="AP81" s="508" t="e">
        <f ca="1">+IF(AND(ISNUMBER(OFFSET('Sanitation Data'!$H$4,0,10*ROW('Sanitation Data'!H75))),'Data Summary'!DE81="Yes"),100-OFFSET('Sanitation Data'!$H$4,0,10*ROW('Sanitation Data'!H75)),NA())</f>
        <v>#N/A</v>
      </c>
      <c r="AQ81" s="508" t="e">
        <f ca="1">+IF(AND(ISNUMBER(OFFSET('Sanitation Data'!$H$6,0,10*ROW('Sanitation Data'!H75))),'Data Summary'!DF81="Yes"),OFFSET('Sanitation Data'!$H$6,0,10*ROW('Sanitation Data'!H75)),NA())</f>
        <v>#N/A</v>
      </c>
      <c r="AR81" s="508" t="e">
        <f ca="1">+IF(AND(ISNUMBER(OFFSET('Sanitation Data'!$H$10,0,10*ROW('Sanitation Data'!H75))),'Data Summary'!DG81="Yes"),OFFSET('Sanitation Data'!$H$10,0,10*ROW('Sanitation Data'!H75)),NA())</f>
        <v>#N/A</v>
      </c>
      <c r="AS81" s="508" t="e">
        <f ca="1">+IF(AND(ISNUMBER(OFFSET('Sanitation Data'!$H$11,0,10*ROW('Sanitation Data'!H75))),'Data Summary'!DH81="Yes"),OFFSET('Sanitation Data'!$H$11,0,10*ROW('Sanitation Data'!H75)),NA())</f>
        <v>#N/A</v>
      </c>
      <c r="AT81" s="508" t="e">
        <f ca="1">+IF(AND(ISNUMBER(OFFSET('Sanitation Data'!$H$12,0,10*ROW('Sanitation Data'!H75))),'Data Summary'!DI81="Yes"),OFFSET('Sanitation Data'!$H$12,0,10*ROW('Sanitation Data'!H75)),NA())</f>
        <v>#N/A</v>
      </c>
      <c r="AU81" s="508" t="e">
        <f ca="1">+IF(AND(ISNUMBER(OFFSET('Sanitation Data'!$I$4,0,10*ROW('Sanitation Data'!I75))),'Data Summary'!DJ81="Yes"),100-OFFSET('Sanitation Data'!$I$4,0,10*ROW('Sanitation Data'!I75)),NA())</f>
        <v>#N/A</v>
      </c>
      <c r="AV81" s="508" t="e">
        <f ca="1">+IF(AND(ISNUMBER(OFFSET('Sanitation Data'!$I$6,0,10*ROW('Sanitation Data'!I75))),'Data Summary'!DK81="Yes"),OFFSET('Sanitation Data'!$I$6,0,10*ROW('Sanitation Data'!I75)),NA())</f>
        <v>#N/A</v>
      </c>
      <c r="AW81" s="508" t="e">
        <f ca="1">+IF(AND(ISNUMBER(OFFSET('Sanitation Data'!$I$10,0,10*ROW('Sanitation Data'!I75))),'Data Summary'!DL81="Yes"),OFFSET('Sanitation Data'!$I$10,0,10*ROW('Sanitation Data'!I75)),NA())</f>
        <v>#N/A</v>
      </c>
      <c r="AX81" s="508" t="e">
        <f ca="1">+IF(AND(ISNUMBER(OFFSET('Sanitation Data'!$I$11,0,10*ROW('Sanitation Data'!I75))),'Data Summary'!DM81="Yes"),OFFSET('Sanitation Data'!$I$11,0,10*ROW('Sanitation Data'!I75)),NA())</f>
        <v>#N/A</v>
      </c>
      <c r="AY81" s="508" t="e">
        <f ca="1">+IF(AND(ISNUMBER(OFFSET('Sanitation Data'!$I$12,0,10*ROW('Sanitation Data'!I75))),'Data Summary'!DN81="Yes"),OFFSET('Sanitation Data'!$I$12,0,10*ROW('Sanitation Data'!I75)),NA())</f>
        <v>#N/A</v>
      </c>
      <c r="AZ81" s="509" t="e">
        <f ca="1">+IF(AND(ISNUMBER(OFFSET('Hygiene Data'!$D$5,0,10*ROW('Hygiene Data'!D75))),'Data Summary'!DO81="Yes"),OFFSET('Hygiene Data'!$D$5,0,10*ROW('Hygiene Data'!D75)),NA())</f>
        <v>#N/A</v>
      </c>
      <c r="BA81" s="509" t="e">
        <f ca="1">+IF(AND(ISNUMBER(OFFSET('Hygiene Data'!$D$7,0,10*ROW('Hygiene Data'!D75))),'Data Summary'!DP81="Yes"),OFFSET('Hygiene Data'!$D$7,0,10*ROW('Hygiene Data'!D75)),NA())</f>
        <v>#N/A</v>
      </c>
      <c r="BB81" s="509" t="e">
        <f ca="1">+IF(AND(ISNUMBER(OFFSET('Hygiene Data'!$D$9,0,10*ROW('Hygiene Data'!D75))),'Data Summary'!DQ81="Yes"),OFFSET('Hygiene Data'!$D$9,0,10*ROW('Hygiene Data'!D75)),NA())</f>
        <v>#N/A</v>
      </c>
      <c r="BC81" s="509" t="e">
        <f ca="1">+IF(AND(ISNUMBER(OFFSET('Hygiene Data'!$E$5,0,10*ROW('Hygiene Data'!E75))),'Data Summary'!DR81="Yes"),OFFSET('Hygiene Data'!$E$5,0,10*ROW('Hygiene Data'!E75)),NA())</f>
        <v>#N/A</v>
      </c>
      <c r="BD81" s="509" t="e">
        <f ca="1">+IF(AND(ISNUMBER(OFFSET('Hygiene Data'!$E$7,0,10*ROW('Hygiene Data'!E75))),'Data Summary'!DS81="Yes"),OFFSET('Hygiene Data'!$E$7,0,10*ROW('Hygiene Data'!E75)),NA())</f>
        <v>#N/A</v>
      </c>
      <c r="BE81" s="509" t="e">
        <f ca="1">+IF(AND(ISNUMBER(OFFSET('Hygiene Data'!$E$9,0,10*ROW('Hygiene Data'!E75))),'Data Summary'!DT81="Yes"),OFFSET('Hygiene Data'!$E$9,0,10*ROW('Hygiene Data'!E75)),NA())</f>
        <v>#N/A</v>
      </c>
      <c r="BF81" s="509" t="e">
        <f ca="1">+IF(AND(ISNUMBER(OFFSET('Hygiene Data'!$F$5,0,10*ROW('Hygiene Data'!F75))),'Data Summary'!DU81="Yes"),OFFSET('Hygiene Data'!$F$5,0,10*ROW('Hygiene Data'!F75)),NA())</f>
        <v>#N/A</v>
      </c>
      <c r="BG81" s="509" t="e">
        <f ca="1">+IF(AND(ISNUMBER(OFFSET('Hygiene Data'!$F$7,0,10*ROW('Hygiene Data'!F75))),'Data Summary'!DV81="Yes"),OFFSET('Hygiene Data'!$F$7,0,10*ROW('Hygiene Data'!F75)),NA())</f>
        <v>#N/A</v>
      </c>
      <c r="BH81" s="509" t="e">
        <f ca="1">+IF(AND(ISNUMBER(OFFSET('Hygiene Data'!$F$9,0,10*ROW('Hygiene Data'!F75))),'Data Summary'!DW81="Yes"),OFFSET('Hygiene Data'!$F$9,0,10*ROW('Hygiene Data'!F75)),NA())</f>
        <v>#N/A</v>
      </c>
      <c r="BI81" s="509" t="e">
        <f ca="1">+IF(AND(ISNUMBER(OFFSET('Hygiene Data'!$G$5,0,10*ROW('Hygiene Data'!G75))),'Data Summary'!DX81="Yes"),OFFSET('Hygiene Data'!$G$5,0,10*ROW('Hygiene Data'!G75)),NA())</f>
        <v>#N/A</v>
      </c>
      <c r="BJ81" s="509" t="e">
        <f ca="1">+IF(AND(ISNUMBER(OFFSET('Hygiene Data'!$G$7,0,10*ROW('Hygiene Data'!G75))),'Data Summary'!DY81="Yes"),OFFSET('Hygiene Data'!$G$7,0,10*ROW('Hygiene Data'!G75)),NA())</f>
        <v>#N/A</v>
      </c>
      <c r="BK81" s="509" t="e">
        <f ca="1">+IF(AND(ISNUMBER(OFFSET('Hygiene Data'!$G$9,0,10*ROW('Hygiene Data'!G75))),'Data Summary'!DZ81="Yes"),OFFSET('Hygiene Data'!$G$9,0,10*ROW('Hygiene Data'!G75)),NA())</f>
        <v>#N/A</v>
      </c>
      <c r="BL81" s="509" t="e">
        <f ca="1">+IF(AND(ISNUMBER(OFFSET('Hygiene Data'!$H$5,0,10*ROW('Hygiene Data'!H75))),'Data Summary'!EA81="Yes"),OFFSET('Hygiene Data'!$H$5,0,10*ROW('Hygiene Data'!H75)),NA())</f>
        <v>#N/A</v>
      </c>
      <c r="BM81" s="509" t="e">
        <f ca="1">+IF(AND(ISNUMBER(OFFSET('Hygiene Data'!$H$7,0,10*ROW('Hygiene Data'!H75))),'Data Summary'!EB81="Yes"),OFFSET('Hygiene Data'!$H$7,0,10*ROW('Hygiene Data'!H75)),NA())</f>
        <v>#N/A</v>
      </c>
      <c r="BN81" s="509" t="e">
        <f ca="1">+IF(AND(ISNUMBER(OFFSET('Hygiene Data'!$H$9,0,10*ROW('Hygiene Data'!H75))),'Data Summary'!EC81="Yes"),OFFSET('Hygiene Data'!$H$9,0,10*ROW('Hygiene Data'!H75)),NA())</f>
        <v>#N/A</v>
      </c>
      <c r="BO81" s="509" t="e">
        <f ca="1">+IF(AND(ISNUMBER(OFFSET('Hygiene Data'!$I$5,0,10*ROW('Hygiene Data'!I75))),'Data Summary'!ED81="Yes"),OFFSET('Hygiene Data'!$I$5,0,10*ROW('Hygiene Data'!I75)),NA())</f>
        <v>#N/A</v>
      </c>
      <c r="BP81" s="509" t="e">
        <f ca="1">+IF(AND(ISNUMBER(OFFSET('Hygiene Data'!$I$7,0,10*ROW('Hygiene Data'!I75))),'Data Summary'!EE81="Yes"),OFFSET('Hygiene Data'!$I$7,0,10*ROW('Hygiene Data'!I75)),NA())</f>
        <v>#N/A</v>
      </c>
      <c r="BQ81" s="509" t="e">
        <f ca="1">+IF(AND(ISNUMBER(OFFSET('Hygiene Data'!$I$9,0,10*ROW('Hygiene Data'!I75))),'Data Summary'!EF81="Yes"),OFFSET('Hygiene Data'!$I$9,0,10*ROW('Hygiene Data'!I75)),NA())</f>
        <v>#N/A</v>
      </c>
    </row>
    <row r="82" spans="1:69" x14ac:dyDescent="0.25">
      <c r="A82" s="505" t="e">
        <f ca="1">+RIGHT('Data Summary'!A82,LEN('Data Summary'!A82)-9)</f>
        <v>#VALUE!</v>
      </c>
      <c r="B82" s="479" t="str">
        <f ca="1">+IF(ISTEXT('Data Summary'!B82),'Data Summary'!B82,"")</f>
        <v/>
      </c>
      <c r="C82" s="506" t="e">
        <f ca="1">+VALUE('Data Summary'!C82)</f>
        <v>#VALUE!</v>
      </c>
      <c r="D82" s="507" t="e">
        <f ca="1">+IF(AND(ISNUMBER(OFFSET('Water Data'!$D$4,0,10*ROW('Water Data'!D76))),'Data Summary'!BS82="Yes"),100-OFFSET('Water Data'!$D$4,0,10*ROW('Water Data'!D76)),NA())</f>
        <v>#N/A</v>
      </c>
      <c r="E82" s="507" t="e">
        <f ca="1">+IF(AND(ISNUMBER(OFFSET('Water Data'!$D$6,0,10*ROW('Water Data'!D76))),'Data Summary'!BT82="Yes"),OFFSET('Water Data'!$D$6,0,10*ROW('Water Data'!D76)),NA())</f>
        <v>#N/A</v>
      </c>
      <c r="F82" s="507" t="e">
        <f ca="1">+IF(AND(ISNUMBER(OFFSET('Water Data'!$D$9,0,10*ROW('Water Data'!D76))),'Data Summary'!BU82="Yes"),OFFSET('Water Data'!$D$9,0,10*ROW('Water Data'!D76)),NA())</f>
        <v>#N/A</v>
      </c>
      <c r="G82" s="507" t="e">
        <f ca="1">+IF(AND(ISNUMBER(OFFSET('Water Data'!$E$4,0,10*ROW('Water Data'!E76))),'Data Summary'!BV82="Yes"),100-OFFSET('Water Data'!$E$4,0,10*ROW('Water Data'!E76)),NA())</f>
        <v>#N/A</v>
      </c>
      <c r="H82" s="507" t="e">
        <f ca="1">+IF(AND(ISNUMBER(OFFSET('Water Data'!$E$6,0,10*ROW('Water Data'!E76))),'Data Summary'!BW82="Yes"),OFFSET('Water Data'!$E$6,0,10*ROW('Water Data'!E76)),NA())</f>
        <v>#N/A</v>
      </c>
      <c r="I82" s="507" t="e">
        <f ca="1">+IF(AND(ISNUMBER(OFFSET('Water Data'!$E$9,0,10*ROW('Water Data'!E76))),'Data Summary'!BX82="Yes"),OFFSET('Water Data'!$E$9,0,10*ROW('Water Data'!E76)),NA())</f>
        <v>#N/A</v>
      </c>
      <c r="J82" s="507" t="e">
        <f ca="1">+IF(AND(ISNUMBER(OFFSET('Water Data'!$F$4,0,10*ROW('Water Data'!F76))),'Data Summary'!BY82="Yes"),100-OFFSET('Water Data'!$F$4,0,10*ROW('Water Data'!F76)),NA())</f>
        <v>#N/A</v>
      </c>
      <c r="K82" s="507" t="e">
        <f ca="1">+IF(AND(ISNUMBER(OFFSET('Water Data'!$F$6,0,10*ROW('Water Data'!F76))),'Data Summary'!BZ82="Yes"),OFFSET('Water Data'!$F$6,0,10*ROW('Water Data'!F76)),NA())</f>
        <v>#N/A</v>
      </c>
      <c r="L82" s="507" t="e">
        <f ca="1">+IF(AND(ISNUMBER(OFFSET('Water Data'!$F$9,0,10*ROW('Water Data'!F76))),'Data Summary'!CA82="Yes"),OFFSET('Water Data'!$F$9,0,10*ROW('Water Data'!F76)),NA())</f>
        <v>#N/A</v>
      </c>
      <c r="M82" s="507" t="e">
        <f ca="1">+IF(AND(ISNUMBER(OFFSET('Water Data'!$G$4,0,10*ROW('Water Data'!G76))),'Data Summary'!CB82="Yes"),100-OFFSET('Water Data'!$G$4,0,10*ROW('Water Data'!G76)),NA())</f>
        <v>#N/A</v>
      </c>
      <c r="N82" s="507" t="e">
        <f ca="1">+IF(AND(ISNUMBER(OFFSET('Water Data'!$G$6,0,10*ROW('Water Data'!G76))),'Data Summary'!CC82="Yes"),OFFSET('Water Data'!$G$6,0,10*ROW('Water Data'!G76)),NA())</f>
        <v>#N/A</v>
      </c>
      <c r="O82" s="507" t="e">
        <f ca="1">+IF(AND(ISNUMBER(OFFSET('Water Data'!$G$9,0,10*ROW('Water Data'!G76))),'Data Summary'!CD82="Yes"),OFFSET('Water Data'!$G$9,0,10*ROW('Water Data'!G76)),NA())</f>
        <v>#N/A</v>
      </c>
      <c r="P82" s="507" t="e">
        <f ca="1">+IF(AND(ISNUMBER(OFFSET('Water Data'!$H$4,0,10*ROW('Water Data'!H76))),'Data Summary'!CE82="Yes"),100-OFFSET('Water Data'!$H$4,0,10*ROW('Water Data'!H76)),NA())</f>
        <v>#N/A</v>
      </c>
      <c r="Q82" s="507" t="e">
        <f ca="1">+IF(AND(ISNUMBER(OFFSET('Water Data'!$H$6,0,10*ROW('Water Data'!H76))),'Data Summary'!CF82="Yes"),OFFSET('Water Data'!$H$6,0,10*ROW('Water Data'!H76)),NA())</f>
        <v>#N/A</v>
      </c>
      <c r="R82" s="507" t="e">
        <f ca="1">+IF(AND(ISNUMBER(OFFSET('Water Data'!$H$9,0,10*ROW('Water Data'!H76))),'Data Summary'!CG82="Yes"),OFFSET('Water Data'!$H$9,0,10*ROW('Water Data'!H76)),NA())</f>
        <v>#N/A</v>
      </c>
      <c r="S82" s="507" t="e">
        <f ca="1">+IF(AND(ISNUMBER(OFFSET('Water Data'!$I$4,0,10*ROW('Water Data'!I76))),'Data Summary'!CH82="Yes"),100-OFFSET('Water Data'!$I$4,0,10*ROW('Water Data'!I76)),NA())</f>
        <v>#N/A</v>
      </c>
      <c r="T82" s="507" t="e">
        <f ca="1">+IF(AND(ISNUMBER(OFFSET('Water Data'!$I$6,0,10*ROW('Water Data'!I76))),'Data Summary'!CI82="Yes"),OFFSET('Water Data'!$I$6,0,10*ROW('Water Data'!I76)),NA())</f>
        <v>#N/A</v>
      </c>
      <c r="U82" s="507" t="e">
        <f ca="1">+IF(AND(ISNUMBER(OFFSET('Water Data'!$I$9,0,10*ROW('Water Data'!I76))),'Data Summary'!CJ82="Yes"),OFFSET('Water Data'!$I$9,0,10*ROW('Water Data'!I76)),NA())</f>
        <v>#N/A</v>
      </c>
      <c r="V82" s="508" t="e">
        <f ca="1">+IF(AND(ISNUMBER(OFFSET('Sanitation Data'!$D$4,0,10*ROW('Sanitation Data'!D76))),'Data Summary'!CK82="Yes"),100-OFFSET('Sanitation Data'!$D$4,0,10*ROW('Sanitation Data'!D76)),NA())</f>
        <v>#N/A</v>
      </c>
      <c r="W82" s="508" t="e">
        <f ca="1">+IF(AND(ISNUMBER(OFFSET('Sanitation Data'!$D$6,0,10*ROW('Sanitation Data'!D76))),'Data Summary'!CL82="Yes"),OFFSET('Sanitation Data'!$D$6,0,10*ROW('Sanitation Data'!D76)),NA())</f>
        <v>#N/A</v>
      </c>
      <c r="X82" s="508" t="e">
        <f ca="1">+IF(AND(ISNUMBER(OFFSET('Sanitation Data'!$D$10,0,10*ROW('Sanitation Data'!D76))),'Data Summary'!CM82="Yes"),OFFSET('Sanitation Data'!$D$10,0,10*ROW('Sanitation Data'!D76)),NA())</f>
        <v>#N/A</v>
      </c>
      <c r="Y82" s="508" t="e">
        <f ca="1">+IF(AND(ISNUMBER(OFFSET('Sanitation Data'!$D$11,0,10*ROW('Sanitation Data'!D76))),'Data Summary'!CN82="Yes"),OFFSET('Sanitation Data'!$D$11,0,10*ROW('Sanitation Data'!D76)),NA())</f>
        <v>#N/A</v>
      </c>
      <c r="Z82" s="508" t="e">
        <f ca="1">+IF(AND(ISNUMBER(OFFSET('Sanitation Data'!$D$12,0,10*ROW('Sanitation Data'!D76))),'Data Summary'!CO82="Yes"),OFFSET('Sanitation Data'!$D$12,0,10*ROW('Sanitation Data'!D76)),NA())</f>
        <v>#N/A</v>
      </c>
      <c r="AA82" s="508" t="e">
        <f ca="1">+IF(AND(ISNUMBER(OFFSET('Sanitation Data'!$E$4,0,10*ROW('Sanitation Data'!E76))),'Data Summary'!CP82="Yes"),100-OFFSET('Sanitation Data'!$E$4,0,10*ROW('Sanitation Data'!E76)),NA())</f>
        <v>#N/A</v>
      </c>
      <c r="AB82" s="508" t="e">
        <f ca="1">+IF(AND(ISNUMBER(OFFSET('Sanitation Data'!$E$6,0,10*ROW('Sanitation Data'!E76))),'Data Summary'!CQ82="Yes"),OFFSET('Sanitation Data'!$E$6,0,10*ROW('Sanitation Data'!E76)),NA())</f>
        <v>#N/A</v>
      </c>
      <c r="AC82" s="508" t="e">
        <f ca="1">+IF(AND(ISNUMBER(OFFSET('Sanitation Data'!$E$10,0,10*ROW('Sanitation Data'!E76))),'Data Summary'!CR82="Yes"),OFFSET('Sanitation Data'!$E$10,0,10*ROW('Sanitation Data'!E76)),NA())</f>
        <v>#N/A</v>
      </c>
      <c r="AD82" s="508" t="e">
        <f ca="1">+IF(AND(ISNUMBER(OFFSET('Sanitation Data'!$E$11,0,10*ROW('Sanitation Data'!E76))),'Data Summary'!CS82="Yes"),OFFSET('Sanitation Data'!$E$11,0,10*ROW('Sanitation Data'!E76)),NA())</f>
        <v>#N/A</v>
      </c>
      <c r="AE82" s="508" t="e">
        <f ca="1">+IF(AND(ISNUMBER(OFFSET('Sanitation Data'!$E$12,0,10*ROW('Sanitation Data'!E76))),'Data Summary'!CT82="Yes"),OFFSET('Sanitation Data'!$E$12,0,10*ROW('Sanitation Data'!E76)),NA())</f>
        <v>#N/A</v>
      </c>
      <c r="AF82" s="508" t="e">
        <f ca="1">+IF(AND(ISNUMBER(OFFSET('Sanitation Data'!$F$4,0,10*ROW('Sanitation Data'!F76))),'Data Summary'!CU82="Yes"),100-OFFSET('Sanitation Data'!$F$4,0,10*ROW('Sanitation Data'!F76)),NA())</f>
        <v>#N/A</v>
      </c>
      <c r="AG82" s="508" t="e">
        <f ca="1">+IF(AND(ISNUMBER(OFFSET('Sanitation Data'!$F$6,0,10*ROW('Sanitation Data'!F76))),'Data Summary'!CV82="Yes"),OFFSET('Sanitation Data'!$F$6,0,10*ROW('Sanitation Data'!F76)),NA())</f>
        <v>#N/A</v>
      </c>
      <c r="AH82" s="508" t="e">
        <f ca="1">+IF(AND(ISNUMBER(OFFSET('Sanitation Data'!$F$10,0,10*ROW('Sanitation Data'!F76))),'Data Summary'!CW82="Yes"),OFFSET('Sanitation Data'!$F$10,0,10*ROW('Sanitation Data'!F76)),NA())</f>
        <v>#N/A</v>
      </c>
      <c r="AI82" s="508" t="e">
        <f ca="1">+IF(AND(ISNUMBER(OFFSET('Sanitation Data'!$F$11,0,10*ROW('Sanitation Data'!F76))),'Data Summary'!CX82="Yes"),OFFSET('Sanitation Data'!$F$11,0,10*ROW('Sanitation Data'!F76)),NA())</f>
        <v>#N/A</v>
      </c>
      <c r="AJ82" s="508" t="e">
        <f ca="1">+IF(AND(ISNUMBER(OFFSET('Sanitation Data'!$F$12,0,10*ROW('Sanitation Data'!F76))),'Data Summary'!CY82="Yes"),OFFSET('Sanitation Data'!$F$12,0,10*ROW('Sanitation Data'!F76)),NA())</f>
        <v>#N/A</v>
      </c>
      <c r="AK82" s="508" t="e">
        <f ca="1">+IF(AND(ISNUMBER(OFFSET('Sanitation Data'!$G$4,0,10*ROW('Sanitation Data'!G76))),'Data Summary'!CZ82="Yes"),100-OFFSET('Sanitation Data'!$G$4,0,10*ROW('Sanitation Data'!G76)),NA())</f>
        <v>#N/A</v>
      </c>
      <c r="AL82" s="508" t="e">
        <f ca="1">+IF(AND(ISNUMBER(OFFSET('Sanitation Data'!$G$6,0,10*ROW('Sanitation Data'!G76))),'Data Summary'!DA82="Yes"),OFFSET('Sanitation Data'!$G$6,0,10*ROW('Sanitation Data'!G76)),NA())</f>
        <v>#N/A</v>
      </c>
      <c r="AM82" s="508" t="e">
        <f ca="1">+IF(AND(ISNUMBER(OFFSET('Sanitation Data'!$G$10,0,10*ROW('Sanitation Data'!G76))),'Data Summary'!DB82="Yes"),OFFSET('Sanitation Data'!$G$10,0,10*ROW('Sanitation Data'!G76)),NA())</f>
        <v>#N/A</v>
      </c>
      <c r="AN82" s="508" t="e">
        <f ca="1">+IF(AND(ISNUMBER(OFFSET('Sanitation Data'!$G$11,0,10*ROW('Sanitation Data'!G76))),'Data Summary'!DC82="Yes"),OFFSET('Sanitation Data'!$G$11,0,10*ROW('Sanitation Data'!G76)),NA())</f>
        <v>#N/A</v>
      </c>
      <c r="AO82" s="508" t="e">
        <f ca="1">+IF(AND(ISNUMBER(OFFSET('Sanitation Data'!$G$12,0,10*ROW('Sanitation Data'!G76))),'Data Summary'!DD82="Yes"),OFFSET('Sanitation Data'!$G$12,0,10*ROW('Sanitation Data'!G76)),NA())</f>
        <v>#N/A</v>
      </c>
      <c r="AP82" s="508" t="e">
        <f ca="1">+IF(AND(ISNUMBER(OFFSET('Sanitation Data'!$H$4,0,10*ROW('Sanitation Data'!H76))),'Data Summary'!DE82="Yes"),100-OFFSET('Sanitation Data'!$H$4,0,10*ROW('Sanitation Data'!H76)),NA())</f>
        <v>#N/A</v>
      </c>
      <c r="AQ82" s="508" t="e">
        <f ca="1">+IF(AND(ISNUMBER(OFFSET('Sanitation Data'!$H$6,0,10*ROW('Sanitation Data'!H76))),'Data Summary'!DF82="Yes"),OFFSET('Sanitation Data'!$H$6,0,10*ROW('Sanitation Data'!H76)),NA())</f>
        <v>#N/A</v>
      </c>
      <c r="AR82" s="508" t="e">
        <f ca="1">+IF(AND(ISNUMBER(OFFSET('Sanitation Data'!$H$10,0,10*ROW('Sanitation Data'!H76))),'Data Summary'!DG82="Yes"),OFFSET('Sanitation Data'!$H$10,0,10*ROW('Sanitation Data'!H76)),NA())</f>
        <v>#N/A</v>
      </c>
      <c r="AS82" s="508" t="e">
        <f ca="1">+IF(AND(ISNUMBER(OFFSET('Sanitation Data'!$H$11,0,10*ROW('Sanitation Data'!H76))),'Data Summary'!DH82="Yes"),OFFSET('Sanitation Data'!$H$11,0,10*ROW('Sanitation Data'!H76)),NA())</f>
        <v>#N/A</v>
      </c>
      <c r="AT82" s="508" t="e">
        <f ca="1">+IF(AND(ISNUMBER(OFFSET('Sanitation Data'!$H$12,0,10*ROW('Sanitation Data'!H76))),'Data Summary'!DI82="Yes"),OFFSET('Sanitation Data'!$H$12,0,10*ROW('Sanitation Data'!H76)),NA())</f>
        <v>#N/A</v>
      </c>
      <c r="AU82" s="508" t="e">
        <f ca="1">+IF(AND(ISNUMBER(OFFSET('Sanitation Data'!$I$4,0,10*ROW('Sanitation Data'!I76))),'Data Summary'!DJ82="Yes"),100-OFFSET('Sanitation Data'!$I$4,0,10*ROW('Sanitation Data'!I76)),NA())</f>
        <v>#N/A</v>
      </c>
      <c r="AV82" s="508" t="e">
        <f ca="1">+IF(AND(ISNUMBER(OFFSET('Sanitation Data'!$I$6,0,10*ROW('Sanitation Data'!I76))),'Data Summary'!DK82="Yes"),OFFSET('Sanitation Data'!$I$6,0,10*ROW('Sanitation Data'!I76)),NA())</f>
        <v>#N/A</v>
      </c>
      <c r="AW82" s="508" t="e">
        <f ca="1">+IF(AND(ISNUMBER(OFFSET('Sanitation Data'!$I$10,0,10*ROW('Sanitation Data'!I76))),'Data Summary'!DL82="Yes"),OFFSET('Sanitation Data'!$I$10,0,10*ROW('Sanitation Data'!I76)),NA())</f>
        <v>#N/A</v>
      </c>
      <c r="AX82" s="508" t="e">
        <f ca="1">+IF(AND(ISNUMBER(OFFSET('Sanitation Data'!$I$11,0,10*ROW('Sanitation Data'!I76))),'Data Summary'!DM82="Yes"),OFFSET('Sanitation Data'!$I$11,0,10*ROW('Sanitation Data'!I76)),NA())</f>
        <v>#N/A</v>
      </c>
      <c r="AY82" s="508" t="e">
        <f ca="1">+IF(AND(ISNUMBER(OFFSET('Sanitation Data'!$I$12,0,10*ROW('Sanitation Data'!I76))),'Data Summary'!DN82="Yes"),OFFSET('Sanitation Data'!$I$12,0,10*ROW('Sanitation Data'!I76)),NA())</f>
        <v>#N/A</v>
      </c>
      <c r="AZ82" s="509" t="e">
        <f ca="1">+IF(AND(ISNUMBER(OFFSET('Hygiene Data'!$D$5,0,10*ROW('Hygiene Data'!D76))),'Data Summary'!DO82="Yes"),OFFSET('Hygiene Data'!$D$5,0,10*ROW('Hygiene Data'!D76)),NA())</f>
        <v>#N/A</v>
      </c>
      <c r="BA82" s="509" t="e">
        <f ca="1">+IF(AND(ISNUMBER(OFFSET('Hygiene Data'!$D$7,0,10*ROW('Hygiene Data'!D76))),'Data Summary'!DP82="Yes"),OFFSET('Hygiene Data'!$D$7,0,10*ROW('Hygiene Data'!D76)),NA())</f>
        <v>#N/A</v>
      </c>
      <c r="BB82" s="509" t="e">
        <f ca="1">+IF(AND(ISNUMBER(OFFSET('Hygiene Data'!$D$9,0,10*ROW('Hygiene Data'!D76))),'Data Summary'!DQ82="Yes"),OFFSET('Hygiene Data'!$D$9,0,10*ROW('Hygiene Data'!D76)),NA())</f>
        <v>#N/A</v>
      </c>
      <c r="BC82" s="509" t="e">
        <f ca="1">+IF(AND(ISNUMBER(OFFSET('Hygiene Data'!$E$5,0,10*ROW('Hygiene Data'!E76))),'Data Summary'!DR82="Yes"),OFFSET('Hygiene Data'!$E$5,0,10*ROW('Hygiene Data'!E76)),NA())</f>
        <v>#N/A</v>
      </c>
      <c r="BD82" s="509" t="e">
        <f ca="1">+IF(AND(ISNUMBER(OFFSET('Hygiene Data'!$E$7,0,10*ROW('Hygiene Data'!E76))),'Data Summary'!DS82="Yes"),OFFSET('Hygiene Data'!$E$7,0,10*ROW('Hygiene Data'!E76)),NA())</f>
        <v>#N/A</v>
      </c>
      <c r="BE82" s="509" t="e">
        <f ca="1">+IF(AND(ISNUMBER(OFFSET('Hygiene Data'!$E$9,0,10*ROW('Hygiene Data'!E76))),'Data Summary'!DT82="Yes"),OFFSET('Hygiene Data'!$E$9,0,10*ROW('Hygiene Data'!E76)),NA())</f>
        <v>#N/A</v>
      </c>
      <c r="BF82" s="509" t="e">
        <f ca="1">+IF(AND(ISNUMBER(OFFSET('Hygiene Data'!$F$5,0,10*ROW('Hygiene Data'!F76))),'Data Summary'!DU82="Yes"),OFFSET('Hygiene Data'!$F$5,0,10*ROW('Hygiene Data'!F76)),NA())</f>
        <v>#N/A</v>
      </c>
      <c r="BG82" s="509" t="e">
        <f ca="1">+IF(AND(ISNUMBER(OFFSET('Hygiene Data'!$F$7,0,10*ROW('Hygiene Data'!F76))),'Data Summary'!DV82="Yes"),OFFSET('Hygiene Data'!$F$7,0,10*ROW('Hygiene Data'!F76)),NA())</f>
        <v>#N/A</v>
      </c>
      <c r="BH82" s="509" t="e">
        <f ca="1">+IF(AND(ISNUMBER(OFFSET('Hygiene Data'!$F$9,0,10*ROW('Hygiene Data'!F76))),'Data Summary'!DW82="Yes"),OFFSET('Hygiene Data'!$F$9,0,10*ROW('Hygiene Data'!F76)),NA())</f>
        <v>#N/A</v>
      </c>
      <c r="BI82" s="509" t="e">
        <f ca="1">+IF(AND(ISNUMBER(OFFSET('Hygiene Data'!$G$5,0,10*ROW('Hygiene Data'!G76))),'Data Summary'!DX82="Yes"),OFFSET('Hygiene Data'!$G$5,0,10*ROW('Hygiene Data'!G76)),NA())</f>
        <v>#N/A</v>
      </c>
      <c r="BJ82" s="509" t="e">
        <f ca="1">+IF(AND(ISNUMBER(OFFSET('Hygiene Data'!$G$7,0,10*ROW('Hygiene Data'!G76))),'Data Summary'!DY82="Yes"),OFFSET('Hygiene Data'!$G$7,0,10*ROW('Hygiene Data'!G76)),NA())</f>
        <v>#N/A</v>
      </c>
      <c r="BK82" s="509" t="e">
        <f ca="1">+IF(AND(ISNUMBER(OFFSET('Hygiene Data'!$G$9,0,10*ROW('Hygiene Data'!G76))),'Data Summary'!DZ82="Yes"),OFFSET('Hygiene Data'!$G$9,0,10*ROW('Hygiene Data'!G76)),NA())</f>
        <v>#N/A</v>
      </c>
      <c r="BL82" s="509" t="e">
        <f ca="1">+IF(AND(ISNUMBER(OFFSET('Hygiene Data'!$H$5,0,10*ROW('Hygiene Data'!H76))),'Data Summary'!EA82="Yes"),OFFSET('Hygiene Data'!$H$5,0,10*ROW('Hygiene Data'!H76)),NA())</f>
        <v>#N/A</v>
      </c>
      <c r="BM82" s="509" t="e">
        <f ca="1">+IF(AND(ISNUMBER(OFFSET('Hygiene Data'!$H$7,0,10*ROW('Hygiene Data'!H76))),'Data Summary'!EB82="Yes"),OFFSET('Hygiene Data'!$H$7,0,10*ROW('Hygiene Data'!H76)),NA())</f>
        <v>#N/A</v>
      </c>
      <c r="BN82" s="509" t="e">
        <f ca="1">+IF(AND(ISNUMBER(OFFSET('Hygiene Data'!$H$9,0,10*ROW('Hygiene Data'!H76))),'Data Summary'!EC82="Yes"),OFFSET('Hygiene Data'!$H$9,0,10*ROW('Hygiene Data'!H76)),NA())</f>
        <v>#N/A</v>
      </c>
      <c r="BO82" s="509" t="e">
        <f ca="1">+IF(AND(ISNUMBER(OFFSET('Hygiene Data'!$I$5,0,10*ROW('Hygiene Data'!I76))),'Data Summary'!ED82="Yes"),OFFSET('Hygiene Data'!$I$5,0,10*ROW('Hygiene Data'!I76)),NA())</f>
        <v>#N/A</v>
      </c>
      <c r="BP82" s="509" t="e">
        <f ca="1">+IF(AND(ISNUMBER(OFFSET('Hygiene Data'!$I$7,0,10*ROW('Hygiene Data'!I76))),'Data Summary'!EE82="Yes"),OFFSET('Hygiene Data'!$I$7,0,10*ROW('Hygiene Data'!I76)),NA())</f>
        <v>#N/A</v>
      </c>
      <c r="BQ82" s="509" t="e">
        <f ca="1">+IF(AND(ISNUMBER(OFFSET('Hygiene Data'!$I$9,0,10*ROW('Hygiene Data'!I76))),'Data Summary'!EF82="Yes"),OFFSET('Hygiene Data'!$I$9,0,10*ROW('Hygiene Data'!I76)),NA())</f>
        <v>#N/A</v>
      </c>
    </row>
    <row r="83" spans="1:69" x14ac:dyDescent="0.25">
      <c r="A83" s="505" t="e">
        <f ca="1">+RIGHT('Data Summary'!A83,LEN('Data Summary'!A83)-9)</f>
        <v>#VALUE!</v>
      </c>
      <c r="B83" s="479" t="str">
        <f ca="1">+IF(ISTEXT('Data Summary'!B83),'Data Summary'!B83,"")</f>
        <v/>
      </c>
      <c r="C83" s="506" t="e">
        <f ca="1">+VALUE('Data Summary'!C83)</f>
        <v>#VALUE!</v>
      </c>
      <c r="D83" s="507" t="e">
        <f ca="1">+IF(AND(ISNUMBER(OFFSET('Water Data'!$D$4,0,10*ROW('Water Data'!D77))),'Data Summary'!BS83="Yes"),100-OFFSET('Water Data'!$D$4,0,10*ROW('Water Data'!D77)),NA())</f>
        <v>#N/A</v>
      </c>
      <c r="E83" s="507" t="e">
        <f ca="1">+IF(AND(ISNUMBER(OFFSET('Water Data'!$D$6,0,10*ROW('Water Data'!D77))),'Data Summary'!BT83="Yes"),OFFSET('Water Data'!$D$6,0,10*ROW('Water Data'!D77)),NA())</f>
        <v>#N/A</v>
      </c>
      <c r="F83" s="507" t="e">
        <f ca="1">+IF(AND(ISNUMBER(OFFSET('Water Data'!$D$9,0,10*ROW('Water Data'!D77))),'Data Summary'!BU83="Yes"),OFFSET('Water Data'!$D$9,0,10*ROW('Water Data'!D77)),NA())</f>
        <v>#N/A</v>
      </c>
      <c r="G83" s="507" t="e">
        <f ca="1">+IF(AND(ISNUMBER(OFFSET('Water Data'!$E$4,0,10*ROW('Water Data'!E77))),'Data Summary'!BV83="Yes"),100-OFFSET('Water Data'!$E$4,0,10*ROW('Water Data'!E77)),NA())</f>
        <v>#N/A</v>
      </c>
      <c r="H83" s="507" t="e">
        <f ca="1">+IF(AND(ISNUMBER(OFFSET('Water Data'!$E$6,0,10*ROW('Water Data'!E77))),'Data Summary'!BW83="Yes"),OFFSET('Water Data'!$E$6,0,10*ROW('Water Data'!E77)),NA())</f>
        <v>#N/A</v>
      </c>
      <c r="I83" s="507" t="e">
        <f ca="1">+IF(AND(ISNUMBER(OFFSET('Water Data'!$E$9,0,10*ROW('Water Data'!E77))),'Data Summary'!BX83="Yes"),OFFSET('Water Data'!$E$9,0,10*ROW('Water Data'!E77)),NA())</f>
        <v>#N/A</v>
      </c>
      <c r="J83" s="507" t="e">
        <f ca="1">+IF(AND(ISNUMBER(OFFSET('Water Data'!$F$4,0,10*ROW('Water Data'!F77))),'Data Summary'!BY83="Yes"),100-OFFSET('Water Data'!$F$4,0,10*ROW('Water Data'!F77)),NA())</f>
        <v>#N/A</v>
      </c>
      <c r="K83" s="507" t="e">
        <f ca="1">+IF(AND(ISNUMBER(OFFSET('Water Data'!$F$6,0,10*ROW('Water Data'!F77))),'Data Summary'!BZ83="Yes"),OFFSET('Water Data'!$F$6,0,10*ROW('Water Data'!F77)),NA())</f>
        <v>#N/A</v>
      </c>
      <c r="L83" s="507" t="e">
        <f ca="1">+IF(AND(ISNUMBER(OFFSET('Water Data'!$F$9,0,10*ROW('Water Data'!F77))),'Data Summary'!CA83="Yes"),OFFSET('Water Data'!$F$9,0,10*ROW('Water Data'!F77)),NA())</f>
        <v>#N/A</v>
      </c>
      <c r="M83" s="507" t="e">
        <f ca="1">+IF(AND(ISNUMBER(OFFSET('Water Data'!$G$4,0,10*ROW('Water Data'!G77))),'Data Summary'!CB83="Yes"),100-OFFSET('Water Data'!$G$4,0,10*ROW('Water Data'!G77)),NA())</f>
        <v>#N/A</v>
      </c>
      <c r="N83" s="507" t="e">
        <f ca="1">+IF(AND(ISNUMBER(OFFSET('Water Data'!$G$6,0,10*ROW('Water Data'!G77))),'Data Summary'!CC83="Yes"),OFFSET('Water Data'!$G$6,0,10*ROW('Water Data'!G77)),NA())</f>
        <v>#N/A</v>
      </c>
      <c r="O83" s="507" t="e">
        <f ca="1">+IF(AND(ISNUMBER(OFFSET('Water Data'!$G$9,0,10*ROW('Water Data'!G77))),'Data Summary'!CD83="Yes"),OFFSET('Water Data'!$G$9,0,10*ROW('Water Data'!G77)),NA())</f>
        <v>#N/A</v>
      </c>
      <c r="P83" s="507" t="e">
        <f ca="1">+IF(AND(ISNUMBER(OFFSET('Water Data'!$H$4,0,10*ROW('Water Data'!H77))),'Data Summary'!CE83="Yes"),100-OFFSET('Water Data'!$H$4,0,10*ROW('Water Data'!H77)),NA())</f>
        <v>#N/A</v>
      </c>
      <c r="Q83" s="507" t="e">
        <f ca="1">+IF(AND(ISNUMBER(OFFSET('Water Data'!$H$6,0,10*ROW('Water Data'!H77))),'Data Summary'!CF83="Yes"),OFFSET('Water Data'!$H$6,0,10*ROW('Water Data'!H77)),NA())</f>
        <v>#N/A</v>
      </c>
      <c r="R83" s="507" t="e">
        <f ca="1">+IF(AND(ISNUMBER(OFFSET('Water Data'!$H$9,0,10*ROW('Water Data'!H77))),'Data Summary'!CG83="Yes"),OFFSET('Water Data'!$H$9,0,10*ROW('Water Data'!H77)),NA())</f>
        <v>#N/A</v>
      </c>
      <c r="S83" s="507" t="e">
        <f ca="1">+IF(AND(ISNUMBER(OFFSET('Water Data'!$I$4,0,10*ROW('Water Data'!I77))),'Data Summary'!CH83="Yes"),100-OFFSET('Water Data'!$I$4,0,10*ROW('Water Data'!I77)),NA())</f>
        <v>#N/A</v>
      </c>
      <c r="T83" s="507" t="e">
        <f ca="1">+IF(AND(ISNUMBER(OFFSET('Water Data'!$I$6,0,10*ROW('Water Data'!I77))),'Data Summary'!CI83="Yes"),OFFSET('Water Data'!$I$6,0,10*ROW('Water Data'!I77)),NA())</f>
        <v>#N/A</v>
      </c>
      <c r="U83" s="507" t="e">
        <f ca="1">+IF(AND(ISNUMBER(OFFSET('Water Data'!$I$9,0,10*ROW('Water Data'!I77))),'Data Summary'!CJ83="Yes"),OFFSET('Water Data'!$I$9,0,10*ROW('Water Data'!I77)),NA())</f>
        <v>#N/A</v>
      </c>
      <c r="V83" s="508" t="e">
        <f ca="1">+IF(AND(ISNUMBER(OFFSET('Sanitation Data'!$D$4,0,10*ROW('Sanitation Data'!D77))),'Data Summary'!CK83="Yes"),100-OFFSET('Sanitation Data'!$D$4,0,10*ROW('Sanitation Data'!D77)),NA())</f>
        <v>#N/A</v>
      </c>
      <c r="W83" s="508" t="e">
        <f ca="1">+IF(AND(ISNUMBER(OFFSET('Sanitation Data'!$D$6,0,10*ROW('Sanitation Data'!D77))),'Data Summary'!CL83="Yes"),OFFSET('Sanitation Data'!$D$6,0,10*ROW('Sanitation Data'!D77)),NA())</f>
        <v>#N/A</v>
      </c>
      <c r="X83" s="508" t="e">
        <f ca="1">+IF(AND(ISNUMBER(OFFSET('Sanitation Data'!$D$10,0,10*ROW('Sanitation Data'!D77))),'Data Summary'!CM83="Yes"),OFFSET('Sanitation Data'!$D$10,0,10*ROW('Sanitation Data'!D77)),NA())</f>
        <v>#N/A</v>
      </c>
      <c r="Y83" s="508" t="e">
        <f ca="1">+IF(AND(ISNUMBER(OFFSET('Sanitation Data'!$D$11,0,10*ROW('Sanitation Data'!D77))),'Data Summary'!CN83="Yes"),OFFSET('Sanitation Data'!$D$11,0,10*ROW('Sanitation Data'!D77)),NA())</f>
        <v>#N/A</v>
      </c>
      <c r="Z83" s="508" t="e">
        <f ca="1">+IF(AND(ISNUMBER(OFFSET('Sanitation Data'!$D$12,0,10*ROW('Sanitation Data'!D77))),'Data Summary'!CO83="Yes"),OFFSET('Sanitation Data'!$D$12,0,10*ROW('Sanitation Data'!D77)),NA())</f>
        <v>#N/A</v>
      </c>
      <c r="AA83" s="508" t="e">
        <f ca="1">+IF(AND(ISNUMBER(OFFSET('Sanitation Data'!$E$4,0,10*ROW('Sanitation Data'!E77))),'Data Summary'!CP83="Yes"),100-OFFSET('Sanitation Data'!$E$4,0,10*ROW('Sanitation Data'!E77)),NA())</f>
        <v>#N/A</v>
      </c>
      <c r="AB83" s="508" t="e">
        <f ca="1">+IF(AND(ISNUMBER(OFFSET('Sanitation Data'!$E$6,0,10*ROW('Sanitation Data'!E77))),'Data Summary'!CQ83="Yes"),OFFSET('Sanitation Data'!$E$6,0,10*ROW('Sanitation Data'!E77)),NA())</f>
        <v>#N/A</v>
      </c>
      <c r="AC83" s="508" t="e">
        <f ca="1">+IF(AND(ISNUMBER(OFFSET('Sanitation Data'!$E$10,0,10*ROW('Sanitation Data'!E77))),'Data Summary'!CR83="Yes"),OFFSET('Sanitation Data'!$E$10,0,10*ROW('Sanitation Data'!E77)),NA())</f>
        <v>#N/A</v>
      </c>
      <c r="AD83" s="508" t="e">
        <f ca="1">+IF(AND(ISNUMBER(OFFSET('Sanitation Data'!$E$11,0,10*ROW('Sanitation Data'!E77))),'Data Summary'!CS83="Yes"),OFFSET('Sanitation Data'!$E$11,0,10*ROW('Sanitation Data'!E77)),NA())</f>
        <v>#N/A</v>
      </c>
      <c r="AE83" s="508" t="e">
        <f ca="1">+IF(AND(ISNUMBER(OFFSET('Sanitation Data'!$E$12,0,10*ROW('Sanitation Data'!E77))),'Data Summary'!CT83="Yes"),OFFSET('Sanitation Data'!$E$12,0,10*ROW('Sanitation Data'!E77)),NA())</f>
        <v>#N/A</v>
      </c>
      <c r="AF83" s="508" t="e">
        <f ca="1">+IF(AND(ISNUMBER(OFFSET('Sanitation Data'!$F$4,0,10*ROW('Sanitation Data'!F77))),'Data Summary'!CU83="Yes"),100-OFFSET('Sanitation Data'!$F$4,0,10*ROW('Sanitation Data'!F77)),NA())</f>
        <v>#N/A</v>
      </c>
      <c r="AG83" s="508" t="e">
        <f ca="1">+IF(AND(ISNUMBER(OFFSET('Sanitation Data'!$F$6,0,10*ROW('Sanitation Data'!F77))),'Data Summary'!CV83="Yes"),OFFSET('Sanitation Data'!$F$6,0,10*ROW('Sanitation Data'!F77)),NA())</f>
        <v>#N/A</v>
      </c>
      <c r="AH83" s="508" t="e">
        <f ca="1">+IF(AND(ISNUMBER(OFFSET('Sanitation Data'!$F$10,0,10*ROW('Sanitation Data'!F77))),'Data Summary'!CW83="Yes"),OFFSET('Sanitation Data'!$F$10,0,10*ROW('Sanitation Data'!F77)),NA())</f>
        <v>#N/A</v>
      </c>
      <c r="AI83" s="508" t="e">
        <f ca="1">+IF(AND(ISNUMBER(OFFSET('Sanitation Data'!$F$11,0,10*ROW('Sanitation Data'!F77))),'Data Summary'!CX83="Yes"),OFFSET('Sanitation Data'!$F$11,0,10*ROW('Sanitation Data'!F77)),NA())</f>
        <v>#N/A</v>
      </c>
      <c r="AJ83" s="508" t="e">
        <f ca="1">+IF(AND(ISNUMBER(OFFSET('Sanitation Data'!$F$12,0,10*ROW('Sanitation Data'!F77))),'Data Summary'!CY83="Yes"),OFFSET('Sanitation Data'!$F$12,0,10*ROW('Sanitation Data'!F77)),NA())</f>
        <v>#N/A</v>
      </c>
      <c r="AK83" s="508" t="e">
        <f ca="1">+IF(AND(ISNUMBER(OFFSET('Sanitation Data'!$G$4,0,10*ROW('Sanitation Data'!G77))),'Data Summary'!CZ83="Yes"),100-OFFSET('Sanitation Data'!$G$4,0,10*ROW('Sanitation Data'!G77)),NA())</f>
        <v>#N/A</v>
      </c>
      <c r="AL83" s="508" t="e">
        <f ca="1">+IF(AND(ISNUMBER(OFFSET('Sanitation Data'!$G$6,0,10*ROW('Sanitation Data'!G77))),'Data Summary'!DA83="Yes"),OFFSET('Sanitation Data'!$G$6,0,10*ROW('Sanitation Data'!G77)),NA())</f>
        <v>#N/A</v>
      </c>
      <c r="AM83" s="508" t="e">
        <f ca="1">+IF(AND(ISNUMBER(OFFSET('Sanitation Data'!$G$10,0,10*ROW('Sanitation Data'!G77))),'Data Summary'!DB83="Yes"),OFFSET('Sanitation Data'!$G$10,0,10*ROW('Sanitation Data'!G77)),NA())</f>
        <v>#N/A</v>
      </c>
      <c r="AN83" s="508" t="e">
        <f ca="1">+IF(AND(ISNUMBER(OFFSET('Sanitation Data'!$G$11,0,10*ROW('Sanitation Data'!G77))),'Data Summary'!DC83="Yes"),OFFSET('Sanitation Data'!$G$11,0,10*ROW('Sanitation Data'!G77)),NA())</f>
        <v>#N/A</v>
      </c>
      <c r="AO83" s="508" t="e">
        <f ca="1">+IF(AND(ISNUMBER(OFFSET('Sanitation Data'!$G$12,0,10*ROW('Sanitation Data'!G77))),'Data Summary'!DD83="Yes"),OFFSET('Sanitation Data'!$G$12,0,10*ROW('Sanitation Data'!G77)),NA())</f>
        <v>#N/A</v>
      </c>
      <c r="AP83" s="508" t="e">
        <f ca="1">+IF(AND(ISNUMBER(OFFSET('Sanitation Data'!$H$4,0,10*ROW('Sanitation Data'!H77))),'Data Summary'!DE83="Yes"),100-OFFSET('Sanitation Data'!$H$4,0,10*ROW('Sanitation Data'!H77)),NA())</f>
        <v>#N/A</v>
      </c>
      <c r="AQ83" s="508" t="e">
        <f ca="1">+IF(AND(ISNUMBER(OFFSET('Sanitation Data'!$H$6,0,10*ROW('Sanitation Data'!H77))),'Data Summary'!DF83="Yes"),OFFSET('Sanitation Data'!$H$6,0,10*ROW('Sanitation Data'!H77)),NA())</f>
        <v>#N/A</v>
      </c>
      <c r="AR83" s="508" t="e">
        <f ca="1">+IF(AND(ISNUMBER(OFFSET('Sanitation Data'!$H$10,0,10*ROW('Sanitation Data'!H77))),'Data Summary'!DG83="Yes"),OFFSET('Sanitation Data'!$H$10,0,10*ROW('Sanitation Data'!H77)),NA())</f>
        <v>#N/A</v>
      </c>
      <c r="AS83" s="508" t="e">
        <f ca="1">+IF(AND(ISNUMBER(OFFSET('Sanitation Data'!$H$11,0,10*ROW('Sanitation Data'!H77))),'Data Summary'!DH83="Yes"),OFFSET('Sanitation Data'!$H$11,0,10*ROW('Sanitation Data'!H77)),NA())</f>
        <v>#N/A</v>
      </c>
      <c r="AT83" s="508" t="e">
        <f ca="1">+IF(AND(ISNUMBER(OFFSET('Sanitation Data'!$H$12,0,10*ROW('Sanitation Data'!H77))),'Data Summary'!DI83="Yes"),OFFSET('Sanitation Data'!$H$12,0,10*ROW('Sanitation Data'!H77)),NA())</f>
        <v>#N/A</v>
      </c>
      <c r="AU83" s="508" t="e">
        <f ca="1">+IF(AND(ISNUMBER(OFFSET('Sanitation Data'!$I$4,0,10*ROW('Sanitation Data'!I77))),'Data Summary'!DJ83="Yes"),100-OFFSET('Sanitation Data'!$I$4,0,10*ROW('Sanitation Data'!I77)),NA())</f>
        <v>#N/A</v>
      </c>
      <c r="AV83" s="508" t="e">
        <f ca="1">+IF(AND(ISNUMBER(OFFSET('Sanitation Data'!$I$6,0,10*ROW('Sanitation Data'!I77))),'Data Summary'!DK83="Yes"),OFFSET('Sanitation Data'!$I$6,0,10*ROW('Sanitation Data'!I77)),NA())</f>
        <v>#N/A</v>
      </c>
      <c r="AW83" s="508" t="e">
        <f ca="1">+IF(AND(ISNUMBER(OFFSET('Sanitation Data'!$I$10,0,10*ROW('Sanitation Data'!I77))),'Data Summary'!DL83="Yes"),OFFSET('Sanitation Data'!$I$10,0,10*ROW('Sanitation Data'!I77)),NA())</f>
        <v>#N/A</v>
      </c>
      <c r="AX83" s="508" t="e">
        <f ca="1">+IF(AND(ISNUMBER(OFFSET('Sanitation Data'!$I$11,0,10*ROW('Sanitation Data'!I77))),'Data Summary'!DM83="Yes"),OFFSET('Sanitation Data'!$I$11,0,10*ROW('Sanitation Data'!I77)),NA())</f>
        <v>#N/A</v>
      </c>
      <c r="AY83" s="508" t="e">
        <f ca="1">+IF(AND(ISNUMBER(OFFSET('Sanitation Data'!$I$12,0,10*ROW('Sanitation Data'!I77))),'Data Summary'!DN83="Yes"),OFFSET('Sanitation Data'!$I$12,0,10*ROW('Sanitation Data'!I77)),NA())</f>
        <v>#N/A</v>
      </c>
      <c r="AZ83" s="509" t="e">
        <f ca="1">+IF(AND(ISNUMBER(OFFSET('Hygiene Data'!$D$5,0,10*ROW('Hygiene Data'!D77))),'Data Summary'!DO83="Yes"),OFFSET('Hygiene Data'!$D$5,0,10*ROW('Hygiene Data'!D77)),NA())</f>
        <v>#N/A</v>
      </c>
      <c r="BA83" s="509" t="e">
        <f ca="1">+IF(AND(ISNUMBER(OFFSET('Hygiene Data'!$D$7,0,10*ROW('Hygiene Data'!D77))),'Data Summary'!DP83="Yes"),OFFSET('Hygiene Data'!$D$7,0,10*ROW('Hygiene Data'!D77)),NA())</f>
        <v>#N/A</v>
      </c>
      <c r="BB83" s="509" t="e">
        <f ca="1">+IF(AND(ISNUMBER(OFFSET('Hygiene Data'!$D$9,0,10*ROW('Hygiene Data'!D77))),'Data Summary'!DQ83="Yes"),OFFSET('Hygiene Data'!$D$9,0,10*ROW('Hygiene Data'!D77)),NA())</f>
        <v>#N/A</v>
      </c>
      <c r="BC83" s="509" t="e">
        <f ca="1">+IF(AND(ISNUMBER(OFFSET('Hygiene Data'!$E$5,0,10*ROW('Hygiene Data'!E77))),'Data Summary'!DR83="Yes"),OFFSET('Hygiene Data'!$E$5,0,10*ROW('Hygiene Data'!E77)),NA())</f>
        <v>#N/A</v>
      </c>
      <c r="BD83" s="509" t="e">
        <f ca="1">+IF(AND(ISNUMBER(OFFSET('Hygiene Data'!$E$7,0,10*ROW('Hygiene Data'!E77))),'Data Summary'!DS83="Yes"),OFFSET('Hygiene Data'!$E$7,0,10*ROW('Hygiene Data'!E77)),NA())</f>
        <v>#N/A</v>
      </c>
      <c r="BE83" s="509" t="e">
        <f ca="1">+IF(AND(ISNUMBER(OFFSET('Hygiene Data'!$E$9,0,10*ROW('Hygiene Data'!E77))),'Data Summary'!DT83="Yes"),OFFSET('Hygiene Data'!$E$9,0,10*ROW('Hygiene Data'!E77)),NA())</f>
        <v>#N/A</v>
      </c>
      <c r="BF83" s="509" t="e">
        <f ca="1">+IF(AND(ISNUMBER(OFFSET('Hygiene Data'!$F$5,0,10*ROW('Hygiene Data'!F77))),'Data Summary'!DU83="Yes"),OFFSET('Hygiene Data'!$F$5,0,10*ROW('Hygiene Data'!F77)),NA())</f>
        <v>#N/A</v>
      </c>
      <c r="BG83" s="509" t="e">
        <f ca="1">+IF(AND(ISNUMBER(OFFSET('Hygiene Data'!$F$7,0,10*ROW('Hygiene Data'!F77))),'Data Summary'!DV83="Yes"),OFFSET('Hygiene Data'!$F$7,0,10*ROW('Hygiene Data'!F77)),NA())</f>
        <v>#N/A</v>
      </c>
      <c r="BH83" s="509" t="e">
        <f ca="1">+IF(AND(ISNUMBER(OFFSET('Hygiene Data'!$F$9,0,10*ROW('Hygiene Data'!F77))),'Data Summary'!DW83="Yes"),OFFSET('Hygiene Data'!$F$9,0,10*ROW('Hygiene Data'!F77)),NA())</f>
        <v>#N/A</v>
      </c>
      <c r="BI83" s="509" t="e">
        <f ca="1">+IF(AND(ISNUMBER(OFFSET('Hygiene Data'!$G$5,0,10*ROW('Hygiene Data'!G77))),'Data Summary'!DX83="Yes"),OFFSET('Hygiene Data'!$G$5,0,10*ROW('Hygiene Data'!G77)),NA())</f>
        <v>#N/A</v>
      </c>
      <c r="BJ83" s="509" t="e">
        <f ca="1">+IF(AND(ISNUMBER(OFFSET('Hygiene Data'!$G$7,0,10*ROW('Hygiene Data'!G77))),'Data Summary'!DY83="Yes"),OFFSET('Hygiene Data'!$G$7,0,10*ROW('Hygiene Data'!G77)),NA())</f>
        <v>#N/A</v>
      </c>
      <c r="BK83" s="509" t="e">
        <f ca="1">+IF(AND(ISNUMBER(OFFSET('Hygiene Data'!$G$9,0,10*ROW('Hygiene Data'!G77))),'Data Summary'!DZ83="Yes"),OFFSET('Hygiene Data'!$G$9,0,10*ROW('Hygiene Data'!G77)),NA())</f>
        <v>#N/A</v>
      </c>
      <c r="BL83" s="509" t="e">
        <f ca="1">+IF(AND(ISNUMBER(OFFSET('Hygiene Data'!$H$5,0,10*ROW('Hygiene Data'!H77))),'Data Summary'!EA83="Yes"),OFFSET('Hygiene Data'!$H$5,0,10*ROW('Hygiene Data'!H77)),NA())</f>
        <v>#N/A</v>
      </c>
      <c r="BM83" s="509" t="e">
        <f ca="1">+IF(AND(ISNUMBER(OFFSET('Hygiene Data'!$H$7,0,10*ROW('Hygiene Data'!H77))),'Data Summary'!EB83="Yes"),OFFSET('Hygiene Data'!$H$7,0,10*ROW('Hygiene Data'!H77)),NA())</f>
        <v>#N/A</v>
      </c>
      <c r="BN83" s="509" t="e">
        <f ca="1">+IF(AND(ISNUMBER(OFFSET('Hygiene Data'!$H$9,0,10*ROW('Hygiene Data'!H77))),'Data Summary'!EC83="Yes"),OFFSET('Hygiene Data'!$H$9,0,10*ROW('Hygiene Data'!H77)),NA())</f>
        <v>#N/A</v>
      </c>
      <c r="BO83" s="509" t="e">
        <f ca="1">+IF(AND(ISNUMBER(OFFSET('Hygiene Data'!$I$5,0,10*ROW('Hygiene Data'!I77))),'Data Summary'!ED83="Yes"),OFFSET('Hygiene Data'!$I$5,0,10*ROW('Hygiene Data'!I77)),NA())</f>
        <v>#N/A</v>
      </c>
      <c r="BP83" s="509" t="e">
        <f ca="1">+IF(AND(ISNUMBER(OFFSET('Hygiene Data'!$I$7,0,10*ROW('Hygiene Data'!I77))),'Data Summary'!EE83="Yes"),OFFSET('Hygiene Data'!$I$7,0,10*ROW('Hygiene Data'!I77)),NA())</f>
        <v>#N/A</v>
      </c>
      <c r="BQ83" s="509" t="e">
        <f ca="1">+IF(AND(ISNUMBER(OFFSET('Hygiene Data'!$I$9,0,10*ROW('Hygiene Data'!I77))),'Data Summary'!EF83="Yes"),OFFSET('Hygiene Data'!$I$9,0,10*ROW('Hygiene Data'!I77)),NA())</f>
        <v>#N/A</v>
      </c>
    </row>
    <row r="84" spans="1:69" x14ac:dyDescent="0.25">
      <c r="A84" s="505" t="e">
        <f ca="1">+RIGHT('Data Summary'!A84,LEN('Data Summary'!A84)-9)</f>
        <v>#VALUE!</v>
      </c>
      <c r="B84" s="479" t="str">
        <f ca="1">+IF(ISTEXT('Data Summary'!B84),'Data Summary'!B84,"")</f>
        <v/>
      </c>
      <c r="C84" s="506" t="e">
        <f ca="1">+VALUE('Data Summary'!C84)</f>
        <v>#VALUE!</v>
      </c>
      <c r="D84" s="507" t="e">
        <f ca="1">+IF(AND(ISNUMBER(OFFSET('Water Data'!$D$4,0,10*ROW('Water Data'!D78))),'Data Summary'!BS84="Yes"),100-OFFSET('Water Data'!$D$4,0,10*ROW('Water Data'!D78)),NA())</f>
        <v>#N/A</v>
      </c>
      <c r="E84" s="507" t="e">
        <f ca="1">+IF(AND(ISNUMBER(OFFSET('Water Data'!$D$6,0,10*ROW('Water Data'!D78))),'Data Summary'!BT84="Yes"),OFFSET('Water Data'!$D$6,0,10*ROW('Water Data'!D78)),NA())</f>
        <v>#N/A</v>
      </c>
      <c r="F84" s="507" t="e">
        <f ca="1">+IF(AND(ISNUMBER(OFFSET('Water Data'!$D$9,0,10*ROW('Water Data'!D78))),'Data Summary'!BU84="Yes"),OFFSET('Water Data'!$D$9,0,10*ROW('Water Data'!D78)),NA())</f>
        <v>#N/A</v>
      </c>
      <c r="G84" s="507" t="e">
        <f ca="1">+IF(AND(ISNUMBER(OFFSET('Water Data'!$E$4,0,10*ROW('Water Data'!E78))),'Data Summary'!BV84="Yes"),100-OFFSET('Water Data'!$E$4,0,10*ROW('Water Data'!E78)),NA())</f>
        <v>#N/A</v>
      </c>
      <c r="H84" s="507" t="e">
        <f ca="1">+IF(AND(ISNUMBER(OFFSET('Water Data'!$E$6,0,10*ROW('Water Data'!E78))),'Data Summary'!BW84="Yes"),OFFSET('Water Data'!$E$6,0,10*ROW('Water Data'!E78)),NA())</f>
        <v>#N/A</v>
      </c>
      <c r="I84" s="507" t="e">
        <f ca="1">+IF(AND(ISNUMBER(OFFSET('Water Data'!$E$9,0,10*ROW('Water Data'!E78))),'Data Summary'!BX84="Yes"),OFFSET('Water Data'!$E$9,0,10*ROW('Water Data'!E78)),NA())</f>
        <v>#N/A</v>
      </c>
      <c r="J84" s="507" t="e">
        <f ca="1">+IF(AND(ISNUMBER(OFFSET('Water Data'!$F$4,0,10*ROW('Water Data'!F78))),'Data Summary'!BY84="Yes"),100-OFFSET('Water Data'!$F$4,0,10*ROW('Water Data'!F78)),NA())</f>
        <v>#N/A</v>
      </c>
      <c r="K84" s="507" t="e">
        <f ca="1">+IF(AND(ISNUMBER(OFFSET('Water Data'!$F$6,0,10*ROW('Water Data'!F78))),'Data Summary'!BZ84="Yes"),OFFSET('Water Data'!$F$6,0,10*ROW('Water Data'!F78)),NA())</f>
        <v>#N/A</v>
      </c>
      <c r="L84" s="507" t="e">
        <f ca="1">+IF(AND(ISNUMBER(OFFSET('Water Data'!$F$9,0,10*ROW('Water Data'!F78))),'Data Summary'!CA84="Yes"),OFFSET('Water Data'!$F$9,0,10*ROW('Water Data'!F78)),NA())</f>
        <v>#N/A</v>
      </c>
      <c r="M84" s="507" t="e">
        <f ca="1">+IF(AND(ISNUMBER(OFFSET('Water Data'!$G$4,0,10*ROW('Water Data'!G78))),'Data Summary'!CB84="Yes"),100-OFFSET('Water Data'!$G$4,0,10*ROW('Water Data'!G78)),NA())</f>
        <v>#N/A</v>
      </c>
      <c r="N84" s="507" t="e">
        <f ca="1">+IF(AND(ISNUMBER(OFFSET('Water Data'!$G$6,0,10*ROW('Water Data'!G78))),'Data Summary'!CC84="Yes"),OFFSET('Water Data'!$G$6,0,10*ROW('Water Data'!G78)),NA())</f>
        <v>#N/A</v>
      </c>
      <c r="O84" s="507" t="e">
        <f ca="1">+IF(AND(ISNUMBER(OFFSET('Water Data'!$G$9,0,10*ROW('Water Data'!G78))),'Data Summary'!CD84="Yes"),OFFSET('Water Data'!$G$9,0,10*ROW('Water Data'!G78)),NA())</f>
        <v>#N/A</v>
      </c>
      <c r="P84" s="507" t="e">
        <f ca="1">+IF(AND(ISNUMBER(OFFSET('Water Data'!$H$4,0,10*ROW('Water Data'!H78))),'Data Summary'!CE84="Yes"),100-OFFSET('Water Data'!$H$4,0,10*ROW('Water Data'!H78)),NA())</f>
        <v>#N/A</v>
      </c>
      <c r="Q84" s="507" t="e">
        <f ca="1">+IF(AND(ISNUMBER(OFFSET('Water Data'!$H$6,0,10*ROW('Water Data'!H78))),'Data Summary'!CF84="Yes"),OFFSET('Water Data'!$H$6,0,10*ROW('Water Data'!H78)),NA())</f>
        <v>#N/A</v>
      </c>
      <c r="R84" s="507" t="e">
        <f ca="1">+IF(AND(ISNUMBER(OFFSET('Water Data'!$H$9,0,10*ROW('Water Data'!H78))),'Data Summary'!CG84="Yes"),OFFSET('Water Data'!$H$9,0,10*ROW('Water Data'!H78)),NA())</f>
        <v>#N/A</v>
      </c>
      <c r="S84" s="507" t="e">
        <f ca="1">+IF(AND(ISNUMBER(OFFSET('Water Data'!$I$4,0,10*ROW('Water Data'!I78))),'Data Summary'!CH84="Yes"),100-OFFSET('Water Data'!$I$4,0,10*ROW('Water Data'!I78)),NA())</f>
        <v>#N/A</v>
      </c>
      <c r="T84" s="507" t="e">
        <f ca="1">+IF(AND(ISNUMBER(OFFSET('Water Data'!$I$6,0,10*ROW('Water Data'!I78))),'Data Summary'!CI84="Yes"),OFFSET('Water Data'!$I$6,0,10*ROW('Water Data'!I78)),NA())</f>
        <v>#N/A</v>
      </c>
      <c r="U84" s="507" t="e">
        <f ca="1">+IF(AND(ISNUMBER(OFFSET('Water Data'!$I$9,0,10*ROW('Water Data'!I78))),'Data Summary'!CJ84="Yes"),OFFSET('Water Data'!$I$9,0,10*ROW('Water Data'!I78)),NA())</f>
        <v>#N/A</v>
      </c>
      <c r="V84" s="508" t="e">
        <f ca="1">+IF(AND(ISNUMBER(OFFSET('Sanitation Data'!$D$4,0,10*ROW('Sanitation Data'!D78))),'Data Summary'!CK84="Yes"),100-OFFSET('Sanitation Data'!$D$4,0,10*ROW('Sanitation Data'!D78)),NA())</f>
        <v>#N/A</v>
      </c>
      <c r="W84" s="508" t="e">
        <f ca="1">+IF(AND(ISNUMBER(OFFSET('Sanitation Data'!$D$6,0,10*ROW('Sanitation Data'!D78))),'Data Summary'!CL84="Yes"),OFFSET('Sanitation Data'!$D$6,0,10*ROW('Sanitation Data'!D78)),NA())</f>
        <v>#N/A</v>
      </c>
      <c r="X84" s="508" t="e">
        <f ca="1">+IF(AND(ISNUMBER(OFFSET('Sanitation Data'!$D$10,0,10*ROW('Sanitation Data'!D78))),'Data Summary'!CM84="Yes"),OFFSET('Sanitation Data'!$D$10,0,10*ROW('Sanitation Data'!D78)),NA())</f>
        <v>#N/A</v>
      </c>
      <c r="Y84" s="508" t="e">
        <f ca="1">+IF(AND(ISNUMBER(OFFSET('Sanitation Data'!$D$11,0,10*ROW('Sanitation Data'!D78))),'Data Summary'!CN84="Yes"),OFFSET('Sanitation Data'!$D$11,0,10*ROW('Sanitation Data'!D78)),NA())</f>
        <v>#N/A</v>
      </c>
      <c r="Z84" s="508" t="e">
        <f ca="1">+IF(AND(ISNUMBER(OFFSET('Sanitation Data'!$D$12,0,10*ROW('Sanitation Data'!D78))),'Data Summary'!CO84="Yes"),OFFSET('Sanitation Data'!$D$12,0,10*ROW('Sanitation Data'!D78)),NA())</f>
        <v>#N/A</v>
      </c>
      <c r="AA84" s="508" t="e">
        <f ca="1">+IF(AND(ISNUMBER(OFFSET('Sanitation Data'!$E$4,0,10*ROW('Sanitation Data'!E78))),'Data Summary'!CP84="Yes"),100-OFFSET('Sanitation Data'!$E$4,0,10*ROW('Sanitation Data'!E78)),NA())</f>
        <v>#N/A</v>
      </c>
      <c r="AB84" s="508" t="e">
        <f ca="1">+IF(AND(ISNUMBER(OFFSET('Sanitation Data'!$E$6,0,10*ROW('Sanitation Data'!E78))),'Data Summary'!CQ84="Yes"),OFFSET('Sanitation Data'!$E$6,0,10*ROW('Sanitation Data'!E78)),NA())</f>
        <v>#N/A</v>
      </c>
      <c r="AC84" s="508" t="e">
        <f ca="1">+IF(AND(ISNUMBER(OFFSET('Sanitation Data'!$E$10,0,10*ROW('Sanitation Data'!E78))),'Data Summary'!CR84="Yes"),OFFSET('Sanitation Data'!$E$10,0,10*ROW('Sanitation Data'!E78)),NA())</f>
        <v>#N/A</v>
      </c>
      <c r="AD84" s="508" t="e">
        <f ca="1">+IF(AND(ISNUMBER(OFFSET('Sanitation Data'!$E$11,0,10*ROW('Sanitation Data'!E78))),'Data Summary'!CS84="Yes"),OFFSET('Sanitation Data'!$E$11,0,10*ROW('Sanitation Data'!E78)),NA())</f>
        <v>#N/A</v>
      </c>
      <c r="AE84" s="508" t="e">
        <f ca="1">+IF(AND(ISNUMBER(OFFSET('Sanitation Data'!$E$12,0,10*ROW('Sanitation Data'!E78))),'Data Summary'!CT84="Yes"),OFFSET('Sanitation Data'!$E$12,0,10*ROW('Sanitation Data'!E78)),NA())</f>
        <v>#N/A</v>
      </c>
      <c r="AF84" s="508" t="e">
        <f ca="1">+IF(AND(ISNUMBER(OFFSET('Sanitation Data'!$F$4,0,10*ROW('Sanitation Data'!F78))),'Data Summary'!CU84="Yes"),100-OFFSET('Sanitation Data'!$F$4,0,10*ROW('Sanitation Data'!F78)),NA())</f>
        <v>#N/A</v>
      </c>
      <c r="AG84" s="508" t="e">
        <f ca="1">+IF(AND(ISNUMBER(OFFSET('Sanitation Data'!$F$6,0,10*ROW('Sanitation Data'!F78))),'Data Summary'!CV84="Yes"),OFFSET('Sanitation Data'!$F$6,0,10*ROW('Sanitation Data'!F78)),NA())</f>
        <v>#N/A</v>
      </c>
      <c r="AH84" s="508" t="e">
        <f ca="1">+IF(AND(ISNUMBER(OFFSET('Sanitation Data'!$F$10,0,10*ROW('Sanitation Data'!F78))),'Data Summary'!CW84="Yes"),OFFSET('Sanitation Data'!$F$10,0,10*ROW('Sanitation Data'!F78)),NA())</f>
        <v>#N/A</v>
      </c>
      <c r="AI84" s="508" t="e">
        <f ca="1">+IF(AND(ISNUMBER(OFFSET('Sanitation Data'!$F$11,0,10*ROW('Sanitation Data'!F78))),'Data Summary'!CX84="Yes"),OFFSET('Sanitation Data'!$F$11,0,10*ROW('Sanitation Data'!F78)),NA())</f>
        <v>#N/A</v>
      </c>
      <c r="AJ84" s="508" t="e">
        <f ca="1">+IF(AND(ISNUMBER(OFFSET('Sanitation Data'!$F$12,0,10*ROW('Sanitation Data'!F78))),'Data Summary'!CY84="Yes"),OFFSET('Sanitation Data'!$F$12,0,10*ROW('Sanitation Data'!F78)),NA())</f>
        <v>#N/A</v>
      </c>
      <c r="AK84" s="508" t="e">
        <f ca="1">+IF(AND(ISNUMBER(OFFSET('Sanitation Data'!$G$4,0,10*ROW('Sanitation Data'!G78))),'Data Summary'!CZ84="Yes"),100-OFFSET('Sanitation Data'!$G$4,0,10*ROW('Sanitation Data'!G78)),NA())</f>
        <v>#N/A</v>
      </c>
      <c r="AL84" s="508" t="e">
        <f ca="1">+IF(AND(ISNUMBER(OFFSET('Sanitation Data'!$G$6,0,10*ROW('Sanitation Data'!G78))),'Data Summary'!DA84="Yes"),OFFSET('Sanitation Data'!$G$6,0,10*ROW('Sanitation Data'!G78)),NA())</f>
        <v>#N/A</v>
      </c>
      <c r="AM84" s="508" t="e">
        <f ca="1">+IF(AND(ISNUMBER(OFFSET('Sanitation Data'!$G$10,0,10*ROW('Sanitation Data'!G78))),'Data Summary'!DB84="Yes"),OFFSET('Sanitation Data'!$G$10,0,10*ROW('Sanitation Data'!G78)),NA())</f>
        <v>#N/A</v>
      </c>
      <c r="AN84" s="508" t="e">
        <f ca="1">+IF(AND(ISNUMBER(OFFSET('Sanitation Data'!$G$11,0,10*ROW('Sanitation Data'!G78))),'Data Summary'!DC84="Yes"),OFFSET('Sanitation Data'!$G$11,0,10*ROW('Sanitation Data'!G78)),NA())</f>
        <v>#N/A</v>
      </c>
      <c r="AO84" s="508" t="e">
        <f ca="1">+IF(AND(ISNUMBER(OFFSET('Sanitation Data'!$G$12,0,10*ROW('Sanitation Data'!G78))),'Data Summary'!DD84="Yes"),OFFSET('Sanitation Data'!$G$12,0,10*ROW('Sanitation Data'!G78)),NA())</f>
        <v>#N/A</v>
      </c>
      <c r="AP84" s="508" t="e">
        <f ca="1">+IF(AND(ISNUMBER(OFFSET('Sanitation Data'!$H$4,0,10*ROW('Sanitation Data'!H78))),'Data Summary'!DE84="Yes"),100-OFFSET('Sanitation Data'!$H$4,0,10*ROW('Sanitation Data'!H78)),NA())</f>
        <v>#N/A</v>
      </c>
      <c r="AQ84" s="508" t="e">
        <f ca="1">+IF(AND(ISNUMBER(OFFSET('Sanitation Data'!$H$6,0,10*ROW('Sanitation Data'!H78))),'Data Summary'!DF84="Yes"),OFFSET('Sanitation Data'!$H$6,0,10*ROW('Sanitation Data'!H78)),NA())</f>
        <v>#N/A</v>
      </c>
      <c r="AR84" s="508" t="e">
        <f ca="1">+IF(AND(ISNUMBER(OFFSET('Sanitation Data'!$H$10,0,10*ROW('Sanitation Data'!H78))),'Data Summary'!DG84="Yes"),OFFSET('Sanitation Data'!$H$10,0,10*ROW('Sanitation Data'!H78)),NA())</f>
        <v>#N/A</v>
      </c>
      <c r="AS84" s="508" t="e">
        <f ca="1">+IF(AND(ISNUMBER(OFFSET('Sanitation Data'!$H$11,0,10*ROW('Sanitation Data'!H78))),'Data Summary'!DH84="Yes"),OFFSET('Sanitation Data'!$H$11,0,10*ROW('Sanitation Data'!H78)),NA())</f>
        <v>#N/A</v>
      </c>
      <c r="AT84" s="508" t="e">
        <f ca="1">+IF(AND(ISNUMBER(OFFSET('Sanitation Data'!$H$12,0,10*ROW('Sanitation Data'!H78))),'Data Summary'!DI84="Yes"),OFFSET('Sanitation Data'!$H$12,0,10*ROW('Sanitation Data'!H78)),NA())</f>
        <v>#N/A</v>
      </c>
      <c r="AU84" s="508" t="e">
        <f ca="1">+IF(AND(ISNUMBER(OFFSET('Sanitation Data'!$I$4,0,10*ROW('Sanitation Data'!I78))),'Data Summary'!DJ84="Yes"),100-OFFSET('Sanitation Data'!$I$4,0,10*ROW('Sanitation Data'!I78)),NA())</f>
        <v>#N/A</v>
      </c>
      <c r="AV84" s="508" t="e">
        <f ca="1">+IF(AND(ISNUMBER(OFFSET('Sanitation Data'!$I$6,0,10*ROW('Sanitation Data'!I78))),'Data Summary'!DK84="Yes"),OFFSET('Sanitation Data'!$I$6,0,10*ROW('Sanitation Data'!I78)),NA())</f>
        <v>#N/A</v>
      </c>
      <c r="AW84" s="508" t="e">
        <f ca="1">+IF(AND(ISNUMBER(OFFSET('Sanitation Data'!$I$10,0,10*ROW('Sanitation Data'!I78))),'Data Summary'!DL84="Yes"),OFFSET('Sanitation Data'!$I$10,0,10*ROW('Sanitation Data'!I78)),NA())</f>
        <v>#N/A</v>
      </c>
      <c r="AX84" s="508" t="e">
        <f ca="1">+IF(AND(ISNUMBER(OFFSET('Sanitation Data'!$I$11,0,10*ROW('Sanitation Data'!I78))),'Data Summary'!DM84="Yes"),OFFSET('Sanitation Data'!$I$11,0,10*ROW('Sanitation Data'!I78)),NA())</f>
        <v>#N/A</v>
      </c>
      <c r="AY84" s="508" t="e">
        <f ca="1">+IF(AND(ISNUMBER(OFFSET('Sanitation Data'!$I$12,0,10*ROW('Sanitation Data'!I78))),'Data Summary'!DN84="Yes"),OFFSET('Sanitation Data'!$I$12,0,10*ROW('Sanitation Data'!I78)),NA())</f>
        <v>#N/A</v>
      </c>
      <c r="AZ84" s="509" t="e">
        <f ca="1">+IF(AND(ISNUMBER(OFFSET('Hygiene Data'!$D$5,0,10*ROW('Hygiene Data'!D78))),'Data Summary'!DO84="Yes"),OFFSET('Hygiene Data'!$D$5,0,10*ROW('Hygiene Data'!D78)),NA())</f>
        <v>#N/A</v>
      </c>
      <c r="BA84" s="509" t="e">
        <f ca="1">+IF(AND(ISNUMBER(OFFSET('Hygiene Data'!$D$7,0,10*ROW('Hygiene Data'!D78))),'Data Summary'!DP84="Yes"),OFFSET('Hygiene Data'!$D$7,0,10*ROW('Hygiene Data'!D78)),NA())</f>
        <v>#N/A</v>
      </c>
      <c r="BB84" s="509" t="e">
        <f ca="1">+IF(AND(ISNUMBER(OFFSET('Hygiene Data'!$D$9,0,10*ROW('Hygiene Data'!D78))),'Data Summary'!DQ84="Yes"),OFFSET('Hygiene Data'!$D$9,0,10*ROW('Hygiene Data'!D78)),NA())</f>
        <v>#N/A</v>
      </c>
      <c r="BC84" s="509" t="e">
        <f ca="1">+IF(AND(ISNUMBER(OFFSET('Hygiene Data'!$E$5,0,10*ROW('Hygiene Data'!E78))),'Data Summary'!DR84="Yes"),OFFSET('Hygiene Data'!$E$5,0,10*ROW('Hygiene Data'!E78)),NA())</f>
        <v>#N/A</v>
      </c>
      <c r="BD84" s="509" t="e">
        <f ca="1">+IF(AND(ISNUMBER(OFFSET('Hygiene Data'!$E$7,0,10*ROW('Hygiene Data'!E78))),'Data Summary'!DS84="Yes"),OFFSET('Hygiene Data'!$E$7,0,10*ROW('Hygiene Data'!E78)),NA())</f>
        <v>#N/A</v>
      </c>
      <c r="BE84" s="509" t="e">
        <f ca="1">+IF(AND(ISNUMBER(OFFSET('Hygiene Data'!$E$9,0,10*ROW('Hygiene Data'!E78))),'Data Summary'!DT84="Yes"),OFFSET('Hygiene Data'!$E$9,0,10*ROW('Hygiene Data'!E78)),NA())</f>
        <v>#N/A</v>
      </c>
      <c r="BF84" s="509" t="e">
        <f ca="1">+IF(AND(ISNUMBER(OFFSET('Hygiene Data'!$F$5,0,10*ROW('Hygiene Data'!F78))),'Data Summary'!DU84="Yes"),OFFSET('Hygiene Data'!$F$5,0,10*ROW('Hygiene Data'!F78)),NA())</f>
        <v>#N/A</v>
      </c>
      <c r="BG84" s="509" t="e">
        <f ca="1">+IF(AND(ISNUMBER(OFFSET('Hygiene Data'!$F$7,0,10*ROW('Hygiene Data'!F78))),'Data Summary'!DV84="Yes"),OFFSET('Hygiene Data'!$F$7,0,10*ROW('Hygiene Data'!F78)),NA())</f>
        <v>#N/A</v>
      </c>
      <c r="BH84" s="509" t="e">
        <f ca="1">+IF(AND(ISNUMBER(OFFSET('Hygiene Data'!$F$9,0,10*ROW('Hygiene Data'!F78))),'Data Summary'!DW84="Yes"),OFFSET('Hygiene Data'!$F$9,0,10*ROW('Hygiene Data'!F78)),NA())</f>
        <v>#N/A</v>
      </c>
      <c r="BI84" s="509" t="e">
        <f ca="1">+IF(AND(ISNUMBER(OFFSET('Hygiene Data'!$G$5,0,10*ROW('Hygiene Data'!G78))),'Data Summary'!DX84="Yes"),OFFSET('Hygiene Data'!$G$5,0,10*ROW('Hygiene Data'!G78)),NA())</f>
        <v>#N/A</v>
      </c>
      <c r="BJ84" s="509" t="e">
        <f ca="1">+IF(AND(ISNUMBER(OFFSET('Hygiene Data'!$G$7,0,10*ROW('Hygiene Data'!G78))),'Data Summary'!DY84="Yes"),OFFSET('Hygiene Data'!$G$7,0,10*ROW('Hygiene Data'!G78)),NA())</f>
        <v>#N/A</v>
      </c>
      <c r="BK84" s="509" t="e">
        <f ca="1">+IF(AND(ISNUMBER(OFFSET('Hygiene Data'!$G$9,0,10*ROW('Hygiene Data'!G78))),'Data Summary'!DZ84="Yes"),OFFSET('Hygiene Data'!$G$9,0,10*ROW('Hygiene Data'!G78)),NA())</f>
        <v>#N/A</v>
      </c>
      <c r="BL84" s="509" t="e">
        <f ca="1">+IF(AND(ISNUMBER(OFFSET('Hygiene Data'!$H$5,0,10*ROW('Hygiene Data'!H78))),'Data Summary'!EA84="Yes"),OFFSET('Hygiene Data'!$H$5,0,10*ROW('Hygiene Data'!H78)),NA())</f>
        <v>#N/A</v>
      </c>
      <c r="BM84" s="509" t="e">
        <f ca="1">+IF(AND(ISNUMBER(OFFSET('Hygiene Data'!$H$7,0,10*ROW('Hygiene Data'!H78))),'Data Summary'!EB84="Yes"),OFFSET('Hygiene Data'!$H$7,0,10*ROW('Hygiene Data'!H78)),NA())</f>
        <v>#N/A</v>
      </c>
      <c r="BN84" s="509" t="e">
        <f ca="1">+IF(AND(ISNUMBER(OFFSET('Hygiene Data'!$H$9,0,10*ROW('Hygiene Data'!H78))),'Data Summary'!EC84="Yes"),OFFSET('Hygiene Data'!$H$9,0,10*ROW('Hygiene Data'!H78)),NA())</f>
        <v>#N/A</v>
      </c>
      <c r="BO84" s="509" t="e">
        <f ca="1">+IF(AND(ISNUMBER(OFFSET('Hygiene Data'!$I$5,0,10*ROW('Hygiene Data'!I78))),'Data Summary'!ED84="Yes"),OFFSET('Hygiene Data'!$I$5,0,10*ROW('Hygiene Data'!I78)),NA())</f>
        <v>#N/A</v>
      </c>
      <c r="BP84" s="509" t="e">
        <f ca="1">+IF(AND(ISNUMBER(OFFSET('Hygiene Data'!$I$7,0,10*ROW('Hygiene Data'!I78))),'Data Summary'!EE84="Yes"),OFFSET('Hygiene Data'!$I$7,0,10*ROW('Hygiene Data'!I78)),NA())</f>
        <v>#N/A</v>
      </c>
      <c r="BQ84" s="509" t="e">
        <f ca="1">+IF(AND(ISNUMBER(OFFSET('Hygiene Data'!$I$9,0,10*ROW('Hygiene Data'!I78))),'Data Summary'!EF84="Yes"),OFFSET('Hygiene Data'!$I$9,0,10*ROW('Hygiene Data'!I78)),NA())</f>
        <v>#N/A</v>
      </c>
    </row>
    <row r="85" spans="1:69" x14ac:dyDescent="0.25">
      <c r="A85" s="505" t="e">
        <f ca="1">+RIGHT('Data Summary'!A85,LEN('Data Summary'!A85)-9)</f>
        <v>#VALUE!</v>
      </c>
      <c r="B85" s="479" t="str">
        <f ca="1">+IF(ISTEXT('Data Summary'!B85),'Data Summary'!B85,"")</f>
        <v/>
      </c>
      <c r="C85" s="506" t="e">
        <f ca="1">+VALUE('Data Summary'!C85)</f>
        <v>#VALUE!</v>
      </c>
      <c r="D85" s="507" t="e">
        <f ca="1">+IF(AND(ISNUMBER(OFFSET('Water Data'!$D$4,0,10*ROW('Water Data'!D79))),'Data Summary'!BS85="Yes"),100-OFFSET('Water Data'!$D$4,0,10*ROW('Water Data'!D79)),NA())</f>
        <v>#N/A</v>
      </c>
      <c r="E85" s="507" t="e">
        <f ca="1">+IF(AND(ISNUMBER(OFFSET('Water Data'!$D$6,0,10*ROW('Water Data'!D79))),'Data Summary'!BT85="Yes"),OFFSET('Water Data'!$D$6,0,10*ROW('Water Data'!D79)),NA())</f>
        <v>#N/A</v>
      </c>
      <c r="F85" s="507" t="e">
        <f ca="1">+IF(AND(ISNUMBER(OFFSET('Water Data'!$D$9,0,10*ROW('Water Data'!D79))),'Data Summary'!BU85="Yes"),OFFSET('Water Data'!$D$9,0,10*ROW('Water Data'!D79)),NA())</f>
        <v>#N/A</v>
      </c>
      <c r="G85" s="507" t="e">
        <f ca="1">+IF(AND(ISNUMBER(OFFSET('Water Data'!$E$4,0,10*ROW('Water Data'!E79))),'Data Summary'!BV85="Yes"),100-OFFSET('Water Data'!$E$4,0,10*ROW('Water Data'!E79)),NA())</f>
        <v>#N/A</v>
      </c>
      <c r="H85" s="507" t="e">
        <f ca="1">+IF(AND(ISNUMBER(OFFSET('Water Data'!$E$6,0,10*ROW('Water Data'!E79))),'Data Summary'!BW85="Yes"),OFFSET('Water Data'!$E$6,0,10*ROW('Water Data'!E79)),NA())</f>
        <v>#N/A</v>
      </c>
      <c r="I85" s="507" t="e">
        <f ca="1">+IF(AND(ISNUMBER(OFFSET('Water Data'!$E$9,0,10*ROW('Water Data'!E79))),'Data Summary'!BX85="Yes"),OFFSET('Water Data'!$E$9,0,10*ROW('Water Data'!E79)),NA())</f>
        <v>#N/A</v>
      </c>
      <c r="J85" s="507" t="e">
        <f ca="1">+IF(AND(ISNUMBER(OFFSET('Water Data'!$F$4,0,10*ROW('Water Data'!F79))),'Data Summary'!BY85="Yes"),100-OFFSET('Water Data'!$F$4,0,10*ROW('Water Data'!F79)),NA())</f>
        <v>#N/A</v>
      </c>
      <c r="K85" s="507" t="e">
        <f ca="1">+IF(AND(ISNUMBER(OFFSET('Water Data'!$F$6,0,10*ROW('Water Data'!F79))),'Data Summary'!BZ85="Yes"),OFFSET('Water Data'!$F$6,0,10*ROW('Water Data'!F79)),NA())</f>
        <v>#N/A</v>
      </c>
      <c r="L85" s="507" t="e">
        <f ca="1">+IF(AND(ISNUMBER(OFFSET('Water Data'!$F$9,0,10*ROW('Water Data'!F79))),'Data Summary'!CA85="Yes"),OFFSET('Water Data'!$F$9,0,10*ROW('Water Data'!F79)),NA())</f>
        <v>#N/A</v>
      </c>
      <c r="M85" s="507" t="e">
        <f ca="1">+IF(AND(ISNUMBER(OFFSET('Water Data'!$G$4,0,10*ROW('Water Data'!G79))),'Data Summary'!CB85="Yes"),100-OFFSET('Water Data'!$G$4,0,10*ROW('Water Data'!G79)),NA())</f>
        <v>#N/A</v>
      </c>
      <c r="N85" s="507" t="e">
        <f ca="1">+IF(AND(ISNUMBER(OFFSET('Water Data'!$G$6,0,10*ROW('Water Data'!G79))),'Data Summary'!CC85="Yes"),OFFSET('Water Data'!$G$6,0,10*ROW('Water Data'!G79)),NA())</f>
        <v>#N/A</v>
      </c>
      <c r="O85" s="507" t="e">
        <f ca="1">+IF(AND(ISNUMBER(OFFSET('Water Data'!$G$9,0,10*ROW('Water Data'!G79))),'Data Summary'!CD85="Yes"),OFFSET('Water Data'!$G$9,0,10*ROW('Water Data'!G79)),NA())</f>
        <v>#N/A</v>
      </c>
      <c r="P85" s="507" t="e">
        <f ca="1">+IF(AND(ISNUMBER(OFFSET('Water Data'!$H$4,0,10*ROW('Water Data'!H79))),'Data Summary'!CE85="Yes"),100-OFFSET('Water Data'!$H$4,0,10*ROW('Water Data'!H79)),NA())</f>
        <v>#N/A</v>
      </c>
      <c r="Q85" s="507" t="e">
        <f ca="1">+IF(AND(ISNUMBER(OFFSET('Water Data'!$H$6,0,10*ROW('Water Data'!H79))),'Data Summary'!CF85="Yes"),OFFSET('Water Data'!$H$6,0,10*ROW('Water Data'!H79)),NA())</f>
        <v>#N/A</v>
      </c>
      <c r="R85" s="507" t="e">
        <f ca="1">+IF(AND(ISNUMBER(OFFSET('Water Data'!$H$9,0,10*ROW('Water Data'!H79))),'Data Summary'!CG85="Yes"),OFFSET('Water Data'!$H$9,0,10*ROW('Water Data'!H79)),NA())</f>
        <v>#N/A</v>
      </c>
      <c r="S85" s="507" t="e">
        <f ca="1">+IF(AND(ISNUMBER(OFFSET('Water Data'!$I$4,0,10*ROW('Water Data'!I79))),'Data Summary'!CH85="Yes"),100-OFFSET('Water Data'!$I$4,0,10*ROW('Water Data'!I79)),NA())</f>
        <v>#N/A</v>
      </c>
      <c r="T85" s="507" t="e">
        <f ca="1">+IF(AND(ISNUMBER(OFFSET('Water Data'!$I$6,0,10*ROW('Water Data'!I79))),'Data Summary'!CI85="Yes"),OFFSET('Water Data'!$I$6,0,10*ROW('Water Data'!I79)),NA())</f>
        <v>#N/A</v>
      </c>
      <c r="U85" s="507" t="e">
        <f ca="1">+IF(AND(ISNUMBER(OFFSET('Water Data'!$I$9,0,10*ROW('Water Data'!I79))),'Data Summary'!CJ85="Yes"),OFFSET('Water Data'!$I$9,0,10*ROW('Water Data'!I79)),NA())</f>
        <v>#N/A</v>
      </c>
      <c r="V85" s="508" t="e">
        <f ca="1">+IF(AND(ISNUMBER(OFFSET('Sanitation Data'!$D$4,0,10*ROW('Sanitation Data'!D79))),'Data Summary'!CK85="Yes"),100-OFFSET('Sanitation Data'!$D$4,0,10*ROW('Sanitation Data'!D79)),NA())</f>
        <v>#N/A</v>
      </c>
      <c r="W85" s="508" t="e">
        <f ca="1">+IF(AND(ISNUMBER(OFFSET('Sanitation Data'!$D$6,0,10*ROW('Sanitation Data'!D79))),'Data Summary'!CL85="Yes"),OFFSET('Sanitation Data'!$D$6,0,10*ROW('Sanitation Data'!D79)),NA())</f>
        <v>#N/A</v>
      </c>
      <c r="X85" s="508" t="e">
        <f ca="1">+IF(AND(ISNUMBER(OFFSET('Sanitation Data'!$D$10,0,10*ROW('Sanitation Data'!D79))),'Data Summary'!CM85="Yes"),OFFSET('Sanitation Data'!$D$10,0,10*ROW('Sanitation Data'!D79)),NA())</f>
        <v>#N/A</v>
      </c>
      <c r="Y85" s="508" t="e">
        <f ca="1">+IF(AND(ISNUMBER(OFFSET('Sanitation Data'!$D$11,0,10*ROW('Sanitation Data'!D79))),'Data Summary'!CN85="Yes"),OFFSET('Sanitation Data'!$D$11,0,10*ROW('Sanitation Data'!D79)),NA())</f>
        <v>#N/A</v>
      </c>
      <c r="Z85" s="508" t="e">
        <f ca="1">+IF(AND(ISNUMBER(OFFSET('Sanitation Data'!$D$12,0,10*ROW('Sanitation Data'!D79))),'Data Summary'!CO85="Yes"),OFFSET('Sanitation Data'!$D$12,0,10*ROW('Sanitation Data'!D79)),NA())</f>
        <v>#N/A</v>
      </c>
      <c r="AA85" s="508" t="e">
        <f ca="1">+IF(AND(ISNUMBER(OFFSET('Sanitation Data'!$E$4,0,10*ROW('Sanitation Data'!E79))),'Data Summary'!CP85="Yes"),100-OFFSET('Sanitation Data'!$E$4,0,10*ROW('Sanitation Data'!E79)),NA())</f>
        <v>#N/A</v>
      </c>
      <c r="AB85" s="508" t="e">
        <f ca="1">+IF(AND(ISNUMBER(OFFSET('Sanitation Data'!$E$6,0,10*ROW('Sanitation Data'!E79))),'Data Summary'!CQ85="Yes"),OFFSET('Sanitation Data'!$E$6,0,10*ROW('Sanitation Data'!E79)),NA())</f>
        <v>#N/A</v>
      </c>
      <c r="AC85" s="508" t="e">
        <f ca="1">+IF(AND(ISNUMBER(OFFSET('Sanitation Data'!$E$10,0,10*ROW('Sanitation Data'!E79))),'Data Summary'!CR85="Yes"),OFFSET('Sanitation Data'!$E$10,0,10*ROW('Sanitation Data'!E79)),NA())</f>
        <v>#N/A</v>
      </c>
      <c r="AD85" s="508" t="e">
        <f ca="1">+IF(AND(ISNUMBER(OFFSET('Sanitation Data'!$E$11,0,10*ROW('Sanitation Data'!E79))),'Data Summary'!CS85="Yes"),OFFSET('Sanitation Data'!$E$11,0,10*ROW('Sanitation Data'!E79)),NA())</f>
        <v>#N/A</v>
      </c>
      <c r="AE85" s="508" t="e">
        <f ca="1">+IF(AND(ISNUMBER(OFFSET('Sanitation Data'!$E$12,0,10*ROW('Sanitation Data'!E79))),'Data Summary'!CT85="Yes"),OFFSET('Sanitation Data'!$E$12,0,10*ROW('Sanitation Data'!E79)),NA())</f>
        <v>#N/A</v>
      </c>
      <c r="AF85" s="508" t="e">
        <f ca="1">+IF(AND(ISNUMBER(OFFSET('Sanitation Data'!$F$4,0,10*ROW('Sanitation Data'!F79))),'Data Summary'!CU85="Yes"),100-OFFSET('Sanitation Data'!$F$4,0,10*ROW('Sanitation Data'!F79)),NA())</f>
        <v>#N/A</v>
      </c>
      <c r="AG85" s="508" t="e">
        <f ca="1">+IF(AND(ISNUMBER(OFFSET('Sanitation Data'!$F$6,0,10*ROW('Sanitation Data'!F79))),'Data Summary'!CV85="Yes"),OFFSET('Sanitation Data'!$F$6,0,10*ROW('Sanitation Data'!F79)),NA())</f>
        <v>#N/A</v>
      </c>
      <c r="AH85" s="508" t="e">
        <f ca="1">+IF(AND(ISNUMBER(OFFSET('Sanitation Data'!$F$10,0,10*ROW('Sanitation Data'!F79))),'Data Summary'!CW85="Yes"),OFFSET('Sanitation Data'!$F$10,0,10*ROW('Sanitation Data'!F79)),NA())</f>
        <v>#N/A</v>
      </c>
      <c r="AI85" s="508" t="e">
        <f ca="1">+IF(AND(ISNUMBER(OFFSET('Sanitation Data'!$F$11,0,10*ROW('Sanitation Data'!F79))),'Data Summary'!CX85="Yes"),OFFSET('Sanitation Data'!$F$11,0,10*ROW('Sanitation Data'!F79)),NA())</f>
        <v>#N/A</v>
      </c>
      <c r="AJ85" s="508" t="e">
        <f ca="1">+IF(AND(ISNUMBER(OFFSET('Sanitation Data'!$F$12,0,10*ROW('Sanitation Data'!F79))),'Data Summary'!CY85="Yes"),OFFSET('Sanitation Data'!$F$12,0,10*ROW('Sanitation Data'!F79)),NA())</f>
        <v>#N/A</v>
      </c>
      <c r="AK85" s="508" t="e">
        <f ca="1">+IF(AND(ISNUMBER(OFFSET('Sanitation Data'!$G$4,0,10*ROW('Sanitation Data'!G79))),'Data Summary'!CZ85="Yes"),100-OFFSET('Sanitation Data'!$G$4,0,10*ROW('Sanitation Data'!G79)),NA())</f>
        <v>#N/A</v>
      </c>
      <c r="AL85" s="508" t="e">
        <f ca="1">+IF(AND(ISNUMBER(OFFSET('Sanitation Data'!$G$6,0,10*ROW('Sanitation Data'!G79))),'Data Summary'!DA85="Yes"),OFFSET('Sanitation Data'!$G$6,0,10*ROW('Sanitation Data'!G79)),NA())</f>
        <v>#N/A</v>
      </c>
      <c r="AM85" s="508" t="e">
        <f ca="1">+IF(AND(ISNUMBER(OFFSET('Sanitation Data'!$G$10,0,10*ROW('Sanitation Data'!G79))),'Data Summary'!DB85="Yes"),OFFSET('Sanitation Data'!$G$10,0,10*ROW('Sanitation Data'!G79)),NA())</f>
        <v>#N/A</v>
      </c>
      <c r="AN85" s="508" t="e">
        <f ca="1">+IF(AND(ISNUMBER(OFFSET('Sanitation Data'!$G$11,0,10*ROW('Sanitation Data'!G79))),'Data Summary'!DC85="Yes"),OFFSET('Sanitation Data'!$G$11,0,10*ROW('Sanitation Data'!G79)),NA())</f>
        <v>#N/A</v>
      </c>
      <c r="AO85" s="508" t="e">
        <f ca="1">+IF(AND(ISNUMBER(OFFSET('Sanitation Data'!$G$12,0,10*ROW('Sanitation Data'!G79))),'Data Summary'!DD85="Yes"),OFFSET('Sanitation Data'!$G$12,0,10*ROW('Sanitation Data'!G79)),NA())</f>
        <v>#N/A</v>
      </c>
      <c r="AP85" s="508" t="e">
        <f ca="1">+IF(AND(ISNUMBER(OFFSET('Sanitation Data'!$H$4,0,10*ROW('Sanitation Data'!H79))),'Data Summary'!DE85="Yes"),100-OFFSET('Sanitation Data'!$H$4,0,10*ROW('Sanitation Data'!H79)),NA())</f>
        <v>#N/A</v>
      </c>
      <c r="AQ85" s="508" t="e">
        <f ca="1">+IF(AND(ISNUMBER(OFFSET('Sanitation Data'!$H$6,0,10*ROW('Sanitation Data'!H79))),'Data Summary'!DF85="Yes"),OFFSET('Sanitation Data'!$H$6,0,10*ROW('Sanitation Data'!H79)),NA())</f>
        <v>#N/A</v>
      </c>
      <c r="AR85" s="508" t="e">
        <f ca="1">+IF(AND(ISNUMBER(OFFSET('Sanitation Data'!$H$10,0,10*ROW('Sanitation Data'!H79))),'Data Summary'!DG85="Yes"),OFFSET('Sanitation Data'!$H$10,0,10*ROW('Sanitation Data'!H79)),NA())</f>
        <v>#N/A</v>
      </c>
      <c r="AS85" s="508" t="e">
        <f ca="1">+IF(AND(ISNUMBER(OFFSET('Sanitation Data'!$H$11,0,10*ROW('Sanitation Data'!H79))),'Data Summary'!DH85="Yes"),OFFSET('Sanitation Data'!$H$11,0,10*ROW('Sanitation Data'!H79)),NA())</f>
        <v>#N/A</v>
      </c>
      <c r="AT85" s="508" t="e">
        <f ca="1">+IF(AND(ISNUMBER(OFFSET('Sanitation Data'!$H$12,0,10*ROW('Sanitation Data'!H79))),'Data Summary'!DI85="Yes"),OFFSET('Sanitation Data'!$H$12,0,10*ROW('Sanitation Data'!H79)),NA())</f>
        <v>#N/A</v>
      </c>
      <c r="AU85" s="508" t="e">
        <f ca="1">+IF(AND(ISNUMBER(OFFSET('Sanitation Data'!$I$4,0,10*ROW('Sanitation Data'!I79))),'Data Summary'!DJ85="Yes"),100-OFFSET('Sanitation Data'!$I$4,0,10*ROW('Sanitation Data'!I79)),NA())</f>
        <v>#N/A</v>
      </c>
      <c r="AV85" s="508" t="e">
        <f ca="1">+IF(AND(ISNUMBER(OFFSET('Sanitation Data'!$I$6,0,10*ROW('Sanitation Data'!I79))),'Data Summary'!DK85="Yes"),OFFSET('Sanitation Data'!$I$6,0,10*ROW('Sanitation Data'!I79)),NA())</f>
        <v>#N/A</v>
      </c>
      <c r="AW85" s="508" t="e">
        <f ca="1">+IF(AND(ISNUMBER(OFFSET('Sanitation Data'!$I$10,0,10*ROW('Sanitation Data'!I79))),'Data Summary'!DL85="Yes"),OFFSET('Sanitation Data'!$I$10,0,10*ROW('Sanitation Data'!I79)),NA())</f>
        <v>#N/A</v>
      </c>
      <c r="AX85" s="508" t="e">
        <f ca="1">+IF(AND(ISNUMBER(OFFSET('Sanitation Data'!$I$11,0,10*ROW('Sanitation Data'!I79))),'Data Summary'!DM85="Yes"),OFFSET('Sanitation Data'!$I$11,0,10*ROW('Sanitation Data'!I79)),NA())</f>
        <v>#N/A</v>
      </c>
      <c r="AY85" s="508" t="e">
        <f ca="1">+IF(AND(ISNUMBER(OFFSET('Sanitation Data'!$I$12,0,10*ROW('Sanitation Data'!I79))),'Data Summary'!DN85="Yes"),OFFSET('Sanitation Data'!$I$12,0,10*ROW('Sanitation Data'!I79)),NA())</f>
        <v>#N/A</v>
      </c>
      <c r="AZ85" s="509" t="e">
        <f ca="1">+IF(AND(ISNUMBER(OFFSET('Hygiene Data'!$D$5,0,10*ROW('Hygiene Data'!D79))),'Data Summary'!DO85="Yes"),OFFSET('Hygiene Data'!$D$5,0,10*ROW('Hygiene Data'!D79)),NA())</f>
        <v>#N/A</v>
      </c>
      <c r="BA85" s="509" t="e">
        <f ca="1">+IF(AND(ISNUMBER(OFFSET('Hygiene Data'!$D$7,0,10*ROW('Hygiene Data'!D79))),'Data Summary'!DP85="Yes"),OFFSET('Hygiene Data'!$D$7,0,10*ROW('Hygiene Data'!D79)),NA())</f>
        <v>#N/A</v>
      </c>
      <c r="BB85" s="509" t="e">
        <f ca="1">+IF(AND(ISNUMBER(OFFSET('Hygiene Data'!$D$9,0,10*ROW('Hygiene Data'!D79))),'Data Summary'!DQ85="Yes"),OFFSET('Hygiene Data'!$D$9,0,10*ROW('Hygiene Data'!D79)),NA())</f>
        <v>#N/A</v>
      </c>
      <c r="BC85" s="509" t="e">
        <f ca="1">+IF(AND(ISNUMBER(OFFSET('Hygiene Data'!$E$5,0,10*ROW('Hygiene Data'!E79))),'Data Summary'!DR85="Yes"),OFFSET('Hygiene Data'!$E$5,0,10*ROW('Hygiene Data'!E79)),NA())</f>
        <v>#N/A</v>
      </c>
      <c r="BD85" s="509" t="e">
        <f ca="1">+IF(AND(ISNUMBER(OFFSET('Hygiene Data'!$E$7,0,10*ROW('Hygiene Data'!E79))),'Data Summary'!DS85="Yes"),OFFSET('Hygiene Data'!$E$7,0,10*ROW('Hygiene Data'!E79)),NA())</f>
        <v>#N/A</v>
      </c>
      <c r="BE85" s="509" t="e">
        <f ca="1">+IF(AND(ISNUMBER(OFFSET('Hygiene Data'!$E$9,0,10*ROW('Hygiene Data'!E79))),'Data Summary'!DT85="Yes"),OFFSET('Hygiene Data'!$E$9,0,10*ROW('Hygiene Data'!E79)),NA())</f>
        <v>#N/A</v>
      </c>
      <c r="BF85" s="509" t="e">
        <f ca="1">+IF(AND(ISNUMBER(OFFSET('Hygiene Data'!$F$5,0,10*ROW('Hygiene Data'!F79))),'Data Summary'!DU85="Yes"),OFFSET('Hygiene Data'!$F$5,0,10*ROW('Hygiene Data'!F79)),NA())</f>
        <v>#N/A</v>
      </c>
      <c r="BG85" s="509" t="e">
        <f ca="1">+IF(AND(ISNUMBER(OFFSET('Hygiene Data'!$F$7,0,10*ROW('Hygiene Data'!F79))),'Data Summary'!DV85="Yes"),OFFSET('Hygiene Data'!$F$7,0,10*ROW('Hygiene Data'!F79)),NA())</f>
        <v>#N/A</v>
      </c>
      <c r="BH85" s="509" t="e">
        <f ca="1">+IF(AND(ISNUMBER(OFFSET('Hygiene Data'!$F$9,0,10*ROW('Hygiene Data'!F79))),'Data Summary'!DW85="Yes"),OFFSET('Hygiene Data'!$F$9,0,10*ROW('Hygiene Data'!F79)),NA())</f>
        <v>#N/A</v>
      </c>
      <c r="BI85" s="509" t="e">
        <f ca="1">+IF(AND(ISNUMBER(OFFSET('Hygiene Data'!$G$5,0,10*ROW('Hygiene Data'!G79))),'Data Summary'!DX85="Yes"),OFFSET('Hygiene Data'!$G$5,0,10*ROW('Hygiene Data'!G79)),NA())</f>
        <v>#N/A</v>
      </c>
      <c r="BJ85" s="509" t="e">
        <f ca="1">+IF(AND(ISNUMBER(OFFSET('Hygiene Data'!$G$7,0,10*ROW('Hygiene Data'!G79))),'Data Summary'!DY85="Yes"),OFFSET('Hygiene Data'!$G$7,0,10*ROW('Hygiene Data'!G79)),NA())</f>
        <v>#N/A</v>
      </c>
      <c r="BK85" s="509" t="e">
        <f ca="1">+IF(AND(ISNUMBER(OFFSET('Hygiene Data'!$G$9,0,10*ROW('Hygiene Data'!G79))),'Data Summary'!DZ85="Yes"),OFFSET('Hygiene Data'!$G$9,0,10*ROW('Hygiene Data'!G79)),NA())</f>
        <v>#N/A</v>
      </c>
      <c r="BL85" s="509" t="e">
        <f ca="1">+IF(AND(ISNUMBER(OFFSET('Hygiene Data'!$H$5,0,10*ROW('Hygiene Data'!H79))),'Data Summary'!EA85="Yes"),OFFSET('Hygiene Data'!$H$5,0,10*ROW('Hygiene Data'!H79)),NA())</f>
        <v>#N/A</v>
      </c>
      <c r="BM85" s="509" t="e">
        <f ca="1">+IF(AND(ISNUMBER(OFFSET('Hygiene Data'!$H$7,0,10*ROW('Hygiene Data'!H79))),'Data Summary'!EB85="Yes"),OFFSET('Hygiene Data'!$H$7,0,10*ROW('Hygiene Data'!H79)),NA())</f>
        <v>#N/A</v>
      </c>
      <c r="BN85" s="509" t="e">
        <f ca="1">+IF(AND(ISNUMBER(OFFSET('Hygiene Data'!$H$9,0,10*ROW('Hygiene Data'!H79))),'Data Summary'!EC85="Yes"),OFFSET('Hygiene Data'!$H$9,0,10*ROW('Hygiene Data'!H79)),NA())</f>
        <v>#N/A</v>
      </c>
      <c r="BO85" s="509" t="e">
        <f ca="1">+IF(AND(ISNUMBER(OFFSET('Hygiene Data'!$I$5,0,10*ROW('Hygiene Data'!I79))),'Data Summary'!ED85="Yes"),OFFSET('Hygiene Data'!$I$5,0,10*ROW('Hygiene Data'!I79)),NA())</f>
        <v>#N/A</v>
      </c>
      <c r="BP85" s="509" t="e">
        <f ca="1">+IF(AND(ISNUMBER(OFFSET('Hygiene Data'!$I$7,0,10*ROW('Hygiene Data'!I79))),'Data Summary'!EE85="Yes"),OFFSET('Hygiene Data'!$I$7,0,10*ROW('Hygiene Data'!I79)),NA())</f>
        <v>#N/A</v>
      </c>
      <c r="BQ85" s="509" t="e">
        <f ca="1">+IF(AND(ISNUMBER(OFFSET('Hygiene Data'!$I$9,0,10*ROW('Hygiene Data'!I79))),'Data Summary'!EF85="Yes"),OFFSET('Hygiene Data'!$I$9,0,10*ROW('Hygiene Data'!I79)),NA())</f>
        <v>#N/A</v>
      </c>
    </row>
    <row r="86" spans="1:69" x14ac:dyDescent="0.25">
      <c r="A86" s="505" t="e">
        <f ca="1">+RIGHT('Data Summary'!A86,LEN('Data Summary'!A86)-9)</f>
        <v>#VALUE!</v>
      </c>
      <c r="B86" s="479" t="str">
        <f ca="1">+IF(ISTEXT('Data Summary'!B86),'Data Summary'!B86,"")</f>
        <v/>
      </c>
      <c r="C86" s="506" t="e">
        <f ca="1">+VALUE('Data Summary'!C86)</f>
        <v>#VALUE!</v>
      </c>
      <c r="D86" s="507" t="e">
        <f ca="1">+IF(AND(ISNUMBER(OFFSET('Water Data'!$D$4,0,10*ROW('Water Data'!D80))),'Data Summary'!BS86="Yes"),100-OFFSET('Water Data'!$D$4,0,10*ROW('Water Data'!D80)),NA())</f>
        <v>#N/A</v>
      </c>
      <c r="E86" s="507" t="e">
        <f ca="1">+IF(AND(ISNUMBER(OFFSET('Water Data'!$D$6,0,10*ROW('Water Data'!D80))),'Data Summary'!BT86="Yes"),OFFSET('Water Data'!$D$6,0,10*ROW('Water Data'!D80)),NA())</f>
        <v>#N/A</v>
      </c>
      <c r="F86" s="507" t="e">
        <f ca="1">+IF(AND(ISNUMBER(OFFSET('Water Data'!$D$9,0,10*ROW('Water Data'!D80))),'Data Summary'!BU86="Yes"),OFFSET('Water Data'!$D$9,0,10*ROW('Water Data'!D80)),NA())</f>
        <v>#N/A</v>
      </c>
      <c r="G86" s="507" t="e">
        <f ca="1">+IF(AND(ISNUMBER(OFFSET('Water Data'!$E$4,0,10*ROW('Water Data'!E80))),'Data Summary'!BV86="Yes"),100-OFFSET('Water Data'!$E$4,0,10*ROW('Water Data'!E80)),NA())</f>
        <v>#N/A</v>
      </c>
      <c r="H86" s="507" t="e">
        <f ca="1">+IF(AND(ISNUMBER(OFFSET('Water Data'!$E$6,0,10*ROW('Water Data'!E80))),'Data Summary'!BW86="Yes"),OFFSET('Water Data'!$E$6,0,10*ROW('Water Data'!E80)),NA())</f>
        <v>#N/A</v>
      </c>
      <c r="I86" s="507" t="e">
        <f ca="1">+IF(AND(ISNUMBER(OFFSET('Water Data'!$E$9,0,10*ROW('Water Data'!E80))),'Data Summary'!BX86="Yes"),OFFSET('Water Data'!$E$9,0,10*ROW('Water Data'!E80)),NA())</f>
        <v>#N/A</v>
      </c>
      <c r="J86" s="507" t="e">
        <f ca="1">+IF(AND(ISNUMBER(OFFSET('Water Data'!$F$4,0,10*ROW('Water Data'!F80))),'Data Summary'!BY86="Yes"),100-OFFSET('Water Data'!$F$4,0,10*ROW('Water Data'!F80)),NA())</f>
        <v>#N/A</v>
      </c>
      <c r="K86" s="507" t="e">
        <f ca="1">+IF(AND(ISNUMBER(OFFSET('Water Data'!$F$6,0,10*ROW('Water Data'!F80))),'Data Summary'!BZ86="Yes"),OFFSET('Water Data'!$F$6,0,10*ROW('Water Data'!F80)),NA())</f>
        <v>#N/A</v>
      </c>
      <c r="L86" s="507" t="e">
        <f ca="1">+IF(AND(ISNUMBER(OFFSET('Water Data'!$F$9,0,10*ROW('Water Data'!F80))),'Data Summary'!CA86="Yes"),OFFSET('Water Data'!$F$9,0,10*ROW('Water Data'!F80)),NA())</f>
        <v>#N/A</v>
      </c>
      <c r="M86" s="507" t="e">
        <f ca="1">+IF(AND(ISNUMBER(OFFSET('Water Data'!$G$4,0,10*ROW('Water Data'!G80))),'Data Summary'!CB86="Yes"),100-OFFSET('Water Data'!$G$4,0,10*ROW('Water Data'!G80)),NA())</f>
        <v>#N/A</v>
      </c>
      <c r="N86" s="507" t="e">
        <f ca="1">+IF(AND(ISNUMBER(OFFSET('Water Data'!$G$6,0,10*ROW('Water Data'!G80))),'Data Summary'!CC86="Yes"),OFFSET('Water Data'!$G$6,0,10*ROW('Water Data'!G80)),NA())</f>
        <v>#N/A</v>
      </c>
      <c r="O86" s="507" t="e">
        <f ca="1">+IF(AND(ISNUMBER(OFFSET('Water Data'!$G$9,0,10*ROW('Water Data'!G80))),'Data Summary'!CD86="Yes"),OFFSET('Water Data'!$G$9,0,10*ROW('Water Data'!G80)),NA())</f>
        <v>#N/A</v>
      </c>
      <c r="P86" s="507" t="e">
        <f ca="1">+IF(AND(ISNUMBER(OFFSET('Water Data'!$H$4,0,10*ROW('Water Data'!H80))),'Data Summary'!CE86="Yes"),100-OFFSET('Water Data'!$H$4,0,10*ROW('Water Data'!H80)),NA())</f>
        <v>#N/A</v>
      </c>
      <c r="Q86" s="507" t="e">
        <f ca="1">+IF(AND(ISNUMBER(OFFSET('Water Data'!$H$6,0,10*ROW('Water Data'!H80))),'Data Summary'!CF86="Yes"),OFFSET('Water Data'!$H$6,0,10*ROW('Water Data'!H80)),NA())</f>
        <v>#N/A</v>
      </c>
      <c r="R86" s="507" t="e">
        <f ca="1">+IF(AND(ISNUMBER(OFFSET('Water Data'!$H$9,0,10*ROW('Water Data'!H80))),'Data Summary'!CG86="Yes"),OFFSET('Water Data'!$H$9,0,10*ROW('Water Data'!H80)),NA())</f>
        <v>#N/A</v>
      </c>
      <c r="S86" s="507" t="e">
        <f ca="1">+IF(AND(ISNUMBER(OFFSET('Water Data'!$I$4,0,10*ROW('Water Data'!I80))),'Data Summary'!CH86="Yes"),100-OFFSET('Water Data'!$I$4,0,10*ROW('Water Data'!I80)),NA())</f>
        <v>#N/A</v>
      </c>
      <c r="T86" s="507" t="e">
        <f ca="1">+IF(AND(ISNUMBER(OFFSET('Water Data'!$I$6,0,10*ROW('Water Data'!I80))),'Data Summary'!CI86="Yes"),OFFSET('Water Data'!$I$6,0,10*ROW('Water Data'!I80)),NA())</f>
        <v>#N/A</v>
      </c>
      <c r="U86" s="507" t="e">
        <f ca="1">+IF(AND(ISNUMBER(OFFSET('Water Data'!$I$9,0,10*ROW('Water Data'!I80))),'Data Summary'!CJ86="Yes"),OFFSET('Water Data'!$I$9,0,10*ROW('Water Data'!I80)),NA())</f>
        <v>#N/A</v>
      </c>
      <c r="V86" s="508" t="e">
        <f ca="1">+IF(AND(ISNUMBER(OFFSET('Sanitation Data'!$D$4,0,10*ROW('Sanitation Data'!D80))),'Data Summary'!CK86="Yes"),100-OFFSET('Sanitation Data'!$D$4,0,10*ROW('Sanitation Data'!D80)),NA())</f>
        <v>#N/A</v>
      </c>
      <c r="W86" s="508" t="e">
        <f ca="1">+IF(AND(ISNUMBER(OFFSET('Sanitation Data'!$D$6,0,10*ROW('Sanitation Data'!D80))),'Data Summary'!CL86="Yes"),OFFSET('Sanitation Data'!$D$6,0,10*ROW('Sanitation Data'!D80)),NA())</f>
        <v>#N/A</v>
      </c>
      <c r="X86" s="508" t="e">
        <f ca="1">+IF(AND(ISNUMBER(OFFSET('Sanitation Data'!$D$10,0,10*ROW('Sanitation Data'!D80))),'Data Summary'!CM86="Yes"),OFFSET('Sanitation Data'!$D$10,0,10*ROW('Sanitation Data'!D80)),NA())</f>
        <v>#N/A</v>
      </c>
      <c r="Y86" s="508" t="e">
        <f ca="1">+IF(AND(ISNUMBER(OFFSET('Sanitation Data'!$D$11,0,10*ROW('Sanitation Data'!D80))),'Data Summary'!CN86="Yes"),OFFSET('Sanitation Data'!$D$11,0,10*ROW('Sanitation Data'!D80)),NA())</f>
        <v>#N/A</v>
      </c>
      <c r="Z86" s="508" t="e">
        <f ca="1">+IF(AND(ISNUMBER(OFFSET('Sanitation Data'!$D$12,0,10*ROW('Sanitation Data'!D80))),'Data Summary'!CO86="Yes"),OFFSET('Sanitation Data'!$D$12,0,10*ROW('Sanitation Data'!D80)),NA())</f>
        <v>#N/A</v>
      </c>
      <c r="AA86" s="508" t="e">
        <f ca="1">+IF(AND(ISNUMBER(OFFSET('Sanitation Data'!$E$4,0,10*ROW('Sanitation Data'!E80))),'Data Summary'!CP86="Yes"),100-OFFSET('Sanitation Data'!$E$4,0,10*ROW('Sanitation Data'!E80)),NA())</f>
        <v>#N/A</v>
      </c>
      <c r="AB86" s="508" t="e">
        <f ca="1">+IF(AND(ISNUMBER(OFFSET('Sanitation Data'!$E$6,0,10*ROW('Sanitation Data'!E80))),'Data Summary'!CQ86="Yes"),OFFSET('Sanitation Data'!$E$6,0,10*ROW('Sanitation Data'!E80)),NA())</f>
        <v>#N/A</v>
      </c>
      <c r="AC86" s="508" t="e">
        <f ca="1">+IF(AND(ISNUMBER(OFFSET('Sanitation Data'!$E$10,0,10*ROW('Sanitation Data'!E80))),'Data Summary'!CR86="Yes"),OFFSET('Sanitation Data'!$E$10,0,10*ROW('Sanitation Data'!E80)),NA())</f>
        <v>#N/A</v>
      </c>
      <c r="AD86" s="508" t="e">
        <f ca="1">+IF(AND(ISNUMBER(OFFSET('Sanitation Data'!$E$11,0,10*ROW('Sanitation Data'!E80))),'Data Summary'!CS86="Yes"),OFFSET('Sanitation Data'!$E$11,0,10*ROW('Sanitation Data'!E80)),NA())</f>
        <v>#N/A</v>
      </c>
      <c r="AE86" s="508" t="e">
        <f ca="1">+IF(AND(ISNUMBER(OFFSET('Sanitation Data'!$E$12,0,10*ROW('Sanitation Data'!E80))),'Data Summary'!CT86="Yes"),OFFSET('Sanitation Data'!$E$12,0,10*ROW('Sanitation Data'!E80)),NA())</f>
        <v>#N/A</v>
      </c>
      <c r="AF86" s="508" t="e">
        <f ca="1">+IF(AND(ISNUMBER(OFFSET('Sanitation Data'!$F$4,0,10*ROW('Sanitation Data'!F80))),'Data Summary'!CU86="Yes"),100-OFFSET('Sanitation Data'!$F$4,0,10*ROW('Sanitation Data'!F80)),NA())</f>
        <v>#N/A</v>
      </c>
      <c r="AG86" s="508" t="e">
        <f ca="1">+IF(AND(ISNUMBER(OFFSET('Sanitation Data'!$F$6,0,10*ROW('Sanitation Data'!F80))),'Data Summary'!CV86="Yes"),OFFSET('Sanitation Data'!$F$6,0,10*ROW('Sanitation Data'!F80)),NA())</f>
        <v>#N/A</v>
      </c>
      <c r="AH86" s="508" t="e">
        <f ca="1">+IF(AND(ISNUMBER(OFFSET('Sanitation Data'!$F$10,0,10*ROW('Sanitation Data'!F80))),'Data Summary'!CW86="Yes"),OFFSET('Sanitation Data'!$F$10,0,10*ROW('Sanitation Data'!F80)),NA())</f>
        <v>#N/A</v>
      </c>
      <c r="AI86" s="508" t="e">
        <f ca="1">+IF(AND(ISNUMBER(OFFSET('Sanitation Data'!$F$11,0,10*ROW('Sanitation Data'!F80))),'Data Summary'!CX86="Yes"),OFFSET('Sanitation Data'!$F$11,0,10*ROW('Sanitation Data'!F80)),NA())</f>
        <v>#N/A</v>
      </c>
      <c r="AJ86" s="508" t="e">
        <f ca="1">+IF(AND(ISNUMBER(OFFSET('Sanitation Data'!$F$12,0,10*ROW('Sanitation Data'!F80))),'Data Summary'!CY86="Yes"),OFFSET('Sanitation Data'!$F$12,0,10*ROW('Sanitation Data'!F80)),NA())</f>
        <v>#N/A</v>
      </c>
      <c r="AK86" s="508" t="e">
        <f ca="1">+IF(AND(ISNUMBER(OFFSET('Sanitation Data'!$G$4,0,10*ROW('Sanitation Data'!G80))),'Data Summary'!CZ86="Yes"),100-OFFSET('Sanitation Data'!$G$4,0,10*ROW('Sanitation Data'!G80)),NA())</f>
        <v>#N/A</v>
      </c>
      <c r="AL86" s="508" t="e">
        <f ca="1">+IF(AND(ISNUMBER(OFFSET('Sanitation Data'!$G$6,0,10*ROW('Sanitation Data'!G80))),'Data Summary'!DA86="Yes"),OFFSET('Sanitation Data'!$G$6,0,10*ROW('Sanitation Data'!G80)),NA())</f>
        <v>#N/A</v>
      </c>
      <c r="AM86" s="508" t="e">
        <f ca="1">+IF(AND(ISNUMBER(OFFSET('Sanitation Data'!$G$10,0,10*ROW('Sanitation Data'!G80))),'Data Summary'!DB86="Yes"),OFFSET('Sanitation Data'!$G$10,0,10*ROW('Sanitation Data'!G80)),NA())</f>
        <v>#N/A</v>
      </c>
      <c r="AN86" s="508" t="e">
        <f ca="1">+IF(AND(ISNUMBER(OFFSET('Sanitation Data'!$G$11,0,10*ROW('Sanitation Data'!G80))),'Data Summary'!DC86="Yes"),OFFSET('Sanitation Data'!$G$11,0,10*ROW('Sanitation Data'!G80)),NA())</f>
        <v>#N/A</v>
      </c>
      <c r="AO86" s="508" t="e">
        <f ca="1">+IF(AND(ISNUMBER(OFFSET('Sanitation Data'!$G$12,0,10*ROW('Sanitation Data'!G80))),'Data Summary'!DD86="Yes"),OFFSET('Sanitation Data'!$G$12,0,10*ROW('Sanitation Data'!G80)),NA())</f>
        <v>#N/A</v>
      </c>
      <c r="AP86" s="508" t="e">
        <f ca="1">+IF(AND(ISNUMBER(OFFSET('Sanitation Data'!$H$4,0,10*ROW('Sanitation Data'!H80))),'Data Summary'!DE86="Yes"),100-OFFSET('Sanitation Data'!$H$4,0,10*ROW('Sanitation Data'!H80)),NA())</f>
        <v>#N/A</v>
      </c>
      <c r="AQ86" s="508" t="e">
        <f ca="1">+IF(AND(ISNUMBER(OFFSET('Sanitation Data'!$H$6,0,10*ROW('Sanitation Data'!H80))),'Data Summary'!DF86="Yes"),OFFSET('Sanitation Data'!$H$6,0,10*ROW('Sanitation Data'!H80)),NA())</f>
        <v>#N/A</v>
      </c>
      <c r="AR86" s="508" t="e">
        <f ca="1">+IF(AND(ISNUMBER(OFFSET('Sanitation Data'!$H$10,0,10*ROW('Sanitation Data'!H80))),'Data Summary'!DG86="Yes"),OFFSET('Sanitation Data'!$H$10,0,10*ROW('Sanitation Data'!H80)),NA())</f>
        <v>#N/A</v>
      </c>
      <c r="AS86" s="508" t="e">
        <f ca="1">+IF(AND(ISNUMBER(OFFSET('Sanitation Data'!$H$11,0,10*ROW('Sanitation Data'!H80))),'Data Summary'!DH86="Yes"),OFFSET('Sanitation Data'!$H$11,0,10*ROW('Sanitation Data'!H80)),NA())</f>
        <v>#N/A</v>
      </c>
      <c r="AT86" s="508" t="e">
        <f ca="1">+IF(AND(ISNUMBER(OFFSET('Sanitation Data'!$H$12,0,10*ROW('Sanitation Data'!H80))),'Data Summary'!DI86="Yes"),OFFSET('Sanitation Data'!$H$12,0,10*ROW('Sanitation Data'!H80)),NA())</f>
        <v>#N/A</v>
      </c>
      <c r="AU86" s="508" t="e">
        <f ca="1">+IF(AND(ISNUMBER(OFFSET('Sanitation Data'!$I$4,0,10*ROW('Sanitation Data'!I80))),'Data Summary'!DJ86="Yes"),100-OFFSET('Sanitation Data'!$I$4,0,10*ROW('Sanitation Data'!I80)),NA())</f>
        <v>#N/A</v>
      </c>
      <c r="AV86" s="508" t="e">
        <f ca="1">+IF(AND(ISNUMBER(OFFSET('Sanitation Data'!$I$6,0,10*ROW('Sanitation Data'!I80))),'Data Summary'!DK86="Yes"),OFFSET('Sanitation Data'!$I$6,0,10*ROW('Sanitation Data'!I80)),NA())</f>
        <v>#N/A</v>
      </c>
      <c r="AW86" s="508" t="e">
        <f ca="1">+IF(AND(ISNUMBER(OFFSET('Sanitation Data'!$I$10,0,10*ROW('Sanitation Data'!I80))),'Data Summary'!DL86="Yes"),OFFSET('Sanitation Data'!$I$10,0,10*ROW('Sanitation Data'!I80)),NA())</f>
        <v>#N/A</v>
      </c>
      <c r="AX86" s="508" t="e">
        <f ca="1">+IF(AND(ISNUMBER(OFFSET('Sanitation Data'!$I$11,0,10*ROW('Sanitation Data'!I80))),'Data Summary'!DM86="Yes"),OFFSET('Sanitation Data'!$I$11,0,10*ROW('Sanitation Data'!I80)),NA())</f>
        <v>#N/A</v>
      </c>
      <c r="AY86" s="508" t="e">
        <f ca="1">+IF(AND(ISNUMBER(OFFSET('Sanitation Data'!$I$12,0,10*ROW('Sanitation Data'!I80))),'Data Summary'!DN86="Yes"),OFFSET('Sanitation Data'!$I$12,0,10*ROW('Sanitation Data'!I80)),NA())</f>
        <v>#N/A</v>
      </c>
      <c r="AZ86" s="509" t="e">
        <f ca="1">+IF(AND(ISNUMBER(OFFSET('Hygiene Data'!$D$5,0,10*ROW('Hygiene Data'!D80))),'Data Summary'!DO86="Yes"),OFFSET('Hygiene Data'!$D$5,0,10*ROW('Hygiene Data'!D80)),NA())</f>
        <v>#N/A</v>
      </c>
      <c r="BA86" s="509" t="e">
        <f ca="1">+IF(AND(ISNUMBER(OFFSET('Hygiene Data'!$D$7,0,10*ROW('Hygiene Data'!D80))),'Data Summary'!DP86="Yes"),OFFSET('Hygiene Data'!$D$7,0,10*ROW('Hygiene Data'!D80)),NA())</f>
        <v>#N/A</v>
      </c>
      <c r="BB86" s="509" t="e">
        <f ca="1">+IF(AND(ISNUMBER(OFFSET('Hygiene Data'!$D$9,0,10*ROW('Hygiene Data'!D80))),'Data Summary'!DQ86="Yes"),OFFSET('Hygiene Data'!$D$9,0,10*ROW('Hygiene Data'!D80)),NA())</f>
        <v>#N/A</v>
      </c>
      <c r="BC86" s="509" t="e">
        <f ca="1">+IF(AND(ISNUMBER(OFFSET('Hygiene Data'!$E$5,0,10*ROW('Hygiene Data'!E80))),'Data Summary'!DR86="Yes"),OFFSET('Hygiene Data'!$E$5,0,10*ROW('Hygiene Data'!E80)),NA())</f>
        <v>#N/A</v>
      </c>
      <c r="BD86" s="509" t="e">
        <f ca="1">+IF(AND(ISNUMBER(OFFSET('Hygiene Data'!$E$7,0,10*ROW('Hygiene Data'!E80))),'Data Summary'!DS86="Yes"),OFFSET('Hygiene Data'!$E$7,0,10*ROW('Hygiene Data'!E80)),NA())</f>
        <v>#N/A</v>
      </c>
      <c r="BE86" s="509" t="e">
        <f ca="1">+IF(AND(ISNUMBER(OFFSET('Hygiene Data'!$E$9,0,10*ROW('Hygiene Data'!E80))),'Data Summary'!DT86="Yes"),OFFSET('Hygiene Data'!$E$9,0,10*ROW('Hygiene Data'!E80)),NA())</f>
        <v>#N/A</v>
      </c>
      <c r="BF86" s="509" t="e">
        <f ca="1">+IF(AND(ISNUMBER(OFFSET('Hygiene Data'!$F$5,0,10*ROW('Hygiene Data'!F80))),'Data Summary'!DU86="Yes"),OFFSET('Hygiene Data'!$F$5,0,10*ROW('Hygiene Data'!F80)),NA())</f>
        <v>#N/A</v>
      </c>
      <c r="BG86" s="509" t="e">
        <f ca="1">+IF(AND(ISNUMBER(OFFSET('Hygiene Data'!$F$7,0,10*ROW('Hygiene Data'!F80))),'Data Summary'!DV86="Yes"),OFFSET('Hygiene Data'!$F$7,0,10*ROW('Hygiene Data'!F80)),NA())</f>
        <v>#N/A</v>
      </c>
      <c r="BH86" s="509" t="e">
        <f ca="1">+IF(AND(ISNUMBER(OFFSET('Hygiene Data'!$F$9,0,10*ROW('Hygiene Data'!F80))),'Data Summary'!DW86="Yes"),OFFSET('Hygiene Data'!$F$9,0,10*ROW('Hygiene Data'!F80)),NA())</f>
        <v>#N/A</v>
      </c>
      <c r="BI86" s="509" t="e">
        <f ca="1">+IF(AND(ISNUMBER(OFFSET('Hygiene Data'!$G$5,0,10*ROW('Hygiene Data'!G80))),'Data Summary'!DX86="Yes"),OFFSET('Hygiene Data'!$G$5,0,10*ROW('Hygiene Data'!G80)),NA())</f>
        <v>#N/A</v>
      </c>
      <c r="BJ86" s="509" t="e">
        <f ca="1">+IF(AND(ISNUMBER(OFFSET('Hygiene Data'!$G$7,0,10*ROW('Hygiene Data'!G80))),'Data Summary'!DY86="Yes"),OFFSET('Hygiene Data'!$G$7,0,10*ROW('Hygiene Data'!G80)),NA())</f>
        <v>#N/A</v>
      </c>
      <c r="BK86" s="509" t="e">
        <f ca="1">+IF(AND(ISNUMBER(OFFSET('Hygiene Data'!$G$9,0,10*ROW('Hygiene Data'!G80))),'Data Summary'!DZ86="Yes"),OFFSET('Hygiene Data'!$G$9,0,10*ROW('Hygiene Data'!G80)),NA())</f>
        <v>#N/A</v>
      </c>
      <c r="BL86" s="509" t="e">
        <f ca="1">+IF(AND(ISNUMBER(OFFSET('Hygiene Data'!$H$5,0,10*ROW('Hygiene Data'!H80))),'Data Summary'!EA86="Yes"),OFFSET('Hygiene Data'!$H$5,0,10*ROW('Hygiene Data'!H80)),NA())</f>
        <v>#N/A</v>
      </c>
      <c r="BM86" s="509" t="e">
        <f ca="1">+IF(AND(ISNUMBER(OFFSET('Hygiene Data'!$H$7,0,10*ROW('Hygiene Data'!H80))),'Data Summary'!EB86="Yes"),OFFSET('Hygiene Data'!$H$7,0,10*ROW('Hygiene Data'!H80)),NA())</f>
        <v>#N/A</v>
      </c>
      <c r="BN86" s="509" t="e">
        <f ca="1">+IF(AND(ISNUMBER(OFFSET('Hygiene Data'!$H$9,0,10*ROW('Hygiene Data'!H80))),'Data Summary'!EC86="Yes"),OFFSET('Hygiene Data'!$H$9,0,10*ROW('Hygiene Data'!H80)),NA())</f>
        <v>#N/A</v>
      </c>
      <c r="BO86" s="509" t="e">
        <f ca="1">+IF(AND(ISNUMBER(OFFSET('Hygiene Data'!$I$5,0,10*ROW('Hygiene Data'!I80))),'Data Summary'!ED86="Yes"),OFFSET('Hygiene Data'!$I$5,0,10*ROW('Hygiene Data'!I80)),NA())</f>
        <v>#N/A</v>
      </c>
      <c r="BP86" s="509" t="e">
        <f ca="1">+IF(AND(ISNUMBER(OFFSET('Hygiene Data'!$I$7,0,10*ROW('Hygiene Data'!I80))),'Data Summary'!EE86="Yes"),OFFSET('Hygiene Data'!$I$7,0,10*ROW('Hygiene Data'!I80)),NA())</f>
        <v>#N/A</v>
      </c>
      <c r="BQ86" s="509" t="e">
        <f ca="1">+IF(AND(ISNUMBER(OFFSET('Hygiene Data'!$I$9,0,10*ROW('Hygiene Data'!I80))),'Data Summary'!EF86="Yes"),OFFSET('Hygiene Data'!$I$9,0,10*ROW('Hygiene Data'!I80)),NA())</f>
        <v>#N/A</v>
      </c>
    </row>
    <row r="87" spans="1:69" x14ac:dyDescent="0.25">
      <c r="A87" s="505" t="e">
        <f ca="1">+RIGHT('Data Summary'!A87,LEN('Data Summary'!A87)-9)</f>
        <v>#VALUE!</v>
      </c>
      <c r="B87" s="479" t="str">
        <f ca="1">+IF(ISTEXT('Data Summary'!B87),'Data Summary'!B87,"")</f>
        <v/>
      </c>
      <c r="C87" s="506" t="e">
        <f ca="1">+VALUE('Data Summary'!C87)</f>
        <v>#VALUE!</v>
      </c>
      <c r="D87" s="507" t="e">
        <f ca="1">+IF(AND(ISNUMBER(OFFSET('Water Data'!$D$4,0,10*ROW('Water Data'!D81))),'Data Summary'!BS87="Yes"),100-OFFSET('Water Data'!$D$4,0,10*ROW('Water Data'!D81)),NA())</f>
        <v>#N/A</v>
      </c>
      <c r="E87" s="507" t="e">
        <f ca="1">+IF(AND(ISNUMBER(OFFSET('Water Data'!$D$6,0,10*ROW('Water Data'!D81))),'Data Summary'!BT87="Yes"),OFFSET('Water Data'!$D$6,0,10*ROW('Water Data'!D81)),NA())</f>
        <v>#N/A</v>
      </c>
      <c r="F87" s="507" t="e">
        <f ca="1">+IF(AND(ISNUMBER(OFFSET('Water Data'!$D$9,0,10*ROW('Water Data'!D81))),'Data Summary'!BU87="Yes"),OFFSET('Water Data'!$D$9,0,10*ROW('Water Data'!D81)),NA())</f>
        <v>#N/A</v>
      </c>
      <c r="G87" s="507" t="e">
        <f ca="1">+IF(AND(ISNUMBER(OFFSET('Water Data'!$E$4,0,10*ROW('Water Data'!E81))),'Data Summary'!BV87="Yes"),100-OFFSET('Water Data'!$E$4,0,10*ROW('Water Data'!E81)),NA())</f>
        <v>#N/A</v>
      </c>
      <c r="H87" s="507" t="e">
        <f ca="1">+IF(AND(ISNUMBER(OFFSET('Water Data'!$E$6,0,10*ROW('Water Data'!E81))),'Data Summary'!BW87="Yes"),OFFSET('Water Data'!$E$6,0,10*ROW('Water Data'!E81)),NA())</f>
        <v>#N/A</v>
      </c>
      <c r="I87" s="507" t="e">
        <f ca="1">+IF(AND(ISNUMBER(OFFSET('Water Data'!$E$9,0,10*ROW('Water Data'!E81))),'Data Summary'!BX87="Yes"),OFFSET('Water Data'!$E$9,0,10*ROW('Water Data'!E81)),NA())</f>
        <v>#N/A</v>
      </c>
      <c r="J87" s="507" t="e">
        <f ca="1">+IF(AND(ISNUMBER(OFFSET('Water Data'!$F$4,0,10*ROW('Water Data'!F81))),'Data Summary'!BY87="Yes"),100-OFFSET('Water Data'!$F$4,0,10*ROW('Water Data'!F81)),NA())</f>
        <v>#N/A</v>
      </c>
      <c r="K87" s="507" t="e">
        <f ca="1">+IF(AND(ISNUMBER(OFFSET('Water Data'!$F$6,0,10*ROW('Water Data'!F81))),'Data Summary'!BZ87="Yes"),OFFSET('Water Data'!$F$6,0,10*ROW('Water Data'!F81)),NA())</f>
        <v>#N/A</v>
      </c>
      <c r="L87" s="507" t="e">
        <f ca="1">+IF(AND(ISNUMBER(OFFSET('Water Data'!$F$9,0,10*ROW('Water Data'!F81))),'Data Summary'!CA87="Yes"),OFFSET('Water Data'!$F$9,0,10*ROW('Water Data'!F81)),NA())</f>
        <v>#N/A</v>
      </c>
      <c r="M87" s="507" t="e">
        <f ca="1">+IF(AND(ISNUMBER(OFFSET('Water Data'!$G$4,0,10*ROW('Water Data'!G81))),'Data Summary'!CB87="Yes"),100-OFFSET('Water Data'!$G$4,0,10*ROW('Water Data'!G81)),NA())</f>
        <v>#N/A</v>
      </c>
      <c r="N87" s="507" t="e">
        <f ca="1">+IF(AND(ISNUMBER(OFFSET('Water Data'!$G$6,0,10*ROW('Water Data'!G81))),'Data Summary'!CC87="Yes"),OFFSET('Water Data'!$G$6,0,10*ROW('Water Data'!G81)),NA())</f>
        <v>#N/A</v>
      </c>
      <c r="O87" s="507" t="e">
        <f ca="1">+IF(AND(ISNUMBER(OFFSET('Water Data'!$G$9,0,10*ROW('Water Data'!G81))),'Data Summary'!CD87="Yes"),OFFSET('Water Data'!$G$9,0,10*ROW('Water Data'!G81)),NA())</f>
        <v>#N/A</v>
      </c>
      <c r="P87" s="507" t="e">
        <f ca="1">+IF(AND(ISNUMBER(OFFSET('Water Data'!$H$4,0,10*ROW('Water Data'!H81))),'Data Summary'!CE87="Yes"),100-OFFSET('Water Data'!$H$4,0,10*ROW('Water Data'!H81)),NA())</f>
        <v>#N/A</v>
      </c>
      <c r="Q87" s="507" t="e">
        <f ca="1">+IF(AND(ISNUMBER(OFFSET('Water Data'!$H$6,0,10*ROW('Water Data'!H81))),'Data Summary'!CF87="Yes"),OFFSET('Water Data'!$H$6,0,10*ROW('Water Data'!H81)),NA())</f>
        <v>#N/A</v>
      </c>
      <c r="R87" s="507" t="e">
        <f ca="1">+IF(AND(ISNUMBER(OFFSET('Water Data'!$H$9,0,10*ROW('Water Data'!H81))),'Data Summary'!CG87="Yes"),OFFSET('Water Data'!$H$9,0,10*ROW('Water Data'!H81)),NA())</f>
        <v>#N/A</v>
      </c>
      <c r="S87" s="507" t="e">
        <f ca="1">+IF(AND(ISNUMBER(OFFSET('Water Data'!$I$4,0,10*ROW('Water Data'!I81))),'Data Summary'!CH87="Yes"),100-OFFSET('Water Data'!$I$4,0,10*ROW('Water Data'!I81)),NA())</f>
        <v>#N/A</v>
      </c>
      <c r="T87" s="507" t="e">
        <f ca="1">+IF(AND(ISNUMBER(OFFSET('Water Data'!$I$6,0,10*ROW('Water Data'!I81))),'Data Summary'!CI87="Yes"),OFFSET('Water Data'!$I$6,0,10*ROW('Water Data'!I81)),NA())</f>
        <v>#N/A</v>
      </c>
      <c r="U87" s="507" t="e">
        <f ca="1">+IF(AND(ISNUMBER(OFFSET('Water Data'!$I$9,0,10*ROW('Water Data'!I81))),'Data Summary'!CJ87="Yes"),OFFSET('Water Data'!$I$9,0,10*ROW('Water Data'!I81)),NA())</f>
        <v>#N/A</v>
      </c>
      <c r="V87" s="508" t="e">
        <f ca="1">+IF(AND(ISNUMBER(OFFSET('Sanitation Data'!$D$4,0,10*ROW('Sanitation Data'!D81))),'Data Summary'!CK87="Yes"),100-OFFSET('Sanitation Data'!$D$4,0,10*ROW('Sanitation Data'!D81)),NA())</f>
        <v>#N/A</v>
      </c>
      <c r="W87" s="508" t="e">
        <f ca="1">+IF(AND(ISNUMBER(OFFSET('Sanitation Data'!$D$6,0,10*ROW('Sanitation Data'!D81))),'Data Summary'!CL87="Yes"),OFFSET('Sanitation Data'!$D$6,0,10*ROW('Sanitation Data'!D81)),NA())</f>
        <v>#N/A</v>
      </c>
      <c r="X87" s="508" t="e">
        <f ca="1">+IF(AND(ISNUMBER(OFFSET('Sanitation Data'!$D$10,0,10*ROW('Sanitation Data'!D81))),'Data Summary'!CM87="Yes"),OFFSET('Sanitation Data'!$D$10,0,10*ROW('Sanitation Data'!D81)),NA())</f>
        <v>#N/A</v>
      </c>
      <c r="Y87" s="508" t="e">
        <f ca="1">+IF(AND(ISNUMBER(OFFSET('Sanitation Data'!$D$11,0,10*ROW('Sanitation Data'!D81))),'Data Summary'!CN87="Yes"),OFFSET('Sanitation Data'!$D$11,0,10*ROW('Sanitation Data'!D81)),NA())</f>
        <v>#N/A</v>
      </c>
      <c r="Z87" s="508" t="e">
        <f ca="1">+IF(AND(ISNUMBER(OFFSET('Sanitation Data'!$D$12,0,10*ROW('Sanitation Data'!D81))),'Data Summary'!CO87="Yes"),OFFSET('Sanitation Data'!$D$12,0,10*ROW('Sanitation Data'!D81)),NA())</f>
        <v>#N/A</v>
      </c>
      <c r="AA87" s="508" t="e">
        <f ca="1">+IF(AND(ISNUMBER(OFFSET('Sanitation Data'!$E$4,0,10*ROW('Sanitation Data'!E81))),'Data Summary'!CP87="Yes"),100-OFFSET('Sanitation Data'!$E$4,0,10*ROW('Sanitation Data'!E81)),NA())</f>
        <v>#N/A</v>
      </c>
      <c r="AB87" s="508" t="e">
        <f ca="1">+IF(AND(ISNUMBER(OFFSET('Sanitation Data'!$E$6,0,10*ROW('Sanitation Data'!E81))),'Data Summary'!CQ87="Yes"),OFFSET('Sanitation Data'!$E$6,0,10*ROW('Sanitation Data'!E81)),NA())</f>
        <v>#N/A</v>
      </c>
      <c r="AC87" s="508" t="e">
        <f ca="1">+IF(AND(ISNUMBER(OFFSET('Sanitation Data'!$E$10,0,10*ROW('Sanitation Data'!E81))),'Data Summary'!CR87="Yes"),OFFSET('Sanitation Data'!$E$10,0,10*ROW('Sanitation Data'!E81)),NA())</f>
        <v>#N/A</v>
      </c>
      <c r="AD87" s="508" t="e">
        <f ca="1">+IF(AND(ISNUMBER(OFFSET('Sanitation Data'!$E$11,0,10*ROW('Sanitation Data'!E81))),'Data Summary'!CS87="Yes"),OFFSET('Sanitation Data'!$E$11,0,10*ROW('Sanitation Data'!E81)),NA())</f>
        <v>#N/A</v>
      </c>
      <c r="AE87" s="508" t="e">
        <f ca="1">+IF(AND(ISNUMBER(OFFSET('Sanitation Data'!$E$12,0,10*ROW('Sanitation Data'!E81))),'Data Summary'!CT87="Yes"),OFFSET('Sanitation Data'!$E$12,0,10*ROW('Sanitation Data'!E81)),NA())</f>
        <v>#N/A</v>
      </c>
      <c r="AF87" s="508" t="e">
        <f ca="1">+IF(AND(ISNUMBER(OFFSET('Sanitation Data'!$F$4,0,10*ROW('Sanitation Data'!F81))),'Data Summary'!CU87="Yes"),100-OFFSET('Sanitation Data'!$F$4,0,10*ROW('Sanitation Data'!F81)),NA())</f>
        <v>#N/A</v>
      </c>
      <c r="AG87" s="508" t="e">
        <f ca="1">+IF(AND(ISNUMBER(OFFSET('Sanitation Data'!$F$6,0,10*ROW('Sanitation Data'!F81))),'Data Summary'!CV87="Yes"),OFFSET('Sanitation Data'!$F$6,0,10*ROW('Sanitation Data'!F81)),NA())</f>
        <v>#N/A</v>
      </c>
      <c r="AH87" s="508" t="e">
        <f ca="1">+IF(AND(ISNUMBER(OFFSET('Sanitation Data'!$F$10,0,10*ROW('Sanitation Data'!F81))),'Data Summary'!CW87="Yes"),OFFSET('Sanitation Data'!$F$10,0,10*ROW('Sanitation Data'!F81)),NA())</f>
        <v>#N/A</v>
      </c>
      <c r="AI87" s="508" t="e">
        <f ca="1">+IF(AND(ISNUMBER(OFFSET('Sanitation Data'!$F$11,0,10*ROW('Sanitation Data'!F81))),'Data Summary'!CX87="Yes"),OFFSET('Sanitation Data'!$F$11,0,10*ROW('Sanitation Data'!F81)),NA())</f>
        <v>#N/A</v>
      </c>
      <c r="AJ87" s="508" t="e">
        <f ca="1">+IF(AND(ISNUMBER(OFFSET('Sanitation Data'!$F$12,0,10*ROW('Sanitation Data'!F81))),'Data Summary'!CY87="Yes"),OFFSET('Sanitation Data'!$F$12,0,10*ROW('Sanitation Data'!F81)),NA())</f>
        <v>#N/A</v>
      </c>
      <c r="AK87" s="508" t="e">
        <f ca="1">+IF(AND(ISNUMBER(OFFSET('Sanitation Data'!$G$4,0,10*ROW('Sanitation Data'!G81))),'Data Summary'!CZ87="Yes"),100-OFFSET('Sanitation Data'!$G$4,0,10*ROW('Sanitation Data'!G81)),NA())</f>
        <v>#N/A</v>
      </c>
      <c r="AL87" s="508" t="e">
        <f ca="1">+IF(AND(ISNUMBER(OFFSET('Sanitation Data'!$G$6,0,10*ROW('Sanitation Data'!G81))),'Data Summary'!DA87="Yes"),OFFSET('Sanitation Data'!$G$6,0,10*ROW('Sanitation Data'!G81)),NA())</f>
        <v>#N/A</v>
      </c>
      <c r="AM87" s="508" t="e">
        <f ca="1">+IF(AND(ISNUMBER(OFFSET('Sanitation Data'!$G$10,0,10*ROW('Sanitation Data'!G81))),'Data Summary'!DB87="Yes"),OFFSET('Sanitation Data'!$G$10,0,10*ROW('Sanitation Data'!G81)),NA())</f>
        <v>#N/A</v>
      </c>
      <c r="AN87" s="508" t="e">
        <f ca="1">+IF(AND(ISNUMBER(OFFSET('Sanitation Data'!$G$11,0,10*ROW('Sanitation Data'!G81))),'Data Summary'!DC87="Yes"),OFFSET('Sanitation Data'!$G$11,0,10*ROW('Sanitation Data'!G81)),NA())</f>
        <v>#N/A</v>
      </c>
      <c r="AO87" s="508" t="e">
        <f ca="1">+IF(AND(ISNUMBER(OFFSET('Sanitation Data'!$G$12,0,10*ROW('Sanitation Data'!G81))),'Data Summary'!DD87="Yes"),OFFSET('Sanitation Data'!$G$12,0,10*ROW('Sanitation Data'!G81)),NA())</f>
        <v>#N/A</v>
      </c>
      <c r="AP87" s="508" t="e">
        <f ca="1">+IF(AND(ISNUMBER(OFFSET('Sanitation Data'!$H$4,0,10*ROW('Sanitation Data'!H81))),'Data Summary'!DE87="Yes"),100-OFFSET('Sanitation Data'!$H$4,0,10*ROW('Sanitation Data'!H81)),NA())</f>
        <v>#N/A</v>
      </c>
      <c r="AQ87" s="508" t="e">
        <f ca="1">+IF(AND(ISNUMBER(OFFSET('Sanitation Data'!$H$6,0,10*ROW('Sanitation Data'!H81))),'Data Summary'!DF87="Yes"),OFFSET('Sanitation Data'!$H$6,0,10*ROW('Sanitation Data'!H81)),NA())</f>
        <v>#N/A</v>
      </c>
      <c r="AR87" s="508" t="e">
        <f ca="1">+IF(AND(ISNUMBER(OFFSET('Sanitation Data'!$H$10,0,10*ROW('Sanitation Data'!H81))),'Data Summary'!DG87="Yes"),OFFSET('Sanitation Data'!$H$10,0,10*ROW('Sanitation Data'!H81)),NA())</f>
        <v>#N/A</v>
      </c>
      <c r="AS87" s="508" t="e">
        <f ca="1">+IF(AND(ISNUMBER(OFFSET('Sanitation Data'!$H$11,0,10*ROW('Sanitation Data'!H81))),'Data Summary'!DH87="Yes"),OFFSET('Sanitation Data'!$H$11,0,10*ROW('Sanitation Data'!H81)),NA())</f>
        <v>#N/A</v>
      </c>
      <c r="AT87" s="508" t="e">
        <f ca="1">+IF(AND(ISNUMBER(OFFSET('Sanitation Data'!$H$12,0,10*ROW('Sanitation Data'!H81))),'Data Summary'!DI87="Yes"),OFFSET('Sanitation Data'!$H$12,0,10*ROW('Sanitation Data'!H81)),NA())</f>
        <v>#N/A</v>
      </c>
      <c r="AU87" s="508" t="e">
        <f ca="1">+IF(AND(ISNUMBER(OFFSET('Sanitation Data'!$I$4,0,10*ROW('Sanitation Data'!I81))),'Data Summary'!DJ87="Yes"),100-OFFSET('Sanitation Data'!$I$4,0,10*ROW('Sanitation Data'!I81)),NA())</f>
        <v>#N/A</v>
      </c>
      <c r="AV87" s="508" t="e">
        <f ca="1">+IF(AND(ISNUMBER(OFFSET('Sanitation Data'!$I$6,0,10*ROW('Sanitation Data'!I81))),'Data Summary'!DK87="Yes"),OFFSET('Sanitation Data'!$I$6,0,10*ROW('Sanitation Data'!I81)),NA())</f>
        <v>#N/A</v>
      </c>
      <c r="AW87" s="508" t="e">
        <f ca="1">+IF(AND(ISNUMBER(OFFSET('Sanitation Data'!$I$10,0,10*ROW('Sanitation Data'!I81))),'Data Summary'!DL87="Yes"),OFFSET('Sanitation Data'!$I$10,0,10*ROW('Sanitation Data'!I81)),NA())</f>
        <v>#N/A</v>
      </c>
      <c r="AX87" s="508" t="e">
        <f ca="1">+IF(AND(ISNUMBER(OFFSET('Sanitation Data'!$I$11,0,10*ROW('Sanitation Data'!I81))),'Data Summary'!DM87="Yes"),OFFSET('Sanitation Data'!$I$11,0,10*ROW('Sanitation Data'!I81)),NA())</f>
        <v>#N/A</v>
      </c>
      <c r="AY87" s="508" t="e">
        <f ca="1">+IF(AND(ISNUMBER(OFFSET('Sanitation Data'!$I$12,0,10*ROW('Sanitation Data'!I81))),'Data Summary'!DN87="Yes"),OFFSET('Sanitation Data'!$I$12,0,10*ROW('Sanitation Data'!I81)),NA())</f>
        <v>#N/A</v>
      </c>
      <c r="AZ87" s="509" t="e">
        <f ca="1">+IF(AND(ISNUMBER(OFFSET('Hygiene Data'!$D$5,0,10*ROW('Hygiene Data'!D81))),'Data Summary'!DO87="Yes"),OFFSET('Hygiene Data'!$D$5,0,10*ROW('Hygiene Data'!D81)),NA())</f>
        <v>#N/A</v>
      </c>
      <c r="BA87" s="509" t="e">
        <f ca="1">+IF(AND(ISNUMBER(OFFSET('Hygiene Data'!$D$7,0,10*ROW('Hygiene Data'!D81))),'Data Summary'!DP87="Yes"),OFFSET('Hygiene Data'!$D$7,0,10*ROW('Hygiene Data'!D81)),NA())</f>
        <v>#N/A</v>
      </c>
      <c r="BB87" s="509" t="e">
        <f ca="1">+IF(AND(ISNUMBER(OFFSET('Hygiene Data'!$D$9,0,10*ROW('Hygiene Data'!D81))),'Data Summary'!DQ87="Yes"),OFFSET('Hygiene Data'!$D$9,0,10*ROW('Hygiene Data'!D81)),NA())</f>
        <v>#N/A</v>
      </c>
      <c r="BC87" s="509" t="e">
        <f ca="1">+IF(AND(ISNUMBER(OFFSET('Hygiene Data'!$E$5,0,10*ROW('Hygiene Data'!E81))),'Data Summary'!DR87="Yes"),OFFSET('Hygiene Data'!$E$5,0,10*ROW('Hygiene Data'!E81)),NA())</f>
        <v>#N/A</v>
      </c>
      <c r="BD87" s="509" t="e">
        <f ca="1">+IF(AND(ISNUMBER(OFFSET('Hygiene Data'!$E$7,0,10*ROW('Hygiene Data'!E81))),'Data Summary'!DS87="Yes"),OFFSET('Hygiene Data'!$E$7,0,10*ROW('Hygiene Data'!E81)),NA())</f>
        <v>#N/A</v>
      </c>
      <c r="BE87" s="509" t="e">
        <f ca="1">+IF(AND(ISNUMBER(OFFSET('Hygiene Data'!$E$9,0,10*ROW('Hygiene Data'!E81))),'Data Summary'!DT87="Yes"),OFFSET('Hygiene Data'!$E$9,0,10*ROW('Hygiene Data'!E81)),NA())</f>
        <v>#N/A</v>
      </c>
      <c r="BF87" s="509" t="e">
        <f ca="1">+IF(AND(ISNUMBER(OFFSET('Hygiene Data'!$F$5,0,10*ROW('Hygiene Data'!F81))),'Data Summary'!DU87="Yes"),OFFSET('Hygiene Data'!$F$5,0,10*ROW('Hygiene Data'!F81)),NA())</f>
        <v>#N/A</v>
      </c>
      <c r="BG87" s="509" t="e">
        <f ca="1">+IF(AND(ISNUMBER(OFFSET('Hygiene Data'!$F$7,0,10*ROW('Hygiene Data'!F81))),'Data Summary'!DV87="Yes"),OFFSET('Hygiene Data'!$F$7,0,10*ROW('Hygiene Data'!F81)),NA())</f>
        <v>#N/A</v>
      </c>
      <c r="BH87" s="509" t="e">
        <f ca="1">+IF(AND(ISNUMBER(OFFSET('Hygiene Data'!$F$9,0,10*ROW('Hygiene Data'!F81))),'Data Summary'!DW87="Yes"),OFFSET('Hygiene Data'!$F$9,0,10*ROW('Hygiene Data'!F81)),NA())</f>
        <v>#N/A</v>
      </c>
      <c r="BI87" s="509" t="e">
        <f ca="1">+IF(AND(ISNUMBER(OFFSET('Hygiene Data'!$G$5,0,10*ROW('Hygiene Data'!G81))),'Data Summary'!DX87="Yes"),OFFSET('Hygiene Data'!$G$5,0,10*ROW('Hygiene Data'!G81)),NA())</f>
        <v>#N/A</v>
      </c>
      <c r="BJ87" s="509" t="e">
        <f ca="1">+IF(AND(ISNUMBER(OFFSET('Hygiene Data'!$G$7,0,10*ROW('Hygiene Data'!G81))),'Data Summary'!DY87="Yes"),OFFSET('Hygiene Data'!$G$7,0,10*ROW('Hygiene Data'!G81)),NA())</f>
        <v>#N/A</v>
      </c>
      <c r="BK87" s="509" t="e">
        <f ca="1">+IF(AND(ISNUMBER(OFFSET('Hygiene Data'!$G$9,0,10*ROW('Hygiene Data'!G81))),'Data Summary'!DZ87="Yes"),OFFSET('Hygiene Data'!$G$9,0,10*ROW('Hygiene Data'!G81)),NA())</f>
        <v>#N/A</v>
      </c>
      <c r="BL87" s="509" t="e">
        <f ca="1">+IF(AND(ISNUMBER(OFFSET('Hygiene Data'!$H$5,0,10*ROW('Hygiene Data'!H81))),'Data Summary'!EA87="Yes"),OFFSET('Hygiene Data'!$H$5,0,10*ROW('Hygiene Data'!H81)),NA())</f>
        <v>#N/A</v>
      </c>
      <c r="BM87" s="509" t="e">
        <f ca="1">+IF(AND(ISNUMBER(OFFSET('Hygiene Data'!$H$7,0,10*ROW('Hygiene Data'!H81))),'Data Summary'!EB87="Yes"),OFFSET('Hygiene Data'!$H$7,0,10*ROW('Hygiene Data'!H81)),NA())</f>
        <v>#N/A</v>
      </c>
      <c r="BN87" s="509" t="e">
        <f ca="1">+IF(AND(ISNUMBER(OFFSET('Hygiene Data'!$H$9,0,10*ROW('Hygiene Data'!H81))),'Data Summary'!EC87="Yes"),OFFSET('Hygiene Data'!$H$9,0,10*ROW('Hygiene Data'!H81)),NA())</f>
        <v>#N/A</v>
      </c>
      <c r="BO87" s="509" t="e">
        <f ca="1">+IF(AND(ISNUMBER(OFFSET('Hygiene Data'!$I$5,0,10*ROW('Hygiene Data'!I81))),'Data Summary'!ED87="Yes"),OFFSET('Hygiene Data'!$I$5,0,10*ROW('Hygiene Data'!I81)),NA())</f>
        <v>#N/A</v>
      </c>
      <c r="BP87" s="509" t="e">
        <f ca="1">+IF(AND(ISNUMBER(OFFSET('Hygiene Data'!$I$7,0,10*ROW('Hygiene Data'!I81))),'Data Summary'!EE87="Yes"),OFFSET('Hygiene Data'!$I$7,0,10*ROW('Hygiene Data'!I81)),NA())</f>
        <v>#N/A</v>
      </c>
      <c r="BQ87" s="509" t="e">
        <f ca="1">+IF(AND(ISNUMBER(OFFSET('Hygiene Data'!$I$9,0,10*ROW('Hygiene Data'!I81))),'Data Summary'!EF87="Yes"),OFFSET('Hygiene Data'!$I$9,0,10*ROW('Hygiene Data'!I81)),NA())</f>
        <v>#N/A</v>
      </c>
    </row>
    <row r="88" spans="1:69" x14ac:dyDescent="0.25">
      <c r="A88" s="505" t="e">
        <f ca="1">+RIGHT('Data Summary'!A88,LEN('Data Summary'!A88)-9)</f>
        <v>#VALUE!</v>
      </c>
      <c r="B88" s="479" t="str">
        <f ca="1">+IF(ISTEXT('Data Summary'!B88),'Data Summary'!B88,"")</f>
        <v/>
      </c>
      <c r="C88" s="506" t="e">
        <f ca="1">+VALUE('Data Summary'!C88)</f>
        <v>#VALUE!</v>
      </c>
      <c r="D88" s="507" t="e">
        <f ca="1">+IF(AND(ISNUMBER(OFFSET('Water Data'!$D$4,0,10*ROW('Water Data'!D82))),'Data Summary'!BS88="Yes"),100-OFFSET('Water Data'!$D$4,0,10*ROW('Water Data'!D82)),NA())</f>
        <v>#N/A</v>
      </c>
      <c r="E88" s="507" t="e">
        <f ca="1">+IF(AND(ISNUMBER(OFFSET('Water Data'!$D$6,0,10*ROW('Water Data'!D82))),'Data Summary'!BT88="Yes"),OFFSET('Water Data'!$D$6,0,10*ROW('Water Data'!D82)),NA())</f>
        <v>#N/A</v>
      </c>
      <c r="F88" s="507" t="e">
        <f ca="1">+IF(AND(ISNUMBER(OFFSET('Water Data'!$D$9,0,10*ROW('Water Data'!D82))),'Data Summary'!BU88="Yes"),OFFSET('Water Data'!$D$9,0,10*ROW('Water Data'!D82)),NA())</f>
        <v>#N/A</v>
      </c>
      <c r="G88" s="507" t="e">
        <f ca="1">+IF(AND(ISNUMBER(OFFSET('Water Data'!$E$4,0,10*ROW('Water Data'!E82))),'Data Summary'!BV88="Yes"),100-OFFSET('Water Data'!$E$4,0,10*ROW('Water Data'!E82)),NA())</f>
        <v>#N/A</v>
      </c>
      <c r="H88" s="507" t="e">
        <f ca="1">+IF(AND(ISNUMBER(OFFSET('Water Data'!$E$6,0,10*ROW('Water Data'!E82))),'Data Summary'!BW88="Yes"),OFFSET('Water Data'!$E$6,0,10*ROW('Water Data'!E82)),NA())</f>
        <v>#N/A</v>
      </c>
      <c r="I88" s="507" t="e">
        <f ca="1">+IF(AND(ISNUMBER(OFFSET('Water Data'!$E$9,0,10*ROW('Water Data'!E82))),'Data Summary'!BX88="Yes"),OFFSET('Water Data'!$E$9,0,10*ROW('Water Data'!E82)),NA())</f>
        <v>#N/A</v>
      </c>
      <c r="J88" s="507" t="e">
        <f ca="1">+IF(AND(ISNUMBER(OFFSET('Water Data'!$F$4,0,10*ROW('Water Data'!F82))),'Data Summary'!BY88="Yes"),100-OFFSET('Water Data'!$F$4,0,10*ROW('Water Data'!F82)),NA())</f>
        <v>#N/A</v>
      </c>
      <c r="K88" s="507" t="e">
        <f ca="1">+IF(AND(ISNUMBER(OFFSET('Water Data'!$F$6,0,10*ROW('Water Data'!F82))),'Data Summary'!BZ88="Yes"),OFFSET('Water Data'!$F$6,0,10*ROW('Water Data'!F82)),NA())</f>
        <v>#N/A</v>
      </c>
      <c r="L88" s="507" t="e">
        <f ca="1">+IF(AND(ISNUMBER(OFFSET('Water Data'!$F$9,0,10*ROW('Water Data'!F82))),'Data Summary'!CA88="Yes"),OFFSET('Water Data'!$F$9,0,10*ROW('Water Data'!F82)),NA())</f>
        <v>#N/A</v>
      </c>
      <c r="M88" s="507" t="e">
        <f ca="1">+IF(AND(ISNUMBER(OFFSET('Water Data'!$G$4,0,10*ROW('Water Data'!G82))),'Data Summary'!CB88="Yes"),100-OFFSET('Water Data'!$G$4,0,10*ROW('Water Data'!G82)),NA())</f>
        <v>#N/A</v>
      </c>
      <c r="N88" s="507" t="e">
        <f ca="1">+IF(AND(ISNUMBER(OFFSET('Water Data'!$G$6,0,10*ROW('Water Data'!G82))),'Data Summary'!CC88="Yes"),OFFSET('Water Data'!$G$6,0,10*ROW('Water Data'!G82)),NA())</f>
        <v>#N/A</v>
      </c>
      <c r="O88" s="507" t="e">
        <f ca="1">+IF(AND(ISNUMBER(OFFSET('Water Data'!$G$9,0,10*ROW('Water Data'!G82))),'Data Summary'!CD88="Yes"),OFFSET('Water Data'!$G$9,0,10*ROW('Water Data'!G82)),NA())</f>
        <v>#N/A</v>
      </c>
      <c r="P88" s="507" t="e">
        <f ca="1">+IF(AND(ISNUMBER(OFFSET('Water Data'!$H$4,0,10*ROW('Water Data'!H82))),'Data Summary'!CE88="Yes"),100-OFFSET('Water Data'!$H$4,0,10*ROW('Water Data'!H82)),NA())</f>
        <v>#N/A</v>
      </c>
      <c r="Q88" s="507" t="e">
        <f ca="1">+IF(AND(ISNUMBER(OFFSET('Water Data'!$H$6,0,10*ROW('Water Data'!H82))),'Data Summary'!CF88="Yes"),OFFSET('Water Data'!$H$6,0,10*ROW('Water Data'!H82)),NA())</f>
        <v>#N/A</v>
      </c>
      <c r="R88" s="507" t="e">
        <f ca="1">+IF(AND(ISNUMBER(OFFSET('Water Data'!$H$9,0,10*ROW('Water Data'!H82))),'Data Summary'!CG88="Yes"),OFFSET('Water Data'!$H$9,0,10*ROW('Water Data'!H82)),NA())</f>
        <v>#N/A</v>
      </c>
      <c r="S88" s="507" t="e">
        <f ca="1">+IF(AND(ISNUMBER(OFFSET('Water Data'!$I$4,0,10*ROW('Water Data'!I82))),'Data Summary'!CH88="Yes"),100-OFFSET('Water Data'!$I$4,0,10*ROW('Water Data'!I82)),NA())</f>
        <v>#N/A</v>
      </c>
      <c r="T88" s="507" t="e">
        <f ca="1">+IF(AND(ISNUMBER(OFFSET('Water Data'!$I$6,0,10*ROW('Water Data'!I82))),'Data Summary'!CI88="Yes"),OFFSET('Water Data'!$I$6,0,10*ROW('Water Data'!I82)),NA())</f>
        <v>#N/A</v>
      </c>
      <c r="U88" s="507" t="e">
        <f ca="1">+IF(AND(ISNUMBER(OFFSET('Water Data'!$I$9,0,10*ROW('Water Data'!I82))),'Data Summary'!CJ88="Yes"),OFFSET('Water Data'!$I$9,0,10*ROW('Water Data'!I82)),NA())</f>
        <v>#N/A</v>
      </c>
      <c r="V88" s="508" t="e">
        <f ca="1">+IF(AND(ISNUMBER(OFFSET('Sanitation Data'!$D$4,0,10*ROW('Sanitation Data'!D82))),'Data Summary'!CK88="Yes"),100-OFFSET('Sanitation Data'!$D$4,0,10*ROW('Sanitation Data'!D82)),NA())</f>
        <v>#N/A</v>
      </c>
      <c r="W88" s="508" t="e">
        <f ca="1">+IF(AND(ISNUMBER(OFFSET('Sanitation Data'!$D$6,0,10*ROW('Sanitation Data'!D82))),'Data Summary'!CL88="Yes"),OFFSET('Sanitation Data'!$D$6,0,10*ROW('Sanitation Data'!D82)),NA())</f>
        <v>#N/A</v>
      </c>
      <c r="X88" s="508" t="e">
        <f ca="1">+IF(AND(ISNUMBER(OFFSET('Sanitation Data'!$D$10,0,10*ROW('Sanitation Data'!D82))),'Data Summary'!CM88="Yes"),OFFSET('Sanitation Data'!$D$10,0,10*ROW('Sanitation Data'!D82)),NA())</f>
        <v>#N/A</v>
      </c>
      <c r="Y88" s="508" t="e">
        <f ca="1">+IF(AND(ISNUMBER(OFFSET('Sanitation Data'!$D$11,0,10*ROW('Sanitation Data'!D82))),'Data Summary'!CN88="Yes"),OFFSET('Sanitation Data'!$D$11,0,10*ROW('Sanitation Data'!D82)),NA())</f>
        <v>#N/A</v>
      </c>
      <c r="Z88" s="508" t="e">
        <f ca="1">+IF(AND(ISNUMBER(OFFSET('Sanitation Data'!$D$12,0,10*ROW('Sanitation Data'!D82))),'Data Summary'!CO88="Yes"),OFFSET('Sanitation Data'!$D$12,0,10*ROW('Sanitation Data'!D82)),NA())</f>
        <v>#N/A</v>
      </c>
      <c r="AA88" s="508" t="e">
        <f ca="1">+IF(AND(ISNUMBER(OFFSET('Sanitation Data'!$E$4,0,10*ROW('Sanitation Data'!E82))),'Data Summary'!CP88="Yes"),100-OFFSET('Sanitation Data'!$E$4,0,10*ROW('Sanitation Data'!E82)),NA())</f>
        <v>#N/A</v>
      </c>
      <c r="AB88" s="508" t="e">
        <f ca="1">+IF(AND(ISNUMBER(OFFSET('Sanitation Data'!$E$6,0,10*ROW('Sanitation Data'!E82))),'Data Summary'!CQ88="Yes"),OFFSET('Sanitation Data'!$E$6,0,10*ROW('Sanitation Data'!E82)),NA())</f>
        <v>#N/A</v>
      </c>
      <c r="AC88" s="508" t="e">
        <f ca="1">+IF(AND(ISNUMBER(OFFSET('Sanitation Data'!$E$10,0,10*ROW('Sanitation Data'!E82))),'Data Summary'!CR88="Yes"),OFFSET('Sanitation Data'!$E$10,0,10*ROW('Sanitation Data'!E82)),NA())</f>
        <v>#N/A</v>
      </c>
      <c r="AD88" s="508" t="e">
        <f ca="1">+IF(AND(ISNUMBER(OFFSET('Sanitation Data'!$E$11,0,10*ROW('Sanitation Data'!E82))),'Data Summary'!CS88="Yes"),OFFSET('Sanitation Data'!$E$11,0,10*ROW('Sanitation Data'!E82)),NA())</f>
        <v>#N/A</v>
      </c>
      <c r="AE88" s="508" t="e">
        <f ca="1">+IF(AND(ISNUMBER(OFFSET('Sanitation Data'!$E$12,0,10*ROW('Sanitation Data'!E82))),'Data Summary'!CT88="Yes"),OFFSET('Sanitation Data'!$E$12,0,10*ROW('Sanitation Data'!E82)),NA())</f>
        <v>#N/A</v>
      </c>
      <c r="AF88" s="508" t="e">
        <f ca="1">+IF(AND(ISNUMBER(OFFSET('Sanitation Data'!$F$4,0,10*ROW('Sanitation Data'!F82))),'Data Summary'!CU88="Yes"),100-OFFSET('Sanitation Data'!$F$4,0,10*ROW('Sanitation Data'!F82)),NA())</f>
        <v>#N/A</v>
      </c>
      <c r="AG88" s="508" t="e">
        <f ca="1">+IF(AND(ISNUMBER(OFFSET('Sanitation Data'!$F$6,0,10*ROW('Sanitation Data'!F82))),'Data Summary'!CV88="Yes"),OFFSET('Sanitation Data'!$F$6,0,10*ROW('Sanitation Data'!F82)),NA())</f>
        <v>#N/A</v>
      </c>
      <c r="AH88" s="508" t="e">
        <f ca="1">+IF(AND(ISNUMBER(OFFSET('Sanitation Data'!$F$10,0,10*ROW('Sanitation Data'!F82))),'Data Summary'!CW88="Yes"),OFFSET('Sanitation Data'!$F$10,0,10*ROW('Sanitation Data'!F82)),NA())</f>
        <v>#N/A</v>
      </c>
      <c r="AI88" s="508" t="e">
        <f ca="1">+IF(AND(ISNUMBER(OFFSET('Sanitation Data'!$F$11,0,10*ROW('Sanitation Data'!F82))),'Data Summary'!CX88="Yes"),OFFSET('Sanitation Data'!$F$11,0,10*ROW('Sanitation Data'!F82)),NA())</f>
        <v>#N/A</v>
      </c>
      <c r="AJ88" s="508" t="e">
        <f ca="1">+IF(AND(ISNUMBER(OFFSET('Sanitation Data'!$F$12,0,10*ROW('Sanitation Data'!F82))),'Data Summary'!CY88="Yes"),OFFSET('Sanitation Data'!$F$12,0,10*ROW('Sanitation Data'!F82)),NA())</f>
        <v>#N/A</v>
      </c>
      <c r="AK88" s="508" t="e">
        <f ca="1">+IF(AND(ISNUMBER(OFFSET('Sanitation Data'!$G$4,0,10*ROW('Sanitation Data'!G82))),'Data Summary'!CZ88="Yes"),100-OFFSET('Sanitation Data'!$G$4,0,10*ROW('Sanitation Data'!G82)),NA())</f>
        <v>#N/A</v>
      </c>
      <c r="AL88" s="508" t="e">
        <f ca="1">+IF(AND(ISNUMBER(OFFSET('Sanitation Data'!$G$6,0,10*ROW('Sanitation Data'!G82))),'Data Summary'!DA88="Yes"),OFFSET('Sanitation Data'!$G$6,0,10*ROW('Sanitation Data'!G82)),NA())</f>
        <v>#N/A</v>
      </c>
      <c r="AM88" s="508" t="e">
        <f ca="1">+IF(AND(ISNUMBER(OFFSET('Sanitation Data'!$G$10,0,10*ROW('Sanitation Data'!G82))),'Data Summary'!DB88="Yes"),OFFSET('Sanitation Data'!$G$10,0,10*ROW('Sanitation Data'!G82)),NA())</f>
        <v>#N/A</v>
      </c>
      <c r="AN88" s="508" t="e">
        <f ca="1">+IF(AND(ISNUMBER(OFFSET('Sanitation Data'!$G$11,0,10*ROW('Sanitation Data'!G82))),'Data Summary'!DC88="Yes"),OFFSET('Sanitation Data'!$G$11,0,10*ROW('Sanitation Data'!G82)),NA())</f>
        <v>#N/A</v>
      </c>
      <c r="AO88" s="508" t="e">
        <f ca="1">+IF(AND(ISNUMBER(OFFSET('Sanitation Data'!$G$12,0,10*ROW('Sanitation Data'!G82))),'Data Summary'!DD88="Yes"),OFFSET('Sanitation Data'!$G$12,0,10*ROW('Sanitation Data'!G82)),NA())</f>
        <v>#N/A</v>
      </c>
      <c r="AP88" s="508" t="e">
        <f ca="1">+IF(AND(ISNUMBER(OFFSET('Sanitation Data'!$H$4,0,10*ROW('Sanitation Data'!H82))),'Data Summary'!DE88="Yes"),100-OFFSET('Sanitation Data'!$H$4,0,10*ROW('Sanitation Data'!H82)),NA())</f>
        <v>#N/A</v>
      </c>
      <c r="AQ88" s="508" t="e">
        <f ca="1">+IF(AND(ISNUMBER(OFFSET('Sanitation Data'!$H$6,0,10*ROW('Sanitation Data'!H82))),'Data Summary'!DF88="Yes"),OFFSET('Sanitation Data'!$H$6,0,10*ROW('Sanitation Data'!H82)),NA())</f>
        <v>#N/A</v>
      </c>
      <c r="AR88" s="508" t="e">
        <f ca="1">+IF(AND(ISNUMBER(OFFSET('Sanitation Data'!$H$10,0,10*ROW('Sanitation Data'!H82))),'Data Summary'!DG88="Yes"),OFFSET('Sanitation Data'!$H$10,0,10*ROW('Sanitation Data'!H82)),NA())</f>
        <v>#N/A</v>
      </c>
      <c r="AS88" s="508" t="e">
        <f ca="1">+IF(AND(ISNUMBER(OFFSET('Sanitation Data'!$H$11,0,10*ROW('Sanitation Data'!H82))),'Data Summary'!DH88="Yes"),OFFSET('Sanitation Data'!$H$11,0,10*ROW('Sanitation Data'!H82)),NA())</f>
        <v>#N/A</v>
      </c>
      <c r="AT88" s="508" t="e">
        <f ca="1">+IF(AND(ISNUMBER(OFFSET('Sanitation Data'!$H$12,0,10*ROW('Sanitation Data'!H82))),'Data Summary'!DI88="Yes"),OFFSET('Sanitation Data'!$H$12,0,10*ROW('Sanitation Data'!H82)),NA())</f>
        <v>#N/A</v>
      </c>
      <c r="AU88" s="508" t="e">
        <f ca="1">+IF(AND(ISNUMBER(OFFSET('Sanitation Data'!$I$4,0,10*ROW('Sanitation Data'!I82))),'Data Summary'!DJ88="Yes"),100-OFFSET('Sanitation Data'!$I$4,0,10*ROW('Sanitation Data'!I82)),NA())</f>
        <v>#N/A</v>
      </c>
      <c r="AV88" s="508" t="e">
        <f ca="1">+IF(AND(ISNUMBER(OFFSET('Sanitation Data'!$I$6,0,10*ROW('Sanitation Data'!I82))),'Data Summary'!DK88="Yes"),OFFSET('Sanitation Data'!$I$6,0,10*ROW('Sanitation Data'!I82)),NA())</f>
        <v>#N/A</v>
      </c>
      <c r="AW88" s="508" t="e">
        <f ca="1">+IF(AND(ISNUMBER(OFFSET('Sanitation Data'!$I$10,0,10*ROW('Sanitation Data'!I82))),'Data Summary'!DL88="Yes"),OFFSET('Sanitation Data'!$I$10,0,10*ROW('Sanitation Data'!I82)),NA())</f>
        <v>#N/A</v>
      </c>
      <c r="AX88" s="508" t="e">
        <f ca="1">+IF(AND(ISNUMBER(OFFSET('Sanitation Data'!$I$11,0,10*ROW('Sanitation Data'!I82))),'Data Summary'!DM88="Yes"),OFFSET('Sanitation Data'!$I$11,0,10*ROW('Sanitation Data'!I82)),NA())</f>
        <v>#N/A</v>
      </c>
      <c r="AY88" s="508" t="e">
        <f ca="1">+IF(AND(ISNUMBER(OFFSET('Sanitation Data'!$I$12,0,10*ROW('Sanitation Data'!I82))),'Data Summary'!DN88="Yes"),OFFSET('Sanitation Data'!$I$12,0,10*ROW('Sanitation Data'!I82)),NA())</f>
        <v>#N/A</v>
      </c>
      <c r="AZ88" s="509" t="e">
        <f ca="1">+IF(AND(ISNUMBER(OFFSET('Hygiene Data'!$D$5,0,10*ROW('Hygiene Data'!D82))),'Data Summary'!DO88="Yes"),OFFSET('Hygiene Data'!$D$5,0,10*ROW('Hygiene Data'!D82)),NA())</f>
        <v>#N/A</v>
      </c>
      <c r="BA88" s="509" t="e">
        <f ca="1">+IF(AND(ISNUMBER(OFFSET('Hygiene Data'!$D$7,0,10*ROW('Hygiene Data'!D82))),'Data Summary'!DP88="Yes"),OFFSET('Hygiene Data'!$D$7,0,10*ROW('Hygiene Data'!D82)),NA())</f>
        <v>#N/A</v>
      </c>
      <c r="BB88" s="509" t="e">
        <f ca="1">+IF(AND(ISNUMBER(OFFSET('Hygiene Data'!$D$9,0,10*ROW('Hygiene Data'!D82))),'Data Summary'!DQ88="Yes"),OFFSET('Hygiene Data'!$D$9,0,10*ROW('Hygiene Data'!D82)),NA())</f>
        <v>#N/A</v>
      </c>
      <c r="BC88" s="509" t="e">
        <f ca="1">+IF(AND(ISNUMBER(OFFSET('Hygiene Data'!$E$5,0,10*ROW('Hygiene Data'!E82))),'Data Summary'!DR88="Yes"),OFFSET('Hygiene Data'!$E$5,0,10*ROW('Hygiene Data'!E82)),NA())</f>
        <v>#N/A</v>
      </c>
      <c r="BD88" s="509" t="e">
        <f ca="1">+IF(AND(ISNUMBER(OFFSET('Hygiene Data'!$E$7,0,10*ROW('Hygiene Data'!E82))),'Data Summary'!DS88="Yes"),OFFSET('Hygiene Data'!$E$7,0,10*ROW('Hygiene Data'!E82)),NA())</f>
        <v>#N/A</v>
      </c>
      <c r="BE88" s="509" t="e">
        <f ca="1">+IF(AND(ISNUMBER(OFFSET('Hygiene Data'!$E$9,0,10*ROW('Hygiene Data'!E82))),'Data Summary'!DT88="Yes"),OFFSET('Hygiene Data'!$E$9,0,10*ROW('Hygiene Data'!E82)),NA())</f>
        <v>#N/A</v>
      </c>
      <c r="BF88" s="509" t="e">
        <f ca="1">+IF(AND(ISNUMBER(OFFSET('Hygiene Data'!$F$5,0,10*ROW('Hygiene Data'!F82))),'Data Summary'!DU88="Yes"),OFFSET('Hygiene Data'!$F$5,0,10*ROW('Hygiene Data'!F82)),NA())</f>
        <v>#N/A</v>
      </c>
      <c r="BG88" s="509" t="e">
        <f ca="1">+IF(AND(ISNUMBER(OFFSET('Hygiene Data'!$F$7,0,10*ROW('Hygiene Data'!F82))),'Data Summary'!DV88="Yes"),OFFSET('Hygiene Data'!$F$7,0,10*ROW('Hygiene Data'!F82)),NA())</f>
        <v>#N/A</v>
      </c>
      <c r="BH88" s="509" t="e">
        <f ca="1">+IF(AND(ISNUMBER(OFFSET('Hygiene Data'!$F$9,0,10*ROW('Hygiene Data'!F82))),'Data Summary'!DW88="Yes"),OFFSET('Hygiene Data'!$F$9,0,10*ROW('Hygiene Data'!F82)),NA())</f>
        <v>#N/A</v>
      </c>
      <c r="BI88" s="509" t="e">
        <f ca="1">+IF(AND(ISNUMBER(OFFSET('Hygiene Data'!$G$5,0,10*ROW('Hygiene Data'!G82))),'Data Summary'!DX88="Yes"),OFFSET('Hygiene Data'!$G$5,0,10*ROW('Hygiene Data'!G82)),NA())</f>
        <v>#N/A</v>
      </c>
      <c r="BJ88" s="509" t="e">
        <f ca="1">+IF(AND(ISNUMBER(OFFSET('Hygiene Data'!$G$7,0,10*ROW('Hygiene Data'!G82))),'Data Summary'!DY88="Yes"),OFFSET('Hygiene Data'!$G$7,0,10*ROW('Hygiene Data'!G82)),NA())</f>
        <v>#N/A</v>
      </c>
      <c r="BK88" s="509" t="e">
        <f ca="1">+IF(AND(ISNUMBER(OFFSET('Hygiene Data'!$G$9,0,10*ROW('Hygiene Data'!G82))),'Data Summary'!DZ88="Yes"),OFFSET('Hygiene Data'!$G$9,0,10*ROW('Hygiene Data'!G82)),NA())</f>
        <v>#N/A</v>
      </c>
      <c r="BL88" s="509" t="e">
        <f ca="1">+IF(AND(ISNUMBER(OFFSET('Hygiene Data'!$H$5,0,10*ROW('Hygiene Data'!H82))),'Data Summary'!EA88="Yes"),OFFSET('Hygiene Data'!$H$5,0,10*ROW('Hygiene Data'!H82)),NA())</f>
        <v>#N/A</v>
      </c>
      <c r="BM88" s="509" t="e">
        <f ca="1">+IF(AND(ISNUMBER(OFFSET('Hygiene Data'!$H$7,0,10*ROW('Hygiene Data'!H82))),'Data Summary'!EB88="Yes"),OFFSET('Hygiene Data'!$H$7,0,10*ROW('Hygiene Data'!H82)),NA())</f>
        <v>#N/A</v>
      </c>
      <c r="BN88" s="509" t="e">
        <f ca="1">+IF(AND(ISNUMBER(OFFSET('Hygiene Data'!$H$9,0,10*ROW('Hygiene Data'!H82))),'Data Summary'!EC88="Yes"),OFFSET('Hygiene Data'!$H$9,0,10*ROW('Hygiene Data'!H82)),NA())</f>
        <v>#N/A</v>
      </c>
      <c r="BO88" s="509" t="e">
        <f ca="1">+IF(AND(ISNUMBER(OFFSET('Hygiene Data'!$I$5,0,10*ROW('Hygiene Data'!I82))),'Data Summary'!ED88="Yes"),OFFSET('Hygiene Data'!$I$5,0,10*ROW('Hygiene Data'!I82)),NA())</f>
        <v>#N/A</v>
      </c>
      <c r="BP88" s="509" t="e">
        <f ca="1">+IF(AND(ISNUMBER(OFFSET('Hygiene Data'!$I$7,0,10*ROW('Hygiene Data'!I82))),'Data Summary'!EE88="Yes"),OFFSET('Hygiene Data'!$I$7,0,10*ROW('Hygiene Data'!I82)),NA())</f>
        <v>#N/A</v>
      </c>
      <c r="BQ88" s="509" t="e">
        <f ca="1">+IF(AND(ISNUMBER(OFFSET('Hygiene Data'!$I$9,0,10*ROW('Hygiene Data'!I82))),'Data Summary'!EF88="Yes"),OFFSET('Hygiene Data'!$I$9,0,10*ROW('Hygiene Data'!I82)),NA())</f>
        <v>#N/A</v>
      </c>
    </row>
    <row r="89" spans="1:69" x14ac:dyDescent="0.25">
      <c r="A89" s="505" t="e">
        <f ca="1">+RIGHT('Data Summary'!A89,LEN('Data Summary'!A89)-9)</f>
        <v>#VALUE!</v>
      </c>
      <c r="B89" s="479" t="str">
        <f ca="1">+IF(ISTEXT('Data Summary'!B89),'Data Summary'!B89,"")</f>
        <v/>
      </c>
      <c r="C89" s="506" t="e">
        <f ca="1">+VALUE('Data Summary'!C89)</f>
        <v>#VALUE!</v>
      </c>
      <c r="D89" s="507" t="e">
        <f ca="1">+IF(AND(ISNUMBER(OFFSET('Water Data'!$D$4,0,10*ROW('Water Data'!D83))),'Data Summary'!BS89="Yes"),100-OFFSET('Water Data'!$D$4,0,10*ROW('Water Data'!D83)),NA())</f>
        <v>#N/A</v>
      </c>
      <c r="E89" s="507" t="e">
        <f ca="1">+IF(AND(ISNUMBER(OFFSET('Water Data'!$D$6,0,10*ROW('Water Data'!D83))),'Data Summary'!BT89="Yes"),OFFSET('Water Data'!$D$6,0,10*ROW('Water Data'!D83)),NA())</f>
        <v>#N/A</v>
      </c>
      <c r="F89" s="507" t="e">
        <f ca="1">+IF(AND(ISNUMBER(OFFSET('Water Data'!$D$9,0,10*ROW('Water Data'!D83))),'Data Summary'!BU89="Yes"),OFFSET('Water Data'!$D$9,0,10*ROW('Water Data'!D83)),NA())</f>
        <v>#N/A</v>
      </c>
      <c r="G89" s="507" t="e">
        <f ca="1">+IF(AND(ISNUMBER(OFFSET('Water Data'!$E$4,0,10*ROW('Water Data'!E83))),'Data Summary'!BV89="Yes"),100-OFFSET('Water Data'!$E$4,0,10*ROW('Water Data'!E83)),NA())</f>
        <v>#N/A</v>
      </c>
      <c r="H89" s="507" t="e">
        <f ca="1">+IF(AND(ISNUMBER(OFFSET('Water Data'!$E$6,0,10*ROW('Water Data'!E83))),'Data Summary'!BW89="Yes"),OFFSET('Water Data'!$E$6,0,10*ROW('Water Data'!E83)),NA())</f>
        <v>#N/A</v>
      </c>
      <c r="I89" s="507" t="e">
        <f ca="1">+IF(AND(ISNUMBER(OFFSET('Water Data'!$E$9,0,10*ROW('Water Data'!E83))),'Data Summary'!BX89="Yes"),OFFSET('Water Data'!$E$9,0,10*ROW('Water Data'!E83)),NA())</f>
        <v>#N/A</v>
      </c>
      <c r="J89" s="507" t="e">
        <f ca="1">+IF(AND(ISNUMBER(OFFSET('Water Data'!$F$4,0,10*ROW('Water Data'!F83))),'Data Summary'!BY89="Yes"),100-OFFSET('Water Data'!$F$4,0,10*ROW('Water Data'!F83)),NA())</f>
        <v>#N/A</v>
      </c>
      <c r="K89" s="507" t="e">
        <f ca="1">+IF(AND(ISNUMBER(OFFSET('Water Data'!$F$6,0,10*ROW('Water Data'!F83))),'Data Summary'!BZ89="Yes"),OFFSET('Water Data'!$F$6,0,10*ROW('Water Data'!F83)),NA())</f>
        <v>#N/A</v>
      </c>
      <c r="L89" s="507" t="e">
        <f ca="1">+IF(AND(ISNUMBER(OFFSET('Water Data'!$F$9,0,10*ROW('Water Data'!F83))),'Data Summary'!CA89="Yes"),OFFSET('Water Data'!$F$9,0,10*ROW('Water Data'!F83)),NA())</f>
        <v>#N/A</v>
      </c>
      <c r="M89" s="507" t="e">
        <f ca="1">+IF(AND(ISNUMBER(OFFSET('Water Data'!$G$4,0,10*ROW('Water Data'!G83))),'Data Summary'!CB89="Yes"),100-OFFSET('Water Data'!$G$4,0,10*ROW('Water Data'!G83)),NA())</f>
        <v>#N/A</v>
      </c>
      <c r="N89" s="507" t="e">
        <f ca="1">+IF(AND(ISNUMBER(OFFSET('Water Data'!$G$6,0,10*ROW('Water Data'!G83))),'Data Summary'!CC89="Yes"),OFFSET('Water Data'!$G$6,0,10*ROW('Water Data'!G83)),NA())</f>
        <v>#N/A</v>
      </c>
      <c r="O89" s="507" t="e">
        <f ca="1">+IF(AND(ISNUMBER(OFFSET('Water Data'!$G$9,0,10*ROW('Water Data'!G83))),'Data Summary'!CD89="Yes"),OFFSET('Water Data'!$G$9,0,10*ROW('Water Data'!G83)),NA())</f>
        <v>#N/A</v>
      </c>
      <c r="P89" s="507" t="e">
        <f ca="1">+IF(AND(ISNUMBER(OFFSET('Water Data'!$H$4,0,10*ROW('Water Data'!H83))),'Data Summary'!CE89="Yes"),100-OFFSET('Water Data'!$H$4,0,10*ROW('Water Data'!H83)),NA())</f>
        <v>#N/A</v>
      </c>
      <c r="Q89" s="507" t="e">
        <f ca="1">+IF(AND(ISNUMBER(OFFSET('Water Data'!$H$6,0,10*ROW('Water Data'!H83))),'Data Summary'!CF89="Yes"),OFFSET('Water Data'!$H$6,0,10*ROW('Water Data'!H83)),NA())</f>
        <v>#N/A</v>
      </c>
      <c r="R89" s="507" t="e">
        <f ca="1">+IF(AND(ISNUMBER(OFFSET('Water Data'!$H$9,0,10*ROW('Water Data'!H83))),'Data Summary'!CG89="Yes"),OFFSET('Water Data'!$H$9,0,10*ROW('Water Data'!H83)),NA())</f>
        <v>#N/A</v>
      </c>
      <c r="S89" s="507" t="e">
        <f ca="1">+IF(AND(ISNUMBER(OFFSET('Water Data'!$I$4,0,10*ROW('Water Data'!I83))),'Data Summary'!CH89="Yes"),100-OFFSET('Water Data'!$I$4,0,10*ROW('Water Data'!I83)),NA())</f>
        <v>#N/A</v>
      </c>
      <c r="T89" s="507" t="e">
        <f ca="1">+IF(AND(ISNUMBER(OFFSET('Water Data'!$I$6,0,10*ROW('Water Data'!I83))),'Data Summary'!CI89="Yes"),OFFSET('Water Data'!$I$6,0,10*ROW('Water Data'!I83)),NA())</f>
        <v>#N/A</v>
      </c>
      <c r="U89" s="507" t="e">
        <f ca="1">+IF(AND(ISNUMBER(OFFSET('Water Data'!$I$9,0,10*ROW('Water Data'!I83))),'Data Summary'!CJ89="Yes"),OFFSET('Water Data'!$I$9,0,10*ROW('Water Data'!I83)),NA())</f>
        <v>#N/A</v>
      </c>
      <c r="V89" s="508" t="e">
        <f ca="1">+IF(AND(ISNUMBER(OFFSET('Sanitation Data'!$D$4,0,10*ROW('Sanitation Data'!D83))),'Data Summary'!CK89="Yes"),100-OFFSET('Sanitation Data'!$D$4,0,10*ROW('Sanitation Data'!D83)),NA())</f>
        <v>#N/A</v>
      </c>
      <c r="W89" s="508" t="e">
        <f ca="1">+IF(AND(ISNUMBER(OFFSET('Sanitation Data'!$D$6,0,10*ROW('Sanitation Data'!D83))),'Data Summary'!CL89="Yes"),OFFSET('Sanitation Data'!$D$6,0,10*ROW('Sanitation Data'!D83)),NA())</f>
        <v>#N/A</v>
      </c>
      <c r="X89" s="508" t="e">
        <f ca="1">+IF(AND(ISNUMBER(OFFSET('Sanitation Data'!$D$10,0,10*ROW('Sanitation Data'!D83))),'Data Summary'!CM89="Yes"),OFFSET('Sanitation Data'!$D$10,0,10*ROW('Sanitation Data'!D83)),NA())</f>
        <v>#N/A</v>
      </c>
      <c r="Y89" s="508" t="e">
        <f ca="1">+IF(AND(ISNUMBER(OFFSET('Sanitation Data'!$D$11,0,10*ROW('Sanitation Data'!D83))),'Data Summary'!CN89="Yes"),OFFSET('Sanitation Data'!$D$11,0,10*ROW('Sanitation Data'!D83)),NA())</f>
        <v>#N/A</v>
      </c>
      <c r="Z89" s="508" t="e">
        <f ca="1">+IF(AND(ISNUMBER(OFFSET('Sanitation Data'!$D$12,0,10*ROW('Sanitation Data'!D83))),'Data Summary'!CO89="Yes"),OFFSET('Sanitation Data'!$D$12,0,10*ROW('Sanitation Data'!D83)),NA())</f>
        <v>#N/A</v>
      </c>
      <c r="AA89" s="508" t="e">
        <f ca="1">+IF(AND(ISNUMBER(OFFSET('Sanitation Data'!$E$4,0,10*ROW('Sanitation Data'!E83))),'Data Summary'!CP89="Yes"),100-OFFSET('Sanitation Data'!$E$4,0,10*ROW('Sanitation Data'!E83)),NA())</f>
        <v>#N/A</v>
      </c>
      <c r="AB89" s="508" t="e">
        <f ca="1">+IF(AND(ISNUMBER(OFFSET('Sanitation Data'!$E$6,0,10*ROW('Sanitation Data'!E83))),'Data Summary'!CQ89="Yes"),OFFSET('Sanitation Data'!$E$6,0,10*ROW('Sanitation Data'!E83)),NA())</f>
        <v>#N/A</v>
      </c>
      <c r="AC89" s="508" t="e">
        <f ca="1">+IF(AND(ISNUMBER(OFFSET('Sanitation Data'!$E$10,0,10*ROW('Sanitation Data'!E83))),'Data Summary'!CR89="Yes"),OFFSET('Sanitation Data'!$E$10,0,10*ROW('Sanitation Data'!E83)),NA())</f>
        <v>#N/A</v>
      </c>
      <c r="AD89" s="508" t="e">
        <f ca="1">+IF(AND(ISNUMBER(OFFSET('Sanitation Data'!$E$11,0,10*ROW('Sanitation Data'!E83))),'Data Summary'!CS89="Yes"),OFFSET('Sanitation Data'!$E$11,0,10*ROW('Sanitation Data'!E83)),NA())</f>
        <v>#N/A</v>
      </c>
      <c r="AE89" s="508" t="e">
        <f ca="1">+IF(AND(ISNUMBER(OFFSET('Sanitation Data'!$E$12,0,10*ROW('Sanitation Data'!E83))),'Data Summary'!CT89="Yes"),OFFSET('Sanitation Data'!$E$12,0,10*ROW('Sanitation Data'!E83)),NA())</f>
        <v>#N/A</v>
      </c>
      <c r="AF89" s="508" t="e">
        <f ca="1">+IF(AND(ISNUMBER(OFFSET('Sanitation Data'!$F$4,0,10*ROW('Sanitation Data'!F83))),'Data Summary'!CU89="Yes"),100-OFFSET('Sanitation Data'!$F$4,0,10*ROW('Sanitation Data'!F83)),NA())</f>
        <v>#N/A</v>
      </c>
      <c r="AG89" s="508" t="e">
        <f ca="1">+IF(AND(ISNUMBER(OFFSET('Sanitation Data'!$F$6,0,10*ROW('Sanitation Data'!F83))),'Data Summary'!CV89="Yes"),OFFSET('Sanitation Data'!$F$6,0,10*ROW('Sanitation Data'!F83)),NA())</f>
        <v>#N/A</v>
      </c>
      <c r="AH89" s="508" t="e">
        <f ca="1">+IF(AND(ISNUMBER(OFFSET('Sanitation Data'!$F$10,0,10*ROW('Sanitation Data'!F83))),'Data Summary'!CW89="Yes"),OFFSET('Sanitation Data'!$F$10,0,10*ROW('Sanitation Data'!F83)),NA())</f>
        <v>#N/A</v>
      </c>
      <c r="AI89" s="508" t="e">
        <f ca="1">+IF(AND(ISNUMBER(OFFSET('Sanitation Data'!$F$11,0,10*ROW('Sanitation Data'!F83))),'Data Summary'!CX89="Yes"),OFFSET('Sanitation Data'!$F$11,0,10*ROW('Sanitation Data'!F83)),NA())</f>
        <v>#N/A</v>
      </c>
      <c r="AJ89" s="508" t="e">
        <f ca="1">+IF(AND(ISNUMBER(OFFSET('Sanitation Data'!$F$12,0,10*ROW('Sanitation Data'!F83))),'Data Summary'!CY89="Yes"),OFFSET('Sanitation Data'!$F$12,0,10*ROW('Sanitation Data'!F83)),NA())</f>
        <v>#N/A</v>
      </c>
      <c r="AK89" s="508" t="e">
        <f ca="1">+IF(AND(ISNUMBER(OFFSET('Sanitation Data'!$G$4,0,10*ROW('Sanitation Data'!G83))),'Data Summary'!CZ89="Yes"),100-OFFSET('Sanitation Data'!$G$4,0,10*ROW('Sanitation Data'!G83)),NA())</f>
        <v>#N/A</v>
      </c>
      <c r="AL89" s="508" t="e">
        <f ca="1">+IF(AND(ISNUMBER(OFFSET('Sanitation Data'!$G$6,0,10*ROW('Sanitation Data'!G83))),'Data Summary'!DA89="Yes"),OFFSET('Sanitation Data'!$G$6,0,10*ROW('Sanitation Data'!G83)),NA())</f>
        <v>#N/A</v>
      </c>
      <c r="AM89" s="508" t="e">
        <f ca="1">+IF(AND(ISNUMBER(OFFSET('Sanitation Data'!$G$10,0,10*ROW('Sanitation Data'!G83))),'Data Summary'!DB89="Yes"),OFFSET('Sanitation Data'!$G$10,0,10*ROW('Sanitation Data'!G83)),NA())</f>
        <v>#N/A</v>
      </c>
      <c r="AN89" s="508" t="e">
        <f ca="1">+IF(AND(ISNUMBER(OFFSET('Sanitation Data'!$G$11,0,10*ROW('Sanitation Data'!G83))),'Data Summary'!DC89="Yes"),OFFSET('Sanitation Data'!$G$11,0,10*ROW('Sanitation Data'!G83)),NA())</f>
        <v>#N/A</v>
      </c>
      <c r="AO89" s="508" t="e">
        <f ca="1">+IF(AND(ISNUMBER(OFFSET('Sanitation Data'!$G$12,0,10*ROW('Sanitation Data'!G83))),'Data Summary'!DD89="Yes"),OFFSET('Sanitation Data'!$G$12,0,10*ROW('Sanitation Data'!G83)),NA())</f>
        <v>#N/A</v>
      </c>
      <c r="AP89" s="508" t="e">
        <f ca="1">+IF(AND(ISNUMBER(OFFSET('Sanitation Data'!$H$4,0,10*ROW('Sanitation Data'!H83))),'Data Summary'!DE89="Yes"),100-OFFSET('Sanitation Data'!$H$4,0,10*ROW('Sanitation Data'!H83)),NA())</f>
        <v>#N/A</v>
      </c>
      <c r="AQ89" s="508" t="e">
        <f ca="1">+IF(AND(ISNUMBER(OFFSET('Sanitation Data'!$H$6,0,10*ROW('Sanitation Data'!H83))),'Data Summary'!DF89="Yes"),OFFSET('Sanitation Data'!$H$6,0,10*ROW('Sanitation Data'!H83)),NA())</f>
        <v>#N/A</v>
      </c>
      <c r="AR89" s="508" t="e">
        <f ca="1">+IF(AND(ISNUMBER(OFFSET('Sanitation Data'!$H$10,0,10*ROW('Sanitation Data'!H83))),'Data Summary'!DG89="Yes"),OFFSET('Sanitation Data'!$H$10,0,10*ROW('Sanitation Data'!H83)),NA())</f>
        <v>#N/A</v>
      </c>
      <c r="AS89" s="508" t="e">
        <f ca="1">+IF(AND(ISNUMBER(OFFSET('Sanitation Data'!$H$11,0,10*ROW('Sanitation Data'!H83))),'Data Summary'!DH89="Yes"),OFFSET('Sanitation Data'!$H$11,0,10*ROW('Sanitation Data'!H83)),NA())</f>
        <v>#N/A</v>
      </c>
      <c r="AT89" s="508" t="e">
        <f ca="1">+IF(AND(ISNUMBER(OFFSET('Sanitation Data'!$H$12,0,10*ROW('Sanitation Data'!H83))),'Data Summary'!DI89="Yes"),OFFSET('Sanitation Data'!$H$12,0,10*ROW('Sanitation Data'!H83)),NA())</f>
        <v>#N/A</v>
      </c>
      <c r="AU89" s="508" t="e">
        <f ca="1">+IF(AND(ISNUMBER(OFFSET('Sanitation Data'!$I$4,0,10*ROW('Sanitation Data'!I83))),'Data Summary'!DJ89="Yes"),100-OFFSET('Sanitation Data'!$I$4,0,10*ROW('Sanitation Data'!I83)),NA())</f>
        <v>#N/A</v>
      </c>
      <c r="AV89" s="508" t="e">
        <f ca="1">+IF(AND(ISNUMBER(OFFSET('Sanitation Data'!$I$6,0,10*ROW('Sanitation Data'!I83))),'Data Summary'!DK89="Yes"),OFFSET('Sanitation Data'!$I$6,0,10*ROW('Sanitation Data'!I83)),NA())</f>
        <v>#N/A</v>
      </c>
      <c r="AW89" s="508" t="e">
        <f ca="1">+IF(AND(ISNUMBER(OFFSET('Sanitation Data'!$I$10,0,10*ROW('Sanitation Data'!I83))),'Data Summary'!DL89="Yes"),OFFSET('Sanitation Data'!$I$10,0,10*ROW('Sanitation Data'!I83)),NA())</f>
        <v>#N/A</v>
      </c>
      <c r="AX89" s="508" t="e">
        <f ca="1">+IF(AND(ISNUMBER(OFFSET('Sanitation Data'!$I$11,0,10*ROW('Sanitation Data'!I83))),'Data Summary'!DM89="Yes"),OFFSET('Sanitation Data'!$I$11,0,10*ROW('Sanitation Data'!I83)),NA())</f>
        <v>#N/A</v>
      </c>
      <c r="AY89" s="508" t="e">
        <f ca="1">+IF(AND(ISNUMBER(OFFSET('Sanitation Data'!$I$12,0,10*ROW('Sanitation Data'!I83))),'Data Summary'!DN89="Yes"),OFFSET('Sanitation Data'!$I$12,0,10*ROW('Sanitation Data'!I83)),NA())</f>
        <v>#N/A</v>
      </c>
      <c r="AZ89" s="509" t="e">
        <f ca="1">+IF(AND(ISNUMBER(OFFSET('Hygiene Data'!$D$5,0,10*ROW('Hygiene Data'!D83))),'Data Summary'!DO89="Yes"),OFFSET('Hygiene Data'!$D$5,0,10*ROW('Hygiene Data'!D83)),NA())</f>
        <v>#N/A</v>
      </c>
      <c r="BA89" s="509" t="e">
        <f ca="1">+IF(AND(ISNUMBER(OFFSET('Hygiene Data'!$D$7,0,10*ROW('Hygiene Data'!D83))),'Data Summary'!DP89="Yes"),OFFSET('Hygiene Data'!$D$7,0,10*ROW('Hygiene Data'!D83)),NA())</f>
        <v>#N/A</v>
      </c>
      <c r="BB89" s="509" t="e">
        <f ca="1">+IF(AND(ISNUMBER(OFFSET('Hygiene Data'!$D$9,0,10*ROW('Hygiene Data'!D83))),'Data Summary'!DQ89="Yes"),OFFSET('Hygiene Data'!$D$9,0,10*ROW('Hygiene Data'!D83)),NA())</f>
        <v>#N/A</v>
      </c>
      <c r="BC89" s="509" t="e">
        <f ca="1">+IF(AND(ISNUMBER(OFFSET('Hygiene Data'!$E$5,0,10*ROW('Hygiene Data'!E83))),'Data Summary'!DR89="Yes"),OFFSET('Hygiene Data'!$E$5,0,10*ROW('Hygiene Data'!E83)),NA())</f>
        <v>#N/A</v>
      </c>
      <c r="BD89" s="509" t="e">
        <f ca="1">+IF(AND(ISNUMBER(OFFSET('Hygiene Data'!$E$7,0,10*ROW('Hygiene Data'!E83))),'Data Summary'!DS89="Yes"),OFFSET('Hygiene Data'!$E$7,0,10*ROW('Hygiene Data'!E83)),NA())</f>
        <v>#N/A</v>
      </c>
      <c r="BE89" s="509" t="e">
        <f ca="1">+IF(AND(ISNUMBER(OFFSET('Hygiene Data'!$E$9,0,10*ROW('Hygiene Data'!E83))),'Data Summary'!DT89="Yes"),OFFSET('Hygiene Data'!$E$9,0,10*ROW('Hygiene Data'!E83)),NA())</f>
        <v>#N/A</v>
      </c>
      <c r="BF89" s="509" t="e">
        <f ca="1">+IF(AND(ISNUMBER(OFFSET('Hygiene Data'!$F$5,0,10*ROW('Hygiene Data'!F83))),'Data Summary'!DU89="Yes"),OFFSET('Hygiene Data'!$F$5,0,10*ROW('Hygiene Data'!F83)),NA())</f>
        <v>#N/A</v>
      </c>
      <c r="BG89" s="509" t="e">
        <f ca="1">+IF(AND(ISNUMBER(OFFSET('Hygiene Data'!$F$7,0,10*ROW('Hygiene Data'!F83))),'Data Summary'!DV89="Yes"),OFFSET('Hygiene Data'!$F$7,0,10*ROW('Hygiene Data'!F83)),NA())</f>
        <v>#N/A</v>
      </c>
      <c r="BH89" s="509" t="e">
        <f ca="1">+IF(AND(ISNUMBER(OFFSET('Hygiene Data'!$F$9,0,10*ROW('Hygiene Data'!F83))),'Data Summary'!DW89="Yes"),OFFSET('Hygiene Data'!$F$9,0,10*ROW('Hygiene Data'!F83)),NA())</f>
        <v>#N/A</v>
      </c>
      <c r="BI89" s="509" t="e">
        <f ca="1">+IF(AND(ISNUMBER(OFFSET('Hygiene Data'!$G$5,0,10*ROW('Hygiene Data'!G83))),'Data Summary'!DX89="Yes"),OFFSET('Hygiene Data'!$G$5,0,10*ROW('Hygiene Data'!G83)),NA())</f>
        <v>#N/A</v>
      </c>
      <c r="BJ89" s="509" t="e">
        <f ca="1">+IF(AND(ISNUMBER(OFFSET('Hygiene Data'!$G$7,0,10*ROW('Hygiene Data'!G83))),'Data Summary'!DY89="Yes"),OFFSET('Hygiene Data'!$G$7,0,10*ROW('Hygiene Data'!G83)),NA())</f>
        <v>#N/A</v>
      </c>
      <c r="BK89" s="509" t="e">
        <f ca="1">+IF(AND(ISNUMBER(OFFSET('Hygiene Data'!$G$9,0,10*ROW('Hygiene Data'!G83))),'Data Summary'!DZ89="Yes"),OFFSET('Hygiene Data'!$G$9,0,10*ROW('Hygiene Data'!G83)),NA())</f>
        <v>#N/A</v>
      </c>
      <c r="BL89" s="509" t="e">
        <f ca="1">+IF(AND(ISNUMBER(OFFSET('Hygiene Data'!$H$5,0,10*ROW('Hygiene Data'!H83))),'Data Summary'!EA89="Yes"),OFFSET('Hygiene Data'!$H$5,0,10*ROW('Hygiene Data'!H83)),NA())</f>
        <v>#N/A</v>
      </c>
      <c r="BM89" s="509" t="e">
        <f ca="1">+IF(AND(ISNUMBER(OFFSET('Hygiene Data'!$H$7,0,10*ROW('Hygiene Data'!H83))),'Data Summary'!EB89="Yes"),OFFSET('Hygiene Data'!$H$7,0,10*ROW('Hygiene Data'!H83)),NA())</f>
        <v>#N/A</v>
      </c>
      <c r="BN89" s="509" t="e">
        <f ca="1">+IF(AND(ISNUMBER(OFFSET('Hygiene Data'!$H$9,0,10*ROW('Hygiene Data'!H83))),'Data Summary'!EC89="Yes"),OFFSET('Hygiene Data'!$H$9,0,10*ROW('Hygiene Data'!H83)),NA())</f>
        <v>#N/A</v>
      </c>
      <c r="BO89" s="509" t="e">
        <f ca="1">+IF(AND(ISNUMBER(OFFSET('Hygiene Data'!$I$5,0,10*ROW('Hygiene Data'!I83))),'Data Summary'!ED89="Yes"),OFFSET('Hygiene Data'!$I$5,0,10*ROW('Hygiene Data'!I83)),NA())</f>
        <v>#N/A</v>
      </c>
      <c r="BP89" s="509" t="e">
        <f ca="1">+IF(AND(ISNUMBER(OFFSET('Hygiene Data'!$I$7,0,10*ROW('Hygiene Data'!I83))),'Data Summary'!EE89="Yes"),OFFSET('Hygiene Data'!$I$7,0,10*ROW('Hygiene Data'!I83)),NA())</f>
        <v>#N/A</v>
      </c>
      <c r="BQ89" s="509" t="e">
        <f ca="1">+IF(AND(ISNUMBER(OFFSET('Hygiene Data'!$I$9,0,10*ROW('Hygiene Data'!I83))),'Data Summary'!EF89="Yes"),OFFSET('Hygiene Data'!$I$9,0,10*ROW('Hygiene Data'!I83)),NA())</f>
        <v>#N/A</v>
      </c>
    </row>
    <row r="90" spans="1:69" x14ac:dyDescent="0.25">
      <c r="A90" s="505" t="e">
        <f ca="1">+RIGHT('Data Summary'!A90,LEN('Data Summary'!A90)-9)</f>
        <v>#VALUE!</v>
      </c>
      <c r="B90" s="479" t="str">
        <f ca="1">+IF(ISTEXT('Data Summary'!B90),'Data Summary'!B90,"")</f>
        <v/>
      </c>
      <c r="C90" s="506" t="e">
        <f ca="1">+VALUE('Data Summary'!C90)</f>
        <v>#VALUE!</v>
      </c>
      <c r="D90" s="507" t="e">
        <f ca="1">+IF(AND(ISNUMBER(OFFSET('Water Data'!$D$4,0,10*ROW('Water Data'!D84))),'Data Summary'!BS90="Yes"),100-OFFSET('Water Data'!$D$4,0,10*ROW('Water Data'!D84)),NA())</f>
        <v>#N/A</v>
      </c>
      <c r="E90" s="507" t="e">
        <f ca="1">+IF(AND(ISNUMBER(OFFSET('Water Data'!$D$6,0,10*ROW('Water Data'!D84))),'Data Summary'!BT90="Yes"),OFFSET('Water Data'!$D$6,0,10*ROW('Water Data'!D84)),NA())</f>
        <v>#N/A</v>
      </c>
      <c r="F90" s="507" t="e">
        <f ca="1">+IF(AND(ISNUMBER(OFFSET('Water Data'!$D$9,0,10*ROW('Water Data'!D84))),'Data Summary'!BU90="Yes"),OFFSET('Water Data'!$D$9,0,10*ROW('Water Data'!D84)),NA())</f>
        <v>#N/A</v>
      </c>
      <c r="G90" s="507" t="e">
        <f ca="1">+IF(AND(ISNUMBER(OFFSET('Water Data'!$E$4,0,10*ROW('Water Data'!E84))),'Data Summary'!BV90="Yes"),100-OFFSET('Water Data'!$E$4,0,10*ROW('Water Data'!E84)),NA())</f>
        <v>#N/A</v>
      </c>
      <c r="H90" s="507" t="e">
        <f ca="1">+IF(AND(ISNUMBER(OFFSET('Water Data'!$E$6,0,10*ROW('Water Data'!E84))),'Data Summary'!BW90="Yes"),OFFSET('Water Data'!$E$6,0,10*ROW('Water Data'!E84)),NA())</f>
        <v>#N/A</v>
      </c>
      <c r="I90" s="507" t="e">
        <f ca="1">+IF(AND(ISNUMBER(OFFSET('Water Data'!$E$9,0,10*ROW('Water Data'!E84))),'Data Summary'!BX90="Yes"),OFFSET('Water Data'!$E$9,0,10*ROW('Water Data'!E84)),NA())</f>
        <v>#N/A</v>
      </c>
      <c r="J90" s="507" t="e">
        <f ca="1">+IF(AND(ISNUMBER(OFFSET('Water Data'!$F$4,0,10*ROW('Water Data'!F84))),'Data Summary'!BY90="Yes"),100-OFFSET('Water Data'!$F$4,0,10*ROW('Water Data'!F84)),NA())</f>
        <v>#N/A</v>
      </c>
      <c r="K90" s="507" t="e">
        <f ca="1">+IF(AND(ISNUMBER(OFFSET('Water Data'!$F$6,0,10*ROW('Water Data'!F84))),'Data Summary'!BZ90="Yes"),OFFSET('Water Data'!$F$6,0,10*ROW('Water Data'!F84)),NA())</f>
        <v>#N/A</v>
      </c>
      <c r="L90" s="507" t="e">
        <f ca="1">+IF(AND(ISNUMBER(OFFSET('Water Data'!$F$9,0,10*ROW('Water Data'!F84))),'Data Summary'!CA90="Yes"),OFFSET('Water Data'!$F$9,0,10*ROW('Water Data'!F84)),NA())</f>
        <v>#N/A</v>
      </c>
      <c r="M90" s="507" t="e">
        <f ca="1">+IF(AND(ISNUMBER(OFFSET('Water Data'!$G$4,0,10*ROW('Water Data'!G84))),'Data Summary'!CB90="Yes"),100-OFFSET('Water Data'!$G$4,0,10*ROW('Water Data'!G84)),NA())</f>
        <v>#N/A</v>
      </c>
      <c r="N90" s="507" t="e">
        <f ca="1">+IF(AND(ISNUMBER(OFFSET('Water Data'!$G$6,0,10*ROW('Water Data'!G84))),'Data Summary'!CC90="Yes"),OFFSET('Water Data'!$G$6,0,10*ROW('Water Data'!G84)),NA())</f>
        <v>#N/A</v>
      </c>
      <c r="O90" s="507" t="e">
        <f ca="1">+IF(AND(ISNUMBER(OFFSET('Water Data'!$G$9,0,10*ROW('Water Data'!G84))),'Data Summary'!CD90="Yes"),OFFSET('Water Data'!$G$9,0,10*ROW('Water Data'!G84)),NA())</f>
        <v>#N/A</v>
      </c>
      <c r="P90" s="507" t="e">
        <f ca="1">+IF(AND(ISNUMBER(OFFSET('Water Data'!$H$4,0,10*ROW('Water Data'!H84))),'Data Summary'!CE90="Yes"),100-OFFSET('Water Data'!$H$4,0,10*ROW('Water Data'!H84)),NA())</f>
        <v>#N/A</v>
      </c>
      <c r="Q90" s="507" t="e">
        <f ca="1">+IF(AND(ISNUMBER(OFFSET('Water Data'!$H$6,0,10*ROW('Water Data'!H84))),'Data Summary'!CF90="Yes"),OFFSET('Water Data'!$H$6,0,10*ROW('Water Data'!H84)),NA())</f>
        <v>#N/A</v>
      </c>
      <c r="R90" s="507" t="e">
        <f ca="1">+IF(AND(ISNUMBER(OFFSET('Water Data'!$H$9,0,10*ROW('Water Data'!H84))),'Data Summary'!CG90="Yes"),OFFSET('Water Data'!$H$9,0,10*ROW('Water Data'!H84)),NA())</f>
        <v>#N/A</v>
      </c>
      <c r="S90" s="507" t="e">
        <f ca="1">+IF(AND(ISNUMBER(OFFSET('Water Data'!$I$4,0,10*ROW('Water Data'!I84))),'Data Summary'!CH90="Yes"),100-OFFSET('Water Data'!$I$4,0,10*ROW('Water Data'!I84)),NA())</f>
        <v>#N/A</v>
      </c>
      <c r="T90" s="507" t="e">
        <f ca="1">+IF(AND(ISNUMBER(OFFSET('Water Data'!$I$6,0,10*ROW('Water Data'!I84))),'Data Summary'!CI90="Yes"),OFFSET('Water Data'!$I$6,0,10*ROW('Water Data'!I84)),NA())</f>
        <v>#N/A</v>
      </c>
      <c r="U90" s="507" t="e">
        <f ca="1">+IF(AND(ISNUMBER(OFFSET('Water Data'!$I$9,0,10*ROW('Water Data'!I84))),'Data Summary'!CJ90="Yes"),OFFSET('Water Data'!$I$9,0,10*ROW('Water Data'!I84)),NA())</f>
        <v>#N/A</v>
      </c>
      <c r="V90" s="508" t="e">
        <f ca="1">+IF(AND(ISNUMBER(OFFSET('Sanitation Data'!$D$4,0,10*ROW('Sanitation Data'!D84))),'Data Summary'!CK90="Yes"),100-OFFSET('Sanitation Data'!$D$4,0,10*ROW('Sanitation Data'!D84)),NA())</f>
        <v>#N/A</v>
      </c>
      <c r="W90" s="508" t="e">
        <f ca="1">+IF(AND(ISNUMBER(OFFSET('Sanitation Data'!$D$6,0,10*ROW('Sanitation Data'!D84))),'Data Summary'!CL90="Yes"),OFFSET('Sanitation Data'!$D$6,0,10*ROW('Sanitation Data'!D84)),NA())</f>
        <v>#N/A</v>
      </c>
      <c r="X90" s="508" t="e">
        <f ca="1">+IF(AND(ISNUMBER(OFFSET('Sanitation Data'!$D$10,0,10*ROW('Sanitation Data'!D84))),'Data Summary'!CM90="Yes"),OFFSET('Sanitation Data'!$D$10,0,10*ROW('Sanitation Data'!D84)),NA())</f>
        <v>#N/A</v>
      </c>
      <c r="Y90" s="508" t="e">
        <f ca="1">+IF(AND(ISNUMBER(OFFSET('Sanitation Data'!$D$11,0,10*ROW('Sanitation Data'!D84))),'Data Summary'!CN90="Yes"),OFFSET('Sanitation Data'!$D$11,0,10*ROW('Sanitation Data'!D84)),NA())</f>
        <v>#N/A</v>
      </c>
      <c r="Z90" s="508" t="e">
        <f ca="1">+IF(AND(ISNUMBER(OFFSET('Sanitation Data'!$D$12,0,10*ROW('Sanitation Data'!D84))),'Data Summary'!CO90="Yes"),OFFSET('Sanitation Data'!$D$12,0,10*ROW('Sanitation Data'!D84)),NA())</f>
        <v>#N/A</v>
      </c>
      <c r="AA90" s="508" t="e">
        <f ca="1">+IF(AND(ISNUMBER(OFFSET('Sanitation Data'!$E$4,0,10*ROW('Sanitation Data'!E84))),'Data Summary'!CP90="Yes"),100-OFFSET('Sanitation Data'!$E$4,0,10*ROW('Sanitation Data'!E84)),NA())</f>
        <v>#N/A</v>
      </c>
      <c r="AB90" s="508" t="e">
        <f ca="1">+IF(AND(ISNUMBER(OFFSET('Sanitation Data'!$E$6,0,10*ROW('Sanitation Data'!E84))),'Data Summary'!CQ90="Yes"),OFFSET('Sanitation Data'!$E$6,0,10*ROW('Sanitation Data'!E84)),NA())</f>
        <v>#N/A</v>
      </c>
      <c r="AC90" s="508" t="e">
        <f ca="1">+IF(AND(ISNUMBER(OFFSET('Sanitation Data'!$E$10,0,10*ROW('Sanitation Data'!E84))),'Data Summary'!CR90="Yes"),OFFSET('Sanitation Data'!$E$10,0,10*ROW('Sanitation Data'!E84)),NA())</f>
        <v>#N/A</v>
      </c>
      <c r="AD90" s="508" t="e">
        <f ca="1">+IF(AND(ISNUMBER(OFFSET('Sanitation Data'!$E$11,0,10*ROW('Sanitation Data'!E84))),'Data Summary'!CS90="Yes"),OFFSET('Sanitation Data'!$E$11,0,10*ROW('Sanitation Data'!E84)),NA())</f>
        <v>#N/A</v>
      </c>
      <c r="AE90" s="508" t="e">
        <f ca="1">+IF(AND(ISNUMBER(OFFSET('Sanitation Data'!$E$12,0,10*ROW('Sanitation Data'!E84))),'Data Summary'!CT90="Yes"),OFFSET('Sanitation Data'!$E$12,0,10*ROW('Sanitation Data'!E84)),NA())</f>
        <v>#N/A</v>
      </c>
      <c r="AF90" s="508" t="e">
        <f ca="1">+IF(AND(ISNUMBER(OFFSET('Sanitation Data'!$F$4,0,10*ROW('Sanitation Data'!F84))),'Data Summary'!CU90="Yes"),100-OFFSET('Sanitation Data'!$F$4,0,10*ROW('Sanitation Data'!F84)),NA())</f>
        <v>#N/A</v>
      </c>
      <c r="AG90" s="508" t="e">
        <f ca="1">+IF(AND(ISNUMBER(OFFSET('Sanitation Data'!$F$6,0,10*ROW('Sanitation Data'!F84))),'Data Summary'!CV90="Yes"),OFFSET('Sanitation Data'!$F$6,0,10*ROW('Sanitation Data'!F84)),NA())</f>
        <v>#N/A</v>
      </c>
      <c r="AH90" s="508" t="e">
        <f ca="1">+IF(AND(ISNUMBER(OFFSET('Sanitation Data'!$F$10,0,10*ROW('Sanitation Data'!F84))),'Data Summary'!CW90="Yes"),OFFSET('Sanitation Data'!$F$10,0,10*ROW('Sanitation Data'!F84)),NA())</f>
        <v>#N/A</v>
      </c>
      <c r="AI90" s="508" t="e">
        <f ca="1">+IF(AND(ISNUMBER(OFFSET('Sanitation Data'!$F$11,0,10*ROW('Sanitation Data'!F84))),'Data Summary'!CX90="Yes"),OFFSET('Sanitation Data'!$F$11,0,10*ROW('Sanitation Data'!F84)),NA())</f>
        <v>#N/A</v>
      </c>
      <c r="AJ90" s="508" t="e">
        <f ca="1">+IF(AND(ISNUMBER(OFFSET('Sanitation Data'!$F$12,0,10*ROW('Sanitation Data'!F84))),'Data Summary'!CY90="Yes"),OFFSET('Sanitation Data'!$F$12,0,10*ROW('Sanitation Data'!F84)),NA())</f>
        <v>#N/A</v>
      </c>
      <c r="AK90" s="508" t="e">
        <f ca="1">+IF(AND(ISNUMBER(OFFSET('Sanitation Data'!$G$4,0,10*ROW('Sanitation Data'!G84))),'Data Summary'!CZ90="Yes"),100-OFFSET('Sanitation Data'!$G$4,0,10*ROW('Sanitation Data'!G84)),NA())</f>
        <v>#N/A</v>
      </c>
      <c r="AL90" s="508" t="e">
        <f ca="1">+IF(AND(ISNUMBER(OFFSET('Sanitation Data'!$G$6,0,10*ROW('Sanitation Data'!G84))),'Data Summary'!DA90="Yes"),OFFSET('Sanitation Data'!$G$6,0,10*ROW('Sanitation Data'!G84)),NA())</f>
        <v>#N/A</v>
      </c>
      <c r="AM90" s="508" t="e">
        <f ca="1">+IF(AND(ISNUMBER(OFFSET('Sanitation Data'!$G$10,0,10*ROW('Sanitation Data'!G84))),'Data Summary'!DB90="Yes"),OFFSET('Sanitation Data'!$G$10,0,10*ROW('Sanitation Data'!G84)),NA())</f>
        <v>#N/A</v>
      </c>
      <c r="AN90" s="508" t="e">
        <f ca="1">+IF(AND(ISNUMBER(OFFSET('Sanitation Data'!$G$11,0,10*ROW('Sanitation Data'!G84))),'Data Summary'!DC90="Yes"),OFFSET('Sanitation Data'!$G$11,0,10*ROW('Sanitation Data'!G84)),NA())</f>
        <v>#N/A</v>
      </c>
      <c r="AO90" s="508" t="e">
        <f ca="1">+IF(AND(ISNUMBER(OFFSET('Sanitation Data'!$G$12,0,10*ROW('Sanitation Data'!G84))),'Data Summary'!DD90="Yes"),OFFSET('Sanitation Data'!$G$12,0,10*ROW('Sanitation Data'!G84)),NA())</f>
        <v>#N/A</v>
      </c>
      <c r="AP90" s="508" t="e">
        <f ca="1">+IF(AND(ISNUMBER(OFFSET('Sanitation Data'!$H$4,0,10*ROW('Sanitation Data'!H84))),'Data Summary'!DE90="Yes"),100-OFFSET('Sanitation Data'!$H$4,0,10*ROW('Sanitation Data'!H84)),NA())</f>
        <v>#N/A</v>
      </c>
      <c r="AQ90" s="508" t="e">
        <f ca="1">+IF(AND(ISNUMBER(OFFSET('Sanitation Data'!$H$6,0,10*ROW('Sanitation Data'!H84))),'Data Summary'!DF90="Yes"),OFFSET('Sanitation Data'!$H$6,0,10*ROW('Sanitation Data'!H84)),NA())</f>
        <v>#N/A</v>
      </c>
      <c r="AR90" s="508" t="e">
        <f ca="1">+IF(AND(ISNUMBER(OFFSET('Sanitation Data'!$H$10,0,10*ROW('Sanitation Data'!H84))),'Data Summary'!DG90="Yes"),OFFSET('Sanitation Data'!$H$10,0,10*ROW('Sanitation Data'!H84)),NA())</f>
        <v>#N/A</v>
      </c>
      <c r="AS90" s="508" t="e">
        <f ca="1">+IF(AND(ISNUMBER(OFFSET('Sanitation Data'!$H$11,0,10*ROW('Sanitation Data'!H84))),'Data Summary'!DH90="Yes"),OFFSET('Sanitation Data'!$H$11,0,10*ROW('Sanitation Data'!H84)),NA())</f>
        <v>#N/A</v>
      </c>
      <c r="AT90" s="508" t="e">
        <f ca="1">+IF(AND(ISNUMBER(OFFSET('Sanitation Data'!$H$12,0,10*ROW('Sanitation Data'!H84))),'Data Summary'!DI90="Yes"),OFFSET('Sanitation Data'!$H$12,0,10*ROW('Sanitation Data'!H84)),NA())</f>
        <v>#N/A</v>
      </c>
      <c r="AU90" s="508" t="e">
        <f ca="1">+IF(AND(ISNUMBER(OFFSET('Sanitation Data'!$I$4,0,10*ROW('Sanitation Data'!I84))),'Data Summary'!DJ90="Yes"),100-OFFSET('Sanitation Data'!$I$4,0,10*ROW('Sanitation Data'!I84)),NA())</f>
        <v>#N/A</v>
      </c>
      <c r="AV90" s="508" t="e">
        <f ca="1">+IF(AND(ISNUMBER(OFFSET('Sanitation Data'!$I$6,0,10*ROW('Sanitation Data'!I84))),'Data Summary'!DK90="Yes"),OFFSET('Sanitation Data'!$I$6,0,10*ROW('Sanitation Data'!I84)),NA())</f>
        <v>#N/A</v>
      </c>
      <c r="AW90" s="508" t="e">
        <f ca="1">+IF(AND(ISNUMBER(OFFSET('Sanitation Data'!$I$10,0,10*ROW('Sanitation Data'!I84))),'Data Summary'!DL90="Yes"),OFFSET('Sanitation Data'!$I$10,0,10*ROW('Sanitation Data'!I84)),NA())</f>
        <v>#N/A</v>
      </c>
      <c r="AX90" s="508" t="e">
        <f ca="1">+IF(AND(ISNUMBER(OFFSET('Sanitation Data'!$I$11,0,10*ROW('Sanitation Data'!I84))),'Data Summary'!DM90="Yes"),OFFSET('Sanitation Data'!$I$11,0,10*ROW('Sanitation Data'!I84)),NA())</f>
        <v>#N/A</v>
      </c>
      <c r="AY90" s="508" t="e">
        <f ca="1">+IF(AND(ISNUMBER(OFFSET('Sanitation Data'!$I$12,0,10*ROW('Sanitation Data'!I84))),'Data Summary'!DN90="Yes"),OFFSET('Sanitation Data'!$I$12,0,10*ROW('Sanitation Data'!I84)),NA())</f>
        <v>#N/A</v>
      </c>
      <c r="AZ90" s="509" t="e">
        <f ca="1">+IF(AND(ISNUMBER(OFFSET('Hygiene Data'!$D$5,0,10*ROW('Hygiene Data'!D84))),'Data Summary'!DO90="Yes"),OFFSET('Hygiene Data'!$D$5,0,10*ROW('Hygiene Data'!D84)),NA())</f>
        <v>#N/A</v>
      </c>
      <c r="BA90" s="509" t="e">
        <f ca="1">+IF(AND(ISNUMBER(OFFSET('Hygiene Data'!$D$7,0,10*ROW('Hygiene Data'!D84))),'Data Summary'!DP90="Yes"),OFFSET('Hygiene Data'!$D$7,0,10*ROW('Hygiene Data'!D84)),NA())</f>
        <v>#N/A</v>
      </c>
      <c r="BB90" s="509" t="e">
        <f ca="1">+IF(AND(ISNUMBER(OFFSET('Hygiene Data'!$D$9,0,10*ROW('Hygiene Data'!D84))),'Data Summary'!DQ90="Yes"),OFFSET('Hygiene Data'!$D$9,0,10*ROW('Hygiene Data'!D84)),NA())</f>
        <v>#N/A</v>
      </c>
      <c r="BC90" s="509" t="e">
        <f ca="1">+IF(AND(ISNUMBER(OFFSET('Hygiene Data'!$E$5,0,10*ROW('Hygiene Data'!E84))),'Data Summary'!DR90="Yes"),OFFSET('Hygiene Data'!$E$5,0,10*ROW('Hygiene Data'!E84)),NA())</f>
        <v>#N/A</v>
      </c>
      <c r="BD90" s="509" t="e">
        <f ca="1">+IF(AND(ISNUMBER(OFFSET('Hygiene Data'!$E$7,0,10*ROW('Hygiene Data'!E84))),'Data Summary'!DS90="Yes"),OFFSET('Hygiene Data'!$E$7,0,10*ROW('Hygiene Data'!E84)),NA())</f>
        <v>#N/A</v>
      </c>
      <c r="BE90" s="509" t="e">
        <f ca="1">+IF(AND(ISNUMBER(OFFSET('Hygiene Data'!$E$9,0,10*ROW('Hygiene Data'!E84))),'Data Summary'!DT90="Yes"),OFFSET('Hygiene Data'!$E$9,0,10*ROW('Hygiene Data'!E84)),NA())</f>
        <v>#N/A</v>
      </c>
      <c r="BF90" s="509" t="e">
        <f ca="1">+IF(AND(ISNUMBER(OFFSET('Hygiene Data'!$F$5,0,10*ROW('Hygiene Data'!F84))),'Data Summary'!DU90="Yes"),OFFSET('Hygiene Data'!$F$5,0,10*ROW('Hygiene Data'!F84)),NA())</f>
        <v>#N/A</v>
      </c>
      <c r="BG90" s="509" t="e">
        <f ca="1">+IF(AND(ISNUMBER(OFFSET('Hygiene Data'!$F$7,0,10*ROW('Hygiene Data'!F84))),'Data Summary'!DV90="Yes"),OFFSET('Hygiene Data'!$F$7,0,10*ROW('Hygiene Data'!F84)),NA())</f>
        <v>#N/A</v>
      </c>
      <c r="BH90" s="509" t="e">
        <f ca="1">+IF(AND(ISNUMBER(OFFSET('Hygiene Data'!$F$9,0,10*ROW('Hygiene Data'!F84))),'Data Summary'!DW90="Yes"),OFFSET('Hygiene Data'!$F$9,0,10*ROW('Hygiene Data'!F84)),NA())</f>
        <v>#N/A</v>
      </c>
      <c r="BI90" s="509" t="e">
        <f ca="1">+IF(AND(ISNUMBER(OFFSET('Hygiene Data'!$G$5,0,10*ROW('Hygiene Data'!G84))),'Data Summary'!DX90="Yes"),OFFSET('Hygiene Data'!$G$5,0,10*ROW('Hygiene Data'!G84)),NA())</f>
        <v>#N/A</v>
      </c>
      <c r="BJ90" s="509" t="e">
        <f ca="1">+IF(AND(ISNUMBER(OFFSET('Hygiene Data'!$G$7,0,10*ROW('Hygiene Data'!G84))),'Data Summary'!DY90="Yes"),OFFSET('Hygiene Data'!$G$7,0,10*ROW('Hygiene Data'!G84)),NA())</f>
        <v>#N/A</v>
      </c>
      <c r="BK90" s="509" t="e">
        <f ca="1">+IF(AND(ISNUMBER(OFFSET('Hygiene Data'!$G$9,0,10*ROW('Hygiene Data'!G84))),'Data Summary'!DZ90="Yes"),OFFSET('Hygiene Data'!$G$9,0,10*ROW('Hygiene Data'!G84)),NA())</f>
        <v>#N/A</v>
      </c>
      <c r="BL90" s="509" t="e">
        <f ca="1">+IF(AND(ISNUMBER(OFFSET('Hygiene Data'!$H$5,0,10*ROW('Hygiene Data'!H84))),'Data Summary'!EA90="Yes"),OFFSET('Hygiene Data'!$H$5,0,10*ROW('Hygiene Data'!H84)),NA())</f>
        <v>#N/A</v>
      </c>
      <c r="BM90" s="509" t="e">
        <f ca="1">+IF(AND(ISNUMBER(OFFSET('Hygiene Data'!$H$7,0,10*ROW('Hygiene Data'!H84))),'Data Summary'!EB90="Yes"),OFFSET('Hygiene Data'!$H$7,0,10*ROW('Hygiene Data'!H84)),NA())</f>
        <v>#N/A</v>
      </c>
      <c r="BN90" s="509" t="e">
        <f ca="1">+IF(AND(ISNUMBER(OFFSET('Hygiene Data'!$H$9,0,10*ROW('Hygiene Data'!H84))),'Data Summary'!EC90="Yes"),OFFSET('Hygiene Data'!$H$9,0,10*ROW('Hygiene Data'!H84)),NA())</f>
        <v>#N/A</v>
      </c>
      <c r="BO90" s="509" t="e">
        <f ca="1">+IF(AND(ISNUMBER(OFFSET('Hygiene Data'!$I$5,0,10*ROW('Hygiene Data'!I84))),'Data Summary'!ED90="Yes"),OFFSET('Hygiene Data'!$I$5,0,10*ROW('Hygiene Data'!I84)),NA())</f>
        <v>#N/A</v>
      </c>
      <c r="BP90" s="509" t="e">
        <f ca="1">+IF(AND(ISNUMBER(OFFSET('Hygiene Data'!$I$7,0,10*ROW('Hygiene Data'!I84))),'Data Summary'!EE90="Yes"),OFFSET('Hygiene Data'!$I$7,0,10*ROW('Hygiene Data'!I84)),NA())</f>
        <v>#N/A</v>
      </c>
      <c r="BQ90" s="509" t="e">
        <f ca="1">+IF(AND(ISNUMBER(OFFSET('Hygiene Data'!$I$9,0,10*ROW('Hygiene Data'!I84))),'Data Summary'!EF90="Yes"),OFFSET('Hygiene Data'!$I$9,0,10*ROW('Hygiene Data'!I84)),NA())</f>
        <v>#N/A</v>
      </c>
    </row>
    <row r="91" spans="1:69" x14ac:dyDescent="0.25">
      <c r="A91" s="505" t="e">
        <f ca="1">+RIGHT('Data Summary'!A91,LEN('Data Summary'!A91)-9)</f>
        <v>#VALUE!</v>
      </c>
      <c r="B91" s="479" t="str">
        <f ca="1">+IF(ISTEXT('Data Summary'!B91),'Data Summary'!B91,"")</f>
        <v/>
      </c>
      <c r="C91" s="506" t="e">
        <f ca="1">+VALUE('Data Summary'!C91)</f>
        <v>#VALUE!</v>
      </c>
      <c r="D91" s="507" t="e">
        <f ca="1">+IF(AND(ISNUMBER(OFFSET('Water Data'!$D$4,0,10*ROW('Water Data'!D85))),'Data Summary'!BS91="Yes"),100-OFFSET('Water Data'!$D$4,0,10*ROW('Water Data'!D85)),NA())</f>
        <v>#N/A</v>
      </c>
      <c r="E91" s="507" t="e">
        <f ca="1">+IF(AND(ISNUMBER(OFFSET('Water Data'!$D$6,0,10*ROW('Water Data'!D85))),'Data Summary'!BT91="Yes"),OFFSET('Water Data'!$D$6,0,10*ROW('Water Data'!D85)),NA())</f>
        <v>#N/A</v>
      </c>
      <c r="F91" s="507" t="e">
        <f ca="1">+IF(AND(ISNUMBER(OFFSET('Water Data'!$D$9,0,10*ROW('Water Data'!D85))),'Data Summary'!BU91="Yes"),OFFSET('Water Data'!$D$9,0,10*ROW('Water Data'!D85)),NA())</f>
        <v>#N/A</v>
      </c>
      <c r="G91" s="507" t="e">
        <f ca="1">+IF(AND(ISNUMBER(OFFSET('Water Data'!$E$4,0,10*ROW('Water Data'!E85))),'Data Summary'!BV91="Yes"),100-OFFSET('Water Data'!$E$4,0,10*ROW('Water Data'!E85)),NA())</f>
        <v>#N/A</v>
      </c>
      <c r="H91" s="507" t="e">
        <f ca="1">+IF(AND(ISNUMBER(OFFSET('Water Data'!$E$6,0,10*ROW('Water Data'!E85))),'Data Summary'!BW91="Yes"),OFFSET('Water Data'!$E$6,0,10*ROW('Water Data'!E85)),NA())</f>
        <v>#N/A</v>
      </c>
      <c r="I91" s="507" t="e">
        <f ca="1">+IF(AND(ISNUMBER(OFFSET('Water Data'!$E$9,0,10*ROW('Water Data'!E85))),'Data Summary'!BX91="Yes"),OFFSET('Water Data'!$E$9,0,10*ROW('Water Data'!E85)),NA())</f>
        <v>#N/A</v>
      </c>
      <c r="J91" s="507" t="e">
        <f ca="1">+IF(AND(ISNUMBER(OFFSET('Water Data'!$F$4,0,10*ROW('Water Data'!F85))),'Data Summary'!BY91="Yes"),100-OFFSET('Water Data'!$F$4,0,10*ROW('Water Data'!F85)),NA())</f>
        <v>#N/A</v>
      </c>
      <c r="K91" s="507" t="e">
        <f ca="1">+IF(AND(ISNUMBER(OFFSET('Water Data'!$F$6,0,10*ROW('Water Data'!F85))),'Data Summary'!BZ91="Yes"),OFFSET('Water Data'!$F$6,0,10*ROW('Water Data'!F85)),NA())</f>
        <v>#N/A</v>
      </c>
      <c r="L91" s="507" t="e">
        <f ca="1">+IF(AND(ISNUMBER(OFFSET('Water Data'!$F$9,0,10*ROW('Water Data'!F85))),'Data Summary'!CA91="Yes"),OFFSET('Water Data'!$F$9,0,10*ROW('Water Data'!F85)),NA())</f>
        <v>#N/A</v>
      </c>
      <c r="M91" s="507" t="e">
        <f ca="1">+IF(AND(ISNUMBER(OFFSET('Water Data'!$G$4,0,10*ROW('Water Data'!G85))),'Data Summary'!CB91="Yes"),100-OFFSET('Water Data'!$G$4,0,10*ROW('Water Data'!G85)),NA())</f>
        <v>#N/A</v>
      </c>
      <c r="N91" s="507" t="e">
        <f ca="1">+IF(AND(ISNUMBER(OFFSET('Water Data'!$G$6,0,10*ROW('Water Data'!G85))),'Data Summary'!CC91="Yes"),OFFSET('Water Data'!$G$6,0,10*ROW('Water Data'!G85)),NA())</f>
        <v>#N/A</v>
      </c>
      <c r="O91" s="507" t="e">
        <f ca="1">+IF(AND(ISNUMBER(OFFSET('Water Data'!$G$9,0,10*ROW('Water Data'!G85))),'Data Summary'!CD91="Yes"),OFFSET('Water Data'!$G$9,0,10*ROW('Water Data'!G85)),NA())</f>
        <v>#N/A</v>
      </c>
      <c r="P91" s="507" t="e">
        <f ca="1">+IF(AND(ISNUMBER(OFFSET('Water Data'!$H$4,0,10*ROW('Water Data'!H85))),'Data Summary'!CE91="Yes"),100-OFFSET('Water Data'!$H$4,0,10*ROW('Water Data'!H85)),NA())</f>
        <v>#N/A</v>
      </c>
      <c r="Q91" s="507" t="e">
        <f ca="1">+IF(AND(ISNUMBER(OFFSET('Water Data'!$H$6,0,10*ROW('Water Data'!H85))),'Data Summary'!CF91="Yes"),OFFSET('Water Data'!$H$6,0,10*ROW('Water Data'!H85)),NA())</f>
        <v>#N/A</v>
      </c>
      <c r="R91" s="507" t="e">
        <f ca="1">+IF(AND(ISNUMBER(OFFSET('Water Data'!$H$9,0,10*ROW('Water Data'!H85))),'Data Summary'!CG91="Yes"),OFFSET('Water Data'!$H$9,0,10*ROW('Water Data'!H85)),NA())</f>
        <v>#N/A</v>
      </c>
      <c r="S91" s="507" t="e">
        <f ca="1">+IF(AND(ISNUMBER(OFFSET('Water Data'!$I$4,0,10*ROW('Water Data'!I85))),'Data Summary'!CH91="Yes"),100-OFFSET('Water Data'!$I$4,0,10*ROW('Water Data'!I85)),NA())</f>
        <v>#N/A</v>
      </c>
      <c r="T91" s="507" t="e">
        <f ca="1">+IF(AND(ISNUMBER(OFFSET('Water Data'!$I$6,0,10*ROW('Water Data'!I85))),'Data Summary'!CI91="Yes"),OFFSET('Water Data'!$I$6,0,10*ROW('Water Data'!I85)),NA())</f>
        <v>#N/A</v>
      </c>
      <c r="U91" s="507" t="e">
        <f ca="1">+IF(AND(ISNUMBER(OFFSET('Water Data'!$I$9,0,10*ROW('Water Data'!I85))),'Data Summary'!CJ91="Yes"),OFFSET('Water Data'!$I$9,0,10*ROW('Water Data'!I85)),NA())</f>
        <v>#N/A</v>
      </c>
      <c r="V91" s="508" t="e">
        <f ca="1">+IF(AND(ISNUMBER(OFFSET('Sanitation Data'!$D$4,0,10*ROW('Sanitation Data'!D85))),'Data Summary'!CK91="Yes"),100-OFFSET('Sanitation Data'!$D$4,0,10*ROW('Sanitation Data'!D85)),NA())</f>
        <v>#N/A</v>
      </c>
      <c r="W91" s="508" t="e">
        <f ca="1">+IF(AND(ISNUMBER(OFFSET('Sanitation Data'!$D$6,0,10*ROW('Sanitation Data'!D85))),'Data Summary'!CL91="Yes"),OFFSET('Sanitation Data'!$D$6,0,10*ROW('Sanitation Data'!D85)),NA())</f>
        <v>#N/A</v>
      </c>
      <c r="X91" s="508" t="e">
        <f ca="1">+IF(AND(ISNUMBER(OFFSET('Sanitation Data'!$D$10,0,10*ROW('Sanitation Data'!D85))),'Data Summary'!CM91="Yes"),OFFSET('Sanitation Data'!$D$10,0,10*ROW('Sanitation Data'!D85)),NA())</f>
        <v>#N/A</v>
      </c>
      <c r="Y91" s="508" t="e">
        <f ca="1">+IF(AND(ISNUMBER(OFFSET('Sanitation Data'!$D$11,0,10*ROW('Sanitation Data'!D85))),'Data Summary'!CN91="Yes"),OFFSET('Sanitation Data'!$D$11,0,10*ROW('Sanitation Data'!D85)),NA())</f>
        <v>#N/A</v>
      </c>
      <c r="Z91" s="508" t="e">
        <f ca="1">+IF(AND(ISNUMBER(OFFSET('Sanitation Data'!$D$12,0,10*ROW('Sanitation Data'!D85))),'Data Summary'!CO91="Yes"),OFFSET('Sanitation Data'!$D$12,0,10*ROW('Sanitation Data'!D85)),NA())</f>
        <v>#N/A</v>
      </c>
      <c r="AA91" s="508" t="e">
        <f ca="1">+IF(AND(ISNUMBER(OFFSET('Sanitation Data'!$E$4,0,10*ROW('Sanitation Data'!E85))),'Data Summary'!CP91="Yes"),100-OFFSET('Sanitation Data'!$E$4,0,10*ROW('Sanitation Data'!E85)),NA())</f>
        <v>#N/A</v>
      </c>
      <c r="AB91" s="508" t="e">
        <f ca="1">+IF(AND(ISNUMBER(OFFSET('Sanitation Data'!$E$6,0,10*ROW('Sanitation Data'!E85))),'Data Summary'!CQ91="Yes"),OFFSET('Sanitation Data'!$E$6,0,10*ROW('Sanitation Data'!E85)),NA())</f>
        <v>#N/A</v>
      </c>
      <c r="AC91" s="508" t="e">
        <f ca="1">+IF(AND(ISNUMBER(OFFSET('Sanitation Data'!$E$10,0,10*ROW('Sanitation Data'!E85))),'Data Summary'!CR91="Yes"),OFFSET('Sanitation Data'!$E$10,0,10*ROW('Sanitation Data'!E85)),NA())</f>
        <v>#N/A</v>
      </c>
      <c r="AD91" s="508" t="e">
        <f ca="1">+IF(AND(ISNUMBER(OFFSET('Sanitation Data'!$E$11,0,10*ROW('Sanitation Data'!E85))),'Data Summary'!CS91="Yes"),OFFSET('Sanitation Data'!$E$11,0,10*ROW('Sanitation Data'!E85)),NA())</f>
        <v>#N/A</v>
      </c>
      <c r="AE91" s="508" t="e">
        <f ca="1">+IF(AND(ISNUMBER(OFFSET('Sanitation Data'!$E$12,0,10*ROW('Sanitation Data'!E85))),'Data Summary'!CT91="Yes"),OFFSET('Sanitation Data'!$E$12,0,10*ROW('Sanitation Data'!E85)),NA())</f>
        <v>#N/A</v>
      </c>
      <c r="AF91" s="508" t="e">
        <f ca="1">+IF(AND(ISNUMBER(OFFSET('Sanitation Data'!$F$4,0,10*ROW('Sanitation Data'!F85))),'Data Summary'!CU91="Yes"),100-OFFSET('Sanitation Data'!$F$4,0,10*ROW('Sanitation Data'!F85)),NA())</f>
        <v>#N/A</v>
      </c>
      <c r="AG91" s="508" t="e">
        <f ca="1">+IF(AND(ISNUMBER(OFFSET('Sanitation Data'!$F$6,0,10*ROW('Sanitation Data'!F85))),'Data Summary'!CV91="Yes"),OFFSET('Sanitation Data'!$F$6,0,10*ROW('Sanitation Data'!F85)),NA())</f>
        <v>#N/A</v>
      </c>
      <c r="AH91" s="508" t="e">
        <f ca="1">+IF(AND(ISNUMBER(OFFSET('Sanitation Data'!$F$10,0,10*ROW('Sanitation Data'!F85))),'Data Summary'!CW91="Yes"),OFFSET('Sanitation Data'!$F$10,0,10*ROW('Sanitation Data'!F85)),NA())</f>
        <v>#N/A</v>
      </c>
      <c r="AI91" s="508" t="e">
        <f ca="1">+IF(AND(ISNUMBER(OFFSET('Sanitation Data'!$F$11,0,10*ROW('Sanitation Data'!F85))),'Data Summary'!CX91="Yes"),OFFSET('Sanitation Data'!$F$11,0,10*ROW('Sanitation Data'!F85)),NA())</f>
        <v>#N/A</v>
      </c>
      <c r="AJ91" s="508" t="e">
        <f ca="1">+IF(AND(ISNUMBER(OFFSET('Sanitation Data'!$F$12,0,10*ROW('Sanitation Data'!F85))),'Data Summary'!CY91="Yes"),OFFSET('Sanitation Data'!$F$12,0,10*ROW('Sanitation Data'!F85)),NA())</f>
        <v>#N/A</v>
      </c>
      <c r="AK91" s="508" t="e">
        <f ca="1">+IF(AND(ISNUMBER(OFFSET('Sanitation Data'!$G$4,0,10*ROW('Sanitation Data'!G85))),'Data Summary'!CZ91="Yes"),100-OFFSET('Sanitation Data'!$G$4,0,10*ROW('Sanitation Data'!G85)),NA())</f>
        <v>#N/A</v>
      </c>
      <c r="AL91" s="508" t="e">
        <f ca="1">+IF(AND(ISNUMBER(OFFSET('Sanitation Data'!$G$6,0,10*ROW('Sanitation Data'!G85))),'Data Summary'!DA91="Yes"),OFFSET('Sanitation Data'!$G$6,0,10*ROW('Sanitation Data'!G85)),NA())</f>
        <v>#N/A</v>
      </c>
      <c r="AM91" s="508" t="e">
        <f ca="1">+IF(AND(ISNUMBER(OFFSET('Sanitation Data'!$G$10,0,10*ROW('Sanitation Data'!G85))),'Data Summary'!DB91="Yes"),OFFSET('Sanitation Data'!$G$10,0,10*ROW('Sanitation Data'!G85)),NA())</f>
        <v>#N/A</v>
      </c>
      <c r="AN91" s="508" t="e">
        <f ca="1">+IF(AND(ISNUMBER(OFFSET('Sanitation Data'!$G$11,0,10*ROW('Sanitation Data'!G85))),'Data Summary'!DC91="Yes"),OFFSET('Sanitation Data'!$G$11,0,10*ROW('Sanitation Data'!G85)),NA())</f>
        <v>#N/A</v>
      </c>
      <c r="AO91" s="508" t="e">
        <f ca="1">+IF(AND(ISNUMBER(OFFSET('Sanitation Data'!$G$12,0,10*ROW('Sanitation Data'!G85))),'Data Summary'!DD91="Yes"),OFFSET('Sanitation Data'!$G$12,0,10*ROW('Sanitation Data'!G85)),NA())</f>
        <v>#N/A</v>
      </c>
      <c r="AP91" s="508" t="e">
        <f ca="1">+IF(AND(ISNUMBER(OFFSET('Sanitation Data'!$H$4,0,10*ROW('Sanitation Data'!H85))),'Data Summary'!DE91="Yes"),100-OFFSET('Sanitation Data'!$H$4,0,10*ROW('Sanitation Data'!H85)),NA())</f>
        <v>#N/A</v>
      </c>
      <c r="AQ91" s="508" t="e">
        <f ca="1">+IF(AND(ISNUMBER(OFFSET('Sanitation Data'!$H$6,0,10*ROW('Sanitation Data'!H85))),'Data Summary'!DF91="Yes"),OFFSET('Sanitation Data'!$H$6,0,10*ROW('Sanitation Data'!H85)),NA())</f>
        <v>#N/A</v>
      </c>
      <c r="AR91" s="508" t="e">
        <f ca="1">+IF(AND(ISNUMBER(OFFSET('Sanitation Data'!$H$10,0,10*ROW('Sanitation Data'!H85))),'Data Summary'!DG91="Yes"),OFFSET('Sanitation Data'!$H$10,0,10*ROW('Sanitation Data'!H85)),NA())</f>
        <v>#N/A</v>
      </c>
      <c r="AS91" s="508" t="e">
        <f ca="1">+IF(AND(ISNUMBER(OFFSET('Sanitation Data'!$H$11,0,10*ROW('Sanitation Data'!H85))),'Data Summary'!DH91="Yes"),OFFSET('Sanitation Data'!$H$11,0,10*ROW('Sanitation Data'!H85)),NA())</f>
        <v>#N/A</v>
      </c>
      <c r="AT91" s="508" t="e">
        <f ca="1">+IF(AND(ISNUMBER(OFFSET('Sanitation Data'!$H$12,0,10*ROW('Sanitation Data'!H85))),'Data Summary'!DI91="Yes"),OFFSET('Sanitation Data'!$H$12,0,10*ROW('Sanitation Data'!H85)),NA())</f>
        <v>#N/A</v>
      </c>
      <c r="AU91" s="508" t="e">
        <f ca="1">+IF(AND(ISNUMBER(OFFSET('Sanitation Data'!$I$4,0,10*ROW('Sanitation Data'!I85))),'Data Summary'!DJ91="Yes"),100-OFFSET('Sanitation Data'!$I$4,0,10*ROW('Sanitation Data'!I85)),NA())</f>
        <v>#N/A</v>
      </c>
      <c r="AV91" s="508" t="e">
        <f ca="1">+IF(AND(ISNUMBER(OFFSET('Sanitation Data'!$I$6,0,10*ROW('Sanitation Data'!I85))),'Data Summary'!DK91="Yes"),OFFSET('Sanitation Data'!$I$6,0,10*ROW('Sanitation Data'!I85)),NA())</f>
        <v>#N/A</v>
      </c>
      <c r="AW91" s="508" t="e">
        <f ca="1">+IF(AND(ISNUMBER(OFFSET('Sanitation Data'!$I$10,0,10*ROW('Sanitation Data'!I85))),'Data Summary'!DL91="Yes"),OFFSET('Sanitation Data'!$I$10,0,10*ROW('Sanitation Data'!I85)),NA())</f>
        <v>#N/A</v>
      </c>
      <c r="AX91" s="508" t="e">
        <f ca="1">+IF(AND(ISNUMBER(OFFSET('Sanitation Data'!$I$11,0,10*ROW('Sanitation Data'!I85))),'Data Summary'!DM91="Yes"),OFFSET('Sanitation Data'!$I$11,0,10*ROW('Sanitation Data'!I85)),NA())</f>
        <v>#N/A</v>
      </c>
      <c r="AY91" s="508" t="e">
        <f ca="1">+IF(AND(ISNUMBER(OFFSET('Sanitation Data'!$I$12,0,10*ROW('Sanitation Data'!I85))),'Data Summary'!DN91="Yes"),OFFSET('Sanitation Data'!$I$12,0,10*ROW('Sanitation Data'!I85)),NA())</f>
        <v>#N/A</v>
      </c>
      <c r="AZ91" s="509" t="e">
        <f ca="1">+IF(AND(ISNUMBER(OFFSET('Hygiene Data'!$D$5,0,10*ROW('Hygiene Data'!D85))),'Data Summary'!DO91="Yes"),OFFSET('Hygiene Data'!$D$5,0,10*ROW('Hygiene Data'!D85)),NA())</f>
        <v>#N/A</v>
      </c>
      <c r="BA91" s="509" t="e">
        <f ca="1">+IF(AND(ISNUMBER(OFFSET('Hygiene Data'!$D$7,0,10*ROW('Hygiene Data'!D85))),'Data Summary'!DP91="Yes"),OFFSET('Hygiene Data'!$D$7,0,10*ROW('Hygiene Data'!D85)),NA())</f>
        <v>#N/A</v>
      </c>
      <c r="BB91" s="509" t="e">
        <f ca="1">+IF(AND(ISNUMBER(OFFSET('Hygiene Data'!$D$9,0,10*ROW('Hygiene Data'!D85))),'Data Summary'!DQ91="Yes"),OFFSET('Hygiene Data'!$D$9,0,10*ROW('Hygiene Data'!D85)),NA())</f>
        <v>#N/A</v>
      </c>
      <c r="BC91" s="509" t="e">
        <f ca="1">+IF(AND(ISNUMBER(OFFSET('Hygiene Data'!$E$5,0,10*ROW('Hygiene Data'!E85))),'Data Summary'!DR91="Yes"),OFFSET('Hygiene Data'!$E$5,0,10*ROW('Hygiene Data'!E85)),NA())</f>
        <v>#N/A</v>
      </c>
      <c r="BD91" s="509" t="e">
        <f ca="1">+IF(AND(ISNUMBER(OFFSET('Hygiene Data'!$E$7,0,10*ROW('Hygiene Data'!E85))),'Data Summary'!DS91="Yes"),OFFSET('Hygiene Data'!$E$7,0,10*ROW('Hygiene Data'!E85)),NA())</f>
        <v>#N/A</v>
      </c>
      <c r="BE91" s="509" t="e">
        <f ca="1">+IF(AND(ISNUMBER(OFFSET('Hygiene Data'!$E$9,0,10*ROW('Hygiene Data'!E85))),'Data Summary'!DT91="Yes"),OFFSET('Hygiene Data'!$E$9,0,10*ROW('Hygiene Data'!E85)),NA())</f>
        <v>#N/A</v>
      </c>
      <c r="BF91" s="509" t="e">
        <f ca="1">+IF(AND(ISNUMBER(OFFSET('Hygiene Data'!$F$5,0,10*ROW('Hygiene Data'!F85))),'Data Summary'!DU91="Yes"),OFFSET('Hygiene Data'!$F$5,0,10*ROW('Hygiene Data'!F85)),NA())</f>
        <v>#N/A</v>
      </c>
      <c r="BG91" s="509" t="e">
        <f ca="1">+IF(AND(ISNUMBER(OFFSET('Hygiene Data'!$F$7,0,10*ROW('Hygiene Data'!F85))),'Data Summary'!DV91="Yes"),OFFSET('Hygiene Data'!$F$7,0,10*ROW('Hygiene Data'!F85)),NA())</f>
        <v>#N/A</v>
      </c>
      <c r="BH91" s="509" t="e">
        <f ca="1">+IF(AND(ISNUMBER(OFFSET('Hygiene Data'!$F$9,0,10*ROW('Hygiene Data'!F85))),'Data Summary'!DW91="Yes"),OFFSET('Hygiene Data'!$F$9,0,10*ROW('Hygiene Data'!F85)),NA())</f>
        <v>#N/A</v>
      </c>
      <c r="BI91" s="509" t="e">
        <f ca="1">+IF(AND(ISNUMBER(OFFSET('Hygiene Data'!$G$5,0,10*ROW('Hygiene Data'!G85))),'Data Summary'!DX91="Yes"),OFFSET('Hygiene Data'!$G$5,0,10*ROW('Hygiene Data'!G85)),NA())</f>
        <v>#N/A</v>
      </c>
      <c r="BJ91" s="509" t="e">
        <f ca="1">+IF(AND(ISNUMBER(OFFSET('Hygiene Data'!$G$7,0,10*ROW('Hygiene Data'!G85))),'Data Summary'!DY91="Yes"),OFFSET('Hygiene Data'!$G$7,0,10*ROW('Hygiene Data'!G85)),NA())</f>
        <v>#N/A</v>
      </c>
      <c r="BK91" s="509" t="e">
        <f ca="1">+IF(AND(ISNUMBER(OFFSET('Hygiene Data'!$G$9,0,10*ROW('Hygiene Data'!G85))),'Data Summary'!DZ91="Yes"),OFFSET('Hygiene Data'!$G$9,0,10*ROW('Hygiene Data'!G85)),NA())</f>
        <v>#N/A</v>
      </c>
      <c r="BL91" s="509" t="e">
        <f ca="1">+IF(AND(ISNUMBER(OFFSET('Hygiene Data'!$H$5,0,10*ROW('Hygiene Data'!H85))),'Data Summary'!EA91="Yes"),OFFSET('Hygiene Data'!$H$5,0,10*ROW('Hygiene Data'!H85)),NA())</f>
        <v>#N/A</v>
      </c>
      <c r="BM91" s="509" t="e">
        <f ca="1">+IF(AND(ISNUMBER(OFFSET('Hygiene Data'!$H$7,0,10*ROW('Hygiene Data'!H85))),'Data Summary'!EB91="Yes"),OFFSET('Hygiene Data'!$H$7,0,10*ROW('Hygiene Data'!H85)),NA())</f>
        <v>#N/A</v>
      </c>
      <c r="BN91" s="509" t="e">
        <f ca="1">+IF(AND(ISNUMBER(OFFSET('Hygiene Data'!$H$9,0,10*ROW('Hygiene Data'!H85))),'Data Summary'!EC91="Yes"),OFFSET('Hygiene Data'!$H$9,0,10*ROW('Hygiene Data'!H85)),NA())</f>
        <v>#N/A</v>
      </c>
      <c r="BO91" s="509" t="e">
        <f ca="1">+IF(AND(ISNUMBER(OFFSET('Hygiene Data'!$I$5,0,10*ROW('Hygiene Data'!I85))),'Data Summary'!ED91="Yes"),OFFSET('Hygiene Data'!$I$5,0,10*ROW('Hygiene Data'!I85)),NA())</f>
        <v>#N/A</v>
      </c>
      <c r="BP91" s="509" t="e">
        <f ca="1">+IF(AND(ISNUMBER(OFFSET('Hygiene Data'!$I$7,0,10*ROW('Hygiene Data'!I85))),'Data Summary'!EE91="Yes"),OFFSET('Hygiene Data'!$I$7,0,10*ROW('Hygiene Data'!I85)),NA())</f>
        <v>#N/A</v>
      </c>
      <c r="BQ91" s="509" t="e">
        <f ca="1">+IF(AND(ISNUMBER(OFFSET('Hygiene Data'!$I$9,0,10*ROW('Hygiene Data'!I85))),'Data Summary'!EF91="Yes"),OFFSET('Hygiene Data'!$I$9,0,10*ROW('Hygiene Data'!I85)),NA())</f>
        <v>#N/A</v>
      </c>
    </row>
    <row r="92" spans="1:69" x14ac:dyDescent="0.25">
      <c r="A92" s="505" t="e">
        <f ca="1">+RIGHT('Data Summary'!A92,LEN('Data Summary'!A92)-9)</f>
        <v>#VALUE!</v>
      </c>
      <c r="B92" s="479" t="str">
        <f ca="1">+IF(ISTEXT('Data Summary'!B92),'Data Summary'!B92,"")</f>
        <v/>
      </c>
      <c r="C92" s="506" t="e">
        <f ca="1">+VALUE('Data Summary'!C92)</f>
        <v>#VALUE!</v>
      </c>
      <c r="D92" s="507" t="e">
        <f ca="1">+IF(AND(ISNUMBER(OFFSET('Water Data'!$D$4,0,10*ROW('Water Data'!D86))),'Data Summary'!BS92="Yes"),100-OFFSET('Water Data'!$D$4,0,10*ROW('Water Data'!D86)),NA())</f>
        <v>#N/A</v>
      </c>
      <c r="E92" s="507" t="e">
        <f ca="1">+IF(AND(ISNUMBER(OFFSET('Water Data'!$D$6,0,10*ROW('Water Data'!D86))),'Data Summary'!BT92="Yes"),OFFSET('Water Data'!$D$6,0,10*ROW('Water Data'!D86)),NA())</f>
        <v>#N/A</v>
      </c>
      <c r="F92" s="507" t="e">
        <f ca="1">+IF(AND(ISNUMBER(OFFSET('Water Data'!$D$9,0,10*ROW('Water Data'!D86))),'Data Summary'!BU92="Yes"),OFFSET('Water Data'!$D$9,0,10*ROW('Water Data'!D86)),NA())</f>
        <v>#N/A</v>
      </c>
      <c r="G92" s="507" t="e">
        <f ca="1">+IF(AND(ISNUMBER(OFFSET('Water Data'!$E$4,0,10*ROW('Water Data'!E86))),'Data Summary'!BV92="Yes"),100-OFFSET('Water Data'!$E$4,0,10*ROW('Water Data'!E86)),NA())</f>
        <v>#N/A</v>
      </c>
      <c r="H92" s="507" t="e">
        <f ca="1">+IF(AND(ISNUMBER(OFFSET('Water Data'!$E$6,0,10*ROW('Water Data'!E86))),'Data Summary'!BW92="Yes"),OFFSET('Water Data'!$E$6,0,10*ROW('Water Data'!E86)),NA())</f>
        <v>#N/A</v>
      </c>
      <c r="I92" s="507" t="e">
        <f ca="1">+IF(AND(ISNUMBER(OFFSET('Water Data'!$E$9,0,10*ROW('Water Data'!E86))),'Data Summary'!BX92="Yes"),OFFSET('Water Data'!$E$9,0,10*ROW('Water Data'!E86)),NA())</f>
        <v>#N/A</v>
      </c>
      <c r="J92" s="507" t="e">
        <f ca="1">+IF(AND(ISNUMBER(OFFSET('Water Data'!$F$4,0,10*ROW('Water Data'!F86))),'Data Summary'!BY92="Yes"),100-OFFSET('Water Data'!$F$4,0,10*ROW('Water Data'!F86)),NA())</f>
        <v>#N/A</v>
      </c>
      <c r="K92" s="507" t="e">
        <f ca="1">+IF(AND(ISNUMBER(OFFSET('Water Data'!$F$6,0,10*ROW('Water Data'!F86))),'Data Summary'!BZ92="Yes"),OFFSET('Water Data'!$F$6,0,10*ROW('Water Data'!F86)),NA())</f>
        <v>#N/A</v>
      </c>
      <c r="L92" s="507" t="e">
        <f ca="1">+IF(AND(ISNUMBER(OFFSET('Water Data'!$F$9,0,10*ROW('Water Data'!F86))),'Data Summary'!CA92="Yes"),OFFSET('Water Data'!$F$9,0,10*ROW('Water Data'!F86)),NA())</f>
        <v>#N/A</v>
      </c>
      <c r="M92" s="507" t="e">
        <f ca="1">+IF(AND(ISNUMBER(OFFSET('Water Data'!$G$4,0,10*ROW('Water Data'!G86))),'Data Summary'!CB92="Yes"),100-OFFSET('Water Data'!$G$4,0,10*ROW('Water Data'!G86)),NA())</f>
        <v>#N/A</v>
      </c>
      <c r="N92" s="507" t="e">
        <f ca="1">+IF(AND(ISNUMBER(OFFSET('Water Data'!$G$6,0,10*ROW('Water Data'!G86))),'Data Summary'!CC92="Yes"),OFFSET('Water Data'!$G$6,0,10*ROW('Water Data'!G86)),NA())</f>
        <v>#N/A</v>
      </c>
      <c r="O92" s="507" t="e">
        <f ca="1">+IF(AND(ISNUMBER(OFFSET('Water Data'!$G$9,0,10*ROW('Water Data'!G86))),'Data Summary'!CD92="Yes"),OFFSET('Water Data'!$G$9,0,10*ROW('Water Data'!G86)),NA())</f>
        <v>#N/A</v>
      </c>
      <c r="P92" s="507" t="e">
        <f ca="1">+IF(AND(ISNUMBER(OFFSET('Water Data'!$H$4,0,10*ROW('Water Data'!H86))),'Data Summary'!CE92="Yes"),100-OFFSET('Water Data'!$H$4,0,10*ROW('Water Data'!H86)),NA())</f>
        <v>#N/A</v>
      </c>
      <c r="Q92" s="507" t="e">
        <f ca="1">+IF(AND(ISNUMBER(OFFSET('Water Data'!$H$6,0,10*ROW('Water Data'!H86))),'Data Summary'!CF92="Yes"),OFFSET('Water Data'!$H$6,0,10*ROW('Water Data'!H86)),NA())</f>
        <v>#N/A</v>
      </c>
      <c r="R92" s="507" t="e">
        <f ca="1">+IF(AND(ISNUMBER(OFFSET('Water Data'!$H$9,0,10*ROW('Water Data'!H86))),'Data Summary'!CG92="Yes"),OFFSET('Water Data'!$H$9,0,10*ROW('Water Data'!H86)),NA())</f>
        <v>#N/A</v>
      </c>
      <c r="S92" s="507" t="e">
        <f ca="1">+IF(AND(ISNUMBER(OFFSET('Water Data'!$I$4,0,10*ROW('Water Data'!I86))),'Data Summary'!CH92="Yes"),100-OFFSET('Water Data'!$I$4,0,10*ROW('Water Data'!I86)),NA())</f>
        <v>#N/A</v>
      </c>
      <c r="T92" s="507" t="e">
        <f ca="1">+IF(AND(ISNUMBER(OFFSET('Water Data'!$I$6,0,10*ROW('Water Data'!I86))),'Data Summary'!CI92="Yes"),OFFSET('Water Data'!$I$6,0,10*ROW('Water Data'!I86)),NA())</f>
        <v>#N/A</v>
      </c>
      <c r="U92" s="507" t="e">
        <f ca="1">+IF(AND(ISNUMBER(OFFSET('Water Data'!$I$9,0,10*ROW('Water Data'!I86))),'Data Summary'!CJ92="Yes"),OFFSET('Water Data'!$I$9,0,10*ROW('Water Data'!I86)),NA())</f>
        <v>#N/A</v>
      </c>
      <c r="V92" s="508" t="e">
        <f ca="1">+IF(AND(ISNUMBER(OFFSET('Sanitation Data'!$D$4,0,10*ROW('Sanitation Data'!D86))),'Data Summary'!CK92="Yes"),100-OFFSET('Sanitation Data'!$D$4,0,10*ROW('Sanitation Data'!D86)),NA())</f>
        <v>#N/A</v>
      </c>
      <c r="W92" s="508" t="e">
        <f ca="1">+IF(AND(ISNUMBER(OFFSET('Sanitation Data'!$D$6,0,10*ROW('Sanitation Data'!D86))),'Data Summary'!CL92="Yes"),OFFSET('Sanitation Data'!$D$6,0,10*ROW('Sanitation Data'!D86)),NA())</f>
        <v>#N/A</v>
      </c>
      <c r="X92" s="508" t="e">
        <f ca="1">+IF(AND(ISNUMBER(OFFSET('Sanitation Data'!$D$10,0,10*ROW('Sanitation Data'!D86))),'Data Summary'!CM92="Yes"),OFFSET('Sanitation Data'!$D$10,0,10*ROW('Sanitation Data'!D86)),NA())</f>
        <v>#N/A</v>
      </c>
      <c r="Y92" s="508" t="e">
        <f ca="1">+IF(AND(ISNUMBER(OFFSET('Sanitation Data'!$D$11,0,10*ROW('Sanitation Data'!D86))),'Data Summary'!CN92="Yes"),OFFSET('Sanitation Data'!$D$11,0,10*ROW('Sanitation Data'!D86)),NA())</f>
        <v>#N/A</v>
      </c>
      <c r="Z92" s="508" t="e">
        <f ca="1">+IF(AND(ISNUMBER(OFFSET('Sanitation Data'!$D$12,0,10*ROW('Sanitation Data'!D86))),'Data Summary'!CO92="Yes"),OFFSET('Sanitation Data'!$D$12,0,10*ROW('Sanitation Data'!D86)),NA())</f>
        <v>#N/A</v>
      </c>
      <c r="AA92" s="508" t="e">
        <f ca="1">+IF(AND(ISNUMBER(OFFSET('Sanitation Data'!$E$4,0,10*ROW('Sanitation Data'!E86))),'Data Summary'!CP92="Yes"),100-OFFSET('Sanitation Data'!$E$4,0,10*ROW('Sanitation Data'!E86)),NA())</f>
        <v>#N/A</v>
      </c>
      <c r="AB92" s="508" t="e">
        <f ca="1">+IF(AND(ISNUMBER(OFFSET('Sanitation Data'!$E$6,0,10*ROW('Sanitation Data'!E86))),'Data Summary'!CQ92="Yes"),OFFSET('Sanitation Data'!$E$6,0,10*ROW('Sanitation Data'!E86)),NA())</f>
        <v>#N/A</v>
      </c>
      <c r="AC92" s="508" t="e">
        <f ca="1">+IF(AND(ISNUMBER(OFFSET('Sanitation Data'!$E$10,0,10*ROW('Sanitation Data'!E86))),'Data Summary'!CR92="Yes"),OFFSET('Sanitation Data'!$E$10,0,10*ROW('Sanitation Data'!E86)),NA())</f>
        <v>#N/A</v>
      </c>
      <c r="AD92" s="508" t="e">
        <f ca="1">+IF(AND(ISNUMBER(OFFSET('Sanitation Data'!$E$11,0,10*ROW('Sanitation Data'!E86))),'Data Summary'!CS92="Yes"),OFFSET('Sanitation Data'!$E$11,0,10*ROW('Sanitation Data'!E86)),NA())</f>
        <v>#N/A</v>
      </c>
      <c r="AE92" s="508" t="e">
        <f ca="1">+IF(AND(ISNUMBER(OFFSET('Sanitation Data'!$E$12,0,10*ROW('Sanitation Data'!E86))),'Data Summary'!CT92="Yes"),OFFSET('Sanitation Data'!$E$12,0,10*ROW('Sanitation Data'!E86)),NA())</f>
        <v>#N/A</v>
      </c>
      <c r="AF92" s="508" t="e">
        <f ca="1">+IF(AND(ISNUMBER(OFFSET('Sanitation Data'!$F$4,0,10*ROW('Sanitation Data'!F86))),'Data Summary'!CU92="Yes"),100-OFFSET('Sanitation Data'!$F$4,0,10*ROW('Sanitation Data'!F86)),NA())</f>
        <v>#N/A</v>
      </c>
      <c r="AG92" s="508" t="e">
        <f ca="1">+IF(AND(ISNUMBER(OFFSET('Sanitation Data'!$F$6,0,10*ROW('Sanitation Data'!F86))),'Data Summary'!CV92="Yes"),OFFSET('Sanitation Data'!$F$6,0,10*ROW('Sanitation Data'!F86)),NA())</f>
        <v>#N/A</v>
      </c>
      <c r="AH92" s="508" t="e">
        <f ca="1">+IF(AND(ISNUMBER(OFFSET('Sanitation Data'!$F$10,0,10*ROW('Sanitation Data'!F86))),'Data Summary'!CW92="Yes"),OFFSET('Sanitation Data'!$F$10,0,10*ROW('Sanitation Data'!F86)),NA())</f>
        <v>#N/A</v>
      </c>
      <c r="AI92" s="508" t="e">
        <f ca="1">+IF(AND(ISNUMBER(OFFSET('Sanitation Data'!$F$11,0,10*ROW('Sanitation Data'!F86))),'Data Summary'!CX92="Yes"),OFFSET('Sanitation Data'!$F$11,0,10*ROW('Sanitation Data'!F86)),NA())</f>
        <v>#N/A</v>
      </c>
      <c r="AJ92" s="508" t="e">
        <f ca="1">+IF(AND(ISNUMBER(OFFSET('Sanitation Data'!$F$12,0,10*ROW('Sanitation Data'!F86))),'Data Summary'!CY92="Yes"),OFFSET('Sanitation Data'!$F$12,0,10*ROW('Sanitation Data'!F86)),NA())</f>
        <v>#N/A</v>
      </c>
      <c r="AK92" s="508" t="e">
        <f ca="1">+IF(AND(ISNUMBER(OFFSET('Sanitation Data'!$G$4,0,10*ROW('Sanitation Data'!G86))),'Data Summary'!CZ92="Yes"),100-OFFSET('Sanitation Data'!$G$4,0,10*ROW('Sanitation Data'!G86)),NA())</f>
        <v>#N/A</v>
      </c>
      <c r="AL92" s="508" t="e">
        <f ca="1">+IF(AND(ISNUMBER(OFFSET('Sanitation Data'!$G$6,0,10*ROW('Sanitation Data'!G86))),'Data Summary'!DA92="Yes"),OFFSET('Sanitation Data'!$G$6,0,10*ROW('Sanitation Data'!G86)),NA())</f>
        <v>#N/A</v>
      </c>
      <c r="AM92" s="508" t="e">
        <f ca="1">+IF(AND(ISNUMBER(OFFSET('Sanitation Data'!$G$10,0,10*ROW('Sanitation Data'!G86))),'Data Summary'!DB92="Yes"),OFFSET('Sanitation Data'!$G$10,0,10*ROW('Sanitation Data'!G86)),NA())</f>
        <v>#N/A</v>
      </c>
      <c r="AN92" s="508" t="e">
        <f ca="1">+IF(AND(ISNUMBER(OFFSET('Sanitation Data'!$G$11,0,10*ROW('Sanitation Data'!G86))),'Data Summary'!DC92="Yes"),OFFSET('Sanitation Data'!$G$11,0,10*ROW('Sanitation Data'!G86)),NA())</f>
        <v>#N/A</v>
      </c>
      <c r="AO92" s="508" t="e">
        <f ca="1">+IF(AND(ISNUMBER(OFFSET('Sanitation Data'!$G$12,0,10*ROW('Sanitation Data'!G86))),'Data Summary'!DD92="Yes"),OFFSET('Sanitation Data'!$G$12,0,10*ROW('Sanitation Data'!G86)),NA())</f>
        <v>#N/A</v>
      </c>
      <c r="AP92" s="508" t="e">
        <f ca="1">+IF(AND(ISNUMBER(OFFSET('Sanitation Data'!$H$4,0,10*ROW('Sanitation Data'!H86))),'Data Summary'!DE92="Yes"),100-OFFSET('Sanitation Data'!$H$4,0,10*ROW('Sanitation Data'!H86)),NA())</f>
        <v>#N/A</v>
      </c>
      <c r="AQ92" s="508" t="e">
        <f ca="1">+IF(AND(ISNUMBER(OFFSET('Sanitation Data'!$H$6,0,10*ROW('Sanitation Data'!H86))),'Data Summary'!DF92="Yes"),OFFSET('Sanitation Data'!$H$6,0,10*ROW('Sanitation Data'!H86)),NA())</f>
        <v>#N/A</v>
      </c>
      <c r="AR92" s="508" t="e">
        <f ca="1">+IF(AND(ISNUMBER(OFFSET('Sanitation Data'!$H$10,0,10*ROW('Sanitation Data'!H86))),'Data Summary'!DG92="Yes"),OFFSET('Sanitation Data'!$H$10,0,10*ROW('Sanitation Data'!H86)),NA())</f>
        <v>#N/A</v>
      </c>
      <c r="AS92" s="508" t="e">
        <f ca="1">+IF(AND(ISNUMBER(OFFSET('Sanitation Data'!$H$11,0,10*ROW('Sanitation Data'!H86))),'Data Summary'!DH92="Yes"),OFFSET('Sanitation Data'!$H$11,0,10*ROW('Sanitation Data'!H86)),NA())</f>
        <v>#N/A</v>
      </c>
      <c r="AT92" s="508" t="e">
        <f ca="1">+IF(AND(ISNUMBER(OFFSET('Sanitation Data'!$H$12,0,10*ROW('Sanitation Data'!H86))),'Data Summary'!DI92="Yes"),OFFSET('Sanitation Data'!$H$12,0,10*ROW('Sanitation Data'!H86)),NA())</f>
        <v>#N/A</v>
      </c>
      <c r="AU92" s="508" t="e">
        <f ca="1">+IF(AND(ISNUMBER(OFFSET('Sanitation Data'!$I$4,0,10*ROW('Sanitation Data'!I86))),'Data Summary'!DJ92="Yes"),100-OFFSET('Sanitation Data'!$I$4,0,10*ROW('Sanitation Data'!I86)),NA())</f>
        <v>#N/A</v>
      </c>
      <c r="AV92" s="508" t="e">
        <f ca="1">+IF(AND(ISNUMBER(OFFSET('Sanitation Data'!$I$6,0,10*ROW('Sanitation Data'!I86))),'Data Summary'!DK92="Yes"),OFFSET('Sanitation Data'!$I$6,0,10*ROW('Sanitation Data'!I86)),NA())</f>
        <v>#N/A</v>
      </c>
      <c r="AW92" s="508" t="e">
        <f ca="1">+IF(AND(ISNUMBER(OFFSET('Sanitation Data'!$I$10,0,10*ROW('Sanitation Data'!I86))),'Data Summary'!DL92="Yes"),OFFSET('Sanitation Data'!$I$10,0,10*ROW('Sanitation Data'!I86)),NA())</f>
        <v>#N/A</v>
      </c>
      <c r="AX92" s="508" t="e">
        <f ca="1">+IF(AND(ISNUMBER(OFFSET('Sanitation Data'!$I$11,0,10*ROW('Sanitation Data'!I86))),'Data Summary'!DM92="Yes"),OFFSET('Sanitation Data'!$I$11,0,10*ROW('Sanitation Data'!I86)),NA())</f>
        <v>#N/A</v>
      </c>
      <c r="AY92" s="508" t="e">
        <f ca="1">+IF(AND(ISNUMBER(OFFSET('Sanitation Data'!$I$12,0,10*ROW('Sanitation Data'!I86))),'Data Summary'!DN92="Yes"),OFFSET('Sanitation Data'!$I$12,0,10*ROW('Sanitation Data'!I86)),NA())</f>
        <v>#N/A</v>
      </c>
      <c r="AZ92" s="509" t="e">
        <f ca="1">+IF(AND(ISNUMBER(OFFSET('Hygiene Data'!$D$5,0,10*ROW('Hygiene Data'!D86))),'Data Summary'!DO92="Yes"),OFFSET('Hygiene Data'!$D$5,0,10*ROW('Hygiene Data'!D86)),NA())</f>
        <v>#N/A</v>
      </c>
      <c r="BA92" s="509" t="e">
        <f ca="1">+IF(AND(ISNUMBER(OFFSET('Hygiene Data'!$D$7,0,10*ROW('Hygiene Data'!D86))),'Data Summary'!DP92="Yes"),OFFSET('Hygiene Data'!$D$7,0,10*ROW('Hygiene Data'!D86)),NA())</f>
        <v>#N/A</v>
      </c>
      <c r="BB92" s="509" t="e">
        <f ca="1">+IF(AND(ISNUMBER(OFFSET('Hygiene Data'!$D$9,0,10*ROW('Hygiene Data'!D86))),'Data Summary'!DQ92="Yes"),OFFSET('Hygiene Data'!$D$9,0,10*ROW('Hygiene Data'!D86)),NA())</f>
        <v>#N/A</v>
      </c>
      <c r="BC92" s="509" t="e">
        <f ca="1">+IF(AND(ISNUMBER(OFFSET('Hygiene Data'!$E$5,0,10*ROW('Hygiene Data'!E86))),'Data Summary'!DR92="Yes"),OFFSET('Hygiene Data'!$E$5,0,10*ROW('Hygiene Data'!E86)),NA())</f>
        <v>#N/A</v>
      </c>
      <c r="BD92" s="509" t="e">
        <f ca="1">+IF(AND(ISNUMBER(OFFSET('Hygiene Data'!$E$7,0,10*ROW('Hygiene Data'!E86))),'Data Summary'!DS92="Yes"),OFFSET('Hygiene Data'!$E$7,0,10*ROW('Hygiene Data'!E86)),NA())</f>
        <v>#N/A</v>
      </c>
      <c r="BE92" s="509" t="e">
        <f ca="1">+IF(AND(ISNUMBER(OFFSET('Hygiene Data'!$E$9,0,10*ROW('Hygiene Data'!E86))),'Data Summary'!DT92="Yes"),OFFSET('Hygiene Data'!$E$9,0,10*ROW('Hygiene Data'!E86)),NA())</f>
        <v>#N/A</v>
      </c>
      <c r="BF92" s="509" t="e">
        <f ca="1">+IF(AND(ISNUMBER(OFFSET('Hygiene Data'!$F$5,0,10*ROW('Hygiene Data'!F86))),'Data Summary'!DU92="Yes"),OFFSET('Hygiene Data'!$F$5,0,10*ROW('Hygiene Data'!F86)),NA())</f>
        <v>#N/A</v>
      </c>
      <c r="BG92" s="509" t="e">
        <f ca="1">+IF(AND(ISNUMBER(OFFSET('Hygiene Data'!$F$7,0,10*ROW('Hygiene Data'!F86))),'Data Summary'!DV92="Yes"),OFFSET('Hygiene Data'!$F$7,0,10*ROW('Hygiene Data'!F86)),NA())</f>
        <v>#N/A</v>
      </c>
      <c r="BH92" s="509" t="e">
        <f ca="1">+IF(AND(ISNUMBER(OFFSET('Hygiene Data'!$F$9,0,10*ROW('Hygiene Data'!F86))),'Data Summary'!DW92="Yes"),OFFSET('Hygiene Data'!$F$9,0,10*ROW('Hygiene Data'!F86)),NA())</f>
        <v>#N/A</v>
      </c>
      <c r="BI92" s="509" t="e">
        <f ca="1">+IF(AND(ISNUMBER(OFFSET('Hygiene Data'!$G$5,0,10*ROW('Hygiene Data'!G86))),'Data Summary'!DX92="Yes"),OFFSET('Hygiene Data'!$G$5,0,10*ROW('Hygiene Data'!G86)),NA())</f>
        <v>#N/A</v>
      </c>
      <c r="BJ92" s="509" t="e">
        <f ca="1">+IF(AND(ISNUMBER(OFFSET('Hygiene Data'!$G$7,0,10*ROW('Hygiene Data'!G86))),'Data Summary'!DY92="Yes"),OFFSET('Hygiene Data'!$G$7,0,10*ROW('Hygiene Data'!G86)),NA())</f>
        <v>#N/A</v>
      </c>
      <c r="BK92" s="509" t="e">
        <f ca="1">+IF(AND(ISNUMBER(OFFSET('Hygiene Data'!$G$9,0,10*ROW('Hygiene Data'!G86))),'Data Summary'!DZ92="Yes"),OFFSET('Hygiene Data'!$G$9,0,10*ROW('Hygiene Data'!G86)),NA())</f>
        <v>#N/A</v>
      </c>
      <c r="BL92" s="509" t="e">
        <f ca="1">+IF(AND(ISNUMBER(OFFSET('Hygiene Data'!$H$5,0,10*ROW('Hygiene Data'!H86))),'Data Summary'!EA92="Yes"),OFFSET('Hygiene Data'!$H$5,0,10*ROW('Hygiene Data'!H86)),NA())</f>
        <v>#N/A</v>
      </c>
      <c r="BM92" s="509" t="e">
        <f ca="1">+IF(AND(ISNUMBER(OFFSET('Hygiene Data'!$H$7,0,10*ROW('Hygiene Data'!H86))),'Data Summary'!EB92="Yes"),OFFSET('Hygiene Data'!$H$7,0,10*ROW('Hygiene Data'!H86)),NA())</f>
        <v>#N/A</v>
      </c>
      <c r="BN92" s="509" t="e">
        <f ca="1">+IF(AND(ISNUMBER(OFFSET('Hygiene Data'!$H$9,0,10*ROW('Hygiene Data'!H86))),'Data Summary'!EC92="Yes"),OFFSET('Hygiene Data'!$H$9,0,10*ROW('Hygiene Data'!H86)),NA())</f>
        <v>#N/A</v>
      </c>
      <c r="BO92" s="509" t="e">
        <f ca="1">+IF(AND(ISNUMBER(OFFSET('Hygiene Data'!$I$5,0,10*ROW('Hygiene Data'!I86))),'Data Summary'!ED92="Yes"),OFFSET('Hygiene Data'!$I$5,0,10*ROW('Hygiene Data'!I86)),NA())</f>
        <v>#N/A</v>
      </c>
      <c r="BP92" s="509" t="e">
        <f ca="1">+IF(AND(ISNUMBER(OFFSET('Hygiene Data'!$I$7,0,10*ROW('Hygiene Data'!I86))),'Data Summary'!EE92="Yes"),OFFSET('Hygiene Data'!$I$7,0,10*ROW('Hygiene Data'!I86)),NA())</f>
        <v>#N/A</v>
      </c>
      <c r="BQ92" s="509" t="e">
        <f ca="1">+IF(AND(ISNUMBER(OFFSET('Hygiene Data'!$I$9,0,10*ROW('Hygiene Data'!I86))),'Data Summary'!EF92="Yes"),OFFSET('Hygiene Data'!$I$9,0,10*ROW('Hygiene Data'!I86)),NA())</f>
        <v>#N/A</v>
      </c>
    </row>
    <row r="93" spans="1:69" x14ac:dyDescent="0.25">
      <c r="A93" s="505" t="e">
        <f ca="1">+RIGHT('Data Summary'!A93,LEN('Data Summary'!A93)-9)</f>
        <v>#VALUE!</v>
      </c>
      <c r="B93" s="479" t="str">
        <f ca="1">+IF(ISTEXT('Data Summary'!B93),'Data Summary'!B93,"")</f>
        <v/>
      </c>
      <c r="C93" s="506" t="e">
        <f ca="1">+VALUE('Data Summary'!C93)</f>
        <v>#VALUE!</v>
      </c>
      <c r="D93" s="507" t="e">
        <f ca="1">+IF(AND(ISNUMBER(OFFSET('Water Data'!$D$4,0,10*ROW('Water Data'!D87))),'Data Summary'!BS93="Yes"),100-OFFSET('Water Data'!$D$4,0,10*ROW('Water Data'!D87)),NA())</f>
        <v>#N/A</v>
      </c>
      <c r="E93" s="507" t="e">
        <f ca="1">+IF(AND(ISNUMBER(OFFSET('Water Data'!$D$6,0,10*ROW('Water Data'!D87))),'Data Summary'!BT93="Yes"),OFFSET('Water Data'!$D$6,0,10*ROW('Water Data'!D87)),NA())</f>
        <v>#N/A</v>
      </c>
      <c r="F93" s="507" t="e">
        <f ca="1">+IF(AND(ISNUMBER(OFFSET('Water Data'!$D$9,0,10*ROW('Water Data'!D87))),'Data Summary'!BU93="Yes"),OFFSET('Water Data'!$D$9,0,10*ROW('Water Data'!D87)),NA())</f>
        <v>#N/A</v>
      </c>
      <c r="G93" s="507" t="e">
        <f ca="1">+IF(AND(ISNUMBER(OFFSET('Water Data'!$E$4,0,10*ROW('Water Data'!E87))),'Data Summary'!BV93="Yes"),100-OFFSET('Water Data'!$E$4,0,10*ROW('Water Data'!E87)),NA())</f>
        <v>#N/A</v>
      </c>
      <c r="H93" s="507" t="e">
        <f ca="1">+IF(AND(ISNUMBER(OFFSET('Water Data'!$E$6,0,10*ROW('Water Data'!E87))),'Data Summary'!BW93="Yes"),OFFSET('Water Data'!$E$6,0,10*ROW('Water Data'!E87)),NA())</f>
        <v>#N/A</v>
      </c>
      <c r="I93" s="507" t="e">
        <f ca="1">+IF(AND(ISNUMBER(OFFSET('Water Data'!$E$9,0,10*ROW('Water Data'!E87))),'Data Summary'!BX93="Yes"),OFFSET('Water Data'!$E$9,0,10*ROW('Water Data'!E87)),NA())</f>
        <v>#N/A</v>
      </c>
      <c r="J93" s="507" t="e">
        <f ca="1">+IF(AND(ISNUMBER(OFFSET('Water Data'!$F$4,0,10*ROW('Water Data'!F87))),'Data Summary'!BY93="Yes"),100-OFFSET('Water Data'!$F$4,0,10*ROW('Water Data'!F87)),NA())</f>
        <v>#N/A</v>
      </c>
      <c r="K93" s="507" t="e">
        <f ca="1">+IF(AND(ISNUMBER(OFFSET('Water Data'!$F$6,0,10*ROW('Water Data'!F87))),'Data Summary'!BZ93="Yes"),OFFSET('Water Data'!$F$6,0,10*ROW('Water Data'!F87)),NA())</f>
        <v>#N/A</v>
      </c>
      <c r="L93" s="507" t="e">
        <f ca="1">+IF(AND(ISNUMBER(OFFSET('Water Data'!$F$9,0,10*ROW('Water Data'!F87))),'Data Summary'!CA93="Yes"),OFFSET('Water Data'!$F$9,0,10*ROW('Water Data'!F87)),NA())</f>
        <v>#N/A</v>
      </c>
      <c r="M93" s="507" t="e">
        <f ca="1">+IF(AND(ISNUMBER(OFFSET('Water Data'!$G$4,0,10*ROW('Water Data'!G87))),'Data Summary'!CB93="Yes"),100-OFFSET('Water Data'!$G$4,0,10*ROW('Water Data'!G87)),NA())</f>
        <v>#N/A</v>
      </c>
      <c r="N93" s="507" t="e">
        <f ca="1">+IF(AND(ISNUMBER(OFFSET('Water Data'!$G$6,0,10*ROW('Water Data'!G87))),'Data Summary'!CC93="Yes"),OFFSET('Water Data'!$G$6,0,10*ROW('Water Data'!G87)),NA())</f>
        <v>#N/A</v>
      </c>
      <c r="O93" s="507" t="e">
        <f ca="1">+IF(AND(ISNUMBER(OFFSET('Water Data'!$G$9,0,10*ROW('Water Data'!G87))),'Data Summary'!CD93="Yes"),OFFSET('Water Data'!$G$9,0,10*ROW('Water Data'!G87)),NA())</f>
        <v>#N/A</v>
      </c>
      <c r="P93" s="507" t="e">
        <f ca="1">+IF(AND(ISNUMBER(OFFSET('Water Data'!$H$4,0,10*ROW('Water Data'!H87))),'Data Summary'!CE93="Yes"),100-OFFSET('Water Data'!$H$4,0,10*ROW('Water Data'!H87)),NA())</f>
        <v>#N/A</v>
      </c>
      <c r="Q93" s="507" t="e">
        <f ca="1">+IF(AND(ISNUMBER(OFFSET('Water Data'!$H$6,0,10*ROW('Water Data'!H87))),'Data Summary'!CF93="Yes"),OFFSET('Water Data'!$H$6,0,10*ROW('Water Data'!H87)),NA())</f>
        <v>#N/A</v>
      </c>
      <c r="R93" s="507" t="e">
        <f ca="1">+IF(AND(ISNUMBER(OFFSET('Water Data'!$H$9,0,10*ROW('Water Data'!H87))),'Data Summary'!CG93="Yes"),OFFSET('Water Data'!$H$9,0,10*ROW('Water Data'!H87)),NA())</f>
        <v>#N/A</v>
      </c>
      <c r="S93" s="507" t="e">
        <f ca="1">+IF(AND(ISNUMBER(OFFSET('Water Data'!$I$4,0,10*ROW('Water Data'!I87))),'Data Summary'!CH93="Yes"),100-OFFSET('Water Data'!$I$4,0,10*ROW('Water Data'!I87)),NA())</f>
        <v>#N/A</v>
      </c>
      <c r="T93" s="507" t="e">
        <f ca="1">+IF(AND(ISNUMBER(OFFSET('Water Data'!$I$6,0,10*ROW('Water Data'!I87))),'Data Summary'!CI93="Yes"),OFFSET('Water Data'!$I$6,0,10*ROW('Water Data'!I87)),NA())</f>
        <v>#N/A</v>
      </c>
      <c r="U93" s="507" t="e">
        <f ca="1">+IF(AND(ISNUMBER(OFFSET('Water Data'!$I$9,0,10*ROW('Water Data'!I87))),'Data Summary'!CJ93="Yes"),OFFSET('Water Data'!$I$9,0,10*ROW('Water Data'!I87)),NA())</f>
        <v>#N/A</v>
      </c>
      <c r="V93" s="508" t="e">
        <f ca="1">+IF(AND(ISNUMBER(OFFSET('Sanitation Data'!$D$4,0,10*ROW('Sanitation Data'!D87))),'Data Summary'!CK93="Yes"),100-OFFSET('Sanitation Data'!$D$4,0,10*ROW('Sanitation Data'!D87)),NA())</f>
        <v>#N/A</v>
      </c>
      <c r="W93" s="508" t="e">
        <f ca="1">+IF(AND(ISNUMBER(OFFSET('Sanitation Data'!$D$6,0,10*ROW('Sanitation Data'!D87))),'Data Summary'!CL93="Yes"),OFFSET('Sanitation Data'!$D$6,0,10*ROW('Sanitation Data'!D87)),NA())</f>
        <v>#N/A</v>
      </c>
      <c r="X93" s="508" t="e">
        <f ca="1">+IF(AND(ISNUMBER(OFFSET('Sanitation Data'!$D$10,0,10*ROW('Sanitation Data'!D87))),'Data Summary'!CM93="Yes"),OFFSET('Sanitation Data'!$D$10,0,10*ROW('Sanitation Data'!D87)),NA())</f>
        <v>#N/A</v>
      </c>
      <c r="Y93" s="508" t="e">
        <f ca="1">+IF(AND(ISNUMBER(OFFSET('Sanitation Data'!$D$11,0,10*ROW('Sanitation Data'!D87))),'Data Summary'!CN93="Yes"),OFFSET('Sanitation Data'!$D$11,0,10*ROW('Sanitation Data'!D87)),NA())</f>
        <v>#N/A</v>
      </c>
      <c r="Z93" s="508" t="e">
        <f ca="1">+IF(AND(ISNUMBER(OFFSET('Sanitation Data'!$D$12,0,10*ROW('Sanitation Data'!D87))),'Data Summary'!CO93="Yes"),OFFSET('Sanitation Data'!$D$12,0,10*ROW('Sanitation Data'!D87)),NA())</f>
        <v>#N/A</v>
      </c>
      <c r="AA93" s="508" t="e">
        <f ca="1">+IF(AND(ISNUMBER(OFFSET('Sanitation Data'!$E$4,0,10*ROW('Sanitation Data'!E87))),'Data Summary'!CP93="Yes"),100-OFFSET('Sanitation Data'!$E$4,0,10*ROW('Sanitation Data'!E87)),NA())</f>
        <v>#N/A</v>
      </c>
      <c r="AB93" s="508" t="e">
        <f ca="1">+IF(AND(ISNUMBER(OFFSET('Sanitation Data'!$E$6,0,10*ROW('Sanitation Data'!E87))),'Data Summary'!CQ93="Yes"),OFFSET('Sanitation Data'!$E$6,0,10*ROW('Sanitation Data'!E87)),NA())</f>
        <v>#N/A</v>
      </c>
      <c r="AC93" s="508" t="e">
        <f ca="1">+IF(AND(ISNUMBER(OFFSET('Sanitation Data'!$E$10,0,10*ROW('Sanitation Data'!E87))),'Data Summary'!CR93="Yes"),OFFSET('Sanitation Data'!$E$10,0,10*ROW('Sanitation Data'!E87)),NA())</f>
        <v>#N/A</v>
      </c>
      <c r="AD93" s="508" t="e">
        <f ca="1">+IF(AND(ISNUMBER(OFFSET('Sanitation Data'!$E$11,0,10*ROW('Sanitation Data'!E87))),'Data Summary'!CS93="Yes"),OFFSET('Sanitation Data'!$E$11,0,10*ROW('Sanitation Data'!E87)),NA())</f>
        <v>#N/A</v>
      </c>
      <c r="AE93" s="508" t="e">
        <f ca="1">+IF(AND(ISNUMBER(OFFSET('Sanitation Data'!$E$12,0,10*ROW('Sanitation Data'!E87))),'Data Summary'!CT93="Yes"),OFFSET('Sanitation Data'!$E$12,0,10*ROW('Sanitation Data'!E87)),NA())</f>
        <v>#N/A</v>
      </c>
      <c r="AF93" s="508" t="e">
        <f ca="1">+IF(AND(ISNUMBER(OFFSET('Sanitation Data'!$F$4,0,10*ROW('Sanitation Data'!F87))),'Data Summary'!CU93="Yes"),100-OFFSET('Sanitation Data'!$F$4,0,10*ROW('Sanitation Data'!F87)),NA())</f>
        <v>#N/A</v>
      </c>
      <c r="AG93" s="508" t="e">
        <f ca="1">+IF(AND(ISNUMBER(OFFSET('Sanitation Data'!$F$6,0,10*ROW('Sanitation Data'!F87))),'Data Summary'!CV93="Yes"),OFFSET('Sanitation Data'!$F$6,0,10*ROW('Sanitation Data'!F87)),NA())</f>
        <v>#N/A</v>
      </c>
      <c r="AH93" s="508" t="e">
        <f ca="1">+IF(AND(ISNUMBER(OFFSET('Sanitation Data'!$F$10,0,10*ROW('Sanitation Data'!F87))),'Data Summary'!CW93="Yes"),OFFSET('Sanitation Data'!$F$10,0,10*ROW('Sanitation Data'!F87)),NA())</f>
        <v>#N/A</v>
      </c>
      <c r="AI93" s="508" t="e">
        <f ca="1">+IF(AND(ISNUMBER(OFFSET('Sanitation Data'!$F$11,0,10*ROW('Sanitation Data'!F87))),'Data Summary'!CX93="Yes"),OFFSET('Sanitation Data'!$F$11,0,10*ROW('Sanitation Data'!F87)),NA())</f>
        <v>#N/A</v>
      </c>
      <c r="AJ93" s="508" t="e">
        <f ca="1">+IF(AND(ISNUMBER(OFFSET('Sanitation Data'!$F$12,0,10*ROW('Sanitation Data'!F87))),'Data Summary'!CY93="Yes"),OFFSET('Sanitation Data'!$F$12,0,10*ROW('Sanitation Data'!F87)),NA())</f>
        <v>#N/A</v>
      </c>
      <c r="AK93" s="508" t="e">
        <f ca="1">+IF(AND(ISNUMBER(OFFSET('Sanitation Data'!$G$4,0,10*ROW('Sanitation Data'!G87))),'Data Summary'!CZ93="Yes"),100-OFFSET('Sanitation Data'!$G$4,0,10*ROW('Sanitation Data'!G87)),NA())</f>
        <v>#N/A</v>
      </c>
      <c r="AL93" s="508" t="e">
        <f ca="1">+IF(AND(ISNUMBER(OFFSET('Sanitation Data'!$G$6,0,10*ROW('Sanitation Data'!G87))),'Data Summary'!DA93="Yes"),OFFSET('Sanitation Data'!$G$6,0,10*ROW('Sanitation Data'!G87)),NA())</f>
        <v>#N/A</v>
      </c>
      <c r="AM93" s="508" t="e">
        <f ca="1">+IF(AND(ISNUMBER(OFFSET('Sanitation Data'!$G$10,0,10*ROW('Sanitation Data'!G87))),'Data Summary'!DB93="Yes"),OFFSET('Sanitation Data'!$G$10,0,10*ROW('Sanitation Data'!G87)),NA())</f>
        <v>#N/A</v>
      </c>
      <c r="AN93" s="508" t="e">
        <f ca="1">+IF(AND(ISNUMBER(OFFSET('Sanitation Data'!$G$11,0,10*ROW('Sanitation Data'!G87))),'Data Summary'!DC93="Yes"),OFFSET('Sanitation Data'!$G$11,0,10*ROW('Sanitation Data'!G87)),NA())</f>
        <v>#N/A</v>
      </c>
      <c r="AO93" s="508" t="e">
        <f ca="1">+IF(AND(ISNUMBER(OFFSET('Sanitation Data'!$G$12,0,10*ROW('Sanitation Data'!G87))),'Data Summary'!DD93="Yes"),OFFSET('Sanitation Data'!$G$12,0,10*ROW('Sanitation Data'!G87)),NA())</f>
        <v>#N/A</v>
      </c>
      <c r="AP93" s="508" t="e">
        <f ca="1">+IF(AND(ISNUMBER(OFFSET('Sanitation Data'!$H$4,0,10*ROW('Sanitation Data'!H87))),'Data Summary'!DE93="Yes"),100-OFFSET('Sanitation Data'!$H$4,0,10*ROW('Sanitation Data'!H87)),NA())</f>
        <v>#N/A</v>
      </c>
      <c r="AQ93" s="508" t="e">
        <f ca="1">+IF(AND(ISNUMBER(OFFSET('Sanitation Data'!$H$6,0,10*ROW('Sanitation Data'!H87))),'Data Summary'!DF93="Yes"),OFFSET('Sanitation Data'!$H$6,0,10*ROW('Sanitation Data'!H87)),NA())</f>
        <v>#N/A</v>
      </c>
      <c r="AR93" s="508" t="e">
        <f ca="1">+IF(AND(ISNUMBER(OFFSET('Sanitation Data'!$H$10,0,10*ROW('Sanitation Data'!H87))),'Data Summary'!DG93="Yes"),OFFSET('Sanitation Data'!$H$10,0,10*ROW('Sanitation Data'!H87)),NA())</f>
        <v>#N/A</v>
      </c>
      <c r="AS93" s="508" t="e">
        <f ca="1">+IF(AND(ISNUMBER(OFFSET('Sanitation Data'!$H$11,0,10*ROW('Sanitation Data'!H87))),'Data Summary'!DH93="Yes"),OFFSET('Sanitation Data'!$H$11,0,10*ROW('Sanitation Data'!H87)),NA())</f>
        <v>#N/A</v>
      </c>
      <c r="AT93" s="508" t="e">
        <f ca="1">+IF(AND(ISNUMBER(OFFSET('Sanitation Data'!$H$12,0,10*ROW('Sanitation Data'!H87))),'Data Summary'!DI93="Yes"),OFFSET('Sanitation Data'!$H$12,0,10*ROW('Sanitation Data'!H87)),NA())</f>
        <v>#N/A</v>
      </c>
      <c r="AU93" s="508" t="e">
        <f ca="1">+IF(AND(ISNUMBER(OFFSET('Sanitation Data'!$I$4,0,10*ROW('Sanitation Data'!I87))),'Data Summary'!DJ93="Yes"),100-OFFSET('Sanitation Data'!$I$4,0,10*ROW('Sanitation Data'!I87)),NA())</f>
        <v>#N/A</v>
      </c>
      <c r="AV93" s="508" t="e">
        <f ca="1">+IF(AND(ISNUMBER(OFFSET('Sanitation Data'!$I$6,0,10*ROW('Sanitation Data'!I87))),'Data Summary'!DK93="Yes"),OFFSET('Sanitation Data'!$I$6,0,10*ROW('Sanitation Data'!I87)),NA())</f>
        <v>#N/A</v>
      </c>
      <c r="AW93" s="508" t="e">
        <f ca="1">+IF(AND(ISNUMBER(OFFSET('Sanitation Data'!$I$10,0,10*ROW('Sanitation Data'!I87))),'Data Summary'!DL93="Yes"),OFFSET('Sanitation Data'!$I$10,0,10*ROW('Sanitation Data'!I87)),NA())</f>
        <v>#N/A</v>
      </c>
      <c r="AX93" s="508" t="e">
        <f ca="1">+IF(AND(ISNUMBER(OFFSET('Sanitation Data'!$I$11,0,10*ROW('Sanitation Data'!I87))),'Data Summary'!DM93="Yes"),OFFSET('Sanitation Data'!$I$11,0,10*ROW('Sanitation Data'!I87)),NA())</f>
        <v>#N/A</v>
      </c>
      <c r="AY93" s="508" t="e">
        <f ca="1">+IF(AND(ISNUMBER(OFFSET('Sanitation Data'!$I$12,0,10*ROW('Sanitation Data'!I87))),'Data Summary'!DN93="Yes"),OFFSET('Sanitation Data'!$I$12,0,10*ROW('Sanitation Data'!I87)),NA())</f>
        <v>#N/A</v>
      </c>
      <c r="AZ93" s="509" t="e">
        <f ca="1">+IF(AND(ISNUMBER(OFFSET('Hygiene Data'!$D$5,0,10*ROW('Hygiene Data'!D87))),'Data Summary'!DO93="Yes"),OFFSET('Hygiene Data'!$D$5,0,10*ROW('Hygiene Data'!D87)),NA())</f>
        <v>#N/A</v>
      </c>
      <c r="BA93" s="509" t="e">
        <f ca="1">+IF(AND(ISNUMBER(OFFSET('Hygiene Data'!$D$7,0,10*ROW('Hygiene Data'!D87))),'Data Summary'!DP93="Yes"),OFFSET('Hygiene Data'!$D$7,0,10*ROW('Hygiene Data'!D87)),NA())</f>
        <v>#N/A</v>
      </c>
      <c r="BB93" s="509" t="e">
        <f ca="1">+IF(AND(ISNUMBER(OFFSET('Hygiene Data'!$D$9,0,10*ROW('Hygiene Data'!D87))),'Data Summary'!DQ93="Yes"),OFFSET('Hygiene Data'!$D$9,0,10*ROW('Hygiene Data'!D87)),NA())</f>
        <v>#N/A</v>
      </c>
      <c r="BC93" s="509" t="e">
        <f ca="1">+IF(AND(ISNUMBER(OFFSET('Hygiene Data'!$E$5,0,10*ROW('Hygiene Data'!E87))),'Data Summary'!DR93="Yes"),OFFSET('Hygiene Data'!$E$5,0,10*ROW('Hygiene Data'!E87)),NA())</f>
        <v>#N/A</v>
      </c>
      <c r="BD93" s="509" t="e">
        <f ca="1">+IF(AND(ISNUMBER(OFFSET('Hygiene Data'!$E$7,0,10*ROW('Hygiene Data'!E87))),'Data Summary'!DS93="Yes"),OFFSET('Hygiene Data'!$E$7,0,10*ROW('Hygiene Data'!E87)),NA())</f>
        <v>#N/A</v>
      </c>
      <c r="BE93" s="509" t="e">
        <f ca="1">+IF(AND(ISNUMBER(OFFSET('Hygiene Data'!$E$9,0,10*ROW('Hygiene Data'!E87))),'Data Summary'!DT93="Yes"),OFFSET('Hygiene Data'!$E$9,0,10*ROW('Hygiene Data'!E87)),NA())</f>
        <v>#N/A</v>
      </c>
      <c r="BF93" s="509" t="e">
        <f ca="1">+IF(AND(ISNUMBER(OFFSET('Hygiene Data'!$F$5,0,10*ROW('Hygiene Data'!F87))),'Data Summary'!DU93="Yes"),OFFSET('Hygiene Data'!$F$5,0,10*ROW('Hygiene Data'!F87)),NA())</f>
        <v>#N/A</v>
      </c>
      <c r="BG93" s="509" t="e">
        <f ca="1">+IF(AND(ISNUMBER(OFFSET('Hygiene Data'!$F$7,0,10*ROW('Hygiene Data'!F87))),'Data Summary'!DV93="Yes"),OFFSET('Hygiene Data'!$F$7,0,10*ROW('Hygiene Data'!F87)),NA())</f>
        <v>#N/A</v>
      </c>
      <c r="BH93" s="509" t="e">
        <f ca="1">+IF(AND(ISNUMBER(OFFSET('Hygiene Data'!$F$9,0,10*ROW('Hygiene Data'!F87))),'Data Summary'!DW93="Yes"),OFFSET('Hygiene Data'!$F$9,0,10*ROW('Hygiene Data'!F87)),NA())</f>
        <v>#N/A</v>
      </c>
      <c r="BI93" s="509" t="e">
        <f ca="1">+IF(AND(ISNUMBER(OFFSET('Hygiene Data'!$G$5,0,10*ROW('Hygiene Data'!G87))),'Data Summary'!DX93="Yes"),OFFSET('Hygiene Data'!$G$5,0,10*ROW('Hygiene Data'!G87)),NA())</f>
        <v>#N/A</v>
      </c>
      <c r="BJ93" s="509" t="e">
        <f ca="1">+IF(AND(ISNUMBER(OFFSET('Hygiene Data'!$G$7,0,10*ROW('Hygiene Data'!G87))),'Data Summary'!DY93="Yes"),OFFSET('Hygiene Data'!$G$7,0,10*ROW('Hygiene Data'!G87)),NA())</f>
        <v>#N/A</v>
      </c>
      <c r="BK93" s="509" t="e">
        <f ca="1">+IF(AND(ISNUMBER(OFFSET('Hygiene Data'!$G$9,0,10*ROW('Hygiene Data'!G87))),'Data Summary'!DZ93="Yes"),OFFSET('Hygiene Data'!$G$9,0,10*ROW('Hygiene Data'!G87)),NA())</f>
        <v>#N/A</v>
      </c>
      <c r="BL93" s="509" t="e">
        <f ca="1">+IF(AND(ISNUMBER(OFFSET('Hygiene Data'!$H$5,0,10*ROW('Hygiene Data'!H87))),'Data Summary'!EA93="Yes"),OFFSET('Hygiene Data'!$H$5,0,10*ROW('Hygiene Data'!H87)),NA())</f>
        <v>#N/A</v>
      </c>
      <c r="BM93" s="509" t="e">
        <f ca="1">+IF(AND(ISNUMBER(OFFSET('Hygiene Data'!$H$7,0,10*ROW('Hygiene Data'!H87))),'Data Summary'!EB93="Yes"),OFFSET('Hygiene Data'!$H$7,0,10*ROW('Hygiene Data'!H87)),NA())</f>
        <v>#N/A</v>
      </c>
      <c r="BN93" s="509" t="e">
        <f ca="1">+IF(AND(ISNUMBER(OFFSET('Hygiene Data'!$H$9,0,10*ROW('Hygiene Data'!H87))),'Data Summary'!EC93="Yes"),OFFSET('Hygiene Data'!$H$9,0,10*ROW('Hygiene Data'!H87)),NA())</f>
        <v>#N/A</v>
      </c>
      <c r="BO93" s="509" t="e">
        <f ca="1">+IF(AND(ISNUMBER(OFFSET('Hygiene Data'!$I$5,0,10*ROW('Hygiene Data'!I87))),'Data Summary'!ED93="Yes"),OFFSET('Hygiene Data'!$I$5,0,10*ROW('Hygiene Data'!I87)),NA())</f>
        <v>#N/A</v>
      </c>
      <c r="BP93" s="509" t="e">
        <f ca="1">+IF(AND(ISNUMBER(OFFSET('Hygiene Data'!$I$7,0,10*ROW('Hygiene Data'!I87))),'Data Summary'!EE93="Yes"),OFFSET('Hygiene Data'!$I$7,0,10*ROW('Hygiene Data'!I87)),NA())</f>
        <v>#N/A</v>
      </c>
      <c r="BQ93" s="509" t="e">
        <f ca="1">+IF(AND(ISNUMBER(OFFSET('Hygiene Data'!$I$9,0,10*ROW('Hygiene Data'!I87))),'Data Summary'!EF93="Yes"),OFFSET('Hygiene Data'!$I$9,0,10*ROW('Hygiene Data'!I87)),NA())</f>
        <v>#N/A</v>
      </c>
    </row>
    <row r="94" spans="1:69" x14ac:dyDescent="0.25">
      <c r="A94" s="505" t="e">
        <f ca="1">+RIGHT('Data Summary'!A94,LEN('Data Summary'!A94)-9)</f>
        <v>#VALUE!</v>
      </c>
      <c r="B94" s="479" t="str">
        <f ca="1">+IF(ISTEXT('Data Summary'!B94),'Data Summary'!B94,"")</f>
        <v/>
      </c>
      <c r="C94" s="506" t="e">
        <f ca="1">+VALUE('Data Summary'!C94)</f>
        <v>#VALUE!</v>
      </c>
      <c r="D94" s="507" t="e">
        <f ca="1">+IF(AND(ISNUMBER(OFFSET('Water Data'!$D$4,0,10*ROW('Water Data'!D88))),'Data Summary'!BS94="Yes"),100-OFFSET('Water Data'!$D$4,0,10*ROW('Water Data'!D88)),NA())</f>
        <v>#N/A</v>
      </c>
      <c r="E94" s="507" t="e">
        <f ca="1">+IF(AND(ISNUMBER(OFFSET('Water Data'!$D$6,0,10*ROW('Water Data'!D88))),'Data Summary'!BT94="Yes"),OFFSET('Water Data'!$D$6,0,10*ROW('Water Data'!D88)),NA())</f>
        <v>#N/A</v>
      </c>
      <c r="F94" s="507" t="e">
        <f ca="1">+IF(AND(ISNUMBER(OFFSET('Water Data'!$D$9,0,10*ROW('Water Data'!D88))),'Data Summary'!BU94="Yes"),OFFSET('Water Data'!$D$9,0,10*ROW('Water Data'!D88)),NA())</f>
        <v>#N/A</v>
      </c>
      <c r="G94" s="507" t="e">
        <f ca="1">+IF(AND(ISNUMBER(OFFSET('Water Data'!$E$4,0,10*ROW('Water Data'!E88))),'Data Summary'!BV94="Yes"),100-OFFSET('Water Data'!$E$4,0,10*ROW('Water Data'!E88)),NA())</f>
        <v>#N/A</v>
      </c>
      <c r="H94" s="507" t="e">
        <f ca="1">+IF(AND(ISNUMBER(OFFSET('Water Data'!$E$6,0,10*ROW('Water Data'!E88))),'Data Summary'!BW94="Yes"),OFFSET('Water Data'!$E$6,0,10*ROW('Water Data'!E88)),NA())</f>
        <v>#N/A</v>
      </c>
      <c r="I94" s="507" t="e">
        <f ca="1">+IF(AND(ISNUMBER(OFFSET('Water Data'!$E$9,0,10*ROW('Water Data'!E88))),'Data Summary'!BX94="Yes"),OFFSET('Water Data'!$E$9,0,10*ROW('Water Data'!E88)),NA())</f>
        <v>#N/A</v>
      </c>
      <c r="J94" s="507" t="e">
        <f ca="1">+IF(AND(ISNUMBER(OFFSET('Water Data'!$F$4,0,10*ROW('Water Data'!F88))),'Data Summary'!BY94="Yes"),100-OFFSET('Water Data'!$F$4,0,10*ROW('Water Data'!F88)),NA())</f>
        <v>#N/A</v>
      </c>
      <c r="K94" s="507" t="e">
        <f ca="1">+IF(AND(ISNUMBER(OFFSET('Water Data'!$F$6,0,10*ROW('Water Data'!F88))),'Data Summary'!BZ94="Yes"),OFFSET('Water Data'!$F$6,0,10*ROW('Water Data'!F88)),NA())</f>
        <v>#N/A</v>
      </c>
      <c r="L94" s="507" t="e">
        <f ca="1">+IF(AND(ISNUMBER(OFFSET('Water Data'!$F$9,0,10*ROW('Water Data'!F88))),'Data Summary'!CA94="Yes"),OFFSET('Water Data'!$F$9,0,10*ROW('Water Data'!F88)),NA())</f>
        <v>#N/A</v>
      </c>
      <c r="M94" s="507" t="e">
        <f ca="1">+IF(AND(ISNUMBER(OFFSET('Water Data'!$G$4,0,10*ROW('Water Data'!G88))),'Data Summary'!CB94="Yes"),100-OFFSET('Water Data'!$G$4,0,10*ROW('Water Data'!G88)),NA())</f>
        <v>#N/A</v>
      </c>
      <c r="N94" s="507" t="e">
        <f ca="1">+IF(AND(ISNUMBER(OFFSET('Water Data'!$G$6,0,10*ROW('Water Data'!G88))),'Data Summary'!CC94="Yes"),OFFSET('Water Data'!$G$6,0,10*ROW('Water Data'!G88)),NA())</f>
        <v>#N/A</v>
      </c>
      <c r="O94" s="507" t="e">
        <f ca="1">+IF(AND(ISNUMBER(OFFSET('Water Data'!$G$9,0,10*ROW('Water Data'!G88))),'Data Summary'!CD94="Yes"),OFFSET('Water Data'!$G$9,0,10*ROW('Water Data'!G88)),NA())</f>
        <v>#N/A</v>
      </c>
      <c r="P94" s="507" t="e">
        <f ca="1">+IF(AND(ISNUMBER(OFFSET('Water Data'!$H$4,0,10*ROW('Water Data'!H88))),'Data Summary'!CE94="Yes"),100-OFFSET('Water Data'!$H$4,0,10*ROW('Water Data'!H88)),NA())</f>
        <v>#N/A</v>
      </c>
      <c r="Q94" s="507" t="e">
        <f ca="1">+IF(AND(ISNUMBER(OFFSET('Water Data'!$H$6,0,10*ROW('Water Data'!H88))),'Data Summary'!CF94="Yes"),OFFSET('Water Data'!$H$6,0,10*ROW('Water Data'!H88)),NA())</f>
        <v>#N/A</v>
      </c>
      <c r="R94" s="507" t="e">
        <f ca="1">+IF(AND(ISNUMBER(OFFSET('Water Data'!$H$9,0,10*ROW('Water Data'!H88))),'Data Summary'!CG94="Yes"),OFFSET('Water Data'!$H$9,0,10*ROW('Water Data'!H88)),NA())</f>
        <v>#N/A</v>
      </c>
      <c r="S94" s="507" t="e">
        <f ca="1">+IF(AND(ISNUMBER(OFFSET('Water Data'!$I$4,0,10*ROW('Water Data'!I88))),'Data Summary'!CH94="Yes"),100-OFFSET('Water Data'!$I$4,0,10*ROW('Water Data'!I88)),NA())</f>
        <v>#N/A</v>
      </c>
      <c r="T94" s="507" t="e">
        <f ca="1">+IF(AND(ISNUMBER(OFFSET('Water Data'!$I$6,0,10*ROW('Water Data'!I88))),'Data Summary'!CI94="Yes"),OFFSET('Water Data'!$I$6,0,10*ROW('Water Data'!I88)),NA())</f>
        <v>#N/A</v>
      </c>
      <c r="U94" s="507" t="e">
        <f ca="1">+IF(AND(ISNUMBER(OFFSET('Water Data'!$I$9,0,10*ROW('Water Data'!I88))),'Data Summary'!CJ94="Yes"),OFFSET('Water Data'!$I$9,0,10*ROW('Water Data'!I88)),NA())</f>
        <v>#N/A</v>
      </c>
      <c r="V94" s="508" t="e">
        <f ca="1">+IF(AND(ISNUMBER(OFFSET('Sanitation Data'!$D$4,0,10*ROW('Sanitation Data'!D88))),'Data Summary'!CK94="Yes"),100-OFFSET('Sanitation Data'!$D$4,0,10*ROW('Sanitation Data'!D88)),NA())</f>
        <v>#N/A</v>
      </c>
      <c r="W94" s="508" t="e">
        <f ca="1">+IF(AND(ISNUMBER(OFFSET('Sanitation Data'!$D$6,0,10*ROW('Sanitation Data'!D88))),'Data Summary'!CL94="Yes"),OFFSET('Sanitation Data'!$D$6,0,10*ROW('Sanitation Data'!D88)),NA())</f>
        <v>#N/A</v>
      </c>
      <c r="X94" s="508" t="e">
        <f ca="1">+IF(AND(ISNUMBER(OFFSET('Sanitation Data'!$D$10,0,10*ROW('Sanitation Data'!D88))),'Data Summary'!CM94="Yes"),OFFSET('Sanitation Data'!$D$10,0,10*ROW('Sanitation Data'!D88)),NA())</f>
        <v>#N/A</v>
      </c>
      <c r="Y94" s="508" t="e">
        <f ca="1">+IF(AND(ISNUMBER(OFFSET('Sanitation Data'!$D$11,0,10*ROW('Sanitation Data'!D88))),'Data Summary'!CN94="Yes"),OFFSET('Sanitation Data'!$D$11,0,10*ROW('Sanitation Data'!D88)),NA())</f>
        <v>#N/A</v>
      </c>
      <c r="Z94" s="508" t="e">
        <f ca="1">+IF(AND(ISNUMBER(OFFSET('Sanitation Data'!$D$12,0,10*ROW('Sanitation Data'!D88))),'Data Summary'!CO94="Yes"),OFFSET('Sanitation Data'!$D$12,0,10*ROW('Sanitation Data'!D88)),NA())</f>
        <v>#N/A</v>
      </c>
      <c r="AA94" s="508" t="e">
        <f ca="1">+IF(AND(ISNUMBER(OFFSET('Sanitation Data'!$E$4,0,10*ROW('Sanitation Data'!E88))),'Data Summary'!CP94="Yes"),100-OFFSET('Sanitation Data'!$E$4,0,10*ROW('Sanitation Data'!E88)),NA())</f>
        <v>#N/A</v>
      </c>
      <c r="AB94" s="508" t="e">
        <f ca="1">+IF(AND(ISNUMBER(OFFSET('Sanitation Data'!$E$6,0,10*ROW('Sanitation Data'!E88))),'Data Summary'!CQ94="Yes"),OFFSET('Sanitation Data'!$E$6,0,10*ROW('Sanitation Data'!E88)),NA())</f>
        <v>#N/A</v>
      </c>
      <c r="AC94" s="508" t="e">
        <f ca="1">+IF(AND(ISNUMBER(OFFSET('Sanitation Data'!$E$10,0,10*ROW('Sanitation Data'!E88))),'Data Summary'!CR94="Yes"),OFFSET('Sanitation Data'!$E$10,0,10*ROW('Sanitation Data'!E88)),NA())</f>
        <v>#N/A</v>
      </c>
      <c r="AD94" s="508" t="e">
        <f ca="1">+IF(AND(ISNUMBER(OFFSET('Sanitation Data'!$E$11,0,10*ROW('Sanitation Data'!E88))),'Data Summary'!CS94="Yes"),OFFSET('Sanitation Data'!$E$11,0,10*ROW('Sanitation Data'!E88)),NA())</f>
        <v>#N/A</v>
      </c>
      <c r="AE94" s="508" t="e">
        <f ca="1">+IF(AND(ISNUMBER(OFFSET('Sanitation Data'!$E$12,0,10*ROW('Sanitation Data'!E88))),'Data Summary'!CT94="Yes"),OFFSET('Sanitation Data'!$E$12,0,10*ROW('Sanitation Data'!E88)),NA())</f>
        <v>#N/A</v>
      </c>
      <c r="AF94" s="508" t="e">
        <f ca="1">+IF(AND(ISNUMBER(OFFSET('Sanitation Data'!$F$4,0,10*ROW('Sanitation Data'!F88))),'Data Summary'!CU94="Yes"),100-OFFSET('Sanitation Data'!$F$4,0,10*ROW('Sanitation Data'!F88)),NA())</f>
        <v>#N/A</v>
      </c>
      <c r="AG94" s="508" t="e">
        <f ca="1">+IF(AND(ISNUMBER(OFFSET('Sanitation Data'!$F$6,0,10*ROW('Sanitation Data'!F88))),'Data Summary'!CV94="Yes"),OFFSET('Sanitation Data'!$F$6,0,10*ROW('Sanitation Data'!F88)),NA())</f>
        <v>#N/A</v>
      </c>
      <c r="AH94" s="508" t="e">
        <f ca="1">+IF(AND(ISNUMBER(OFFSET('Sanitation Data'!$F$10,0,10*ROW('Sanitation Data'!F88))),'Data Summary'!CW94="Yes"),OFFSET('Sanitation Data'!$F$10,0,10*ROW('Sanitation Data'!F88)),NA())</f>
        <v>#N/A</v>
      </c>
      <c r="AI94" s="508" t="e">
        <f ca="1">+IF(AND(ISNUMBER(OFFSET('Sanitation Data'!$F$11,0,10*ROW('Sanitation Data'!F88))),'Data Summary'!CX94="Yes"),OFFSET('Sanitation Data'!$F$11,0,10*ROW('Sanitation Data'!F88)),NA())</f>
        <v>#N/A</v>
      </c>
      <c r="AJ94" s="508" t="e">
        <f ca="1">+IF(AND(ISNUMBER(OFFSET('Sanitation Data'!$F$12,0,10*ROW('Sanitation Data'!F88))),'Data Summary'!CY94="Yes"),OFFSET('Sanitation Data'!$F$12,0,10*ROW('Sanitation Data'!F88)),NA())</f>
        <v>#N/A</v>
      </c>
      <c r="AK94" s="508" t="e">
        <f ca="1">+IF(AND(ISNUMBER(OFFSET('Sanitation Data'!$G$4,0,10*ROW('Sanitation Data'!G88))),'Data Summary'!CZ94="Yes"),100-OFFSET('Sanitation Data'!$G$4,0,10*ROW('Sanitation Data'!G88)),NA())</f>
        <v>#N/A</v>
      </c>
      <c r="AL94" s="508" t="e">
        <f ca="1">+IF(AND(ISNUMBER(OFFSET('Sanitation Data'!$G$6,0,10*ROW('Sanitation Data'!G88))),'Data Summary'!DA94="Yes"),OFFSET('Sanitation Data'!$G$6,0,10*ROW('Sanitation Data'!G88)),NA())</f>
        <v>#N/A</v>
      </c>
      <c r="AM94" s="508" t="e">
        <f ca="1">+IF(AND(ISNUMBER(OFFSET('Sanitation Data'!$G$10,0,10*ROW('Sanitation Data'!G88))),'Data Summary'!DB94="Yes"),OFFSET('Sanitation Data'!$G$10,0,10*ROW('Sanitation Data'!G88)),NA())</f>
        <v>#N/A</v>
      </c>
      <c r="AN94" s="508" t="e">
        <f ca="1">+IF(AND(ISNUMBER(OFFSET('Sanitation Data'!$G$11,0,10*ROW('Sanitation Data'!G88))),'Data Summary'!DC94="Yes"),OFFSET('Sanitation Data'!$G$11,0,10*ROW('Sanitation Data'!G88)),NA())</f>
        <v>#N/A</v>
      </c>
      <c r="AO94" s="508" t="e">
        <f ca="1">+IF(AND(ISNUMBER(OFFSET('Sanitation Data'!$G$12,0,10*ROW('Sanitation Data'!G88))),'Data Summary'!DD94="Yes"),OFFSET('Sanitation Data'!$G$12,0,10*ROW('Sanitation Data'!G88)),NA())</f>
        <v>#N/A</v>
      </c>
      <c r="AP94" s="508" t="e">
        <f ca="1">+IF(AND(ISNUMBER(OFFSET('Sanitation Data'!$H$4,0,10*ROW('Sanitation Data'!H88))),'Data Summary'!DE94="Yes"),100-OFFSET('Sanitation Data'!$H$4,0,10*ROW('Sanitation Data'!H88)),NA())</f>
        <v>#N/A</v>
      </c>
      <c r="AQ94" s="508" t="e">
        <f ca="1">+IF(AND(ISNUMBER(OFFSET('Sanitation Data'!$H$6,0,10*ROW('Sanitation Data'!H88))),'Data Summary'!DF94="Yes"),OFFSET('Sanitation Data'!$H$6,0,10*ROW('Sanitation Data'!H88)),NA())</f>
        <v>#N/A</v>
      </c>
      <c r="AR94" s="508" t="e">
        <f ca="1">+IF(AND(ISNUMBER(OFFSET('Sanitation Data'!$H$10,0,10*ROW('Sanitation Data'!H88))),'Data Summary'!DG94="Yes"),OFFSET('Sanitation Data'!$H$10,0,10*ROW('Sanitation Data'!H88)),NA())</f>
        <v>#N/A</v>
      </c>
      <c r="AS94" s="508" t="e">
        <f ca="1">+IF(AND(ISNUMBER(OFFSET('Sanitation Data'!$H$11,0,10*ROW('Sanitation Data'!H88))),'Data Summary'!DH94="Yes"),OFFSET('Sanitation Data'!$H$11,0,10*ROW('Sanitation Data'!H88)),NA())</f>
        <v>#N/A</v>
      </c>
      <c r="AT94" s="508" t="e">
        <f ca="1">+IF(AND(ISNUMBER(OFFSET('Sanitation Data'!$H$12,0,10*ROW('Sanitation Data'!H88))),'Data Summary'!DI94="Yes"),OFFSET('Sanitation Data'!$H$12,0,10*ROW('Sanitation Data'!H88)),NA())</f>
        <v>#N/A</v>
      </c>
      <c r="AU94" s="508" t="e">
        <f ca="1">+IF(AND(ISNUMBER(OFFSET('Sanitation Data'!$I$4,0,10*ROW('Sanitation Data'!I88))),'Data Summary'!DJ94="Yes"),100-OFFSET('Sanitation Data'!$I$4,0,10*ROW('Sanitation Data'!I88)),NA())</f>
        <v>#N/A</v>
      </c>
      <c r="AV94" s="508" t="e">
        <f ca="1">+IF(AND(ISNUMBER(OFFSET('Sanitation Data'!$I$6,0,10*ROW('Sanitation Data'!I88))),'Data Summary'!DK94="Yes"),OFFSET('Sanitation Data'!$I$6,0,10*ROW('Sanitation Data'!I88)),NA())</f>
        <v>#N/A</v>
      </c>
      <c r="AW94" s="508" t="e">
        <f ca="1">+IF(AND(ISNUMBER(OFFSET('Sanitation Data'!$I$10,0,10*ROW('Sanitation Data'!I88))),'Data Summary'!DL94="Yes"),OFFSET('Sanitation Data'!$I$10,0,10*ROW('Sanitation Data'!I88)),NA())</f>
        <v>#N/A</v>
      </c>
      <c r="AX94" s="508" t="e">
        <f ca="1">+IF(AND(ISNUMBER(OFFSET('Sanitation Data'!$I$11,0,10*ROW('Sanitation Data'!I88))),'Data Summary'!DM94="Yes"),OFFSET('Sanitation Data'!$I$11,0,10*ROW('Sanitation Data'!I88)),NA())</f>
        <v>#N/A</v>
      </c>
      <c r="AY94" s="508" t="e">
        <f ca="1">+IF(AND(ISNUMBER(OFFSET('Sanitation Data'!$I$12,0,10*ROW('Sanitation Data'!I88))),'Data Summary'!DN94="Yes"),OFFSET('Sanitation Data'!$I$12,0,10*ROW('Sanitation Data'!I88)),NA())</f>
        <v>#N/A</v>
      </c>
      <c r="AZ94" s="509" t="e">
        <f ca="1">+IF(AND(ISNUMBER(OFFSET('Hygiene Data'!$D$5,0,10*ROW('Hygiene Data'!D88))),'Data Summary'!DO94="Yes"),OFFSET('Hygiene Data'!$D$5,0,10*ROW('Hygiene Data'!D88)),NA())</f>
        <v>#N/A</v>
      </c>
      <c r="BA94" s="509" t="e">
        <f ca="1">+IF(AND(ISNUMBER(OFFSET('Hygiene Data'!$D$7,0,10*ROW('Hygiene Data'!D88))),'Data Summary'!DP94="Yes"),OFFSET('Hygiene Data'!$D$7,0,10*ROW('Hygiene Data'!D88)),NA())</f>
        <v>#N/A</v>
      </c>
      <c r="BB94" s="509" t="e">
        <f ca="1">+IF(AND(ISNUMBER(OFFSET('Hygiene Data'!$D$9,0,10*ROW('Hygiene Data'!D88))),'Data Summary'!DQ94="Yes"),OFFSET('Hygiene Data'!$D$9,0,10*ROW('Hygiene Data'!D88)),NA())</f>
        <v>#N/A</v>
      </c>
      <c r="BC94" s="509" t="e">
        <f ca="1">+IF(AND(ISNUMBER(OFFSET('Hygiene Data'!$E$5,0,10*ROW('Hygiene Data'!E88))),'Data Summary'!DR94="Yes"),OFFSET('Hygiene Data'!$E$5,0,10*ROW('Hygiene Data'!E88)),NA())</f>
        <v>#N/A</v>
      </c>
      <c r="BD94" s="509" t="e">
        <f ca="1">+IF(AND(ISNUMBER(OFFSET('Hygiene Data'!$E$7,0,10*ROW('Hygiene Data'!E88))),'Data Summary'!DS94="Yes"),OFFSET('Hygiene Data'!$E$7,0,10*ROW('Hygiene Data'!E88)),NA())</f>
        <v>#N/A</v>
      </c>
      <c r="BE94" s="509" t="e">
        <f ca="1">+IF(AND(ISNUMBER(OFFSET('Hygiene Data'!$E$9,0,10*ROW('Hygiene Data'!E88))),'Data Summary'!DT94="Yes"),OFFSET('Hygiene Data'!$E$9,0,10*ROW('Hygiene Data'!E88)),NA())</f>
        <v>#N/A</v>
      </c>
      <c r="BF94" s="509" t="e">
        <f ca="1">+IF(AND(ISNUMBER(OFFSET('Hygiene Data'!$F$5,0,10*ROW('Hygiene Data'!F88))),'Data Summary'!DU94="Yes"),OFFSET('Hygiene Data'!$F$5,0,10*ROW('Hygiene Data'!F88)),NA())</f>
        <v>#N/A</v>
      </c>
      <c r="BG94" s="509" t="e">
        <f ca="1">+IF(AND(ISNUMBER(OFFSET('Hygiene Data'!$F$7,0,10*ROW('Hygiene Data'!F88))),'Data Summary'!DV94="Yes"),OFFSET('Hygiene Data'!$F$7,0,10*ROW('Hygiene Data'!F88)),NA())</f>
        <v>#N/A</v>
      </c>
      <c r="BH94" s="509" t="e">
        <f ca="1">+IF(AND(ISNUMBER(OFFSET('Hygiene Data'!$F$9,0,10*ROW('Hygiene Data'!F88))),'Data Summary'!DW94="Yes"),OFFSET('Hygiene Data'!$F$9,0,10*ROW('Hygiene Data'!F88)),NA())</f>
        <v>#N/A</v>
      </c>
      <c r="BI94" s="509" t="e">
        <f ca="1">+IF(AND(ISNUMBER(OFFSET('Hygiene Data'!$G$5,0,10*ROW('Hygiene Data'!G88))),'Data Summary'!DX94="Yes"),OFFSET('Hygiene Data'!$G$5,0,10*ROW('Hygiene Data'!G88)),NA())</f>
        <v>#N/A</v>
      </c>
      <c r="BJ94" s="509" t="e">
        <f ca="1">+IF(AND(ISNUMBER(OFFSET('Hygiene Data'!$G$7,0,10*ROW('Hygiene Data'!G88))),'Data Summary'!DY94="Yes"),OFFSET('Hygiene Data'!$G$7,0,10*ROW('Hygiene Data'!G88)),NA())</f>
        <v>#N/A</v>
      </c>
      <c r="BK94" s="509" t="e">
        <f ca="1">+IF(AND(ISNUMBER(OFFSET('Hygiene Data'!$G$9,0,10*ROW('Hygiene Data'!G88))),'Data Summary'!DZ94="Yes"),OFFSET('Hygiene Data'!$G$9,0,10*ROW('Hygiene Data'!G88)),NA())</f>
        <v>#N/A</v>
      </c>
      <c r="BL94" s="509" t="e">
        <f ca="1">+IF(AND(ISNUMBER(OFFSET('Hygiene Data'!$H$5,0,10*ROW('Hygiene Data'!H88))),'Data Summary'!EA94="Yes"),OFFSET('Hygiene Data'!$H$5,0,10*ROW('Hygiene Data'!H88)),NA())</f>
        <v>#N/A</v>
      </c>
      <c r="BM94" s="509" t="e">
        <f ca="1">+IF(AND(ISNUMBER(OFFSET('Hygiene Data'!$H$7,0,10*ROW('Hygiene Data'!H88))),'Data Summary'!EB94="Yes"),OFFSET('Hygiene Data'!$H$7,0,10*ROW('Hygiene Data'!H88)),NA())</f>
        <v>#N/A</v>
      </c>
      <c r="BN94" s="509" t="e">
        <f ca="1">+IF(AND(ISNUMBER(OFFSET('Hygiene Data'!$H$9,0,10*ROW('Hygiene Data'!H88))),'Data Summary'!EC94="Yes"),OFFSET('Hygiene Data'!$H$9,0,10*ROW('Hygiene Data'!H88)),NA())</f>
        <v>#N/A</v>
      </c>
      <c r="BO94" s="509" t="e">
        <f ca="1">+IF(AND(ISNUMBER(OFFSET('Hygiene Data'!$I$5,0,10*ROW('Hygiene Data'!I88))),'Data Summary'!ED94="Yes"),OFFSET('Hygiene Data'!$I$5,0,10*ROW('Hygiene Data'!I88)),NA())</f>
        <v>#N/A</v>
      </c>
      <c r="BP94" s="509" t="e">
        <f ca="1">+IF(AND(ISNUMBER(OFFSET('Hygiene Data'!$I$7,0,10*ROW('Hygiene Data'!I88))),'Data Summary'!EE94="Yes"),OFFSET('Hygiene Data'!$I$7,0,10*ROW('Hygiene Data'!I88)),NA())</f>
        <v>#N/A</v>
      </c>
      <c r="BQ94" s="509" t="e">
        <f ca="1">+IF(AND(ISNUMBER(OFFSET('Hygiene Data'!$I$9,0,10*ROW('Hygiene Data'!I88))),'Data Summary'!EF94="Yes"),OFFSET('Hygiene Data'!$I$9,0,10*ROW('Hygiene Data'!I88)),NA())</f>
        <v>#N/A</v>
      </c>
    </row>
    <row r="95" spans="1:69" x14ac:dyDescent="0.25">
      <c r="A95" s="505" t="e">
        <f ca="1">+RIGHT('Data Summary'!A95,LEN('Data Summary'!A95)-9)</f>
        <v>#VALUE!</v>
      </c>
      <c r="B95" s="479" t="str">
        <f ca="1">+IF(ISTEXT('Data Summary'!B95),'Data Summary'!B95,"")</f>
        <v/>
      </c>
      <c r="C95" s="506" t="e">
        <f ca="1">+VALUE('Data Summary'!C95)</f>
        <v>#VALUE!</v>
      </c>
      <c r="D95" s="507" t="e">
        <f ca="1">+IF(AND(ISNUMBER(OFFSET('Water Data'!$D$4,0,10*ROW('Water Data'!D89))),'Data Summary'!BS95="Yes"),100-OFFSET('Water Data'!$D$4,0,10*ROW('Water Data'!D89)),NA())</f>
        <v>#N/A</v>
      </c>
      <c r="E95" s="507" t="e">
        <f ca="1">+IF(AND(ISNUMBER(OFFSET('Water Data'!$D$6,0,10*ROW('Water Data'!D89))),'Data Summary'!BT95="Yes"),OFFSET('Water Data'!$D$6,0,10*ROW('Water Data'!D89)),NA())</f>
        <v>#N/A</v>
      </c>
      <c r="F95" s="507" t="e">
        <f ca="1">+IF(AND(ISNUMBER(OFFSET('Water Data'!$D$9,0,10*ROW('Water Data'!D89))),'Data Summary'!BU95="Yes"),OFFSET('Water Data'!$D$9,0,10*ROW('Water Data'!D89)),NA())</f>
        <v>#N/A</v>
      </c>
      <c r="G95" s="507" t="e">
        <f ca="1">+IF(AND(ISNUMBER(OFFSET('Water Data'!$E$4,0,10*ROW('Water Data'!E89))),'Data Summary'!BV95="Yes"),100-OFFSET('Water Data'!$E$4,0,10*ROW('Water Data'!E89)),NA())</f>
        <v>#N/A</v>
      </c>
      <c r="H95" s="507" t="e">
        <f ca="1">+IF(AND(ISNUMBER(OFFSET('Water Data'!$E$6,0,10*ROW('Water Data'!E89))),'Data Summary'!BW95="Yes"),OFFSET('Water Data'!$E$6,0,10*ROW('Water Data'!E89)),NA())</f>
        <v>#N/A</v>
      </c>
      <c r="I95" s="507" t="e">
        <f ca="1">+IF(AND(ISNUMBER(OFFSET('Water Data'!$E$9,0,10*ROW('Water Data'!E89))),'Data Summary'!BX95="Yes"),OFFSET('Water Data'!$E$9,0,10*ROW('Water Data'!E89)),NA())</f>
        <v>#N/A</v>
      </c>
      <c r="J95" s="507" t="e">
        <f ca="1">+IF(AND(ISNUMBER(OFFSET('Water Data'!$F$4,0,10*ROW('Water Data'!F89))),'Data Summary'!BY95="Yes"),100-OFFSET('Water Data'!$F$4,0,10*ROW('Water Data'!F89)),NA())</f>
        <v>#N/A</v>
      </c>
      <c r="K95" s="507" t="e">
        <f ca="1">+IF(AND(ISNUMBER(OFFSET('Water Data'!$F$6,0,10*ROW('Water Data'!F89))),'Data Summary'!BZ95="Yes"),OFFSET('Water Data'!$F$6,0,10*ROW('Water Data'!F89)),NA())</f>
        <v>#N/A</v>
      </c>
      <c r="L95" s="507" t="e">
        <f ca="1">+IF(AND(ISNUMBER(OFFSET('Water Data'!$F$9,0,10*ROW('Water Data'!F89))),'Data Summary'!CA95="Yes"),OFFSET('Water Data'!$F$9,0,10*ROW('Water Data'!F89)),NA())</f>
        <v>#N/A</v>
      </c>
      <c r="M95" s="507" t="e">
        <f ca="1">+IF(AND(ISNUMBER(OFFSET('Water Data'!$G$4,0,10*ROW('Water Data'!G89))),'Data Summary'!CB95="Yes"),100-OFFSET('Water Data'!$G$4,0,10*ROW('Water Data'!G89)),NA())</f>
        <v>#N/A</v>
      </c>
      <c r="N95" s="507" t="e">
        <f ca="1">+IF(AND(ISNUMBER(OFFSET('Water Data'!$G$6,0,10*ROW('Water Data'!G89))),'Data Summary'!CC95="Yes"),OFFSET('Water Data'!$G$6,0,10*ROW('Water Data'!G89)),NA())</f>
        <v>#N/A</v>
      </c>
      <c r="O95" s="507" t="e">
        <f ca="1">+IF(AND(ISNUMBER(OFFSET('Water Data'!$G$9,0,10*ROW('Water Data'!G89))),'Data Summary'!CD95="Yes"),OFFSET('Water Data'!$G$9,0,10*ROW('Water Data'!G89)),NA())</f>
        <v>#N/A</v>
      </c>
      <c r="P95" s="507" t="e">
        <f ca="1">+IF(AND(ISNUMBER(OFFSET('Water Data'!$H$4,0,10*ROW('Water Data'!H89))),'Data Summary'!CE95="Yes"),100-OFFSET('Water Data'!$H$4,0,10*ROW('Water Data'!H89)),NA())</f>
        <v>#N/A</v>
      </c>
      <c r="Q95" s="507" t="e">
        <f ca="1">+IF(AND(ISNUMBER(OFFSET('Water Data'!$H$6,0,10*ROW('Water Data'!H89))),'Data Summary'!CF95="Yes"),OFFSET('Water Data'!$H$6,0,10*ROW('Water Data'!H89)),NA())</f>
        <v>#N/A</v>
      </c>
      <c r="R95" s="507" t="e">
        <f ca="1">+IF(AND(ISNUMBER(OFFSET('Water Data'!$H$9,0,10*ROW('Water Data'!H89))),'Data Summary'!CG95="Yes"),OFFSET('Water Data'!$H$9,0,10*ROW('Water Data'!H89)),NA())</f>
        <v>#N/A</v>
      </c>
      <c r="S95" s="507" t="e">
        <f ca="1">+IF(AND(ISNUMBER(OFFSET('Water Data'!$I$4,0,10*ROW('Water Data'!I89))),'Data Summary'!CH95="Yes"),100-OFFSET('Water Data'!$I$4,0,10*ROW('Water Data'!I89)),NA())</f>
        <v>#N/A</v>
      </c>
      <c r="T95" s="507" t="e">
        <f ca="1">+IF(AND(ISNUMBER(OFFSET('Water Data'!$I$6,0,10*ROW('Water Data'!I89))),'Data Summary'!CI95="Yes"),OFFSET('Water Data'!$I$6,0,10*ROW('Water Data'!I89)),NA())</f>
        <v>#N/A</v>
      </c>
      <c r="U95" s="507" t="e">
        <f ca="1">+IF(AND(ISNUMBER(OFFSET('Water Data'!$I$9,0,10*ROW('Water Data'!I89))),'Data Summary'!CJ95="Yes"),OFFSET('Water Data'!$I$9,0,10*ROW('Water Data'!I89)),NA())</f>
        <v>#N/A</v>
      </c>
      <c r="V95" s="508" t="e">
        <f ca="1">+IF(AND(ISNUMBER(OFFSET('Sanitation Data'!$D$4,0,10*ROW('Sanitation Data'!D89))),'Data Summary'!CK95="Yes"),100-OFFSET('Sanitation Data'!$D$4,0,10*ROW('Sanitation Data'!D89)),NA())</f>
        <v>#N/A</v>
      </c>
      <c r="W95" s="508" t="e">
        <f ca="1">+IF(AND(ISNUMBER(OFFSET('Sanitation Data'!$D$6,0,10*ROW('Sanitation Data'!D89))),'Data Summary'!CL95="Yes"),OFFSET('Sanitation Data'!$D$6,0,10*ROW('Sanitation Data'!D89)),NA())</f>
        <v>#N/A</v>
      </c>
      <c r="X95" s="508" t="e">
        <f ca="1">+IF(AND(ISNUMBER(OFFSET('Sanitation Data'!$D$10,0,10*ROW('Sanitation Data'!D89))),'Data Summary'!CM95="Yes"),OFFSET('Sanitation Data'!$D$10,0,10*ROW('Sanitation Data'!D89)),NA())</f>
        <v>#N/A</v>
      </c>
      <c r="Y95" s="508" t="e">
        <f ca="1">+IF(AND(ISNUMBER(OFFSET('Sanitation Data'!$D$11,0,10*ROW('Sanitation Data'!D89))),'Data Summary'!CN95="Yes"),OFFSET('Sanitation Data'!$D$11,0,10*ROW('Sanitation Data'!D89)),NA())</f>
        <v>#N/A</v>
      </c>
      <c r="Z95" s="508" t="e">
        <f ca="1">+IF(AND(ISNUMBER(OFFSET('Sanitation Data'!$D$12,0,10*ROW('Sanitation Data'!D89))),'Data Summary'!CO95="Yes"),OFFSET('Sanitation Data'!$D$12,0,10*ROW('Sanitation Data'!D89)),NA())</f>
        <v>#N/A</v>
      </c>
      <c r="AA95" s="508" t="e">
        <f ca="1">+IF(AND(ISNUMBER(OFFSET('Sanitation Data'!$E$4,0,10*ROW('Sanitation Data'!E89))),'Data Summary'!CP95="Yes"),100-OFFSET('Sanitation Data'!$E$4,0,10*ROW('Sanitation Data'!E89)),NA())</f>
        <v>#N/A</v>
      </c>
      <c r="AB95" s="508" t="e">
        <f ca="1">+IF(AND(ISNUMBER(OFFSET('Sanitation Data'!$E$6,0,10*ROW('Sanitation Data'!E89))),'Data Summary'!CQ95="Yes"),OFFSET('Sanitation Data'!$E$6,0,10*ROW('Sanitation Data'!E89)),NA())</f>
        <v>#N/A</v>
      </c>
      <c r="AC95" s="508" t="e">
        <f ca="1">+IF(AND(ISNUMBER(OFFSET('Sanitation Data'!$E$10,0,10*ROW('Sanitation Data'!E89))),'Data Summary'!CR95="Yes"),OFFSET('Sanitation Data'!$E$10,0,10*ROW('Sanitation Data'!E89)),NA())</f>
        <v>#N/A</v>
      </c>
      <c r="AD95" s="508" t="e">
        <f ca="1">+IF(AND(ISNUMBER(OFFSET('Sanitation Data'!$E$11,0,10*ROW('Sanitation Data'!E89))),'Data Summary'!CS95="Yes"),OFFSET('Sanitation Data'!$E$11,0,10*ROW('Sanitation Data'!E89)),NA())</f>
        <v>#N/A</v>
      </c>
      <c r="AE95" s="508" t="e">
        <f ca="1">+IF(AND(ISNUMBER(OFFSET('Sanitation Data'!$E$12,0,10*ROW('Sanitation Data'!E89))),'Data Summary'!CT95="Yes"),OFFSET('Sanitation Data'!$E$12,0,10*ROW('Sanitation Data'!E89)),NA())</f>
        <v>#N/A</v>
      </c>
      <c r="AF95" s="508" t="e">
        <f ca="1">+IF(AND(ISNUMBER(OFFSET('Sanitation Data'!$F$4,0,10*ROW('Sanitation Data'!F89))),'Data Summary'!CU95="Yes"),100-OFFSET('Sanitation Data'!$F$4,0,10*ROW('Sanitation Data'!F89)),NA())</f>
        <v>#N/A</v>
      </c>
      <c r="AG95" s="508" t="e">
        <f ca="1">+IF(AND(ISNUMBER(OFFSET('Sanitation Data'!$F$6,0,10*ROW('Sanitation Data'!F89))),'Data Summary'!CV95="Yes"),OFFSET('Sanitation Data'!$F$6,0,10*ROW('Sanitation Data'!F89)),NA())</f>
        <v>#N/A</v>
      </c>
      <c r="AH95" s="508" t="e">
        <f ca="1">+IF(AND(ISNUMBER(OFFSET('Sanitation Data'!$F$10,0,10*ROW('Sanitation Data'!F89))),'Data Summary'!CW95="Yes"),OFFSET('Sanitation Data'!$F$10,0,10*ROW('Sanitation Data'!F89)),NA())</f>
        <v>#N/A</v>
      </c>
      <c r="AI95" s="508" t="e">
        <f ca="1">+IF(AND(ISNUMBER(OFFSET('Sanitation Data'!$F$11,0,10*ROW('Sanitation Data'!F89))),'Data Summary'!CX95="Yes"),OFFSET('Sanitation Data'!$F$11,0,10*ROW('Sanitation Data'!F89)),NA())</f>
        <v>#N/A</v>
      </c>
      <c r="AJ95" s="508" t="e">
        <f ca="1">+IF(AND(ISNUMBER(OFFSET('Sanitation Data'!$F$12,0,10*ROW('Sanitation Data'!F89))),'Data Summary'!CY95="Yes"),OFFSET('Sanitation Data'!$F$12,0,10*ROW('Sanitation Data'!F89)),NA())</f>
        <v>#N/A</v>
      </c>
      <c r="AK95" s="508" t="e">
        <f ca="1">+IF(AND(ISNUMBER(OFFSET('Sanitation Data'!$G$4,0,10*ROW('Sanitation Data'!G89))),'Data Summary'!CZ95="Yes"),100-OFFSET('Sanitation Data'!$G$4,0,10*ROW('Sanitation Data'!G89)),NA())</f>
        <v>#N/A</v>
      </c>
      <c r="AL95" s="508" t="e">
        <f ca="1">+IF(AND(ISNUMBER(OFFSET('Sanitation Data'!$G$6,0,10*ROW('Sanitation Data'!G89))),'Data Summary'!DA95="Yes"),OFFSET('Sanitation Data'!$G$6,0,10*ROW('Sanitation Data'!G89)),NA())</f>
        <v>#N/A</v>
      </c>
      <c r="AM95" s="508" t="e">
        <f ca="1">+IF(AND(ISNUMBER(OFFSET('Sanitation Data'!$G$10,0,10*ROW('Sanitation Data'!G89))),'Data Summary'!DB95="Yes"),OFFSET('Sanitation Data'!$G$10,0,10*ROW('Sanitation Data'!G89)),NA())</f>
        <v>#N/A</v>
      </c>
      <c r="AN95" s="508" t="e">
        <f ca="1">+IF(AND(ISNUMBER(OFFSET('Sanitation Data'!$G$11,0,10*ROW('Sanitation Data'!G89))),'Data Summary'!DC95="Yes"),OFFSET('Sanitation Data'!$G$11,0,10*ROW('Sanitation Data'!G89)),NA())</f>
        <v>#N/A</v>
      </c>
      <c r="AO95" s="508" t="e">
        <f ca="1">+IF(AND(ISNUMBER(OFFSET('Sanitation Data'!$G$12,0,10*ROW('Sanitation Data'!G89))),'Data Summary'!DD95="Yes"),OFFSET('Sanitation Data'!$G$12,0,10*ROW('Sanitation Data'!G89)),NA())</f>
        <v>#N/A</v>
      </c>
      <c r="AP95" s="508" t="e">
        <f ca="1">+IF(AND(ISNUMBER(OFFSET('Sanitation Data'!$H$4,0,10*ROW('Sanitation Data'!H89))),'Data Summary'!DE95="Yes"),100-OFFSET('Sanitation Data'!$H$4,0,10*ROW('Sanitation Data'!H89)),NA())</f>
        <v>#N/A</v>
      </c>
      <c r="AQ95" s="508" t="e">
        <f ca="1">+IF(AND(ISNUMBER(OFFSET('Sanitation Data'!$H$6,0,10*ROW('Sanitation Data'!H89))),'Data Summary'!DF95="Yes"),OFFSET('Sanitation Data'!$H$6,0,10*ROW('Sanitation Data'!H89)),NA())</f>
        <v>#N/A</v>
      </c>
      <c r="AR95" s="508" t="e">
        <f ca="1">+IF(AND(ISNUMBER(OFFSET('Sanitation Data'!$H$10,0,10*ROW('Sanitation Data'!H89))),'Data Summary'!DG95="Yes"),OFFSET('Sanitation Data'!$H$10,0,10*ROW('Sanitation Data'!H89)),NA())</f>
        <v>#N/A</v>
      </c>
      <c r="AS95" s="508" t="e">
        <f ca="1">+IF(AND(ISNUMBER(OFFSET('Sanitation Data'!$H$11,0,10*ROW('Sanitation Data'!H89))),'Data Summary'!DH95="Yes"),OFFSET('Sanitation Data'!$H$11,0,10*ROW('Sanitation Data'!H89)),NA())</f>
        <v>#N/A</v>
      </c>
      <c r="AT95" s="508" t="e">
        <f ca="1">+IF(AND(ISNUMBER(OFFSET('Sanitation Data'!$H$12,0,10*ROW('Sanitation Data'!H89))),'Data Summary'!DI95="Yes"),OFFSET('Sanitation Data'!$H$12,0,10*ROW('Sanitation Data'!H89)),NA())</f>
        <v>#N/A</v>
      </c>
      <c r="AU95" s="508" t="e">
        <f ca="1">+IF(AND(ISNUMBER(OFFSET('Sanitation Data'!$I$4,0,10*ROW('Sanitation Data'!I89))),'Data Summary'!DJ95="Yes"),100-OFFSET('Sanitation Data'!$I$4,0,10*ROW('Sanitation Data'!I89)),NA())</f>
        <v>#N/A</v>
      </c>
      <c r="AV95" s="508" t="e">
        <f ca="1">+IF(AND(ISNUMBER(OFFSET('Sanitation Data'!$I$6,0,10*ROW('Sanitation Data'!I89))),'Data Summary'!DK95="Yes"),OFFSET('Sanitation Data'!$I$6,0,10*ROW('Sanitation Data'!I89)),NA())</f>
        <v>#N/A</v>
      </c>
      <c r="AW95" s="508" t="e">
        <f ca="1">+IF(AND(ISNUMBER(OFFSET('Sanitation Data'!$I$10,0,10*ROW('Sanitation Data'!I89))),'Data Summary'!DL95="Yes"),OFFSET('Sanitation Data'!$I$10,0,10*ROW('Sanitation Data'!I89)),NA())</f>
        <v>#N/A</v>
      </c>
      <c r="AX95" s="508" t="e">
        <f ca="1">+IF(AND(ISNUMBER(OFFSET('Sanitation Data'!$I$11,0,10*ROW('Sanitation Data'!I89))),'Data Summary'!DM95="Yes"),OFFSET('Sanitation Data'!$I$11,0,10*ROW('Sanitation Data'!I89)),NA())</f>
        <v>#N/A</v>
      </c>
      <c r="AY95" s="508" t="e">
        <f ca="1">+IF(AND(ISNUMBER(OFFSET('Sanitation Data'!$I$12,0,10*ROW('Sanitation Data'!I89))),'Data Summary'!DN95="Yes"),OFFSET('Sanitation Data'!$I$12,0,10*ROW('Sanitation Data'!I89)),NA())</f>
        <v>#N/A</v>
      </c>
      <c r="AZ95" s="509" t="e">
        <f ca="1">+IF(AND(ISNUMBER(OFFSET('Hygiene Data'!$D$5,0,10*ROW('Hygiene Data'!D89))),'Data Summary'!DO95="Yes"),OFFSET('Hygiene Data'!$D$5,0,10*ROW('Hygiene Data'!D89)),NA())</f>
        <v>#N/A</v>
      </c>
      <c r="BA95" s="509" t="e">
        <f ca="1">+IF(AND(ISNUMBER(OFFSET('Hygiene Data'!$D$7,0,10*ROW('Hygiene Data'!D89))),'Data Summary'!DP95="Yes"),OFFSET('Hygiene Data'!$D$7,0,10*ROW('Hygiene Data'!D89)),NA())</f>
        <v>#N/A</v>
      </c>
      <c r="BB95" s="509" t="e">
        <f ca="1">+IF(AND(ISNUMBER(OFFSET('Hygiene Data'!$D$9,0,10*ROW('Hygiene Data'!D89))),'Data Summary'!DQ95="Yes"),OFFSET('Hygiene Data'!$D$9,0,10*ROW('Hygiene Data'!D89)),NA())</f>
        <v>#N/A</v>
      </c>
      <c r="BC95" s="509" t="e">
        <f ca="1">+IF(AND(ISNUMBER(OFFSET('Hygiene Data'!$E$5,0,10*ROW('Hygiene Data'!E89))),'Data Summary'!DR95="Yes"),OFFSET('Hygiene Data'!$E$5,0,10*ROW('Hygiene Data'!E89)),NA())</f>
        <v>#N/A</v>
      </c>
      <c r="BD95" s="509" t="e">
        <f ca="1">+IF(AND(ISNUMBER(OFFSET('Hygiene Data'!$E$7,0,10*ROW('Hygiene Data'!E89))),'Data Summary'!DS95="Yes"),OFFSET('Hygiene Data'!$E$7,0,10*ROW('Hygiene Data'!E89)),NA())</f>
        <v>#N/A</v>
      </c>
      <c r="BE95" s="509" t="e">
        <f ca="1">+IF(AND(ISNUMBER(OFFSET('Hygiene Data'!$E$9,0,10*ROW('Hygiene Data'!E89))),'Data Summary'!DT95="Yes"),OFFSET('Hygiene Data'!$E$9,0,10*ROW('Hygiene Data'!E89)),NA())</f>
        <v>#N/A</v>
      </c>
      <c r="BF95" s="509" t="e">
        <f ca="1">+IF(AND(ISNUMBER(OFFSET('Hygiene Data'!$F$5,0,10*ROW('Hygiene Data'!F89))),'Data Summary'!DU95="Yes"),OFFSET('Hygiene Data'!$F$5,0,10*ROW('Hygiene Data'!F89)),NA())</f>
        <v>#N/A</v>
      </c>
      <c r="BG95" s="509" t="e">
        <f ca="1">+IF(AND(ISNUMBER(OFFSET('Hygiene Data'!$F$7,0,10*ROW('Hygiene Data'!F89))),'Data Summary'!DV95="Yes"),OFFSET('Hygiene Data'!$F$7,0,10*ROW('Hygiene Data'!F89)),NA())</f>
        <v>#N/A</v>
      </c>
      <c r="BH95" s="509" t="e">
        <f ca="1">+IF(AND(ISNUMBER(OFFSET('Hygiene Data'!$F$9,0,10*ROW('Hygiene Data'!F89))),'Data Summary'!DW95="Yes"),OFFSET('Hygiene Data'!$F$9,0,10*ROW('Hygiene Data'!F89)),NA())</f>
        <v>#N/A</v>
      </c>
      <c r="BI95" s="509" t="e">
        <f ca="1">+IF(AND(ISNUMBER(OFFSET('Hygiene Data'!$G$5,0,10*ROW('Hygiene Data'!G89))),'Data Summary'!DX95="Yes"),OFFSET('Hygiene Data'!$G$5,0,10*ROW('Hygiene Data'!G89)),NA())</f>
        <v>#N/A</v>
      </c>
      <c r="BJ95" s="509" t="e">
        <f ca="1">+IF(AND(ISNUMBER(OFFSET('Hygiene Data'!$G$7,0,10*ROW('Hygiene Data'!G89))),'Data Summary'!DY95="Yes"),OFFSET('Hygiene Data'!$G$7,0,10*ROW('Hygiene Data'!G89)),NA())</f>
        <v>#N/A</v>
      </c>
      <c r="BK95" s="509" t="e">
        <f ca="1">+IF(AND(ISNUMBER(OFFSET('Hygiene Data'!$G$9,0,10*ROW('Hygiene Data'!G89))),'Data Summary'!DZ95="Yes"),OFFSET('Hygiene Data'!$G$9,0,10*ROW('Hygiene Data'!G89)),NA())</f>
        <v>#N/A</v>
      </c>
      <c r="BL95" s="509" t="e">
        <f ca="1">+IF(AND(ISNUMBER(OFFSET('Hygiene Data'!$H$5,0,10*ROW('Hygiene Data'!H89))),'Data Summary'!EA95="Yes"),OFFSET('Hygiene Data'!$H$5,0,10*ROW('Hygiene Data'!H89)),NA())</f>
        <v>#N/A</v>
      </c>
      <c r="BM95" s="509" t="e">
        <f ca="1">+IF(AND(ISNUMBER(OFFSET('Hygiene Data'!$H$7,0,10*ROW('Hygiene Data'!H89))),'Data Summary'!EB95="Yes"),OFFSET('Hygiene Data'!$H$7,0,10*ROW('Hygiene Data'!H89)),NA())</f>
        <v>#N/A</v>
      </c>
      <c r="BN95" s="509" t="e">
        <f ca="1">+IF(AND(ISNUMBER(OFFSET('Hygiene Data'!$H$9,0,10*ROW('Hygiene Data'!H89))),'Data Summary'!EC95="Yes"),OFFSET('Hygiene Data'!$H$9,0,10*ROW('Hygiene Data'!H89)),NA())</f>
        <v>#N/A</v>
      </c>
      <c r="BO95" s="509" t="e">
        <f ca="1">+IF(AND(ISNUMBER(OFFSET('Hygiene Data'!$I$5,0,10*ROW('Hygiene Data'!I89))),'Data Summary'!ED95="Yes"),OFFSET('Hygiene Data'!$I$5,0,10*ROW('Hygiene Data'!I89)),NA())</f>
        <v>#N/A</v>
      </c>
      <c r="BP95" s="509" t="e">
        <f ca="1">+IF(AND(ISNUMBER(OFFSET('Hygiene Data'!$I$7,0,10*ROW('Hygiene Data'!I89))),'Data Summary'!EE95="Yes"),OFFSET('Hygiene Data'!$I$7,0,10*ROW('Hygiene Data'!I89)),NA())</f>
        <v>#N/A</v>
      </c>
      <c r="BQ95" s="509" t="e">
        <f ca="1">+IF(AND(ISNUMBER(OFFSET('Hygiene Data'!$I$9,0,10*ROW('Hygiene Data'!I89))),'Data Summary'!EF95="Yes"),OFFSET('Hygiene Data'!$I$9,0,10*ROW('Hygiene Data'!I89)),NA())</f>
        <v>#N/A</v>
      </c>
    </row>
    <row r="96" spans="1:69" x14ac:dyDescent="0.25">
      <c r="A96" s="505" t="e">
        <f ca="1">+RIGHT('Data Summary'!A96,LEN('Data Summary'!A96)-9)</f>
        <v>#VALUE!</v>
      </c>
      <c r="B96" s="479" t="str">
        <f ca="1">+IF(ISTEXT('Data Summary'!B96),'Data Summary'!B96,"")</f>
        <v/>
      </c>
      <c r="C96" s="506" t="e">
        <f ca="1">+VALUE('Data Summary'!C96)</f>
        <v>#VALUE!</v>
      </c>
      <c r="D96" s="507" t="e">
        <f ca="1">+IF(AND(ISNUMBER(OFFSET('Water Data'!$D$4,0,10*ROW('Water Data'!D90))),'Data Summary'!BS96="Yes"),100-OFFSET('Water Data'!$D$4,0,10*ROW('Water Data'!D90)),NA())</f>
        <v>#N/A</v>
      </c>
      <c r="E96" s="507" t="e">
        <f ca="1">+IF(AND(ISNUMBER(OFFSET('Water Data'!$D$6,0,10*ROW('Water Data'!D90))),'Data Summary'!BT96="Yes"),OFFSET('Water Data'!$D$6,0,10*ROW('Water Data'!D90)),NA())</f>
        <v>#N/A</v>
      </c>
      <c r="F96" s="507" t="e">
        <f ca="1">+IF(AND(ISNUMBER(OFFSET('Water Data'!$D$9,0,10*ROW('Water Data'!D90))),'Data Summary'!BU96="Yes"),OFFSET('Water Data'!$D$9,0,10*ROW('Water Data'!D90)),NA())</f>
        <v>#N/A</v>
      </c>
      <c r="G96" s="507" t="e">
        <f ca="1">+IF(AND(ISNUMBER(OFFSET('Water Data'!$E$4,0,10*ROW('Water Data'!E90))),'Data Summary'!BV96="Yes"),100-OFFSET('Water Data'!$E$4,0,10*ROW('Water Data'!E90)),NA())</f>
        <v>#N/A</v>
      </c>
      <c r="H96" s="507" t="e">
        <f ca="1">+IF(AND(ISNUMBER(OFFSET('Water Data'!$E$6,0,10*ROW('Water Data'!E90))),'Data Summary'!BW96="Yes"),OFFSET('Water Data'!$E$6,0,10*ROW('Water Data'!E90)),NA())</f>
        <v>#N/A</v>
      </c>
      <c r="I96" s="507" t="e">
        <f ca="1">+IF(AND(ISNUMBER(OFFSET('Water Data'!$E$9,0,10*ROW('Water Data'!E90))),'Data Summary'!BX96="Yes"),OFFSET('Water Data'!$E$9,0,10*ROW('Water Data'!E90)),NA())</f>
        <v>#N/A</v>
      </c>
      <c r="J96" s="507" t="e">
        <f ca="1">+IF(AND(ISNUMBER(OFFSET('Water Data'!$F$4,0,10*ROW('Water Data'!F90))),'Data Summary'!BY96="Yes"),100-OFFSET('Water Data'!$F$4,0,10*ROW('Water Data'!F90)),NA())</f>
        <v>#N/A</v>
      </c>
      <c r="K96" s="507" t="e">
        <f ca="1">+IF(AND(ISNUMBER(OFFSET('Water Data'!$F$6,0,10*ROW('Water Data'!F90))),'Data Summary'!BZ96="Yes"),OFFSET('Water Data'!$F$6,0,10*ROW('Water Data'!F90)),NA())</f>
        <v>#N/A</v>
      </c>
      <c r="L96" s="507" t="e">
        <f ca="1">+IF(AND(ISNUMBER(OFFSET('Water Data'!$F$9,0,10*ROW('Water Data'!F90))),'Data Summary'!CA96="Yes"),OFFSET('Water Data'!$F$9,0,10*ROW('Water Data'!F90)),NA())</f>
        <v>#N/A</v>
      </c>
      <c r="M96" s="507" t="e">
        <f ca="1">+IF(AND(ISNUMBER(OFFSET('Water Data'!$G$4,0,10*ROW('Water Data'!G90))),'Data Summary'!CB96="Yes"),100-OFFSET('Water Data'!$G$4,0,10*ROW('Water Data'!G90)),NA())</f>
        <v>#N/A</v>
      </c>
      <c r="N96" s="507" t="e">
        <f ca="1">+IF(AND(ISNUMBER(OFFSET('Water Data'!$G$6,0,10*ROW('Water Data'!G90))),'Data Summary'!CC96="Yes"),OFFSET('Water Data'!$G$6,0,10*ROW('Water Data'!G90)),NA())</f>
        <v>#N/A</v>
      </c>
      <c r="O96" s="507" t="e">
        <f ca="1">+IF(AND(ISNUMBER(OFFSET('Water Data'!$G$9,0,10*ROW('Water Data'!G90))),'Data Summary'!CD96="Yes"),OFFSET('Water Data'!$G$9,0,10*ROW('Water Data'!G90)),NA())</f>
        <v>#N/A</v>
      </c>
      <c r="P96" s="507" t="e">
        <f ca="1">+IF(AND(ISNUMBER(OFFSET('Water Data'!$H$4,0,10*ROW('Water Data'!H90))),'Data Summary'!CE96="Yes"),100-OFFSET('Water Data'!$H$4,0,10*ROW('Water Data'!H90)),NA())</f>
        <v>#N/A</v>
      </c>
      <c r="Q96" s="507" t="e">
        <f ca="1">+IF(AND(ISNUMBER(OFFSET('Water Data'!$H$6,0,10*ROW('Water Data'!H90))),'Data Summary'!CF96="Yes"),OFFSET('Water Data'!$H$6,0,10*ROW('Water Data'!H90)),NA())</f>
        <v>#N/A</v>
      </c>
      <c r="R96" s="507" t="e">
        <f ca="1">+IF(AND(ISNUMBER(OFFSET('Water Data'!$H$9,0,10*ROW('Water Data'!H90))),'Data Summary'!CG96="Yes"),OFFSET('Water Data'!$H$9,0,10*ROW('Water Data'!H90)),NA())</f>
        <v>#N/A</v>
      </c>
      <c r="S96" s="507" t="e">
        <f ca="1">+IF(AND(ISNUMBER(OFFSET('Water Data'!$I$4,0,10*ROW('Water Data'!I90))),'Data Summary'!CH96="Yes"),100-OFFSET('Water Data'!$I$4,0,10*ROW('Water Data'!I90)),NA())</f>
        <v>#N/A</v>
      </c>
      <c r="T96" s="507" t="e">
        <f ca="1">+IF(AND(ISNUMBER(OFFSET('Water Data'!$I$6,0,10*ROW('Water Data'!I90))),'Data Summary'!CI96="Yes"),OFFSET('Water Data'!$I$6,0,10*ROW('Water Data'!I90)),NA())</f>
        <v>#N/A</v>
      </c>
      <c r="U96" s="507" t="e">
        <f ca="1">+IF(AND(ISNUMBER(OFFSET('Water Data'!$I$9,0,10*ROW('Water Data'!I90))),'Data Summary'!CJ96="Yes"),OFFSET('Water Data'!$I$9,0,10*ROW('Water Data'!I90)),NA())</f>
        <v>#N/A</v>
      </c>
      <c r="V96" s="508" t="e">
        <f ca="1">+IF(AND(ISNUMBER(OFFSET('Sanitation Data'!$D$4,0,10*ROW('Sanitation Data'!D90))),'Data Summary'!CK96="Yes"),100-OFFSET('Sanitation Data'!$D$4,0,10*ROW('Sanitation Data'!D90)),NA())</f>
        <v>#N/A</v>
      </c>
      <c r="W96" s="508" t="e">
        <f ca="1">+IF(AND(ISNUMBER(OFFSET('Sanitation Data'!$D$6,0,10*ROW('Sanitation Data'!D90))),'Data Summary'!CL96="Yes"),OFFSET('Sanitation Data'!$D$6,0,10*ROW('Sanitation Data'!D90)),NA())</f>
        <v>#N/A</v>
      </c>
      <c r="X96" s="508" t="e">
        <f ca="1">+IF(AND(ISNUMBER(OFFSET('Sanitation Data'!$D$10,0,10*ROW('Sanitation Data'!D90))),'Data Summary'!CM96="Yes"),OFFSET('Sanitation Data'!$D$10,0,10*ROW('Sanitation Data'!D90)),NA())</f>
        <v>#N/A</v>
      </c>
      <c r="Y96" s="508" t="e">
        <f ca="1">+IF(AND(ISNUMBER(OFFSET('Sanitation Data'!$D$11,0,10*ROW('Sanitation Data'!D90))),'Data Summary'!CN96="Yes"),OFFSET('Sanitation Data'!$D$11,0,10*ROW('Sanitation Data'!D90)),NA())</f>
        <v>#N/A</v>
      </c>
      <c r="Z96" s="508" t="e">
        <f ca="1">+IF(AND(ISNUMBER(OFFSET('Sanitation Data'!$D$12,0,10*ROW('Sanitation Data'!D90))),'Data Summary'!CO96="Yes"),OFFSET('Sanitation Data'!$D$12,0,10*ROW('Sanitation Data'!D90)),NA())</f>
        <v>#N/A</v>
      </c>
      <c r="AA96" s="508" t="e">
        <f ca="1">+IF(AND(ISNUMBER(OFFSET('Sanitation Data'!$E$4,0,10*ROW('Sanitation Data'!E90))),'Data Summary'!CP96="Yes"),100-OFFSET('Sanitation Data'!$E$4,0,10*ROW('Sanitation Data'!E90)),NA())</f>
        <v>#N/A</v>
      </c>
      <c r="AB96" s="508" t="e">
        <f ca="1">+IF(AND(ISNUMBER(OFFSET('Sanitation Data'!$E$6,0,10*ROW('Sanitation Data'!E90))),'Data Summary'!CQ96="Yes"),OFFSET('Sanitation Data'!$E$6,0,10*ROW('Sanitation Data'!E90)),NA())</f>
        <v>#N/A</v>
      </c>
      <c r="AC96" s="508" t="e">
        <f ca="1">+IF(AND(ISNUMBER(OFFSET('Sanitation Data'!$E$10,0,10*ROW('Sanitation Data'!E90))),'Data Summary'!CR96="Yes"),OFFSET('Sanitation Data'!$E$10,0,10*ROW('Sanitation Data'!E90)),NA())</f>
        <v>#N/A</v>
      </c>
      <c r="AD96" s="508" t="e">
        <f ca="1">+IF(AND(ISNUMBER(OFFSET('Sanitation Data'!$E$11,0,10*ROW('Sanitation Data'!E90))),'Data Summary'!CS96="Yes"),OFFSET('Sanitation Data'!$E$11,0,10*ROW('Sanitation Data'!E90)),NA())</f>
        <v>#N/A</v>
      </c>
      <c r="AE96" s="508" t="e">
        <f ca="1">+IF(AND(ISNUMBER(OFFSET('Sanitation Data'!$E$12,0,10*ROW('Sanitation Data'!E90))),'Data Summary'!CT96="Yes"),OFFSET('Sanitation Data'!$E$12,0,10*ROW('Sanitation Data'!E90)),NA())</f>
        <v>#N/A</v>
      </c>
      <c r="AF96" s="508" t="e">
        <f ca="1">+IF(AND(ISNUMBER(OFFSET('Sanitation Data'!$F$4,0,10*ROW('Sanitation Data'!F90))),'Data Summary'!CU96="Yes"),100-OFFSET('Sanitation Data'!$F$4,0,10*ROW('Sanitation Data'!F90)),NA())</f>
        <v>#N/A</v>
      </c>
      <c r="AG96" s="508" t="e">
        <f ca="1">+IF(AND(ISNUMBER(OFFSET('Sanitation Data'!$F$6,0,10*ROW('Sanitation Data'!F90))),'Data Summary'!CV96="Yes"),OFFSET('Sanitation Data'!$F$6,0,10*ROW('Sanitation Data'!F90)),NA())</f>
        <v>#N/A</v>
      </c>
      <c r="AH96" s="508" t="e">
        <f ca="1">+IF(AND(ISNUMBER(OFFSET('Sanitation Data'!$F$10,0,10*ROW('Sanitation Data'!F90))),'Data Summary'!CW96="Yes"),OFFSET('Sanitation Data'!$F$10,0,10*ROW('Sanitation Data'!F90)),NA())</f>
        <v>#N/A</v>
      </c>
      <c r="AI96" s="508" t="e">
        <f ca="1">+IF(AND(ISNUMBER(OFFSET('Sanitation Data'!$F$11,0,10*ROW('Sanitation Data'!F90))),'Data Summary'!CX96="Yes"),OFFSET('Sanitation Data'!$F$11,0,10*ROW('Sanitation Data'!F90)),NA())</f>
        <v>#N/A</v>
      </c>
      <c r="AJ96" s="508" t="e">
        <f ca="1">+IF(AND(ISNUMBER(OFFSET('Sanitation Data'!$F$12,0,10*ROW('Sanitation Data'!F90))),'Data Summary'!CY96="Yes"),OFFSET('Sanitation Data'!$F$12,0,10*ROW('Sanitation Data'!F90)),NA())</f>
        <v>#N/A</v>
      </c>
      <c r="AK96" s="508" t="e">
        <f ca="1">+IF(AND(ISNUMBER(OFFSET('Sanitation Data'!$G$4,0,10*ROW('Sanitation Data'!G90))),'Data Summary'!CZ96="Yes"),100-OFFSET('Sanitation Data'!$G$4,0,10*ROW('Sanitation Data'!G90)),NA())</f>
        <v>#N/A</v>
      </c>
      <c r="AL96" s="508" t="e">
        <f ca="1">+IF(AND(ISNUMBER(OFFSET('Sanitation Data'!$G$6,0,10*ROW('Sanitation Data'!G90))),'Data Summary'!DA96="Yes"),OFFSET('Sanitation Data'!$G$6,0,10*ROW('Sanitation Data'!G90)),NA())</f>
        <v>#N/A</v>
      </c>
      <c r="AM96" s="508" t="e">
        <f ca="1">+IF(AND(ISNUMBER(OFFSET('Sanitation Data'!$G$10,0,10*ROW('Sanitation Data'!G90))),'Data Summary'!DB96="Yes"),OFFSET('Sanitation Data'!$G$10,0,10*ROW('Sanitation Data'!G90)),NA())</f>
        <v>#N/A</v>
      </c>
      <c r="AN96" s="508" t="e">
        <f ca="1">+IF(AND(ISNUMBER(OFFSET('Sanitation Data'!$G$11,0,10*ROW('Sanitation Data'!G90))),'Data Summary'!DC96="Yes"),OFFSET('Sanitation Data'!$G$11,0,10*ROW('Sanitation Data'!G90)),NA())</f>
        <v>#N/A</v>
      </c>
      <c r="AO96" s="508" t="e">
        <f ca="1">+IF(AND(ISNUMBER(OFFSET('Sanitation Data'!$G$12,0,10*ROW('Sanitation Data'!G90))),'Data Summary'!DD96="Yes"),OFFSET('Sanitation Data'!$G$12,0,10*ROW('Sanitation Data'!G90)),NA())</f>
        <v>#N/A</v>
      </c>
      <c r="AP96" s="508" t="e">
        <f ca="1">+IF(AND(ISNUMBER(OFFSET('Sanitation Data'!$H$4,0,10*ROW('Sanitation Data'!H90))),'Data Summary'!DE96="Yes"),100-OFFSET('Sanitation Data'!$H$4,0,10*ROW('Sanitation Data'!H90)),NA())</f>
        <v>#N/A</v>
      </c>
      <c r="AQ96" s="508" t="e">
        <f ca="1">+IF(AND(ISNUMBER(OFFSET('Sanitation Data'!$H$6,0,10*ROW('Sanitation Data'!H90))),'Data Summary'!DF96="Yes"),OFFSET('Sanitation Data'!$H$6,0,10*ROW('Sanitation Data'!H90)),NA())</f>
        <v>#N/A</v>
      </c>
      <c r="AR96" s="508" t="e">
        <f ca="1">+IF(AND(ISNUMBER(OFFSET('Sanitation Data'!$H$10,0,10*ROW('Sanitation Data'!H90))),'Data Summary'!DG96="Yes"),OFFSET('Sanitation Data'!$H$10,0,10*ROW('Sanitation Data'!H90)),NA())</f>
        <v>#N/A</v>
      </c>
      <c r="AS96" s="508" t="e">
        <f ca="1">+IF(AND(ISNUMBER(OFFSET('Sanitation Data'!$H$11,0,10*ROW('Sanitation Data'!H90))),'Data Summary'!DH96="Yes"),OFFSET('Sanitation Data'!$H$11,0,10*ROW('Sanitation Data'!H90)),NA())</f>
        <v>#N/A</v>
      </c>
      <c r="AT96" s="508" t="e">
        <f ca="1">+IF(AND(ISNUMBER(OFFSET('Sanitation Data'!$H$12,0,10*ROW('Sanitation Data'!H90))),'Data Summary'!DI96="Yes"),OFFSET('Sanitation Data'!$H$12,0,10*ROW('Sanitation Data'!H90)),NA())</f>
        <v>#N/A</v>
      </c>
      <c r="AU96" s="508" t="e">
        <f ca="1">+IF(AND(ISNUMBER(OFFSET('Sanitation Data'!$I$4,0,10*ROW('Sanitation Data'!I90))),'Data Summary'!DJ96="Yes"),100-OFFSET('Sanitation Data'!$I$4,0,10*ROW('Sanitation Data'!I90)),NA())</f>
        <v>#N/A</v>
      </c>
      <c r="AV96" s="508" t="e">
        <f ca="1">+IF(AND(ISNUMBER(OFFSET('Sanitation Data'!$I$6,0,10*ROW('Sanitation Data'!I90))),'Data Summary'!DK96="Yes"),OFFSET('Sanitation Data'!$I$6,0,10*ROW('Sanitation Data'!I90)),NA())</f>
        <v>#N/A</v>
      </c>
      <c r="AW96" s="508" t="e">
        <f ca="1">+IF(AND(ISNUMBER(OFFSET('Sanitation Data'!$I$10,0,10*ROW('Sanitation Data'!I90))),'Data Summary'!DL96="Yes"),OFFSET('Sanitation Data'!$I$10,0,10*ROW('Sanitation Data'!I90)),NA())</f>
        <v>#N/A</v>
      </c>
      <c r="AX96" s="508" t="e">
        <f ca="1">+IF(AND(ISNUMBER(OFFSET('Sanitation Data'!$I$11,0,10*ROW('Sanitation Data'!I90))),'Data Summary'!DM96="Yes"),OFFSET('Sanitation Data'!$I$11,0,10*ROW('Sanitation Data'!I90)),NA())</f>
        <v>#N/A</v>
      </c>
      <c r="AY96" s="508" t="e">
        <f ca="1">+IF(AND(ISNUMBER(OFFSET('Sanitation Data'!$I$12,0,10*ROW('Sanitation Data'!I90))),'Data Summary'!DN96="Yes"),OFFSET('Sanitation Data'!$I$12,0,10*ROW('Sanitation Data'!I90)),NA())</f>
        <v>#N/A</v>
      </c>
      <c r="AZ96" s="509" t="e">
        <f ca="1">+IF(AND(ISNUMBER(OFFSET('Hygiene Data'!$D$5,0,10*ROW('Hygiene Data'!D90))),'Data Summary'!DO96="Yes"),OFFSET('Hygiene Data'!$D$5,0,10*ROW('Hygiene Data'!D90)),NA())</f>
        <v>#N/A</v>
      </c>
      <c r="BA96" s="509" t="e">
        <f ca="1">+IF(AND(ISNUMBER(OFFSET('Hygiene Data'!$D$7,0,10*ROW('Hygiene Data'!D90))),'Data Summary'!DP96="Yes"),OFFSET('Hygiene Data'!$D$7,0,10*ROW('Hygiene Data'!D90)),NA())</f>
        <v>#N/A</v>
      </c>
      <c r="BB96" s="509" t="e">
        <f ca="1">+IF(AND(ISNUMBER(OFFSET('Hygiene Data'!$D$9,0,10*ROW('Hygiene Data'!D90))),'Data Summary'!DQ96="Yes"),OFFSET('Hygiene Data'!$D$9,0,10*ROW('Hygiene Data'!D90)),NA())</f>
        <v>#N/A</v>
      </c>
      <c r="BC96" s="509" t="e">
        <f ca="1">+IF(AND(ISNUMBER(OFFSET('Hygiene Data'!$E$5,0,10*ROW('Hygiene Data'!E90))),'Data Summary'!DR96="Yes"),OFFSET('Hygiene Data'!$E$5,0,10*ROW('Hygiene Data'!E90)),NA())</f>
        <v>#N/A</v>
      </c>
      <c r="BD96" s="509" t="e">
        <f ca="1">+IF(AND(ISNUMBER(OFFSET('Hygiene Data'!$E$7,0,10*ROW('Hygiene Data'!E90))),'Data Summary'!DS96="Yes"),OFFSET('Hygiene Data'!$E$7,0,10*ROW('Hygiene Data'!E90)),NA())</f>
        <v>#N/A</v>
      </c>
      <c r="BE96" s="509" t="e">
        <f ca="1">+IF(AND(ISNUMBER(OFFSET('Hygiene Data'!$E$9,0,10*ROW('Hygiene Data'!E90))),'Data Summary'!DT96="Yes"),OFFSET('Hygiene Data'!$E$9,0,10*ROW('Hygiene Data'!E90)),NA())</f>
        <v>#N/A</v>
      </c>
      <c r="BF96" s="509" t="e">
        <f ca="1">+IF(AND(ISNUMBER(OFFSET('Hygiene Data'!$F$5,0,10*ROW('Hygiene Data'!F90))),'Data Summary'!DU96="Yes"),OFFSET('Hygiene Data'!$F$5,0,10*ROW('Hygiene Data'!F90)),NA())</f>
        <v>#N/A</v>
      </c>
      <c r="BG96" s="509" t="e">
        <f ca="1">+IF(AND(ISNUMBER(OFFSET('Hygiene Data'!$F$7,0,10*ROW('Hygiene Data'!F90))),'Data Summary'!DV96="Yes"),OFFSET('Hygiene Data'!$F$7,0,10*ROW('Hygiene Data'!F90)),NA())</f>
        <v>#N/A</v>
      </c>
      <c r="BH96" s="509" t="e">
        <f ca="1">+IF(AND(ISNUMBER(OFFSET('Hygiene Data'!$F$9,0,10*ROW('Hygiene Data'!F90))),'Data Summary'!DW96="Yes"),OFFSET('Hygiene Data'!$F$9,0,10*ROW('Hygiene Data'!F90)),NA())</f>
        <v>#N/A</v>
      </c>
      <c r="BI96" s="509" t="e">
        <f ca="1">+IF(AND(ISNUMBER(OFFSET('Hygiene Data'!$G$5,0,10*ROW('Hygiene Data'!G90))),'Data Summary'!DX96="Yes"),OFFSET('Hygiene Data'!$G$5,0,10*ROW('Hygiene Data'!G90)),NA())</f>
        <v>#N/A</v>
      </c>
      <c r="BJ96" s="509" t="e">
        <f ca="1">+IF(AND(ISNUMBER(OFFSET('Hygiene Data'!$G$7,0,10*ROW('Hygiene Data'!G90))),'Data Summary'!DY96="Yes"),OFFSET('Hygiene Data'!$G$7,0,10*ROW('Hygiene Data'!G90)),NA())</f>
        <v>#N/A</v>
      </c>
      <c r="BK96" s="509" t="e">
        <f ca="1">+IF(AND(ISNUMBER(OFFSET('Hygiene Data'!$G$9,0,10*ROW('Hygiene Data'!G90))),'Data Summary'!DZ96="Yes"),OFFSET('Hygiene Data'!$G$9,0,10*ROW('Hygiene Data'!G90)),NA())</f>
        <v>#N/A</v>
      </c>
      <c r="BL96" s="509" t="e">
        <f ca="1">+IF(AND(ISNUMBER(OFFSET('Hygiene Data'!$H$5,0,10*ROW('Hygiene Data'!H90))),'Data Summary'!EA96="Yes"),OFFSET('Hygiene Data'!$H$5,0,10*ROW('Hygiene Data'!H90)),NA())</f>
        <v>#N/A</v>
      </c>
      <c r="BM96" s="509" t="e">
        <f ca="1">+IF(AND(ISNUMBER(OFFSET('Hygiene Data'!$H$7,0,10*ROW('Hygiene Data'!H90))),'Data Summary'!EB96="Yes"),OFFSET('Hygiene Data'!$H$7,0,10*ROW('Hygiene Data'!H90)),NA())</f>
        <v>#N/A</v>
      </c>
      <c r="BN96" s="509" t="e">
        <f ca="1">+IF(AND(ISNUMBER(OFFSET('Hygiene Data'!$H$9,0,10*ROW('Hygiene Data'!H90))),'Data Summary'!EC96="Yes"),OFFSET('Hygiene Data'!$H$9,0,10*ROW('Hygiene Data'!H90)),NA())</f>
        <v>#N/A</v>
      </c>
      <c r="BO96" s="509" t="e">
        <f ca="1">+IF(AND(ISNUMBER(OFFSET('Hygiene Data'!$I$5,0,10*ROW('Hygiene Data'!I90))),'Data Summary'!ED96="Yes"),OFFSET('Hygiene Data'!$I$5,0,10*ROW('Hygiene Data'!I90)),NA())</f>
        <v>#N/A</v>
      </c>
      <c r="BP96" s="509" t="e">
        <f ca="1">+IF(AND(ISNUMBER(OFFSET('Hygiene Data'!$I$7,0,10*ROW('Hygiene Data'!I90))),'Data Summary'!EE96="Yes"),OFFSET('Hygiene Data'!$I$7,0,10*ROW('Hygiene Data'!I90)),NA())</f>
        <v>#N/A</v>
      </c>
      <c r="BQ96" s="509" t="e">
        <f ca="1">+IF(AND(ISNUMBER(OFFSET('Hygiene Data'!$I$9,0,10*ROW('Hygiene Data'!I90))),'Data Summary'!EF96="Yes"),OFFSET('Hygiene Data'!$I$9,0,10*ROW('Hygiene Data'!I90)),NA())</f>
        <v>#N/A</v>
      </c>
    </row>
    <row r="97" spans="1:69" x14ac:dyDescent="0.25">
      <c r="A97" s="505" t="e">
        <f ca="1">+RIGHT('Data Summary'!A97,LEN('Data Summary'!A97)-9)</f>
        <v>#VALUE!</v>
      </c>
      <c r="B97" s="479" t="str">
        <f ca="1">+IF(ISTEXT('Data Summary'!B97),'Data Summary'!B97,"")</f>
        <v/>
      </c>
      <c r="C97" s="506" t="e">
        <f ca="1">+VALUE('Data Summary'!C97)</f>
        <v>#VALUE!</v>
      </c>
      <c r="D97" s="507" t="e">
        <f ca="1">+IF(AND(ISNUMBER(OFFSET('Water Data'!$D$4,0,10*ROW('Water Data'!D91))),'Data Summary'!BS97="Yes"),100-OFFSET('Water Data'!$D$4,0,10*ROW('Water Data'!D91)),NA())</f>
        <v>#N/A</v>
      </c>
      <c r="E97" s="507" t="e">
        <f ca="1">+IF(AND(ISNUMBER(OFFSET('Water Data'!$D$6,0,10*ROW('Water Data'!D91))),'Data Summary'!BT97="Yes"),OFFSET('Water Data'!$D$6,0,10*ROW('Water Data'!D91)),NA())</f>
        <v>#N/A</v>
      </c>
      <c r="F97" s="507" t="e">
        <f ca="1">+IF(AND(ISNUMBER(OFFSET('Water Data'!$D$9,0,10*ROW('Water Data'!D91))),'Data Summary'!BU97="Yes"),OFFSET('Water Data'!$D$9,0,10*ROW('Water Data'!D91)),NA())</f>
        <v>#N/A</v>
      </c>
      <c r="G97" s="507" t="e">
        <f ca="1">+IF(AND(ISNUMBER(OFFSET('Water Data'!$E$4,0,10*ROW('Water Data'!E91))),'Data Summary'!BV97="Yes"),100-OFFSET('Water Data'!$E$4,0,10*ROW('Water Data'!E91)),NA())</f>
        <v>#N/A</v>
      </c>
      <c r="H97" s="507" t="e">
        <f ca="1">+IF(AND(ISNUMBER(OFFSET('Water Data'!$E$6,0,10*ROW('Water Data'!E91))),'Data Summary'!BW97="Yes"),OFFSET('Water Data'!$E$6,0,10*ROW('Water Data'!E91)),NA())</f>
        <v>#N/A</v>
      </c>
      <c r="I97" s="507" t="e">
        <f ca="1">+IF(AND(ISNUMBER(OFFSET('Water Data'!$E$9,0,10*ROW('Water Data'!E91))),'Data Summary'!BX97="Yes"),OFFSET('Water Data'!$E$9,0,10*ROW('Water Data'!E91)),NA())</f>
        <v>#N/A</v>
      </c>
      <c r="J97" s="507" t="e">
        <f ca="1">+IF(AND(ISNUMBER(OFFSET('Water Data'!$F$4,0,10*ROW('Water Data'!F91))),'Data Summary'!BY97="Yes"),100-OFFSET('Water Data'!$F$4,0,10*ROW('Water Data'!F91)),NA())</f>
        <v>#N/A</v>
      </c>
      <c r="K97" s="507" t="e">
        <f ca="1">+IF(AND(ISNUMBER(OFFSET('Water Data'!$F$6,0,10*ROW('Water Data'!F91))),'Data Summary'!BZ97="Yes"),OFFSET('Water Data'!$F$6,0,10*ROW('Water Data'!F91)),NA())</f>
        <v>#N/A</v>
      </c>
      <c r="L97" s="507" t="e">
        <f ca="1">+IF(AND(ISNUMBER(OFFSET('Water Data'!$F$9,0,10*ROW('Water Data'!F91))),'Data Summary'!CA97="Yes"),OFFSET('Water Data'!$F$9,0,10*ROW('Water Data'!F91)),NA())</f>
        <v>#N/A</v>
      </c>
      <c r="M97" s="507" t="e">
        <f ca="1">+IF(AND(ISNUMBER(OFFSET('Water Data'!$G$4,0,10*ROW('Water Data'!G91))),'Data Summary'!CB97="Yes"),100-OFFSET('Water Data'!$G$4,0,10*ROW('Water Data'!G91)),NA())</f>
        <v>#N/A</v>
      </c>
      <c r="N97" s="507" t="e">
        <f ca="1">+IF(AND(ISNUMBER(OFFSET('Water Data'!$G$6,0,10*ROW('Water Data'!G91))),'Data Summary'!CC97="Yes"),OFFSET('Water Data'!$G$6,0,10*ROW('Water Data'!G91)),NA())</f>
        <v>#N/A</v>
      </c>
      <c r="O97" s="507" t="e">
        <f ca="1">+IF(AND(ISNUMBER(OFFSET('Water Data'!$G$9,0,10*ROW('Water Data'!G91))),'Data Summary'!CD97="Yes"),OFFSET('Water Data'!$G$9,0,10*ROW('Water Data'!G91)),NA())</f>
        <v>#N/A</v>
      </c>
      <c r="P97" s="507" t="e">
        <f ca="1">+IF(AND(ISNUMBER(OFFSET('Water Data'!$H$4,0,10*ROW('Water Data'!H91))),'Data Summary'!CE97="Yes"),100-OFFSET('Water Data'!$H$4,0,10*ROW('Water Data'!H91)),NA())</f>
        <v>#N/A</v>
      </c>
      <c r="Q97" s="507" t="e">
        <f ca="1">+IF(AND(ISNUMBER(OFFSET('Water Data'!$H$6,0,10*ROW('Water Data'!H91))),'Data Summary'!CF97="Yes"),OFFSET('Water Data'!$H$6,0,10*ROW('Water Data'!H91)),NA())</f>
        <v>#N/A</v>
      </c>
      <c r="R97" s="507" t="e">
        <f ca="1">+IF(AND(ISNUMBER(OFFSET('Water Data'!$H$9,0,10*ROW('Water Data'!H91))),'Data Summary'!CG97="Yes"),OFFSET('Water Data'!$H$9,0,10*ROW('Water Data'!H91)),NA())</f>
        <v>#N/A</v>
      </c>
      <c r="S97" s="507" t="e">
        <f ca="1">+IF(AND(ISNUMBER(OFFSET('Water Data'!$I$4,0,10*ROW('Water Data'!I91))),'Data Summary'!CH97="Yes"),100-OFFSET('Water Data'!$I$4,0,10*ROW('Water Data'!I91)),NA())</f>
        <v>#N/A</v>
      </c>
      <c r="T97" s="507" t="e">
        <f ca="1">+IF(AND(ISNUMBER(OFFSET('Water Data'!$I$6,0,10*ROW('Water Data'!I91))),'Data Summary'!CI97="Yes"),OFFSET('Water Data'!$I$6,0,10*ROW('Water Data'!I91)),NA())</f>
        <v>#N/A</v>
      </c>
      <c r="U97" s="507" t="e">
        <f ca="1">+IF(AND(ISNUMBER(OFFSET('Water Data'!$I$9,0,10*ROW('Water Data'!I91))),'Data Summary'!CJ97="Yes"),OFFSET('Water Data'!$I$9,0,10*ROW('Water Data'!I91)),NA())</f>
        <v>#N/A</v>
      </c>
      <c r="V97" s="508" t="e">
        <f ca="1">+IF(AND(ISNUMBER(OFFSET('Sanitation Data'!$D$4,0,10*ROW('Sanitation Data'!D91))),'Data Summary'!CK97="Yes"),100-OFFSET('Sanitation Data'!$D$4,0,10*ROW('Sanitation Data'!D91)),NA())</f>
        <v>#N/A</v>
      </c>
      <c r="W97" s="508" t="e">
        <f ca="1">+IF(AND(ISNUMBER(OFFSET('Sanitation Data'!$D$6,0,10*ROW('Sanitation Data'!D91))),'Data Summary'!CL97="Yes"),OFFSET('Sanitation Data'!$D$6,0,10*ROW('Sanitation Data'!D91)),NA())</f>
        <v>#N/A</v>
      </c>
      <c r="X97" s="508" t="e">
        <f ca="1">+IF(AND(ISNUMBER(OFFSET('Sanitation Data'!$D$10,0,10*ROW('Sanitation Data'!D91))),'Data Summary'!CM97="Yes"),OFFSET('Sanitation Data'!$D$10,0,10*ROW('Sanitation Data'!D91)),NA())</f>
        <v>#N/A</v>
      </c>
      <c r="Y97" s="508" t="e">
        <f ca="1">+IF(AND(ISNUMBER(OFFSET('Sanitation Data'!$D$11,0,10*ROW('Sanitation Data'!D91))),'Data Summary'!CN97="Yes"),OFFSET('Sanitation Data'!$D$11,0,10*ROW('Sanitation Data'!D91)),NA())</f>
        <v>#N/A</v>
      </c>
      <c r="Z97" s="508" t="e">
        <f ca="1">+IF(AND(ISNUMBER(OFFSET('Sanitation Data'!$D$12,0,10*ROW('Sanitation Data'!D91))),'Data Summary'!CO97="Yes"),OFFSET('Sanitation Data'!$D$12,0,10*ROW('Sanitation Data'!D91)),NA())</f>
        <v>#N/A</v>
      </c>
      <c r="AA97" s="508" t="e">
        <f ca="1">+IF(AND(ISNUMBER(OFFSET('Sanitation Data'!$E$4,0,10*ROW('Sanitation Data'!E91))),'Data Summary'!CP97="Yes"),100-OFFSET('Sanitation Data'!$E$4,0,10*ROW('Sanitation Data'!E91)),NA())</f>
        <v>#N/A</v>
      </c>
      <c r="AB97" s="508" t="e">
        <f ca="1">+IF(AND(ISNUMBER(OFFSET('Sanitation Data'!$E$6,0,10*ROW('Sanitation Data'!E91))),'Data Summary'!CQ97="Yes"),OFFSET('Sanitation Data'!$E$6,0,10*ROW('Sanitation Data'!E91)),NA())</f>
        <v>#N/A</v>
      </c>
      <c r="AC97" s="508" t="e">
        <f ca="1">+IF(AND(ISNUMBER(OFFSET('Sanitation Data'!$E$10,0,10*ROW('Sanitation Data'!E91))),'Data Summary'!CR97="Yes"),OFFSET('Sanitation Data'!$E$10,0,10*ROW('Sanitation Data'!E91)),NA())</f>
        <v>#N/A</v>
      </c>
      <c r="AD97" s="508" t="e">
        <f ca="1">+IF(AND(ISNUMBER(OFFSET('Sanitation Data'!$E$11,0,10*ROW('Sanitation Data'!E91))),'Data Summary'!CS97="Yes"),OFFSET('Sanitation Data'!$E$11,0,10*ROW('Sanitation Data'!E91)),NA())</f>
        <v>#N/A</v>
      </c>
      <c r="AE97" s="508" t="e">
        <f ca="1">+IF(AND(ISNUMBER(OFFSET('Sanitation Data'!$E$12,0,10*ROW('Sanitation Data'!E91))),'Data Summary'!CT97="Yes"),OFFSET('Sanitation Data'!$E$12,0,10*ROW('Sanitation Data'!E91)),NA())</f>
        <v>#N/A</v>
      </c>
      <c r="AF97" s="508" t="e">
        <f ca="1">+IF(AND(ISNUMBER(OFFSET('Sanitation Data'!$F$4,0,10*ROW('Sanitation Data'!F91))),'Data Summary'!CU97="Yes"),100-OFFSET('Sanitation Data'!$F$4,0,10*ROW('Sanitation Data'!F91)),NA())</f>
        <v>#N/A</v>
      </c>
      <c r="AG97" s="508" t="e">
        <f ca="1">+IF(AND(ISNUMBER(OFFSET('Sanitation Data'!$F$6,0,10*ROW('Sanitation Data'!F91))),'Data Summary'!CV97="Yes"),OFFSET('Sanitation Data'!$F$6,0,10*ROW('Sanitation Data'!F91)),NA())</f>
        <v>#N/A</v>
      </c>
      <c r="AH97" s="508" t="e">
        <f ca="1">+IF(AND(ISNUMBER(OFFSET('Sanitation Data'!$F$10,0,10*ROW('Sanitation Data'!F91))),'Data Summary'!CW97="Yes"),OFFSET('Sanitation Data'!$F$10,0,10*ROW('Sanitation Data'!F91)),NA())</f>
        <v>#N/A</v>
      </c>
      <c r="AI97" s="508" t="e">
        <f ca="1">+IF(AND(ISNUMBER(OFFSET('Sanitation Data'!$F$11,0,10*ROW('Sanitation Data'!F91))),'Data Summary'!CX97="Yes"),OFFSET('Sanitation Data'!$F$11,0,10*ROW('Sanitation Data'!F91)),NA())</f>
        <v>#N/A</v>
      </c>
      <c r="AJ97" s="508" t="e">
        <f ca="1">+IF(AND(ISNUMBER(OFFSET('Sanitation Data'!$F$12,0,10*ROW('Sanitation Data'!F91))),'Data Summary'!CY97="Yes"),OFFSET('Sanitation Data'!$F$12,0,10*ROW('Sanitation Data'!F91)),NA())</f>
        <v>#N/A</v>
      </c>
      <c r="AK97" s="508" t="e">
        <f ca="1">+IF(AND(ISNUMBER(OFFSET('Sanitation Data'!$G$4,0,10*ROW('Sanitation Data'!G91))),'Data Summary'!CZ97="Yes"),100-OFFSET('Sanitation Data'!$G$4,0,10*ROW('Sanitation Data'!G91)),NA())</f>
        <v>#N/A</v>
      </c>
      <c r="AL97" s="508" t="e">
        <f ca="1">+IF(AND(ISNUMBER(OFFSET('Sanitation Data'!$G$6,0,10*ROW('Sanitation Data'!G91))),'Data Summary'!DA97="Yes"),OFFSET('Sanitation Data'!$G$6,0,10*ROW('Sanitation Data'!G91)),NA())</f>
        <v>#N/A</v>
      </c>
      <c r="AM97" s="508" t="e">
        <f ca="1">+IF(AND(ISNUMBER(OFFSET('Sanitation Data'!$G$10,0,10*ROW('Sanitation Data'!G91))),'Data Summary'!DB97="Yes"),OFFSET('Sanitation Data'!$G$10,0,10*ROW('Sanitation Data'!G91)),NA())</f>
        <v>#N/A</v>
      </c>
      <c r="AN97" s="508" t="e">
        <f ca="1">+IF(AND(ISNUMBER(OFFSET('Sanitation Data'!$G$11,0,10*ROW('Sanitation Data'!G91))),'Data Summary'!DC97="Yes"),OFFSET('Sanitation Data'!$G$11,0,10*ROW('Sanitation Data'!G91)),NA())</f>
        <v>#N/A</v>
      </c>
      <c r="AO97" s="508" t="e">
        <f ca="1">+IF(AND(ISNUMBER(OFFSET('Sanitation Data'!$G$12,0,10*ROW('Sanitation Data'!G91))),'Data Summary'!DD97="Yes"),OFFSET('Sanitation Data'!$G$12,0,10*ROW('Sanitation Data'!G91)),NA())</f>
        <v>#N/A</v>
      </c>
      <c r="AP97" s="508" t="e">
        <f ca="1">+IF(AND(ISNUMBER(OFFSET('Sanitation Data'!$H$4,0,10*ROW('Sanitation Data'!H91))),'Data Summary'!DE97="Yes"),100-OFFSET('Sanitation Data'!$H$4,0,10*ROW('Sanitation Data'!H91)),NA())</f>
        <v>#N/A</v>
      </c>
      <c r="AQ97" s="508" t="e">
        <f ca="1">+IF(AND(ISNUMBER(OFFSET('Sanitation Data'!$H$6,0,10*ROW('Sanitation Data'!H91))),'Data Summary'!DF97="Yes"),OFFSET('Sanitation Data'!$H$6,0,10*ROW('Sanitation Data'!H91)),NA())</f>
        <v>#N/A</v>
      </c>
      <c r="AR97" s="508" t="e">
        <f ca="1">+IF(AND(ISNUMBER(OFFSET('Sanitation Data'!$H$10,0,10*ROW('Sanitation Data'!H91))),'Data Summary'!DG97="Yes"),OFFSET('Sanitation Data'!$H$10,0,10*ROW('Sanitation Data'!H91)),NA())</f>
        <v>#N/A</v>
      </c>
      <c r="AS97" s="508" t="e">
        <f ca="1">+IF(AND(ISNUMBER(OFFSET('Sanitation Data'!$H$11,0,10*ROW('Sanitation Data'!H91))),'Data Summary'!DH97="Yes"),OFFSET('Sanitation Data'!$H$11,0,10*ROW('Sanitation Data'!H91)),NA())</f>
        <v>#N/A</v>
      </c>
      <c r="AT97" s="508" t="e">
        <f ca="1">+IF(AND(ISNUMBER(OFFSET('Sanitation Data'!$H$12,0,10*ROW('Sanitation Data'!H91))),'Data Summary'!DI97="Yes"),OFFSET('Sanitation Data'!$H$12,0,10*ROW('Sanitation Data'!H91)),NA())</f>
        <v>#N/A</v>
      </c>
      <c r="AU97" s="508" t="e">
        <f ca="1">+IF(AND(ISNUMBER(OFFSET('Sanitation Data'!$I$4,0,10*ROW('Sanitation Data'!I91))),'Data Summary'!DJ97="Yes"),100-OFFSET('Sanitation Data'!$I$4,0,10*ROW('Sanitation Data'!I91)),NA())</f>
        <v>#N/A</v>
      </c>
      <c r="AV97" s="508" t="e">
        <f ca="1">+IF(AND(ISNUMBER(OFFSET('Sanitation Data'!$I$6,0,10*ROW('Sanitation Data'!I91))),'Data Summary'!DK97="Yes"),OFFSET('Sanitation Data'!$I$6,0,10*ROW('Sanitation Data'!I91)),NA())</f>
        <v>#N/A</v>
      </c>
      <c r="AW97" s="508" t="e">
        <f ca="1">+IF(AND(ISNUMBER(OFFSET('Sanitation Data'!$I$10,0,10*ROW('Sanitation Data'!I91))),'Data Summary'!DL97="Yes"),OFFSET('Sanitation Data'!$I$10,0,10*ROW('Sanitation Data'!I91)),NA())</f>
        <v>#N/A</v>
      </c>
      <c r="AX97" s="508" t="e">
        <f ca="1">+IF(AND(ISNUMBER(OFFSET('Sanitation Data'!$I$11,0,10*ROW('Sanitation Data'!I91))),'Data Summary'!DM97="Yes"),OFFSET('Sanitation Data'!$I$11,0,10*ROW('Sanitation Data'!I91)),NA())</f>
        <v>#N/A</v>
      </c>
      <c r="AY97" s="508" t="e">
        <f ca="1">+IF(AND(ISNUMBER(OFFSET('Sanitation Data'!$I$12,0,10*ROW('Sanitation Data'!I91))),'Data Summary'!DN97="Yes"),OFFSET('Sanitation Data'!$I$12,0,10*ROW('Sanitation Data'!I91)),NA())</f>
        <v>#N/A</v>
      </c>
      <c r="AZ97" s="509" t="e">
        <f ca="1">+IF(AND(ISNUMBER(OFFSET('Hygiene Data'!$D$5,0,10*ROW('Hygiene Data'!D91))),'Data Summary'!DO97="Yes"),OFFSET('Hygiene Data'!$D$5,0,10*ROW('Hygiene Data'!D91)),NA())</f>
        <v>#N/A</v>
      </c>
      <c r="BA97" s="509" t="e">
        <f ca="1">+IF(AND(ISNUMBER(OFFSET('Hygiene Data'!$D$7,0,10*ROW('Hygiene Data'!D91))),'Data Summary'!DP97="Yes"),OFFSET('Hygiene Data'!$D$7,0,10*ROW('Hygiene Data'!D91)),NA())</f>
        <v>#N/A</v>
      </c>
      <c r="BB97" s="509" t="e">
        <f ca="1">+IF(AND(ISNUMBER(OFFSET('Hygiene Data'!$D$9,0,10*ROW('Hygiene Data'!D91))),'Data Summary'!DQ97="Yes"),OFFSET('Hygiene Data'!$D$9,0,10*ROW('Hygiene Data'!D91)),NA())</f>
        <v>#N/A</v>
      </c>
      <c r="BC97" s="509" t="e">
        <f ca="1">+IF(AND(ISNUMBER(OFFSET('Hygiene Data'!$E$5,0,10*ROW('Hygiene Data'!E91))),'Data Summary'!DR97="Yes"),OFFSET('Hygiene Data'!$E$5,0,10*ROW('Hygiene Data'!E91)),NA())</f>
        <v>#N/A</v>
      </c>
      <c r="BD97" s="509" t="e">
        <f ca="1">+IF(AND(ISNUMBER(OFFSET('Hygiene Data'!$E$7,0,10*ROW('Hygiene Data'!E91))),'Data Summary'!DS97="Yes"),OFFSET('Hygiene Data'!$E$7,0,10*ROW('Hygiene Data'!E91)),NA())</f>
        <v>#N/A</v>
      </c>
      <c r="BE97" s="509" t="e">
        <f ca="1">+IF(AND(ISNUMBER(OFFSET('Hygiene Data'!$E$9,0,10*ROW('Hygiene Data'!E91))),'Data Summary'!DT97="Yes"),OFFSET('Hygiene Data'!$E$9,0,10*ROW('Hygiene Data'!E91)),NA())</f>
        <v>#N/A</v>
      </c>
      <c r="BF97" s="509" t="e">
        <f ca="1">+IF(AND(ISNUMBER(OFFSET('Hygiene Data'!$F$5,0,10*ROW('Hygiene Data'!F91))),'Data Summary'!DU97="Yes"),OFFSET('Hygiene Data'!$F$5,0,10*ROW('Hygiene Data'!F91)),NA())</f>
        <v>#N/A</v>
      </c>
      <c r="BG97" s="509" t="e">
        <f ca="1">+IF(AND(ISNUMBER(OFFSET('Hygiene Data'!$F$7,0,10*ROW('Hygiene Data'!F91))),'Data Summary'!DV97="Yes"),OFFSET('Hygiene Data'!$F$7,0,10*ROW('Hygiene Data'!F91)),NA())</f>
        <v>#N/A</v>
      </c>
      <c r="BH97" s="509" t="e">
        <f ca="1">+IF(AND(ISNUMBER(OFFSET('Hygiene Data'!$F$9,0,10*ROW('Hygiene Data'!F91))),'Data Summary'!DW97="Yes"),OFFSET('Hygiene Data'!$F$9,0,10*ROW('Hygiene Data'!F91)),NA())</f>
        <v>#N/A</v>
      </c>
      <c r="BI97" s="509" t="e">
        <f ca="1">+IF(AND(ISNUMBER(OFFSET('Hygiene Data'!$G$5,0,10*ROW('Hygiene Data'!G91))),'Data Summary'!DX97="Yes"),OFFSET('Hygiene Data'!$G$5,0,10*ROW('Hygiene Data'!G91)),NA())</f>
        <v>#N/A</v>
      </c>
      <c r="BJ97" s="509" t="e">
        <f ca="1">+IF(AND(ISNUMBER(OFFSET('Hygiene Data'!$G$7,0,10*ROW('Hygiene Data'!G91))),'Data Summary'!DY97="Yes"),OFFSET('Hygiene Data'!$G$7,0,10*ROW('Hygiene Data'!G91)),NA())</f>
        <v>#N/A</v>
      </c>
      <c r="BK97" s="509" t="e">
        <f ca="1">+IF(AND(ISNUMBER(OFFSET('Hygiene Data'!$G$9,0,10*ROW('Hygiene Data'!G91))),'Data Summary'!DZ97="Yes"),OFFSET('Hygiene Data'!$G$9,0,10*ROW('Hygiene Data'!G91)),NA())</f>
        <v>#N/A</v>
      </c>
      <c r="BL97" s="509" t="e">
        <f ca="1">+IF(AND(ISNUMBER(OFFSET('Hygiene Data'!$H$5,0,10*ROW('Hygiene Data'!H91))),'Data Summary'!EA97="Yes"),OFFSET('Hygiene Data'!$H$5,0,10*ROW('Hygiene Data'!H91)),NA())</f>
        <v>#N/A</v>
      </c>
      <c r="BM97" s="509" t="e">
        <f ca="1">+IF(AND(ISNUMBER(OFFSET('Hygiene Data'!$H$7,0,10*ROW('Hygiene Data'!H91))),'Data Summary'!EB97="Yes"),OFFSET('Hygiene Data'!$H$7,0,10*ROW('Hygiene Data'!H91)),NA())</f>
        <v>#N/A</v>
      </c>
      <c r="BN97" s="509" t="e">
        <f ca="1">+IF(AND(ISNUMBER(OFFSET('Hygiene Data'!$H$9,0,10*ROW('Hygiene Data'!H91))),'Data Summary'!EC97="Yes"),OFFSET('Hygiene Data'!$H$9,0,10*ROW('Hygiene Data'!H91)),NA())</f>
        <v>#N/A</v>
      </c>
      <c r="BO97" s="509" t="e">
        <f ca="1">+IF(AND(ISNUMBER(OFFSET('Hygiene Data'!$I$5,0,10*ROW('Hygiene Data'!I91))),'Data Summary'!ED97="Yes"),OFFSET('Hygiene Data'!$I$5,0,10*ROW('Hygiene Data'!I91)),NA())</f>
        <v>#N/A</v>
      </c>
      <c r="BP97" s="509" t="e">
        <f ca="1">+IF(AND(ISNUMBER(OFFSET('Hygiene Data'!$I$7,0,10*ROW('Hygiene Data'!I91))),'Data Summary'!EE97="Yes"),OFFSET('Hygiene Data'!$I$7,0,10*ROW('Hygiene Data'!I91)),NA())</f>
        <v>#N/A</v>
      </c>
      <c r="BQ97" s="509" t="e">
        <f ca="1">+IF(AND(ISNUMBER(OFFSET('Hygiene Data'!$I$9,0,10*ROW('Hygiene Data'!I91))),'Data Summary'!EF97="Yes"),OFFSET('Hygiene Data'!$I$9,0,10*ROW('Hygiene Data'!I91)),NA())</f>
        <v>#N/A</v>
      </c>
    </row>
    <row r="98" spans="1:69" x14ac:dyDescent="0.25">
      <c r="A98" s="505" t="e">
        <f ca="1">+RIGHT('Data Summary'!A98,LEN('Data Summary'!A98)-9)</f>
        <v>#VALUE!</v>
      </c>
      <c r="B98" s="479" t="str">
        <f ca="1">+IF(ISTEXT('Data Summary'!B98),'Data Summary'!B98,"")</f>
        <v/>
      </c>
      <c r="C98" s="506" t="e">
        <f ca="1">+VALUE('Data Summary'!C98)</f>
        <v>#VALUE!</v>
      </c>
      <c r="D98" s="507" t="e">
        <f ca="1">+IF(AND(ISNUMBER(OFFSET('Water Data'!$D$4,0,10*ROW('Water Data'!D92))),'Data Summary'!BS98="Yes"),100-OFFSET('Water Data'!$D$4,0,10*ROW('Water Data'!D92)),NA())</f>
        <v>#N/A</v>
      </c>
      <c r="E98" s="507" t="e">
        <f ca="1">+IF(AND(ISNUMBER(OFFSET('Water Data'!$D$6,0,10*ROW('Water Data'!D92))),'Data Summary'!BT98="Yes"),OFFSET('Water Data'!$D$6,0,10*ROW('Water Data'!D92)),NA())</f>
        <v>#N/A</v>
      </c>
      <c r="F98" s="507" t="e">
        <f ca="1">+IF(AND(ISNUMBER(OFFSET('Water Data'!$D$9,0,10*ROW('Water Data'!D92))),'Data Summary'!BU98="Yes"),OFFSET('Water Data'!$D$9,0,10*ROW('Water Data'!D92)),NA())</f>
        <v>#N/A</v>
      </c>
      <c r="G98" s="507" t="e">
        <f ca="1">+IF(AND(ISNUMBER(OFFSET('Water Data'!$E$4,0,10*ROW('Water Data'!E92))),'Data Summary'!BV98="Yes"),100-OFFSET('Water Data'!$E$4,0,10*ROW('Water Data'!E92)),NA())</f>
        <v>#N/A</v>
      </c>
      <c r="H98" s="507" t="e">
        <f ca="1">+IF(AND(ISNUMBER(OFFSET('Water Data'!$E$6,0,10*ROW('Water Data'!E92))),'Data Summary'!BW98="Yes"),OFFSET('Water Data'!$E$6,0,10*ROW('Water Data'!E92)),NA())</f>
        <v>#N/A</v>
      </c>
      <c r="I98" s="507" t="e">
        <f ca="1">+IF(AND(ISNUMBER(OFFSET('Water Data'!$E$9,0,10*ROW('Water Data'!E92))),'Data Summary'!BX98="Yes"),OFFSET('Water Data'!$E$9,0,10*ROW('Water Data'!E92)),NA())</f>
        <v>#N/A</v>
      </c>
      <c r="J98" s="507" t="e">
        <f ca="1">+IF(AND(ISNUMBER(OFFSET('Water Data'!$F$4,0,10*ROW('Water Data'!F92))),'Data Summary'!BY98="Yes"),100-OFFSET('Water Data'!$F$4,0,10*ROW('Water Data'!F92)),NA())</f>
        <v>#N/A</v>
      </c>
      <c r="K98" s="507" t="e">
        <f ca="1">+IF(AND(ISNUMBER(OFFSET('Water Data'!$F$6,0,10*ROW('Water Data'!F92))),'Data Summary'!BZ98="Yes"),OFFSET('Water Data'!$F$6,0,10*ROW('Water Data'!F92)),NA())</f>
        <v>#N/A</v>
      </c>
      <c r="L98" s="507" t="e">
        <f ca="1">+IF(AND(ISNUMBER(OFFSET('Water Data'!$F$9,0,10*ROW('Water Data'!F92))),'Data Summary'!CA98="Yes"),OFFSET('Water Data'!$F$9,0,10*ROW('Water Data'!F92)),NA())</f>
        <v>#N/A</v>
      </c>
      <c r="M98" s="507" t="e">
        <f ca="1">+IF(AND(ISNUMBER(OFFSET('Water Data'!$G$4,0,10*ROW('Water Data'!G92))),'Data Summary'!CB98="Yes"),100-OFFSET('Water Data'!$G$4,0,10*ROW('Water Data'!G92)),NA())</f>
        <v>#N/A</v>
      </c>
      <c r="N98" s="507" t="e">
        <f ca="1">+IF(AND(ISNUMBER(OFFSET('Water Data'!$G$6,0,10*ROW('Water Data'!G92))),'Data Summary'!CC98="Yes"),OFFSET('Water Data'!$G$6,0,10*ROW('Water Data'!G92)),NA())</f>
        <v>#N/A</v>
      </c>
      <c r="O98" s="507" t="e">
        <f ca="1">+IF(AND(ISNUMBER(OFFSET('Water Data'!$G$9,0,10*ROW('Water Data'!G92))),'Data Summary'!CD98="Yes"),OFFSET('Water Data'!$G$9,0,10*ROW('Water Data'!G92)),NA())</f>
        <v>#N/A</v>
      </c>
      <c r="P98" s="507" t="e">
        <f ca="1">+IF(AND(ISNUMBER(OFFSET('Water Data'!$H$4,0,10*ROW('Water Data'!H92))),'Data Summary'!CE98="Yes"),100-OFFSET('Water Data'!$H$4,0,10*ROW('Water Data'!H92)),NA())</f>
        <v>#N/A</v>
      </c>
      <c r="Q98" s="507" t="e">
        <f ca="1">+IF(AND(ISNUMBER(OFFSET('Water Data'!$H$6,0,10*ROW('Water Data'!H92))),'Data Summary'!CF98="Yes"),OFFSET('Water Data'!$H$6,0,10*ROW('Water Data'!H92)),NA())</f>
        <v>#N/A</v>
      </c>
      <c r="R98" s="507" t="e">
        <f ca="1">+IF(AND(ISNUMBER(OFFSET('Water Data'!$H$9,0,10*ROW('Water Data'!H92))),'Data Summary'!CG98="Yes"),OFFSET('Water Data'!$H$9,0,10*ROW('Water Data'!H92)),NA())</f>
        <v>#N/A</v>
      </c>
      <c r="S98" s="507" t="e">
        <f ca="1">+IF(AND(ISNUMBER(OFFSET('Water Data'!$I$4,0,10*ROW('Water Data'!I92))),'Data Summary'!CH98="Yes"),100-OFFSET('Water Data'!$I$4,0,10*ROW('Water Data'!I92)),NA())</f>
        <v>#N/A</v>
      </c>
      <c r="T98" s="507" t="e">
        <f ca="1">+IF(AND(ISNUMBER(OFFSET('Water Data'!$I$6,0,10*ROW('Water Data'!I92))),'Data Summary'!CI98="Yes"),OFFSET('Water Data'!$I$6,0,10*ROW('Water Data'!I92)),NA())</f>
        <v>#N/A</v>
      </c>
      <c r="U98" s="507" t="e">
        <f ca="1">+IF(AND(ISNUMBER(OFFSET('Water Data'!$I$9,0,10*ROW('Water Data'!I92))),'Data Summary'!CJ98="Yes"),OFFSET('Water Data'!$I$9,0,10*ROW('Water Data'!I92)),NA())</f>
        <v>#N/A</v>
      </c>
      <c r="V98" s="508" t="e">
        <f ca="1">+IF(AND(ISNUMBER(OFFSET('Sanitation Data'!$D$4,0,10*ROW('Sanitation Data'!D92))),'Data Summary'!CK98="Yes"),100-OFFSET('Sanitation Data'!$D$4,0,10*ROW('Sanitation Data'!D92)),NA())</f>
        <v>#N/A</v>
      </c>
      <c r="W98" s="508" t="e">
        <f ca="1">+IF(AND(ISNUMBER(OFFSET('Sanitation Data'!$D$6,0,10*ROW('Sanitation Data'!D92))),'Data Summary'!CL98="Yes"),OFFSET('Sanitation Data'!$D$6,0,10*ROW('Sanitation Data'!D92)),NA())</f>
        <v>#N/A</v>
      </c>
      <c r="X98" s="508" t="e">
        <f ca="1">+IF(AND(ISNUMBER(OFFSET('Sanitation Data'!$D$10,0,10*ROW('Sanitation Data'!D92))),'Data Summary'!CM98="Yes"),OFFSET('Sanitation Data'!$D$10,0,10*ROW('Sanitation Data'!D92)),NA())</f>
        <v>#N/A</v>
      </c>
      <c r="Y98" s="508" t="e">
        <f ca="1">+IF(AND(ISNUMBER(OFFSET('Sanitation Data'!$D$11,0,10*ROW('Sanitation Data'!D92))),'Data Summary'!CN98="Yes"),OFFSET('Sanitation Data'!$D$11,0,10*ROW('Sanitation Data'!D92)),NA())</f>
        <v>#N/A</v>
      </c>
      <c r="Z98" s="508" t="e">
        <f ca="1">+IF(AND(ISNUMBER(OFFSET('Sanitation Data'!$D$12,0,10*ROW('Sanitation Data'!D92))),'Data Summary'!CO98="Yes"),OFFSET('Sanitation Data'!$D$12,0,10*ROW('Sanitation Data'!D92)),NA())</f>
        <v>#N/A</v>
      </c>
      <c r="AA98" s="508" t="e">
        <f ca="1">+IF(AND(ISNUMBER(OFFSET('Sanitation Data'!$E$4,0,10*ROW('Sanitation Data'!E92))),'Data Summary'!CP98="Yes"),100-OFFSET('Sanitation Data'!$E$4,0,10*ROW('Sanitation Data'!E92)),NA())</f>
        <v>#N/A</v>
      </c>
      <c r="AB98" s="508" t="e">
        <f ca="1">+IF(AND(ISNUMBER(OFFSET('Sanitation Data'!$E$6,0,10*ROW('Sanitation Data'!E92))),'Data Summary'!CQ98="Yes"),OFFSET('Sanitation Data'!$E$6,0,10*ROW('Sanitation Data'!E92)),NA())</f>
        <v>#N/A</v>
      </c>
      <c r="AC98" s="508" t="e">
        <f ca="1">+IF(AND(ISNUMBER(OFFSET('Sanitation Data'!$E$10,0,10*ROW('Sanitation Data'!E92))),'Data Summary'!CR98="Yes"),OFFSET('Sanitation Data'!$E$10,0,10*ROW('Sanitation Data'!E92)),NA())</f>
        <v>#N/A</v>
      </c>
      <c r="AD98" s="508" t="e">
        <f ca="1">+IF(AND(ISNUMBER(OFFSET('Sanitation Data'!$E$11,0,10*ROW('Sanitation Data'!E92))),'Data Summary'!CS98="Yes"),OFFSET('Sanitation Data'!$E$11,0,10*ROW('Sanitation Data'!E92)),NA())</f>
        <v>#N/A</v>
      </c>
      <c r="AE98" s="508" t="e">
        <f ca="1">+IF(AND(ISNUMBER(OFFSET('Sanitation Data'!$E$12,0,10*ROW('Sanitation Data'!E92))),'Data Summary'!CT98="Yes"),OFFSET('Sanitation Data'!$E$12,0,10*ROW('Sanitation Data'!E92)),NA())</f>
        <v>#N/A</v>
      </c>
      <c r="AF98" s="508" t="e">
        <f ca="1">+IF(AND(ISNUMBER(OFFSET('Sanitation Data'!$F$4,0,10*ROW('Sanitation Data'!F92))),'Data Summary'!CU98="Yes"),100-OFFSET('Sanitation Data'!$F$4,0,10*ROW('Sanitation Data'!F92)),NA())</f>
        <v>#N/A</v>
      </c>
      <c r="AG98" s="508" t="e">
        <f ca="1">+IF(AND(ISNUMBER(OFFSET('Sanitation Data'!$F$6,0,10*ROW('Sanitation Data'!F92))),'Data Summary'!CV98="Yes"),OFFSET('Sanitation Data'!$F$6,0,10*ROW('Sanitation Data'!F92)),NA())</f>
        <v>#N/A</v>
      </c>
      <c r="AH98" s="508" t="e">
        <f ca="1">+IF(AND(ISNUMBER(OFFSET('Sanitation Data'!$F$10,0,10*ROW('Sanitation Data'!F92))),'Data Summary'!CW98="Yes"),OFFSET('Sanitation Data'!$F$10,0,10*ROW('Sanitation Data'!F92)),NA())</f>
        <v>#N/A</v>
      </c>
      <c r="AI98" s="508" t="e">
        <f ca="1">+IF(AND(ISNUMBER(OFFSET('Sanitation Data'!$F$11,0,10*ROW('Sanitation Data'!F92))),'Data Summary'!CX98="Yes"),OFFSET('Sanitation Data'!$F$11,0,10*ROW('Sanitation Data'!F92)),NA())</f>
        <v>#N/A</v>
      </c>
      <c r="AJ98" s="508" t="e">
        <f ca="1">+IF(AND(ISNUMBER(OFFSET('Sanitation Data'!$F$12,0,10*ROW('Sanitation Data'!F92))),'Data Summary'!CY98="Yes"),OFFSET('Sanitation Data'!$F$12,0,10*ROW('Sanitation Data'!F92)),NA())</f>
        <v>#N/A</v>
      </c>
      <c r="AK98" s="508" t="e">
        <f ca="1">+IF(AND(ISNUMBER(OFFSET('Sanitation Data'!$G$4,0,10*ROW('Sanitation Data'!G92))),'Data Summary'!CZ98="Yes"),100-OFFSET('Sanitation Data'!$G$4,0,10*ROW('Sanitation Data'!G92)),NA())</f>
        <v>#N/A</v>
      </c>
      <c r="AL98" s="508" t="e">
        <f ca="1">+IF(AND(ISNUMBER(OFFSET('Sanitation Data'!$G$6,0,10*ROW('Sanitation Data'!G92))),'Data Summary'!DA98="Yes"),OFFSET('Sanitation Data'!$G$6,0,10*ROW('Sanitation Data'!G92)),NA())</f>
        <v>#N/A</v>
      </c>
      <c r="AM98" s="508" t="e">
        <f ca="1">+IF(AND(ISNUMBER(OFFSET('Sanitation Data'!$G$10,0,10*ROW('Sanitation Data'!G92))),'Data Summary'!DB98="Yes"),OFFSET('Sanitation Data'!$G$10,0,10*ROW('Sanitation Data'!G92)),NA())</f>
        <v>#N/A</v>
      </c>
      <c r="AN98" s="508" t="e">
        <f ca="1">+IF(AND(ISNUMBER(OFFSET('Sanitation Data'!$G$11,0,10*ROW('Sanitation Data'!G92))),'Data Summary'!DC98="Yes"),OFFSET('Sanitation Data'!$G$11,0,10*ROW('Sanitation Data'!G92)),NA())</f>
        <v>#N/A</v>
      </c>
      <c r="AO98" s="508" t="e">
        <f ca="1">+IF(AND(ISNUMBER(OFFSET('Sanitation Data'!$G$12,0,10*ROW('Sanitation Data'!G92))),'Data Summary'!DD98="Yes"),OFFSET('Sanitation Data'!$G$12,0,10*ROW('Sanitation Data'!G92)),NA())</f>
        <v>#N/A</v>
      </c>
      <c r="AP98" s="508" t="e">
        <f ca="1">+IF(AND(ISNUMBER(OFFSET('Sanitation Data'!$H$4,0,10*ROW('Sanitation Data'!H92))),'Data Summary'!DE98="Yes"),100-OFFSET('Sanitation Data'!$H$4,0,10*ROW('Sanitation Data'!H92)),NA())</f>
        <v>#N/A</v>
      </c>
      <c r="AQ98" s="508" t="e">
        <f ca="1">+IF(AND(ISNUMBER(OFFSET('Sanitation Data'!$H$6,0,10*ROW('Sanitation Data'!H92))),'Data Summary'!DF98="Yes"),OFFSET('Sanitation Data'!$H$6,0,10*ROW('Sanitation Data'!H92)),NA())</f>
        <v>#N/A</v>
      </c>
      <c r="AR98" s="508" t="e">
        <f ca="1">+IF(AND(ISNUMBER(OFFSET('Sanitation Data'!$H$10,0,10*ROW('Sanitation Data'!H92))),'Data Summary'!DG98="Yes"),OFFSET('Sanitation Data'!$H$10,0,10*ROW('Sanitation Data'!H92)),NA())</f>
        <v>#N/A</v>
      </c>
      <c r="AS98" s="508" t="e">
        <f ca="1">+IF(AND(ISNUMBER(OFFSET('Sanitation Data'!$H$11,0,10*ROW('Sanitation Data'!H92))),'Data Summary'!DH98="Yes"),OFFSET('Sanitation Data'!$H$11,0,10*ROW('Sanitation Data'!H92)),NA())</f>
        <v>#N/A</v>
      </c>
      <c r="AT98" s="508" t="e">
        <f ca="1">+IF(AND(ISNUMBER(OFFSET('Sanitation Data'!$H$12,0,10*ROW('Sanitation Data'!H92))),'Data Summary'!DI98="Yes"),OFFSET('Sanitation Data'!$H$12,0,10*ROW('Sanitation Data'!H92)),NA())</f>
        <v>#N/A</v>
      </c>
      <c r="AU98" s="508" t="e">
        <f ca="1">+IF(AND(ISNUMBER(OFFSET('Sanitation Data'!$I$4,0,10*ROW('Sanitation Data'!I92))),'Data Summary'!DJ98="Yes"),100-OFFSET('Sanitation Data'!$I$4,0,10*ROW('Sanitation Data'!I92)),NA())</f>
        <v>#N/A</v>
      </c>
      <c r="AV98" s="508" t="e">
        <f ca="1">+IF(AND(ISNUMBER(OFFSET('Sanitation Data'!$I$6,0,10*ROW('Sanitation Data'!I92))),'Data Summary'!DK98="Yes"),OFFSET('Sanitation Data'!$I$6,0,10*ROW('Sanitation Data'!I92)),NA())</f>
        <v>#N/A</v>
      </c>
      <c r="AW98" s="508" t="e">
        <f ca="1">+IF(AND(ISNUMBER(OFFSET('Sanitation Data'!$I$10,0,10*ROW('Sanitation Data'!I92))),'Data Summary'!DL98="Yes"),OFFSET('Sanitation Data'!$I$10,0,10*ROW('Sanitation Data'!I92)),NA())</f>
        <v>#N/A</v>
      </c>
      <c r="AX98" s="508" t="e">
        <f ca="1">+IF(AND(ISNUMBER(OFFSET('Sanitation Data'!$I$11,0,10*ROW('Sanitation Data'!I92))),'Data Summary'!DM98="Yes"),OFFSET('Sanitation Data'!$I$11,0,10*ROW('Sanitation Data'!I92)),NA())</f>
        <v>#N/A</v>
      </c>
      <c r="AY98" s="508" t="e">
        <f ca="1">+IF(AND(ISNUMBER(OFFSET('Sanitation Data'!$I$12,0,10*ROW('Sanitation Data'!I92))),'Data Summary'!DN98="Yes"),OFFSET('Sanitation Data'!$I$12,0,10*ROW('Sanitation Data'!I92)),NA())</f>
        <v>#N/A</v>
      </c>
      <c r="AZ98" s="509" t="e">
        <f ca="1">+IF(AND(ISNUMBER(OFFSET('Hygiene Data'!$D$5,0,10*ROW('Hygiene Data'!D92))),'Data Summary'!DO98="Yes"),OFFSET('Hygiene Data'!$D$5,0,10*ROW('Hygiene Data'!D92)),NA())</f>
        <v>#N/A</v>
      </c>
      <c r="BA98" s="509" t="e">
        <f ca="1">+IF(AND(ISNUMBER(OFFSET('Hygiene Data'!$D$7,0,10*ROW('Hygiene Data'!D92))),'Data Summary'!DP98="Yes"),OFFSET('Hygiene Data'!$D$7,0,10*ROW('Hygiene Data'!D92)),NA())</f>
        <v>#N/A</v>
      </c>
      <c r="BB98" s="509" t="e">
        <f ca="1">+IF(AND(ISNUMBER(OFFSET('Hygiene Data'!$D$9,0,10*ROW('Hygiene Data'!D92))),'Data Summary'!DQ98="Yes"),OFFSET('Hygiene Data'!$D$9,0,10*ROW('Hygiene Data'!D92)),NA())</f>
        <v>#N/A</v>
      </c>
      <c r="BC98" s="509" t="e">
        <f ca="1">+IF(AND(ISNUMBER(OFFSET('Hygiene Data'!$E$5,0,10*ROW('Hygiene Data'!E92))),'Data Summary'!DR98="Yes"),OFFSET('Hygiene Data'!$E$5,0,10*ROW('Hygiene Data'!E92)),NA())</f>
        <v>#N/A</v>
      </c>
      <c r="BD98" s="509" t="e">
        <f ca="1">+IF(AND(ISNUMBER(OFFSET('Hygiene Data'!$E$7,0,10*ROW('Hygiene Data'!E92))),'Data Summary'!DS98="Yes"),OFFSET('Hygiene Data'!$E$7,0,10*ROW('Hygiene Data'!E92)),NA())</f>
        <v>#N/A</v>
      </c>
      <c r="BE98" s="509" t="e">
        <f ca="1">+IF(AND(ISNUMBER(OFFSET('Hygiene Data'!$E$9,0,10*ROW('Hygiene Data'!E92))),'Data Summary'!DT98="Yes"),OFFSET('Hygiene Data'!$E$9,0,10*ROW('Hygiene Data'!E92)),NA())</f>
        <v>#N/A</v>
      </c>
      <c r="BF98" s="509" t="e">
        <f ca="1">+IF(AND(ISNUMBER(OFFSET('Hygiene Data'!$F$5,0,10*ROW('Hygiene Data'!F92))),'Data Summary'!DU98="Yes"),OFFSET('Hygiene Data'!$F$5,0,10*ROW('Hygiene Data'!F92)),NA())</f>
        <v>#N/A</v>
      </c>
      <c r="BG98" s="509" t="e">
        <f ca="1">+IF(AND(ISNUMBER(OFFSET('Hygiene Data'!$F$7,0,10*ROW('Hygiene Data'!F92))),'Data Summary'!DV98="Yes"),OFFSET('Hygiene Data'!$F$7,0,10*ROW('Hygiene Data'!F92)),NA())</f>
        <v>#N/A</v>
      </c>
      <c r="BH98" s="509" t="e">
        <f ca="1">+IF(AND(ISNUMBER(OFFSET('Hygiene Data'!$F$9,0,10*ROW('Hygiene Data'!F92))),'Data Summary'!DW98="Yes"),OFFSET('Hygiene Data'!$F$9,0,10*ROW('Hygiene Data'!F92)),NA())</f>
        <v>#N/A</v>
      </c>
      <c r="BI98" s="509" t="e">
        <f ca="1">+IF(AND(ISNUMBER(OFFSET('Hygiene Data'!$G$5,0,10*ROW('Hygiene Data'!G92))),'Data Summary'!DX98="Yes"),OFFSET('Hygiene Data'!$G$5,0,10*ROW('Hygiene Data'!G92)),NA())</f>
        <v>#N/A</v>
      </c>
      <c r="BJ98" s="509" t="e">
        <f ca="1">+IF(AND(ISNUMBER(OFFSET('Hygiene Data'!$G$7,0,10*ROW('Hygiene Data'!G92))),'Data Summary'!DY98="Yes"),OFFSET('Hygiene Data'!$G$7,0,10*ROW('Hygiene Data'!G92)),NA())</f>
        <v>#N/A</v>
      </c>
      <c r="BK98" s="509" t="e">
        <f ca="1">+IF(AND(ISNUMBER(OFFSET('Hygiene Data'!$G$9,0,10*ROW('Hygiene Data'!G92))),'Data Summary'!DZ98="Yes"),OFFSET('Hygiene Data'!$G$9,0,10*ROW('Hygiene Data'!G92)),NA())</f>
        <v>#N/A</v>
      </c>
      <c r="BL98" s="509" t="e">
        <f ca="1">+IF(AND(ISNUMBER(OFFSET('Hygiene Data'!$H$5,0,10*ROW('Hygiene Data'!H92))),'Data Summary'!EA98="Yes"),OFFSET('Hygiene Data'!$H$5,0,10*ROW('Hygiene Data'!H92)),NA())</f>
        <v>#N/A</v>
      </c>
      <c r="BM98" s="509" t="e">
        <f ca="1">+IF(AND(ISNUMBER(OFFSET('Hygiene Data'!$H$7,0,10*ROW('Hygiene Data'!H92))),'Data Summary'!EB98="Yes"),OFFSET('Hygiene Data'!$H$7,0,10*ROW('Hygiene Data'!H92)),NA())</f>
        <v>#N/A</v>
      </c>
      <c r="BN98" s="509" t="e">
        <f ca="1">+IF(AND(ISNUMBER(OFFSET('Hygiene Data'!$H$9,0,10*ROW('Hygiene Data'!H92))),'Data Summary'!EC98="Yes"),OFFSET('Hygiene Data'!$H$9,0,10*ROW('Hygiene Data'!H92)),NA())</f>
        <v>#N/A</v>
      </c>
      <c r="BO98" s="509" t="e">
        <f ca="1">+IF(AND(ISNUMBER(OFFSET('Hygiene Data'!$I$5,0,10*ROW('Hygiene Data'!I92))),'Data Summary'!ED98="Yes"),OFFSET('Hygiene Data'!$I$5,0,10*ROW('Hygiene Data'!I92)),NA())</f>
        <v>#N/A</v>
      </c>
      <c r="BP98" s="509" t="e">
        <f ca="1">+IF(AND(ISNUMBER(OFFSET('Hygiene Data'!$I$7,0,10*ROW('Hygiene Data'!I92))),'Data Summary'!EE98="Yes"),OFFSET('Hygiene Data'!$I$7,0,10*ROW('Hygiene Data'!I92)),NA())</f>
        <v>#N/A</v>
      </c>
      <c r="BQ98" s="509" t="e">
        <f ca="1">+IF(AND(ISNUMBER(OFFSET('Hygiene Data'!$I$9,0,10*ROW('Hygiene Data'!I92))),'Data Summary'!EF98="Yes"),OFFSET('Hygiene Data'!$I$9,0,10*ROW('Hygiene Data'!I92)),NA())</f>
        <v>#N/A</v>
      </c>
    </row>
    <row r="99" spans="1:69" x14ac:dyDescent="0.25">
      <c r="A99" s="505" t="e">
        <f ca="1">+RIGHT('Data Summary'!A99,LEN('Data Summary'!A99)-9)</f>
        <v>#VALUE!</v>
      </c>
      <c r="B99" s="479" t="str">
        <f ca="1">+IF(ISTEXT('Data Summary'!B99),'Data Summary'!B99,"")</f>
        <v/>
      </c>
      <c r="C99" s="506" t="e">
        <f ca="1">+VALUE('Data Summary'!C99)</f>
        <v>#VALUE!</v>
      </c>
      <c r="D99" s="507" t="e">
        <f ca="1">+IF(AND(ISNUMBER(OFFSET('Water Data'!$D$4,0,10*ROW('Water Data'!D93))),'Data Summary'!BS99="Yes"),100-OFFSET('Water Data'!$D$4,0,10*ROW('Water Data'!D93)),NA())</f>
        <v>#N/A</v>
      </c>
      <c r="E99" s="507" t="e">
        <f ca="1">+IF(AND(ISNUMBER(OFFSET('Water Data'!$D$6,0,10*ROW('Water Data'!D93))),'Data Summary'!BT99="Yes"),OFFSET('Water Data'!$D$6,0,10*ROW('Water Data'!D93)),NA())</f>
        <v>#N/A</v>
      </c>
      <c r="F99" s="507" t="e">
        <f ca="1">+IF(AND(ISNUMBER(OFFSET('Water Data'!$D$9,0,10*ROW('Water Data'!D93))),'Data Summary'!BU99="Yes"),OFFSET('Water Data'!$D$9,0,10*ROW('Water Data'!D93)),NA())</f>
        <v>#N/A</v>
      </c>
      <c r="G99" s="507" t="e">
        <f ca="1">+IF(AND(ISNUMBER(OFFSET('Water Data'!$E$4,0,10*ROW('Water Data'!E93))),'Data Summary'!BV99="Yes"),100-OFFSET('Water Data'!$E$4,0,10*ROW('Water Data'!E93)),NA())</f>
        <v>#N/A</v>
      </c>
      <c r="H99" s="507" t="e">
        <f ca="1">+IF(AND(ISNUMBER(OFFSET('Water Data'!$E$6,0,10*ROW('Water Data'!E93))),'Data Summary'!BW99="Yes"),OFFSET('Water Data'!$E$6,0,10*ROW('Water Data'!E93)),NA())</f>
        <v>#N/A</v>
      </c>
      <c r="I99" s="507" t="e">
        <f ca="1">+IF(AND(ISNUMBER(OFFSET('Water Data'!$E$9,0,10*ROW('Water Data'!E93))),'Data Summary'!BX99="Yes"),OFFSET('Water Data'!$E$9,0,10*ROW('Water Data'!E93)),NA())</f>
        <v>#N/A</v>
      </c>
      <c r="J99" s="507" t="e">
        <f ca="1">+IF(AND(ISNUMBER(OFFSET('Water Data'!$F$4,0,10*ROW('Water Data'!F93))),'Data Summary'!BY99="Yes"),100-OFFSET('Water Data'!$F$4,0,10*ROW('Water Data'!F93)),NA())</f>
        <v>#N/A</v>
      </c>
      <c r="K99" s="507" t="e">
        <f ca="1">+IF(AND(ISNUMBER(OFFSET('Water Data'!$F$6,0,10*ROW('Water Data'!F93))),'Data Summary'!BZ99="Yes"),OFFSET('Water Data'!$F$6,0,10*ROW('Water Data'!F93)),NA())</f>
        <v>#N/A</v>
      </c>
      <c r="L99" s="507" t="e">
        <f ca="1">+IF(AND(ISNUMBER(OFFSET('Water Data'!$F$9,0,10*ROW('Water Data'!F93))),'Data Summary'!CA99="Yes"),OFFSET('Water Data'!$F$9,0,10*ROW('Water Data'!F93)),NA())</f>
        <v>#N/A</v>
      </c>
      <c r="M99" s="507" t="e">
        <f ca="1">+IF(AND(ISNUMBER(OFFSET('Water Data'!$G$4,0,10*ROW('Water Data'!G93))),'Data Summary'!CB99="Yes"),100-OFFSET('Water Data'!$G$4,0,10*ROW('Water Data'!G93)),NA())</f>
        <v>#N/A</v>
      </c>
      <c r="N99" s="507" t="e">
        <f ca="1">+IF(AND(ISNUMBER(OFFSET('Water Data'!$G$6,0,10*ROW('Water Data'!G93))),'Data Summary'!CC99="Yes"),OFFSET('Water Data'!$G$6,0,10*ROW('Water Data'!G93)),NA())</f>
        <v>#N/A</v>
      </c>
      <c r="O99" s="507" t="e">
        <f ca="1">+IF(AND(ISNUMBER(OFFSET('Water Data'!$G$9,0,10*ROW('Water Data'!G93))),'Data Summary'!CD99="Yes"),OFFSET('Water Data'!$G$9,0,10*ROW('Water Data'!G93)),NA())</f>
        <v>#N/A</v>
      </c>
      <c r="P99" s="507" t="e">
        <f ca="1">+IF(AND(ISNUMBER(OFFSET('Water Data'!$H$4,0,10*ROW('Water Data'!H93))),'Data Summary'!CE99="Yes"),100-OFFSET('Water Data'!$H$4,0,10*ROW('Water Data'!H93)),NA())</f>
        <v>#N/A</v>
      </c>
      <c r="Q99" s="507" t="e">
        <f ca="1">+IF(AND(ISNUMBER(OFFSET('Water Data'!$H$6,0,10*ROW('Water Data'!H93))),'Data Summary'!CF99="Yes"),OFFSET('Water Data'!$H$6,0,10*ROW('Water Data'!H93)),NA())</f>
        <v>#N/A</v>
      </c>
      <c r="R99" s="507" t="e">
        <f ca="1">+IF(AND(ISNUMBER(OFFSET('Water Data'!$H$9,0,10*ROW('Water Data'!H93))),'Data Summary'!CG99="Yes"),OFFSET('Water Data'!$H$9,0,10*ROW('Water Data'!H93)),NA())</f>
        <v>#N/A</v>
      </c>
      <c r="S99" s="507" t="e">
        <f ca="1">+IF(AND(ISNUMBER(OFFSET('Water Data'!$I$4,0,10*ROW('Water Data'!I93))),'Data Summary'!CH99="Yes"),100-OFFSET('Water Data'!$I$4,0,10*ROW('Water Data'!I93)),NA())</f>
        <v>#N/A</v>
      </c>
      <c r="T99" s="507" t="e">
        <f ca="1">+IF(AND(ISNUMBER(OFFSET('Water Data'!$I$6,0,10*ROW('Water Data'!I93))),'Data Summary'!CI99="Yes"),OFFSET('Water Data'!$I$6,0,10*ROW('Water Data'!I93)),NA())</f>
        <v>#N/A</v>
      </c>
      <c r="U99" s="507" t="e">
        <f ca="1">+IF(AND(ISNUMBER(OFFSET('Water Data'!$I$9,0,10*ROW('Water Data'!I93))),'Data Summary'!CJ99="Yes"),OFFSET('Water Data'!$I$9,0,10*ROW('Water Data'!I93)),NA())</f>
        <v>#N/A</v>
      </c>
      <c r="V99" s="508" t="e">
        <f ca="1">+IF(AND(ISNUMBER(OFFSET('Sanitation Data'!$D$4,0,10*ROW('Sanitation Data'!D93))),'Data Summary'!CK99="Yes"),100-OFFSET('Sanitation Data'!$D$4,0,10*ROW('Sanitation Data'!D93)),NA())</f>
        <v>#N/A</v>
      </c>
      <c r="W99" s="508" t="e">
        <f ca="1">+IF(AND(ISNUMBER(OFFSET('Sanitation Data'!$D$6,0,10*ROW('Sanitation Data'!D93))),'Data Summary'!CL99="Yes"),OFFSET('Sanitation Data'!$D$6,0,10*ROW('Sanitation Data'!D93)),NA())</f>
        <v>#N/A</v>
      </c>
      <c r="X99" s="508" t="e">
        <f ca="1">+IF(AND(ISNUMBER(OFFSET('Sanitation Data'!$D$10,0,10*ROW('Sanitation Data'!D93))),'Data Summary'!CM99="Yes"),OFFSET('Sanitation Data'!$D$10,0,10*ROW('Sanitation Data'!D93)),NA())</f>
        <v>#N/A</v>
      </c>
      <c r="Y99" s="508" t="e">
        <f ca="1">+IF(AND(ISNUMBER(OFFSET('Sanitation Data'!$D$11,0,10*ROW('Sanitation Data'!D93))),'Data Summary'!CN99="Yes"),OFFSET('Sanitation Data'!$D$11,0,10*ROW('Sanitation Data'!D93)),NA())</f>
        <v>#N/A</v>
      </c>
      <c r="Z99" s="508" t="e">
        <f ca="1">+IF(AND(ISNUMBER(OFFSET('Sanitation Data'!$D$12,0,10*ROW('Sanitation Data'!D93))),'Data Summary'!CO99="Yes"),OFFSET('Sanitation Data'!$D$12,0,10*ROW('Sanitation Data'!D93)),NA())</f>
        <v>#N/A</v>
      </c>
      <c r="AA99" s="508" t="e">
        <f ca="1">+IF(AND(ISNUMBER(OFFSET('Sanitation Data'!$E$4,0,10*ROW('Sanitation Data'!E93))),'Data Summary'!CP99="Yes"),100-OFFSET('Sanitation Data'!$E$4,0,10*ROW('Sanitation Data'!E93)),NA())</f>
        <v>#N/A</v>
      </c>
      <c r="AB99" s="508" t="e">
        <f ca="1">+IF(AND(ISNUMBER(OFFSET('Sanitation Data'!$E$6,0,10*ROW('Sanitation Data'!E93))),'Data Summary'!CQ99="Yes"),OFFSET('Sanitation Data'!$E$6,0,10*ROW('Sanitation Data'!E93)),NA())</f>
        <v>#N/A</v>
      </c>
      <c r="AC99" s="508" t="e">
        <f ca="1">+IF(AND(ISNUMBER(OFFSET('Sanitation Data'!$E$10,0,10*ROW('Sanitation Data'!E93))),'Data Summary'!CR99="Yes"),OFFSET('Sanitation Data'!$E$10,0,10*ROW('Sanitation Data'!E93)),NA())</f>
        <v>#N/A</v>
      </c>
      <c r="AD99" s="508" t="e">
        <f ca="1">+IF(AND(ISNUMBER(OFFSET('Sanitation Data'!$E$11,0,10*ROW('Sanitation Data'!E93))),'Data Summary'!CS99="Yes"),OFFSET('Sanitation Data'!$E$11,0,10*ROW('Sanitation Data'!E93)),NA())</f>
        <v>#N/A</v>
      </c>
      <c r="AE99" s="508" t="e">
        <f ca="1">+IF(AND(ISNUMBER(OFFSET('Sanitation Data'!$E$12,0,10*ROW('Sanitation Data'!E93))),'Data Summary'!CT99="Yes"),OFFSET('Sanitation Data'!$E$12,0,10*ROW('Sanitation Data'!E93)),NA())</f>
        <v>#N/A</v>
      </c>
      <c r="AF99" s="508" t="e">
        <f ca="1">+IF(AND(ISNUMBER(OFFSET('Sanitation Data'!$F$4,0,10*ROW('Sanitation Data'!F93))),'Data Summary'!CU99="Yes"),100-OFFSET('Sanitation Data'!$F$4,0,10*ROW('Sanitation Data'!F93)),NA())</f>
        <v>#N/A</v>
      </c>
      <c r="AG99" s="508" t="e">
        <f ca="1">+IF(AND(ISNUMBER(OFFSET('Sanitation Data'!$F$6,0,10*ROW('Sanitation Data'!F93))),'Data Summary'!CV99="Yes"),OFFSET('Sanitation Data'!$F$6,0,10*ROW('Sanitation Data'!F93)),NA())</f>
        <v>#N/A</v>
      </c>
      <c r="AH99" s="508" t="e">
        <f ca="1">+IF(AND(ISNUMBER(OFFSET('Sanitation Data'!$F$10,0,10*ROW('Sanitation Data'!F93))),'Data Summary'!CW99="Yes"),OFFSET('Sanitation Data'!$F$10,0,10*ROW('Sanitation Data'!F93)),NA())</f>
        <v>#N/A</v>
      </c>
      <c r="AI99" s="508" t="e">
        <f ca="1">+IF(AND(ISNUMBER(OFFSET('Sanitation Data'!$F$11,0,10*ROW('Sanitation Data'!F93))),'Data Summary'!CX99="Yes"),OFFSET('Sanitation Data'!$F$11,0,10*ROW('Sanitation Data'!F93)),NA())</f>
        <v>#N/A</v>
      </c>
      <c r="AJ99" s="508" t="e">
        <f ca="1">+IF(AND(ISNUMBER(OFFSET('Sanitation Data'!$F$12,0,10*ROW('Sanitation Data'!F93))),'Data Summary'!CY99="Yes"),OFFSET('Sanitation Data'!$F$12,0,10*ROW('Sanitation Data'!F93)),NA())</f>
        <v>#N/A</v>
      </c>
      <c r="AK99" s="508" t="e">
        <f ca="1">+IF(AND(ISNUMBER(OFFSET('Sanitation Data'!$G$4,0,10*ROW('Sanitation Data'!G93))),'Data Summary'!CZ99="Yes"),100-OFFSET('Sanitation Data'!$G$4,0,10*ROW('Sanitation Data'!G93)),NA())</f>
        <v>#N/A</v>
      </c>
      <c r="AL99" s="508" t="e">
        <f ca="1">+IF(AND(ISNUMBER(OFFSET('Sanitation Data'!$G$6,0,10*ROW('Sanitation Data'!G93))),'Data Summary'!DA99="Yes"),OFFSET('Sanitation Data'!$G$6,0,10*ROW('Sanitation Data'!G93)),NA())</f>
        <v>#N/A</v>
      </c>
      <c r="AM99" s="508" t="e">
        <f ca="1">+IF(AND(ISNUMBER(OFFSET('Sanitation Data'!$G$10,0,10*ROW('Sanitation Data'!G93))),'Data Summary'!DB99="Yes"),OFFSET('Sanitation Data'!$G$10,0,10*ROW('Sanitation Data'!G93)),NA())</f>
        <v>#N/A</v>
      </c>
      <c r="AN99" s="508" t="e">
        <f ca="1">+IF(AND(ISNUMBER(OFFSET('Sanitation Data'!$G$11,0,10*ROW('Sanitation Data'!G93))),'Data Summary'!DC99="Yes"),OFFSET('Sanitation Data'!$G$11,0,10*ROW('Sanitation Data'!G93)),NA())</f>
        <v>#N/A</v>
      </c>
      <c r="AO99" s="508" t="e">
        <f ca="1">+IF(AND(ISNUMBER(OFFSET('Sanitation Data'!$G$12,0,10*ROW('Sanitation Data'!G93))),'Data Summary'!DD99="Yes"),OFFSET('Sanitation Data'!$G$12,0,10*ROW('Sanitation Data'!G93)),NA())</f>
        <v>#N/A</v>
      </c>
      <c r="AP99" s="508" t="e">
        <f ca="1">+IF(AND(ISNUMBER(OFFSET('Sanitation Data'!$H$4,0,10*ROW('Sanitation Data'!H93))),'Data Summary'!DE99="Yes"),100-OFFSET('Sanitation Data'!$H$4,0,10*ROW('Sanitation Data'!H93)),NA())</f>
        <v>#N/A</v>
      </c>
      <c r="AQ99" s="508" t="e">
        <f ca="1">+IF(AND(ISNUMBER(OFFSET('Sanitation Data'!$H$6,0,10*ROW('Sanitation Data'!H93))),'Data Summary'!DF99="Yes"),OFFSET('Sanitation Data'!$H$6,0,10*ROW('Sanitation Data'!H93)),NA())</f>
        <v>#N/A</v>
      </c>
      <c r="AR99" s="508" t="e">
        <f ca="1">+IF(AND(ISNUMBER(OFFSET('Sanitation Data'!$H$10,0,10*ROW('Sanitation Data'!H93))),'Data Summary'!DG99="Yes"),OFFSET('Sanitation Data'!$H$10,0,10*ROW('Sanitation Data'!H93)),NA())</f>
        <v>#N/A</v>
      </c>
      <c r="AS99" s="508" t="e">
        <f ca="1">+IF(AND(ISNUMBER(OFFSET('Sanitation Data'!$H$11,0,10*ROW('Sanitation Data'!H93))),'Data Summary'!DH99="Yes"),OFFSET('Sanitation Data'!$H$11,0,10*ROW('Sanitation Data'!H93)),NA())</f>
        <v>#N/A</v>
      </c>
      <c r="AT99" s="508" t="e">
        <f ca="1">+IF(AND(ISNUMBER(OFFSET('Sanitation Data'!$H$12,0,10*ROW('Sanitation Data'!H93))),'Data Summary'!DI99="Yes"),OFFSET('Sanitation Data'!$H$12,0,10*ROW('Sanitation Data'!H93)),NA())</f>
        <v>#N/A</v>
      </c>
      <c r="AU99" s="508" t="e">
        <f ca="1">+IF(AND(ISNUMBER(OFFSET('Sanitation Data'!$I$4,0,10*ROW('Sanitation Data'!I93))),'Data Summary'!DJ99="Yes"),100-OFFSET('Sanitation Data'!$I$4,0,10*ROW('Sanitation Data'!I93)),NA())</f>
        <v>#N/A</v>
      </c>
      <c r="AV99" s="508" t="e">
        <f ca="1">+IF(AND(ISNUMBER(OFFSET('Sanitation Data'!$I$6,0,10*ROW('Sanitation Data'!I93))),'Data Summary'!DK99="Yes"),OFFSET('Sanitation Data'!$I$6,0,10*ROW('Sanitation Data'!I93)),NA())</f>
        <v>#N/A</v>
      </c>
      <c r="AW99" s="508" t="e">
        <f ca="1">+IF(AND(ISNUMBER(OFFSET('Sanitation Data'!$I$10,0,10*ROW('Sanitation Data'!I93))),'Data Summary'!DL99="Yes"),OFFSET('Sanitation Data'!$I$10,0,10*ROW('Sanitation Data'!I93)),NA())</f>
        <v>#N/A</v>
      </c>
      <c r="AX99" s="508" t="e">
        <f ca="1">+IF(AND(ISNUMBER(OFFSET('Sanitation Data'!$I$11,0,10*ROW('Sanitation Data'!I93))),'Data Summary'!DM99="Yes"),OFFSET('Sanitation Data'!$I$11,0,10*ROW('Sanitation Data'!I93)),NA())</f>
        <v>#N/A</v>
      </c>
      <c r="AY99" s="508" t="e">
        <f ca="1">+IF(AND(ISNUMBER(OFFSET('Sanitation Data'!$I$12,0,10*ROW('Sanitation Data'!I93))),'Data Summary'!DN99="Yes"),OFFSET('Sanitation Data'!$I$12,0,10*ROW('Sanitation Data'!I93)),NA())</f>
        <v>#N/A</v>
      </c>
      <c r="AZ99" s="509" t="e">
        <f ca="1">+IF(AND(ISNUMBER(OFFSET('Hygiene Data'!$D$5,0,10*ROW('Hygiene Data'!D93))),'Data Summary'!DO99="Yes"),OFFSET('Hygiene Data'!$D$5,0,10*ROW('Hygiene Data'!D93)),NA())</f>
        <v>#N/A</v>
      </c>
      <c r="BA99" s="509" t="e">
        <f ca="1">+IF(AND(ISNUMBER(OFFSET('Hygiene Data'!$D$7,0,10*ROW('Hygiene Data'!D93))),'Data Summary'!DP99="Yes"),OFFSET('Hygiene Data'!$D$7,0,10*ROW('Hygiene Data'!D93)),NA())</f>
        <v>#N/A</v>
      </c>
      <c r="BB99" s="509" t="e">
        <f ca="1">+IF(AND(ISNUMBER(OFFSET('Hygiene Data'!$D$9,0,10*ROW('Hygiene Data'!D93))),'Data Summary'!DQ99="Yes"),OFFSET('Hygiene Data'!$D$9,0,10*ROW('Hygiene Data'!D93)),NA())</f>
        <v>#N/A</v>
      </c>
      <c r="BC99" s="509" t="e">
        <f ca="1">+IF(AND(ISNUMBER(OFFSET('Hygiene Data'!$E$5,0,10*ROW('Hygiene Data'!E93))),'Data Summary'!DR99="Yes"),OFFSET('Hygiene Data'!$E$5,0,10*ROW('Hygiene Data'!E93)),NA())</f>
        <v>#N/A</v>
      </c>
      <c r="BD99" s="509" t="e">
        <f ca="1">+IF(AND(ISNUMBER(OFFSET('Hygiene Data'!$E$7,0,10*ROW('Hygiene Data'!E93))),'Data Summary'!DS99="Yes"),OFFSET('Hygiene Data'!$E$7,0,10*ROW('Hygiene Data'!E93)),NA())</f>
        <v>#N/A</v>
      </c>
      <c r="BE99" s="509" t="e">
        <f ca="1">+IF(AND(ISNUMBER(OFFSET('Hygiene Data'!$E$9,0,10*ROW('Hygiene Data'!E93))),'Data Summary'!DT99="Yes"),OFFSET('Hygiene Data'!$E$9,0,10*ROW('Hygiene Data'!E93)),NA())</f>
        <v>#N/A</v>
      </c>
      <c r="BF99" s="509" t="e">
        <f ca="1">+IF(AND(ISNUMBER(OFFSET('Hygiene Data'!$F$5,0,10*ROW('Hygiene Data'!F93))),'Data Summary'!DU99="Yes"),OFFSET('Hygiene Data'!$F$5,0,10*ROW('Hygiene Data'!F93)),NA())</f>
        <v>#N/A</v>
      </c>
      <c r="BG99" s="509" t="e">
        <f ca="1">+IF(AND(ISNUMBER(OFFSET('Hygiene Data'!$F$7,0,10*ROW('Hygiene Data'!F93))),'Data Summary'!DV99="Yes"),OFFSET('Hygiene Data'!$F$7,0,10*ROW('Hygiene Data'!F93)),NA())</f>
        <v>#N/A</v>
      </c>
      <c r="BH99" s="509" t="e">
        <f ca="1">+IF(AND(ISNUMBER(OFFSET('Hygiene Data'!$F$9,0,10*ROW('Hygiene Data'!F93))),'Data Summary'!DW99="Yes"),OFFSET('Hygiene Data'!$F$9,0,10*ROW('Hygiene Data'!F93)),NA())</f>
        <v>#N/A</v>
      </c>
      <c r="BI99" s="509" t="e">
        <f ca="1">+IF(AND(ISNUMBER(OFFSET('Hygiene Data'!$G$5,0,10*ROW('Hygiene Data'!G93))),'Data Summary'!DX99="Yes"),OFFSET('Hygiene Data'!$G$5,0,10*ROW('Hygiene Data'!G93)),NA())</f>
        <v>#N/A</v>
      </c>
      <c r="BJ99" s="509" t="e">
        <f ca="1">+IF(AND(ISNUMBER(OFFSET('Hygiene Data'!$G$7,0,10*ROW('Hygiene Data'!G93))),'Data Summary'!DY99="Yes"),OFFSET('Hygiene Data'!$G$7,0,10*ROW('Hygiene Data'!G93)),NA())</f>
        <v>#N/A</v>
      </c>
      <c r="BK99" s="509" t="e">
        <f ca="1">+IF(AND(ISNUMBER(OFFSET('Hygiene Data'!$G$9,0,10*ROW('Hygiene Data'!G93))),'Data Summary'!DZ99="Yes"),OFFSET('Hygiene Data'!$G$9,0,10*ROW('Hygiene Data'!G93)),NA())</f>
        <v>#N/A</v>
      </c>
      <c r="BL99" s="509" t="e">
        <f ca="1">+IF(AND(ISNUMBER(OFFSET('Hygiene Data'!$H$5,0,10*ROW('Hygiene Data'!H93))),'Data Summary'!EA99="Yes"),OFFSET('Hygiene Data'!$H$5,0,10*ROW('Hygiene Data'!H93)),NA())</f>
        <v>#N/A</v>
      </c>
      <c r="BM99" s="509" t="e">
        <f ca="1">+IF(AND(ISNUMBER(OFFSET('Hygiene Data'!$H$7,0,10*ROW('Hygiene Data'!H93))),'Data Summary'!EB99="Yes"),OFFSET('Hygiene Data'!$H$7,0,10*ROW('Hygiene Data'!H93)),NA())</f>
        <v>#N/A</v>
      </c>
      <c r="BN99" s="509" t="e">
        <f ca="1">+IF(AND(ISNUMBER(OFFSET('Hygiene Data'!$H$9,0,10*ROW('Hygiene Data'!H93))),'Data Summary'!EC99="Yes"),OFFSET('Hygiene Data'!$H$9,0,10*ROW('Hygiene Data'!H93)),NA())</f>
        <v>#N/A</v>
      </c>
      <c r="BO99" s="509" t="e">
        <f ca="1">+IF(AND(ISNUMBER(OFFSET('Hygiene Data'!$I$5,0,10*ROW('Hygiene Data'!I93))),'Data Summary'!ED99="Yes"),OFFSET('Hygiene Data'!$I$5,0,10*ROW('Hygiene Data'!I93)),NA())</f>
        <v>#N/A</v>
      </c>
      <c r="BP99" s="509" t="e">
        <f ca="1">+IF(AND(ISNUMBER(OFFSET('Hygiene Data'!$I$7,0,10*ROW('Hygiene Data'!I93))),'Data Summary'!EE99="Yes"),OFFSET('Hygiene Data'!$I$7,0,10*ROW('Hygiene Data'!I93)),NA())</f>
        <v>#N/A</v>
      </c>
      <c r="BQ99" s="509" t="e">
        <f ca="1">+IF(AND(ISNUMBER(OFFSET('Hygiene Data'!$I$9,0,10*ROW('Hygiene Data'!I93))),'Data Summary'!EF99="Yes"),OFFSET('Hygiene Data'!$I$9,0,10*ROW('Hygiene Data'!I93)),NA())</f>
        <v>#N/A</v>
      </c>
    </row>
    <row r="100" spans="1:69" x14ac:dyDescent="0.25">
      <c r="A100" s="505" t="e">
        <f ca="1">+RIGHT('Data Summary'!A100,LEN('Data Summary'!A100)-9)</f>
        <v>#VALUE!</v>
      </c>
      <c r="B100" s="479" t="str">
        <f ca="1">+IF(ISTEXT('Data Summary'!B100),'Data Summary'!B100,"")</f>
        <v/>
      </c>
      <c r="C100" s="506" t="e">
        <f ca="1">+VALUE('Data Summary'!C100)</f>
        <v>#VALUE!</v>
      </c>
      <c r="D100" s="507" t="e">
        <f ca="1">+IF(AND(ISNUMBER(OFFSET('Water Data'!$D$4,0,10*ROW('Water Data'!D94))),'Data Summary'!BS100="Yes"),100-OFFSET('Water Data'!$D$4,0,10*ROW('Water Data'!D94)),NA())</f>
        <v>#N/A</v>
      </c>
      <c r="E100" s="507" t="e">
        <f ca="1">+IF(AND(ISNUMBER(OFFSET('Water Data'!$D$6,0,10*ROW('Water Data'!D94))),'Data Summary'!BT100="Yes"),OFFSET('Water Data'!$D$6,0,10*ROW('Water Data'!D94)),NA())</f>
        <v>#N/A</v>
      </c>
      <c r="F100" s="507" t="e">
        <f ca="1">+IF(AND(ISNUMBER(OFFSET('Water Data'!$D$9,0,10*ROW('Water Data'!D94))),'Data Summary'!BU100="Yes"),OFFSET('Water Data'!$D$9,0,10*ROW('Water Data'!D94)),NA())</f>
        <v>#N/A</v>
      </c>
      <c r="G100" s="507" t="e">
        <f ca="1">+IF(AND(ISNUMBER(OFFSET('Water Data'!$E$4,0,10*ROW('Water Data'!E94))),'Data Summary'!BV100="Yes"),100-OFFSET('Water Data'!$E$4,0,10*ROW('Water Data'!E94)),NA())</f>
        <v>#N/A</v>
      </c>
      <c r="H100" s="507" t="e">
        <f ca="1">+IF(AND(ISNUMBER(OFFSET('Water Data'!$E$6,0,10*ROW('Water Data'!E94))),'Data Summary'!BW100="Yes"),OFFSET('Water Data'!$E$6,0,10*ROW('Water Data'!E94)),NA())</f>
        <v>#N/A</v>
      </c>
      <c r="I100" s="507" t="e">
        <f ca="1">+IF(AND(ISNUMBER(OFFSET('Water Data'!$E$9,0,10*ROW('Water Data'!E94))),'Data Summary'!BX100="Yes"),OFFSET('Water Data'!$E$9,0,10*ROW('Water Data'!E94)),NA())</f>
        <v>#N/A</v>
      </c>
      <c r="J100" s="507" t="e">
        <f ca="1">+IF(AND(ISNUMBER(OFFSET('Water Data'!$F$4,0,10*ROW('Water Data'!F94))),'Data Summary'!BY100="Yes"),100-OFFSET('Water Data'!$F$4,0,10*ROW('Water Data'!F94)),NA())</f>
        <v>#N/A</v>
      </c>
      <c r="K100" s="507" t="e">
        <f ca="1">+IF(AND(ISNUMBER(OFFSET('Water Data'!$F$6,0,10*ROW('Water Data'!F94))),'Data Summary'!BZ100="Yes"),OFFSET('Water Data'!$F$6,0,10*ROW('Water Data'!F94)),NA())</f>
        <v>#N/A</v>
      </c>
      <c r="L100" s="507" t="e">
        <f ca="1">+IF(AND(ISNUMBER(OFFSET('Water Data'!$F$9,0,10*ROW('Water Data'!F94))),'Data Summary'!CA100="Yes"),OFFSET('Water Data'!$F$9,0,10*ROW('Water Data'!F94)),NA())</f>
        <v>#N/A</v>
      </c>
      <c r="M100" s="507" t="e">
        <f ca="1">+IF(AND(ISNUMBER(OFFSET('Water Data'!$G$4,0,10*ROW('Water Data'!G94))),'Data Summary'!CB100="Yes"),100-OFFSET('Water Data'!$G$4,0,10*ROW('Water Data'!G94)),NA())</f>
        <v>#N/A</v>
      </c>
      <c r="N100" s="507" t="e">
        <f ca="1">+IF(AND(ISNUMBER(OFFSET('Water Data'!$G$6,0,10*ROW('Water Data'!G94))),'Data Summary'!CC100="Yes"),OFFSET('Water Data'!$G$6,0,10*ROW('Water Data'!G94)),NA())</f>
        <v>#N/A</v>
      </c>
      <c r="O100" s="507" t="e">
        <f ca="1">+IF(AND(ISNUMBER(OFFSET('Water Data'!$G$9,0,10*ROW('Water Data'!G94))),'Data Summary'!CD100="Yes"),OFFSET('Water Data'!$G$9,0,10*ROW('Water Data'!G94)),NA())</f>
        <v>#N/A</v>
      </c>
      <c r="P100" s="507" t="e">
        <f ca="1">+IF(AND(ISNUMBER(OFFSET('Water Data'!$H$4,0,10*ROW('Water Data'!H94))),'Data Summary'!CE100="Yes"),100-OFFSET('Water Data'!$H$4,0,10*ROW('Water Data'!H94)),NA())</f>
        <v>#N/A</v>
      </c>
      <c r="Q100" s="507" t="e">
        <f ca="1">+IF(AND(ISNUMBER(OFFSET('Water Data'!$H$6,0,10*ROW('Water Data'!H94))),'Data Summary'!CF100="Yes"),OFFSET('Water Data'!$H$6,0,10*ROW('Water Data'!H94)),NA())</f>
        <v>#N/A</v>
      </c>
      <c r="R100" s="507" t="e">
        <f ca="1">+IF(AND(ISNUMBER(OFFSET('Water Data'!$H$9,0,10*ROW('Water Data'!H94))),'Data Summary'!CG100="Yes"),OFFSET('Water Data'!$H$9,0,10*ROW('Water Data'!H94)),NA())</f>
        <v>#N/A</v>
      </c>
      <c r="S100" s="507" t="e">
        <f ca="1">+IF(AND(ISNUMBER(OFFSET('Water Data'!$I$4,0,10*ROW('Water Data'!I94))),'Data Summary'!CH100="Yes"),100-OFFSET('Water Data'!$I$4,0,10*ROW('Water Data'!I94)),NA())</f>
        <v>#N/A</v>
      </c>
      <c r="T100" s="507" t="e">
        <f ca="1">+IF(AND(ISNUMBER(OFFSET('Water Data'!$I$6,0,10*ROW('Water Data'!I94))),'Data Summary'!CI100="Yes"),OFFSET('Water Data'!$I$6,0,10*ROW('Water Data'!I94)),NA())</f>
        <v>#N/A</v>
      </c>
      <c r="U100" s="507" t="e">
        <f ca="1">+IF(AND(ISNUMBER(OFFSET('Water Data'!$I$9,0,10*ROW('Water Data'!I94))),'Data Summary'!CJ100="Yes"),OFFSET('Water Data'!$I$9,0,10*ROW('Water Data'!I94)),NA())</f>
        <v>#N/A</v>
      </c>
      <c r="V100" s="508" t="e">
        <f ca="1">+IF(AND(ISNUMBER(OFFSET('Sanitation Data'!$D$4,0,10*ROW('Sanitation Data'!D94))),'Data Summary'!CK100="Yes"),100-OFFSET('Sanitation Data'!$D$4,0,10*ROW('Sanitation Data'!D94)),NA())</f>
        <v>#N/A</v>
      </c>
      <c r="W100" s="508" t="e">
        <f ca="1">+IF(AND(ISNUMBER(OFFSET('Sanitation Data'!$D$6,0,10*ROW('Sanitation Data'!D94))),'Data Summary'!CL100="Yes"),OFFSET('Sanitation Data'!$D$6,0,10*ROW('Sanitation Data'!D94)),NA())</f>
        <v>#N/A</v>
      </c>
      <c r="X100" s="508" t="e">
        <f ca="1">+IF(AND(ISNUMBER(OFFSET('Sanitation Data'!$D$10,0,10*ROW('Sanitation Data'!D94))),'Data Summary'!CM100="Yes"),OFFSET('Sanitation Data'!$D$10,0,10*ROW('Sanitation Data'!D94)),NA())</f>
        <v>#N/A</v>
      </c>
      <c r="Y100" s="508" t="e">
        <f ca="1">+IF(AND(ISNUMBER(OFFSET('Sanitation Data'!$D$11,0,10*ROW('Sanitation Data'!D94))),'Data Summary'!CN100="Yes"),OFFSET('Sanitation Data'!$D$11,0,10*ROW('Sanitation Data'!D94)),NA())</f>
        <v>#N/A</v>
      </c>
      <c r="Z100" s="508" t="e">
        <f ca="1">+IF(AND(ISNUMBER(OFFSET('Sanitation Data'!$D$12,0,10*ROW('Sanitation Data'!D94))),'Data Summary'!CO100="Yes"),OFFSET('Sanitation Data'!$D$12,0,10*ROW('Sanitation Data'!D94)),NA())</f>
        <v>#N/A</v>
      </c>
      <c r="AA100" s="508" t="e">
        <f ca="1">+IF(AND(ISNUMBER(OFFSET('Sanitation Data'!$E$4,0,10*ROW('Sanitation Data'!E94))),'Data Summary'!CP100="Yes"),100-OFFSET('Sanitation Data'!$E$4,0,10*ROW('Sanitation Data'!E94)),NA())</f>
        <v>#N/A</v>
      </c>
      <c r="AB100" s="508" t="e">
        <f ca="1">+IF(AND(ISNUMBER(OFFSET('Sanitation Data'!$E$6,0,10*ROW('Sanitation Data'!E94))),'Data Summary'!CQ100="Yes"),OFFSET('Sanitation Data'!$E$6,0,10*ROW('Sanitation Data'!E94)),NA())</f>
        <v>#N/A</v>
      </c>
      <c r="AC100" s="508" t="e">
        <f ca="1">+IF(AND(ISNUMBER(OFFSET('Sanitation Data'!$E$10,0,10*ROW('Sanitation Data'!E94))),'Data Summary'!CR100="Yes"),OFFSET('Sanitation Data'!$E$10,0,10*ROW('Sanitation Data'!E94)),NA())</f>
        <v>#N/A</v>
      </c>
      <c r="AD100" s="508" t="e">
        <f ca="1">+IF(AND(ISNUMBER(OFFSET('Sanitation Data'!$E$11,0,10*ROW('Sanitation Data'!E94))),'Data Summary'!CS100="Yes"),OFFSET('Sanitation Data'!$E$11,0,10*ROW('Sanitation Data'!E94)),NA())</f>
        <v>#N/A</v>
      </c>
      <c r="AE100" s="508" t="e">
        <f ca="1">+IF(AND(ISNUMBER(OFFSET('Sanitation Data'!$E$12,0,10*ROW('Sanitation Data'!E94))),'Data Summary'!CT100="Yes"),OFFSET('Sanitation Data'!$E$12,0,10*ROW('Sanitation Data'!E94)),NA())</f>
        <v>#N/A</v>
      </c>
      <c r="AF100" s="508" t="e">
        <f ca="1">+IF(AND(ISNUMBER(OFFSET('Sanitation Data'!$F$4,0,10*ROW('Sanitation Data'!F94))),'Data Summary'!CU100="Yes"),100-OFFSET('Sanitation Data'!$F$4,0,10*ROW('Sanitation Data'!F94)),NA())</f>
        <v>#N/A</v>
      </c>
      <c r="AG100" s="508" t="e">
        <f ca="1">+IF(AND(ISNUMBER(OFFSET('Sanitation Data'!$F$6,0,10*ROW('Sanitation Data'!F94))),'Data Summary'!CV100="Yes"),OFFSET('Sanitation Data'!$F$6,0,10*ROW('Sanitation Data'!F94)),NA())</f>
        <v>#N/A</v>
      </c>
      <c r="AH100" s="508" t="e">
        <f ca="1">+IF(AND(ISNUMBER(OFFSET('Sanitation Data'!$F$10,0,10*ROW('Sanitation Data'!F94))),'Data Summary'!CW100="Yes"),OFFSET('Sanitation Data'!$F$10,0,10*ROW('Sanitation Data'!F94)),NA())</f>
        <v>#N/A</v>
      </c>
      <c r="AI100" s="508" t="e">
        <f ca="1">+IF(AND(ISNUMBER(OFFSET('Sanitation Data'!$F$11,0,10*ROW('Sanitation Data'!F94))),'Data Summary'!CX100="Yes"),OFFSET('Sanitation Data'!$F$11,0,10*ROW('Sanitation Data'!F94)),NA())</f>
        <v>#N/A</v>
      </c>
      <c r="AJ100" s="508" t="e">
        <f ca="1">+IF(AND(ISNUMBER(OFFSET('Sanitation Data'!$F$12,0,10*ROW('Sanitation Data'!F94))),'Data Summary'!CY100="Yes"),OFFSET('Sanitation Data'!$F$12,0,10*ROW('Sanitation Data'!F94)),NA())</f>
        <v>#N/A</v>
      </c>
      <c r="AK100" s="508" t="e">
        <f ca="1">+IF(AND(ISNUMBER(OFFSET('Sanitation Data'!$G$4,0,10*ROW('Sanitation Data'!G94))),'Data Summary'!CZ100="Yes"),100-OFFSET('Sanitation Data'!$G$4,0,10*ROW('Sanitation Data'!G94)),NA())</f>
        <v>#N/A</v>
      </c>
      <c r="AL100" s="508" t="e">
        <f ca="1">+IF(AND(ISNUMBER(OFFSET('Sanitation Data'!$G$6,0,10*ROW('Sanitation Data'!G94))),'Data Summary'!DA100="Yes"),OFFSET('Sanitation Data'!$G$6,0,10*ROW('Sanitation Data'!G94)),NA())</f>
        <v>#N/A</v>
      </c>
      <c r="AM100" s="508" t="e">
        <f ca="1">+IF(AND(ISNUMBER(OFFSET('Sanitation Data'!$G$10,0,10*ROW('Sanitation Data'!G94))),'Data Summary'!DB100="Yes"),OFFSET('Sanitation Data'!$G$10,0,10*ROW('Sanitation Data'!G94)),NA())</f>
        <v>#N/A</v>
      </c>
      <c r="AN100" s="508" t="e">
        <f ca="1">+IF(AND(ISNUMBER(OFFSET('Sanitation Data'!$G$11,0,10*ROW('Sanitation Data'!G94))),'Data Summary'!DC100="Yes"),OFFSET('Sanitation Data'!$G$11,0,10*ROW('Sanitation Data'!G94)),NA())</f>
        <v>#N/A</v>
      </c>
      <c r="AO100" s="508" t="e">
        <f ca="1">+IF(AND(ISNUMBER(OFFSET('Sanitation Data'!$G$12,0,10*ROW('Sanitation Data'!G94))),'Data Summary'!DD100="Yes"),OFFSET('Sanitation Data'!$G$12,0,10*ROW('Sanitation Data'!G94)),NA())</f>
        <v>#N/A</v>
      </c>
      <c r="AP100" s="508" t="e">
        <f ca="1">+IF(AND(ISNUMBER(OFFSET('Sanitation Data'!$H$4,0,10*ROW('Sanitation Data'!H94))),'Data Summary'!DE100="Yes"),100-OFFSET('Sanitation Data'!$H$4,0,10*ROW('Sanitation Data'!H94)),NA())</f>
        <v>#N/A</v>
      </c>
      <c r="AQ100" s="508" t="e">
        <f ca="1">+IF(AND(ISNUMBER(OFFSET('Sanitation Data'!$H$6,0,10*ROW('Sanitation Data'!H94))),'Data Summary'!DF100="Yes"),OFFSET('Sanitation Data'!$H$6,0,10*ROW('Sanitation Data'!H94)),NA())</f>
        <v>#N/A</v>
      </c>
      <c r="AR100" s="508" t="e">
        <f ca="1">+IF(AND(ISNUMBER(OFFSET('Sanitation Data'!$H$10,0,10*ROW('Sanitation Data'!H94))),'Data Summary'!DG100="Yes"),OFFSET('Sanitation Data'!$H$10,0,10*ROW('Sanitation Data'!H94)),NA())</f>
        <v>#N/A</v>
      </c>
      <c r="AS100" s="508" t="e">
        <f ca="1">+IF(AND(ISNUMBER(OFFSET('Sanitation Data'!$H$11,0,10*ROW('Sanitation Data'!H94))),'Data Summary'!DH100="Yes"),OFFSET('Sanitation Data'!$H$11,0,10*ROW('Sanitation Data'!H94)),NA())</f>
        <v>#N/A</v>
      </c>
      <c r="AT100" s="508" t="e">
        <f ca="1">+IF(AND(ISNUMBER(OFFSET('Sanitation Data'!$H$12,0,10*ROW('Sanitation Data'!H94))),'Data Summary'!DI100="Yes"),OFFSET('Sanitation Data'!$H$12,0,10*ROW('Sanitation Data'!H94)),NA())</f>
        <v>#N/A</v>
      </c>
      <c r="AU100" s="508" t="e">
        <f ca="1">+IF(AND(ISNUMBER(OFFSET('Sanitation Data'!$I$4,0,10*ROW('Sanitation Data'!I94))),'Data Summary'!DJ100="Yes"),100-OFFSET('Sanitation Data'!$I$4,0,10*ROW('Sanitation Data'!I94)),NA())</f>
        <v>#N/A</v>
      </c>
      <c r="AV100" s="508" t="e">
        <f ca="1">+IF(AND(ISNUMBER(OFFSET('Sanitation Data'!$I$6,0,10*ROW('Sanitation Data'!I94))),'Data Summary'!DK100="Yes"),OFFSET('Sanitation Data'!$I$6,0,10*ROW('Sanitation Data'!I94)),NA())</f>
        <v>#N/A</v>
      </c>
      <c r="AW100" s="508" t="e">
        <f ca="1">+IF(AND(ISNUMBER(OFFSET('Sanitation Data'!$I$10,0,10*ROW('Sanitation Data'!I94))),'Data Summary'!DL100="Yes"),OFFSET('Sanitation Data'!$I$10,0,10*ROW('Sanitation Data'!I94)),NA())</f>
        <v>#N/A</v>
      </c>
      <c r="AX100" s="508" t="e">
        <f ca="1">+IF(AND(ISNUMBER(OFFSET('Sanitation Data'!$I$11,0,10*ROW('Sanitation Data'!I94))),'Data Summary'!DM100="Yes"),OFFSET('Sanitation Data'!$I$11,0,10*ROW('Sanitation Data'!I94)),NA())</f>
        <v>#N/A</v>
      </c>
      <c r="AY100" s="508" t="e">
        <f ca="1">+IF(AND(ISNUMBER(OFFSET('Sanitation Data'!$I$12,0,10*ROW('Sanitation Data'!I94))),'Data Summary'!DN100="Yes"),OFFSET('Sanitation Data'!$I$12,0,10*ROW('Sanitation Data'!I94)),NA())</f>
        <v>#N/A</v>
      </c>
      <c r="AZ100" s="509" t="e">
        <f ca="1">+IF(AND(ISNUMBER(OFFSET('Hygiene Data'!$D$5,0,10*ROW('Hygiene Data'!D94))),'Data Summary'!DO100="Yes"),OFFSET('Hygiene Data'!$D$5,0,10*ROW('Hygiene Data'!D94)),NA())</f>
        <v>#N/A</v>
      </c>
      <c r="BA100" s="509" t="e">
        <f ca="1">+IF(AND(ISNUMBER(OFFSET('Hygiene Data'!$D$7,0,10*ROW('Hygiene Data'!D94))),'Data Summary'!DP100="Yes"),OFFSET('Hygiene Data'!$D$7,0,10*ROW('Hygiene Data'!D94)),NA())</f>
        <v>#N/A</v>
      </c>
      <c r="BB100" s="509" t="e">
        <f ca="1">+IF(AND(ISNUMBER(OFFSET('Hygiene Data'!$D$9,0,10*ROW('Hygiene Data'!D94))),'Data Summary'!DQ100="Yes"),OFFSET('Hygiene Data'!$D$9,0,10*ROW('Hygiene Data'!D94)),NA())</f>
        <v>#N/A</v>
      </c>
      <c r="BC100" s="509" t="e">
        <f ca="1">+IF(AND(ISNUMBER(OFFSET('Hygiene Data'!$E$5,0,10*ROW('Hygiene Data'!E94))),'Data Summary'!DR100="Yes"),OFFSET('Hygiene Data'!$E$5,0,10*ROW('Hygiene Data'!E94)),NA())</f>
        <v>#N/A</v>
      </c>
      <c r="BD100" s="509" t="e">
        <f ca="1">+IF(AND(ISNUMBER(OFFSET('Hygiene Data'!$E$7,0,10*ROW('Hygiene Data'!E94))),'Data Summary'!DS100="Yes"),OFFSET('Hygiene Data'!$E$7,0,10*ROW('Hygiene Data'!E94)),NA())</f>
        <v>#N/A</v>
      </c>
      <c r="BE100" s="509" t="e">
        <f ca="1">+IF(AND(ISNUMBER(OFFSET('Hygiene Data'!$E$9,0,10*ROW('Hygiene Data'!E94))),'Data Summary'!DT100="Yes"),OFFSET('Hygiene Data'!$E$9,0,10*ROW('Hygiene Data'!E94)),NA())</f>
        <v>#N/A</v>
      </c>
      <c r="BF100" s="509" t="e">
        <f ca="1">+IF(AND(ISNUMBER(OFFSET('Hygiene Data'!$F$5,0,10*ROW('Hygiene Data'!F94))),'Data Summary'!DU100="Yes"),OFFSET('Hygiene Data'!$F$5,0,10*ROW('Hygiene Data'!F94)),NA())</f>
        <v>#N/A</v>
      </c>
      <c r="BG100" s="509" t="e">
        <f ca="1">+IF(AND(ISNUMBER(OFFSET('Hygiene Data'!$F$7,0,10*ROW('Hygiene Data'!F94))),'Data Summary'!DV100="Yes"),OFFSET('Hygiene Data'!$F$7,0,10*ROW('Hygiene Data'!F94)),NA())</f>
        <v>#N/A</v>
      </c>
      <c r="BH100" s="509" t="e">
        <f ca="1">+IF(AND(ISNUMBER(OFFSET('Hygiene Data'!$F$9,0,10*ROW('Hygiene Data'!F94))),'Data Summary'!DW100="Yes"),OFFSET('Hygiene Data'!$F$9,0,10*ROW('Hygiene Data'!F94)),NA())</f>
        <v>#N/A</v>
      </c>
      <c r="BI100" s="509" t="e">
        <f ca="1">+IF(AND(ISNUMBER(OFFSET('Hygiene Data'!$G$5,0,10*ROW('Hygiene Data'!G94))),'Data Summary'!DX100="Yes"),OFFSET('Hygiene Data'!$G$5,0,10*ROW('Hygiene Data'!G94)),NA())</f>
        <v>#N/A</v>
      </c>
      <c r="BJ100" s="509" t="e">
        <f ca="1">+IF(AND(ISNUMBER(OFFSET('Hygiene Data'!$G$7,0,10*ROW('Hygiene Data'!G94))),'Data Summary'!DY100="Yes"),OFFSET('Hygiene Data'!$G$7,0,10*ROW('Hygiene Data'!G94)),NA())</f>
        <v>#N/A</v>
      </c>
      <c r="BK100" s="509" t="e">
        <f ca="1">+IF(AND(ISNUMBER(OFFSET('Hygiene Data'!$G$9,0,10*ROW('Hygiene Data'!G94))),'Data Summary'!DZ100="Yes"),OFFSET('Hygiene Data'!$G$9,0,10*ROW('Hygiene Data'!G94)),NA())</f>
        <v>#N/A</v>
      </c>
      <c r="BL100" s="509" t="e">
        <f ca="1">+IF(AND(ISNUMBER(OFFSET('Hygiene Data'!$H$5,0,10*ROW('Hygiene Data'!H94))),'Data Summary'!EA100="Yes"),OFFSET('Hygiene Data'!$H$5,0,10*ROW('Hygiene Data'!H94)),NA())</f>
        <v>#N/A</v>
      </c>
      <c r="BM100" s="509" t="e">
        <f ca="1">+IF(AND(ISNUMBER(OFFSET('Hygiene Data'!$H$7,0,10*ROW('Hygiene Data'!H94))),'Data Summary'!EB100="Yes"),OFFSET('Hygiene Data'!$H$7,0,10*ROW('Hygiene Data'!H94)),NA())</f>
        <v>#N/A</v>
      </c>
      <c r="BN100" s="509" t="e">
        <f ca="1">+IF(AND(ISNUMBER(OFFSET('Hygiene Data'!$H$9,0,10*ROW('Hygiene Data'!H94))),'Data Summary'!EC100="Yes"),OFFSET('Hygiene Data'!$H$9,0,10*ROW('Hygiene Data'!H94)),NA())</f>
        <v>#N/A</v>
      </c>
      <c r="BO100" s="509" t="e">
        <f ca="1">+IF(AND(ISNUMBER(OFFSET('Hygiene Data'!$I$5,0,10*ROW('Hygiene Data'!I94))),'Data Summary'!ED100="Yes"),OFFSET('Hygiene Data'!$I$5,0,10*ROW('Hygiene Data'!I94)),NA())</f>
        <v>#N/A</v>
      </c>
      <c r="BP100" s="509" t="e">
        <f ca="1">+IF(AND(ISNUMBER(OFFSET('Hygiene Data'!$I$7,0,10*ROW('Hygiene Data'!I94))),'Data Summary'!EE100="Yes"),OFFSET('Hygiene Data'!$I$7,0,10*ROW('Hygiene Data'!I94)),NA())</f>
        <v>#N/A</v>
      </c>
      <c r="BQ100" s="509" t="e">
        <f ca="1">+IF(AND(ISNUMBER(OFFSET('Hygiene Data'!$I$9,0,10*ROW('Hygiene Data'!I94))),'Data Summary'!EF100="Yes"),OFFSET('Hygiene Data'!$I$9,0,10*ROW('Hygiene Data'!I94)),NA())</f>
        <v>#N/A</v>
      </c>
    </row>
    <row r="101" spans="1:69" x14ac:dyDescent="0.25">
      <c r="A101" s="505" t="e">
        <f ca="1">+RIGHT('Data Summary'!A101,LEN('Data Summary'!A101)-9)</f>
        <v>#VALUE!</v>
      </c>
      <c r="B101" s="479" t="str">
        <f ca="1">+IF(ISTEXT('Data Summary'!B101),'Data Summary'!B101,"")</f>
        <v/>
      </c>
      <c r="C101" s="506" t="e">
        <f ca="1">+VALUE('Data Summary'!C101)</f>
        <v>#VALUE!</v>
      </c>
      <c r="D101" s="507" t="e">
        <f ca="1">+IF(AND(ISNUMBER(OFFSET('Water Data'!$D$4,0,10*ROW('Water Data'!D95))),'Data Summary'!BS101="Yes"),100-OFFSET('Water Data'!$D$4,0,10*ROW('Water Data'!D95)),NA())</f>
        <v>#N/A</v>
      </c>
      <c r="E101" s="507" t="e">
        <f ca="1">+IF(AND(ISNUMBER(OFFSET('Water Data'!$D$6,0,10*ROW('Water Data'!D95))),'Data Summary'!BT101="Yes"),OFFSET('Water Data'!$D$6,0,10*ROW('Water Data'!D95)),NA())</f>
        <v>#N/A</v>
      </c>
      <c r="F101" s="507" t="e">
        <f ca="1">+IF(AND(ISNUMBER(OFFSET('Water Data'!$D$9,0,10*ROW('Water Data'!D95))),'Data Summary'!BU101="Yes"),OFFSET('Water Data'!$D$9,0,10*ROW('Water Data'!D95)),NA())</f>
        <v>#N/A</v>
      </c>
      <c r="G101" s="507" t="e">
        <f ca="1">+IF(AND(ISNUMBER(OFFSET('Water Data'!$E$4,0,10*ROW('Water Data'!E95))),'Data Summary'!BV101="Yes"),100-OFFSET('Water Data'!$E$4,0,10*ROW('Water Data'!E95)),NA())</f>
        <v>#N/A</v>
      </c>
      <c r="H101" s="507" t="e">
        <f ca="1">+IF(AND(ISNUMBER(OFFSET('Water Data'!$E$6,0,10*ROW('Water Data'!E95))),'Data Summary'!BW101="Yes"),OFFSET('Water Data'!$E$6,0,10*ROW('Water Data'!E95)),NA())</f>
        <v>#N/A</v>
      </c>
      <c r="I101" s="507" t="e">
        <f ca="1">+IF(AND(ISNUMBER(OFFSET('Water Data'!$E$9,0,10*ROW('Water Data'!E95))),'Data Summary'!BX101="Yes"),OFFSET('Water Data'!$E$9,0,10*ROW('Water Data'!E95)),NA())</f>
        <v>#N/A</v>
      </c>
      <c r="J101" s="507" t="e">
        <f ca="1">+IF(AND(ISNUMBER(OFFSET('Water Data'!$F$4,0,10*ROW('Water Data'!F95))),'Data Summary'!BY101="Yes"),100-OFFSET('Water Data'!$F$4,0,10*ROW('Water Data'!F95)),NA())</f>
        <v>#N/A</v>
      </c>
      <c r="K101" s="507" t="e">
        <f ca="1">+IF(AND(ISNUMBER(OFFSET('Water Data'!$F$6,0,10*ROW('Water Data'!F95))),'Data Summary'!BZ101="Yes"),OFFSET('Water Data'!$F$6,0,10*ROW('Water Data'!F95)),NA())</f>
        <v>#N/A</v>
      </c>
      <c r="L101" s="507" t="e">
        <f ca="1">+IF(AND(ISNUMBER(OFFSET('Water Data'!$F$9,0,10*ROW('Water Data'!F95))),'Data Summary'!CA101="Yes"),OFFSET('Water Data'!$F$9,0,10*ROW('Water Data'!F95)),NA())</f>
        <v>#N/A</v>
      </c>
      <c r="M101" s="507" t="e">
        <f ca="1">+IF(AND(ISNUMBER(OFFSET('Water Data'!$G$4,0,10*ROW('Water Data'!G95))),'Data Summary'!CB101="Yes"),100-OFFSET('Water Data'!$G$4,0,10*ROW('Water Data'!G95)),NA())</f>
        <v>#N/A</v>
      </c>
      <c r="N101" s="507" t="e">
        <f ca="1">+IF(AND(ISNUMBER(OFFSET('Water Data'!$G$6,0,10*ROW('Water Data'!G95))),'Data Summary'!CC101="Yes"),OFFSET('Water Data'!$G$6,0,10*ROW('Water Data'!G95)),NA())</f>
        <v>#N/A</v>
      </c>
      <c r="O101" s="507" t="e">
        <f ca="1">+IF(AND(ISNUMBER(OFFSET('Water Data'!$G$9,0,10*ROW('Water Data'!G95))),'Data Summary'!CD101="Yes"),OFFSET('Water Data'!$G$9,0,10*ROW('Water Data'!G95)),NA())</f>
        <v>#N/A</v>
      </c>
      <c r="P101" s="507" t="e">
        <f ca="1">+IF(AND(ISNUMBER(OFFSET('Water Data'!$H$4,0,10*ROW('Water Data'!H95))),'Data Summary'!CE101="Yes"),100-OFFSET('Water Data'!$H$4,0,10*ROW('Water Data'!H95)),NA())</f>
        <v>#N/A</v>
      </c>
      <c r="Q101" s="507" t="e">
        <f ca="1">+IF(AND(ISNUMBER(OFFSET('Water Data'!$H$6,0,10*ROW('Water Data'!H95))),'Data Summary'!CF101="Yes"),OFFSET('Water Data'!$H$6,0,10*ROW('Water Data'!H95)),NA())</f>
        <v>#N/A</v>
      </c>
      <c r="R101" s="507" t="e">
        <f ca="1">+IF(AND(ISNUMBER(OFFSET('Water Data'!$H$9,0,10*ROW('Water Data'!H95))),'Data Summary'!CG101="Yes"),OFFSET('Water Data'!$H$9,0,10*ROW('Water Data'!H95)),NA())</f>
        <v>#N/A</v>
      </c>
      <c r="S101" s="507" t="e">
        <f ca="1">+IF(AND(ISNUMBER(OFFSET('Water Data'!$I$4,0,10*ROW('Water Data'!I95))),'Data Summary'!CH101="Yes"),100-OFFSET('Water Data'!$I$4,0,10*ROW('Water Data'!I95)),NA())</f>
        <v>#N/A</v>
      </c>
      <c r="T101" s="507" t="e">
        <f ca="1">+IF(AND(ISNUMBER(OFFSET('Water Data'!$I$6,0,10*ROW('Water Data'!I95))),'Data Summary'!CI101="Yes"),OFFSET('Water Data'!$I$6,0,10*ROW('Water Data'!I95)),NA())</f>
        <v>#N/A</v>
      </c>
      <c r="U101" s="507" t="e">
        <f ca="1">+IF(AND(ISNUMBER(OFFSET('Water Data'!$I$9,0,10*ROW('Water Data'!I95))),'Data Summary'!CJ101="Yes"),OFFSET('Water Data'!$I$9,0,10*ROW('Water Data'!I95)),NA())</f>
        <v>#N/A</v>
      </c>
      <c r="V101" s="508" t="e">
        <f ca="1">+IF(AND(ISNUMBER(OFFSET('Sanitation Data'!$D$4,0,10*ROW('Sanitation Data'!D95))),'Data Summary'!CK101="Yes"),100-OFFSET('Sanitation Data'!$D$4,0,10*ROW('Sanitation Data'!D95)),NA())</f>
        <v>#N/A</v>
      </c>
      <c r="W101" s="508" t="e">
        <f ca="1">+IF(AND(ISNUMBER(OFFSET('Sanitation Data'!$D$6,0,10*ROW('Sanitation Data'!D95))),'Data Summary'!CL101="Yes"),OFFSET('Sanitation Data'!$D$6,0,10*ROW('Sanitation Data'!D95)),NA())</f>
        <v>#N/A</v>
      </c>
      <c r="X101" s="508" t="e">
        <f ca="1">+IF(AND(ISNUMBER(OFFSET('Sanitation Data'!$D$10,0,10*ROW('Sanitation Data'!D95))),'Data Summary'!CM101="Yes"),OFFSET('Sanitation Data'!$D$10,0,10*ROW('Sanitation Data'!D95)),NA())</f>
        <v>#N/A</v>
      </c>
      <c r="Y101" s="508" t="e">
        <f ca="1">+IF(AND(ISNUMBER(OFFSET('Sanitation Data'!$D$11,0,10*ROW('Sanitation Data'!D95))),'Data Summary'!CN101="Yes"),OFFSET('Sanitation Data'!$D$11,0,10*ROW('Sanitation Data'!D95)),NA())</f>
        <v>#N/A</v>
      </c>
      <c r="Z101" s="508" t="e">
        <f ca="1">+IF(AND(ISNUMBER(OFFSET('Sanitation Data'!$D$12,0,10*ROW('Sanitation Data'!D95))),'Data Summary'!CO101="Yes"),OFFSET('Sanitation Data'!$D$12,0,10*ROW('Sanitation Data'!D95)),NA())</f>
        <v>#N/A</v>
      </c>
      <c r="AA101" s="508" t="e">
        <f ca="1">+IF(AND(ISNUMBER(OFFSET('Sanitation Data'!$E$4,0,10*ROW('Sanitation Data'!E95))),'Data Summary'!CP101="Yes"),100-OFFSET('Sanitation Data'!$E$4,0,10*ROW('Sanitation Data'!E95)),NA())</f>
        <v>#N/A</v>
      </c>
      <c r="AB101" s="508" t="e">
        <f ca="1">+IF(AND(ISNUMBER(OFFSET('Sanitation Data'!$E$6,0,10*ROW('Sanitation Data'!E95))),'Data Summary'!CQ101="Yes"),OFFSET('Sanitation Data'!$E$6,0,10*ROW('Sanitation Data'!E95)),NA())</f>
        <v>#N/A</v>
      </c>
      <c r="AC101" s="508" t="e">
        <f ca="1">+IF(AND(ISNUMBER(OFFSET('Sanitation Data'!$E$10,0,10*ROW('Sanitation Data'!E95))),'Data Summary'!CR101="Yes"),OFFSET('Sanitation Data'!$E$10,0,10*ROW('Sanitation Data'!E95)),NA())</f>
        <v>#N/A</v>
      </c>
      <c r="AD101" s="508" t="e">
        <f ca="1">+IF(AND(ISNUMBER(OFFSET('Sanitation Data'!$E$11,0,10*ROW('Sanitation Data'!E95))),'Data Summary'!CS101="Yes"),OFFSET('Sanitation Data'!$E$11,0,10*ROW('Sanitation Data'!E95)),NA())</f>
        <v>#N/A</v>
      </c>
      <c r="AE101" s="508" t="e">
        <f ca="1">+IF(AND(ISNUMBER(OFFSET('Sanitation Data'!$E$12,0,10*ROW('Sanitation Data'!E95))),'Data Summary'!CT101="Yes"),OFFSET('Sanitation Data'!$E$12,0,10*ROW('Sanitation Data'!E95)),NA())</f>
        <v>#N/A</v>
      </c>
      <c r="AF101" s="508" t="e">
        <f ca="1">+IF(AND(ISNUMBER(OFFSET('Sanitation Data'!$F$4,0,10*ROW('Sanitation Data'!F95))),'Data Summary'!CU101="Yes"),100-OFFSET('Sanitation Data'!$F$4,0,10*ROW('Sanitation Data'!F95)),NA())</f>
        <v>#N/A</v>
      </c>
      <c r="AG101" s="508" t="e">
        <f ca="1">+IF(AND(ISNUMBER(OFFSET('Sanitation Data'!$F$6,0,10*ROW('Sanitation Data'!F95))),'Data Summary'!CV101="Yes"),OFFSET('Sanitation Data'!$F$6,0,10*ROW('Sanitation Data'!F95)),NA())</f>
        <v>#N/A</v>
      </c>
      <c r="AH101" s="508" t="e">
        <f ca="1">+IF(AND(ISNUMBER(OFFSET('Sanitation Data'!$F$10,0,10*ROW('Sanitation Data'!F95))),'Data Summary'!CW101="Yes"),OFFSET('Sanitation Data'!$F$10,0,10*ROW('Sanitation Data'!F95)),NA())</f>
        <v>#N/A</v>
      </c>
      <c r="AI101" s="508" t="e">
        <f ca="1">+IF(AND(ISNUMBER(OFFSET('Sanitation Data'!$F$11,0,10*ROW('Sanitation Data'!F95))),'Data Summary'!CX101="Yes"),OFFSET('Sanitation Data'!$F$11,0,10*ROW('Sanitation Data'!F95)),NA())</f>
        <v>#N/A</v>
      </c>
      <c r="AJ101" s="508" t="e">
        <f ca="1">+IF(AND(ISNUMBER(OFFSET('Sanitation Data'!$F$12,0,10*ROW('Sanitation Data'!F95))),'Data Summary'!CY101="Yes"),OFFSET('Sanitation Data'!$F$12,0,10*ROW('Sanitation Data'!F95)),NA())</f>
        <v>#N/A</v>
      </c>
      <c r="AK101" s="508" t="e">
        <f ca="1">+IF(AND(ISNUMBER(OFFSET('Sanitation Data'!$G$4,0,10*ROW('Sanitation Data'!G95))),'Data Summary'!CZ101="Yes"),100-OFFSET('Sanitation Data'!$G$4,0,10*ROW('Sanitation Data'!G95)),NA())</f>
        <v>#N/A</v>
      </c>
      <c r="AL101" s="508" t="e">
        <f ca="1">+IF(AND(ISNUMBER(OFFSET('Sanitation Data'!$G$6,0,10*ROW('Sanitation Data'!G95))),'Data Summary'!DA101="Yes"),OFFSET('Sanitation Data'!$G$6,0,10*ROW('Sanitation Data'!G95)),NA())</f>
        <v>#N/A</v>
      </c>
      <c r="AM101" s="508" t="e">
        <f ca="1">+IF(AND(ISNUMBER(OFFSET('Sanitation Data'!$G$10,0,10*ROW('Sanitation Data'!G95))),'Data Summary'!DB101="Yes"),OFFSET('Sanitation Data'!$G$10,0,10*ROW('Sanitation Data'!G95)),NA())</f>
        <v>#N/A</v>
      </c>
      <c r="AN101" s="508" t="e">
        <f ca="1">+IF(AND(ISNUMBER(OFFSET('Sanitation Data'!$G$11,0,10*ROW('Sanitation Data'!G95))),'Data Summary'!DC101="Yes"),OFFSET('Sanitation Data'!$G$11,0,10*ROW('Sanitation Data'!G95)),NA())</f>
        <v>#N/A</v>
      </c>
      <c r="AO101" s="508" t="e">
        <f ca="1">+IF(AND(ISNUMBER(OFFSET('Sanitation Data'!$G$12,0,10*ROW('Sanitation Data'!G95))),'Data Summary'!DD101="Yes"),OFFSET('Sanitation Data'!$G$12,0,10*ROW('Sanitation Data'!G95)),NA())</f>
        <v>#N/A</v>
      </c>
      <c r="AP101" s="508" t="e">
        <f ca="1">+IF(AND(ISNUMBER(OFFSET('Sanitation Data'!$H$4,0,10*ROW('Sanitation Data'!H95))),'Data Summary'!DE101="Yes"),100-OFFSET('Sanitation Data'!$H$4,0,10*ROW('Sanitation Data'!H95)),NA())</f>
        <v>#N/A</v>
      </c>
      <c r="AQ101" s="508" t="e">
        <f ca="1">+IF(AND(ISNUMBER(OFFSET('Sanitation Data'!$H$6,0,10*ROW('Sanitation Data'!H95))),'Data Summary'!DF101="Yes"),OFFSET('Sanitation Data'!$H$6,0,10*ROW('Sanitation Data'!H95)),NA())</f>
        <v>#N/A</v>
      </c>
      <c r="AR101" s="508" t="e">
        <f ca="1">+IF(AND(ISNUMBER(OFFSET('Sanitation Data'!$H$10,0,10*ROW('Sanitation Data'!H95))),'Data Summary'!DG101="Yes"),OFFSET('Sanitation Data'!$H$10,0,10*ROW('Sanitation Data'!H95)),NA())</f>
        <v>#N/A</v>
      </c>
      <c r="AS101" s="508" t="e">
        <f ca="1">+IF(AND(ISNUMBER(OFFSET('Sanitation Data'!$H$11,0,10*ROW('Sanitation Data'!H95))),'Data Summary'!DH101="Yes"),OFFSET('Sanitation Data'!$H$11,0,10*ROW('Sanitation Data'!H95)),NA())</f>
        <v>#N/A</v>
      </c>
      <c r="AT101" s="508" t="e">
        <f ca="1">+IF(AND(ISNUMBER(OFFSET('Sanitation Data'!$H$12,0,10*ROW('Sanitation Data'!H95))),'Data Summary'!DI101="Yes"),OFFSET('Sanitation Data'!$H$12,0,10*ROW('Sanitation Data'!H95)),NA())</f>
        <v>#N/A</v>
      </c>
      <c r="AU101" s="508" t="e">
        <f ca="1">+IF(AND(ISNUMBER(OFFSET('Sanitation Data'!$I$4,0,10*ROW('Sanitation Data'!I95))),'Data Summary'!DJ101="Yes"),100-OFFSET('Sanitation Data'!$I$4,0,10*ROW('Sanitation Data'!I95)),NA())</f>
        <v>#N/A</v>
      </c>
      <c r="AV101" s="508" t="e">
        <f ca="1">+IF(AND(ISNUMBER(OFFSET('Sanitation Data'!$I$6,0,10*ROW('Sanitation Data'!I95))),'Data Summary'!DK101="Yes"),OFFSET('Sanitation Data'!$I$6,0,10*ROW('Sanitation Data'!I95)),NA())</f>
        <v>#N/A</v>
      </c>
      <c r="AW101" s="508" t="e">
        <f ca="1">+IF(AND(ISNUMBER(OFFSET('Sanitation Data'!$I$10,0,10*ROW('Sanitation Data'!I95))),'Data Summary'!DL101="Yes"),OFFSET('Sanitation Data'!$I$10,0,10*ROW('Sanitation Data'!I95)),NA())</f>
        <v>#N/A</v>
      </c>
      <c r="AX101" s="508" t="e">
        <f ca="1">+IF(AND(ISNUMBER(OFFSET('Sanitation Data'!$I$11,0,10*ROW('Sanitation Data'!I95))),'Data Summary'!DM101="Yes"),OFFSET('Sanitation Data'!$I$11,0,10*ROW('Sanitation Data'!I95)),NA())</f>
        <v>#N/A</v>
      </c>
      <c r="AY101" s="508" t="e">
        <f ca="1">+IF(AND(ISNUMBER(OFFSET('Sanitation Data'!$I$12,0,10*ROW('Sanitation Data'!I95))),'Data Summary'!DN101="Yes"),OFFSET('Sanitation Data'!$I$12,0,10*ROW('Sanitation Data'!I95)),NA())</f>
        <v>#N/A</v>
      </c>
      <c r="AZ101" s="509" t="e">
        <f ca="1">+IF(AND(ISNUMBER(OFFSET('Hygiene Data'!$D$5,0,10*ROW('Hygiene Data'!D95))),'Data Summary'!DO101="Yes"),OFFSET('Hygiene Data'!$D$5,0,10*ROW('Hygiene Data'!D95)),NA())</f>
        <v>#N/A</v>
      </c>
      <c r="BA101" s="509" t="e">
        <f ca="1">+IF(AND(ISNUMBER(OFFSET('Hygiene Data'!$D$7,0,10*ROW('Hygiene Data'!D95))),'Data Summary'!DP101="Yes"),OFFSET('Hygiene Data'!$D$7,0,10*ROW('Hygiene Data'!D95)),NA())</f>
        <v>#N/A</v>
      </c>
      <c r="BB101" s="509" t="e">
        <f ca="1">+IF(AND(ISNUMBER(OFFSET('Hygiene Data'!$D$9,0,10*ROW('Hygiene Data'!D95))),'Data Summary'!DQ101="Yes"),OFFSET('Hygiene Data'!$D$9,0,10*ROW('Hygiene Data'!D95)),NA())</f>
        <v>#N/A</v>
      </c>
      <c r="BC101" s="509" t="e">
        <f ca="1">+IF(AND(ISNUMBER(OFFSET('Hygiene Data'!$E$5,0,10*ROW('Hygiene Data'!E95))),'Data Summary'!DR101="Yes"),OFFSET('Hygiene Data'!$E$5,0,10*ROW('Hygiene Data'!E95)),NA())</f>
        <v>#N/A</v>
      </c>
      <c r="BD101" s="509" t="e">
        <f ca="1">+IF(AND(ISNUMBER(OFFSET('Hygiene Data'!$E$7,0,10*ROW('Hygiene Data'!E95))),'Data Summary'!DS101="Yes"),OFFSET('Hygiene Data'!$E$7,0,10*ROW('Hygiene Data'!E95)),NA())</f>
        <v>#N/A</v>
      </c>
      <c r="BE101" s="509" t="e">
        <f ca="1">+IF(AND(ISNUMBER(OFFSET('Hygiene Data'!$E$9,0,10*ROW('Hygiene Data'!E95))),'Data Summary'!DT101="Yes"),OFFSET('Hygiene Data'!$E$9,0,10*ROW('Hygiene Data'!E95)),NA())</f>
        <v>#N/A</v>
      </c>
      <c r="BF101" s="509" t="e">
        <f ca="1">+IF(AND(ISNUMBER(OFFSET('Hygiene Data'!$F$5,0,10*ROW('Hygiene Data'!F95))),'Data Summary'!DU101="Yes"),OFFSET('Hygiene Data'!$F$5,0,10*ROW('Hygiene Data'!F95)),NA())</f>
        <v>#N/A</v>
      </c>
      <c r="BG101" s="509" t="e">
        <f ca="1">+IF(AND(ISNUMBER(OFFSET('Hygiene Data'!$F$7,0,10*ROW('Hygiene Data'!F95))),'Data Summary'!DV101="Yes"),OFFSET('Hygiene Data'!$F$7,0,10*ROW('Hygiene Data'!F95)),NA())</f>
        <v>#N/A</v>
      </c>
      <c r="BH101" s="509" t="e">
        <f ca="1">+IF(AND(ISNUMBER(OFFSET('Hygiene Data'!$F$9,0,10*ROW('Hygiene Data'!F95))),'Data Summary'!DW101="Yes"),OFFSET('Hygiene Data'!$F$9,0,10*ROW('Hygiene Data'!F95)),NA())</f>
        <v>#N/A</v>
      </c>
      <c r="BI101" s="509" t="e">
        <f ca="1">+IF(AND(ISNUMBER(OFFSET('Hygiene Data'!$G$5,0,10*ROW('Hygiene Data'!G95))),'Data Summary'!DX101="Yes"),OFFSET('Hygiene Data'!$G$5,0,10*ROW('Hygiene Data'!G95)),NA())</f>
        <v>#N/A</v>
      </c>
      <c r="BJ101" s="509" t="e">
        <f ca="1">+IF(AND(ISNUMBER(OFFSET('Hygiene Data'!$G$7,0,10*ROW('Hygiene Data'!G95))),'Data Summary'!DY101="Yes"),OFFSET('Hygiene Data'!$G$7,0,10*ROW('Hygiene Data'!G95)),NA())</f>
        <v>#N/A</v>
      </c>
      <c r="BK101" s="509" t="e">
        <f ca="1">+IF(AND(ISNUMBER(OFFSET('Hygiene Data'!$G$9,0,10*ROW('Hygiene Data'!G95))),'Data Summary'!DZ101="Yes"),OFFSET('Hygiene Data'!$G$9,0,10*ROW('Hygiene Data'!G95)),NA())</f>
        <v>#N/A</v>
      </c>
      <c r="BL101" s="509" t="e">
        <f ca="1">+IF(AND(ISNUMBER(OFFSET('Hygiene Data'!$H$5,0,10*ROW('Hygiene Data'!H95))),'Data Summary'!EA101="Yes"),OFFSET('Hygiene Data'!$H$5,0,10*ROW('Hygiene Data'!H95)),NA())</f>
        <v>#N/A</v>
      </c>
      <c r="BM101" s="509" t="e">
        <f ca="1">+IF(AND(ISNUMBER(OFFSET('Hygiene Data'!$H$7,0,10*ROW('Hygiene Data'!H95))),'Data Summary'!EB101="Yes"),OFFSET('Hygiene Data'!$H$7,0,10*ROW('Hygiene Data'!H95)),NA())</f>
        <v>#N/A</v>
      </c>
      <c r="BN101" s="509" t="e">
        <f ca="1">+IF(AND(ISNUMBER(OFFSET('Hygiene Data'!$H$9,0,10*ROW('Hygiene Data'!H95))),'Data Summary'!EC101="Yes"),OFFSET('Hygiene Data'!$H$9,0,10*ROW('Hygiene Data'!H95)),NA())</f>
        <v>#N/A</v>
      </c>
      <c r="BO101" s="509" t="e">
        <f ca="1">+IF(AND(ISNUMBER(OFFSET('Hygiene Data'!$I$5,0,10*ROW('Hygiene Data'!I95))),'Data Summary'!ED101="Yes"),OFFSET('Hygiene Data'!$I$5,0,10*ROW('Hygiene Data'!I95)),NA())</f>
        <v>#N/A</v>
      </c>
      <c r="BP101" s="509" t="e">
        <f ca="1">+IF(AND(ISNUMBER(OFFSET('Hygiene Data'!$I$7,0,10*ROW('Hygiene Data'!I95))),'Data Summary'!EE101="Yes"),OFFSET('Hygiene Data'!$I$7,0,10*ROW('Hygiene Data'!I95)),NA())</f>
        <v>#N/A</v>
      </c>
      <c r="BQ101" s="509" t="e">
        <f ca="1">+IF(AND(ISNUMBER(OFFSET('Hygiene Data'!$I$9,0,10*ROW('Hygiene Data'!I95))),'Data Summary'!EF101="Yes"),OFFSET('Hygiene Data'!$I$9,0,10*ROW('Hygiene Data'!I95)),NA())</f>
        <v>#N/A</v>
      </c>
    </row>
    <row r="102" spans="1:69" x14ac:dyDescent="0.25">
      <c r="A102" s="505" t="e">
        <f ca="1">+RIGHT('Data Summary'!A102,LEN('Data Summary'!A102)-9)</f>
        <v>#VALUE!</v>
      </c>
      <c r="B102" s="479" t="str">
        <f ca="1">+IF(ISTEXT('Data Summary'!B102),'Data Summary'!B102,"")</f>
        <v/>
      </c>
      <c r="C102" s="506" t="e">
        <f ca="1">+VALUE('Data Summary'!C102)</f>
        <v>#VALUE!</v>
      </c>
      <c r="D102" s="507" t="e">
        <f ca="1">+IF(AND(ISNUMBER(OFFSET('Water Data'!$D$4,0,10*ROW('Water Data'!D96))),'Data Summary'!BS102="Yes"),100-OFFSET('Water Data'!$D$4,0,10*ROW('Water Data'!D96)),NA())</f>
        <v>#N/A</v>
      </c>
      <c r="E102" s="507" t="e">
        <f ca="1">+IF(AND(ISNUMBER(OFFSET('Water Data'!$D$6,0,10*ROW('Water Data'!D96))),'Data Summary'!BT102="Yes"),OFFSET('Water Data'!$D$6,0,10*ROW('Water Data'!D96)),NA())</f>
        <v>#N/A</v>
      </c>
      <c r="F102" s="507" t="e">
        <f ca="1">+IF(AND(ISNUMBER(OFFSET('Water Data'!$D$9,0,10*ROW('Water Data'!D96))),'Data Summary'!BU102="Yes"),OFFSET('Water Data'!$D$9,0,10*ROW('Water Data'!D96)),NA())</f>
        <v>#N/A</v>
      </c>
      <c r="G102" s="507" t="e">
        <f ca="1">+IF(AND(ISNUMBER(OFFSET('Water Data'!$E$4,0,10*ROW('Water Data'!E96))),'Data Summary'!BV102="Yes"),100-OFFSET('Water Data'!$E$4,0,10*ROW('Water Data'!E96)),NA())</f>
        <v>#N/A</v>
      </c>
      <c r="H102" s="507" t="e">
        <f ca="1">+IF(AND(ISNUMBER(OFFSET('Water Data'!$E$6,0,10*ROW('Water Data'!E96))),'Data Summary'!BW102="Yes"),OFFSET('Water Data'!$E$6,0,10*ROW('Water Data'!E96)),NA())</f>
        <v>#N/A</v>
      </c>
      <c r="I102" s="507" t="e">
        <f ca="1">+IF(AND(ISNUMBER(OFFSET('Water Data'!$E$9,0,10*ROW('Water Data'!E96))),'Data Summary'!BX102="Yes"),OFFSET('Water Data'!$E$9,0,10*ROW('Water Data'!E96)),NA())</f>
        <v>#N/A</v>
      </c>
      <c r="J102" s="507" t="e">
        <f ca="1">+IF(AND(ISNUMBER(OFFSET('Water Data'!$F$4,0,10*ROW('Water Data'!F96))),'Data Summary'!BY102="Yes"),100-OFFSET('Water Data'!$F$4,0,10*ROW('Water Data'!F96)),NA())</f>
        <v>#N/A</v>
      </c>
      <c r="K102" s="507" t="e">
        <f ca="1">+IF(AND(ISNUMBER(OFFSET('Water Data'!$F$6,0,10*ROW('Water Data'!F96))),'Data Summary'!BZ102="Yes"),OFFSET('Water Data'!$F$6,0,10*ROW('Water Data'!F96)),NA())</f>
        <v>#N/A</v>
      </c>
      <c r="L102" s="507" t="e">
        <f ca="1">+IF(AND(ISNUMBER(OFFSET('Water Data'!$F$9,0,10*ROW('Water Data'!F96))),'Data Summary'!CA102="Yes"),OFFSET('Water Data'!$F$9,0,10*ROW('Water Data'!F96)),NA())</f>
        <v>#N/A</v>
      </c>
      <c r="M102" s="507" t="e">
        <f ca="1">+IF(AND(ISNUMBER(OFFSET('Water Data'!$G$4,0,10*ROW('Water Data'!G96))),'Data Summary'!CB102="Yes"),100-OFFSET('Water Data'!$G$4,0,10*ROW('Water Data'!G96)),NA())</f>
        <v>#N/A</v>
      </c>
      <c r="N102" s="507" t="e">
        <f ca="1">+IF(AND(ISNUMBER(OFFSET('Water Data'!$G$6,0,10*ROW('Water Data'!G96))),'Data Summary'!CC102="Yes"),OFFSET('Water Data'!$G$6,0,10*ROW('Water Data'!G96)),NA())</f>
        <v>#N/A</v>
      </c>
      <c r="O102" s="507" t="e">
        <f ca="1">+IF(AND(ISNUMBER(OFFSET('Water Data'!$G$9,0,10*ROW('Water Data'!G96))),'Data Summary'!CD102="Yes"),OFFSET('Water Data'!$G$9,0,10*ROW('Water Data'!G96)),NA())</f>
        <v>#N/A</v>
      </c>
      <c r="P102" s="507" t="e">
        <f ca="1">+IF(AND(ISNUMBER(OFFSET('Water Data'!$H$4,0,10*ROW('Water Data'!H96))),'Data Summary'!CE102="Yes"),100-OFFSET('Water Data'!$H$4,0,10*ROW('Water Data'!H96)),NA())</f>
        <v>#N/A</v>
      </c>
      <c r="Q102" s="507" t="e">
        <f ca="1">+IF(AND(ISNUMBER(OFFSET('Water Data'!$H$6,0,10*ROW('Water Data'!H96))),'Data Summary'!CF102="Yes"),OFFSET('Water Data'!$H$6,0,10*ROW('Water Data'!H96)),NA())</f>
        <v>#N/A</v>
      </c>
      <c r="R102" s="507" t="e">
        <f ca="1">+IF(AND(ISNUMBER(OFFSET('Water Data'!$H$9,0,10*ROW('Water Data'!H96))),'Data Summary'!CG102="Yes"),OFFSET('Water Data'!$H$9,0,10*ROW('Water Data'!H96)),NA())</f>
        <v>#N/A</v>
      </c>
      <c r="S102" s="507" t="e">
        <f ca="1">+IF(AND(ISNUMBER(OFFSET('Water Data'!$I$4,0,10*ROW('Water Data'!I96))),'Data Summary'!CH102="Yes"),100-OFFSET('Water Data'!$I$4,0,10*ROW('Water Data'!I96)),NA())</f>
        <v>#N/A</v>
      </c>
      <c r="T102" s="507" t="e">
        <f ca="1">+IF(AND(ISNUMBER(OFFSET('Water Data'!$I$6,0,10*ROW('Water Data'!I96))),'Data Summary'!CI102="Yes"),OFFSET('Water Data'!$I$6,0,10*ROW('Water Data'!I96)),NA())</f>
        <v>#N/A</v>
      </c>
      <c r="U102" s="507" t="e">
        <f ca="1">+IF(AND(ISNUMBER(OFFSET('Water Data'!$I$9,0,10*ROW('Water Data'!I96))),'Data Summary'!CJ102="Yes"),OFFSET('Water Data'!$I$9,0,10*ROW('Water Data'!I96)),NA())</f>
        <v>#N/A</v>
      </c>
      <c r="V102" s="508" t="e">
        <f ca="1">+IF(AND(ISNUMBER(OFFSET('Sanitation Data'!$D$4,0,10*ROW('Sanitation Data'!D96))),'Data Summary'!CK102="Yes"),100-OFFSET('Sanitation Data'!$D$4,0,10*ROW('Sanitation Data'!D96)),NA())</f>
        <v>#N/A</v>
      </c>
      <c r="W102" s="508" t="e">
        <f ca="1">+IF(AND(ISNUMBER(OFFSET('Sanitation Data'!$D$6,0,10*ROW('Sanitation Data'!D96))),'Data Summary'!CL102="Yes"),OFFSET('Sanitation Data'!$D$6,0,10*ROW('Sanitation Data'!D96)),NA())</f>
        <v>#N/A</v>
      </c>
      <c r="X102" s="508" t="e">
        <f ca="1">+IF(AND(ISNUMBER(OFFSET('Sanitation Data'!$D$10,0,10*ROW('Sanitation Data'!D96))),'Data Summary'!CM102="Yes"),OFFSET('Sanitation Data'!$D$10,0,10*ROW('Sanitation Data'!D96)),NA())</f>
        <v>#N/A</v>
      </c>
      <c r="Y102" s="508" t="e">
        <f ca="1">+IF(AND(ISNUMBER(OFFSET('Sanitation Data'!$D$11,0,10*ROW('Sanitation Data'!D96))),'Data Summary'!CN102="Yes"),OFFSET('Sanitation Data'!$D$11,0,10*ROW('Sanitation Data'!D96)),NA())</f>
        <v>#N/A</v>
      </c>
      <c r="Z102" s="508" t="e">
        <f ca="1">+IF(AND(ISNUMBER(OFFSET('Sanitation Data'!$D$12,0,10*ROW('Sanitation Data'!D96))),'Data Summary'!CO102="Yes"),OFFSET('Sanitation Data'!$D$12,0,10*ROW('Sanitation Data'!D96)),NA())</f>
        <v>#N/A</v>
      </c>
      <c r="AA102" s="508" t="e">
        <f ca="1">+IF(AND(ISNUMBER(OFFSET('Sanitation Data'!$E$4,0,10*ROW('Sanitation Data'!E96))),'Data Summary'!CP102="Yes"),100-OFFSET('Sanitation Data'!$E$4,0,10*ROW('Sanitation Data'!E96)),NA())</f>
        <v>#N/A</v>
      </c>
      <c r="AB102" s="508" t="e">
        <f ca="1">+IF(AND(ISNUMBER(OFFSET('Sanitation Data'!$E$6,0,10*ROW('Sanitation Data'!E96))),'Data Summary'!CQ102="Yes"),OFFSET('Sanitation Data'!$E$6,0,10*ROW('Sanitation Data'!E96)),NA())</f>
        <v>#N/A</v>
      </c>
      <c r="AC102" s="508" t="e">
        <f ca="1">+IF(AND(ISNUMBER(OFFSET('Sanitation Data'!$E$10,0,10*ROW('Sanitation Data'!E96))),'Data Summary'!CR102="Yes"),OFFSET('Sanitation Data'!$E$10,0,10*ROW('Sanitation Data'!E96)),NA())</f>
        <v>#N/A</v>
      </c>
      <c r="AD102" s="508" t="e">
        <f ca="1">+IF(AND(ISNUMBER(OFFSET('Sanitation Data'!$E$11,0,10*ROW('Sanitation Data'!E96))),'Data Summary'!CS102="Yes"),OFFSET('Sanitation Data'!$E$11,0,10*ROW('Sanitation Data'!E96)),NA())</f>
        <v>#N/A</v>
      </c>
      <c r="AE102" s="508" t="e">
        <f ca="1">+IF(AND(ISNUMBER(OFFSET('Sanitation Data'!$E$12,0,10*ROW('Sanitation Data'!E96))),'Data Summary'!CT102="Yes"),OFFSET('Sanitation Data'!$E$12,0,10*ROW('Sanitation Data'!E96)),NA())</f>
        <v>#N/A</v>
      </c>
      <c r="AF102" s="508" t="e">
        <f ca="1">+IF(AND(ISNUMBER(OFFSET('Sanitation Data'!$F$4,0,10*ROW('Sanitation Data'!F96))),'Data Summary'!CU102="Yes"),100-OFFSET('Sanitation Data'!$F$4,0,10*ROW('Sanitation Data'!F96)),NA())</f>
        <v>#N/A</v>
      </c>
      <c r="AG102" s="508" t="e">
        <f ca="1">+IF(AND(ISNUMBER(OFFSET('Sanitation Data'!$F$6,0,10*ROW('Sanitation Data'!F96))),'Data Summary'!CV102="Yes"),OFFSET('Sanitation Data'!$F$6,0,10*ROW('Sanitation Data'!F96)),NA())</f>
        <v>#N/A</v>
      </c>
      <c r="AH102" s="508" t="e">
        <f ca="1">+IF(AND(ISNUMBER(OFFSET('Sanitation Data'!$F$10,0,10*ROW('Sanitation Data'!F96))),'Data Summary'!CW102="Yes"),OFFSET('Sanitation Data'!$F$10,0,10*ROW('Sanitation Data'!F96)),NA())</f>
        <v>#N/A</v>
      </c>
      <c r="AI102" s="508" t="e">
        <f ca="1">+IF(AND(ISNUMBER(OFFSET('Sanitation Data'!$F$11,0,10*ROW('Sanitation Data'!F96))),'Data Summary'!CX102="Yes"),OFFSET('Sanitation Data'!$F$11,0,10*ROW('Sanitation Data'!F96)),NA())</f>
        <v>#N/A</v>
      </c>
      <c r="AJ102" s="508" t="e">
        <f ca="1">+IF(AND(ISNUMBER(OFFSET('Sanitation Data'!$F$12,0,10*ROW('Sanitation Data'!F96))),'Data Summary'!CY102="Yes"),OFFSET('Sanitation Data'!$F$12,0,10*ROW('Sanitation Data'!F96)),NA())</f>
        <v>#N/A</v>
      </c>
      <c r="AK102" s="508" t="e">
        <f ca="1">+IF(AND(ISNUMBER(OFFSET('Sanitation Data'!$G$4,0,10*ROW('Sanitation Data'!G96))),'Data Summary'!CZ102="Yes"),100-OFFSET('Sanitation Data'!$G$4,0,10*ROW('Sanitation Data'!G96)),NA())</f>
        <v>#N/A</v>
      </c>
      <c r="AL102" s="508" t="e">
        <f ca="1">+IF(AND(ISNUMBER(OFFSET('Sanitation Data'!$G$6,0,10*ROW('Sanitation Data'!G96))),'Data Summary'!DA102="Yes"),OFFSET('Sanitation Data'!$G$6,0,10*ROW('Sanitation Data'!G96)),NA())</f>
        <v>#N/A</v>
      </c>
      <c r="AM102" s="508" t="e">
        <f ca="1">+IF(AND(ISNUMBER(OFFSET('Sanitation Data'!$G$10,0,10*ROW('Sanitation Data'!G96))),'Data Summary'!DB102="Yes"),OFFSET('Sanitation Data'!$G$10,0,10*ROW('Sanitation Data'!G96)),NA())</f>
        <v>#N/A</v>
      </c>
      <c r="AN102" s="508" t="e">
        <f ca="1">+IF(AND(ISNUMBER(OFFSET('Sanitation Data'!$G$11,0,10*ROW('Sanitation Data'!G96))),'Data Summary'!DC102="Yes"),OFFSET('Sanitation Data'!$G$11,0,10*ROW('Sanitation Data'!G96)),NA())</f>
        <v>#N/A</v>
      </c>
      <c r="AO102" s="508" t="e">
        <f ca="1">+IF(AND(ISNUMBER(OFFSET('Sanitation Data'!$G$12,0,10*ROW('Sanitation Data'!G96))),'Data Summary'!DD102="Yes"),OFFSET('Sanitation Data'!$G$12,0,10*ROW('Sanitation Data'!G96)),NA())</f>
        <v>#N/A</v>
      </c>
      <c r="AP102" s="508" t="e">
        <f ca="1">+IF(AND(ISNUMBER(OFFSET('Sanitation Data'!$H$4,0,10*ROW('Sanitation Data'!H96))),'Data Summary'!DE102="Yes"),100-OFFSET('Sanitation Data'!$H$4,0,10*ROW('Sanitation Data'!H96)),NA())</f>
        <v>#N/A</v>
      </c>
      <c r="AQ102" s="508" t="e">
        <f ca="1">+IF(AND(ISNUMBER(OFFSET('Sanitation Data'!$H$6,0,10*ROW('Sanitation Data'!H96))),'Data Summary'!DF102="Yes"),OFFSET('Sanitation Data'!$H$6,0,10*ROW('Sanitation Data'!H96)),NA())</f>
        <v>#N/A</v>
      </c>
      <c r="AR102" s="508" t="e">
        <f ca="1">+IF(AND(ISNUMBER(OFFSET('Sanitation Data'!$H$10,0,10*ROW('Sanitation Data'!H96))),'Data Summary'!DG102="Yes"),OFFSET('Sanitation Data'!$H$10,0,10*ROW('Sanitation Data'!H96)),NA())</f>
        <v>#N/A</v>
      </c>
      <c r="AS102" s="508" t="e">
        <f ca="1">+IF(AND(ISNUMBER(OFFSET('Sanitation Data'!$H$11,0,10*ROW('Sanitation Data'!H96))),'Data Summary'!DH102="Yes"),OFFSET('Sanitation Data'!$H$11,0,10*ROW('Sanitation Data'!H96)),NA())</f>
        <v>#N/A</v>
      </c>
      <c r="AT102" s="508" t="e">
        <f ca="1">+IF(AND(ISNUMBER(OFFSET('Sanitation Data'!$H$12,0,10*ROW('Sanitation Data'!H96))),'Data Summary'!DI102="Yes"),OFFSET('Sanitation Data'!$H$12,0,10*ROW('Sanitation Data'!H96)),NA())</f>
        <v>#N/A</v>
      </c>
      <c r="AU102" s="508" t="e">
        <f ca="1">+IF(AND(ISNUMBER(OFFSET('Sanitation Data'!$I$4,0,10*ROW('Sanitation Data'!I96))),'Data Summary'!DJ102="Yes"),100-OFFSET('Sanitation Data'!$I$4,0,10*ROW('Sanitation Data'!I96)),NA())</f>
        <v>#N/A</v>
      </c>
      <c r="AV102" s="508" t="e">
        <f ca="1">+IF(AND(ISNUMBER(OFFSET('Sanitation Data'!$I$6,0,10*ROW('Sanitation Data'!I96))),'Data Summary'!DK102="Yes"),OFFSET('Sanitation Data'!$I$6,0,10*ROW('Sanitation Data'!I96)),NA())</f>
        <v>#N/A</v>
      </c>
      <c r="AW102" s="508" t="e">
        <f ca="1">+IF(AND(ISNUMBER(OFFSET('Sanitation Data'!$I$10,0,10*ROW('Sanitation Data'!I96))),'Data Summary'!DL102="Yes"),OFFSET('Sanitation Data'!$I$10,0,10*ROW('Sanitation Data'!I96)),NA())</f>
        <v>#N/A</v>
      </c>
      <c r="AX102" s="508" t="e">
        <f ca="1">+IF(AND(ISNUMBER(OFFSET('Sanitation Data'!$I$11,0,10*ROW('Sanitation Data'!I96))),'Data Summary'!DM102="Yes"),OFFSET('Sanitation Data'!$I$11,0,10*ROW('Sanitation Data'!I96)),NA())</f>
        <v>#N/A</v>
      </c>
      <c r="AY102" s="508" t="e">
        <f ca="1">+IF(AND(ISNUMBER(OFFSET('Sanitation Data'!$I$12,0,10*ROW('Sanitation Data'!I96))),'Data Summary'!DN102="Yes"),OFFSET('Sanitation Data'!$I$12,0,10*ROW('Sanitation Data'!I96)),NA())</f>
        <v>#N/A</v>
      </c>
      <c r="AZ102" s="509" t="e">
        <f ca="1">+IF(AND(ISNUMBER(OFFSET('Hygiene Data'!$D$5,0,10*ROW('Hygiene Data'!D96))),'Data Summary'!DO102="Yes"),OFFSET('Hygiene Data'!$D$5,0,10*ROW('Hygiene Data'!D96)),NA())</f>
        <v>#N/A</v>
      </c>
      <c r="BA102" s="509" t="e">
        <f ca="1">+IF(AND(ISNUMBER(OFFSET('Hygiene Data'!$D$7,0,10*ROW('Hygiene Data'!D96))),'Data Summary'!DP102="Yes"),OFFSET('Hygiene Data'!$D$7,0,10*ROW('Hygiene Data'!D96)),NA())</f>
        <v>#N/A</v>
      </c>
      <c r="BB102" s="509" t="e">
        <f ca="1">+IF(AND(ISNUMBER(OFFSET('Hygiene Data'!$D$9,0,10*ROW('Hygiene Data'!D96))),'Data Summary'!DQ102="Yes"),OFFSET('Hygiene Data'!$D$9,0,10*ROW('Hygiene Data'!D96)),NA())</f>
        <v>#N/A</v>
      </c>
      <c r="BC102" s="509" t="e">
        <f ca="1">+IF(AND(ISNUMBER(OFFSET('Hygiene Data'!$E$5,0,10*ROW('Hygiene Data'!E96))),'Data Summary'!DR102="Yes"),OFFSET('Hygiene Data'!$E$5,0,10*ROW('Hygiene Data'!E96)),NA())</f>
        <v>#N/A</v>
      </c>
      <c r="BD102" s="509" t="e">
        <f ca="1">+IF(AND(ISNUMBER(OFFSET('Hygiene Data'!$E$7,0,10*ROW('Hygiene Data'!E96))),'Data Summary'!DS102="Yes"),OFFSET('Hygiene Data'!$E$7,0,10*ROW('Hygiene Data'!E96)),NA())</f>
        <v>#N/A</v>
      </c>
      <c r="BE102" s="509" t="e">
        <f ca="1">+IF(AND(ISNUMBER(OFFSET('Hygiene Data'!$E$9,0,10*ROW('Hygiene Data'!E96))),'Data Summary'!DT102="Yes"),OFFSET('Hygiene Data'!$E$9,0,10*ROW('Hygiene Data'!E96)),NA())</f>
        <v>#N/A</v>
      </c>
      <c r="BF102" s="509" t="e">
        <f ca="1">+IF(AND(ISNUMBER(OFFSET('Hygiene Data'!$F$5,0,10*ROW('Hygiene Data'!F96))),'Data Summary'!DU102="Yes"),OFFSET('Hygiene Data'!$F$5,0,10*ROW('Hygiene Data'!F96)),NA())</f>
        <v>#N/A</v>
      </c>
      <c r="BG102" s="509" t="e">
        <f ca="1">+IF(AND(ISNUMBER(OFFSET('Hygiene Data'!$F$7,0,10*ROW('Hygiene Data'!F96))),'Data Summary'!DV102="Yes"),OFFSET('Hygiene Data'!$F$7,0,10*ROW('Hygiene Data'!F96)),NA())</f>
        <v>#N/A</v>
      </c>
      <c r="BH102" s="509" t="e">
        <f ca="1">+IF(AND(ISNUMBER(OFFSET('Hygiene Data'!$F$9,0,10*ROW('Hygiene Data'!F96))),'Data Summary'!DW102="Yes"),OFFSET('Hygiene Data'!$F$9,0,10*ROW('Hygiene Data'!F96)),NA())</f>
        <v>#N/A</v>
      </c>
      <c r="BI102" s="509" t="e">
        <f ca="1">+IF(AND(ISNUMBER(OFFSET('Hygiene Data'!$G$5,0,10*ROW('Hygiene Data'!G96))),'Data Summary'!DX102="Yes"),OFFSET('Hygiene Data'!$G$5,0,10*ROW('Hygiene Data'!G96)),NA())</f>
        <v>#N/A</v>
      </c>
      <c r="BJ102" s="509" t="e">
        <f ca="1">+IF(AND(ISNUMBER(OFFSET('Hygiene Data'!$G$7,0,10*ROW('Hygiene Data'!G96))),'Data Summary'!DY102="Yes"),OFFSET('Hygiene Data'!$G$7,0,10*ROW('Hygiene Data'!G96)),NA())</f>
        <v>#N/A</v>
      </c>
      <c r="BK102" s="509" t="e">
        <f ca="1">+IF(AND(ISNUMBER(OFFSET('Hygiene Data'!$G$9,0,10*ROW('Hygiene Data'!G96))),'Data Summary'!DZ102="Yes"),OFFSET('Hygiene Data'!$G$9,0,10*ROW('Hygiene Data'!G96)),NA())</f>
        <v>#N/A</v>
      </c>
      <c r="BL102" s="509" t="e">
        <f ca="1">+IF(AND(ISNUMBER(OFFSET('Hygiene Data'!$H$5,0,10*ROW('Hygiene Data'!H96))),'Data Summary'!EA102="Yes"),OFFSET('Hygiene Data'!$H$5,0,10*ROW('Hygiene Data'!H96)),NA())</f>
        <v>#N/A</v>
      </c>
      <c r="BM102" s="509" t="e">
        <f ca="1">+IF(AND(ISNUMBER(OFFSET('Hygiene Data'!$H$7,0,10*ROW('Hygiene Data'!H96))),'Data Summary'!EB102="Yes"),OFFSET('Hygiene Data'!$H$7,0,10*ROW('Hygiene Data'!H96)),NA())</f>
        <v>#N/A</v>
      </c>
      <c r="BN102" s="509" t="e">
        <f ca="1">+IF(AND(ISNUMBER(OFFSET('Hygiene Data'!$H$9,0,10*ROW('Hygiene Data'!H96))),'Data Summary'!EC102="Yes"),OFFSET('Hygiene Data'!$H$9,0,10*ROW('Hygiene Data'!H96)),NA())</f>
        <v>#N/A</v>
      </c>
      <c r="BO102" s="509" t="e">
        <f ca="1">+IF(AND(ISNUMBER(OFFSET('Hygiene Data'!$I$5,0,10*ROW('Hygiene Data'!I96))),'Data Summary'!ED102="Yes"),OFFSET('Hygiene Data'!$I$5,0,10*ROW('Hygiene Data'!I96)),NA())</f>
        <v>#N/A</v>
      </c>
      <c r="BP102" s="509" t="e">
        <f ca="1">+IF(AND(ISNUMBER(OFFSET('Hygiene Data'!$I$7,0,10*ROW('Hygiene Data'!I96))),'Data Summary'!EE102="Yes"),OFFSET('Hygiene Data'!$I$7,0,10*ROW('Hygiene Data'!I96)),NA())</f>
        <v>#N/A</v>
      </c>
      <c r="BQ102" s="509" t="e">
        <f ca="1">+IF(AND(ISNUMBER(OFFSET('Hygiene Data'!$I$9,0,10*ROW('Hygiene Data'!I96))),'Data Summary'!EF102="Yes"),OFFSET('Hygiene Data'!$I$9,0,10*ROW('Hygiene Data'!I96)),NA())</f>
        <v>#N/A</v>
      </c>
    </row>
    <row r="103" spans="1:69" x14ac:dyDescent="0.25">
      <c r="A103" s="505" t="e">
        <f ca="1">+RIGHT('Data Summary'!A103,LEN('Data Summary'!A103)-9)</f>
        <v>#VALUE!</v>
      </c>
      <c r="B103" s="479" t="str">
        <f ca="1">+IF(ISTEXT('Data Summary'!B103),'Data Summary'!B103,"")</f>
        <v/>
      </c>
      <c r="C103" s="506" t="e">
        <f ca="1">+VALUE('Data Summary'!C103)</f>
        <v>#VALUE!</v>
      </c>
      <c r="D103" s="507" t="e">
        <f ca="1">+IF(AND(ISNUMBER(OFFSET('Water Data'!$D$4,0,10*ROW('Water Data'!D97))),'Data Summary'!BS103="Yes"),100-OFFSET('Water Data'!$D$4,0,10*ROW('Water Data'!D97)),NA())</f>
        <v>#N/A</v>
      </c>
      <c r="E103" s="507" t="e">
        <f ca="1">+IF(AND(ISNUMBER(OFFSET('Water Data'!$D$6,0,10*ROW('Water Data'!D97))),'Data Summary'!BT103="Yes"),OFFSET('Water Data'!$D$6,0,10*ROW('Water Data'!D97)),NA())</f>
        <v>#N/A</v>
      </c>
      <c r="F103" s="507" t="e">
        <f ca="1">+IF(AND(ISNUMBER(OFFSET('Water Data'!$D$9,0,10*ROW('Water Data'!D97))),'Data Summary'!BU103="Yes"),OFFSET('Water Data'!$D$9,0,10*ROW('Water Data'!D97)),NA())</f>
        <v>#N/A</v>
      </c>
      <c r="G103" s="507" t="e">
        <f ca="1">+IF(AND(ISNUMBER(OFFSET('Water Data'!$E$4,0,10*ROW('Water Data'!E97))),'Data Summary'!BV103="Yes"),100-OFFSET('Water Data'!$E$4,0,10*ROW('Water Data'!E97)),NA())</f>
        <v>#N/A</v>
      </c>
      <c r="H103" s="507" t="e">
        <f ca="1">+IF(AND(ISNUMBER(OFFSET('Water Data'!$E$6,0,10*ROW('Water Data'!E97))),'Data Summary'!BW103="Yes"),OFFSET('Water Data'!$E$6,0,10*ROW('Water Data'!E97)),NA())</f>
        <v>#N/A</v>
      </c>
      <c r="I103" s="507" t="e">
        <f ca="1">+IF(AND(ISNUMBER(OFFSET('Water Data'!$E$9,0,10*ROW('Water Data'!E97))),'Data Summary'!BX103="Yes"),OFFSET('Water Data'!$E$9,0,10*ROW('Water Data'!E97)),NA())</f>
        <v>#N/A</v>
      </c>
      <c r="J103" s="507" t="e">
        <f ca="1">+IF(AND(ISNUMBER(OFFSET('Water Data'!$F$4,0,10*ROW('Water Data'!F97))),'Data Summary'!BY103="Yes"),100-OFFSET('Water Data'!$F$4,0,10*ROW('Water Data'!F97)),NA())</f>
        <v>#N/A</v>
      </c>
      <c r="K103" s="507" t="e">
        <f ca="1">+IF(AND(ISNUMBER(OFFSET('Water Data'!$F$6,0,10*ROW('Water Data'!F97))),'Data Summary'!BZ103="Yes"),OFFSET('Water Data'!$F$6,0,10*ROW('Water Data'!F97)),NA())</f>
        <v>#N/A</v>
      </c>
      <c r="L103" s="507" t="e">
        <f ca="1">+IF(AND(ISNUMBER(OFFSET('Water Data'!$F$9,0,10*ROW('Water Data'!F97))),'Data Summary'!CA103="Yes"),OFFSET('Water Data'!$F$9,0,10*ROW('Water Data'!F97)),NA())</f>
        <v>#N/A</v>
      </c>
      <c r="M103" s="507" t="e">
        <f ca="1">+IF(AND(ISNUMBER(OFFSET('Water Data'!$G$4,0,10*ROW('Water Data'!G97))),'Data Summary'!CB103="Yes"),100-OFFSET('Water Data'!$G$4,0,10*ROW('Water Data'!G97)),NA())</f>
        <v>#N/A</v>
      </c>
      <c r="N103" s="507" t="e">
        <f ca="1">+IF(AND(ISNUMBER(OFFSET('Water Data'!$G$6,0,10*ROW('Water Data'!G97))),'Data Summary'!CC103="Yes"),OFFSET('Water Data'!$G$6,0,10*ROW('Water Data'!G97)),NA())</f>
        <v>#N/A</v>
      </c>
      <c r="O103" s="507" t="e">
        <f ca="1">+IF(AND(ISNUMBER(OFFSET('Water Data'!$G$9,0,10*ROW('Water Data'!G97))),'Data Summary'!CD103="Yes"),OFFSET('Water Data'!$G$9,0,10*ROW('Water Data'!G97)),NA())</f>
        <v>#N/A</v>
      </c>
      <c r="P103" s="507" t="e">
        <f ca="1">+IF(AND(ISNUMBER(OFFSET('Water Data'!$H$4,0,10*ROW('Water Data'!H97))),'Data Summary'!CE103="Yes"),100-OFFSET('Water Data'!$H$4,0,10*ROW('Water Data'!H97)),NA())</f>
        <v>#N/A</v>
      </c>
      <c r="Q103" s="507" t="e">
        <f ca="1">+IF(AND(ISNUMBER(OFFSET('Water Data'!$H$6,0,10*ROW('Water Data'!H97))),'Data Summary'!CF103="Yes"),OFFSET('Water Data'!$H$6,0,10*ROW('Water Data'!H97)),NA())</f>
        <v>#N/A</v>
      </c>
      <c r="R103" s="507" t="e">
        <f ca="1">+IF(AND(ISNUMBER(OFFSET('Water Data'!$H$9,0,10*ROW('Water Data'!H97))),'Data Summary'!CG103="Yes"),OFFSET('Water Data'!$H$9,0,10*ROW('Water Data'!H97)),NA())</f>
        <v>#N/A</v>
      </c>
      <c r="S103" s="507" t="e">
        <f ca="1">+IF(AND(ISNUMBER(OFFSET('Water Data'!$I$4,0,10*ROW('Water Data'!I97))),'Data Summary'!CH103="Yes"),100-OFFSET('Water Data'!$I$4,0,10*ROW('Water Data'!I97)),NA())</f>
        <v>#N/A</v>
      </c>
      <c r="T103" s="507" t="e">
        <f ca="1">+IF(AND(ISNUMBER(OFFSET('Water Data'!$I$6,0,10*ROW('Water Data'!I97))),'Data Summary'!CI103="Yes"),OFFSET('Water Data'!$I$6,0,10*ROW('Water Data'!I97)),NA())</f>
        <v>#N/A</v>
      </c>
      <c r="U103" s="507" t="e">
        <f ca="1">+IF(AND(ISNUMBER(OFFSET('Water Data'!$I$9,0,10*ROW('Water Data'!I97))),'Data Summary'!CJ103="Yes"),OFFSET('Water Data'!$I$9,0,10*ROW('Water Data'!I97)),NA())</f>
        <v>#N/A</v>
      </c>
      <c r="V103" s="508" t="e">
        <f ca="1">+IF(AND(ISNUMBER(OFFSET('Sanitation Data'!$D$4,0,10*ROW('Sanitation Data'!D97))),'Data Summary'!CK103="Yes"),100-OFFSET('Sanitation Data'!$D$4,0,10*ROW('Sanitation Data'!D97)),NA())</f>
        <v>#N/A</v>
      </c>
      <c r="W103" s="508" t="e">
        <f ca="1">+IF(AND(ISNUMBER(OFFSET('Sanitation Data'!$D$6,0,10*ROW('Sanitation Data'!D97))),'Data Summary'!CL103="Yes"),OFFSET('Sanitation Data'!$D$6,0,10*ROW('Sanitation Data'!D97)),NA())</f>
        <v>#N/A</v>
      </c>
      <c r="X103" s="508" t="e">
        <f ca="1">+IF(AND(ISNUMBER(OFFSET('Sanitation Data'!$D$10,0,10*ROW('Sanitation Data'!D97))),'Data Summary'!CM103="Yes"),OFFSET('Sanitation Data'!$D$10,0,10*ROW('Sanitation Data'!D97)),NA())</f>
        <v>#N/A</v>
      </c>
      <c r="Y103" s="508" t="e">
        <f ca="1">+IF(AND(ISNUMBER(OFFSET('Sanitation Data'!$D$11,0,10*ROW('Sanitation Data'!D97))),'Data Summary'!CN103="Yes"),OFFSET('Sanitation Data'!$D$11,0,10*ROW('Sanitation Data'!D97)),NA())</f>
        <v>#N/A</v>
      </c>
      <c r="Z103" s="508" t="e">
        <f ca="1">+IF(AND(ISNUMBER(OFFSET('Sanitation Data'!$D$12,0,10*ROW('Sanitation Data'!D97))),'Data Summary'!CO103="Yes"),OFFSET('Sanitation Data'!$D$12,0,10*ROW('Sanitation Data'!D97)),NA())</f>
        <v>#N/A</v>
      </c>
      <c r="AA103" s="508" t="e">
        <f ca="1">+IF(AND(ISNUMBER(OFFSET('Sanitation Data'!$E$4,0,10*ROW('Sanitation Data'!E97))),'Data Summary'!CP103="Yes"),100-OFFSET('Sanitation Data'!$E$4,0,10*ROW('Sanitation Data'!E97)),NA())</f>
        <v>#N/A</v>
      </c>
      <c r="AB103" s="508" t="e">
        <f ca="1">+IF(AND(ISNUMBER(OFFSET('Sanitation Data'!$E$6,0,10*ROW('Sanitation Data'!E97))),'Data Summary'!CQ103="Yes"),OFFSET('Sanitation Data'!$E$6,0,10*ROW('Sanitation Data'!E97)),NA())</f>
        <v>#N/A</v>
      </c>
      <c r="AC103" s="508" t="e">
        <f ca="1">+IF(AND(ISNUMBER(OFFSET('Sanitation Data'!$E$10,0,10*ROW('Sanitation Data'!E97))),'Data Summary'!CR103="Yes"),OFFSET('Sanitation Data'!$E$10,0,10*ROW('Sanitation Data'!E97)),NA())</f>
        <v>#N/A</v>
      </c>
      <c r="AD103" s="508" t="e">
        <f ca="1">+IF(AND(ISNUMBER(OFFSET('Sanitation Data'!$E$11,0,10*ROW('Sanitation Data'!E97))),'Data Summary'!CS103="Yes"),OFFSET('Sanitation Data'!$E$11,0,10*ROW('Sanitation Data'!E97)),NA())</f>
        <v>#N/A</v>
      </c>
      <c r="AE103" s="508" t="e">
        <f ca="1">+IF(AND(ISNUMBER(OFFSET('Sanitation Data'!$E$12,0,10*ROW('Sanitation Data'!E97))),'Data Summary'!CT103="Yes"),OFFSET('Sanitation Data'!$E$12,0,10*ROW('Sanitation Data'!E97)),NA())</f>
        <v>#N/A</v>
      </c>
      <c r="AF103" s="508" t="e">
        <f ca="1">+IF(AND(ISNUMBER(OFFSET('Sanitation Data'!$F$4,0,10*ROW('Sanitation Data'!F97))),'Data Summary'!CU103="Yes"),100-OFFSET('Sanitation Data'!$F$4,0,10*ROW('Sanitation Data'!F97)),NA())</f>
        <v>#N/A</v>
      </c>
      <c r="AG103" s="508" t="e">
        <f ca="1">+IF(AND(ISNUMBER(OFFSET('Sanitation Data'!$F$6,0,10*ROW('Sanitation Data'!F97))),'Data Summary'!CV103="Yes"),OFFSET('Sanitation Data'!$F$6,0,10*ROW('Sanitation Data'!F97)),NA())</f>
        <v>#N/A</v>
      </c>
      <c r="AH103" s="508" t="e">
        <f ca="1">+IF(AND(ISNUMBER(OFFSET('Sanitation Data'!$F$10,0,10*ROW('Sanitation Data'!F97))),'Data Summary'!CW103="Yes"),OFFSET('Sanitation Data'!$F$10,0,10*ROW('Sanitation Data'!F97)),NA())</f>
        <v>#N/A</v>
      </c>
      <c r="AI103" s="508" t="e">
        <f ca="1">+IF(AND(ISNUMBER(OFFSET('Sanitation Data'!$F$11,0,10*ROW('Sanitation Data'!F97))),'Data Summary'!CX103="Yes"),OFFSET('Sanitation Data'!$F$11,0,10*ROW('Sanitation Data'!F97)),NA())</f>
        <v>#N/A</v>
      </c>
      <c r="AJ103" s="508" t="e">
        <f ca="1">+IF(AND(ISNUMBER(OFFSET('Sanitation Data'!$F$12,0,10*ROW('Sanitation Data'!F97))),'Data Summary'!CY103="Yes"),OFFSET('Sanitation Data'!$F$12,0,10*ROW('Sanitation Data'!F97)),NA())</f>
        <v>#N/A</v>
      </c>
      <c r="AK103" s="508" t="e">
        <f ca="1">+IF(AND(ISNUMBER(OFFSET('Sanitation Data'!$G$4,0,10*ROW('Sanitation Data'!G97))),'Data Summary'!CZ103="Yes"),100-OFFSET('Sanitation Data'!$G$4,0,10*ROW('Sanitation Data'!G97)),NA())</f>
        <v>#N/A</v>
      </c>
      <c r="AL103" s="508" t="e">
        <f ca="1">+IF(AND(ISNUMBER(OFFSET('Sanitation Data'!$G$6,0,10*ROW('Sanitation Data'!G97))),'Data Summary'!DA103="Yes"),OFFSET('Sanitation Data'!$G$6,0,10*ROW('Sanitation Data'!G97)),NA())</f>
        <v>#N/A</v>
      </c>
      <c r="AM103" s="508" t="e">
        <f ca="1">+IF(AND(ISNUMBER(OFFSET('Sanitation Data'!$G$10,0,10*ROW('Sanitation Data'!G97))),'Data Summary'!DB103="Yes"),OFFSET('Sanitation Data'!$G$10,0,10*ROW('Sanitation Data'!G97)),NA())</f>
        <v>#N/A</v>
      </c>
      <c r="AN103" s="508" t="e">
        <f ca="1">+IF(AND(ISNUMBER(OFFSET('Sanitation Data'!$G$11,0,10*ROW('Sanitation Data'!G97))),'Data Summary'!DC103="Yes"),OFFSET('Sanitation Data'!$G$11,0,10*ROW('Sanitation Data'!G97)),NA())</f>
        <v>#N/A</v>
      </c>
      <c r="AO103" s="508" t="e">
        <f ca="1">+IF(AND(ISNUMBER(OFFSET('Sanitation Data'!$G$12,0,10*ROW('Sanitation Data'!G97))),'Data Summary'!DD103="Yes"),OFFSET('Sanitation Data'!$G$12,0,10*ROW('Sanitation Data'!G97)),NA())</f>
        <v>#N/A</v>
      </c>
      <c r="AP103" s="508" t="e">
        <f ca="1">+IF(AND(ISNUMBER(OFFSET('Sanitation Data'!$H$4,0,10*ROW('Sanitation Data'!H97))),'Data Summary'!DE103="Yes"),100-OFFSET('Sanitation Data'!$H$4,0,10*ROW('Sanitation Data'!H97)),NA())</f>
        <v>#N/A</v>
      </c>
      <c r="AQ103" s="508" t="e">
        <f ca="1">+IF(AND(ISNUMBER(OFFSET('Sanitation Data'!$H$6,0,10*ROW('Sanitation Data'!H97))),'Data Summary'!DF103="Yes"),OFFSET('Sanitation Data'!$H$6,0,10*ROW('Sanitation Data'!H97)),NA())</f>
        <v>#N/A</v>
      </c>
      <c r="AR103" s="508" t="e">
        <f ca="1">+IF(AND(ISNUMBER(OFFSET('Sanitation Data'!$H$10,0,10*ROW('Sanitation Data'!H97))),'Data Summary'!DG103="Yes"),OFFSET('Sanitation Data'!$H$10,0,10*ROW('Sanitation Data'!H97)),NA())</f>
        <v>#N/A</v>
      </c>
      <c r="AS103" s="508" t="e">
        <f ca="1">+IF(AND(ISNUMBER(OFFSET('Sanitation Data'!$H$11,0,10*ROW('Sanitation Data'!H97))),'Data Summary'!DH103="Yes"),OFFSET('Sanitation Data'!$H$11,0,10*ROW('Sanitation Data'!H97)),NA())</f>
        <v>#N/A</v>
      </c>
      <c r="AT103" s="508" t="e">
        <f ca="1">+IF(AND(ISNUMBER(OFFSET('Sanitation Data'!$H$12,0,10*ROW('Sanitation Data'!H97))),'Data Summary'!DI103="Yes"),OFFSET('Sanitation Data'!$H$12,0,10*ROW('Sanitation Data'!H97)),NA())</f>
        <v>#N/A</v>
      </c>
      <c r="AU103" s="508" t="e">
        <f ca="1">+IF(AND(ISNUMBER(OFFSET('Sanitation Data'!$I$4,0,10*ROW('Sanitation Data'!I97))),'Data Summary'!DJ103="Yes"),100-OFFSET('Sanitation Data'!$I$4,0,10*ROW('Sanitation Data'!I97)),NA())</f>
        <v>#N/A</v>
      </c>
      <c r="AV103" s="508" t="e">
        <f ca="1">+IF(AND(ISNUMBER(OFFSET('Sanitation Data'!$I$6,0,10*ROW('Sanitation Data'!I97))),'Data Summary'!DK103="Yes"),OFFSET('Sanitation Data'!$I$6,0,10*ROW('Sanitation Data'!I97)),NA())</f>
        <v>#N/A</v>
      </c>
      <c r="AW103" s="508" t="e">
        <f ca="1">+IF(AND(ISNUMBER(OFFSET('Sanitation Data'!$I$10,0,10*ROW('Sanitation Data'!I97))),'Data Summary'!DL103="Yes"),OFFSET('Sanitation Data'!$I$10,0,10*ROW('Sanitation Data'!I97)),NA())</f>
        <v>#N/A</v>
      </c>
      <c r="AX103" s="508" t="e">
        <f ca="1">+IF(AND(ISNUMBER(OFFSET('Sanitation Data'!$I$11,0,10*ROW('Sanitation Data'!I97))),'Data Summary'!DM103="Yes"),OFFSET('Sanitation Data'!$I$11,0,10*ROW('Sanitation Data'!I97)),NA())</f>
        <v>#N/A</v>
      </c>
      <c r="AY103" s="508" t="e">
        <f ca="1">+IF(AND(ISNUMBER(OFFSET('Sanitation Data'!$I$12,0,10*ROW('Sanitation Data'!I97))),'Data Summary'!DN103="Yes"),OFFSET('Sanitation Data'!$I$12,0,10*ROW('Sanitation Data'!I97)),NA())</f>
        <v>#N/A</v>
      </c>
      <c r="AZ103" s="509" t="e">
        <f ca="1">+IF(AND(ISNUMBER(OFFSET('Hygiene Data'!$D$5,0,10*ROW('Hygiene Data'!D97))),'Data Summary'!DO103="Yes"),OFFSET('Hygiene Data'!$D$5,0,10*ROW('Hygiene Data'!D97)),NA())</f>
        <v>#N/A</v>
      </c>
      <c r="BA103" s="509" t="e">
        <f ca="1">+IF(AND(ISNUMBER(OFFSET('Hygiene Data'!$D$7,0,10*ROW('Hygiene Data'!D97))),'Data Summary'!DP103="Yes"),OFFSET('Hygiene Data'!$D$7,0,10*ROW('Hygiene Data'!D97)),NA())</f>
        <v>#N/A</v>
      </c>
      <c r="BB103" s="509" t="e">
        <f ca="1">+IF(AND(ISNUMBER(OFFSET('Hygiene Data'!$D$9,0,10*ROW('Hygiene Data'!D97))),'Data Summary'!DQ103="Yes"),OFFSET('Hygiene Data'!$D$9,0,10*ROW('Hygiene Data'!D97)),NA())</f>
        <v>#N/A</v>
      </c>
      <c r="BC103" s="509" t="e">
        <f ca="1">+IF(AND(ISNUMBER(OFFSET('Hygiene Data'!$E$5,0,10*ROW('Hygiene Data'!E97))),'Data Summary'!DR103="Yes"),OFFSET('Hygiene Data'!$E$5,0,10*ROW('Hygiene Data'!E97)),NA())</f>
        <v>#N/A</v>
      </c>
      <c r="BD103" s="509" t="e">
        <f ca="1">+IF(AND(ISNUMBER(OFFSET('Hygiene Data'!$E$7,0,10*ROW('Hygiene Data'!E97))),'Data Summary'!DS103="Yes"),OFFSET('Hygiene Data'!$E$7,0,10*ROW('Hygiene Data'!E97)),NA())</f>
        <v>#N/A</v>
      </c>
      <c r="BE103" s="509" t="e">
        <f ca="1">+IF(AND(ISNUMBER(OFFSET('Hygiene Data'!$E$9,0,10*ROW('Hygiene Data'!E97))),'Data Summary'!DT103="Yes"),OFFSET('Hygiene Data'!$E$9,0,10*ROW('Hygiene Data'!E97)),NA())</f>
        <v>#N/A</v>
      </c>
      <c r="BF103" s="509" t="e">
        <f ca="1">+IF(AND(ISNUMBER(OFFSET('Hygiene Data'!$F$5,0,10*ROW('Hygiene Data'!F97))),'Data Summary'!DU103="Yes"),OFFSET('Hygiene Data'!$F$5,0,10*ROW('Hygiene Data'!F97)),NA())</f>
        <v>#N/A</v>
      </c>
      <c r="BG103" s="509" t="e">
        <f ca="1">+IF(AND(ISNUMBER(OFFSET('Hygiene Data'!$F$7,0,10*ROW('Hygiene Data'!F97))),'Data Summary'!DV103="Yes"),OFFSET('Hygiene Data'!$F$7,0,10*ROW('Hygiene Data'!F97)),NA())</f>
        <v>#N/A</v>
      </c>
      <c r="BH103" s="509" t="e">
        <f ca="1">+IF(AND(ISNUMBER(OFFSET('Hygiene Data'!$F$9,0,10*ROW('Hygiene Data'!F97))),'Data Summary'!DW103="Yes"),OFFSET('Hygiene Data'!$F$9,0,10*ROW('Hygiene Data'!F97)),NA())</f>
        <v>#N/A</v>
      </c>
      <c r="BI103" s="509" t="e">
        <f ca="1">+IF(AND(ISNUMBER(OFFSET('Hygiene Data'!$G$5,0,10*ROW('Hygiene Data'!G97))),'Data Summary'!DX103="Yes"),OFFSET('Hygiene Data'!$G$5,0,10*ROW('Hygiene Data'!G97)),NA())</f>
        <v>#N/A</v>
      </c>
      <c r="BJ103" s="509" t="e">
        <f ca="1">+IF(AND(ISNUMBER(OFFSET('Hygiene Data'!$G$7,0,10*ROW('Hygiene Data'!G97))),'Data Summary'!DY103="Yes"),OFFSET('Hygiene Data'!$G$7,0,10*ROW('Hygiene Data'!G97)),NA())</f>
        <v>#N/A</v>
      </c>
      <c r="BK103" s="509" t="e">
        <f ca="1">+IF(AND(ISNUMBER(OFFSET('Hygiene Data'!$G$9,0,10*ROW('Hygiene Data'!G97))),'Data Summary'!DZ103="Yes"),OFFSET('Hygiene Data'!$G$9,0,10*ROW('Hygiene Data'!G97)),NA())</f>
        <v>#N/A</v>
      </c>
      <c r="BL103" s="509" t="e">
        <f ca="1">+IF(AND(ISNUMBER(OFFSET('Hygiene Data'!$H$5,0,10*ROW('Hygiene Data'!H97))),'Data Summary'!EA103="Yes"),OFFSET('Hygiene Data'!$H$5,0,10*ROW('Hygiene Data'!H97)),NA())</f>
        <v>#N/A</v>
      </c>
      <c r="BM103" s="509" t="e">
        <f ca="1">+IF(AND(ISNUMBER(OFFSET('Hygiene Data'!$H$7,0,10*ROW('Hygiene Data'!H97))),'Data Summary'!EB103="Yes"),OFFSET('Hygiene Data'!$H$7,0,10*ROW('Hygiene Data'!H97)),NA())</f>
        <v>#N/A</v>
      </c>
      <c r="BN103" s="509" t="e">
        <f ca="1">+IF(AND(ISNUMBER(OFFSET('Hygiene Data'!$H$9,0,10*ROW('Hygiene Data'!H97))),'Data Summary'!EC103="Yes"),OFFSET('Hygiene Data'!$H$9,0,10*ROW('Hygiene Data'!H97)),NA())</f>
        <v>#N/A</v>
      </c>
      <c r="BO103" s="509" t="e">
        <f ca="1">+IF(AND(ISNUMBER(OFFSET('Hygiene Data'!$I$5,0,10*ROW('Hygiene Data'!I97))),'Data Summary'!ED103="Yes"),OFFSET('Hygiene Data'!$I$5,0,10*ROW('Hygiene Data'!I97)),NA())</f>
        <v>#N/A</v>
      </c>
      <c r="BP103" s="509" t="e">
        <f ca="1">+IF(AND(ISNUMBER(OFFSET('Hygiene Data'!$I$7,0,10*ROW('Hygiene Data'!I97))),'Data Summary'!EE103="Yes"),OFFSET('Hygiene Data'!$I$7,0,10*ROW('Hygiene Data'!I97)),NA())</f>
        <v>#N/A</v>
      </c>
      <c r="BQ103" s="509" t="e">
        <f ca="1">+IF(AND(ISNUMBER(OFFSET('Hygiene Data'!$I$9,0,10*ROW('Hygiene Data'!I97))),'Data Summary'!EF103="Yes"),OFFSET('Hygiene Data'!$I$9,0,10*ROW('Hygiene Data'!I97)),NA())</f>
        <v>#N/A</v>
      </c>
    </row>
    <row r="104" spans="1:69" x14ac:dyDescent="0.25">
      <c r="A104" s="505" t="e">
        <f ca="1">+RIGHT('Data Summary'!A104,LEN('Data Summary'!A104)-9)</f>
        <v>#VALUE!</v>
      </c>
      <c r="B104" s="479" t="str">
        <f ca="1">+IF(ISTEXT('Data Summary'!B104),'Data Summary'!B104,"")</f>
        <v/>
      </c>
      <c r="C104" s="506" t="e">
        <f ca="1">+VALUE('Data Summary'!C104)</f>
        <v>#VALUE!</v>
      </c>
      <c r="D104" s="507" t="e">
        <f ca="1">+IF(AND(ISNUMBER(OFFSET('Water Data'!$D$4,0,10*ROW('Water Data'!D98))),'Data Summary'!BS104="Yes"),100-OFFSET('Water Data'!$D$4,0,10*ROW('Water Data'!D98)),NA())</f>
        <v>#N/A</v>
      </c>
      <c r="E104" s="507" t="e">
        <f ca="1">+IF(AND(ISNUMBER(OFFSET('Water Data'!$D$6,0,10*ROW('Water Data'!D98))),'Data Summary'!BT104="Yes"),OFFSET('Water Data'!$D$6,0,10*ROW('Water Data'!D98)),NA())</f>
        <v>#N/A</v>
      </c>
      <c r="F104" s="507" t="e">
        <f ca="1">+IF(AND(ISNUMBER(OFFSET('Water Data'!$D$9,0,10*ROW('Water Data'!D98))),'Data Summary'!BU104="Yes"),OFFSET('Water Data'!$D$9,0,10*ROW('Water Data'!D98)),NA())</f>
        <v>#N/A</v>
      </c>
      <c r="G104" s="507" t="e">
        <f ca="1">+IF(AND(ISNUMBER(OFFSET('Water Data'!$E$4,0,10*ROW('Water Data'!E98))),'Data Summary'!BV104="Yes"),100-OFFSET('Water Data'!$E$4,0,10*ROW('Water Data'!E98)),NA())</f>
        <v>#N/A</v>
      </c>
      <c r="H104" s="507" t="e">
        <f ca="1">+IF(AND(ISNUMBER(OFFSET('Water Data'!$E$6,0,10*ROW('Water Data'!E98))),'Data Summary'!BW104="Yes"),OFFSET('Water Data'!$E$6,0,10*ROW('Water Data'!E98)),NA())</f>
        <v>#N/A</v>
      </c>
      <c r="I104" s="507" t="e">
        <f ca="1">+IF(AND(ISNUMBER(OFFSET('Water Data'!$E$9,0,10*ROW('Water Data'!E98))),'Data Summary'!BX104="Yes"),OFFSET('Water Data'!$E$9,0,10*ROW('Water Data'!E98)),NA())</f>
        <v>#N/A</v>
      </c>
      <c r="J104" s="507" t="e">
        <f ca="1">+IF(AND(ISNUMBER(OFFSET('Water Data'!$F$4,0,10*ROW('Water Data'!F98))),'Data Summary'!BY104="Yes"),100-OFFSET('Water Data'!$F$4,0,10*ROW('Water Data'!F98)),NA())</f>
        <v>#N/A</v>
      </c>
      <c r="K104" s="507" t="e">
        <f ca="1">+IF(AND(ISNUMBER(OFFSET('Water Data'!$F$6,0,10*ROW('Water Data'!F98))),'Data Summary'!BZ104="Yes"),OFFSET('Water Data'!$F$6,0,10*ROW('Water Data'!F98)),NA())</f>
        <v>#N/A</v>
      </c>
      <c r="L104" s="507" t="e">
        <f ca="1">+IF(AND(ISNUMBER(OFFSET('Water Data'!$F$9,0,10*ROW('Water Data'!F98))),'Data Summary'!CA104="Yes"),OFFSET('Water Data'!$F$9,0,10*ROW('Water Data'!F98)),NA())</f>
        <v>#N/A</v>
      </c>
      <c r="M104" s="507" t="e">
        <f ca="1">+IF(AND(ISNUMBER(OFFSET('Water Data'!$G$4,0,10*ROW('Water Data'!G98))),'Data Summary'!CB104="Yes"),100-OFFSET('Water Data'!$G$4,0,10*ROW('Water Data'!G98)),NA())</f>
        <v>#N/A</v>
      </c>
      <c r="N104" s="507" t="e">
        <f ca="1">+IF(AND(ISNUMBER(OFFSET('Water Data'!$G$6,0,10*ROW('Water Data'!G98))),'Data Summary'!CC104="Yes"),OFFSET('Water Data'!$G$6,0,10*ROW('Water Data'!G98)),NA())</f>
        <v>#N/A</v>
      </c>
      <c r="O104" s="507" t="e">
        <f ca="1">+IF(AND(ISNUMBER(OFFSET('Water Data'!$G$9,0,10*ROW('Water Data'!G98))),'Data Summary'!CD104="Yes"),OFFSET('Water Data'!$G$9,0,10*ROW('Water Data'!G98)),NA())</f>
        <v>#N/A</v>
      </c>
      <c r="P104" s="507" t="e">
        <f ca="1">+IF(AND(ISNUMBER(OFFSET('Water Data'!$H$4,0,10*ROW('Water Data'!H98))),'Data Summary'!CE104="Yes"),100-OFFSET('Water Data'!$H$4,0,10*ROW('Water Data'!H98)),NA())</f>
        <v>#N/A</v>
      </c>
      <c r="Q104" s="507" t="e">
        <f ca="1">+IF(AND(ISNUMBER(OFFSET('Water Data'!$H$6,0,10*ROW('Water Data'!H98))),'Data Summary'!CF104="Yes"),OFFSET('Water Data'!$H$6,0,10*ROW('Water Data'!H98)),NA())</f>
        <v>#N/A</v>
      </c>
      <c r="R104" s="507" t="e">
        <f ca="1">+IF(AND(ISNUMBER(OFFSET('Water Data'!$H$9,0,10*ROW('Water Data'!H98))),'Data Summary'!CG104="Yes"),OFFSET('Water Data'!$H$9,0,10*ROW('Water Data'!H98)),NA())</f>
        <v>#N/A</v>
      </c>
      <c r="S104" s="507" t="e">
        <f ca="1">+IF(AND(ISNUMBER(OFFSET('Water Data'!$I$4,0,10*ROW('Water Data'!I98))),'Data Summary'!CH104="Yes"),100-OFFSET('Water Data'!$I$4,0,10*ROW('Water Data'!I98)),NA())</f>
        <v>#N/A</v>
      </c>
      <c r="T104" s="507" t="e">
        <f ca="1">+IF(AND(ISNUMBER(OFFSET('Water Data'!$I$6,0,10*ROW('Water Data'!I98))),'Data Summary'!CI104="Yes"),OFFSET('Water Data'!$I$6,0,10*ROW('Water Data'!I98)),NA())</f>
        <v>#N/A</v>
      </c>
      <c r="U104" s="507" t="e">
        <f ca="1">+IF(AND(ISNUMBER(OFFSET('Water Data'!$I$9,0,10*ROW('Water Data'!I98))),'Data Summary'!CJ104="Yes"),OFFSET('Water Data'!$I$9,0,10*ROW('Water Data'!I98)),NA())</f>
        <v>#N/A</v>
      </c>
      <c r="V104" s="508" t="e">
        <f ca="1">+IF(AND(ISNUMBER(OFFSET('Sanitation Data'!$D$4,0,10*ROW('Sanitation Data'!D98))),'Data Summary'!CK104="Yes"),100-OFFSET('Sanitation Data'!$D$4,0,10*ROW('Sanitation Data'!D98)),NA())</f>
        <v>#N/A</v>
      </c>
      <c r="W104" s="508" t="e">
        <f ca="1">+IF(AND(ISNUMBER(OFFSET('Sanitation Data'!$D$6,0,10*ROW('Sanitation Data'!D98))),'Data Summary'!CL104="Yes"),OFFSET('Sanitation Data'!$D$6,0,10*ROW('Sanitation Data'!D98)),NA())</f>
        <v>#N/A</v>
      </c>
      <c r="X104" s="508" t="e">
        <f ca="1">+IF(AND(ISNUMBER(OFFSET('Sanitation Data'!$D$10,0,10*ROW('Sanitation Data'!D98))),'Data Summary'!CM104="Yes"),OFFSET('Sanitation Data'!$D$10,0,10*ROW('Sanitation Data'!D98)),NA())</f>
        <v>#N/A</v>
      </c>
      <c r="Y104" s="508" t="e">
        <f ca="1">+IF(AND(ISNUMBER(OFFSET('Sanitation Data'!$D$11,0,10*ROW('Sanitation Data'!D98))),'Data Summary'!CN104="Yes"),OFFSET('Sanitation Data'!$D$11,0,10*ROW('Sanitation Data'!D98)),NA())</f>
        <v>#N/A</v>
      </c>
      <c r="Z104" s="508" t="e">
        <f ca="1">+IF(AND(ISNUMBER(OFFSET('Sanitation Data'!$D$12,0,10*ROW('Sanitation Data'!D98))),'Data Summary'!CO104="Yes"),OFFSET('Sanitation Data'!$D$12,0,10*ROW('Sanitation Data'!D98)),NA())</f>
        <v>#N/A</v>
      </c>
      <c r="AA104" s="508" t="e">
        <f ca="1">+IF(AND(ISNUMBER(OFFSET('Sanitation Data'!$E$4,0,10*ROW('Sanitation Data'!E98))),'Data Summary'!CP104="Yes"),100-OFFSET('Sanitation Data'!$E$4,0,10*ROW('Sanitation Data'!E98)),NA())</f>
        <v>#N/A</v>
      </c>
      <c r="AB104" s="508" t="e">
        <f ca="1">+IF(AND(ISNUMBER(OFFSET('Sanitation Data'!$E$6,0,10*ROW('Sanitation Data'!E98))),'Data Summary'!CQ104="Yes"),OFFSET('Sanitation Data'!$E$6,0,10*ROW('Sanitation Data'!E98)),NA())</f>
        <v>#N/A</v>
      </c>
      <c r="AC104" s="508" t="e">
        <f ca="1">+IF(AND(ISNUMBER(OFFSET('Sanitation Data'!$E$10,0,10*ROW('Sanitation Data'!E98))),'Data Summary'!CR104="Yes"),OFFSET('Sanitation Data'!$E$10,0,10*ROW('Sanitation Data'!E98)),NA())</f>
        <v>#N/A</v>
      </c>
      <c r="AD104" s="508" t="e">
        <f ca="1">+IF(AND(ISNUMBER(OFFSET('Sanitation Data'!$E$11,0,10*ROW('Sanitation Data'!E98))),'Data Summary'!CS104="Yes"),OFFSET('Sanitation Data'!$E$11,0,10*ROW('Sanitation Data'!E98)),NA())</f>
        <v>#N/A</v>
      </c>
      <c r="AE104" s="508" t="e">
        <f ca="1">+IF(AND(ISNUMBER(OFFSET('Sanitation Data'!$E$12,0,10*ROW('Sanitation Data'!E98))),'Data Summary'!CT104="Yes"),OFFSET('Sanitation Data'!$E$12,0,10*ROW('Sanitation Data'!E98)),NA())</f>
        <v>#N/A</v>
      </c>
      <c r="AF104" s="508" t="e">
        <f ca="1">+IF(AND(ISNUMBER(OFFSET('Sanitation Data'!$F$4,0,10*ROW('Sanitation Data'!F98))),'Data Summary'!CU104="Yes"),100-OFFSET('Sanitation Data'!$F$4,0,10*ROW('Sanitation Data'!F98)),NA())</f>
        <v>#N/A</v>
      </c>
      <c r="AG104" s="508" t="e">
        <f ca="1">+IF(AND(ISNUMBER(OFFSET('Sanitation Data'!$F$6,0,10*ROW('Sanitation Data'!F98))),'Data Summary'!CV104="Yes"),OFFSET('Sanitation Data'!$F$6,0,10*ROW('Sanitation Data'!F98)),NA())</f>
        <v>#N/A</v>
      </c>
      <c r="AH104" s="508" t="e">
        <f ca="1">+IF(AND(ISNUMBER(OFFSET('Sanitation Data'!$F$10,0,10*ROW('Sanitation Data'!F98))),'Data Summary'!CW104="Yes"),OFFSET('Sanitation Data'!$F$10,0,10*ROW('Sanitation Data'!F98)),NA())</f>
        <v>#N/A</v>
      </c>
      <c r="AI104" s="508" t="e">
        <f ca="1">+IF(AND(ISNUMBER(OFFSET('Sanitation Data'!$F$11,0,10*ROW('Sanitation Data'!F98))),'Data Summary'!CX104="Yes"),OFFSET('Sanitation Data'!$F$11,0,10*ROW('Sanitation Data'!F98)),NA())</f>
        <v>#N/A</v>
      </c>
      <c r="AJ104" s="508" t="e">
        <f ca="1">+IF(AND(ISNUMBER(OFFSET('Sanitation Data'!$F$12,0,10*ROW('Sanitation Data'!F98))),'Data Summary'!CY104="Yes"),OFFSET('Sanitation Data'!$F$12,0,10*ROW('Sanitation Data'!F98)),NA())</f>
        <v>#N/A</v>
      </c>
      <c r="AK104" s="508" t="e">
        <f ca="1">+IF(AND(ISNUMBER(OFFSET('Sanitation Data'!$G$4,0,10*ROW('Sanitation Data'!G98))),'Data Summary'!CZ104="Yes"),100-OFFSET('Sanitation Data'!$G$4,0,10*ROW('Sanitation Data'!G98)),NA())</f>
        <v>#N/A</v>
      </c>
      <c r="AL104" s="508" t="e">
        <f ca="1">+IF(AND(ISNUMBER(OFFSET('Sanitation Data'!$G$6,0,10*ROW('Sanitation Data'!G98))),'Data Summary'!DA104="Yes"),OFFSET('Sanitation Data'!$G$6,0,10*ROW('Sanitation Data'!G98)),NA())</f>
        <v>#N/A</v>
      </c>
      <c r="AM104" s="508" t="e">
        <f ca="1">+IF(AND(ISNUMBER(OFFSET('Sanitation Data'!$G$10,0,10*ROW('Sanitation Data'!G98))),'Data Summary'!DB104="Yes"),OFFSET('Sanitation Data'!$G$10,0,10*ROW('Sanitation Data'!G98)),NA())</f>
        <v>#N/A</v>
      </c>
      <c r="AN104" s="508" t="e">
        <f ca="1">+IF(AND(ISNUMBER(OFFSET('Sanitation Data'!$G$11,0,10*ROW('Sanitation Data'!G98))),'Data Summary'!DC104="Yes"),OFFSET('Sanitation Data'!$G$11,0,10*ROW('Sanitation Data'!G98)),NA())</f>
        <v>#N/A</v>
      </c>
      <c r="AO104" s="508" t="e">
        <f ca="1">+IF(AND(ISNUMBER(OFFSET('Sanitation Data'!$G$12,0,10*ROW('Sanitation Data'!G98))),'Data Summary'!DD104="Yes"),OFFSET('Sanitation Data'!$G$12,0,10*ROW('Sanitation Data'!G98)),NA())</f>
        <v>#N/A</v>
      </c>
      <c r="AP104" s="508" t="e">
        <f ca="1">+IF(AND(ISNUMBER(OFFSET('Sanitation Data'!$H$4,0,10*ROW('Sanitation Data'!H98))),'Data Summary'!DE104="Yes"),100-OFFSET('Sanitation Data'!$H$4,0,10*ROW('Sanitation Data'!H98)),NA())</f>
        <v>#N/A</v>
      </c>
      <c r="AQ104" s="508" t="e">
        <f ca="1">+IF(AND(ISNUMBER(OFFSET('Sanitation Data'!$H$6,0,10*ROW('Sanitation Data'!H98))),'Data Summary'!DF104="Yes"),OFFSET('Sanitation Data'!$H$6,0,10*ROW('Sanitation Data'!H98)),NA())</f>
        <v>#N/A</v>
      </c>
      <c r="AR104" s="508" t="e">
        <f ca="1">+IF(AND(ISNUMBER(OFFSET('Sanitation Data'!$H$10,0,10*ROW('Sanitation Data'!H98))),'Data Summary'!DG104="Yes"),OFFSET('Sanitation Data'!$H$10,0,10*ROW('Sanitation Data'!H98)),NA())</f>
        <v>#N/A</v>
      </c>
      <c r="AS104" s="508" t="e">
        <f ca="1">+IF(AND(ISNUMBER(OFFSET('Sanitation Data'!$H$11,0,10*ROW('Sanitation Data'!H98))),'Data Summary'!DH104="Yes"),OFFSET('Sanitation Data'!$H$11,0,10*ROW('Sanitation Data'!H98)),NA())</f>
        <v>#N/A</v>
      </c>
      <c r="AT104" s="508" t="e">
        <f ca="1">+IF(AND(ISNUMBER(OFFSET('Sanitation Data'!$H$12,0,10*ROW('Sanitation Data'!H98))),'Data Summary'!DI104="Yes"),OFFSET('Sanitation Data'!$H$12,0,10*ROW('Sanitation Data'!H98)),NA())</f>
        <v>#N/A</v>
      </c>
      <c r="AU104" s="508" t="e">
        <f ca="1">+IF(AND(ISNUMBER(OFFSET('Sanitation Data'!$I$4,0,10*ROW('Sanitation Data'!I98))),'Data Summary'!DJ104="Yes"),100-OFFSET('Sanitation Data'!$I$4,0,10*ROW('Sanitation Data'!I98)),NA())</f>
        <v>#N/A</v>
      </c>
      <c r="AV104" s="508" t="e">
        <f ca="1">+IF(AND(ISNUMBER(OFFSET('Sanitation Data'!$I$6,0,10*ROW('Sanitation Data'!I98))),'Data Summary'!DK104="Yes"),OFFSET('Sanitation Data'!$I$6,0,10*ROW('Sanitation Data'!I98)),NA())</f>
        <v>#N/A</v>
      </c>
      <c r="AW104" s="508" t="e">
        <f ca="1">+IF(AND(ISNUMBER(OFFSET('Sanitation Data'!$I$10,0,10*ROW('Sanitation Data'!I98))),'Data Summary'!DL104="Yes"),OFFSET('Sanitation Data'!$I$10,0,10*ROW('Sanitation Data'!I98)),NA())</f>
        <v>#N/A</v>
      </c>
      <c r="AX104" s="508" t="e">
        <f ca="1">+IF(AND(ISNUMBER(OFFSET('Sanitation Data'!$I$11,0,10*ROW('Sanitation Data'!I98))),'Data Summary'!DM104="Yes"),OFFSET('Sanitation Data'!$I$11,0,10*ROW('Sanitation Data'!I98)),NA())</f>
        <v>#N/A</v>
      </c>
      <c r="AY104" s="508" t="e">
        <f ca="1">+IF(AND(ISNUMBER(OFFSET('Sanitation Data'!$I$12,0,10*ROW('Sanitation Data'!I98))),'Data Summary'!DN104="Yes"),OFFSET('Sanitation Data'!$I$12,0,10*ROW('Sanitation Data'!I98)),NA())</f>
        <v>#N/A</v>
      </c>
      <c r="AZ104" s="509" t="e">
        <f ca="1">+IF(AND(ISNUMBER(OFFSET('Hygiene Data'!$D$5,0,10*ROW('Hygiene Data'!D98))),'Data Summary'!DO104="Yes"),OFFSET('Hygiene Data'!$D$5,0,10*ROW('Hygiene Data'!D98)),NA())</f>
        <v>#N/A</v>
      </c>
      <c r="BA104" s="509" t="e">
        <f ca="1">+IF(AND(ISNUMBER(OFFSET('Hygiene Data'!$D$7,0,10*ROW('Hygiene Data'!D98))),'Data Summary'!DP104="Yes"),OFFSET('Hygiene Data'!$D$7,0,10*ROW('Hygiene Data'!D98)),NA())</f>
        <v>#N/A</v>
      </c>
      <c r="BB104" s="509" t="e">
        <f ca="1">+IF(AND(ISNUMBER(OFFSET('Hygiene Data'!$D$9,0,10*ROW('Hygiene Data'!D98))),'Data Summary'!DQ104="Yes"),OFFSET('Hygiene Data'!$D$9,0,10*ROW('Hygiene Data'!D98)),NA())</f>
        <v>#N/A</v>
      </c>
      <c r="BC104" s="509" t="e">
        <f ca="1">+IF(AND(ISNUMBER(OFFSET('Hygiene Data'!$E$5,0,10*ROW('Hygiene Data'!E98))),'Data Summary'!DR104="Yes"),OFFSET('Hygiene Data'!$E$5,0,10*ROW('Hygiene Data'!E98)),NA())</f>
        <v>#N/A</v>
      </c>
      <c r="BD104" s="509" t="e">
        <f ca="1">+IF(AND(ISNUMBER(OFFSET('Hygiene Data'!$E$7,0,10*ROW('Hygiene Data'!E98))),'Data Summary'!DS104="Yes"),OFFSET('Hygiene Data'!$E$7,0,10*ROW('Hygiene Data'!E98)),NA())</f>
        <v>#N/A</v>
      </c>
      <c r="BE104" s="509" t="e">
        <f ca="1">+IF(AND(ISNUMBER(OFFSET('Hygiene Data'!$E$9,0,10*ROW('Hygiene Data'!E98))),'Data Summary'!DT104="Yes"),OFFSET('Hygiene Data'!$E$9,0,10*ROW('Hygiene Data'!E98)),NA())</f>
        <v>#N/A</v>
      </c>
      <c r="BF104" s="509" t="e">
        <f ca="1">+IF(AND(ISNUMBER(OFFSET('Hygiene Data'!$F$5,0,10*ROW('Hygiene Data'!F98))),'Data Summary'!DU104="Yes"),OFFSET('Hygiene Data'!$F$5,0,10*ROW('Hygiene Data'!F98)),NA())</f>
        <v>#N/A</v>
      </c>
      <c r="BG104" s="509" t="e">
        <f ca="1">+IF(AND(ISNUMBER(OFFSET('Hygiene Data'!$F$7,0,10*ROW('Hygiene Data'!F98))),'Data Summary'!DV104="Yes"),OFFSET('Hygiene Data'!$F$7,0,10*ROW('Hygiene Data'!F98)),NA())</f>
        <v>#N/A</v>
      </c>
      <c r="BH104" s="509" t="e">
        <f ca="1">+IF(AND(ISNUMBER(OFFSET('Hygiene Data'!$F$9,0,10*ROW('Hygiene Data'!F98))),'Data Summary'!DW104="Yes"),OFFSET('Hygiene Data'!$F$9,0,10*ROW('Hygiene Data'!F98)),NA())</f>
        <v>#N/A</v>
      </c>
      <c r="BI104" s="509" t="e">
        <f ca="1">+IF(AND(ISNUMBER(OFFSET('Hygiene Data'!$G$5,0,10*ROW('Hygiene Data'!G98))),'Data Summary'!DX104="Yes"),OFFSET('Hygiene Data'!$G$5,0,10*ROW('Hygiene Data'!G98)),NA())</f>
        <v>#N/A</v>
      </c>
      <c r="BJ104" s="509" t="e">
        <f ca="1">+IF(AND(ISNUMBER(OFFSET('Hygiene Data'!$G$7,0,10*ROW('Hygiene Data'!G98))),'Data Summary'!DY104="Yes"),OFFSET('Hygiene Data'!$G$7,0,10*ROW('Hygiene Data'!G98)),NA())</f>
        <v>#N/A</v>
      </c>
      <c r="BK104" s="509" t="e">
        <f ca="1">+IF(AND(ISNUMBER(OFFSET('Hygiene Data'!$G$9,0,10*ROW('Hygiene Data'!G98))),'Data Summary'!DZ104="Yes"),OFFSET('Hygiene Data'!$G$9,0,10*ROW('Hygiene Data'!G98)),NA())</f>
        <v>#N/A</v>
      </c>
      <c r="BL104" s="509" t="e">
        <f ca="1">+IF(AND(ISNUMBER(OFFSET('Hygiene Data'!$H$5,0,10*ROW('Hygiene Data'!H98))),'Data Summary'!EA104="Yes"),OFFSET('Hygiene Data'!$H$5,0,10*ROW('Hygiene Data'!H98)),NA())</f>
        <v>#N/A</v>
      </c>
      <c r="BM104" s="509" t="e">
        <f ca="1">+IF(AND(ISNUMBER(OFFSET('Hygiene Data'!$H$7,0,10*ROW('Hygiene Data'!H98))),'Data Summary'!EB104="Yes"),OFFSET('Hygiene Data'!$H$7,0,10*ROW('Hygiene Data'!H98)),NA())</f>
        <v>#N/A</v>
      </c>
      <c r="BN104" s="509" t="e">
        <f ca="1">+IF(AND(ISNUMBER(OFFSET('Hygiene Data'!$H$9,0,10*ROW('Hygiene Data'!H98))),'Data Summary'!EC104="Yes"),OFFSET('Hygiene Data'!$H$9,0,10*ROW('Hygiene Data'!H98)),NA())</f>
        <v>#N/A</v>
      </c>
      <c r="BO104" s="509" t="e">
        <f ca="1">+IF(AND(ISNUMBER(OFFSET('Hygiene Data'!$I$5,0,10*ROW('Hygiene Data'!I98))),'Data Summary'!ED104="Yes"),OFFSET('Hygiene Data'!$I$5,0,10*ROW('Hygiene Data'!I98)),NA())</f>
        <v>#N/A</v>
      </c>
      <c r="BP104" s="509" t="e">
        <f ca="1">+IF(AND(ISNUMBER(OFFSET('Hygiene Data'!$I$7,0,10*ROW('Hygiene Data'!I98))),'Data Summary'!EE104="Yes"),OFFSET('Hygiene Data'!$I$7,0,10*ROW('Hygiene Data'!I98)),NA())</f>
        <v>#N/A</v>
      </c>
      <c r="BQ104" s="509" t="e">
        <f ca="1">+IF(AND(ISNUMBER(OFFSET('Hygiene Data'!$I$9,0,10*ROW('Hygiene Data'!I98))),'Data Summary'!EF104="Yes"),OFFSET('Hygiene Data'!$I$9,0,10*ROW('Hygiene Data'!I98)),NA())</f>
        <v>#N/A</v>
      </c>
    </row>
    <row r="105" spans="1:69" x14ac:dyDescent="0.25">
      <c r="A105" s="505" t="e">
        <f ca="1">+RIGHT('Data Summary'!A105,LEN('Data Summary'!A105)-9)</f>
        <v>#VALUE!</v>
      </c>
      <c r="B105" s="479" t="str">
        <f ca="1">+IF(ISTEXT('Data Summary'!B105),'Data Summary'!B105,"")</f>
        <v/>
      </c>
      <c r="C105" s="506" t="e">
        <f ca="1">+VALUE('Data Summary'!C105)</f>
        <v>#VALUE!</v>
      </c>
      <c r="D105" s="507" t="e">
        <f ca="1">+IF(AND(ISNUMBER(OFFSET('Water Data'!$D$4,0,10*ROW('Water Data'!D99))),'Data Summary'!BS105="Yes"),100-OFFSET('Water Data'!$D$4,0,10*ROW('Water Data'!D99)),NA())</f>
        <v>#N/A</v>
      </c>
      <c r="E105" s="507" t="e">
        <f ca="1">+IF(AND(ISNUMBER(OFFSET('Water Data'!$D$6,0,10*ROW('Water Data'!D99))),'Data Summary'!BT105="Yes"),OFFSET('Water Data'!$D$6,0,10*ROW('Water Data'!D99)),NA())</f>
        <v>#N/A</v>
      </c>
      <c r="F105" s="507" t="e">
        <f ca="1">+IF(AND(ISNUMBER(OFFSET('Water Data'!$D$9,0,10*ROW('Water Data'!D99))),'Data Summary'!BU105="Yes"),OFFSET('Water Data'!$D$9,0,10*ROW('Water Data'!D99)),NA())</f>
        <v>#N/A</v>
      </c>
      <c r="G105" s="507" t="e">
        <f ca="1">+IF(AND(ISNUMBER(OFFSET('Water Data'!$E$4,0,10*ROW('Water Data'!E99))),'Data Summary'!BV105="Yes"),100-OFFSET('Water Data'!$E$4,0,10*ROW('Water Data'!E99)),NA())</f>
        <v>#N/A</v>
      </c>
      <c r="H105" s="507" t="e">
        <f ca="1">+IF(AND(ISNUMBER(OFFSET('Water Data'!$E$6,0,10*ROW('Water Data'!E99))),'Data Summary'!BW105="Yes"),OFFSET('Water Data'!$E$6,0,10*ROW('Water Data'!E99)),NA())</f>
        <v>#N/A</v>
      </c>
      <c r="I105" s="507" t="e">
        <f ca="1">+IF(AND(ISNUMBER(OFFSET('Water Data'!$E$9,0,10*ROW('Water Data'!E99))),'Data Summary'!BX105="Yes"),OFFSET('Water Data'!$E$9,0,10*ROW('Water Data'!E99)),NA())</f>
        <v>#N/A</v>
      </c>
      <c r="J105" s="507" t="e">
        <f ca="1">+IF(AND(ISNUMBER(OFFSET('Water Data'!$F$4,0,10*ROW('Water Data'!F99))),'Data Summary'!BY105="Yes"),100-OFFSET('Water Data'!$F$4,0,10*ROW('Water Data'!F99)),NA())</f>
        <v>#N/A</v>
      </c>
      <c r="K105" s="507" t="e">
        <f ca="1">+IF(AND(ISNUMBER(OFFSET('Water Data'!$F$6,0,10*ROW('Water Data'!F99))),'Data Summary'!BZ105="Yes"),OFFSET('Water Data'!$F$6,0,10*ROW('Water Data'!F99)),NA())</f>
        <v>#N/A</v>
      </c>
      <c r="L105" s="507" t="e">
        <f ca="1">+IF(AND(ISNUMBER(OFFSET('Water Data'!$F$9,0,10*ROW('Water Data'!F99))),'Data Summary'!CA105="Yes"),OFFSET('Water Data'!$F$9,0,10*ROW('Water Data'!F99)),NA())</f>
        <v>#N/A</v>
      </c>
      <c r="M105" s="507" t="e">
        <f ca="1">+IF(AND(ISNUMBER(OFFSET('Water Data'!$G$4,0,10*ROW('Water Data'!G99))),'Data Summary'!CB105="Yes"),100-OFFSET('Water Data'!$G$4,0,10*ROW('Water Data'!G99)),NA())</f>
        <v>#N/A</v>
      </c>
      <c r="N105" s="507" t="e">
        <f ca="1">+IF(AND(ISNUMBER(OFFSET('Water Data'!$G$6,0,10*ROW('Water Data'!G99))),'Data Summary'!CC105="Yes"),OFFSET('Water Data'!$G$6,0,10*ROW('Water Data'!G99)),NA())</f>
        <v>#N/A</v>
      </c>
      <c r="O105" s="507" t="e">
        <f ca="1">+IF(AND(ISNUMBER(OFFSET('Water Data'!$G$9,0,10*ROW('Water Data'!G99))),'Data Summary'!CD105="Yes"),OFFSET('Water Data'!$G$9,0,10*ROW('Water Data'!G99)),NA())</f>
        <v>#N/A</v>
      </c>
      <c r="P105" s="507" t="e">
        <f ca="1">+IF(AND(ISNUMBER(OFFSET('Water Data'!$H$4,0,10*ROW('Water Data'!H99))),'Data Summary'!CE105="Yes"),100-OFFSET('Water Data'!$H$4,0,10*ROW('Water Data'!H99)),NA())</f>
        <v>#N/A</v>
      </c>
      <c r="Q105" s="507" t="e">
        <f ca="1">+IF(AND(ISNUMBER(OFFSET('Water Data'!$H$6,0,10*ROW('Water Data'!H99))),'Data Summary'!CF105="Yes"),OFFSET('Water Data'!$H$6,0,10*ROW('Water Data'!H99)),NA())</f>
        <v>#N/A</v>
      </c>
      <c r="R105" s="507" t="e">
        <f ca="1">+IF(AND(ISNUMBER(OFFSET('Water Data'!$H$9,0,10*ROW('Water Data'!H99))),'Data Summary'!CG105="Yes"),OFFSET('Water Data'!$H$9,0,10*ROW('Water Data'!H99)),NA())</f>
        <v>#N/A</v>
      </c>
      <c r="S105" s="507" t="e">
        <f ca="1">+IF(AND(ISNUMBER(OFFSET('Water Data'!$I$4,0,10*ROW('Water Data'!I99))),'Data Summary'!CH105="Yes"),100-OFFSET('Water Data'!$I$4,0,10*ROW('Water Data'!I99)),NA())</f>
        <v>#N/A</v>
      </c>
      <c r="T105" s="507" t="e">
        <f ca="1">+IF(AND(ISNUMBER(OFFSET('Water Data'!$I$6,0,10*ROW('Water Data'!I99))),'Data Summary'!CI105="Yes"),OFFSET('Water Data'!$I$6,0,10*ROW('Water Data'!I99)),NA())</f>
        <v>#N/A</v>
      </c>
      <c r="U105" s="507" t="e">
        <f ca="1">+IF(AND(ISNUMBER(OFFSET('Water Data'!$I$9,0,10*ROW('Water Data'!I99))),'Data Summary'!CJ105="Yes"),OFFSET('Water Data'!$I$9,0,10*ROW('Water Data'!I99)),NA())</f>
        <v>#N/A</v>
      </c>
      <c r="V105" s="508" t="e">
        <f ca="1">+IF(AND(ISNUMBER(OFFSET('Sanitation Data'!$D$4,0,10*ROW('Sanitation Data'!D99))),'Data Summary'!CK105="Yes"),100-OFFSET('Sanitation Data'!$D$4,0,10*ROW('Sanitation Data'!D99)),NA())</f>
        <v>#N/A</v>
      </c>
      <c r="W105" s="508" t="e">
        <f ca="1">+IF(AND(ISNUMBER(OFFSET('Sanitation Data'!$D$6,0,10*ROW('Sanitation Data'!D99))),'Data Summary'!CL105="Yes"),OFFSET('Sanitation Data'!$D$6,0,10*ROW('Sanitation Data'!D99)),NA())</f>
        <v>#N/A</v>
      </c>
      <c r="X105" s="508" t="e">
        <f ca="1">+IF(AND(ISNUMBER(OFFSET('Sanitation Data'!$D$10,0,10*ROW('Sanitation Data'!D99))),'Data Summary'!CM105="Yes"),OFFSET('Sanitation Data'!$D$10,0,10*ROW('Sanitation Data'!D99)),NA())</f>
        <v>#N/A</v>
      </c>
      <c r="Y105" s="508" t="e">
        <f ca="1">+IF(AND(ISNUMBER(OFFSET('Sanitation Data'!$D$11,0,10*ROW('Sanitation Data'!D99))),'Data Summary'!CN105="Yes"),OFFSET('Sanitation Data'!$D$11,0,10*ROW('Sanitation Data'!D99)),NA())</f>
        <v>#N/A</v>
      </c>
      <c r="Z105" s="508" t="e">
        <f ca="1">+IF(AND(ISNUMBER(OFFSET('Sanitation Data'!$D$12,0,10*ROW('Sanitation Data'!D99))),'Data Summary'!CO105="Yes"),OFFSET('Sanitation Data'!$D$12,0,10*ROW('Sanitation Data'!D99)),NA())</f>
        <v>#N/A</v>
      </c>
      <c r="AA105" s="508" t="e">
        <f ca="1">+IF(AND(ISNUMBER(OFFSET('Sanitation Data'!$E$4,0,10*ROW('Sanitation Data'!E99))),'Data Summary'!CP105="Yes"),100-OFFSET('Sanitation Data'!$E$4,0,10*ROW('Sanitation Data'!E99)),NA())</f>
        <v>#N/A</v>
      </c>
      <c r="AB105" s="508" t="e">
        <f ca="1">+IF(AND(ISNUMBER(OFFSET('Sanitation Data'!$E$6,0,10*ROW('Sanitation Data'!E99))),'Data Summary'!CQ105="Yes"),OFFSET('Sanitation Data'!$E$6,0,10*ROW('Sanitation Data'!E99)),NA())</f>
        <v>#N/A</v>
      </c>
      <c r="AC105" s="508" t="e">
        <f ca="1">+IF(AND(ISNUMBER(OFFSET('Sanitation Data'!$E$10,0,10*ROW('Sanitation Data'!E99))),'Data Summary'!CR105="Yes"),OFFSET('Sanitation Data'!$E$10,0,10*ROW('Sanitation Data'!E99)),NA())</f>
        <v>#N/A</v>
      </c>
      <c r="AD105" s="508" t="e">
        <f ca="1">+IF(AND(ISNUMBER(OFFSET('Sanitation Data'!$E$11,0,10*ROW('Sanitation Data'!E99))),'Data Summary'!CS105="Yes"),OFFSET('Sanitation Data'!$E$11,0,10*ROW('Sanitation Data'!E99)),NA())</f>
        <v>#N/A</v>
      </c>
      <c r="AE105" s="508" t="e">
        <f ca="1">+IF(AND(ISNUMBER(OFFSET('Sanitation Data'!$E$12,0,10*ROW('Sanitation Data'!E99))),'Data Summary'!CT105="Yes"),OFFSET('Sanitation Data'!$E$12,0,10*ROW('Sanitation Data'!E99)),NA())</f>
        <v>#N/A</v>
      </c>
      <c r="AF105" s="508" t="e">
        <f ca="1">+IF(AND(ISNUMBER(OFFSET('Sanitation Data'!$F$4,0,10*ROW('Sanitation Data'!F99))),'Data Summary'!CU105="Yes"),100-OFFSET('Sanitation Data'!$F$4,0,10*ROW('Sanitation Data'!F99)),NA())</f>
        <v>#N/A</v>
      </c>
      <c r="AG105" s="508" t="e">
        <f ca="1">+IF(AND(ISNUMBER(OFFSET('Sanitation Data'!$F$6,0,10*ROW('Sanitation Data'!F99))),'Data Summary'!CV105="Yes"),OFFSET('Sanitation Data'!$F$6,0,10*ROW('Sanitation Data'!F99)),NA())</f>
        <v>#N/A</v>
      </c>
      <c r="AH105" s="508" t="e">
        <f ca="1">+IF(AND(ISNUMBER(OFFSET('Sanitation Data'!$F$10,0,10*ROW('Sanitation Data'!F99))),'Data Summary'!CW105="Yes"),OFFSET('Sanitation Data'!$F$10,0,10*ROW('Sanitation Data'!F99)),NA())</f>
        <v>#N/A</v>
      </c>
      <c r="AI105" s="508" t="e">
        <f ca="1">+IF(AND(ISNUMBER(OFFSET('Sanitation Data'!$F$11,0,10*ROW('Sanitation Data'!F99))),'Data Summary'!CX105="Yes"),OFFSET('Sanitation Data'!$F$11,0,10*ROW('Sanitation Data'!F99)),NA())</f>
        <v>#N/A</v>
      </c>
      <c r="AJ105" s="508" t="e">
        <f ca="1">+IF(AND(ISNUMBER(OFFSET('Sanitation Data'!$F$12,0,10*ROW('Sanitation Data'!F99))),'Data Summary'!CY105="Yes"),OFFSET('Sanitation Data'!$F$12,0,10*ROW('Sanitation Data'!F99)),NA())</f>
        <v>#N/A</v>
      </c>
      <c r="AK105" s="508" t="e">
        <f ca="1">+IF(AND(ISNUMBER(OFFSET('Sanitation Data'!$G$4,0,10*ROW('Sanitation Data'!G99))),'Data Summary'!CZ105="Yes"),100-OFFSET('Sanitation Data'!$G$4,0,10*ROW('Sanitation Data'!G99)),NA())</f>
        <v>#N/A</v>
      </c>
      <c r="AL105" s="508" t="e">
        <f ca="1">+IF(AND(ISNUMBER(OFFSET('Sanitation Data'!$G$6,0,10*ROW('Sanitation Data'!G99))),'Data Summary'!DA105="Yes"),OFFSET('Sanitation Data'!$G$6,0,10*ROW('Sanitation Data'!G99)),NA())</f>
        <v>#N/A</v>
      </c>
      <c r="AM105" s="508" t="e">
        <f ca="1">+IF(AND(ISNUMBER(OFFSET('Sanitation Data'!$G$10,0,10*ROW('Sanitation Data'!G99))),'Data Summary'!DB105="Yes"),OFFSET('Sanitation Data'!$G$10,0,10*ROW('Sanitation Data'!G99)),NA())</f>
        <v>#N/A</v>
      </c>
      <c r="AN105" s="508" t="e">
        <f ca="1">+IF(AND(ISNUMBER(OFFSET('Sanitation Data'!$G$11,0,10*ROW('Sanitation Data'!G99))),'Data Summary'!DC105="Yes"),OFFSET('Sanitation Data'!$G$11,0,10*ROW('Sanitation Data'!G99)),NA())</f>
        <v>#N/A</v>
      </c>
      <c r="AO105" s="508" t="e">
        <f ca="1">+IF(AND(ISNUMBER(OFFSET('Sanitation Data'!$G$12,0,10*ROW('Sanitation Data'!G99))),'Data Summary'!DD105="Yes"),OFFSET('Sanitation Data'!$G$12,0,10*ROW('Sanitation Data'!G99)),NA())</f>
        <v>#N/A</v>
      </c>
      <c r="AP105" s="508" t="e">
        <f ca="1">+IF(AND(ISNUMBER(OFFSET('Sanitation Data'!$H$4,0,10*ROW('Sanitation Data'!H99))),'Data Summary'!DE105="Yes"),100-OFFSET('Sanitation Data'!$H$4,0,10*ROW('Sanitation Data'!H99)),NA())</f>
        <v>#N/A</v>
      </c>
      <c r="AQ105" s="508" t="e">
        <f ca="1">+IF(AND(ISNUMBER(OFFSET('Sanitation Data'!$H$6,0,10*ROW('Sanitation Data'!H99))),'Data Summary'!DF105="Yes"),OFFSET('Sanitation Data'!$H$6,0,10*ROW('Sanitation Data'!H99)),NA())</f>
        <v>#N/A</v>
      </c>
      <c r="AR105" s="508" t="e">
        <f ca="1">+IF(AND(ISNUMBER(OFFSET('Sanitation Data'!$H$10,0,10*ROW('Sanitation Data'!H99))),'Data Summary'!DG105="Yes"),OFFSET('Sanitation Data'!$H$10,0,10*ROW('Sanitation Data'!H99)),NA())</f>
        <v>#N/A</v>
      </c>
      <c r="AS105" s="508" t="e">
        <f ca="1">+IF(AND(ISNUMBER(OFFSET('Sanitation Data'!$H$11,0,10*ROW('Sanitation Data'!H99))),'Data Summary'!DH105="Yes"),OFFSET('Sanitation Data'!$H$11,0,10*ROW('Sanitation Data'!H99)),NA())</f>
        <v>#N/A</v>
      </c>
      <c r="AT105" s="508" t="e">
        <f ca="1">+IF(AND(ISNUMBER(OFFSET('Sanitation Data'!$H$12,0,10*ROW('Sanitation Data'!H99))),'Data Summary'!DI105="Yes"),OFFSET('Sanitation Data'!$H$12,0,10*ROW('Sanitation Data'!H99)),NA())</f>
        <v>#N/A</v>
      </c>
      <c r="AU105" s="508" t="e">
        <f ca="1">+IF(AND(ISNUMBER(OFFSET('Sanitation Data'!$I$4,0,10*ROW('Sanitation Data'!I99))),'Data Summary'!DJ105="Yes"),100-OFFSET('Sanitation Data'!$I$4,0,10*ROW('Sanitation Data'!I99)),NA())</f>
        <v>#N/A</v>
      </c>
      <c r="AV105" s="508" t="e">
        <f ca="1">+IF(AND(ISNUMBER(OFFSET('Sanitation Data'!$I$6,0,10*ROW('Sanitation Data'!I99))),'Data Summary'!DK105="Yes"),OFFSET('Sanitation Data'!$I$6,0,10*ROW('Sanitation Data'!I99)),NA())</f>
        <v>#N/A</v>
      </c>
      <c r="AW105" s="508" t="e">
        <f ca="1">+IF(AND(ISNUMBER(OFFSET('Sanitation Data'!$I$10,0,10*ROW('Sanitation Data'!I99))),'Data Summary'!DL105="Yes"),OFFSET('Sanitation Data'!$I$10,0,10*ROW('Sanitation Data'!I99)),NA())</f>
        <v>#N/A</v>
      </c>
      <c r="AX105" s="508" t="e">
        <f ca="1">+IF(AND(ISNUMBER(OFFSET('Sanitation Data'!$I$11,0,10*ROW('Sanitation Data'!I99))),'Data Summary'!DM105="Yes"),OFFSET('Sanitation Data'!$I$11,0,10*ROW('Sanitation Data'!I99)),NA())</f>
        <v>#N/A</v>
      </c>
      <c r="AY105" s="508" t="e">
        <f ca="1">+IF(AND(ISNUMBER(OFFSET('Sanitation Data'!$I$12,0,10*ROW('Sanitation Data'!I99))),'Data Summary'!DN105="Yes"),OFFSET('Sanitation Data'!$I$12,0,10*ROW('Sanitation Data'!I99)),NA())</f>
        <v>#N/A</v>
      </c>
      <c r="AZ105" s="509" t="e">
        <f ca="1">+IF(AND(ISNUMBER(OFFSET('Hygiene Data'!$D$5,0,10*ROW('Hygiene Data'!D99))),'Data Summary'!DO105="Yes"),OFFSET('Hygiene Data'!$D$5,0,10*ROW('Hygiene Data'!D99)),NA())</f>
        <v>#N/A</v>
      </c>
      <c r="BA105" s="509" t="e">
        <f ca="1">+IF(AND(ISNUMBER(OFFSET('Hygiene Data'!$D$7,0,10*ROW('Hygiene Data'!D99))),'Data Summary'!DP105="Yes"),OFFSET('Hygiene Data'!$D$7,0,10*ROW('Hygiene Data'!D99)),NA())</f>
        <v>#N/A</v>
      </c>
      <c r="BB105" s="509" t="e">
        <f ca="1">+IF(AND(ISNUMBER(OFFSET('Hygiene Data'!$D$9,0,10*ROW('Hygiene Data'!D99))),'Data Summary'!DQ105="Yes"),OFFSET('Hygiene Data'!$D$9,0,10*ROW('Hygiene Data'!D99)),NA())</f>
        <v>#N/A</v>
      </c>
      <c r="BC105" s="509" t="e">
        <f ca="1">+IF(AND(ISNUMBER(OFFSET('Hygiene Data'!$E$5,0,10*ROW('Hygiene Data'!E99))),'Data Summary'!DR105="Yes"),OFFSET('Hygiene Data'!$E$5,0,10*ROW('Hygiene Data'!E99)),NA())</f>
        <v>#N/A</v>
      </c>
      <c r="BD105" s="509" t="e">
        <f ca="1">+IF(AND(ISNUMBER(OFFSET('Hygiene Data'!$E$7,0,10*ROW('Hygiene Data'!E99))),'Data Summary'!DS105="Yes"),OFFSET('Hygiene Data'!$E$7,0,10*ROW('Hygiene Data'!E99)),NA())</f>
        <v>#N/A</v>
      </c>
      <c r="BE105" s="509" t="e">
        <f ca="1">+IF(AND(ISNUMBER(OFFSET('Hygiene Data'!$E$9,0,10*ROW('Hygiene Data'!E99))),'Data Summary'!DT105="Yes"),OFFSET('Hygiene Data'!$E$9,0,10*ROW('Hygiene Data'!E99)),NA())</f>
        <v>#N/A</v>
      </c>
      <c r="BF105" s="509" t="e">
        <f ca="1">+IF(AND(ISNUMBER(OFFSET('Hygiene Data'!$F$5,0,10*ROW('Hygiene Data'!F99))),'Data Summary'!DU105="Yes"),OFFSET('Hygiene Data'!$F$5,0,10*ROW('Hygiene Data'!F99)),NA())</f>
        <v>#N/A</v>
      </c>
      <c r="BG105" s="509" t="e">
        <f ca="1">+IF(AND(ISNUMBER(OFFSET('Hygiene Data'!$F$7,0,10*ROW('Hygiene Data'!F99))),'Data Summary'!DV105="Yes"),OFFSET('Hygiene Data'!$F$7,0,10*ROW('Hygiene Data'!F99)),NA())</f>
        <v>#N/A</v>
      </c>
      <c r="BH105" s="509" t="e">
        <f ca="1">+IF(AND(ISNUMBER(OFFSET('Hygiene Data'!$F$9,0,10*ROW('Hygiene Data'!F99))),'Data Summary'!DW105="Yes"),OFFSET('Hygiene Data'!$F$9,0,10*ROW('Hygiene Data'!F99)),NA())</f>
        <v>#N/A</v>
      </c>
      <c r="BI105" s="509" t="e">
        <f ca="1">+IF(AND(ISNUMBER(OFFSET('Hygiene Data'!$G$5,0,10*ROW('Hygiene Data'!G99))),'Data Summary'!DX105="Yes"),OFFSET('Hygiene Data'!$G$5,0,10*ROW('Hygiene Data'!G99)),NA())</f>
        <v>#N/A</v>
      </c>
      <c r="BJ105" s="509" t="e">
        <f ca="1">+IF(AND(ISNUMBER(OFFSET('Hygiene Data'!$G$7,0,10*ROW('Hygiene Data'!G99))),'Data Summary'!DY105="Yes"),OFFSET('Hygiene Data'!$G$7,0,10*ROW('Hygiene Data'!G99)),NA())</f>
        <v>#N/A</v>
      </c>
      <c r="BK105" s="509" t="e">
        <f ca="1">+IF(AND(ISNUMBER(OFFSET('Hygiene Data'!$G$9,0,10*ROW('Hygiene Data'!G99))),'Data Summary'!DZ105="Yes"),OFFSET('Hygiene Data'!$G$9,0,10*ROW('Hygiene Data'!G99)),NA())</f>
        <v>#N/A</v>
      </c>
      <c r="BL105" s="509" t="e">
        <f ca="1">+IF(AND(ISNUMBER(OFFSET('Hygiene Data'!$H$5,0,10*ROW('Hygiene Data'!H99))),'Data Summary'!EA105="Yes"),OFFSET('Hygiene Data'!$H$5,0,10*ROW('Hygiene Data'!H99)),NA())</f>
        <v>#N/A</v>
      </c>
      <c r="BM105" s="509" t="e">
        <f ca="1">+IF(AND(ISNUMBER(OFFSET('Hygiene Data'!$H$7,0,10*ROW('Hygiene Data'!H99))),'Data Summary'!EB105="Yes"),OFFSET('Hygiene Data'!$H$7,0,10*ROW('Hygiene Data'!H99)),NA())</f>
        <v>#N/A</v>
      </c>
      <c r="BN105" s="509" t="e">
        <f ca="1">+IF(AND(ISNUMBER(OFFSET('Hygiene Data'!$H$9,0,10*ROW('Hygiene Data'!H99))),'Data Summary'!EC105="Yes"),OFFSET('Hygiene Data'!$H$9,0,10*ROW('Hygiene Data'!H99)),NA())</f>
        <v>#N/A</v>
      </c>
      <c r="BO105" s="509" t="e">
        <f ca="1">+IF(AND(ISNUMBER(OFFSET('Hygiene Data'!$I$5,0,10*ROW('Hygiene Data'!I99))),'Data Summary'!ED105="Yes"),OFFSET('Hygiene Data'!$I$5,0,10*ROW('Hygiene Data'!I99)),NA())</f>
        <v>#N/A</v>
      </c>
      <c r="BP105" s="509" t="e">
        <f ca="1">+IF(AND(ISNUMBER(OFFSET('Hygiene Data'!$I$7,0,10*ROW('Hygiene Data'!I99))),'Data Summary'!EE105="Yes"),OFFSET('Hygiene Data'!$I$7,0,10*ROW('Hygiene Data'!I99)),NA())</f>
        <v>#N/A</v>
      </c>
      <c r="BQ105" s="509" t="e">
        <f ca="1">+IF(AND(ISNUMBER(OFFSET('Hygiene Data'!$I$9,0,10*ROW('Hygiene Data'!I99))),'Data Summary'!EF105="Yes"),OFFSET('Hygiene Data'!$I$9,0,10*ROW('Hygiene Data'!I99)),NA())</f>
        <v>#N/A</v>
      </c>
    </row>
    <row r="106" spans="1:69" x14ac:dyDescent="0.25">
      <c r="A106" s="505" t="e">
        <f ca="1">+RIGHT('Data Summary'!A106,LEN('Data Summary'!A106)-9)</f>
        <v>#VALUE!</v>
      </c>
      <c r="B106" s="479" t="str">
        <f ca="1">+IF(ISTEXT('Data Summary'!B106),'Data Summary'!B106,"")</f>
        <v/>
      </c>
      <c r="C106" s="506" t="e">
        <f ca="1">+VALUE('Data Summary'!C106)</f>
        <v>#VALUE!</v>
      </c>
      <c r="D106" s="507" t="e">
        <f ca="1">+IF(AND(ISNUMBER(OFFSET('Water Data'!$D$4,0,10*ROW('Water Data'!D100))),'Data Summary'!BS106="Yes"),100-OFFSET('Water Data'!$D$4,0,10*ROW('Water Data'!D100)),NA())</f>
        <v>#N/A</v>
      </c>
      <c r="E106" s="507" t="e">
        <f ca="1">+IF(AND(ISNUMBER(OFFSET('Water Data'!$D$6,0,10*ROW('Water Data'!D100))),'Data Summary'!BT106="Yes"),OFFSET('Water Data'!$D$6,0,10*ROW('Water Data'!D100)),NA())</f>
        <v>#N/A</v>
      </c>
      <c r="F106" s="507" t="e">
        <f ca="1">+IF(AND(ISNUMBER(OFFSET('Water Data'!$D$9,0,10*ROW('Water Data'!D100))),'Data Summary'!BU106="Yes"),OFFSET('Water Data'!$D$9,0,10*ROW('Water Data'!D100)),NA())</f>
        <v>#N/A</v>
      </c>
      <c r="G106" s="507" t="e">
        <f ca="1">+IF(AND(ISNUMBER(OFFSET('Water Data'!$E$4,0,10*ROW('Water Data'!E100))),'Data Summary'!BV106="Yes"),100-OFFSET('Water Data'!$E$4,0,10*ROW('Water Data'!E100)),NA())</f>
        <v>#N/A</v>
      </c>
      <c r="H106" s="507" t="e">
        <f ca="1">+IF(AND(ISNUMBER(OFFSET('Water Data'!$E$6,0,10*ROW('Water Data'!E100))),'Data Summary'!BW106="Yes"),OFFSET('Water Data'!$E$6,0,10*ROW('Water Data'!E100)),NA())</f>
        <v>#N/A</v>
      </c>
      <c r="I106" s="507" t="e">
        <f ca="1">+IF(AND(ISNUMBER(OFFSET('Water Data'!$E$9,0,10*ROW('Water Data'!E100))),'Data Summary'!BX106="Yes"),OFFSET('Water Data'!$E$9,0,10*ROW('Water Data'!E100)),NA())</f>
        <v>#N/A</v>
      </c>
      <c r="J106" s="507" t="e">
        <f ca="1">+IF(AND(ISNUMBER(OFFSET('Water Data'!$F$4,0,10*ROW('Water Data'!F100))),'Data Summary'!BY106="Yes"),100-OFFSET('Water Data'!$F$4,0,10*ROW('Water Data'!F100)),NA())</f>
        <v>#N/A</v>
      </c>
      <c r="K106" s="507" t="e">
        <f ca="1">+IF(AND(ISNUMBER(OFFSET('Water Data'!$F$6,0,10*ROW('Water Data'!F100))),'Data Summary'!BZ106="Yes"),OFFSET('Water Data'!$F$6,0,10*ROW('Water Data'!F100)),NA())</f>
        <v>#N/A</v>
      </c>
      <c r="L106" s="507" t="e">
        <f ca="1">+IF(AND(ISNUMBER(OFFSET('Water Data'!$F$9,0,10*ROW('Water Data'!F100))),'Data Summary'!CA106="Yes"),OFFSET('Water Data'!$F$9,0,10*ROW('Water Data'!F100)),NA())</f>
        <v>#N/A</v>
      </c>
      <c r="M106" s="507" t="e">
        <f ca="1">+IF(AND(ISNUMBER(OFFSET('Water Data'!$G$4,0,10*ROW('Water Data'!G100))),'Data Summary'!CB106="Yes"),100-OFFSET('Water Data'!$G$4,0,10*ROW('Water Data'!G100)),NA())</f>
        <v>#N/A</v>
      </c>
      <c r="N106" s="507" t="e">
        <f ca="1">+IF(AND(ISNUMBER(OFFSET('Water Data'!$G$6,0,10*ROW('Water Data'!G100))),'Data Summary'!CC106="Yes"),OFFSET('Water Data'!$G$6,0,10*ROW('Water Data'!G100)),NA())</f>
        <v>#N/A</v>
      </c>
      <c r="O106" s="507" t="e">
        <f ca="1">+IF(AND(ISNUMBER(OFFSET('Water Data'!$G$9,0,10*ROW('Water Data'!G100))),'Data Summary'!CD106="Yes"),OFFSET('Water Data'!$G$9,0,10*ROW('Water Data'!G100)),NA())</f>
        <v>#N/A</v>
      </c>
      <c r="P106" s="507" t="e">
        <f ca="1">+IF(AND(ISNUMBER(OFFSET('Water Data'!$H$4,0,10*ROW('Water Data'!H100))),'Data Summary'!CE106="Yes"),100-OFFSET('Water Data'!$H$4,0,10*ROW('Water Data'!H100)),NA())</f>
        <v>#N/A</v>
      </c>
      <c r="Q106" s="507" t="e">
        <f ca="1">+IF(AND(ISNUMBER(OFFSET('Water Data'!$H$6,0,10*ROW('Water Data'!H100))),'Data Summary'!CF106="Yes"),OFFSET('Water Data'!$H$6,0,10*ROW('Water Data'!H100)),NA())</f>
        <v>#N/A</v>
      </c>
      <c r="R106" s="507" t="e">
        <f ca="1">+IF(AND(ISNUMBER(OFFSET('Water Data'!$H$9,0,10*ROW('Water Data'!H100))),'Data Summary'!CG106="Yes"),OFFSET('Water Data'!$H$9,0,10*ROW('Water Data'!H100)),NA())</f>
        <v>#N/A</v>
      </c>
      <c r="S106" s="507" t="e">
        <f ca="1">+IF(AND(ISNUMBER(OFFSET('Water Data'!$I$4,0,10*ROW('Water Data'!I100))),'Data Summary'!CH106="Yes"),100-OFFSET('Water Data'!$I$4,0,10*ROW('Water Data'!I100)),NA())</f>
        <v>#N/A</v>
      </c>
      <c r="T106" s="507" t="e">
        <f ca="1">+IF(AND(ISNUMBER(OFFSET('Water Data'!$I$6,0,10*ROW('Water Data'!I100))),'Data Summary'!CI106="Yes"),OFFSET('Water Data'!$I$6,0,10*ROW('Water Data'!I100)),NA())</f>
        <v>#N/A</v>
      </c>
      <c r="U106" s="507" t="e">
        <f ca="1">+IF(AND(ISNUMBER(OFFSET('Water Data'!$I$9,0,10*ROW('Water Data'!I100))),'Data Summary'!CJ106="Yes"),OFFSET('Water Data'!$I$9,0,10*ROW('Water Data'!I100)),NA())</f>
        <v>#N/A</v>
      </c>
      <c r="V106" s="508" t="e">
        <f ca="1">+IF(AND(ISNUMBER(OFFSET('Sanitation Data'!$D$4,0,10*ROW('Sanitation Data'!D100))),'Data Summary'!CK106="Yes"),100-OFFSET('Sanitation Data'!$D$4,0,10*ROW('Sanitation Data'!D100)),NA())</f>
        <v>#N/A</v>
      </c>
      <c r="W106" s="508" t="e">
        <f ca="1">+IF(AND(ISNUMBER(OFFSET('Sanitation Data'!$D$6,0,10*ROW('Sanitation Data'!D100))),'Data Summary'!CL106="Yes"),OFFSET('Sanitation Data'!$D$6,0,10*ROW('Sanitation Data'!D100)),NA())</f>
        <v>#N/A</v>
      </c>
      <c r="X106" s="508" t="e">
        <f ca="1">+IF(AND(ISNUMBER(OFFSET('Sanitation Data'!$D$10,0,10*ROW('Sanitation Data'!D100))),'Data Summary'!CM106="Yes"),OFFSET('Sanitation Data'!$D$10,0,10*ROW('Sanitation Data'!D100)),NA())</f>
        <v>#N/A</v>
      </c>
      <c r="Y106" s="508" t="e">
        <f ca="1">+IF(AND(ISNUMBER(OFFSET('Sanitation Data'!$D$11,0,10*ROW('Sanitation Data'!D100))),'Data Summary'!CN106="Yes"),OFFSET('Sanitation Data'!$D$11,0,10*ROW('Sanitation Data'!D100)),NA())</f>
        <v>#N/A</v>
      </c>
      <c r="Z106" s="508" t="e">
        <f ca="1">+IF(AND(ISNUMBER(OFFSET('Sanitation Data'!$D$12,0,10*ROW('Sanitation Data'!D100))),'Data Summary'!CO106="Yes"),OFFSET('Sanitation Data'!$D$12,0,10*ROW('Sanitation Data'!D100)),NA())</f>
        <v>#N/A</v>
      </c>
      <c r="AA106" s="508" t="e">
        <f ca="1">+IF(AND(ISNUMBER(OFFSET('Sanitation Data'!$E$4,0,10*ROW('Sanitation Data'!E100))),'Data Summary'!CP106="Yes"),100-OFFSET('Sanitation Data'!$E$4,0,10*ROW('Sanitation Data'!E100)),NA())</f>
        <v>#N/A</v>
      </c>
      <c r="AB106" s="508" t="e">
        <f ca="1">+IF(AND(ISNUMBER(OFFSET('Sanitation Data'!$E$6,0,10*ROW('Sanitation Data'!E100))),'Data Summary'!CQ106="Yes"),OFFSET('Sanitation Data'!$E$6,0,10*ROW('Sanitation Data'!E100)),NA())</f>
        <v>#N/A</v>
      </c>
      <c r="AC106" s="508" t="e">
        <f ca="1">+IF(AND(ISNUMBER(OFFSET('Sanitation Data'!$E$10,0,10*ROW('Sanitation Data'!E100))),'Data Summary'!CR106="Yes"),OFFSET('Sanitation Data'!$E$10,0,10*ROW('Sanitation Data'!E100)),NA())</f>
        <v>#N/A</v>
      </c>
      <c r="AD106" s="508" t="e">
        <f ca="1">+IF(AND(ISNUMBER(OFFSET('Sanitation Data'!$E$11,0,10*ROW('Sanitation Data'!E100))),'Data Summary'!CS106="Yes"),OFFSET('Sanitation Data'!$E$11,0,10*ROW('Sanitation Data'!E100)),NA())</f>
        <v>#N/A</v>
      </c>
      <c r="AE106" s="508" t="e">
        <f ca="1">+IF(AND(ISNUMBER(OFFSET('Sanitation Data'!$E$12,0,10*ROW('Sanitation Data'!E100))),'Data Summary'!CT106="Yes"),OFFSET('Sanitation Data'!$E$12,0,10*ROW('Sanitation Data'!E100)),NA())</f>
        <v>#N/A</v>
      </c>
      <c r="AF106" s="508" t="e">
        <f ca="1">+IF(AND(ISNUMBER(OFFSET('Sanitation Data'!$F$4,0,10*ROW('Sanitation Data'!F100))),'Data Summary'!CU106="Yes"),100-OFFSET('Sanitation Data'!$F$4,0,10*ROW('Sanitation Data'!F100)),NA())</f>
        <v>#N/A</v>
      </c>
      <c r="AG106" s="508" t="e">
        <f ca="1">+IF(AND(ISNUMBER(OFFSET('Sanitation Data'!$F$6,0,10*ROW('Sanitation Data'!F100))),'Data Summary'!CV106="Yes"),OFFSET('Sanitation Data'!$F$6,0,10*ROW('Sanitation Data'!F100)),NA())</f>
        <v>#N/A</v>
      </c>
      <c r="AH106" s="508" t="e">
        <f ca="1">+IF(AND(ISNUMBER(OFFSET('Sanitation Data'!$F$10,0,10*ROW('Sanitation Data'!F100))),'Data Summary'!CW106="Yes"),OFFSET('Sanitation Data'!$F$10,0,10*ROW('Sanitation Data'!F100)),NA())</f>
        <v>#N/A</v>
      </c>
      <c r="AI106" s="508" t="e">
        <f ca="1">+IF(AND(ISNUMBER(OFFSET('Sanitation Data'!$F$11,0,10*ROW('Sanitation Data'!F100))),'Data Summary'!CX106="Yes"),OFFSET('Sanitation Data'!$F$11,0,10*ROW('Sanitation Data'!F100)),NA())</f>
        <v>#N/A</v>
      </c>
      <c r="AJ106" s="508" t="e">
        <f ca="1">+IF(AND(ISNUMBER(OFFSET('Sanitation Data'!$F$12,0,10*ROW('Sanitation Data'!F100))),'Data Summary'!CY106="Yes"),OFFSET('Sanitation Data'!$F$12,0,10*ROW('Sanitation Data'!F100)),NA())</f>
        <v>#N/A</v>
      </c>
      <c r="AK106" s="508" t="e">
        <f ca="1">+IF(AND(ISNUMBER(OFFSET('Sanitation Data'!$G$4,0,10*ROW('Sanitation Data'!G100))),'Data Summary'!CZ106="Yes"),100-OFFSET('Sanitation Data'!$G$4,0,10*ROW('Sanitation Data'!G100)),NA())</f>
        <v>#N/A</v>
      </c>
      <c r="AL106" s="508" t="e">
        <f ca="1">+IF(AND(ISNUMBER(OFFSET('Sanitation Data'!$G$6,0,10*ROW('Sanitation Data'!G100))),'Data Summary'!DA106="Yes"),OFFSET('Sanitation Data'!$G$6,0,10*ROW('Sanitation Data'!G100)),NA())</f>
        <v>#N/A</v>
      </c>
      <c r="AM106" s="508" t="e">
        <f ca="1">+IF(AND(ISNUMBER(OFFSET('Sanitation Data'!$G$10,0,10*ROW('Sanitation Data'!G100))),'Data Summary'!DB106="Yes"),OFFSET('Sanitation Data'!$G$10,0,10*ROW('Sanitation Data'!G100)),NA())</f>
        <v>#N/A</v>
      </c>
      <c r="AN106" s="508" t="e">
        <f ca="1">+IF(AND(ISNUMBER(OFFSET('Sanitation Data'!$G$11,0,10*ROW('Sanitation Data'!G100))),'Data Summary'!DC106="Yes"),OFFSET('Sanitation Data'!$G$11,0,10*ROW('Sanitation Data'!G100)),NA())</f>
        <v>#N/A</v>
      </c>
      <c r="AO106" s="508" t="e">
        <f ca="1">+IF(AND(ISNUMBER(OFFSET('Sanitation Data'!$G$12,0,10*ROW('Sanitation Data'!G100))),'Data Summary'!DD106="Yes"),OFFSET('Sanitation Data'!$G$12,0,10*ROW('Sanitation Data'!G100)),NA())</f>
        <v>#N/A</v>
      </c>
      <c r="AP106" s="508" t="e">
        <f ca="1">+IF(AND(ISNUMBER(OFFSET('Sanitation Data'!$H$4,0,10*ROW('Sanitation Data'!H100))),'Data Summary'!DE106="Yes"),100-OFFSET('Sanitation Data'!$H$4,0,10*ROW('Sanitation Data'!H100)),NA())</f>
        <v>#N/A</v>
      </c>
      <c r="AQ106" s="508" t="e">
        <f ca="1">+IF(AND(ISNUMBER(OFFSET('Sanitation Data'!$H$6,0,10*ROW('Sanitation Data'!H100))),'Data Summary'!DF106="Yes"),OFFSET('Sanitation Data'!$H$6,0,10*ROW('Sanitation Data'!H100)),NA())</f>
        <v>#N/A</v>
      </c>
      <c r="AR106" s="508" t="e">
        <f ca="1">+IF(AND(ISNUMBER(OFFSET('Sanitation Data'!$H$10,0,10*ROW('Sanitation Data'!H100))),'Data Summary'!DG106="Yes"),OFFSET('Sanitation Data'!$H$10,0,10*ROW('Sanitation Data'!H100)),NA())</f>
        <v>#N/A</v>
      </c>
      <c r="AS106" s="508" t="e">
        <f ca="1">+IF(AND(ISNUMBER(OFFSET('Sanitation Data'!$H$11,0,10*ROW('Sanitation Data'!H100))),'Data Summary'!DH106="Yes"),OFFSET('Sanitation Data'!$H$11,0,10*ROW('Sanitation Data'!H100)),NA())</f>
        <v>#N/A</v>
      </c>
      <c r="AT106" s="508" t="e">
        <f ca="1">+IF(AND(ISNUMBER(OFFSET('Sanitation Data'!$H$12,0,10*ROW('Sanitation Data'!H100))),'Data Summary'!DI106="Yes"),OFFSET('Sanitation Data'!$H$12,0,10*ROW('Sanitation Data'!H100)),NA())</f>
        <v>#N/A</v>
      </c>
      <c r="AU106" s="508" t="e">
        <f ca="1">+IF(AND(ISNUMBER(OFFSET('Sanitation Data'!$I$4,0,10*ROW('Sanitation Data'!I100))),'Data Summary'!DJ106="Yes"),100-OFFSET('Sanitation Data'!$I$4,0,10*ROW('Sanitation Data'!I100)),NA())</f>
        <v>#N/A</v>
      </c>
      <c r="AV106" s="508" t="e">
        <f ca="1">+IF(AND(ISNUMBER(OFFSET('Sanitation Data'!$I$6,0,10*ROW('Sanitation Data'!I100))),'Data Summary'!DK106="Yes"),OFFSET('Sanitation Data'!$I$6,0,10*ROW('Sanitation Data'!I100)),NA())</f>
        <v>#N/A</v>
      </c>
      <c r="AW106" s="508" t="e">
        <f ca="1">+IF(AND(ISNUMBER(OFFSET('Sanitation Data'!$I$10,0,10*ROW('Sanitation Data'!I100))),'Data Summary'!DL106="Yes"),OFFSET('Sanitation Data'!$I$10,0,10*ROW('Sanitation Data'!I100)),NA())</f>
        <v>#N/A</v>
      </c>
      <c r="AX106" s="508" t="e">
        <f ca="1">+IF(AND(ISNUMBER(OFFSET('Sanitation Data'!$I$11,0,10*ROW('Sanitation Data'!I100))),'Data Summary'!DM106="Yes"),OFFSET('Sanitation Data'!$I$11,0,10*ROW('Sanitation Data'!I100)),NA())</f>
        <v>#N/A</v>
      </c>
      <c r="AY106" s="508" t="e">
        <f ca="1">+IF(AND(ISNUMBER(OFFSET('Sanitation Data'!$I$12,0,10*ROW('Sanitation Data'!I100))),'Data Summary'!DN106="Yes"),OFFSET('Sanitation Data'!$I$12,0,10*ROW('Sanitation Data'!I100)),NA())</f>
        <v>#N/A</v>
      </c>
      <c r="AZ106" s="509" t="e">
        <f ca="1">+IF(AND(ISNUMBER(OFFSET('Hygiene Data'!$D$5,0,10*ROW('Hygiene Data'!D100))),'Data Summary'!DO106="Yes"),OFFSET('Hygiene Data'!$D$5,0,10*ROW('Hygiene Data'!D100)),NA())</f>
        <v>#N/A</v>
      </c>
      <c r="BA106" s="509" t="e">
        <f ca="1">+IF(AND(ISNUMBER(OFFSET('Hygiene Data'!$D$7,0,10*ROW('Hygiene Data'!D100))),'Data Summary'!DP106="Yes"),OFFSET('Hygiene Data'!$D$7,0,10*ROW('Hygiene Data'!D100)),NA())</f>
        <v>#N/A</v>
      </c>
      <c r="BB106" s="509" t="e">
        <f ca="1">+IF(AND(ISNUMBER(OFFSET('Hygiene Data'!$D$9,0,10*ROW('Hygiene Data'!D100))),'Data Summary'!DQ106="Yes"),OFFSET('Hygiene Data'!$D$9,0,10*ROW('Hygiene Data'!D100)),NA())</f>
        <v>#N/A</v>
      </c>
      <c r="BC106" s="509" t="e">
        <f ca="1">+IF(AND(ISNUMBER(OFFSET('Hygiene Data'!$E$5,0,10*ROW('Hygiene Data'!E100))),'Data Summary'!DR106="Yes"),OFFSET('Hygiene Data'!$E$5,0,10*ROW('Hygiene Data'!E100)),NA())</f>
        <v>#N/A</v>
      </c>
      <c r="BD106" s="509" t="e">
        <f ca="1">+IF(AND(ISNUMBER(OFFSET('Hygiene Data'!$E$7,0,10*ROW('Hygiene Data'!E100))),'Data Summary'!DS106="Yes"),OFFSET('Hygiene Data'!$E$7,0,10*ROW('Hygiene Data'!E100)),NA())</f>
        <v>#N/A</v>
      </c>
      <c r="BE106" s="509" t="e">
        <f ca="1">+IF(AND(ISNUMBER(OFFSET('Hygiene Data'!$E$9,0,10*ROW('Hygiene Data'!E100))),'Data Summary'!DT106="Yes"),OFFSET('Hygiene Data'!$E$9,0,10*ROW('Hygiene Data'!E100)),NA())</f>
        <v>#N/A</v>
      </c>
      <c r="BF106" s="509" t="e">
        <f ca="1">+IF(AND(ISNUMBER(OFFSET('Hygiene Data'!$F$5,0,10*ROW('Hygiene Data'!F100))),'Data Summary'!DU106="Yes"),OFFSET('Hygiene Data'!$F$5,0,10*ROW('Hygiene Data'!F100)),NA())</f>
        <v>#N/A</v>
      </c>
      <c r="BG106" s="509" t="e">
        <f ca="1">+IF(AND(ISNUMBER(OFFSET('Hygiene Data'!$F$7,0,10*ROW('Hygiene Data'!F100))),'Data Summary'!DV106="Yes"),OFFSET('Hygiene Data'!$F$7,0,10*ROW('Hygiene Data'!F100)),NA())</f>
        <v>#N/A</v>
      </c>
      <c r="BH106" s="509" t="e">
        <f ca="1">+IF(AND(ISNUMBER(OFFSET('Hygiene Data'!$F$9,0,10*ROW('Hygiene Data'!F100))),'Data Summary'!DW106="Yes"),OFFSET('Hygiene Data'!$F$9,0,10*ROW('Hygiene Data'!F100)),NA())</f>
        <v>#N/A</v>
      </c>
      <c r="BI106" s="509" t="e">
        <f ca="1">+IF(AND(ISNUMBER(OFFSET('Hygiene Data'!$G$5,0,10*ROW('Hygiene Data'!G100))),'Data Summary'!DX106="Yes"),OFFSET('Hygiene Data'!$G$5,0,10*ROW('Hygiene Data'!G100)),NA())</f>
        <v>#N/A</v>
      </c>
      <c r="BJ106" s="509" t="e">
        <f ca="1">+IF(AND(ISNUMBER(OFFSET('Hygiene Data'!$G$7,0,10*ROW('Hygiene Data'!G100))),'Data Summary'!DY106="Yes"),OFFSET('Hygiene Data'!$G$7,0,10*ROW('Hygiene Data'!G100)),NA())</f>
        <v>#N/A</v>
      </c>
      <c r="BK106" s="509" t="e">
        <f ca="1">+IF(AND(ISNUMBER(OFFSET('Hygiene Data'!$G$9,0,10*ROW('Hygiene Data'!G100))),'Data Summary'!DZ106="Yes"),OFFSET('Hygiene Data'!$G$9,0,10*ROW('Hygiene Data'!G100)),NA())</f>
        <v>#N/A</v>
      </c>
      <c r="BL106" s="509" t="e">
        <f ca="1">+IF(AND(ISNUMBER(OFFSET('Hygiene Data'!$H$5,0,10*ROW('Hygiene Data'!H100))),'Data Summary'!EA106="Yes"),OFFSET('Hygiene Data'!$H$5,0,10*ROW('Hygiene Data'!H100)),NA())</f>
        <v>#N/A</v>
      </c>
      <c r="BM106" s="509" t="e">
        <f ca="1">+IF(AND(ISNUMBER(OFFSET('Hygiene Data'!$H$7,0,10*ROW('Hygiene Data'!H100))),'Data Summary'!EB106="Yes"),OFFSET('Hygiene Data'!$H$7,0,10*ROW('Hygiene Data'!H100)),NA())</f>
        <v>#N/A</v>
      </c>
      <c r="BN106" s="509" t="e">
        <f ca="1">+IF(AND(ISNUMBER(OFFSET('Hygiene Data'!$H$9,0,10*ROW('Hygiene Data'!H100))),'Data Summary'!EC106="Yes"),OFFSET('Hygiene Data'!$H$9,0,10*ROW('Hygiene Data'!H100)),NA())</f>
        <v>#N/A</v>
      </c>
      <c r="BO106" s="509" t="e">
        <f ca="1">+IF(AND(ISNUMBER(OFFSET('Hygiene Data'!$I$5,0,10*ROW('Hygiene Data'!I100))),'Data Summary'!ED106="Yes"),OFFSET('Hygiene Data'!$I$5,0,10*ROW('Hygiene Data'!I100)),NA())</f>
        <v>#N/A</v>
      </c>
      <c r="BP106" s="509" t="e">
        <f ca="1">+IF(AND(ISNUMBER(OFFSET('Hygiene Data'!$I$7,0,10*ROW('Hygiene Data'!I100))),'Data Summary'!EE106="Yes"),OFFSET('Hygiene Data'!$I$7,0,10*ROW('Hygiene Data'!I100)),NA())</f>
        <v>#N/A</v>
      </c>
      <c r="BQ106" s="509" t="e">
        <f ca="1">+IF(AND(ISNUMBER(OFFSET('Hygiene Data'!$I$9,0,10*ROW('Hygiene Data'!I100))),'Data Summary'!EF106="Yes"),OFFSET('Hygiene Data'!$I$9,0,10*ROW('Hygiene Data'!I100)),NA())</f>
        <v>#N/A</v>
      </c>
    </row>
    <row r="107" spans="1:69" x14ac:dyDescent="0.25">
      <c r="A107" s="505" t="e">
        <f ca="1">+RIGHT('Data Summary'!A107,LEN('Data Summary'!A107)-9)</f>
        <v>#VALUE!</v>
      </c>
      <c r="B107" s="479" t="str">
        <f ca="1">+IF(ISTEXT('Data Summary'!B107),'Data Summary'!B107,"")</f>
        <v/>
      </c>
      <c r="C107" s="506" t="e">
        <f ca="1">+VALUE('Data Summary'!C107)</f>
        <v>#VALUE!</v>
      </c>
      <c r="D107" s="507" t="e">
        <f ca="1">+IF(AND(ISNUMBER(OFFSET('Water Data'!$D$4,0,10*ROW('Water Data'!D101))),'Data Summary'!BS107="Yes"),100-OFFSET('Water Data'!$D$4,0,10*ROW('Water Data'!D101)),NA())</f>
        <v>#N/A</v>
      </c>
      <c r="E107" s="507" t="e">
        <f ca="1">+IF(AND(ISNUMBER(OFFSET('Water Data'!$D$6,0,10*ROW('Water Data'!D101))),'Data Summary'!BT107="Yes"),OFFSET('Water Data'!$D$6,0,10*ROW('Water Data'!D101)),NA())</f>
        <v>#N/A</v>
      </c>
      <c r="F107" s="507" t="e">
        <f ca="1">+IF(AND(ISNUMBER(OFFSET('Water Data'!$D$9,0,10*ROW('Water Data'!D101))),'Data Summary'!BU107="Yes"),OFFSET('Water Data'!$D$9,0,10*ROW('Water Data'!D101)),NA())</f>
        <v>#N/A</v>
      </c>
      <c r="G107" s="507" t="e">
        <f ca="1">+IF(AND(ISNUMBER(OFFSET('Water Data'!$E$4,0,10*ROW('Water Data'!E101))),'Data Summary'!BV107="Yes"),100-OFFSET('Water Data'!$E$4,0,10*ROW('Water Data'!E101)),NA())</f>
        <v>#N/A</v>
      </c>
      <c r="H107" s="507" t="e">
        <f ca="1">+IF(AND(ISNUMBER(OFFSET('Water Data'!$E$6,0,10*ROW('Water Data'!E101))),'Data Summary'!BW107="Yes"),OFFSET('Water Data'!$E$6,0,10*ROW('Water Data'!E101)),NA())</f>
        <v>#N/A</v>
      </c>
      <c r="I107" s="507" t="e">
        <f ca="1">+IF(AND(ISNUMBER(OFFSET('Water Data'!$E$9,0,10*ROW('Water Data'!E101))),'Data Summary'!BX107="Yes"),OFFSET('Water Data'!$E$9,0,10*ROW('Water Data'!E101)),NA())</f>
        <v>#N/A</v>
      </c>
      <c r="J107" s="507" t="e">
        <f ca="1">+IF(AND(ISNUMBER(OFFSET('Water Data'!$F$4,0,10*ROW('Water Data'!F101))),'Data Summary'!BY107="Yes"),100-OFFSET('Water Data'!$F$4,0,10*ROW('Water Data'!F101)),NA())</f>
        <v>#N/A</v>
      </c>
      <c r="K107" s="507" t="e">
        <f ca="1">+IF(AND(ISNUMBER(OFFSET('Water Data'!$F$6,0,10*ROW('Water Data'!F101))),'Data Summary'!BZ107="Yes"),OFFSET('Water Data'!$F$6,0,10*ROW('Water Data'!F101)),NA())</f>
        <v>#N/A</v>
      </c>
      <c r="L107" s="507" t="e">
        <f ca="1">+IF(AND(ISNUMBER(OFFSET('Water Data'!$F$9,0,10*ROW('Water Data'!F101))),'Data Summary'!CA107="Yes"),OFFSET('Water Data'!$F$9,0,10*ROW('Water Data'!F101)),NA())</f>
        <v>#N/A</v>
      </c>
      <c r="M107" s="507" t="e">
        <f ca="1">+IF(AND(ISNUMBER(OFFSET('Water Data'!$G$4,0,10*ROW('Water Data'!G101))),'Data Summary'!CB107="Yes"),100-OFFSET('Water Data'!$G$4,0,10*ROW('Water Data'!G101)),NA())</f>
        <v>#N/A</v>
      </c>
      <c r="N107" s="507" t="e">
        <f ca="1">+IF(AND(ISNUMBER(OFFSET('Water Data'!$G$6,0,10*ROW('Water Data'!G101))),'Data Summary'!CC107="Yes"),OFFSET('Water Data'!$G$6,0,10*ROW('Water Data'!G101)),NA())</f>
        <v>#N/A</v>
      </c>
      <c r="O107" s="507" t="e">
        <f ca="1">+IF(AND(ISNUMBER(OFFSET('Water Data'!$G$9,0,10*ROW('Water Data'!G101))),'Data Summary'!CD107="Yes"),OFFSET('Water Data'!$G$9,0,10*ROW('Water Data'!G101)),NA())</f>
        <v>#N/A</v>
      </c>
      <c r="P107" s="507" t="e">
        <f ca="1">+IF(AND(ISNUMBER(OFFSET('Water Data'!$H$4,0,10*ROW('Water Data'!H101))),'Data Summary'!CE107="Yes"),100-OFFSET('Water Data'!$H$4,0,10*ROW('Water Data'!H101)),NA())</f>
        <v>#N/A</v>
      </c>
      <c r="Q107" s="507" t="e">
        <f ca="1">+IF(AND(ISNUMBER(OFFSET('Water Data'!$H$6,0,10*ROW('Water Data'!H101))),'Data Summary'!CF107="Yes"),OFFSET('Water Data'!$H$6,0,10*ROW('Water Data'!H101)),NA())</f>
        <v>#N/A</v>
      </c>
      <c r="R107" s="507" t="e">
        <f ca="1">+IF(AND(ISNUMBER(OFFSET('Water Data'!$H$9,0,10*ROW('Water Data'!H101))),'Data Summary'!CG107="Yes"),OFFSET('Water Data'!$H$9,0,10*ROW('Water Data'!H101)),NA())</f>
        <v>#N/A</v>
      </c>
      <c r="S107" s="507" t="e">
        <f ca="1">+IF(AND(ISNUMBER(OFFSET('Water Data'!$I$4,0,10*ROW('Water Data'!I101))),'Data Summary'!CH107="Yes"),100-OFFSET('Water Data'!$I$4,0,10*ROW('Water Data'!I101)),NA())</f>
        <v>#N/A</v>
      </c>
      <c r="T107" s="507" t="e">
        <f ca="1">+IF(AND(ISNUMBER(OFFSET('Water Data'!$I$6,0,10*ROW('Water Data'!I101))),'Data Summary'!CI107="Yes"),OFFSET('Water Data'!$I$6,0,10*ROW('Water Data'!I101)),NA())</f>
        <v>#N/A</v>
      </c>
      <c r="U107" s="507" t="e">
        <f ca="1">+IF(AND(ISNUMBER(OFFSET('Water Data'!$I$9,0,10*ROW('Water Data'!I101))),'Data Summary'!CJ107="Yes"),OFFSET('Water Data'!$I$9,0,10*ROW('Water Data'!I101)),NA())</f>
        <v>#N/A</v>
      </c>
      <c r="V107" s="508" t="e">
        <f ca="1">+IF(AND(ISNUMBER(OFFSET('Sanitation Data'!$D$4,0,10*ROW('Sanitation Data'!D101))),'Data Summary'!CK107="Yes"),100-OFFSET('Sanitation Data'!$D$4,0,10*ROW('Sanitation Data'!D101)),NA())</f>
        <v>#N/A</v>
      </c>
      <c r="W107" s="508" t="e">
        <f ca="1">+IF(AND(ISNUMBER(OFFSET('Sanitation Data'!$D$6,0,10*ROW('Sanitation Data'!D101))),'Data Summary'!CL107="Yes"),OFFSET('Sanitation Data'!$D$6,0,10*ROW('Sanitation Data'!D101)),NA())</f>
        <v>#N/A</v>
      </c>
      <c r="X107" s="508" t="e">
        <f ca="1">+IF(AND(ISNUMBER(OFFSET('Sanitation Data'!$D$10,0,10*ROW('Sanitation Data'!D101))),'Data Summary'!CM107="Yes"),OFFSET('Sanitation Data'!$D$10,0,10*ROW('Sanitation Data'!D101)),NA())</f>
        <v>#N/A</v>
      </c>
      <c r="Y107" s="508" t="e">
        <f ca="1">+IF(AND(ISNUMBER(OFFSET('Sanitation Data'!$D$11,0,10*ROW('Sanitation Data'!D101))),'Data Summary'!CN107="Yes"),OFFSET('Sanitation Data'!$D$11,0,10*ROW('Sanitation Data'!D101)),NA())</f>
        <v>#N/A</v>
      </c>
      <c r="Z107" s="508" t="e">
        <f ca="1">+IF(AND(ISNUMBER(OFFSET('Sanitation Data'!$D$12,0,10*ROW('Sanitation Data'!D101))),'Data Summary'!CO107="Yes"),OFFSET('Sanitation Data'!$D$12,0,10*ROW('Sanitation Data'!D101)),NA())</f>
        <v>#N/A</v>
      </c>
      <c r="AA107" s="508" t="e">
        <f ca="1">+IF(AND(ISNUMBER(OFFSET('Sanitation Data'!$E$4,0,10*ROW('Sanitation Data'!E101))),'Data Summary'!CP107="Yes"),100-OFFSET('Sanitation Data'!$E$4,0,10*ROW('Sanitation Data'!E101)),NA())</f>
        <v>#N/A</v>
      </c>
      <c r="AB107" s="508" t="e">
        <f ca="1">+IF(AND(ISNUMBER(OFFSET('Sanitation Data'!$E$6,0,10*ROW('Sanitation Data'!E101))),'Data Summary'!CQ107="Yes"),OFFSET('Sanitation Data'!$E$6,0,10*ROW('Sanitation Data'!E101)),NA())</f>
        <v>#N/A</v>
      </c>
      <c r="AC107" s="508" t="e">
        <f ca="1">+IF(AND(ISNUMBER(OFFSET('Sanitation Data'!$E$10,0,10*ROW('Sanitation Data'!E101))),'Data Summary'!CR107="Yes"),OFFSET('Sanitation Data'!$E$10,0,10*ROW('Sanitation Data'!E101)),NA())</f>
        <v>#N/A</v>
      </c>
      <c r="AD107" s="508" t="e">
        <f ca="1">+IF(AND(ISNUMBER(OFFSET('Sanitation Data'!$E$11,0,10*ROW('Sanitation Data'!E101))),'Data Summary'!CS107="Yes"),OFFSET('Sanitation Data'!$E$11,0,10*ROW('Sanitation Data'!E101)),NA())</f>
        <v>#N/A</v>
      </c>
      <c r="AE107" s="508" t="e">
        <f ca="1">+IF(AND(ISNUMBER(OFFSET('Sanitation Data'!$E$12,0,10*ROW('Sanitation Data'!E101))),'Data Summary'!CT107="Yes"),OFFSET('Sanitation Data'!$E$12,0,10*ROW('Sanitation Data'!E101)),NA())</f>
        <v>#N/A</v>
      </c>
      <c r="AF107" s="508" t="e">
        <f ca="1">+IF(AND(ISNUMBER(OFFSET('Sanitation Data'!$F$4,0,10*ROW('Sanitation Data'!F101))),'Data Summary'!CU107="Yes"),100-OFFSET('Sanitation Data'!$F$4,0,10*ROW('Sanitation Data'!F101)),NA())</f>
        <v>#N/A</v>
      </c>
      <c r="AG107" s="508" t="e">
        <f ca="1">+IF(AND(ISNUMBER(OFFSET('Sanitation Data'!$F$6,0,10*ROW('Sanitation Data'!F101))),'Data Summary'!CV107="Yes"),OFFSET('Sanitation Data'!$F$6,0,10*ROW('Sanitation Data'!F101)),NA())</f>
        <v>#N/A</v>
      </c>
      <c r="AH107" s="508" t="e">
        <f ca="1">+IF(AND(ISNUMBER(OFFSET('Sanitation Data'!$F$10,0,10*ROW('Sanitation Data'!F101))),'Data Summary'!CW107="Yes"),OFFSET('Sanitation Data'!$F$10,0,10*ROW('Sanitation Data'!F101)),NA())</f>
        <v>#N/A</v>
      </c>
      <c r="AI107" s="508" t="e">
        <f ca="1">+IF(AND(ISNUMBER(OFFSET('Sanitation Data'!$F$11,0,10*ROW('Sanitation Data'!F101))),'Data Summary'!CX107="Yes"),OFFSET('Sanitation Data'!$F$11,0,10*ROW('Sanitation Data'!F101)),NA())</f>
        <v>#N/A</v>
      </c>
      <c r="AJ107" s="508" t="e">
        <f ca="1">+IF(AND(ISNUMBER(OFFSET('Sanitation Data'!$F$12,0,10*ROW('Sanitation Data'!F101))),'Data Summary'!CY107="Yes"),OFFSET('Sanitation Data'!$F$12,0,10*ROW('Sanitation Data'!F101)),NA())</f>
        <v>#N/A</v>
      </c>
      <c r="AK107" s="508" t="e">
        <f ca="1">+IF(AND(ISNUMBER(OFFSET('Sanitation Data'!$G$4,0,10*ROW('Sanitation Data'!G101))),'Data Summary'!CZ107="Yes"),100-OFFSET('Sanitation Data'!$G$4,0,10*ROW('Sanitation Data'!G101)),NA())</f>
        <v>#N/A</v>
      </c>
      <c r="AL107" s="508" t="e">
        <f ca="1">+IF(AND(ISNUMBER(OFFSET('Sanitation Data'!$G$6,0,10*ROW('Sanitation Data'!G101))),'Data Summary'!DA107="Yes"),OFFSET('Sanitation Data'!$G$6,0,10*ROW('Sanitation Data'!G101)),NA())</f>
        <v>#N/A</v>
      </c>
      <c r="AM107" s="508" t="e">
        <f ca="1">+IF(AND(ISNUMBER(OFFSET('Sanitation Data'!$G$10,0,10*ROW('Sanitation Data'!G101))),'Data Summary'!DB107="Yes"),OFFSET('Sanitation Data'!$G$10,0,10*ROW('Sanitation Data'!G101)),NA())</f>
        <v>#N/A</v>
      </c>
      <c r="AN107" s="508" t="e">
        <f ca="1">+IF(AND(ISNUMBER(OFFSET('Sanitation Data'!$G$11,0,10*ROW('Sanitation Data'!G101))),'Data Summary'!DC107="Yes"),OFFSET('Sanitation Data'!$G$11,0,10*ROW('Sanitation Data'!G101)),NA())</f>
        <v>#N/A</v>
      </c>
      <c r="AO107" s="508" t="e">
        <f ca="1">+IF(AND(ISNUMBER(OFFSET('Sanitation Data'!$G$12,0,10*ROW('Sanitation Data'!G101))),'Data Summary'!DD107="Yes"),OFFSET('Sanitation Data'!$G$12,0,10*ROW('Sanitation Data'!G101)),NA())</f>
        <v>#N/A</v>
      </c>
      <c r="AP107" s="508" t="e">
        <f ca="1">+IF(AND(ISNUMBER(OFFSET('Sanitation Data'!$H$4,0,10*ROW('Sanitation Data'!H101))),'Data Summary'!DE107="Yes"),100-OFFSET('Sanitation Data'!$H$4,0,10*ROW('Sanitation Data'!H101)),NA())</f>
        <v>#N/A</v>
      </c>
      <c r="AQ107" s="508" t="e">
        <f ca="1">+IF(AND(ISNUMBER(OFFSET('Sanitation Data'!$H$6,0,10*ROW('Sanitation Data'!H101))),'Data Summary'!DF107="Yes"),OFFSET('Sanitation Data'!$H$6,0,10*ROW('Sanitation Data'!H101)),NA())</f>
        <v>#N/A</v>
      </c>
      <c r="AR107" s="508" t="e">
        <f ca="1">+IF(AND(ISNUMBER(OFFSET('Sanitation Data'!$H$10,0,10*ROW('Sanitation Data'!H101))),'Data Summary'!DG107="Yes"),OFFSET('Sanitation Data'!$H$10,0,10*ROW('Sanitation Data'!H101)),NA())</f>
        <v>#N/A</v>
      </c>
      <c r="AS107" s="508" t="e">
        <f ca="1">+IF(AND(ISNUMBER(OFFSET('Sanitation Data'!$H$11,0,10*ROW('Sanitation Data'!H101))),'Data Summary'!DH107="Yes"),OFFSET('Sanitation Data'!$H$11,0,10*ROW('Sanitation Data'!H101)),NA())</f>
        <v>#N/A</v>
      </c>
      <c r="AT107" s="508" t="e">
        <f ca="1">+IF(AND(ISNUMBER(OFFSET('Sanitation Data'!$H$12,0,10*ROW('Sanitation Data'!H101))),'Data Summary'!DI107="Yes"),OFFSET('Sanitation Data'!$H$12,0,10*ROW('Sanitation Data'!H101)),NA())</f>
        <v>#N/A</v>
      </c>
      <c r="AU107" s="508" t="e">
        <f ca="1">+IF(AND(ISNUMBER(OFFSET('Sanitation Data'!$I$4,0,10*ROW('Sanitation Data'!I101))),'Data Summary'!DJ107="Yes"),100-OFFSET('Sanitation Data'!$I$4,0,10*ROW('Sanitation Data'!I101)),NA())</f>
        <v>#N/A</v>
      </c>
      <c r="AV107" s="508" t="e">
        <f ca="1">+IF(AND(ISNUMBER(OFFSET('Sanitation Data'!$I$6,0,10*ROW('Sanitation Data'!I101))),'Data Summary'!DK107="Yes"),OFFSET('Sanitation Data'!$I$6,0,10*ROW('Sanitation Data'!I101)),NA())</f>
        <v>#N/A</v>
      </c>
      <c r="AW107" s="508" t="e">
        <f ca="1">+IF(AND(ISNUMBER(OFFSET('Sanitation Data'!$I$10,0,10*ROW('Sanitation Data'!I101))),'Data Summary'!DL107="Yes"),OFFSET('Sanitation Data'!$I$10,0,10*ROW('Sanitation Data'!I101)),NA())</f>
        <v>#N/A</v>
      </c>
      <c r="AX107" s="508" t="e">
        <f ca="1">+IF(AND(ISNUMBER(OFFSET('Sanitation Data'!$I$11,0,10*ROW('Sanitation Data'!I101))),'Data Summary'!DM107="Yes"),OFFSET('Sanitation Data'!$I$11,0,10*ROW('Sanitation Data'!I101)),NA())</f>
        <v>#N/A</v>
      </c>
      <c r="AY107" s="508" t="e">
        <f ca="1">+IF(AND(ISNUMBER(OFFSET('Sanitation Data'!$I$12,0,10*ROW('Sanitation Data'!I101))),'Data Summary'!DN107="Yes"),OFFSET('Sanitation Data'!$I$12,0,10*ROW('Sanitation Data'!I101)),NA())</f>
        <v>#N/A</v>
      </c>
      <c r="AZ107" s="509" t="e">
        <f ca="1">+IF(AND(ISNUMBER(OFFSET('Hygiene Data'!$D$5,0,10*ROW('Hygiene Data'!D101))),'Data Summary'!DO107="Yes"),OFFSET('Hygiene Data'!$D$5,0,10*ROW('Hygiene Data'!D101)),NA())</f>
        <v>#N/A</v>
      </c>
      <c r="BA107" s="509" t="e">
        <f ca="1">+IF(AND(ISNUMBER(OFFSET('Hygiene Data'!$D$7,0,10*ROW('Hygiene Data'!D101))),'Data Summary'!DP107="Yes"),OFFSET('Hygiene Data'!$D$7,0,10*ROW('Hygiene Data'!D101)),NA())</f>
        <v>#N/A</v>
      </c>
      <c r="BB107" s="509" t="e">
        <f ca="1">+IF(AND(ISNUMBER(OFFSET('Hygiene Data'!$D$9,0,10*ROW('Hygiene Data'!D101))),'Data Summary'!DQ107="Yes"),OFFSET('Hygiene Data'!$D$9,0,10*ROW('Hygiene Data'!D101)),NA())</f>
        <v>#N/A</v>
      </c>
      <c r="BC107" s="509" t="e">
        <f ca="1">+IF(AND(ISNUMBER(OFFSET('Hygiene Data'!$E$5,0,10*ROW('Hygiene Data'!E101))),'Data Summary'!DR107="Yes"),OFFSET('Hygiene Data'!$E$5,0,10*ROW('Hygiene Data'!E101)),NA())</f>
        <v>#N/A</v>
      </c>
      <c r="BD107" s="509" t="e">
        <f ca="1">+IF(AND(ISNUMBER(OFFSET('Hygiene Data'!$E$7,0,10*ROW('Hygiene Data'!E101))),'Data Summary'!DS107="Yes"),OFFSET('Hygiene Data'!$E$7,0,10*ROW('Hygiene Data'!E101)),NA())</f>
        <v>#N/A</v>
      </c>
      <c r="BE107" s="509" t="e">
        <f ca="1">+IF(AND(ISNUMBER(OFFSET('Hygiene Data'!$E$9,0,10*ROW('Hygiene Data'!E101))),'Data Summary'!DT107="Yes"),OFFSET('Hygiene Data'!$E$9,0,10*ROW('Hygiene Data'!E101)),NA())</f>
        <v>#N/A</v>
      </c>
      <c r="BF107" s="509" t="e">
        <f ca="1">+IF(AND(ISNUMBER(OFFSET('Hygiene Data'!$F$5,0,10*ROW('Hygiene Data'!F101))),'Data Summary'!DU107="Yes"),OFFSET('Hygiene Data'!$F$5,0,10*ROW('Hygiene Data'!F101)),NA())</f>
        <v>#N/A</v>
      </c>
      <c r="BG107" s="509" t="e">
        <f ca="1">+IF(AND(ISNUMBER(OFFSET('Hygiene Data'!$F$7,0,10*ROW('Hygiene Data'!F101))),'Data Summary'!DV107="Yes"),OFFSET('Hygiene Data'!$F$7,0,10*ROW('Hygiene Data'!F101)),NA())</f>
        <v>#N/A</v>
      </c>
      <c r="BH107" s="509" t="e">
        <f ca="1">+IF(AND(ISNUMBER(OFFSET('Hygiene Data'!$F$9,0,10*ROW('Hygiene Data'!F101))),'Data Summary'!DW107="Yes"),OFFSET('Hygiene Data'!$F$9,0,10*ROW('Hygiene Data'!F101)),NA())</f>
        <v>#N/A</v>
      </c>
      <c r="BI107" s="509" t="e">
        <f ca="1">+IF(AND(ISNUMBER(OFFSET('Hygiene Data'!$G$5,0,10*ROW('Hygiene Data'!G101))),'Data Summary'!DX107="Yes"),OFFSET('Hygiene Data'!$G$5,0,10*ROW('Hygiene Data'!G101)),NA())</f>
        <v>#N/A</v>
      </c>
      <c r="BJ107" s="509" t="e">
        <f ca="1">+IF(AND(ISNUMBER(OFFSET('Hygiene Data'!$G$7,0,10*ROW('Hygiene Data'!G101))),'Data Summary'!DY107="Yes"),OFFSET('Hygiene Data'!$G$7,0,10*ROW('Hygiene Data'!G101)),NA())</f>
        <v>#N/A</v>
      </c>
      <c r="BK107" s="509" t="e">
        <f ca="1">+IF(AND(ISNUMBER(OFFSET('Hygiene Data'!$G$9,0,10*ROW('Hygiene Data'!G101))),'Data Summary'!DZ107="Yes"),OFFSET('Hygiene Data'!$G$9,0,10*ROW('Hygiene Data'!G101)),NA())</f>
        <v>#N/A</v>
      </c>
      <c r="BL107" s="509" t="e">
        <f ca="1">+IF(AND(ISNUMBER(OFFSET('Hygiene Data'!$H$5,0,10*ROW('Hygiene Data'!H101))),'Data Summary'!EA107="Yes"),OFFSET('Hygiene Data'!$H$5,0,10*ROW('Hygiene Data'!H101)),NA())</f>
        <v>#N/A</v>
      </c>
      <c r="BM107" s="509" t="e">
        <f ca="1">+IF(AND(ISNUMBER(OFFSET('Hygiene Data'!$H$7,0,10*ROW('Hygiene Data'!H101))),'Data Summary'!EB107="Yes"),OFFSET('Hygiene Data'!$H$7,0,10*ROW('Hygiene Data'!H101)),NA())</f>
        <v>#N/A</v>
      </c>
      <c r="BN107" s="509" t="e">
        <f ca="1">+IF(AND(ISNUMBER(OFFSET('Hygiene Data'!$H$9,0,10*ROW('Hygiene Data'!H101))),'Data Summary'!EC107="Yes"),OFFSET('Hygiene Data'!$H$9,0,10*ROW('Hygiene Data'!H101)),NA())</f>
        <v>#N/A</v>
      </c>
      <c r="BO107" s="509" t="e">
        <f ca="1">+IF(AND(ISNUMBER(OFFSET('Hygiene Data'!$I$5,0,10*ROW('Hygiene Data'!I101))),'Data Summary'!ED107="Yes"),OFFSET('Hygiene Data'!$I$5,0,10*ROW('Hygiene Data'!I101)),NA())</f>
        <v>#N/A</v>
      </c>
      <c r="BP107" s="509" t="e">
        <f ca="1">+IF(AND(ISNUMBER(OFFSET('Hygiene Data'!$I$7,0,10*ROW('Hygiene Data'!I101))),'Data Summary'!EE107="Yes"),OFFSET('Hygiene Data'!$I$7,0,10*ROW('Hygiene Data'!I101)),NA())</f>
        <v>#N/A</v>
      </c>
      <c r="BQ107" s="509" t="e">
        <f ca="1">+IF(AND(ISNUMBER(OFFSET('Hygiene Data'!$I$9,0,10*ROW('Hygiene Data'!I101))),'Data Summary'!EF107="Yes"),OFFSET('Hygiene Data'!$I$9,0,10*ROW('Hygiene Data'!I101)),NA())</f>
        <v>#N/A</v>
      </c>
    </row>
    <row r="108" spans="1:69" x14ac:dyDescent="0.25">
      <c r="A108" s="505" t="e">
        <f ca="1">+RIGHT('Data Summary'!A108,LEN('Data Summary'!A108)-9)</f>
        <v>#VALUE!</v>
      </c>
      <c r="B108" s="479" t="str">
        <f ca="1">+IF(ISTEXT('Data Summary'!B108),'Data Summary'!B108,"")</f>
        <v/>
      </c>
      <c r="C108" s="506" t="e">
        <f ca="1">+VALUE('Data Summary'!C108)</f>
        <v>#VALUE!</v>
      </c>
      <c r="D108" s="507" t="e">
        <f ca="1">+IF(AND(ISNUMBER(OFFSET('Water Data'!$D$4,0,10*ROW('Water Data'!D102))),'Data Summary'!BS108="Yes"),100-OFFSET('Water Data'!$D$4,0,10*ROW('Water Data'!D102)),NA())</f>
        <v>#N/A</v>
      </c>
      <c r="E108" s="507" t="e">
        <f ca="1">+IF(AND(ISNUMBER(OFFSET('Water Data'!$D$6,0,10*ROW('Water Data'!D102))),'Data Summary'!BT108="Yes"),OFFSET('Water Data'!$D$6,0,10*ROW('Water Data'!D102)),NA())</f>
        <v>#N/A</v>
      </c>
      <c r="F108" s="507" t="e">
        <f ca="1">+IF(AND(ISNUMBER(OFFSET('Water Data'!$D$9,0,10*ROW('Water Data'!D102))),'Data Summary'!BU108="Yes"),OFFSET('Water Data'!$D$9,0,10*ROW('Water Data'!D102)),NA())</f>
        <v>#N/A</v>
      </c>
      <c r="G108" s="507" t="e">
        <f ca="1">+IF(AND(ISNUMBER(OFFSET('Water Data'!$E$4,0,10*ROW('Water Data'!E102))),'Data Summary'!BV108="Yes"),100-OFFSET('Water Data'!$E$4,0,10*ROW('Water Data'!E102)),NA())</f>
        <v>#N/A</v>
      </c>
      <c r="H108" s="507" t="e">
        <f ca="1">+IF(AND(ISNUMBER(OFFSET('Water Data'!$E$6,0,10*ROW('Water Data'!E102))),'Data Summary'!BW108="Yes"),OFFSET('Water Data'!$E$6,0,10*ROW('Water Data'!E102)),NA())</f>
        <v>#N/A</v>
      </c>
      <c r="I108" s="507" t="e">
        <f ca="1">+IF(AND(ISNUMBER(OFFSET('Water Data'!$E$9,0,10*ROW('Water Data'!E102))),'Data Summary'!BX108="Yes"),OFFSET('Water Data'!$E$9,0,10*ROW('Water Data'!E102)),NA())</f>
        <v>#N/A</v>
      </c>
      <c r="J108" s="507" t="e">
        <f ca="1">+IF(AND(ISNUMBER(OFFSET('Water Data'!$F$4,0,10*ROW('Water Data'!F102))),'Data Summary'!BY108="Yes"),100-OFFSET('Water Data'!$F$4,0,10*ROW('Water Data'!F102)),NA())</f>
        <v>#N/A</v>
      </c>
      <c r="K108" s="507" t="e">
        <f ca="1">+IF(AND(ISNUMBER(OFFSET('Water Data'!$F$6,0,10*ROW('Water Data'!F102))),'Data Summary'!BZ108="Yes"),OFFSET('Water Data'!$F$6,0,10*ROW('Water Data'!F102)),NA())</f>
        <v>#N/A</v>
      </c>
      <c r="L108" s="507" t="e">
        <f ca="1">+IF(AND(ISNUMBER(OFFSET('Water Data'!$F$9,0,10*ROW('Water Data'!F102))),'Data Summary'!CA108="Yes"),OFFSET('Water Data'!$F$9,0,10*ROW('Water Data'!F102)),NA())</f>
        <v>#N/A</v>
      </c>
      <c r="M108" s="507" t="e">
        <f ca="1">+IF(AND(ISNUMBER(OFFSET('Water Data'!$G$4,0,10*ROW('Water Data'!G102))),'Data Summary'!CB108="Yes"),100-OFFSET('Water Data'!$G$4,0,10*ROW('Water Data'!G102)),NA())</f>
        <v>#N/A</v>
      </c>
      <c r="N108" s="507" t="e">
        <f ca="1">+IF(AND(ISNUMBER(OFFSET('Water Data'!$G$6,0,10*ROW('Water Data'!G102))),'Data Summary'!CC108="Yes"),OFFSET('Water Data'!$G$6,0,10*ROW('Water Data'!G102)),NA())</f>
        <v>#N/A</v>
      </c>
      <c r="O108" s="507" t="e">
        <f ca="1">+IF(AND(ISNUMBER(OFFSET('Water Data'!$G$9,0,10*ROW('Water Data'!G102))),'Data Summary'!CD108="Yes"),OFFSET('Water Data'!$G$9,0,10*ROW('Water Data'!G102)),NA())</f>
        <v>#N/A</v>
      </c>
      <c r="P108" s="507" t="e">
        <f ca="1">+IF(AND(ISNUMBER(OFFSET('Water Data'!$H$4,0,10*ROW('Water Data'!H102))),'Data Summary'!CE108="Yes"),100-OFFSET('Water Data'!$H$4,0,10*ROW('Water Data'!H102)),NA())</f>
        <v>#N/A</v>
      </c>
      <c r="Q108" s="507" t="e">
        <f ca="1">+IF(AND(ISNUMBER(OFFSET('Water Data'!$H$6,0,10*ROW('Water Data'!H102))),'Data Summary'!CF108="Yes"),OFFSET('Water Data'!$H$6,0,10*ROW('Water Data'!H102)),NA())</f>
        <v>#N/A</v>
      </c>
      <c r="R108" s="507" t="e">
        <f ca="1">+IF(AND(ISNUMBER(OFFSET('Water Data'!$H$9,0,10*ROW('Water Data'!H102))),'Data Summary'!CG108="Yes"),OFFSET('Water Data'!$H$9,0,10*ROW('Water Data'!H102)),NA())</f>
        <v>#N/A</v>
      </c>
      <c r="S108" s="507" t="e">
        <f ca="1">+IF(AND(ISNUMBER(OFFSET('Water Data'!$I$4,0,10*ROW('Water Data'!I102))),'Data Summary'!CH108="Yes"),100-OFFSET('Water Data'!$I$4,0,10*ROW('Water Data'!I102)),NA())</f>
        <v>#N/A</v>
      </c>
      <c r="T108" s="507" t="e">
        <f ca="1">+IF(AND(ISNUMBER(OFFSET('Water Data'!$I$6,0,10*ROW('Water Data'!I102))),'Data Summary'!CI108="Yes"),OFFSET('Water Data'!$I$6,0,10*ROW('Water Data'!I102)),NA())</f>
        <v>#N/A</v>
      </c>
      <c r="U108" s="507" t="e">
        <f ca="1">+IF(AND(ISNUMBER(OFFSET('Water Data'!$I$9,0,10*ROW('Water Data'!I102))),'Data Summary'!CJ108="Yes"),OFFSET('Water Data'!$I$9,0,10*ROW('Water Data'!I102)),NA())</f>
        <v>#N/A</v>
      </c>
      <c r="V108" s="508" t="e">
        <f ca="1">+IF(AND(ISNUMBER(OFFSET('Sanitation Data'!$D$4,0,10*ROW('Sanitation Data'!D102))),'Data Summary'!CK108="Yes"),100-OFFSET('Sanitation Data'!$D$4,0,10*ROW('Sanitation Data'!D102)),NA())</f>
        <v>#N/A</v>
      </c>
      <c r="W108" s="508" t="e">
        <f ca="1">+IF(AND(ISNUMBER(OFFSET('Sanitation Data'!$D$6,0,10*ROW('Sanitation Data'!D102))),'Data Summary'!CL108="Yes"),OFFSET('Sanitation Data'!$D$6,0,10*ROW('Sanitation Data'!D102)),NA())</f>
        <v>#N/A</v>
      </c>
      <c r="X108" s="508" t="e">
        <f ca="1">+IF(AND(ISNUMBER(OFFSET('Sanitation Data'!$D$10,0,10*ROW('Sanitation Data'!D102))),'Data Summary'!CM108="Yes"),OFFSET('Sanitation Data'!$D$10,0,10*ROW('Sanitation Data'!D102)),NA())</f>
        <v>#N/A</v>
      </c>
      <c r="Y108" s="508" t="e">
        <f ca="1">+IF(AND(ISNUMBER(OFFSET('Sanitation Data'!$D$11,0,10*ROW('Sanitation Data'!D102))),'Data Summary'!CN108="Yes"),OFFSET('Sanitation Data'!$D$11,0,10*ROW('Sanitation Data'!D102)),NA())</f>
        <v>#N/A</v>
      </c>
      <c r="Z108" s="508" t="e">
        <f ca="1">+IF(AND(ISNUMBER(OFFSET('Sanitation Data'!$D$12,0,10*ROW('Sanitation Data'!D102))),'Data Summary'!CO108="Yes"),OFFSET('Sanitation Data'!$D$12,0,10*ROW('Sanitation Data'!D102)),NA())</f>
        <v>#N/A</v>
      </c>
      <c r="AA108" s="508" t="e">
        <f ca="1">+IF(AND(ISNUMBER(OFFSET('Sanitation Data'!$E$4,0,10*ROW('Sanitation Data'!E102))),'Data Summary'!CP108="Yes"),100-OFFSET('Sanitation Data'!$E$4,0,10*ROW('Sanitation Data'!E102)),NA())</f>
        <v>#N/A</v>
      </c>
      <c r="AB108" s="508" t="e">
        <f ca="1">+IF(AND(ISNUMBER(OFFSET('Sanitation Data'!$E$6,0,10*ROW('Sanitation Data'!E102))),'Data Summary'!CQ108="Yes"),OFFSET('Sanitation Data'!$E$6,0,10*ROW('Sanitation Data'!E102)),NA())</f>
        <v>#N/A</v>
      </c>
      <c r="AC108" s="508" t="e">
        <f ca="1">+IF(AND(ISNUMBER(OFFSET('Sanitation Data'!$E$10,0,10*ROW('Sanitation Data'!E102))),'Data Summary'!CR108="Yes"),OFFSET('Sanitation Data'!$E$10,0,10*ROW('Sanitation Data'!E102)),NA())</f>
        <v>#N/A</v>
      </c>
      <c r="AD108" s="508" t="e">
        <f ca="1">+IF(AND(ISNUMBER(OFFSET('Sanitation Data'!$E$11,0,10*ROW('Sanitation Data'!E102))),'Data Summary'!CS108="Yes"),OFFSET('Sanitation Data'!$E$11,0,10*ROW('Sanitation Data'!E102)),NA())</f>
        <v>#N/A</v>
      </c>
      <c r="AE108" s="508" t="e">
        <f ca="1">+IF(AND(ISNUMBER(OFFSET('Sanitation Data'!$E$12,0,10*ROW('Sanitation Data'!E102))),'Data Summary'!CT108="Yes"),OFFSET('Sanitation Data'!$E$12,0,10*ROW('Sanitation Data'!E102)),NA())</f>
        <v>#N/A</v>
      </c>
      <c r="AF108" s="508" t="e">
        <f ca="1">+IF(AND(ISNUMBER(OFFSET('Sanitation Data'!$F$4,0,10*ROW('Sanitation Data'!F102))),'Data Summary'!CU108="Yes"),100-OFFSET('Sanitation Data'!$F$4,0,10*ROW('Sanitation Data'!F102)),NA())</f>
        <v>#N/A</v>
      </c>
      <c r="AG108" s="508" t="e">
        <f ca="1">+IF(AND(ISNUMBER(OFFSET('Sanitation Data'!$F$6,0,10*ROW('Sanitation Data'!F102))),'Data Summary'!CV108="Yes"),OFFSET('Sanitation Data'!$F$6,0,10*ROW('Sanitation Data'!F102)),NA())</f>
        <v>#N/A</v>
      </c>
      <c r="AH108" s="508" t="e">
        <f ca="1">+IF(AND(ISNUMBER(OFFSET('Sanitation Data'!$F$10,0,10*ROW('Sanitation Data'!F102))),'Data Summary'!CW108="Yes"),OFFSET('Sanitation Data'!$F$10,0,10*ROW('Sanitation Data'!F102)),NA())</f>
        <v>#N/A</v>
      </c>
      <c r="AI108" s="508" t="e">
        <f ca="1">+IF(AND(ISNUMBER(OFFSET('Sanitation Data'!$F$11,0,10*ROW('Sanitation Data'!F102))),'Data Summary'!CX108="Yes"),OFFSET('Sanitation Data'!$F$11,0,10*ROW('Sanitation Data'!F102)),NA())</f>
        <v>#N/A</v>
      </c>
      <c r="AJ108" s="508" t="e">
        <f ca="1">+IF(AND(ISNUMBER(OFFSET('Sanitation Data'!$F$12,0,10*ROW('Sanitation Data'!F102))),'Data Summary'!CY108="Yes"),OFFSET('Sanitation Data'!$F$12,0,10*ROW('Sanitation Data'!F102)),NA())</f>
        <v>#N/A</v>
      </c>
      <c r="AK108" s="508" t="e">
        <f ca="1">+IF(AND(ISNUMBER(OFFSET('Sanitation Data'!$G$4,0,10*ROW('Sanitation Data'!G102))),'Data Summary'!CZ108="Yes"),100-OFFSET('Sanitation Data'!$G$4,0,10*ROW('Sanitation Data'!G102)),NA())</f>
        <v>#N/A</v>
      </c>
      <c r="AL108" s="508" t="e">
        <f ca="1">+IF(AND(ISNUMBER(OFFSET('Sanitation Data'!$G$6,0,10*ROW('Sanitation Data'!G102))),'Data Summary'!DA108="Yes"),OFFSET('Sanitation Data'!$G$6,0,10*ROW('Sanitation Data'!G102)),NA())</f>
        <v>#N/A</v>
      </c>
      <c r="AM108" s="508" t="e">
        <f ca="1">+IF(AND(ISNUMBER(OFFSET('Sanitation Data'!$G$10,0,10*ROW('Sanitation Data'!G102))),'Data Summary'!DB108="Yes"),OFFSET('Sanitation Data'!$G$10,0,10*ROW('Sanitation Data'!G102)),NA())</f>
        <v>#N/A</v>
      </c>
      <c r="AN108" s="508" t="e">
        <f ca="1">+IF(AND(ISNUMBER(OFFSET('Sanitation Data'!$G$11,0,10*ROW('Sanitation Data'!G102))),'Data Summary'!DC108="Yes"),OFFSET('Sanitation Data'!$G$11,0,10*ROW('Sanitation Data'!G102)),NA())</f>
        <v>#N/A</v>
      </c>
      <c r="AO108" s="508" t="e">
        <f ca="1">+IF(AND(ISNUMBER(OFFSET('Sanitation Data'!$G$12,0,10*ROW('Sanitation Data'!G102))),'Data Summary'!DD108="Yes"),OFFSET('Sanitation Data'!$G$12,0,10*ROW('Sanitation Data'!G102)),NA())</f>
        <v>#N/A</v>
      </c>
      <c r="AP108" s="508" t="e">
        <f ca="1">+IF(AND(ISNUMBER(OFFSET('Sanitation Data'!$H$4,0,10*ROW('Sanitation Data'!H102))),'Data Summary'!DE108="Yes"),100-OFFSET('Sanitation Data'!$H$4,0,10*ROW('Sanitation Data'!H102)),NA())</f>
        <v>#N/A</v>
      </c>
      <c r="AQ108" s="508" t="e">
        <f ca="1">+IF(AND(ISNUMBER(OFFSET('Sanitation Data'!$H$6,0,10*ROW('Sanitation Data'!H102))),'Data Summary'!DF108="Yes"),OFFSET('Sanitation Data'!$H$6,0,10*ROW('Sanitation Data'!H102)),NA())</f>
        <v>#N/A</v>
      </c>
      <c r="AR108" s="508" t="e">
        <f ca="1">+IF(AND(ISNUMBER(OFFSET('Sanitation Data'!$H$10,0,10*ROW('Sanitation Data'!H102))),'Data Summary'!DG108="Yes"),OFFSET('Sanitation Data'!$H$10,0,10*ROW('Sanitation Data'!H102)),NA())</f>
        <v>#N/A</v>
      </c>
      <c r="AS108" s="508" t="e">
        <f ca="1">+IF(AND(ISNUMBER(OFFSET('Sanitation Data'!$H$11,0,10*ROW('Sanitation Data'!H102))),'Data Summary'!DH108="Yes"),OFFSET('Sanitation Data'!$H$11,0,10*ROW('Sanitation Data'!H102)),NA())</f>
        <v>#N/A</v>
      </c>
      <c r="AT108" s="508" t="e">
        <f ca="1">+IF(AND(ISNUMBER(OFFSET('Sanitation Data'!$H$12,0,10*ROW('Sanitation Data'!H102))),'Data Summary'!DI108="Yes"),OFFSET('Sanitation Data'!$H$12,0,10*ROW('Sanitation Data'!H102)),NA())</f>
        <v>#N/A</v>
      </c>
      <c r="AU108" s="508" t="e">
        <f ca="1">+IF(AND(ISNUMBER(OFFSET('Sanitation Data'!$I$4,0,10*ROW('Sanitation Data'!I102))),'Data Summary'!DJ108="Yes"),100-OFFSET('Sanitation Data'!$I$4,0,10*ROW('Sanitation Data'!I102)),NA())</f>
        <v>#N/A</v>
      </c>
      <c r="AV108" s="508" t="e">
        <f ca="1">+IF(AND(ISNUMBER(OFFSET('Sanitation Data'!$I$6,0,10*ROW('Sanitation Data'!I102))),'Data Summary'!DK108="Yes"),OFFSET('Sanitation Data'!$I$6,0,10*ROW('Sanitation Data'!I102)),NA())</f>
        <v>#N/A</v>
      </c>
      <c r="AW108" s="508" t="e">
        <f ca="1">+IF(AND(ISNUMBER(OFFSET('Sanitation Data'!$I$10,0,10*ROW('Sanitation Data'!I102))),'Data Summary'!DL108="Yes"),OFFSET('Sanitation Data'!$I$10,0,10*ROW('Sanitation Data'!I102)),NA())</f>
        <v>#N/A</v>
      </c>
      <c r="AX108" s="508" t="e">
        <f ca="1">+IF(AND(ISNUMBER(OFFSET('Sanitation Data'!$I$11,0,10*ROW('Sanitation Data'!I102))),'Data Summary'!DM108="Yes"),OFFSET('Sanitation Data'!$I$11,0,10*ROW('Sanitation Data'!I102)),NA())</f>
        <v>#N/A</v>
      </c>
      <c r="AY108" s="508" t="e">
        <f ca="1">+IF(AND(ISNUMBER(OFFSET('Sanitation Data'!$I$12,0,10*ROW('Sanitation Data'!I102))),'Data Summary'!DN108="Yes"),OFFSET('Sanitation Data'!$I$12,0,10*ROW('Sanitation Data'!I102)),NA())</f>
        <v>#N/A</v>
      </c>
      <c r="AZ108" s="509" t="e">
        <f ca="1">+IF(AND(ISNUMBER(OFFSET('Hygiene Data'!$D$5,0,10*ROW('Hygiene Data'!D102))),'Data Summary'!DO108="Yes"),OFFSET('Hygiene Data'!$D$5,0,10*ROW('Hygiene Data'!D102)),NA())</f>
        <v>#N/A</v>
      </c>
      <c r="BA108" s="509" t="e">
        <f ca="1">+IF(AND(ISNUMBER(OFFSET('Hygiene Data'!$D$7,0,10*ROW('Hygiene Data'!D102))),'Data Summary'!DP108="Yes"),OFFSET('Hygiene Data'!$D$7,0,10*ROW('Hygiene Data'!D102)),NA())</f>
        <v>#N/A</v>
      </c>
      <c r="BB108" s="509" t="e">
        <f ca="1">+IF(AND(ISNUMBER(OFFSET('Hygiene Data'!$D$9,0,10*ROW('Hygiene Data'!D102))),'Data Summary'!DQ108="Yes"),OFFSET('Hygiene Data'!$D$9,0,10*ROW('Hygiene Data'!D102)),NA())</f>
        <v>#N/A</v>
      </c>
      <c r="BC108" s="509" t="e">
        <f ca="1">+IF(AND(ISNUMBER(OFFSET('Hygiene Data'!$E$5,0,10*ROW('Hygiene Data'!E102))),'Data Summary'!DR108="Yes"),OFFSET('Hygiene Data'!$E$5,0,10*ROW('Hygiene Data'!E102)),NA())</f>
        <v>#N/A</v>
      </c>
      <c r="BD108" s="509" t="e">
        <f ca="1">+IF(AND(ISNUMBER(OFFSET('Hygiene Data'!$E$7,0,10*ROW('Hygiene Data'!E102))),'Data Summary'!DS108="Yes"),OFFSET('Hygiene Data'!$E$7,0,10*ROW('Hygiene Data'!E102)),NA())</f>
        <v>#N/A</v>
      </c>
      <c r="BE108" s="509" t="e">
        <f ca="1">+IF(AND(ISNUMBER(OFFSET('Hygiene Data'!$E$9,0,10*ROW('Hygiene Data'!E102))),'Data Summary'!DT108="Yes"),OFFSET('Hygiene Data'!$E$9,0,10*ROW('Hygiene Data'!E102)),NA())</f>
        <v>#N/A</v>
      </c>
      <c r="BF108" s="509" t="e">
        <f ca="1">+IF(AND(ISNUMBER(OFFSET('Hygiene Data'!$F$5,0,10*ROW('Hygiene Data'!F102))),'Data Summary'!DU108="Yes"),OFFSET('Hygiene Data'!$F$5,0,10*ROW('Hygiene Data'!F102)),NA())</f>
        <v>#N/A</v>
      </c>
      <c r="BG108" s="509" t="e">
        <f ca="1">+IF(AND(ISNUMBER(OFFSET('Hygiene Data'!$F$7,0,10*ROW('Hygiene Data'!F102))),'Data Summary'!DV108="Yes"),OFFSET('Hygiene Data'!$F$7,0,10*ROW('Hygiene Data'!F102)),NA())</f>
        <v>#N/A</v>
      </c>
      <c r="BH108" s="509" t="e">
        <f ca="1">+IF(AND(ISNUMBER(OFFSET('Hygiene Data'!$F$9,0,10*ROW('Hygiene Data'!F102))),'Data Summary'!DW108="Yes"),OFFSET('Hygiene Data'!$F$9,0,10*ROW('Hygiene Data'!F102)),NA())</f>
        <v>#N/A</v>
      </c>
      <c r="BI108" s="509" t="e">
        <f ca="1">+IF(AND(ISNUMBER(OFFSET('Hygiene Data'!$G$5,0,10*ROW('Hygiene Data'!G102))),'Data Summary'!DX108="Yes"),OFFSET('Hygiene Data'!$G$5,0,10*ROW('Hygiene Data'!G102)),NA())</f>
        <v>#N/A</v>
      </c>
      <c r="BJ108" s="509" t="e">
        <f ca="1">+IF(AND(ISNUMBER(OFFSET('Hygiene Data'!$G$7,0,10*ROW('Hygiene Data'!G102))),'Data Summary'!DY108="Yes"),OFFSET('Hygiene Data'!$G$7,0,10*ROW('Hygiene Data'!G102)),NA())</f>
        <v>#N/A</v>
      </c>
      <c r="BK108" s="509" t="e">
        <f ca="1">+IF(AND(ISNUMBER(OFFSET('Hygiene Data'!$G$9,0,10*ROW('Hygiene Data'!G102))),'Data Summary'!DZ108="Yes"),OFFSET('Hygiene Data'!$G$9,0,10*ROW('Hygiene Data'!G102)),NA())</f>
        <v>#N/A</v>
      </c>
      <c r="BL108" s="509" t="e">
        <f ca="1">+IF(AND(ISNUMBER(OFFSET('Hygiene Data'!$H$5,0,10*ROW('Hygiene Data'!H102))),'Data Summary'!EA108="Yes"),OFFSET('Hygiene Data'!$H$5,0,10*ROW('Hygiene Data'!H102)),NA())</f>
        <v>#N/A</v>
      </c>
      <c r="BM108" s="509" t="e">
        <f ca="1">+IF(AND(ISNUMBER(OFFSET('Hygiene Data'!$H$7,0,10*ROW('Hygiene Data'!H102))),'Data Summary'!EB108="Yes"),OFFSET('Hygiene Data'!$H$7,0,10*ROW('Hygiene Data'!H102)),NA())</f>
        <v>#N/A</v>
      </c>
      <c r="BN108" s="509" t="e">
        <f ca="1">+IF(AND(ISNUMBER(OFFSET('Hygiene Data'!$H$9,0,10*ROW('Hygiene Data'!H102))),'Data Summary'!EC108="Yes"),OFFSET('Hygiene Data'!$H$9,0,10*ROW('Hygiene Data'!H102)),NA())</f>
        <v>#N/A</v>
      </c>
      <c r="BO108" s="509" t="e">
        <f ca="1">+IF(AND(ISNUMBER(OFFSET('Hygiene Data'!$I$5,0,10*ROW('Hygiene Data'!I102))),'Data Summary'!ED108="Yes"),OFFSET('Hygiene Data'!$I$5,0,10*ROW('Hygiene Data'!I102)),NA())</f>
        <v>#N/A</v>
      </c>
      <c r="BP108" s="509" t="e">
        <f ca="1">+IF(AND(ISNUMBER(OFFSET('Hygiene Data'!$I$7,0,10*ROW('Hygiene Data'!I102))),'Data Summary'!EE108="Yes"),OFFSET('Hygiene Data'!$I$7,0,10*ROW('Hygiene Data'!I102)),NA())</f>
        <v>#N/A</v>
      </c>
      <c r="BQ108" s="509" t="e">
        <f ca="1">+IF(AND(ISNUMBER(OFFSET('Hygiene Data'!$I$9,0,10*ROW('Hygiene Data'!I102))),'Data Summary'!EF108="Yes"),OFFSET('Hygiene Data'!$I$9,0,10*ROW('Hygiene Data'!I102)),NA())</f>
        <v>#N/A</v>
      </c>
    </row>
    <row r="109" spans="1:69" x14ac:dyDescent="0.25">
      <c r="A109" s="505" t="e">
        <f ca="1">+RIGHT('Data Summary'!A109,LEN('Data Summary'!A109)-9)</f>
        <v>#VALUE!</v>
      </c>
      <c r="B109" s="479" t="str">
        <f ca="1">+IF(ISTEXT('Data Summary'!B109),'Data Summary'!B109,"")</f>
        <v/>
      </c>
      <c r="C109" s="506" t="e">
        <f ca="1">+VALUE('Data Summary'!C109)</f>
        <v>#VALUE!</v>
      </c>
      <c r="D109" s="507" t="e">
        <f ca="1">+IF(AND(ISNUMBER(OFFSET('Water Data'!$D$4,0,10*ROW('Water Data'!D103))),'Data Summary'!BS109="Yes"),100-OFFSET('Water Data'!$D$4,0,10*ROW('Water Data'!D103)),NA())</f>
        <v>#N/A</v>
      </c>
      <c r="E109" s="507" t="e">
        <f ca="1">+IF(AND(ISNUMBER(OFFSET('Water Data'!$D$6,0,10*ROW('Water Data'!D103))),'Data Summary'!BT109="Yes"),OFFSET('Water Data'!$D$6,0,10*ROW('Water Data'!D103)),NA())</f>
        <v>#N/A</v>
      </c>
      <c r="F109" s="507" t="e">
        <f ca="1">+IF(AND(ISNUMBER(OFFSET('Water Data'!$D$9,0,10*ROW('Water Data'!D103))),'Data Summary'!BU109="Yes"),OFFSET('Water Data'!$D$9,0,10*ROW('Water Data'!D103)),NA())</f>
        <v>#N/A</v>
      </c>
      <c r="G109" s="507" t="e">
        <f ca="1">+IF(AND(ISNUMBER(OFFSET('Water Data'!$E$4,0,10*ROW('Water Data'!E103))),'Data Summary'!BV109="Yes"),100-OFFSET('Water Data'!$E$4,0,10*ROW('Water Data'!E103)),NA())</f>
        <v>#N/A</v>
      </c>
      <c r="H109" s="507" t="e">
        <f ca="1">+IF(AND(ISNUMBER(OFFSET('Water Data'!$E$6,0,10*ROW('Water Data'!E103))),'Data Summary'!BW109="Yes"),OFFSET('Water Data'!$E$6,0,10*ROW('Water Data'!E103)),NA())</f>
        <v>#N/A</v>
      </c>
      <c r="I109" s="507" t="e">
        <f ca="1">+IF(AND(ISNUMBER(OFFSET('Water Data'!$E$9,0,10*ROW('Water Data'!E103))),'Data Summary'!BX109="Yes"),OFFSET('Water Data'!$E$9,0,10*ROW('Water Data'!E103)),NA())</f>
        <v>#N/A</v>
      </c>
      <c r="J109" s="507" t="e">
        <f ca="1">+IF(AND(ISNUMBER(OFFSET('Water Data'!$F$4,0,10*ROW('Water Data'!F103))),'Data Summary'!BY109="Yes"),100-OFFSET('Water Data'!$F$4,0,10*ROW('Water Data'!F103)),NA())</f>
        <v>#N/A</v>
      </c>
      <c r="K109" s="507" t="e">
        <f ca="1">+IF(AND(ISNUMBER(OFFSET('Water Data'!$F$6,0,10*ROW('Water Data'!F103))),'Data Summary'!BZ109="Yes"),OFFSET('Water Data'!$F$6,0,10*ROW('Water Data'!F103)),NA())</f>
        <v>#N/A</v>
      </c>
      <c r="L109" s="507" t="e">
        <f ca="1">+IF(AND(ISNUMBER(OFFSET('Water Data'!$F$9,0,10*ROW('Water Data'!F103))),'Data Summary'!CA109="Yes"),OFFSET('Water Data'!$F$9,0,10*ROW('Water Data'!F103)),NA())</f>
        <v>#N/A</v>
      </c>
      <c r="M109" s="507" t="e">
        <f ca="1">+IF(AND(ISNUMBER(OFFSET('Water Data'!$G$4,0,10*ROW('Water Data'!G103))),'Data Summary'!CB109="Yes"),100-OFFSET('Water Data'!$G$4,0,10*ROW('Water Data'!G103)),NA())</f>
        <v>#N/A</v>
      </c>
      <c r="N109" s="507" t="e">
        <f ca="1">+IF(AND(ISNUMBER(OFFSET('Water Data'!$G$6,0,10*ROW('Water Data'!G103))),'Data Summary'!CC109="Yes"),OFFSET('Water Data'!$G$6,0,10*ROW('Water Data'!G103)),NA())</f>
        <v>#N/A</v>
      </c>
      <c r="O109" s="507" t="e">
        <f ca="1">+IF(AND(ISNUMBER(OFFSET('Water Data'!$G$9,0,10*ROW('Water Data'!G103))),'Data Summary'!CD109="Yes"),OFFSET('Water Data'!$G$9,0,10*ROW('Water Data'!G103)),NA())</f>
        <v>#N/A</v>
      </c>
      <c r="P109" s="507" t="e">
        <f ca="1">+IF(AND(ISNUMBER(OFFSET('Water Data'!$H$4,0,10*ROW('Water Data'!H103))),'Data Summary'!CE109="Yes"),100-OFFSET('Water Data'!$H$4,0,10*ROW('Water Data'!H103)),NA())</f>
        <v>#N/A</v>
      </c>
      <c r="Q109" s="507" t="e">
        <f ca="1">+IF(AND(ISNUMBER(OFFSET('Water Data'!$H$6,0,10*ROW('Water Data'!H103))),'Data Summary'!CF109="Yes"),OFFSET('Water Data'!$H$6,0,10*ROW('Water Data'!H103)),NA())</f>
        <v>#N/A</v>
      </c>
      <c r="R109" s="507" t="e">
        <f ca="1">+IF(AND(ISNUMBER(OFFSET('Water Data'!$H$9,0,10*ROW('Water Data'!H103))),'Data Summary'!CG109="Yes"),OFFSET('Water Data'!$H$9,0,10*ROW('Water Data'!H103)),NA())</f>
        <v>#N/A</v>
      </c>
      <c r="S109" s="507" t="e">
        <f ca="1">+IF(AND(ISNUMBER(OFFSET('Water Data'!$I$4,0,10*ROW('Water Data'!I103))),'Data Summary'!CH109="Yes"),100-OFFSET('Water Data'!$I$4,0,10*ROW('Water Data'!I103)),NA())</f>
        <v>#N/A</v>
      </c>
      <c r="T109" s="507" t="e">
        <f ca="1">+IF(AND(ISNUMBER(OFFSET('Water Data'!$I$6,0,10*ROW('Water Data'!I103))),'Data Summary'!CI109="Yes"),OFFSET('Water Data'!$I$6,0,10*ROW('Water Data'!I103)),NA())</f>
        <v>#N/A</v>
      </c>
      <c r="U109" s="507" t="e">
        <f ca="1">+IF(AND(ISNUMBER(OFFSET('Water Data'!$I$9,0,10*ROW('Water Data'!I103))),'Data Summary'!CJ109="Yes"),OFFSET('Water Data'!$I$9,0,10*ROW('Water Data'!I103)),NA())</f>
        <v>#N/A</v>
      </c>
      <c r="V109" s="508" t="e">
        <f ca="1">+IF(AND(ISNUMBER(OFFSET('Sanitation Data'!$D$4,0,10*ROW('Sanitation Data'!D103))),'Data Summary'!CK109="Yes"),100-OFFSET('Sanitation Data'!$D$4,0,10*ROW('Sanitation Data'!D103)),NA())</f>
        <v>#N/A</v>
      </c>
      <c r="W109" s="508" t="e">
        <f ca="1">+IF(AND(ISNUMBER(OFFSET('Sanitation Data'!$D$6,0,10*ROW('Sanitation Data'!D103))),'Data Summary'!CL109="Yes"),OFFSET('Sanitation Data'!$D$6,0,10*ROW('Sanitation Data'!D103)),NA())</f>
        <v>#N/A</v>
      </c>
      <c r="X109" s="508" t="e">
        <f ca="1">+IF(AND(ISNUMBER(OFFSET('Sanitation Data'!$D$10,0,10*ROW('Sanitation Data'!D103))),'Data Summary'!CM109="Yes"),OFFSET('Sanitation Data'!$D$10,0,10*ROW('Sanitation Data'!D103)),NA())</f>
        <v>#N/A</v>
      </c>
      <c r="Y109" s="508" t="e">
        <f ca="1">+IF(AND(ISNUMBER(OFFSET('Sanitation Data'!$D$11,0,10*ROW('Sanitation Data'!D103))),'Data Summary'!CN109="Yes"),OFFSET('Sanitation Data'!$D$11,0,10*ROW('Sanitation Data'!D103)),NA())</f>
        <v>#N/A</v>
      </c>
      <c r="Z109" s="508" t="e">
        <f ca="1">+IF(AND(ISNUMBER(OFFSET('Sanitation Data'!$D$12,0,10*ROW('Sanitation Data'!D103))),'Data Summary'!CO109="Yes"),OFFSET('Sanitation Data'!$D$12,0,10*ROW('Sanitation Data'!D103)),NA())</f>
        <v>#N/A</v>
      </c>
      <c r="AA109" s="508" t="e">
        <f ca="1">+IF(AND(ISNUMBER(OFFSET('Sanitation Data'!$E$4,0,10*ROW('Sanitation Data'!E103))),'Data Summary'!CP109="Yes"),100-OFFSET('Sanitation Data'!$E$4,0,10*ROW('Sanitation Data'!E103)),NA())</f>
        <v>#N/A</v>
      </c>
      <c r="AB109" s="508" t="e">
        <f ca="1">+IF(AND(ISNUMBER(OFFSET('Sanitation Data'!$E$6,0,10*ROW('Sanitation Data'!E103))),'Data Summary'!CQ109="Yes"),OFFSET('Sanitation Data'!$E$6,0,10*ROW('Sanitation Data'!E103)),NA())</f>
        <v>#N/A</v>
      </c>
      <c r="AC109" s="508" t="e">
        <f ca="1">+IF(AND(ISNUMBER(OFFSET('Sanitation Data'!$E$10,0,10*ROW('Sanitation Data'!E103))),'Data Summary'!CR109="Yes"),OFFSET('Sanitation Data'!$E$10,0,10*ROW('Sanitation Data'!E103)),NA())</f>
        <v>#N/A</v>
      </c>
      <c r="AD109" s="508" t="e">
        <f ca="1">+IF(AND(ISNUMBER(OFFSET('Sanitation Data'!$E$11,0,10*ROW('Sanitation Data'!E103))),'Data Summary'!CS109="Yes"),OFFSET('Sanitation Data'!$E$11,0,10*ROW('Sanitation Data'!E103)),NA())</f>
        <v>#N/A</v>
      </c>
      <c r="AE109" s="508" t="e">
        <f ca="1">+IF(AND(ISNUMBER(OFFSET('Sanitation Data'!$E$12,0,10*ROW('Sanitation Data'!E103))),'Data Summary'!CT109="Yes"),OFFSET('Sanitation Data'!$E$12,0,10*ROW('Sanitation Data'!E103)),NA())</f>
        <v>#N/A</v>
      </c>
      <c r="AF109" s="508" t="e">
        <f ca="1">+IF(AND(ISNUMBER(OFFSET('Sanitation Data'!$F$4,0,10*ROW('Sanitation Data'!F103))),'Data Summary'!CU109="Yes"),100-OFFSET('Sanitation Data'!$F$4,0,10*ROW('Sanitation Data'!F103)),NA())</f>
        <v>#N/A</v>
      </c>
      <c r="AG109" s="508" t="e">
        <f ca="1">+IF(AND(ISNUMBER(OFFSET('Sanitation Data'!$F$6,0,10*ROW('Sanitation Data'!F103))),'Data Summary'!CV109="Yes"),OFFSET('Sanitation Data'!$F$6,0,10*ROW('Sanitation Data'!F103)),NA())</f>
        <v>#N/A</v>
      </c>
      <c r="AH109" s="508" t="e">
        <f ca="1">+IF(AND(ISNUMBER(OFFSET('Sanitation Data'!$F$10,0,10*ROW('Sanitation Data'!F103))),'Data Summary'!CW109="Yes"),OFFSET('Sanitation Data'!$F$10,0,10*ROW('Sanitation Data'!F103)),NA())</f>
        <v>#N/A</v>
      </c>
      <c r="AI109" s="508" t="e">
        <f ca="1">+IF(AND(ISNUMBER(OFFSET('Sanitation Data'!$F$11,0,10*ROW('Sanitation Data'!F103))),'Data Summary'!CX109="Yes"),OFFSET('Sanitation Data'!$F$11,0,10*ROW('Sanitation Data'!F103)),NA())</f>
        <v>#N/A</v>
      </c>
      <c r="AJ109" s="508" t="e">
        <f ca="1">+IF(AND(ISNUMBER(OFFSET('Sanitation Data'!$F$12,0,10*ROW('Sanitation Data'!F103))),'Data Summary'!CY109="Yes"),OFFSET('Sanitation Data'!$F$12,0,10*ROW('Sanitation Data'!F103)),NA())</f>
        <v>#N/A</v>
      </c>
      <c r="AK109" s="508" t="e">
        <f ca="1">+IF(AND(ISNUMBER(OFFSET('Sanitation Data'!$G$4,0,10*ROW('Sanitation Data'!G103))),'Data Summary'!CZ109="Yes"),100-OFFSET('Sanitation Data'!$G$4,0,10*ROW('Sanitation Data'!G103)),NA())</f>
        <v>#N/A</v>
      </c>
      <c r="AL109" s="508" t="e">
        <f ca="1">+IF(AND(ISNUMBER(OFFSET('Sanitation Data'!$G$6,0,10*ROW('Sanitation Data'!G103))),'Data Summary'!DA109="Yes"),OFFSET('Sanitation Data'!$G$6,0,10*ROW('Sanitation Data'!G103)),NA())</f>
        <v>#N/A</v>
      </c>
      <c r="AM109" s="508" t="e">
        <f ca="1">+IF(AND(ISNUMBER(OFFSET('Sanitation Data'!$G$10,0,10*ROW('Sanitation Data'!G103))),'Data Summary'!DB109="Yes"),OFFSET('Sanitation Data'!$G$10,0,10*ROW('Sanitation Data'!G103)),NA())</f>
        <v>#N/A</v>
      </c>
      <c r="AN109" s="508" t="e">
        <f ca="1">+IF(AND(ISNUMBER(OFFSET('Sanitation Data'!$G$11,0,10*ROW('Sanitation Data'!G103))),'Data Summary'!DC109="Yes"),OFFSET('Sanitation Data'!$G$11,0,10*ROW('Sanitation Data'!G103)),NA())</f>
        <v>#N/A</v>
      </c>
      <c r="AO109" s="508" t="e">
        <f ca="1">+IF(AND(ISNUMBER(OFFSET('Sanitation Data'!$G$12,0,10*ROW('Sanitation Data'!G103))),'Data Summary'!DD109="Yes"),OFFSET('Sanitation Data'!$G$12,0,10*ROW('Sanitation Data'!G103)),NA())</f>
        <v>#N/A</v>
      </c>
      <c r="AP109" s="508" t="e">
        <f ca="1">+IF(AND(ISNUMBER(OFFSET('Sanitation Data'!$H$4,0,10*ROW('Sanitation Data'!H103))),'Data Summary'!DE109="Yes"),100-OFFSET('Sanitation Data'!$H$4,0,10*ROW('Sanitation Data'!H103)),NA())</f>
        <v>#N/A</v>
      </c>
      <c r="AQ109" s="508" t="e">
        <f ca="1">+IF(AND(ISNUMBER(OFFSET('Sanitation Data'!$H$6,0,10*ROW('Sanitation Data'!H103))),'Data Summary'!DF109="Yes"),OFFSET('Sanitation Data'!$H$6,0,10*ROW('Sanitation Data'!H103)),NA())</f>
        <v>#N/A</v>
      </c>
      <c r="AR109" s="508" t="e">
        <f ca="1">+IF(AND(ISNUMBER(OFFSET('Sanitation Data'!$H$10,0,10*ROW('Sanitation Data'!H103))),'Data Summary'!DG109="Yes"),OFFSET('Sanitation Data'!$H$10,0,10*ROW('Sanitation Data'!H103)),NA())</f>
        <v>#N/A</v>
      </c>
      <c r="AS109" s="508" t="e">
        <f ca="1">+IF(AND(ISNUMBER(OFFSET('Sanitation Data'!$H$11,0,10*ROW('Sanitation Data'!H103))),'Data Summary'!DH109="Yes"),OFFSET('Sanitation Data'!$H$11,0,10*ROW('Sanitation Data'!H103)),NA())</f>
        <v>#N/A</v>
      </c>
      <c r="AT109" s="508" t="e">
        <f ca="1">+IF(AND(ISNUMBER(OFFSET('Sanitation Data'!$H$12,0,10*ROW('Sanitation Data'!H103))),'Data Summary'!DI109="Yes"),OFFSET('Sanitation Data'!$H$12,0,10*ROW('Sanitation Data'!H103)),NA())</f>
        <v>#N/A</v>
      </c>
      <c r="AU109" s="508" t="e">
        <f ca="1">+IF(AND(ISNUMBER(OFFSET('Sanitation Data'!$I$4,0,10*ROW('Sanitation Data'!I103))),'Data Summary'!DJ109="Yes"),100-OFFSET('Sanitation Data'!$I$4,0,10*ROW('Sanitation Data'!I103)),NA())</f>
        <v>#N/A</v>
      </c>
      <c r="AV109" s="508" t="e">
        <f ca="1">+IF(AND(ISNUMBER(OFFSET('Sanitation Data'!$I$6,0,10*ROW('Sanitation Data'!I103))),'Data Summary'!DK109="Yes"),OFFSET('Sanitation Data'!$I$6,0,10*ROW('Sanitation Data'!I103)),NA())</f>
        <v>#N/A</v>
      </c>
      <c r="AW109" s="508" t="e">
        <f ca="1">+IF(AND(ISNUMBER(OFFSET('Sanitation Data'!$I$10,0,10*ROW('Sanitation Data'!I103))),'Data Summary'!DL109="Yes"),OFFSET('Sanitation Data'!$I$10,0,10*ROW('Sanitation Data'!I103)),NA())</f>
        <v>#N/A</v>
      </c>
      <c r="AX109" s="508" t="e">
        <f ca="1">+IF(AND(ISNUMBER(OFFSET('Sanitation Data'!$I$11,0,10*ROW('Sanitation Data'!I103))),'Data Summary'!DM109="Yes"),OFFSET('Sanitation Data'!$I$11,0,10*ROW('Sanitation Data'!I103)),NA())</f>
        <v>#N/A</v>
      </c>
      <c r="AY109" s="508" t="e">
        <f ca="1">+IF(AND(ISNUMBER(OFFSET('Sanitation Data'!$I$12,0,10*ROW('Sanitation Data'!I103))),'Data Summary'!DN109="Yes"),OFFSET('Sanitation Data'!$I$12,0,10*ROW('Sanitation Data'!I103)),NA())</f>
        <v>#N/A</v>
      </c>
      <c r="AZ109" s="509" t="e">
        <f ca="1">+IF(AND(ISNUMBER(OFFSET('Hygiene Data'!$D$5,0,10*ROW('Hygiene Data'!D103))),'Data Summary'!DO109="Yes"),OFFSET('Hygiene Data'!$D$5,0,10*ROW('Hygiene Data'!D103)),NA())</f>
        <v>#N/A</v>
      </c>
      <c r="BA109" s="509" t="e">
        <f ca="1">+IF(AND(ISNUMBER(OFFSET('Hygiene Data'!$D$7,0,10*ROW('Hygiene Data'!D103))),'Data Summary'!DP109="Yes"),OFFSET('Hygiene Data'!$D$7,0,10*ROW('Hygiene Data'!D103)),NA())</f>
        <v>#N/A</v>
      </c>
      <c r="BB109" s="509" t="e">
        <f ca="1">+IF(AND(ISNUMBER(OFFSET('Hygiene Data'!$D$9,0,10*ROW('Hygiene Data'!D103))),'Data Summary'!DQ109="Yes"),OFFSET('Hygiene Data'!$D$9,0,10*ROW('Hygiene Data'!D103)),NA())</f>
        <v>#N/A</v>
      </c>
      <c r="BC109" s="509" t="e">
        <f ca="1">+IF(AND(ISNUMBER(OFFSET('Hygiene Data'!$E$5,0,10*ROW('Hygiene Data'!E103))),'Data Summary'!DR109="Yes"),OFFSET('Hygiene Data'!$E$5,0,10*ROW('Hygiene Data'!E103)),NA())</f>
        <v>#N/A</v>
      </c>
      <c r="BD109" s="509" t="e">
        <f ca="1">+IF(AND(ISNUMBER(OFFSET('Hygiene Data'!$E$7,0,10*ROW('Hygiene Data'!E103))),'Data Summary'!DS109="Yes"),OFFSET('Hygiene Data'!$E$7,0,10*ROW('Hygiene Data'!E103)),NA())</f>
        <v>#N/A</v>
      </c>
      <c r="BE109" s="509" t="e">
        <f ca="1">+IF(AND(ISNUMBER(OFFSET('Hygiene Data'!$E$9,0,10*ROW('Hygiene Data'!E103))),'Data Summary'!DT109="Yes"),OFFSET('Hygiene Data'!$E$9,0,10*ROW('Hygiene Data'!E103)),NA())</f>
        <v>#N/A</v>
      </c>
      <c r="BF109" s="509" t="e">
        <f ca="1">+IF(AND(ISNUMBER(OFFSET('Hygiene Data'!$F$5,0,10*ROW('Hygiene Data'!F103))),'Data Summary'!DU109="Yes"),OFFSET('Hygiene Data'!$F$5,0,10*ROW('Hygiene Data'!F103)),NA())</f>
        <v>#N/A</v>
      </c>
      <c r="BG109" s="509" t="e">
        <f ca="1">+IF(AND(ISNUMBER(OFFSET('Hygiene Data'!$F$7,0,10*ROW('Hygiene Data'!F103))),'Data Summary'!DV109="Yes"),OFFSET('Hygiene Data'!$F$7,0,10*ROW('Hygiene Data'!F103)),NA())</f>
        <v>#N/A</v>
      </c>
      <c r="BH109" s="509" t="e">
        <f ca="1">+IF(AND(ISNUMBER(OFFSET('Hygiene Data'!$F$9,0,10*ROW('Hygiene Data'!F103))),'Data Summary'!DW109="Yes"),OFFSET('Hygiene Data'!$F$9,0,10*ROW('Hygiene Data'!F103)),NA())</f>
        <v>#N/A</v>
      </c>
      <c r="BI109" s="509" t="e">
        <f ca="1">+IF(AND(ISNUMBER(OFFSET('Hygiene Data'!$G$5,0,10*ROW('Hygiene Data'!G103))),'Data Summary'!DX109="Yes"),OFFSET('Hygiene Data'!$G$5,0,10*ROW('Hygiene Data'!G103)),NA())</f>
        <v>#N/A</v>
      </c>
      <c r="BJ109" s="509" t="e">
        <f ca="1">+IF(AND(ISNUMBER(OFFSET('Hygiene Data'!$G$7,0,10*ROW('Hygiene Data'!G103))),'Data Summary'!DY109="Yes"),OFFSET('Hygiene Data'!$G$7,0,10*ROW('Hygiene Data'!G103)),NA())</f>
        <v>#N/A</v>
      </c>
      <c r="BK109" s="509" t="e">
        <f ca="1">+IF(AND(ISNUMBER(OFFSET('Hygiene Data'!$G$9,0,10*ROW('Hygiene Data'!G103))),'Data Summary'!DZ109="Yes"),OFFSET('Hygiene Data'!$G$9,0,10*ROW('Hygiene Data'!G103)),NA())</f>
        <v>#N/A</v>
      </c>
      <c r="BL109" s="509" t="e">
        <f ca="1">+IF(AND(ISNUMBER(OFFSET('Hygiene Data'!$H$5,0,10*ROW('Hygiene Data'!H103))),'Data Summary'!EA109="Yes"),OFFSET('Hygiene Data'!$H$5,0,10*ROW('Hygiene Data'!H103)),NA())</f>
        <v>#N/A</v>
      </c>
      <c r="BM109" s="509" t="e">
        <f ca="1">+IF(AND(ISNUMBER(OFFSET('Hygiene Data'!$H$7,0,10*ROW('Hygiene Data'!H103))),'Data Summary'!EB109="Yes"),OFFSET('Hygiene Data'!$H$7,0,10*ROW('Hygiene Data'!H103)),NA())</f>
        <v>#N/A</v>
      </c>
      <c r="BN109" s="509" t="e">
        <f ca="1">+IF(AND(ISNUMBER(OFFSET('Hygiene Data'!$H$9,0,10*ROW('Hygiene Data'!H103))),'Data Summary'!EC109="Yes"),OFFSET('Hygiene Data'!$H$9,0,10*ROW('Hygiene Data'!H103)),NA())</f>
        <v>#N/A</v>
      </c>
      <c r="BO109" s="509" t="e">
        <f ca="1">+IF(AND(ISNUMBER(OFFSET('Hygiene Data'!$I$5,0,10*ROW('Hygiene Data'!I103))),'Data Summary'!ED109="Yes"),OFFSET('Hygiene Data'!$I$5,0,10*ROW('Hygiene Data'!I103)),NA())</f>
        <v>#N/A</v>
      </c>
      <c r="BP109" s="509" t="e">
        <f ca="1">+IF(AND(ISNUMBER(OFFSET('Hygiene Data'!$I$7,0,10*ROW('Hygiene Data'!I103))),'Data Summary'!EE109="Yes"),OFFSET('Hygiene Data'!$I$7,0,10*ROW('Hygiene Data'!I103)),NA())</f>
        <v>#N/A</v>
      </c>
      <c r="BQ109" s="509" t="e">
        <f ca="1">+IF(AND(ISNUMBER(OFFSET('Hygiene Data'!$I$9,0,10*ROW('Hygiene Data'!I103))),'Data Summary'!EF109="Yes"),OFFSET('Hygiene Data'!$I$9,0,10*ROW('Hygiene Data'!I103)),NA())</f>
        <v>#N/A</v>
      </c>
    </row>
    <row r="110" spans="1:69" x14ac:dyDescent="0.25">
      <c r="A110" s="505" t="e">
        <f ca="1">+RIGHT('Data Summary'!A110,LEN('Data Summary'!A110)-9)</f>
        <v>#VALUE!</v>
      </c>
      <c r="B110" s="479" t="str">
        <f ca="1">+IF(ISTEXT('Data Summary'!B110),'Data Summary'!B110,"")</f>
        <v/>
      </c>
      <c r="C110" s="506" t="e">
        <f ca="1">+VALUE('Data Summary'!C110)</f>
        <v>#VALUE!</v>
      </c>
      <c r="D110" s="507" t="e">
        <f ca="1">+IF(AND(ISNUMBER(OFFSET('Water Data'!$D$4,0,10*ROW('Water Data'!D104))),'Data Summary'!BS110="Yes"),100-OFFSET('Water Data'!$D$4,0,10*ROW('Water Data'!D104)),NA())</f>
        <v>#N/A</v>
      </c>
      <c r="E110" s="507" t="e">
        <f ca="1">+IF(AND(ISNUMBER(OFFSET('Water Data'!$D$6,0,10*ROW('Water Data'!D104))),'Data Summary'!BT110="Yes"),OFFSET('Water Data'!$D$6,0,10*ROW('Water Data'!D104)),NA())</f>
        <v>#N/A</v>
      </c>
      <c r="F110" s="507" t="e">
        <f ca="1">+IF(AND(ISNUMBER(OFFSET('Water Data'!$D$9,0,10*ROW('Water Data'!D104))),'Data Summary'!BU110="Yes"),OFFSET('Water Data'!$D$9,0,10*ROW('Water Data'!D104)),NA())</f>
        <v>#N/A</v>
      </c>
      <c r="G110" s="507" t="e">
        <f ca="1">+IF(AND(ISNUMBER(OFFSET('Water Data'!$E$4,0,10*ROW('Water Data'!E104))),'Data Summary'!BV110="Yes"),100-OFFSET('Water Data'!$E$4,0,10*ROW('Water Data'!E104)),NA())</f>
        <v>#N/A</v>
      </c>
      <c r="H110" s="507" t="e">
        <f ca="1">+IF(AND(ISNUMBER(OFFSET('Water Data'!$E$6,0,10*ROW('Water Data'!E104))),'Data Summary'!BW110="Yes"),OFFSET('Water Data'!$E$6,0,10*ROW('Water Data'!E104)),NA())</f>
        <v>#N/A</v>
      </c>
      <c r="I110" s="507" t="e">
        <f ca="1">+IF(AND(ISNUMBER(OFFSET('Water Data'!$E$9,0,10*ROW('Water Data'!E104))),'Data Summary'!BX110="Yes"),OFFSET('Water Data'!$E$9,0,10*ROW('Water Data'!E104)),NA())</f>
        <v>#N/A</v>
      </c>
      <c r="J110" s="507" t="e">
        <f ca="1">+IF(AND(ISNUMBER(OFFSET('Water Data'!$F$4,0,10*ROW('Water Data'!F104))),'Data Summary'!BY110="Yes"),100-OFFSET('Water Data'!$F$4,0,10*ROW('Water Data'!F104)),NA())</f>
        <v>#N/A</v>
      </c>
      <c r="K110" s="507" t="e">
        <f ca="1">+IF(AND(ISNUMBER(OFFSET('Water Data'!$F$6,0,10*ROW('Water Data'!F104))),'Data Summary'!BZ110="Yes"),OFFSET('Water Data'!$F$6,0,10*ROW('Water Data'!F104)),NA())</f>
        <v>#N/A</v>
      </c>
      <c r="L110" s="507" t="e">
        <f ca="1">+IF(AND(ISNUMBER(OFFSET('Water Data'!$F$9,0,10*ROW('Water Data'!F104))),'Data Summary'!CA110="Yes"),OFFSET('Water Data'!$F$9,0,10*ROW('Water Data'!F104)),NA())</f>
        <v>#N/A</v>
      </c>
      <c r="M110" s="507" t="e">
        <f ca="1">+IF(AND(ISNUMBER(OFFSET('Water Data'!$G$4,0,10*ROW('Water Data'!G104))),'Data Summary'!CB110="Yes"),100-OFFSET('Water Data'!$G$4,0,10*ROW('Water Data'!G104)),NA())</f>
        <v>#N/A</v>
      </c>
      <c r="N110" s="507" t="e">
        <f ca="1">+IF(AND(ISNUMBER(OFFSET('Water Data'!$G$6,0,10*ROW('Water Data'!G104))),'Data Summary'!CC110="Yes"),OFFSET('Water Data'!$G$6,0,10*ROW('Water Data'!G104)),NA())</f>
        <v>#N/A</v>
      </c>
      <c r="O110" s="507" t="e">
        <f ca="1">+IF(AND(ISNUMBER(OFFSET('Water Data'!$G$9,0,10*ROW('Water Data'!G104))),'Data Summary'!CD110="Yes"),OFFSET('Water Data'!$G$9,0,10*ROW('Water Data'!G104)),NA())</f>
        <v>#N/A</v>
      </c>
      <c r="P110" s="507" t="e">
        <f ca="1">+IF(AND(ISNUMBER(OFFSET('Water Data'!$H$4,0,10*ROW('Water Data'!H104))),'Data Summary'!CE110="Yes"),100-OFFSET('Water Data'!$H$4,0,10*ROW('Water Data'!H104)),NA())</f>
        <v>#N/A</v>
      </c>
      <c r="Q110" s="507" t="e">
        <f ca="1">+IF(AND(ISNUMBER(OFFSET('Water Data'!$H$6,0,10*ROW('Water Data'!H104))),'Data Summary'!CF110="Yes"),OFFSET('Water Data'!$H$6,0,10*ROW('Water Data'!H104)),NA())</f>
        <v>#N/A</v>
      </c>
      <c r="R110" s="507" t="e">
        <f ca="1">+IF(AND(ISNUMBER(OFFSET('Water Data'!$H$9,0,10*ROW('Water Data'!H104))),'Data Summary'!CG110="Yes"),OFFSET('Water Data'!$H$9,0,10*ROW('Water Data'!H104)),NA())</f>
        <v>#N/A</v>
      </c>
      <c r="S110" s="507" t="e">
        <f ca="1">+IF(AND(ISNUMBER(OFFSET('Water Data'!$I$4,0,10*ROW('Water Data'!I104))),'Data Summary'!CH110="Yes"),100-OFFSET('Water Data'!$I$4,0,10*ROW('Water Data'!I104)),NA())</f>
        <v>#N/A</v>
      </c>
      <c r="T110" s="507" t="e">
        <f ca="1">+IF(AND(ISNUMBER(OFFSET('Water Data'!$I$6,0,10*ROW('Water Data'!I104))),'Data Summary'!CI110="Yes"),OFFSET('Water Data'!$I$6,0,10*ROW('Water Data'!I104)),NA())</f>
        <v>#N/A</v>
      </c>
      <c r="U110" s="507" t="e">
        <f ca="1">+IF(AND(ISNUMBER(OFFSET('Water Data'!$I$9,0,10*ROW('Water Data'!I104))),'Data Summary'!CJ110="Yes"),OFFSET('Water Data'!$I$9,0,10*ROW('Water Data'!I104)),NA())</f>
        <v>#N/A</v>
      </c>
      <c r="V110" s="508" t="e">
        <f ca="1">+IF(AND(ISNUMBER(OFFSET('Sanitation Data'!$D$4,0,10*ROW('Sanitation Data'!D104))),'Data Summary'!CK110="Yes"),100-OFFSET('Sanitation Data'!$D$4,0,10*ROW('Sanitation Data'!D104)),NA())</f>
        <v>#N/A</v>
      </c>
      <c r="W110" s="508" t="e">
        <f ca="1">+IF(AND(ISNUMBER(OFFSET('Sanitation Data'!$D$6,0,10*ROW('Sanitation Data'!D104))),'Data Summary'!CL110="Yes"),OFFSET('Sanitation Data'!$D$6,0,10*ROW('Sanitation Data'!D104)),NA())</f>
        <v>#N/A</v>
      </c>
      <c r="X110" s="508" t="e">
        <f ca="1">+IF(AND(ISNUMBER(OFFSET('Sanitation Data'!$D$10,0,10*ROW('Sanitation Data'!D104))),'Data Summary'!CM110="Yes"),OFFSET('Sanitation Data'!$D$10,0,10*ROW('Sanitation Data'!D104)),NA())</f>
        <v>#N/A</v>
      </c>
      <c r="Y110" s="508" t="e">
        <f ca="1">+IF(AND(ISNUMBER(OFFSET('Sanitation Data'!$D$11,0,10*ROW('Sanitation Data'!D104))),'Data Summary'!CN110="Yes"),OFFSET('Sanitation Data'!$D$11,0,10*ROW('Sanitation Data'!D104)),NA())</f>
        <v>#N/A</v>
      </c>
      <c r="Z110" s="508" t="e">
        <f ca="1">+IF(AND(ISNUMBER(OFFSET('Sanitation Data'!$D$12,0,10*ROW('Sanitation Data'!D104))),'Data Summary'!CO110="Yes"),OFFSET('Sanitation Data'!$D$12,0,10*ROW('Sanitation Data'!D104)),NA())</f>
        <v>#N/A</v>
      </c>
      <c r="AA110" s="508" t="e">
        <f ca="1">+IF(AND(ISNUMBER(OFFSET('Sanitation Data'!$E$4,0,10*ROW('Sanitation Data'!E104))),'Data Summary'!CP110="Yes"),100-OFFSET('Sanitation Data'!$E$4,0,10*ROW('Sanitation Data'!E104)),NA())</f>
        <v>#N/A</v>
      </c>
      <c r="AB110" s="508" t="e">
        <f ca="1">+IF(AND(ISNUMBER(OFFSET('Sanitation Data'!$E$6,0,10*ROW('Sanitation Data'!E104))),'Data Summary'!CQ110="Yes"),OFFSET('Sanitation Data'!$E$6,0,10*ROW('Sanitation Data'!E104)),NA())</f>
        <v>#N/A</v>
      </c>
      <c r="AC110" s="508" t="e">
        <f ca="1">+IF(AND(ISNUMBER(OFFSET('Sanitation Data'!$E$10,0,10*ROW('Sanitation Data'!E104))),'Data Summary'!CR110="Yes"),OFFSET('Sanitation Data'!$E$10,0,10*ROW('Sanitation Data'!E104)),NA())</f>
        <v>#N/A</v>
      </c>
      <c r="AD110" s="508" t="e">
        <f ca="1">+IF(AND(ISNUMBER(OFFSET('Sanitation Data'!$E$11,0,10*ROW('Sanitation Data'!E104))),'Data Summary'!CS110="Yes"),OFFSET('Sanitation Data'!$E$11,0,10*ROW('Sanitation Data'!E104)),NA())</f>
        <v>#N/A</v>
      </c>
      <c r="AE110" s="508" t="e">
        <f ca="1">+IF(AND(ISNUMBER(OFFSET('Sanitation Data'!$E$12,0,10*ROW('Sanitation Data'!E104))),'Data Summary'!CT110="Yes"),OFFSET('Sanitation Data'!$E$12,0,10*ROW('Sanitation Data'!E104)),NA())</f>
        <v>#N/A</v>
      </c>
      <c r="AF110" s="508" t="e">
        <f ca="1">+IF(AND(ISNUMBER(OFFSET('Sanitation Data'!$F$4,0,10*ROW('Sanitation Data'!F104))),'Data Summary'!CU110="Yes"),100-OFFSET('Sanitation Data'!$F$4,0,10*ROW('Sanitation Data'!F104)),NA())</f>
        <v>#N/A</v>
      </c>
      <c r="AG110" s="508" t="e">
        <f ca="1">+IF(AND(ISNUMBER(OFFSET('Sanitation Data'!$F$6,0,10*ROW('Sanitation Data'!F104))),'Data Summary'!CV110="Yes"),OFFSET('Sanitation Data'!$F$6,0,10*ROW('Sanitation Data'!F104)),NA())</f>
        <v>#N/A</v>
      </c>
      <c r="AH110" s="508" t="e">
        <f ca="1">+IF(AND(ISNUMBER(OFFSET('Sanitation Data'!$F$10,0,10*ROW('Sanitation Data'!F104))),'Data Summary'!CW110="Yes"),OFFSET('Sanitation Data'!$F$10,0,10*ROW('Sanitation Data'!F104)),NA())</f>
        <v>#N/A</v>
      </c>
      <c r="AI110" s="508" t="e">
        <f ca="1">+IF(AND(ISNUMBER(OFFSET('Sanitation Data'!$F$11,0,10*ROW('Sanitation Data'!F104))),'Data Summary'!CX110="Yes"),OFFSET('Sanitation Data'!$F$11,0,10*ROW('Sanitation Data'!F104)),NA())</f>
        <v>#N/A</v>
      </c>
      <c r="AJ110" s="508" t="e">
        <f ca="1">+IF(AND(ISNUMBER(OFFSET('Sanitation Data'!$F$12,0,10*ROW('Sanitation Data'!F104))),'Data Summary'!CY110="Yes"),OFFSET('Sanitation Data'!$F$12,0,10*ROW('Sanitation Data'!F104)),NA())</f>
        <v>#N/A</v>
      </c>
      <c r="AK110" s="508" t="e">
        <f ca="1">+IF(AND(ISNUMBER(OFFSET('Sanitation Data'!$G$4,0,10*ROW('Sanitation Data'!G104))),'Data Summary'!CZ110="Yes"),100-OFFSET('Sanitation Data'!$G$4,0,10*ROW('Sanitation Data'!G104)),NA())</f>
        <v>#N/A</v>
      </c>
      <c r="AL110" s="508" t="e">
        <f ca="1">+IF(AND(ISNUMBER(OFFSET('Sanitation Data'!$G$6,0,10*ROW('Sanitation Data'!G104))),'Data Summary'!DA110="Yes"),OFFSET('Sanitation Data'!$G$6,0,10*ROW('Sanitation Data'!G104)),NA())</f>
        <v>#N/A</v>
      </c>
      <c r="AM110" s="508" t="e">
        <f ca="1">+IF(AND(ISNUMBER(OFFSET('Sanitation Data'!$G$10,0,10*ROW('Sanitation Data'!G104))),'Data Summary'!DB110="Yes"),OFFSET('Sanitation Data'!$G$10,0,10*ROW('Sanitation Data'!G104)),NA())</f>
        <v>#N/A</v>
      </c>
      <c r="AN110" s="508" t="e">
        <f ca="1">+IF(AND(ISNUMBER(OFFSET('Sanitation Data'!$G$11,0,10*ROW('Sanitation Data'!G104))),'Data Summary'!DC110="Yes"),OFFSET('Sanitation Data'!$G$11,0,10*ROW('Sanitation Data'!G104)),NA())</f>
        <v>#N/A</v>
      </c>
      <c r="AO110" s="508" t="e">
        <f ca="1">+IF(AND(ISNUMBER(OFFSET('Sanitation Data'!$G$12,0,10*ROW('Sanitation Data'!G104))),'Data Summary'!DD110="Yes"),OFFSET('Sanitation Data'!$G$12,0,10*ROW('Sanitation Data'!G104)),NA())</f>
        <v>#N/A</v>
      </c>
      <c r="AP110" s="508" t="e">
        <f ca="1">+IF(AND(ISNUMBER(OFFSET('Sanitation Data'!$H$4,0,10*ROW('Sanitation Data'!H104))),'Data Summary'!DE110="Yes"),100-OFFSET('Sanitation Data'!$H$4,0,10*ROW('Sanitation Data'!H104)),NA())</f>
        <v>#N/A</v>
      </c>
      <c r="AQ110" s="508" t="e">
        <f ca="1">+IF(AND(ISNUMBER(OFFSET('Sanitation Data'!$H$6,0,10*ROW('Sanitation Data'!H104))),'Data Summary'!DF110="Yes"),OFFSET('Sanitation Data'!$H$6,0,10*ROW('Sanitation Data'!H104)),NA())</f>
        <v>#N/A</v>
      </c>
      <c r="AR110" s="508" t="e">
        <f ca="1">+IF(AND(ISNUMBER(OFFSET('Sanitation Data'!$H$10,0,10*ROW('Sanitation Data'!H104))),'Data Summary'!DG110="Yes"),OFFSET('Sanitation Data'!$H$10,0,10*ROW('Sanitation Data'!H104)),NA())</f>
        <v>#N/A</v>
      </c>
      <c r="AS110" s="508" t="e">
        <f ca="1">+IF(AND(ISNUMBER(OFFSET('Sanitation Data'!$H$11,0,10*ROW('Sanitation Data'!H104))),'Data Summary'!DH110="Yes"),OFFSET('Sanitation Data'!$H$11,0,10*ROW('Sanitation Data'!H104)),NA())</f>
        <v>#N/A</v>
      </c>
      <c r="AT110" s="508" t="e">
        <f ca="1">+IF(AND(ISNUMBER(OFFSET('Sanitation Data'!$H$12,0,10*ROW('Sanitation Data'!H104))),'Data Summary'!DI110="Yes"),OFFSET('Sanitation Data'!$H$12,0,10*ROW('Sanitation Data'!H104)),NA())</f>
        <v>#N/A</v>
      </c>
      <c r="AU110" s="508" t="e">
        <f ca="1">+IF(AND(ISNUMBER(OFFSET('Sanitation Data'!$I$4,0,10*ROW('Sanitation Data'!I104))),'Data Summary'!DJ110="Yes"),100-OFFSET('Sanitation Data'!$I$4,0,10*ROW('Sanitation Data'!I104)),NA())</f>
        <v>#N/A</v>
      </c>
      <c r="AV110" s="508" t="e">
        <f ca="1">+IF(AND(ISNUMBER(OFFSET('Sanitation Data'!$I$6,0,10*ROW('Sanitation Data'!I104))),'Data Summary'!DK110="Yes"),OFFSET('Sanitation Data'!$I$6,0,10*ROW('Sanitation Data'!I104)),NA())</f>
        <v>#N/A</v>
      </c>
      <c r="AW110" s="508" t="e">
        <f ca="1">+IF(AND(ISNUMBER(OFFSET('Sanitation Data'!$I$10,0,10*ROW('Sanitation Data'!I104))),'Data Summary'!DL110="Yes"),OFFSET('Sanitation Data'!$I$10,0,10*ROW('Sanitation Data'!I104)),NA())</f>
        <v>#N/A</v>
      </c>
      <c r="AX110" s="508" t="e">
        <f ca="1">+IF(AND(ISNUMBER(OFFSET('Sanitation Data'!$I$11,0,10*ROW('Sanitation Data'!I104))),'Data Summary'!DM110="Yes"),OFFSET('Sanitation Data'!$I$11,0,10*ROW('Sanitation Data'!I104)),NA())</f>
        <v>#N/A</v>
      </c>
      <c r="AY110" s="508" t="e">
        <f ca="1">+IF(AND(ISNUMBER(OFFSET('Sanitation Data'!$I$12,0,10*ROW('Sanitation Data'!I104))),'Data Summary'!DN110="Yes"),OFFSET('Sanitation Data'!$I$12,0,10*ROW('Sanitation Data'!I104)),NA())</f>
        <v>#N/A</v>
      </c>
      <c r="AZ110" s="509" t="e">
        <f ca="1">+IF(AND(ISNUMBER(OFFSET('Hygiene Data'!$D$5,0,10*ROW('Hygiene Data'!D104))),'Data Summary'!DO110="Yes"),OFFSET('Hygiene Data'!$D$5,0,10*ROW('Hygiene Data'!D104)),NA())</f>
        <v>#N/A</v>
      </c>
      <c r="BA110" s="509" t="e">
        <f ca="1">+IF(AND(ISNUMBER(OFFSET('Hygiene Data'!$D$7,0,10*ROW('Hygiene Data'!D104))),'Data Summary'!DP110="Yes"),OFFSET('Hygiene Data'!$D$7,0,10*ROW('Hygiene Data'!D104)),NA())</f>
        <v>#N/A</v>
      </c>
      <c r="BB110" s="509" t="e">
        <f ca="1">+IF(AND(ISNUMBER(OFFSET('Hygiene Data'!$D$9,0,10*ROW('Hygiene Data'!D104))),'Data Summary'!DQ110="Yes"),OFFSET('Hygiene Data'!$D$9,0,10*ROW('Hygiene Data'!D104)),NA())</f>
        <v>#N/A</v>
      </c>
      <c r="BC110" s="509" t="e">
        <f ca="1">+IF(AND(ISNUMBER(OFFSET('Hygiene Data'!$E$5,0,10*ROW('Hygiene Data'!E104))),'Data Summary'!DR110="Yes"),OFFSET('Hygiene Data'!$E$5,0,10*ROW('Hygiene Data'!E104)),NA())</f>
        <v>#N/A</v>
      </c>
      <c r="BD110" s="509" t="e">
        <f ca="1">+IF(AND(ISNUMBER(OFFSET('Hygiene Data'!$E$7,0,10*ROW('Hygiene Data'!E104))),'Data Summary'!DS110="Yes"),OFFSET('Hygiene Data'!$E$7,0,10*ROW('Hygiene Data'!E104)),NA())</f>
        <v>#N/A</v>
      </c>
      <c r="BE110" s="509" t="e">
        <f ca="1">+IF(AND(ISNUMBER(OFFSET('Hygiene Data'!$E$9,0,10*ROW('Hygiene Data'!E104))),'Data Summary'!DT110="Yes"),OFFSET('Hygiene Data'!$E$9,0,10*ROW('Hygiene Data'!E104)),NA())</f>
        <v>#N/A</v>
      </c>
      <c r="BF110" s="509" t="e">
        <f ca="1">+IF(AND(ISNUMBER(OFFSET('Hygiene Data'!$F$5,0,10*ROW('Hygiene Data'!F104))),'Data Summary'!DU110="Yes"),OFFSET('Hygiene Data'!$F$5,0,10*ROW('Hygiene Data'!F104)),NA())</f>
        <v>#N/A</v>
      </c>
      <c r="BG110" s="509" t="e">
        <f ca="1">+IF(AND(ISNUMBER(OFFSET('Hygiene Data'!$F$7,0,10*ROW('Hygiene Data'!F104))),'Data Summary'!DV110="Yes"),OFFSET('Hygiene Data'!$F$7,0,10*ROW('Hygiene Data'!F104)),NA())</f>
        <v>#N/A</v>
      </c>
      <c r="BH110" s="509" t="e">
        <f ca="1">+IF(AND(ISNUMBER(OFFSET('Hygiene Data'!$F$9,0,10*ROW('Hygiene Data'!F104))),'Data Summary'!DW110="Yes"),OFFSET('Hygiene Data'!$F$9,0,10*ROW('Hygiene Data'!F104)),NA())</f>
        <v>#N/A</v>
      </c>
      <c r="BI110" s="509" t="e">
        <f ca="1">+IF(AND(ISNUMBER(OFFSET('Hygiene Data'!$G$5,0,10*ROW('Hygiene Data'!G104))),'Data Summary'!DX110="Yes"),OFFSET('Hygiene Data'!$G$5,0,10*ROW('Hygiene Data'!G104)),NA())</f>
        <v>#N/A</v>
      </c>
      <c r="BJ110" s="509" t="e">
        <f ca="1">+IF(AND(ISNUMBER(OFFSET('Hygiene Data'!$G$7,0,10*ROW('Hygiene Data'!G104))),'Data Summary'!DY110="Yes"),OFFSET('Hygiene Data'!$G$7,0,10*ROW('Hygiene Data'!G104)),NA())</f>
        <v>#N/A</v>
      </c>
      <c r="BK110" s="509" t="e">
        <f ca="1">+IF(AND(ISNUMBER(OFFSET('Hygiene Data'!$G$9,0,10*ROW('Hygiene Data'!G104))),'Data Summary'!DZ110="Yes"),OFFSET('Hygiene Data'!$G$9,0,10*ROW('Hygiene Data'!G104)),NA())</f>
        <v>#N/A</v>
      </c>
      <c r="BL110" s="509" t="e">
        <f ca="1">+IF(AND(ISNUMBER(OFFSET('Hygiene Data'!$H$5,0,10*ROW('Hygiene Data'!H104))),'Data Summary'!EA110="Yes"),OFFSET('Hygiene Data'!$H$5,0,10*ROW('Hygiene Data'!H104)),NA())</f>
        <v>#N/A</v>
      </c>
      <c r="BM110" s="509" t="e">
        <f ca="1">+IF(AND(ISNUMBER(OFFSET('Hygiene Data'!$H$7,0,10*ROW('Hygiene Data'!H104))),'Data Summary'!EB110="Yes"),OFFSET('Hygiene Data'!$H$7,0,10*ROW('Hygiene Data'!H104)),NA())</f>
        <v>#N/A</v>
      </c>
      <c r="BN110" s="509" t="e">
        <f ca="1">+IF(AND(ISNUMBER(OFFSET('Hygiene Data'!$H$9,0,10*ROW('Hygiene Data'!H104))),'Data Summary'!EC110="Yes"),OFFSET('Hygiene Data'!$H$9,0,10*ROW('Hygiene Data'!H104)),NA())</f>
        <v>#N/A</v>
      </c>
      <c r="BO110" s="509" t="e">
        <f ca="1">+IF(AND(ISNUMBER(OFFSET('Hygiene Data'!$I$5,0,10*ROW('Hygiene Data'!I104))),'Data Summary'!ED110="Yes"),OFFSET('Hygiene Data'!$I$5,0,10*ROW('Hygiene Data'!I104)),NA())</f>
        <v>#N/A</v>
      </c>
      <c r="BP110" s="509" t="e">
        <f ca="1">+IF(AND(ISNUMBER(OFFSET('Hygiene Data'!$I$7,0,10*ROW('Hygiene Data'!I104))),'Data Summary'!EE110="Yes"),OFFSET('Hygiene Data'!$I$7,0,10*ROW('Hygiene Data'!I104)),NA())</f>
        <v>#N/A</v>
      </c>
      <c r="BQ110" s="509" t="e">
        <f ca="1">+IF(AND(ISNUMBER(OFFSET('Hygiene Data'!$I$9,0,10*ROW('Hygiene Data'!I104))),'Data Summary'!EF110="Yes"),OFFSET('Hygiene Data'!$I$9,0,10*ROW('Hygiene Data'!I104)),NA())</f>
        <v>#N/A</v>
      </c>
    </row>
    <row r="111" spans="1:69" x14ac:dyDescent="0.25">
      <c r="A111" s="505" t="e">
        <f ca="1">+RIGHT('Data Summary'!A111,LEN('Data Summary'!A111)-9)</f>
        <v>#VALUE!</v>
      </c>
      <c r="B111" s="479" t="str">
        <f ca="1">+IF(ISTEXT('Data Summary'!B111),'Data Summary'!B111,"")</f>
        <v/>
      </c>
      <c r="C111" s="506" t="e">
        <f ca="1">+VALUE('Data Summary'!C111)</f>
        <v>#VALUE!</v>
      </c>
      <c r="D111" s="507" t="e">
        <f ca="1">+IF(AND(ISNUMBER(OFFSET('Water Data'!$D$4,0,10*ROW('Water Data'!D105))),'Data Summary'!BS111="Yes"),100-OFFSET('Water Data'!$D$4,0,10*ROW('Water Data'!D105)),NA())</f>
        <v>#N/A</v>
      </c>
      <c r="E111" s="507" t="e">
        <f ca="1">+IF(AND(ISNUMBER(OFFSET('Water Data'!$D$6,0,10*ROW('Water Data'!D105))),'Data Summary'!BT111="Yes"),OFFSET('Water Data'!$D$6,0,10*ROW('Water Data'!D105)),NA())</f>
        <v>#N/A</v>
      </c>
      <c r="F111" s="507" t="e">
        <f ca="1">+IF(AND(ISNUMBER(OFFSET('Water Data'!$D$9,0,10*ROW('Water Data'!D105))),'Data Summary'!BU111="Yes"),OFFSET('Water Data'!$D$9,0,10*ROW('Water Data'!D105)),NA())</f>
        <v>#N/A</v>
      </c>
      <c r="G111" s="507" t="e">
        <f ca="1">+IF(AND(ISNUMBER(OFFSET('Water Data'!$E$4,0,10*ROW('Water Data'!E105))),'Data Summary'!BV111="Yes"),100-OFFSET('Water Data'!$E$4,0,10*ROW('Water Data'!E105)),NA())</f>
        <v>#N/A</v>
      </c>
      <c r="H111" s="507" t="e">
        <f ca="1">+IF(AND(ISNUMBER(OFFSET('Water Data'!$E$6,0,10*ROW('Water Data'!E105))),'Data Summary'!BW111="Yes"),OFFSET('Water Data'!$E$6,0,10*ROW('Water Data'!E105)),NA())</f>
        <v>#N/A</v>
      </c>
      <c r="I111" s="507" t="e">
        <f ca="1">+IF(AND(ISNUMBER(OFFSET('Water Data'!$E$9,0,10*ROW('Water Data'!E105))),'Data Summary'!BX111="Yes"),OFFSET('Water Data'!$E$9,0,10*ROW('Water Data'!E105)),NA())</f>
        <v>#N/A</v>
      </c>
      <c r="J111" s="507" t="e">
        <f ca="1">+IF(AND(ISNUMBER(OFFSET('Water Data'!$F$4,0,10*ROW('Water Data'!F105))),'Data Summary'!BY111="Yes"),100-OFFSET('Water Data'!$F$4,0,10*ROW('Water Data'!F105)),NA())</f>
        <v>#N/A</v>
      </c>
      <c r="K111" s="507" t="e">
        <f ca="1">+IF(AND(ISNUMBER(OFFSET('Water Data'!$F$6,0,10*ROW('Water Data'!F105))),'Data Summary'!BZ111="Yes"),OFFSET('Water Data'!$F$6,0,10*ROW('Water Data'!F105)),NA())</f>
        <v>#N/A</v>
      </c>
      <c r="L111" s="507" t="e">
        <f ca="1">+IF(AND(ISNUMBER(OFFSET('Water Data'!$F$9,0,10*ROW('Water Data'!F105))),'Data Summary'!CA111="Yes"),OFFSET('Water Data'!$F$9,0,10*ROW('Water Data'!F105)),NA())</f>
        <v>#N/A</v>
      </c>
      <c r="M111" s="507" t="e">
        <f ca="1">+IF(AND(ISNUMBER(OFFSET('Water Data'!$G$4,0,10*ROW('Water Data'!G105))),'Data Summary'!CB111="Yes"),100-OFFSET('Water Data'!$G$4,0,10*ROW('Water Data'!G105)),NA())</f>
        <v>#N/A</v>
      </c>
      <c r="N111" s="507" t="e">
        <f ca="1">+IF(AND(ISNUMBER(OFFSET('Water Data'!$G$6,0,10*ROW('Water Data'!G105))),'Data Summary'!CC111="Yes"),OFFSET('Water Data'!$G$6,0,10*ROW('Water Data'!G105)),NA())</f>
        <v>#N/A</v>
      </c>
      <c r="O111" s="507" t="e">
        <f ca="1">+IF(AND(ISNUMBER(OFFSET('Water Data'!$G$9,0,10*ROW('Water Data'!G105))),'Data Summary'!CD111="Yes"),OFFSET('Water Data'!$G$9,0,10*ROW('Water Data'!G105)),NA())</f>
        <v>#N/A</v>
      </c>
      <c r="P111" s="507" t="e">
        <f ca="1">+IF(AND(ISNUMBER(OFFSET('Water Data'!$H$4,0,10*ROW('Water Data'!H105))),'Data Summary'!CE111="Yes"),100-OFFSET('Water Data'!$H$4,0,10*ROW('Water Data'!H105)),NA())</f>
        <v>#N/A</v>
      </c>
      <c r="Q111" s="507" t="e">
        <f ca="1">+IF(AND(ISNUMBER(OFFSET('Water Data'!$H$6,0,10*ROW('Water Data'!H105))),'Data Summary'!CF111="Yes"),OFFSET('Water Data'!$H$6,0,10*ROW('Water Data'!H105)),NA())</f>
        <v>#N/A</v>
      </c>
      <c r="R111" s="507" t="e">
        <f ca="1">+IF(AND(ISNUMBER(OFFSET('Water Data'!$H$9,0,10*ROW('Water Data'!H105))),'Data Summary'!CG111="Yes"),OFFSET('Water Data'!$H$9,0,10*ROW('Water Data'!H105)),NA())</f>
        <v>#N/A</v>
      </c>
      <c r="S111" s="507" t="e">
        <f ca="1">+IF(AND(ISNUMBER(OFFSET('Water Data'!$I$4,0,10*ROW('Water Data'!I105))),'Data Summary'!CH111="Yes"),100-OFFSET('Water Data'!$I$4,0,10*ROW('Water Data'!I105)),NA())</f>
        <v>#N/A</v>
      </c>
      <c r="T111" s="507" t="e">
        <f ca="1">+IF(AND(ISNUMBER(OFFSET('Water Data'!$I$6,0,10*ROW('Water Data'!I105))),'Data Summary'!CI111="Yes"),OFFSET('Water Data'!$I$6,0,10*ROW('Water Data'!I105)),NA())</f>
        <v>#N/A</v>
      </c>
      <c r="U111" s="507" t="e">
        <f ca="1">+IF(AND(ISNUMBER(OFFSET('Water Data'!$I$9,0,10*ROW('Water Data'!I105))),'Data Summary'!CJ111="Yes"),OFFSET('Water Data'!$I$9,0,10*ROW('Water Data'!I105)),NA())</f>
        <v>#N/A</v>
      </c>
      <c r="V111" s="508" t="e">
        <f ca="1">+IF(AND(ISNUMBER(OFFSET('Sanitation Data'!$D$4,0,10*ROW('Sanitation Data'!D105))),'Data Summary'!CK111="Yes"),100-OFFSET('Sanitation Data'!$D$4,0,10*ROW('Sanitation Data'!D105)),NA())</f>
        <v>#N/A</v>
      </c>
      <c r="W111" s="508" t="e">
        <f ca="1">+IF(AND(ISNUMBER(OFFSET('Sanitation Data'!$D$6,0,10*ROW('Sanitation Data'!D105))),'Data Summary'!CL111="Yes"),OFFSET('Sanitation Data'!$D$6,0,10*ROW('Sanitation Data'!D105)),NA())</f>
        <v>#N/A</v>
      </c>
      <c r="X111" s="508" t="e">
        <f ca="1">+IF(AND(ISNUMBER(OFFSET('Sanitation Data'!$D$10,0,10*ROW('Sanitation Data'!D105))),'Data Summary'!CM111="Yes"),OFFSET('Sanitation Data'!$D$10,0,10*ROW('Sanitation Data'!D105)),NA())</f>
        <v>#N/A</v>
      </c>
      <c r="Y111" s="508" t="e">
        <f ca="1">+IF(AND(ISNUMBER(OFFSET('Sanitation Data'!$D$11,0,10*ROW('Sanitation Data'!D105))),'Data Summary'!CN111="Yes"),OFFSET('Sanitation Data'!$D$11,0,10*ROW('Sanitation Data'!D105)),NA())</f>
        <v>#N/A</v>
      </c>
      <c r="Z111" s="508" t="e">
        <f ca="1">+IF(AND(ISNUMBER(OFFSET('Sanitation Data'!$D$12,0,10*ROW('Sanitation Data'!D105))),'Data Summary'!CO111="Yes"),OFFSET('Sanitation Data'!$D$12,0,10*ROW('Sanitation Data'!D105)),NA())</f>
        <v>#N/A</v>
      </c>
      <c r="AA111" s="508" t="e">
        <f ca="1">+IF(AND(ISNUMBER(OFFSET('Sanitation Data'!$E$4,0,10*ROW('Sanitation Data'!E105))),'Data Summary'!CP111="Yes"),100-OFFSET('Sanitation Data'!$E$4,0,10*ROW('Sanitation Data'!E105)),NA())</f>
        <v>#N/A</v>
      </c>
      <c r="AB111" s="508" t="e">
        <f ca="1">+IF(AND(ISNUMBER(OFFSET('Sanitation Data'!$E$6,0,10*ROW('Sanitation Data'!E105))),'Data Summary'!CQ111="Yes"),OFFSET('Sanitation Data'!$E$6,0,10*ROW('Sanitation Data'!E105)),NA())</f>
        <v>#N/A</v>
      </c>
      <c r="AC111" s="508" t="e">
        <f ca="1">+IF(AND(ISNUMBER(OFFSET('Sanitation Data'!$E$10,0,10*ROW('Sanitation Data'!E105))),'Data Summary'!CR111="Yes"),OFFSET('Sanitation Data'!$E$10,0,10*ROW('Sanitation Data'!E105)),NA())</f>
        <v>#N/A</v>
      </c>
      <c r="AD111" s="508" t="e">
        <f ca="1">+IF(AND(ISNUMBER(OFFSET('Sanitation Data'!$E$11,0,10*ROW('Sanitation Data'!E105))),'Data Summary'!CS111="Yes"),OFFSET('Sanitation Data'!$E$11,0,10*ROW('Sanitation Data'!E105)),NA())</f>
        <v>#N/A</v>
      </c>
      <c r="AE111" s="508" t="e">
        <f ca="1">+IF(AND(ISNUMBER(OFFSET('Sanitation Data'!$E$12,0,10*ROW('Sanitation Data'!E105))),'Data Summary'!CT111="Yes"),OFFSET('Sanitation Data'!$E$12,0,10*ROW('Sanitation Data'!E105)),NA())</f>
        <v>#N/A</v>
      </c>
      <c r="AF111" s="508" t="e">
        <f ca="1">+IF(AND(ISNUMBER(OFFSET('Sanitation Data'!$F$4,0,10*ROW('Sanitation Data'!F105))),'Data Summary'!CU111="Yes"),100-OFFSET('Sanitation Data'!$F$4,0,10*ROW('Sanitation Data'!F105)),NA())</f>
        <v>#N/A</v>
      </c>
      <c r="AG111" s="508" t="e">
        <f ca="1">+IF(AND(ISNUMBER(OFFSET('Sanitation Data'!$F$6,0,10*ROW('Sanitation Data'!F105))),'Data Summary'!CV111="Yes"),OFFSET('Sanitation Data'!$F$6,0,10*ROW('Sanitation Data'!F105)),NA())</f>
        <v>#N/A</v>
      </c>
      <c r="AH111" s="508" t="e">
        <f ca="1">+IF(AND(ISNUMBER(OFFSET('Sanitation Data'!$F$10,0,10*ROW('Sanitation Data'!F105))),'Data Summary'!CW111="Yes"),OFFSET('Sanitation Data'!$F$10,0,10*ROW('Sanitation Data'!F105)),NA())</f>
        <v>#N/A</v>
      </c>
      <c r="AI111" s="508" t="e">
        <f ca="1">+IF(AND(ISNUMBER(OFFSET('Sanitation Data'!$F$11,0,10*ROW('Sanitation Data'!F105))),'Data Summary'!CX111="Yes"),OFFSET('Sanitation Data'!$F$11,0,10*ROW('Sanitation Data'!F105)),NA())</f>
        <v>#N/A</v>
      </c>
      <c r="AJ111" s="508" t="e">
        <f ca="1">+IF(AND(ISNUMBER(OFFSET('Sanitation Data'!$F$12,0,10*ROW('Sanitation Data'!F105))),'Data Summary'!CY111="Yes"),OFFSET('Sanitation Data'!$F$12,0,10*ROW('Sanitation Data'!F105)),NA())</f>
        <v>#N/A</v>
      </c>
      <c r="AK111" s="508" t="e">
        <f ca="1">+IF(AND(ISNUMBER(OFFSET('Sanitation Data'!$G$4,0,10*ROW('Sanitation Data'!G105))),'Data Summary'!CZ111="Yes"),100-OFFSET('Sanitation Data'!$G$4,0,10*ROW('Sanitation Data'!G105)),NA())</f>
        <v>#N/A</v>
      </c>
      <c r="AL111" s="508" t="e">
        <f ca="1">+IF(AND(ISNUMBER(OFFSET('Sanitation Data'!$G$6,0,10*ROW('Sanitation Data'!G105))),'Data Summary'!DA111="Yes"),OFFSET('Sanitation Data'!$G$6,0,10*ROW('Sanitation Data'!G105)),NA())</f>
        <v>#N/A</v>
      </c>
      <c r="AM111" s="508" t="e">
        <f ca="1">+IF(AND(ISNUMBER(OFFSET('Sanitation Data'!$G$10,0,10*ROW('Sanitation Data'!G105))),'Data Summary'!DB111="Yes"),OFFSET('Sanitation Data'!$G$10,0,10*ROW('Sanitation Data'!G105)),NA())</f>
        <v>#N/A</v>
      </c>
      <c r="AN111" s="508" t="e">
        <f ca="1">+IF(AND(ISNUMBER(OFFSET('Sanitation Data'!$G$11,0,10*ROW('Sanitation Data'!G105))),'Data Summary'!DC111="Yes"),OFFSET('Sanitation Data'!$G$11,0,10*ROW('Sanitation Data'!G105)),NA())</f>
        <v>#N/A</v>
      </c>
      <c r="AO111" s="508" t="e">
        <f ca="1">+IF(AND(ISNUMBER(OFFSET('Sanitation Data'!$G$12,0,10*ROW('Sanitation Data'!G105))),'Data Summary'!DD111="Yes"),OFFSET('Sanitation Data'!$G$12,0,10*ROW('Sanitation Data'!G105)),NA())</f>
        <v>#N/A</v>
      </c>
      <c r="AP111" s="508" t="e">
        <f ca="1">+IF(AND(ISNUMBER(OFFSET('Sanitation Data'!$H$4,0,10*ROW('Sanitation Data'!H105))),'Data Summary'!DE111="Yes"),100-OFFSET('Sanitation Data'!$H$4,0,10*ROW('Sanitation Data'!H105)),NA())</f>
        <v>#N/A</v>
      </c>
      <c r="AQ111" s="508" t="e">
        <f ca="1">+IF(AND(ISNUMBER(OFFSET('Sanitation Data'!$H$6,0,10*ROW('Sanitation Data'!H105))),'Data Summary'!DF111="Yes"),OFFSET('Sanitation Data'!$H$6,0,10*ROW('Sanitation Data'!H105)),NA())</f>
        <v>#N/A</v>
      </c>
      <c r="AR111" s="508" t="e">
        <f ca="1">+IF(AND(ISNUMBER(OFFSET('Sanitation Data'!$H$10,0,10*ROW('Sanitation Data'!H105))),'Data Summary'!DG111="Yes"),OFFSET('Sanitation Data'!$H$10,0,10*ROW('Sanitation Data'!H105)),NA())</f>
        <v>#N/A</v>
      </c>
      <c r="AS111" s="508" t="e">
        <f ca="1">+IF(AND(ISNUMBER(OFFSET('Sanitation Data'!$H$11,0,10*ROW('Sanitation Data'!H105))),'Data Summary'!DH111="Yes"),OFFSET('Sanitation Data'!$H$11,0,10*ROW('Sanitation Data'!H105)),NA())</f>
        <v>#N/A</v>
      </c>
      <c r="AT111" s="508" t="e">
        <f ca="1">+IF(AND(ISNUMBER(OFFSET('Sanitation Data'!$H$12,0,10*ROW('Sanitation Data'!H105))),'Data Summary'!DI111="Yes"),OFFSET('Sanitation Data'!$H$12,0,10*ROW('Sanitation Data'!H105)),NA())</f>
        <v>#N/A</v>
      </c>
      <c r="AU111" s="508" t="e">
        <f ca="1">+IF(AND(ISNUMBER(OFFSET('Sanitation Data'!$I$4,0,10*ROW('Sanitation Data'!I105))),'Data Summary'!DJ111="Yes"),100-OFFSET('Sanitation Data'!$I$4,0,10*ROW('Sanitation Data'!I105)),NA())</f>
        <v>#N/A</v>
      </c>
      <c r="AV111" s="508" t="e">
        <f ca="1">+IF(AND(ISNUMBER(OFFSET('Sanitation Data'!$I$6,0,10*ROW('Sanitation Data'!I105))),'Data Summary'!DK111="Yes"),OFFSET('Sanitation Data'!$I$6,0,10*ROW('Sanitation Data'!I105)),NA())</f>
        <v>#N/A</v>
      </c>
      <c r="AW111" s="508" t="e">
        <f ca="1">+IF(AND(ISNUMBER(OFFSET('Sanitation Data'!$I$10,0,10*ROW('Sanitation Data'!I105))),'Data Summary'!DL111="Yes"),OFFSET('Sanitation Data'!$I$10,0,10*ROW('Sanitation Data'!I105)),NA())</f>
        <v>#N/A</v>
      </c>
      <c r="AX111" s="508" t="e">
        <f ca="1">+IF(AND(ISNUMBER(OFFSET('Sanitation Data'!$I$11,0,10*ROW('Sanitation Data'!I105))),'Data Summary'!DM111="Yes"),OFFSET('Sanitation Data'!$I$11,0,10*ROW('Sanitation Data'!I105)),NA())</f>
        <v>#N/A</v>
      </c>
      <c r="AY111" s="508" t="e">
        <f ca="1">+IF(AND(ISNUMBER(OFFSET('Sanitation Data'!$I$12,0,10*ROW('Sanitation Data'!I105))),'Data Summary'!DN111="Yes"),OFFSET('Sanitation Data'!$I$12,0,10*ROW('Sanitation Data'!I105)),NA())</f>
        <v>#N/A</v>
      </c>
      <c r="AZ111" s="509" t="e">
        <f ca="1">+IF(AND(ISNUMBER(OFFSET('Hygiene Data'!$D$5,0,10*ROW('Hygiene Data'!D105))),'Data Summary'!DO111="Yes"),OFFSET('Hygiene Data'!$D$5,0,10*ROW('Hygiene Data'!D105)),NA())</f>
        <v>#N/A</v>
      </c>
      <c r="BA111" s="509" t="e">
        <f ca="1">+IF(AND(ISNUMBER(OFFSET('Hygiene Data'!$D$7,0,10*ROW('Hygiene Data'!D105))),'Data Summary'!DP111="Yes"),OFFSET('Hygiene Data'!$D$7,0,10*ROW('Hygiene Data'!D105)),NA())</f>
        <v>#N/A</v>
      </c>
      <c r="BB111" s="509" t="e">
        <f ca="1">+IF(AND(ISNUMBER(OFFSET('Hygiene Data'!$D$9,0,10*ROW('Hygiene Data'!D105))),'Data Summary'!DQ111="Yes"),OFFSET('Hygiene Data'!$D$9,0,10*ROW('Hygiene Data'!D105)),NA())</f>
        <v>#N/A</v>
      </c>
      <c r="BC111" s="509" t="e">
        <f ca="1">+IF(AND(ISNUMBER(OFFSET('Hygiene Data'!$E$5,0,10*ROW('Hygiene Data'!E105))),'Data Summary'!DR111="Yes"),OFFSET('Hygiene Data'!$E$5,0,10*ROW('Hygiene Data'!E105)),NA())</f>
        <v>#N/A</v>
      </c>
      <c r="BD111" s="509" t="e">
        <f ca="1">+IF(AND(ISNUMBER(OFFSET('Hygiene Data'!$E$7,0,10*ROW('Hygiene Data'!E105))),'Data Summary'!DS111="Yes"),OFFSET('Hygiene Data'!$E$7,0,10*ROW('Hygiene Data'!E105)),NA())</f>
        <v>#N/A</v>
      </c>
      <c r="BE111" s="509" t="e">
        <f ca="1">+IF(AND(ISNUMBER(OFFSET('Hygiene Data'!$E$9,0,10*ROW('Hygiene Data'!E105))),'Data Summary'!DT111="Yes"),OFFSET('Hygiene Data'!$E$9,0,10*ROW('Hygiene Data'!E105)),NA())</f>
        <v>#N/A</v>
      </c>
      <c r="BF111" s="509" t="e">
        <f ca="1">+IF(AND(ISNUMBER(OFFSET('Hygiene Data'!$F$5,0,10*ROW('Hygiene Data'!F105))),'Data Summary'!DU111="Yes"),OFFSET('Hygiene Data'!$F$5,0,10*ROW('Hygiene Data'!F105)),NA())</f>
        <v>#N/A</v>
      </c>
      <c r="BG111" s="509" t="e">
        <f ca="1">+IF(AND(ISNUMBER(OFFSET('Hygiene Data'!$F$7,0,10*ROW('Hygiene Data'!F105))),'Data Summary'!DV111="Yes"),OFFSET('Hygiene Data'!$F$7,0,10*ROW('Hygiene Data'!F105)),NA())</f>
        <v>#N/A</v>
      </c>
      <c r="BH111" s="509" t="e">
        <f ca="1">+IF(AND(ISNUMBER(OFFSET('Hygiene Data'!$F$9,0,10*ROW('Hygiene Data'!F105))),'Data Summary'!DW111="Yes"),OFFSET('Hygiene Data'!$F$9,0,10*ROW('Hygiene Data'!F105)),NA())</f>
        <v>#N/A</v>
      </c>
      <c r="BI111" s="509" t="e">
        <f ca="1">+IF(AND(ISNUMBER(OFFSET('Hygiene Data'!$G$5,0,10*ROW('Hygiene Data'!G105))),'Data Summary'!DX111="Yes"),OFFSET('Hygiene Data'!$G$5,0,10*ROW('Hygiene Data'!G105)),NA())</f>
        <v>#N/A</v>
      </c>
      <c r="BJ111" s="509" t="e">
        <f ca="1">+IF(AND(ISNUMBER(OFFSET('Hygiene Data'!$G$7,0,10*ROW('Hygiene Data'!G105))),'Data Summary'!DY111="Yes"),OFFSET('Hygiene Data'!$G$7,0,10*ROW('Hygiene Data'!G105)),NA())</f>
        <v>#N/A</v>
      </c>
      <c r="BK111" s="509" t="e">
        <f ca="1">+IF(AND(ISNUMBER(OFFSET('Hygiene Data'!$G$9,0,10*ROW('Hygiene Data'!G105))),'Data Summary'!DZ111="Yes"),OFFSET('Hygiene Data'!$G$9,0,10*ROW('Hygiene Data'!G105)),NA())</f>
        <v>#N/A</v>
      </c>
      <c r="BL111" s="509" t="e">
        <f ca="1">+IF(AND(ISNUMBER(OFFSET('Hygiene Data'!$H$5,0,10*ROW('Hygiene Data'!H105))),'Data Summary'!EA111="Yes"),OFFSET('Hygiene Data'!$H$5,0,10*ROW('Hygiene Data'!H105)),NA())</f>
        <v>#N/A</v>
      </c>
      <c r="BM111" s="509" t="e">
        <f ca="1">+IF(AND(ISNUMBER(OFFSET('Hygiene Data'!$H$7,0,10*ROW('Hygiene Data'!H105))),'Data Summary'!EB111="Yes"),OFFSET('Hygiene Data'!$H$7,0,10*ROW('Hygiene Data'!H105)),NA())</f>
        <v>#N/A</v>
      </c>
      <c r="BN111" s="509" t="e">
        <f ca="1">+IF(AND(ISNUMBER(OFFSET('Hygiene Data'!$H$9,0,10*ROW('Hygiene Data'!H105))),'Data Summary'!EC111="Yes"),OFFSET('Hygiene Data'!$H$9,0,10*ROW('Hygiene Data'!H105)),NA())</f>
        <v>#N/A</v>
      </c>
      <c r="BO111" s="509" t="e">
        <f ca="1">+IF(AND(ISNUMBER(OFFSET('Hygiene Data'!$I$5,0,10*ROW('Hygiene Data'!I105))),'Data Summary'!ED111="Yes"),OFFSET('Hygiene Data'!$I$5,0,10*ROW('Hygiene Data'!I105)),NA())</f>
        <v>#N/A</v>
      </c>
      <c r="BP111" s="509" t="e">
        <f ca="1">+IF(AND(ISNUMBER(OFFSET('Hygiene Data'!$I$7,0,10*ROW('Hygiene Data'!I105))),'Data Summary'!EE111="Yes"),OFFSET('Hygiene Data'!$I$7,0,10*ROW('Hygiene Data'!I105)),NA())</f>
        <v>#N/A</v>
      </c>
      <c r="BQ111" s="509" t="e">
        <f ca="1">+IF(AND(ISNUMBER(OFFSET('Hygiene Data'!$I$9,0,10*ROW('Hygiene Data'!I105))),'Data Summary'!EF111="Yes"),OFFSET('Hygiene Data'!$I$9,0,10*ROW('Hygiene Data'!I105)),NA())</f>
        <v>#N/A</v>
      </c>
    </row>
    <row r="112" spans="1:69" x14ac:dyDescent="0.25">
      <c r="A112" s="505" t="e">
        <f ca="1">+RIGHT('Data Summary'!A112,LEN('Data Summary'!A112)-9)</f>
        <v>#VALUE!</v>
      </c>
      <c r="B112" s="479" t="str">
        <f ca="1">+IF(ISTEXT('Data Summary'!B112),'Data Summary'!B112,"")</f>
        <v/>
      </c>
      <c r="C112" s="506" t="e">
        <f ca="1">+VALUE('Data Summary'!C112)</f>
        <v>#VALUE!</v>
      </c>
      <c r="D112" s="507" t="e">
        <f ca="1">+IF(AND(ISNUMBER(OFFSET('Water Data'!$D$4,0,10*ROW('Water Data'!D106))),'Data Summary'!BS112="Yes"),100-OFFSET('Water Data'!$D$4,0,10*ROW('Water Data'!D106)),NA())</f>
        <v>#N/A</v>
      </c>
      <c r="E112" s="507" t="e">
        <f ca="1">+IF(AND(ISNUMBER(OFFSET('Water Data'!$D$6,0,10*ROW('Water Data'!D106))),'Data Summary'!BT112="Yes"),OFFSET('Water Data'!$D$6,0,10*ROW('Water Data'!D106)),NA())</f>
        <v>#N/A</v>
      </c>
      <c r="F112" s="507" t="e">
        <f ca="1">+IF(AND(ISNUMBER(OFFSET('Water Data'!$D$9,0,10*ROW('Water Data'!D106))),'Data Summary'!BU112="Yes"),OFFSET('Water Data'!$D$9,0,10*ROW('Water Data'!D106)),NA())</f>
        <v>#N/A</v>
      </c>
      <c r="G112" s="507" t="e">
        <f ca="1">+IF(AND(ISNUMBER(OFFSET('Water Data'!$E$4,0,10*ROW('Water Data'!E106))),'Data Summary'!BV112="Yes"),100-OFFSET('Water Data'!$E$4,0,10*ROW('Water Data'!E106)),NA())</f>
        <v>#N/A</v>
      </c>
      <c r="H112" s="507" t="e">
        <f ca="1">+IF(AND(ISNUMBER(OFFSET('Water Data'!$E$6,0,10*ROW('Water Data'!E106))),'Data Summary'!BW112="Yes"),OFFSET('Water Data'!$E$6,0,10*ROW('Water Data'!E106)),NA())</f>
        <v>#N/A</v>
      </c>
      <c r="I112" s="507" t="e">
        <f ca="1">+IF(AND(ISNUMBER(OFFSET('Water Data'!$E$9,0,10*ROW('Water Data'!E106))),'Data Summary'!BX112="Yes"),OFFSET('Water Data'!$E$9,0,10*ROW('Water Data'!E106)),NA())</f>
        <v>#N/A</v>
      </c>
      <c r="J112" s="507" t="e">
        <f ca="1">+IF(AND(ISNUMBER(OFFSET('Water Data'!$F$4,0,10*ROW('Water Data'!F106))),'Data Summary'!BY112="Yes"),100-OFFSET('Water Data'!$F$4,0,10*ROW('Water Data'!F106)),NA())</f>
        <v>#N/A</v>
      </c>
      <c r="K112" s="507" t="e">
        <f ca="1">+IF(AND(ISNUMBER(OFFSET('Water Data'!$F$6,0,10*ROW('Water Data'!F106))),'Data Summary'!BZ112="Yes"),OFFSET('Water Data'!$F$6,0,10*ROW('Water Data'!F106)),NA())</f>
        <v>#N/A</v>
      </c>
      <c r="L112" s="507" t="e">
        <f ca="1">+IF(AND(ISNUMBER(OFFSET('Water Data'!$F$9,0,10*ROW('Water Data'!F106))),'Data Summary'!CA112="Yes"),OFFSET('Water Data'!$F$9,0,10*ROW('Water Data'!F106)),NA())</f>
        <v>#N/A</v>
      </c>
      <c r="M112" s="507" t="e">
        <f ca="1">+IF(AND(ISNUMBER(OFFSET('Water Data'!$G$4,0,10*ROW('Water Data'!G106))),'Data Summary'!CB112="Yes"),100-OFFSET('Water Data'!$G$4,0,10*ROW('Water Data'!G106)),NA())</f>
        <v>#N/A</v>
      </c>
      <c r="N112" s="507" t="e">
        <f ca="1">+IF(AND(ISNUMBER(OFFSET('Water Data'!$G$6,0,10*ROW('Water Data'!G106))),'Data Summary'!CC112="Yes"),OFFSET('Water Data'!$G$6,0,10*ROW('Water Data'!G106)),NA())</f>
        <v>#N/A</v>
      </c>
      <c r="O112" s="507" t="e">
        <f ca="1">+IF(AND(ISNUMBER(OFFSET('Water Data'!$G$9,0,10*ROW('Water Data'!G106))),'Data Summary'!CD112="Yes"),OFFSET('Water Data'!$G$9,0,10*ROW('Water Data'!G106)),NA())</f>
        <v>#N/A</v>
      </c>
      <c r="P112" s="507" t="e">
        <f ca="1">+IF(AND(ISNUMBER(OFFSET('Water Data'!$H$4,0,10*ROW('Water Data'!H106))),'Data Summary'!CE112="Yes"),100-OFFSET('Water Data'!$H$4,0,10*ROW('Water Data'!H106)),NA())</f>
        <v>#N/A</v>
      </c>
      <c r="Q112" s="507" t="e">
        <f ca="1">+IF(AND(ISNUMBER(OFFSET('Water Data'!$H$6,0,10*ROW('Water Data'!H106))),'Data Summary'!CF112="Yes"),OFFSET('Water Data'!$H$6,0,10*ROW('Water Data'!H106)),NA())</f>
        <v>#N/A</v>
      </c>
      <c r="R112" s="507" t="e">
        <f ca="1">+IF(AND(ISNUMBER(OFFSET('Water Data'!$H$9,0,10*ROW('Water Data'!H106))),'Data Summary'!CG112="Yes"),OFFSET('Water Data'!$H$9,0,10*ROW('Water Data'!H106)),NA())</f>
        <v>#N/A</v>
      </c>
      <c r="S112" s="507" t="e">
        <f ca="1">+IF(AND(ISNUMBER(OFFSET('Water Data'!$I$4,0,10*ROW('Water Data'!I106))),'Data Summary'!CH112="Yes"),100-OFFSET('Water Data'!$I$4,0,10*ROW('Water Data'!I106)),NA())</f>
        <v>#N/A</v>
      </c>
      <c r="T112" s="507" t="e">
        <f ca="1">+IF(AND(ISNUMBER(OFFSET('Water Data'!$I$6,0,10*ROW('Water Data'!I106))),'Data Summary'!CI112="Yes"),OFFSET('Water Data'!$I$6,0,10*ROW('Water Data'!I106)),NA())</f>
        <v>#N/A</v>
      </c>
      <c r="U112" s="507" t="e">
        <f ca="1">+IF(AND(ISNUMBER(OFFSET('Water Data'!$I$9,0,10*ROW('Water Data'!I106))),'Data Summary'!CJ112="Yes"),OFFSET('Water Data'!$I$9,0,10*ROW('Water Data'!I106)),NA())</f>
        <v>#N/A</v>
      </c>
      <c r="V112" s="508" t="e">
        <f ca="1">+IF(AND(ISNUMBER(OFFSET('Sanitation Data'!$D$4,0,10*ROW('Sanitation Data'!D106))),'Data Summary'!CK112="Yes"),100-OFFSET('Sanitation Data'!$D$4,0,10*ROW('Sanitation Data'!D106)),NA())</f>
        <v>#N/A</v>
      </c>
      <c r="W112" s="508" t="e">
        <f ca="1">+IF(AND(ISNUMBER(OFFSET('Sanitation Data'!$D$6,0,10*ROW('Sanitation Data'!D106))),'Data Summary'!CL112="Yes"),OFFSET('Sanitation Data'!$D$6,0,10*ROW('Sanitation Data'!D106)),NA())</f>
        <v>#N/A</v>
      </c>
      <c r="X112" s="508" t="e">
        <f ca="1">+IF(AND(ISNUMBER(OFFSET('Sanitation Data'!$D$10,0,10*ROW('Sanitation Data'!D106))),'Data Summary'!CM112="Yes"),OFFSET('Sanitation Data'!$D$10,0,10*ROW('Sanitation Data'!D106)),NA())</f>
        <v>#N/A</v>
      </c>
      <c r="Y112" s="508" t="e">
        <f ca="1">+IF(AND(ISNUMBER(OFFSET('Sanitation Data'!$D$11,0,10*ROW('Sanitation Data'!D106))),'Data Summary'!CN112="Yes"),OFFSET('Sanitation Data'!$D$11,0,10*ROW('Sanitation Data'!D106)),NA())</f>
        <v>#N/A</v>
      </c>
      <c r="Z112" s="508" t="e">
        <f ca="1">+IF(AND(ISNUMBER(OFFSET('Sanitation Data'!$D$12,0,10*ROW('Sanitation Data'!D106))),'Data Summary'!CO112="Yes"),OFFSET('Sanitation Data'!$D$12,0,10*ROW('Sanitation Data'!D106)),NA())</f>
        <v>#N/A</v>
      </c>
      <c r="AA112" s="508" t="e">
        <f ca="1">+IF(AND(ISNUMBER(OFFSET('Sanitation Data'!$E$4,0,10*ROW('Sanitation Data'!E106))),'Data Summary'!CP112="Yes"),100-OFFSET('Sanitation Data'!$E$4,0,10*ROW('Sanitation Data'!E106)),NA())</f>
        <v>#N/A</v>
      </c>
      <c r="AB112" s="508" t="e">
        <f ca="1">+IF(AND(ISNUMBER(OFFSET('Sanitation Data'!$E$6,0,10*ROW('Sanitation Data'!E106))),'Data Summary'!CQ112="Yes"),OFFSET('Sanitation Data'!$E$6,0,10*ROW('Sanitation Data'!E106)),NA())</f>
        <v>#N/A</v>
      </c>
      <c r="AC112" s="508" t="e">
        <f ca="1">+IF(AND(ISNUMBER(OFFSET('Sanitation Data'!$E$10,0,10*ROW('Sanitation Data'!E106))),'Data Summary'!CR112="Yes"),OFFSET('Sanitation Data'!$E$10,0,10*ROW('Sanitation Data'!E106)),NA())</f>
        <v>#N/A</v>
      </c>
      <c r="AD112" s="508" t="e">
        <f ca="1">+IF(AND(ISNUMBER(OFFSET('Sanitation Data'!$E$11,0,10*ROW('Sanitation Data'!E106))),'Data Summary'!CS112="Yes"),OFFSET('Sanitation Data'!$E$11,0,10*ROW('Sanitation Data'!E106)),NA())</f>
        <v>#N/A</v>
      </c>
      <c r="AE112" s="508" t="e">
        <f ca="1">+IF(AND(ISNUMBER(OFFSET('Sanitation Data'!$E$12,0,10*ROW('Sanitation Data'!E106))),'Data Summary'!CT112="Yes"),OFFSET('Sanitation Data'!$E$12,0,10*ROW('Sanitation Data'!E106)),NA())</f>
        <v>#N/A</v>
      </c>
      <c r="AF112" s="508" t="e">
        <f ca="1">+IF(AND(ISNUMBER(OFFSET('Sanitation Data'!$F$4,0,10*ROW('Sanitation Data'!F106))),'Data Summary'!CU112="Yes"),100-OFFSET('Sanitation Data'!$F$4,0,10*ROW('Sanitation Data'!F106)),NA())</f>
        <v>#N/A</v>
      </c>
      <c r="AG112" s="508" t="e">
        <f ca="1">+IF(AND(ISNUMBER(OFFSET('Sanitation Data'!$F$6,0,10*ROW('Sanitation Data'!F106))),'Data Summary'!CV112="Yes"),OFFSET('Sanitation Data'!$F$6,0,10*ROW('Sanitation Data'!F106)),NA())</f>
        <v>#N/A</v>
      </c>
      <c r="AH112" s="508" t="e">
        <f ca="1">+IF(AND(ISNUMBER(OFFSET('Sanitation Data'!$F$10,0,10*ROW('Sanitation Data'!F106))),'Data Summary'!CW112="Yes"),OFFSET('Sanitation Data'!$F$10,0,10*ROW('Sanitation Data'!F106)),NA())</f>
        <v>#N/A</v>
      </c>
      <c r="AI112" s="508" t="e">
        <f ca="1">+IF(AND(ISNUMBER(OFFSET('Sanitation Data'!$F$11,0,10*ROW('Sanitation Data'!F106))),'Data Summary'!CX112="Yes"),OFFSET('Sanitation Data'!$F$11,0,10*ROW('Sanitation Data'!F106)),NA())</f>
        <v>#N/A</v>
      </c>
      <c r="AJ112" s="508" t="e">
        <f ca="1">+IF(AND(ISNUMBER(OFFSET('Sanitation Data'!$F$12,0,10*ROW('Sanitation Data'!F106))),'Data Summary'!CY112="Yes"),OFFSET('Sanitation Data'!$F$12,0,10*ROW('Sanitation Data'!F106)),NA())</f>
        <v>#N/A</v>
      </c>
      <c r="AK112" s="508" t="e">
        <f ca="1">+IF(AND(ISNUMBER(OFFSET('Sanitation Data'!$G$4,0,10*ROW('Sanitation Data'!G106))),'Data Summary'!CZ112="Yes"),100-OFFSET('Sanitation Data'!$G$4,0,10*ROW('Sanitation Data'!G106)),NA())</f>
        <v>#N/A</v>
      </c>
      <c r="AL112" s="508" t="e">
        <f ca="1">+IF(AND(ISNUMBER(OFFSET('Sanitation Data'!$G$6,0,10*ROW('Sanitation Data'!G106))),'Data Summary'!DA112="Yes"),OFFSET('Sanitation Data'!$G$6,0,10*ROW('Sanitation Data'!G106)),NA())</f>
        <v>#N/A</v>
      </c>
      <c r="AM112" s="508" t="e">
        <f ca="1">+IF(AND(ISNUMBER(OFFSET('Sanitation Data'!$G$10,0,10*ROW('Sanitation Data'!G106))),'Data Summary'!DB112="Yes"),OFFSET('Sanitation Data'!$G$10,0,10*ROW('Sanitation Data'!G106)),NA())</f>
        <v>#N/A</v>
      </c>
      <c r="AN112" s="508" t="e">
        <f ca="1">+IF(AND(ISNUMBER(OFFSET('Sanitation Data'!$G$11,0,10*ROW('Sanitation Data'!G106))),'Data Summary'!DC112="Yes"),OFFSET('Sanitation Data'!$G$11,0,10*ROW('Sanitation Data'!G106)),NA())</f>
        <v>#N/A</v>
      </c>
      <c r="AO112" s="508" t="e">
        <f ca="1">+IF(AND(ISNUMBER(OFFSET('Sanitation Data'!$G$12,0,10*ROW('Sanitation Data'!G106))),'Data Summary'!DD112="Yes"),OFFSET('Sanitation Data'!$G$12,0,10*ROW('Sanitation Data'!G106)),NA())</f>
        <v>#N/A</v>
      </c>
      <c r="AP112" s="508" t="e">
        <f ca="1">+IF(AND(ISNUMBER(OFFSET('Sanitation Data'!$H$4,0,10*ROW('Sanitation Data'!H106))),'Data Summary'!DE112="Yes"),100-OFFSET('Sanitation Data'!$H$4,0,10*ROW('Sanitation Data'!H106)),NA())</f>
        <v>#N/A</v>
      </c>
      <c r="AQ112" s="508" t="e">
        <f ca="1">+IF(AND(ISNUMBER(OFFSET('Sanitation Data'!$H$6,0,10*ROW('Sanitation Data'!H106))),'Data Summary'!DF112="Yes"),OFFSET('Sanitation Data'!$H$6,0,10*ROW('Sanitation Data'!H106)),NA())</f>
        <v>#N/A</v>
      </c>
      <c r="AR112" s="508" t="e">
        <f ca="1">+IF(AND(ISNUMBER(OFFSET('Sanitation Data'!$H$10,0,10*ROW('Sanitation Data'!H106))),'Data Summary'!DG112="Yes"),OFFSET('Sanitation Data'!$H$10,0,10*ROW('Sanitation Data'!H106)),NA())</f>
        <v>#N/A</v>
      </c>
      <c r="AS112" s="508" t="e">
        <f ca="1">+IF(AND(ISNUMBER(OFFSET('Sanitation Data'!$H$11,0,10*ROW('Sanitation Data'!H106))),'Data Summary'!DH112="Yes"),OFFSET('Sanitation Data'!$H$11,0,10*ROW('Sanitation Data'!H106)),NA())</f>
        <v>#N/A</v>
      </c>
      <c r="AT112" s="508" t="e">
        <f ca="1">+IF(AND(ISNUMBER(OFFSET('Sanitation Data'!$H$12,0,10*ROW('Sanitation Data'!H106))),'Data Summary'!DI112="Yes"),OFFSET('Sanitation Data'!$H$12,0,10*ROW('Sanitation Data'!H106)),NA())</f>
        <v>#N/A</v>
      </c>
      <c r="AU112" s="508" t="e">
        <f ca="1">+IF(AND(ISNUMBER(OFFSET('Sanitation Data'!$I$4,0,10*ROW('Sanitation Data'!I106))),'Data Summary'!DJ112="Yes"),100-OFFSET('Sanitation Data'!$I$4,0,10*ROW('Sanitation Data'!I106)),NA())</f>
        <v>#N/A</v>
      </c>
      <c r="AV112" s="508" t="e">
        <f ca="1">+IF(AND(ISNUMBER(OFFSET('Sanitation Data'!$I$6,0,10*ROW('Sanitation Data'!I106))),'Data Summary'!DK112="Yes"),OFFSET('Sanitation Data'!$I$6,0,10*ROW('Sanitation Data'!I106)),NA())</f>
        <v>#N/A</v>
      </c>
      <c r="AW112" s="508" t="e">
        <f ca="1">+IF(AND(ISNUMBER(OFFSET('Sanitation Data'!$I$10,0,10*ROW('Sanitation Data'!I106))),'Data Summary'!DL112="Yes"),OFFSET('Sanitation Data'!$I$10,0,10*ROW('Sanitation Data'!I106)),NA())</f>
        <v>#N/A</v>
      </c>
      <c r="AX112" s="508" t="e">
        <f ca="1">+IF(AND(ISNUMBER(OFFSET('Sanitation Data'!$I$11,0,10*ROW('Sanitation Data'!I106))),'Data Summary'!DM112="Yes"),OFFSET('Sanitation Data'!$I$11,0,10*ROW('Sanitation Data'!I106)),NA())</f>
        <v>#N/A</v>
      </c>
      <c r="AY112" s="508" t="e">
        <f ca="1">+IF(AND(ISNUMBER(OFFSET('Sanitation Data'!$I$12,0,10*ROW('Sanitation Data'!I106))),'Data Summary'!DN112="Yes"),OFFSET('Sanitation Data'!$I$12,0,10*ROW('Sanitation Data'!I106)),NA())</f>
        <v>#N/A</v>
      </c>
      <c r="AZ112" s="509" t="e">
        <f ca="1">+IF(AND(ISNUMBER(OFFSET('Hygiene Data'!$D$5,0,10*ROW('Hygiene Data'!D106))),'Data Summary'!DO112="Yes"),OFFSET('Hygiene Data'!$D$5,0,10*ROW('Hygiene Data'!D106)),NA())</f>
        <v>#N/A</v>
      </c>
      <c r="BA112" s="509" t="e">
        <f ca="1">+IF(AND(ISNUMBER(OFFSET('Hygiene Data'!$D$7,0,10*ROW('Hygiene Data'!D106))),'Data Summary'!DP112="Yes"),OFFSET('Hygiene Data'!$D$7,0,10*ROW('Hygiene Data'!D106)),NA())</f>
        <v>#N/A</v>
      </c>
      <c r="BB112" s="509" t="e">
        <f ca="1">+IF(AND(ISNUMBER(OFFSET('Hygiene Data'!$D$9,0,10*ROW('Hygiene Data'!D106))),'Data Summary'!DQ112="Yes"),OFFSET('Hygiene Data'!$D$9,0,10*ROW('Hygiene Data'!D106)),NA())</f>
        <v>#N/A</v>
      </c>
      <c r="BC112" s="509" t="e">
        <f ca="1">+IF(AND(ISNUMBER(OFFSET('Hygiene Data'!$E$5,0,10*ROW('Hygiene Data'!E106))),'Data Summary'!DR112="Yes"),OFFSET('Hygiene Data'!$E$5,0,10*ROW('Hygiene Data'!E106)),NA())</f>
        <v>#N/A</v>
      </c>
      <c r="BD112" s="509" t="e">
        <f ca="1">+IF(AND(ISNUMBER(OFFSET('Hygiene Data'!$E$7,0,10*ROW('Hygiene Data'!E106))),'Data Summary'!DS112="Yes"),OFFSET('Hygiene Data'!$E$7,0,10*ROW('Hygiene Data'!E106)),NA())</f>
        <v>#N/A</v>
      </c>
      <c r="BE112" s="509" t="e">
        <f ca="1">+IF(AND(ISNUMBER(OFFSET('Hygiene Data'!$E$9,0,10*ROW('Hygiene Data'!E106))),'Data Summary'!DT112="Yes"),OFFSET('Hygiene Data'!$E$9,0,10*ROW('Hygiene Data'!E106)),NA())</f>
        <v>#N/A</v>
      </c>
      <c r="BF112" s="509" t="e">
        <f ca="1">+IF(AND(ISNUMBER(OFFSET('Hygiene Data'!$F$5,0,10*ROW('Hygiene Data'!F106))),'Data Summary'!DU112="Yes"),OFFSET('Hygiene Data'!$F$5,0,10*ROW('Hygiene Data'!F106)),NA())</f>
        <v>#N/A</v>
      </c>
      <c r="BG112" s="509" t="e">
        <f ca="1">+IF(AND(ISNUMBER(OFFSET('Hygiene Data'!$F$7,0,10*ROW('Hygiene Data'!F106))),'Data Summary'!DV112="Yes"),OFFSET('Hygiene Data'!$F$7,0,10*ROW('Hygiene Data'!F106)),NA())</f>
        <v>#N/A</v>
      </c>
      <c r="BH112" s="509" t="e">
        <f ca="1">+IF(AND(ISNUMBER(OFFSET('Hygiene Data'!$F$9,0,10*ROW('Hygiene Data'!F106))),'Data Summary'!DW112="Yes"),OFFSET('Hygiene Data'!$F$9,0,10*ROW('Hygiene Data'!F106)),NA())</f>
        <v>#N/A</v>
      </c>
      <c r="BI112" s="509" t="e">
        <f ca="1">+IF(AND(ISNUMBER(OFFSET('Hygiene Data'!$G$5,0,10*ROW('Hygiene Data'!G106))),'Data Summary'!DX112="Yes"),OFFSET('Hygiene Data'!$G$5,0,10*ROW('Hygiene Data'!G106)),NA())</f>
        <v>#N/A</v>
      </c>
      <c r="BJ112" s="509" t="e">
        <f ca="1">+IF(AND(ISNUMBER(OFFSET('Hygiene Data'!$G$7,0,10*ROW('Hygiene Data'!G106))),'Data Summary'!DY112="Yes"),OFFSET('Hygiene Data'!$G$7,0,10*ROW('Hygiene Data'!G106)),NA())</f>
        <v>#N/A</v>
      </c>
      <c r="BK112" s="509" t="e">
        <f ca="1">+IF(AND(ISNUMBER(OFFSET('Hygiene Data'!$G$9,0,10*ROW('Hygiene Data'!G106))),'Data Summary'!DZ112="Yes"),OFFSET('Hygiene Data'!$G$9,0,10*ROW('Hygiene Data'!G106)),NA())</f>
        <v>#N/A</v>
      </c>
      <c r="BL112" s="509" t="e">
        <f ca="1">+IF(AND(ISNUMBER(OFFSET('Hygiene Data'!$H$5,0,10*ROW('Hygiene Data'!H106))),'Data Summary'!EA112="Yes"),OFFSET('Hygiene Data'!$H$5,0,10*ROW('Hygiene Data'!H106)),NA())</f>
        <v>#N/A</v>
      </c>
      <c r="BM112" s="509" t="e">
        <f ca="1">+IF(AND(ISNUMBER(OFFSET('Hygiene Data'!$H$7,0,10*ROW('Hygiene Data'!H106))),'Data Summary'!EB112="Yes"),OFFSET('Hygiene Data'!$H$7,0,10*ROW('Hygiene Data'!H106)),NA())</f>
        <v>#N/A</v>
      </c>
      <c r="BN112" s="509" t="e">
        <f ca="1">+IF(AND(ISNUMBER(OFFSET('Hygiene Data'!$H$9,0,10*ROW('Hygiene Data'!H106))),'Data Summary'!EC112="Yes"),OFFSET('Hygiene Data'!$H$9,0,10*ROW('Hygiene Data'!H106)),NA())</f>
        <v>#N/A</v>
      </c>
      <c r="BO112" s="509" t="e">
        <f ca="1">+IF(AND(ISNUMBER(OFFSET('Hygiene Data'!$I$5,0,10*ROW('Hygiene Data'!I106))),'Data Summary'!ED112="Yes"),OFFSET('Hygiene Data'!$I$5,0,10*ROW('Hygiene Data'!I106)),NA())</f>
        <v>#N/A</v>
      </c>
      <c r="BP112" s="509" t="e">
        <f ca="1">+IF(AND(ISNUMBER(OFFSET('Hygiene Data'!$I$7,0,10*ROW('Hygiene Data'!I106))),'Data Summary'!EE112="Yes"),OFFSET('Hygiene Data'!$I$7,0,10*ROW('Hygiene Data'!I106)),NA())</f>
        <v>#N/A</v>
      </c>
      <c r="BQ112" s="509" t="e">
        <f ca="1">+IF(AND(ISNUMBER(OFFSET('Hygiene Data'!$I$9,0,10*ROW('Hygiene Data'!I106))),'Data Summary'!EF112="Yes"),OFFSET('Hygiene Data'!$I$9,0,10*ROW('Hygiene Data'!I106)),NA())</f>
        <v>#N/A</v>
      </c>
    </row>
    <row r="113" spans="1:69" x14ac:dyDescent="0.25">
      <c r="A113" s="505" t="e">
        <f ca="1">+RIGHT('Data Summary'!A113,LEN('Data Summary'!A113)-9)</f>
        <v>#VALUE!</v>
      </c>
      <c r="B113" s="479" t="str">
        <f ca="1">+IF(ISTEXT('Data Summary'!B113),'Data Summary'!B113,"")</f>
        <v/>
      </c>
      <c r="C113" s="506" t="e">
        <f ca="1">+VALUE('Data Summary'!C113)</f>
        <v>#VALUE!</v>
      </c>
      <c r="D113" s="507" t="e">
        <f ca="1">+IF(AND(ISNUMBER(OFFSET('Water Data'!$D$4,0,10*ROW('Water Data'!D107))),'Data Summary'!BS113="Yes"),100-OFFSET('Water Data'!$D$4,0,10*ROW('Water Data'!D107)),NA())</f>
        <v>#N/A</v>
      </c>
      <c r="E113" s="507" t="e">
        <f ca="1">+IF(AND(ISNUMBER(OFFSET('Water Data'!$D$6,0,10*ROW('Water Data'!D107))),'Data Summary'!BT113="Yes"),OFFSET('Water Data'!$D$6,0,10*ROW('Water Data'!D107)),NA())</f>
        <v>#N/A</v>
      </c>
      <c r="F113" s="507" t="e">
        <f ca="1">+IF(AND(ISNUMBER(OFFSET('Water Data'!$D$9,0,10*ROW('Water Data'!D107))),'Data Summary'!BU113="Yes"),OFFSET('Water Data'!$D$9,0,10*ROW('Water Data'!D107)),NA())</f>
        <v>#N/A</v>
      </c>
      <c r="G113" s="507" t="e">
        <f ca="1">+IF(AND(ISNUMBER(OFFSET('Water Data'!$E$4,0,10*ROW('Water Data'!E107))),'Data Summary'!BV113="Yes"),100-OFFSET('Water Data'!$E$4,0,10*ROW('Water Data'!E107)),NA())</f>
        <v>#N/A</v>
      </c>
      <c r="H113" s="507" t="e">
        <f ca="1">+IF(AND(ISNUMBER(OFFSET('Water Data'!$E$6,0,10*ROW('Water Data'!E107))),'Data Summary'!BW113="Yes"),OFFSET('Water Data'!$E$6,0,10*ROW('Water Data'!E107)),NA())</f>
        <v>#N/A</v>
      </c>
      <c r="I113" s="507" t="e">
        <f ca="1">+IF(AND(ISNUMBER(OFFSET('Water Data'!$E$9,0,10*ROW('Water Data'!E107))),'Data Summary'!BX113="Yes"),OFFSET('Water Data'!$E$9,0,10*ROW('Water Data'!E107)),NA())</f>
        <v>#N/A</v>
      </c>
      <c r="J113" s="507" t="e">
        <f ca="1">+IF(AND(ISNUMBER(OFFSET('Water Data'!$F$4,0,10*ROW('Water Data'!F107))),'Data Summary'!BY113="Yes"),100-OFFSET('Water Data'!$F$4,0,10*ROW('Water Data'!F107)),NA())</f>
        <v>#N/A</v>
      </c>
      <c r="K113" s="507" t="e">
        <f ca="1">+IF(AND(ISNUMBER(OFFSET('Water Data'!$F$6,0,10*ROW('Water Data'!F107))),'Data Summary'!BZ113="Yes"),OFFSET('Water Data'!$F$6,0,10*ROW('Water Data'!F107)),NA())</f>
        <v>#N/A</v>
      </c>
      <c r="L113" s="507" t="e">
        <f ca="1">+IF(AND(ISNUMBER(OFFSET('Water Data'!$F$9,0,10*ROW('Water Data'!F107))),'Data Summary'!CA113="Yes"),OFFSET('Water Data'!$F$9,0,10*ROW('Water Data'!F107)),NA())</f>
        <v>#N/A</v>
      </c>
      <c r="M113" s="507" t="e">
        <f ca="1">+IF(AND(ISNUMBER(OFFSET('Water Data'!$G$4,0,10*ROW('Water Data'!G107))),'Data Summary'!CB113="Yes"),100-OFFSET('Water Data'!$G$4,0,10*ROW('Water Data'!G107)),NA())</f>
        <v>#N/A</v>
      </c>
      <c r="N113" s="507" t="e">
        <f ca="1">+IF(AND(ISNUMBER(OFFSET('Water Data'!$G$6,0,10*ROW('Water Data'!G107))),'Data Summary'!CC113="Yes"),OFFSET('Water Data'!$G$6,0,10*ROW('Water Data'!G107)),NA())</f>
        <v>#N/A</v>
      </c>
      <c r="O113" s="507" t="e">
        <f ca="1">+IF(AND(ISNUMBER(OFFSET('Water Data'!$G$9,0,10*ROW('Water Data'!G107))),'Data Summary'!CD113="Yes"),OFFSET('Water Data'!$G$9,0,10*ROW('Water Data'!G107)),NA())</f>
        <v>#N/A</v>
      </c>
      <c r="P113" s="507" t="e">
        <f ca="1">+IF(AND(ISNUMBER(OFFSET('Water Data'!$H$4,0,10*ROW('Water Data'!H107))),'Data Summary'!CE113="Yes"),100-OFFSET('Water Data'!$H$4,0,10*ROW('Water Data'!H107)),NA())</f>
        <v>#N/A</v>
      </c>
      <c r="Q113" s="507" t="e">
        <f ca="1">+IF(AND(ISNUMBER(OFFSET('Water Data'!$H$6,0,10*ROW('Water Data'!H107))),'Data Summary'!CF113="Yes"),OFFSET('Water Data'!$H$6,0,10*ROW('Water Data'!H107)),NA())</f>
        <v>#N/A</v>
      </c>
      <c r="R113" s="507" t="e">
        <f ca="1">+IF(AND(ISNUMBER(OFFSET('Water Data'!$H$9,0,10*ROW('Water Data'!H107))),'Data Summary'!CG113="Yes"),OFFSET('Water Data'!$H$9,0,10*ROW('Water Data'!H107)),NA())</f>
        <v>#N/A</v>
      </c>
      <c r="S113" s="507" t="e">
        <f ca="1">+IF(AND(ISNUMBER(OFFSET('Water Data'!$I$4,0,10*ROW('Water Data'!I107))),'Data Summary'!CH113="Yes"),100-OFFSET('Water Data'!$I$4,0,10*ROW('Water Data'!I107)),NA())</f>
        <v>#N/A</v>
      </c>
      <c r="T113" s="507" t="e">
        <f ca="1">+IF(AND(ISNUMBER(OFFSET('Water Data'!$I$6,0,10*ROW('Water Data'!I107))),'Data Summary'!CI113="Yes"),OFFSET('Water Data'!$I$6,0,10*ROW('Water Data'!I107)),NA())</f>
        <v>#N/A</v>
      </c>
      <c r="U113" s="507" t="e">
        <f ca="1">+IF(AND(ISNUMBER(OFFSET('Water Data'!$I$9,0,10*ROW('Water Data'!I107))),'Data Summary'!CJ113="Yes"),OFFSET('Water Data'!$I$9,0,10*ROW('Water Data'!I107)),NA())</f>
        <v>#N/A</v>
      </c>
      <c r="V113" s="508" t="e">
        <f ca="1">+IF(AND(ISNUMBER(OFFSET('Sanitation Data'!$D$4,0,10*ROW('Sanitation Data'!D107))),'Data Summary'!CK113="Yes"),100-OFFSET('Sanitation Data'!$D$4,0,10*ROW('Sanitation Data'!D107)),NA())</f>
        <v>#N/A</v>
      </c>
      <c r="W113" s="508" t="e">
        <f ca="1">+IF(AND(ISNUMBER(OFFSET('Sanitation Data'!$D$6,0,10*ROW('Sanitation Data'!D107))),'Data Summary'!CL113="Yes"),OFFSET('Sanitation Data'!$D$6,0,10*ROW('Sanitation Data'!D107)),NA())</f>
        <v>#N/A</v>
      </c>
      <c r="X113" s="508" t="e">
        <f ca="1">+IF(AND(ISNUMBER(OFFSET('Sanitation Data'!$D$10,0,10*ROW('Sanitation Data'!D107))),'Data Summary'!CM113="Yes"),OFFSET('Sanitation Data'!$D$10,0,10*ROW('Sanitation Data'!D107)),NA())</f>
        <v>#N/A</v>
      </c>
      <c r="Y113" s="508" t="e">
        <f ca="1">+IF(AND(ISNUMBER(OFFSET('Sanitation Data'!$D$11,0,10*ROW('Sanitation Data'!D107))),'Data Summary'!CN113="Yes"),OFFSET('Sanitation Data'!$D$11,0,10*ROW('Sanitation Data'!D107)),NA())</f>
        <v>#N/A</v>
      </c>
      <c r="Z113" s="508" t="e">
        <f ca="1">+IF(AND(ISNUMBER(OFFSET('Sanitation Data'!$D$12,0,10*ROW('Sanitation Data'!D107))),'Data Summary'!CO113="Yes"),OFFSET('Sanitation Data'!$D$12,0,10*ROW('Sanitation Data'!D107)),NA())</f>
        <v>#N/A</v>
      </c>
      <c r="AA113" s="508" t="e">
        <f ca="1">+IF(AND(ISNUMBER(OFFSET('Sanitation Data'!$E$4,0,10*ROW('Sanitation Data'!E107))),'Data Summary'!CP113="Yes"),100-OFFSET('Sanitation Data'!$E$4,0,10*ROW('Sanitation Data'!E107)),NA())</f>
        <v>#N/A</v>
      </c>
      <c r="AB113" s="508" t="e">
        <f ca="1">+IF(AND(ISNUMBER(OFFSET('Sanitation Data'!$E$6,0,10*ROW('Sanitation Data'!E107))),'Data Summary'!CQ113="Yes"),OFFSET('Sanitation Data'!$E$6,0,10*ROW('Sanitation Data'!E107)),NA())</f>
        <v>#N/A</v>
      </c>
      <c r="AC113" s="508" t="e">
        <f ca="1">+IF(AND(ISNUMBER(OFFSET('Sanitation Data'!$E$10,0,10*ROW('Sanitation Data'!E107))),'Data Summary'!CR113="Yes"),OFFSET('Sanitation Data'!$E$10,0,10*ROW('Sanitation Data'!E107)),NA())</f>
        <v>#N/A</v>
      </c>
      <c r="AD113" s="508" t="e">
        <f ca="1">+IF(AND(ISNUMBER(OFFSET('Sanitation Data'!$E$11,0,10*ROW('Sanitation Data'!E107))),'Data Summary'!CS113="Yes"),OFFSET('Sanitation Data'!$E$11,0,10*ROW('Sanitation Data'!E107)),NA())</f>
        <v>#N/A</v>
      </c>
      <c r="AE113" s="508" t="e">
        <f ca="1">+IF(AND(ISNUMBER(OFFSET('Sanitation Data'!$E$12,0,10*ROW('Sanitation Data'!E107))),'Data Summary'!CT113="Yes"),OFFSET('Sanitation Data'!$E$12,0,10*ROW('Sanitation Data'!E107)),NA())</f>
        <v>#N/A</v>
      </c>
      <c r="AF113" s="508" t="e">
        <f ca="1">+IF(AND(ISNUMBER(OFFSET('Sanitation Data'!$F$4,0,10*ROW('Sanitation Data'!F107))),'Data Summary'!CU113="Yes"),100-OFFSET('Sanitation Data'!$F$4,0,10*ROW('Sanitation Data'!F107)),NA())</f>
        <v>#N/A</v>
      </c>
      <c r="AG113" s="508" t="e">
        <f ca="1">+IF(AND(ISNUMBER(OFFSET('Sanitation Data'!$F$6,0,10*ROW('Sanitation Data'!F107))),'Data Summary'!CV113="Yes"),OFFSET('Sanitation Data'!$F$6,0,10*ROW('Sanitation Data'!F107)),NA())</f>
        <v>#N/A</v>
      </c>
      <c r="AH113" s="508" t="e">
        <f ca="1">+IF(AND(ISNUMBER(OFFSET('Sanitation Data'!$F$10,0,10*ROW('Sanitation Data'!F107))),'Data Summary'!CW113="Yes"),OFFSET('Sanitation Data'!$F$10,0,10*ROW('Sanitation Data'!F107)),NA())</f>
        <v>#N/A</v>
      </c>
      <c r="AI113" s="508" t="e">
        <f ca="1">+IF(AND(ISNUMBER(OFFSET('Sanitation Data'!$F$11,0,10*ROW('Sanitation Data'!F107))),'Data Summary'!CX113="Yes"),OFFSET('Sanitation Data'!$F$11,0,10*ROW('Sanitation Data'!F107)),NA())</f>
        <v>#N/A</v>
      </c>
      <c r="AJ113" s="508" t="e">
        <f ca="1">+IF(AND(ISNUMBER(OFFSET('Sanitation Data'!$F$12,0,10*ROW('Sanitation Data'!F107))),'Data Summary'!CY113="Yes"),OFFSET('Sanitation Data'!$F$12,0,10*ROW('Sanitation Data'!F107)),NA())</f>
        <v>#N/A</v>
      </c>
      <c r="AK113" s="508" t="e">
        <f ca="1">+IF(AND(ISNUMBER(OFFSET('Sanitation Data'!$G$4,0,10*ROW('Sanitation Data'!G107))),'Data Summary'!CZ113="Yes"),100-OFFSET('Sanitation Data'!$G$4,0,10*ROW('Sanitation Data'!G107)),NA())</f>
        <v>#N/A</v>
      </c>
      <c r="AL113" s="508" t="e">
        <f ca="1">+IF(AND(ISNUMBER(OFFSET('Sanitation Data'!$G$6,0,10*ROW('Sanitation Data'!G107))),'Data Summary'!DA113="Yes"),OFFSET('Sanitation Data'!$G$6,0,10*ROW('Sanitation Data'!G107)),NA())</f>
        <v>#N/A</v>
      </c>
      <c r="AM113" s="508" t="e">
        <f ca="1">+IF(AND(ISNUMBER(OFFSET('Sanitation Data'!$G$10,0,10*ROW('Sanitation Data'!G107))),'Data Summary'!DB113="Yes"),OFFSET('Sanitation Data'!$G$10,0,10*ROW('Sanitation Data'!G107)),NA())</f>
        <v>#N/A</v>
      </c>
      <c r="AN113" s="508" t="e">
        <f ca="1">+IF(AND(ISNUMBER(OFFSET('Sanitation Data'!$G$11,0,10*ROW('Sanitation Data'!G107))),'Data Summary'!DC113="Yes"),OFFSET('Sanitation Data'!$G$11,0,10*ROW('Sanitation Data'!G107)),NA())</f>
        <v>#N/A</v>
      </c>
      <c r="AO113" s="508" t="e">
        <f ca="1">+IF(AND(ISNUMBER(OFFSET('Sanitation Data'!$G$12,0,10*ROW('Sanitation Data'!G107))),'Data Summary'!DD113="Yes"),OFFSET('Sanitation Data'!$G$12,0,10*ROW('Sanitation Data'!G107)),NA())</f>
        <v>#N/A</v>
      </c>
      <c r="AP113" s="508" t="e">
        <f ca="1">+IF(AND(ISNUMBER(OFFSET('Sanitation Data'!$H$4,0,10*ROW('Sanitation Data'!H107))),'Data Summary'!DE113="Yes"),100-OFFSET('Sanitation Data'!$H$4,0,10*ROW('Sanitation Data'!H107)),NA())</f>
        <v>#N/A</v>
      </c>
      <c r="AQ113" s="508" t="e">
        <f ca="1">+IF(AND(ISNUMBER(OFFSET('Sanitation Data'!$H$6,0,10*ROW('Sanitation Data'!H107))),'Data Summary'!DF113="Yes"),OFFSET('Sanitation Data'!$H$6,0,10*ROW('Sanitation Data'!H107)),NA())</f>
        <v>#N/A</v>
      </c>
      <c r="AR113" s="508" t="e">
        <f ca="1">+IF(AND(ISNUMBER(OFFSET('Sanitation Data'!$H$10,0,10*ROW('Sanitation Data'!H107))),'Data Summary'!DG113="Yes"),OFFSET('Sanitation Data'!$H$10,0,10*ROW('Sanitation Data'!H107)),NA())</f>
        <v>#N/A</v>
      </c>
      <c r="AS113" s="508" t="e">
        <f ca="1">+IF(AND(ISNUMBER(OFFSET('Sanitation Data'!$H$11,0,10*ROW('Sanitation Data'!H107))),'Data Summary'!DH113="Yes"),OFFSET('Sanitation Data'!$H$11,0,10*ROW('Sanitation Data'!H107)),NA())</f>
        <v>#N/A</v>
      </c>
      <c r="AT113" s="508" t="e">
        <f ca="1">+IF(AND(ISNUMBER(OFFSET('Sanitation Data'!$H$12,0,10*ROW('Sanitation Data'!H107))),'Data Summary'!DI113="Yes"),OFFSET('Sanitation Data'!$H$12,0,10*ROW('Sanitation Data'!H107)),NA())</f>
        <v>#N/A</v>
      </c>
      <c r="AU113" s="508" t="e">
        <f ca="1">+IF(AND(ISNUMBER(OFFSET('Sanitation Data'!$I$4,0,10*ROW('Sanitation Data'!I107))),'Data Summary'!DJ113="Yes"),100-OFFSET('Sanitation Data'!$I$4,0,10*ROW('Sanitation Data'!I107)),NA())</f>
        <v>#N/A</v>
      </c>
      <c r="AV113" s="508" t="e">
        <f ca="1">+IF(AND(ISNUMBER(OFFSET('Sanitation Data'!$I$6,0,10*ROW('Sanitation Data'!I107))),'Data Summary'!DK113="Yes"),OFFSET('Sanitation Data'!$I$6,0,10*ROW('Sanitation Data'!I107)),NA())</f>
        <v>#N/A</v>
      </c>
      <c r="AW113" s="508" t="e">
        <f ca="1">+IF(AND(ISNUMBER(OFFSET('Sanitation Data'!$I$10,0,10*ROW('Sanitation Data'!I107))),'Data Summary'!DL113="Yes"),OFFSET('Sanitation Data'!$I$10,0,10*ROW('Sanitation Data'!I107)),NA())</f>
        <v>#N/A</v>
      </c>
      <c r="AX113" s="508" t="e">
        <f ca="1">+IF(AND(ISNUMBER(OFFSET('Sanitation Data'!$I$11,0,10*ROW('Sanitation Data'!I107))),'Data Summary'!DM113="Yes"),OFFSET('Sanitation Data'!$I$11,0,10*ROW('Sanitation Data'!I107)),NA())</f>
        <v>#N/A</v>
      </c>
      <c r="AY113" s="508" t="e">
        <f ca="1">+IF(AND(ISNUMBER(OFFSET('Sanitation Data'!$I$12,0,10*ROW('Sanitation Data'!I107))),'Data Summary'!DN113="Yes"),OFFSET('Sanitation Data'!$I$12,0,10*ROW('Sanitation Data'!I107)),NA())</f>
        <v>#N/A</v>
      </c>
      <c r="AZ113" s="509" t="e">
        <f ca="1">+IF(AND(ISNUMBER(OFFSET('Hygiene Data'!$D$5,0,10*ROW('Hygiene Data'!D107))),'Data Summary'!DO113="Yes"),OFFSET('Hygiene Data'!$D$5,0,10*ROW('Hygiene Data'!D107)),NA())</f>
        <v>#N/A</v>
      </c>
      <c r="BA113" s="509" t="e">
        <f ca="1">+IF(AND(ISNUMBER(OFFSET('Hygiene Data'!$D$7,0,10*ROW('Hygiene Data'!D107))),'Data Summary'!DP113="Yes"),OFFSET('Hygiene Data'!$D$7,0,10*ROW('Hygiene Data'!D107)),NA())</f>
        <v>#N/A</v>
      </c>
      <c r="BB113" s="509" t="e">
        <f ca="1">+IF(AND(ISNUMBER(OFFSET('Hygiene Data'!$D$9,0,10*ROW('Hygiene Data'!D107))),'Data Summary'!DQ113="Yes"),OFFSET('Hygiene Data'!$D$9,0,10*ROW('Hygiene Data'!D107)),NA())</f>
        <v>#N/A</v>
      </c>
      <c r="BC113" s="509" t="e">
        <f ca="1">+IF(AND(ISNUMBER(OFFSET('Hygiene Data'!$E$5,0,10*ROW('Hygiene Data'!E107))),'Data Summary'!DR113="Yes"),OFFSET('Hygiene Data'!$E$5,0,10*ROW('Hygiene Data'!E107)),NA())</f>
        <v>#N/A</v>
      </c>
      <c r="BD113" s="509" t="e">
        <f ca="1">+IF(AND(ISNUMBER(OFFSET('Hygiene Data'!$E$7,0,10*ROW('Hygiene Data'!E107))),'Data Summary'!DS113="Yes"),OFFSET('Hygiene Data'!$E$7,0,10*ROW('Hygiene Data'!E107)),NA())</f>
        <v>#N/A</v>
      </c>
      <c r="BE113" s="509" t="e">
        <f ca="1">+IF(AND(ISNUMBER(OFFSET('Hygiene Data'!$E$9,0,10*ROW('Hygiene Data'!E107))),'Data Summary'!DT113="Yes"),OFFSET('Hygiene Data'!$E$9,0,10*ROW('Hygiene Data'!E107)),NA())</f>
        <v>#N/A</v>
      </c>
      <c r="BF113" s="509" t="e">
        <f ca="1">+IF(AND(ISNUMBER(OFFSET('Hygiene Data'!$F$5,0,10*ROW('Hygiene Data'!F107))),'Data Summary'!DU113="Yes"),OFFSET('Hygiene Data'!$F$5,0,10*ROW('Hygiene Data'!F107)),NA())</f>
        <v>#N/A</v>
      </c>
      <c r="BG113" s="509" t="e">
        <f ca="1">+IF(AND(ISNUMBER(OFFSET('Hygiene Data'!$F$7,0,10*ROW('Hygiene Data'!F107))),'Data Summary'!DV113="Yes"),OFFSET('Hygiene Data'!$F$7,0,10*ROW('Hygiene Data'!F107)),NA())</f>
        <v>#N/A</v>
      </c>
      <c r="BH113" s="509" t="e">
        <f ca="1">+IF(AND(ISNUMBER(OFFSET('Hygiene Data'!$F$9,0,10*ROW('Hygiene Data'!F107))),'Data Summary'!DW113="Yes"),OFFSET('Hygiene Data'!$F$9,0,10*ROW('Hygiene Data'!F107)),NA())</f>
        <v>#N/A</v>
      </c>
      <c r="BI113" s="509" t="e">
        <f ca="1">+IF(AND(ISNUMBER(OFFSET('Hygiene Data'!$G$5,0,10*ROW('Hygiene Data'!G107))),'Data Summary'!DX113="Yes"),OFFSET('Hygiene Data'!$G$5,0,10*ROW('Hygiene Data'!G107)),NA())</f>
        <v>#N/A</v>
      </c>
      <c r="BJ113" s="509" t="e">
        <f ca="1">+IF(AND(ISNUMBER(OFFSET('Hygiene Data'!$G$7,0,10*ROW('Hygiene Data'!G107))),'Data Summary'!DY113="Yes"),OFFSET('Hygiene Data'!$G$7,0,10*ROW('Hygiene Data'!G107)),NA())</f>
        <v>#N/A</v>
      </c>
      <c r="BK113" s="509" t="e">
        <f ca="1">+IF(AND(ISNUMBER(OFFSET('Hygiene Data'!$G$9,0,10*ROW('Hygiene Data'!G107))),'Data Summary'!DZ113="Yes"),OFFSET('Hygiene Data'!$G$9,0,10*ROW('Hygiene Data'!G107)),NA())</f>
        <v>#N/A</v>
      </c>
      <c r="BL113" s="509" t="e">
        <f ca="1">+IF(AND(ISNUMBER(OFFSET('Hygiene Data'!$H$5,0,10*ROW('Hygiene Data'!H107))),'Data Summary'!EA113="Yes"),OFFSET('Hygiene Data'!$H$5,0,10*ROW('Hygiene Data'!H107)),NA())</f>
        <v>#N/A</v>
      </c>
      <c r="BM113" s="509" t="e">
        <f ca="1">+IF(AND(ISNUMBER(OFFSET('Hygiene Data'!$H$7,0,10*ROW('Hygiene Data'!H107))),'Data Summary'!EB113="Yes"),OFFSET('Hygiene Data'!$H$7,0,10*ROW('Hygiene Data'!H107)),NA())</f>
        <v>#N/A</v>
      </c>
      <c r="BN113" s="509" t="e">
        <f ca="1">+IF(AND(ISNUMBER(OFFSET('Hygiene Data'!$H$9,0,10*ROW('Hygiene Data'!H107))),'Data Summary'!EC113="Yes"),OFFSET('Hygiene Data'!$H$9,0,10*ROW('Hygiene Data'!H107)),NA())</f>
        <v>#N/A</v>
      </c>
      <c r="BO113" s="509" t="e">
        <f ca="1">+IF(AND(ISNUMBER(OFFSET('Hygiene Data'!$I$5,0,10*ROW('Hygiene Data'!I107))),'Data Summary'!ED113="Yes"),OFFSET('Hygiene Data'!$I$5,0,10*ROW('Hygiene Data'!I107)),NA())</f>
        <v>#N/A</v>
      </c>
      <c r="BP113" s="509" t="e">
        <f ca="1">+IF(AND(ISNUMBER(OFFSET('Hygiene Data'!$I$7,0,10*ROW('Hygiene Data'!I107))),'Data Summary'!EE113="Yes"),OFFSET('Hygiene Data'!$I$7,0,10*ROW('Hygiene Data'!I107)),NA())</f>
        <v>#N/A</v>
      </c>
      <c r="BQ113" s="509" t="e">
        <f ca="1">+IF(AND(ISNUMBER(OFFSET('Hygiene Data'!$I$9,0,10*ROW('Hygiene Data'!I107))),'Data Summary'!EF113="Yes"),OFFSET('Hygiene Data'!$I$9,0,10*ROW('Hygiene Data'!I107)),NA())</f>
        <v>#N/A</v>
      </c>
    </row>
    <row r="114" spans="1:69" x14ac:dyDescent="0.25">
      <c r="A114" s="505" t="e">
        <f ca="1">+RIGHT('Data Summary'!A114,LEN('Data Summary'!A114)-9)</f>
        <v>#VALUE!</v>
      </c>
      <c r="B114" s="479" t="str">
        <f ca="1">+IF(ISTEXT('Data Summary'!B114),'Data Summary'!B114,"")</f>
        <v/>
      </c>
      <c r="C114" s="506" t="e">
        <f ca="1">+VALUE('Data Summary'!C114)</f>
        <v>#VALUE!</v>
      </c>
      <c r="D114" s="507" t="e">
        <f ca="1">+IF(AND(ISNUMBER(OFFSET('Water Data'!$D$4,0,10*ROW('Water Data'!D108))),'Data Summary'!BS114="Yes"),100-OFFSET('Water Data'!$D$4,0,10*ROW('Water Data'!D108)),NA())</f>
        <v>#N/A</v>
      </c>
      <c r="E114" s="507" t="e">
        <f ca="1">+IF(AND(ISNUMBER(OFFSET('Water Data'!$D$6,0,10*ROW('Water Data'!D108))),'Data Summary'!BT114="Yes"),OFFSET('Water Data'!$D$6,0,10*ROW('Water Data'!D108)),NA())</f>
        <v>#N/A</v>
      </c>
      <c r="F114" s="507" t="e">
        <f ca="1">+IF(AND(ISNUMBER(OFFSET('Water Data'!$D$9,0,10*ROW('Water Data'!D108))),'Data Summary'!BU114="Yes"),OFFSET('Water Data'!$D$9,0,10*ROW('Water Data'!D108)),NA())</f>
        <v>#N/A</v>
      </c>
      <c r="G114" s="507" t="e">
        <f ca="1">+IF(AND(ISNUMBER(OFFSET('Water Data'!$E$4,0,10*ROW('Water Data'!E108))),'Data Summary'!BV114="Yes"),100-OFFSET('Water Data'!$E$4,0,10*ROW('Water Data'!E108)),NA())</f>
        <v>#N/A</v>
      </c>
      <c r="H114" s="507" t="e">
        <f ca="1">+IF(AND(ISNUMBER(OFFSET('Water Data'!$E$6,0,10*ROW('Water Data'!E108))),'Data Summary'!BW114="Yes"),OFFSET('Water Data'!$E$6,0,10*ROW('Water Data'!E108)),NA())</f>
        <v>#N/A</v>
      </c>
      <c r="I114" s="507" t="e">
        <f ca="1">+IF(AND(ISNUMBER(OFFSET('Water Data'!$E$9,0,10*ROW('Water Data'!E108))),'Data Summary'!BX114="Yes"),OFFSET('Water Data'!$E$9,0,10*ROW('Water Data'!E108)),NA())</f>
        <v>#N/A</v>
      </c>
      <c r="J114" s="507" t="e">
        <f ca="1">+IF(AND(ISNUMBER(OFFSET('Water Data'!$F$4,0,10*ROW('Water Data'!F108))),'Data Summary'!BY114="Yes"),100-OFFSET('Water Data'!$F$4,0,10*ROW('Water Data'!F108)),NA())</f>
        <v>#N/A</v>
      </c>
      <c r="K114" s="507" t="e">
        <f ca="1">+IF(AND(ISNUMBER(OFFSET('Water Data'!$F$6,0,10*ROW('Water Data'!F108))),'Data Summary'!BZ114="Yes"),OFFSET('Water Data'!$F$6,0,10*ROW('Water Data'!F108)),NA())</f>
        <v>#N/A</v>
      </c>
      <c r="L114" s="507" t="e">
        <f ca="1">+IF(AND(ISNUMBER(OFFSET('Water Data'!$F$9,0,10*ROW('Water Data'!F108))),'Data Summary'!CA114="Yes"),OFFSET('Water Data'!$F$9,0,10*ROW('Water Data'!F108)),NA())</f>
        <v>#N/A</v>
      </c>
      <c r="M114" s="507" t="e">
        <f ca="1">+IF(AND(ISNUMBER(OFFSET('Water Data'!$G$4,0,10*ROW('Water Data'!G108))),'Data Summary'!CB114="Yes"),100-OFFSET('Water Data'!$G$4,0,10*ROW('Water Data'!G108)),NA())</f>
        <v>#N/A</v>
      </c>
      <c r="N114" s="507" t="e">
        <f ca="1">+IF(AND(ISNUMBER(OFFSET('Water Data'!$G$6,0,10*ROW('Water Data'!G108))),'Data Summary'!CC114="Yes"),OFFSET('Water Data'!$G$6,0,10*ROW('Water Data'!G108)),NA())</f>
        <v>#N/A</v>
      </c>
      <c r="O114" s="507" t="e">
        <f ca="1">+IF(AND(ISNUMBER(OFFSET('Water Data'!$G$9,0,10*ROW('Water Data'!G108))),'Data Summary'!CD114="Yes"),OFFSET('Water Data'!$G$9,0,10*ROW('Water Data'!G108)),NA())</f>
        <v>#N/A</v>
      </c>
      <c r="P114" s="507" t="e">
        <f ca="1">+IF(AND(ISNUMBER(OFFSET('Water Data'!$H$4,0,10*ROW('Water Data'!H108))),'Data Summary'!CE114="Yes"),100-OFFSET('Water Data'!$H$4,0,10*ROW('Water Data'!H108)),NA())</f>
        <v>#N/A</v>
      </c>
      <c r="Q114" s="507" t="e">
        <f ca="1">+IF(AND(ISNUMBER(OFFSET('Water Data'!$H$6,0,10*ROW('Water Data'!H108))),'Data Summary'!CF114="Yes"),OFFSET('Water Data'!$H$6,0,10*ROW('Water Data'!H108)),NA())</f>
        <v>#N/A</v>
      </c>
      <c r="R114" s="507" t="e">
        <f ca="1">+IF(AND(ISNUMBER(OFFSET('Water Data'!$H$9,0,10*ROW('Water Data'!H108))),'Data Summary'!CG114="Yes"),OFFSET('Water Data'!$H$9,0,10*ROW('Water Data'!H108)),NA())</f>
        <v>#N/A</v>
      </c>
      <c r="S114" s="507" t="e">
        <f ca="1">+IF(AND(ISNUMBER(OFFSET('Water Data'!$I$4,0,10*ROW('Water Data'!I108))),'Data Summary'!CH114="Yes"),100-OFFSET('Water Data'!$I$4,0,10*ROW('Water Data'!I108)),NA())</f>
        <v>#N/A</v>
      </c>
      <c r="T114" s="507" t="e">
        <f ca="1">+IF(AND(ISNUMBER(OFFSET('Water Data'!$I$6,0,10*ROW('Water Data'!I108))),'Data Summary'!CI114="Yes"),OFFSET('Water Data'!$I$6,0,10*ROW('Water Data'!I108)),NA())</f>
        <v>#N/A</v>
      </c>
      <c r="U114" s="507" t="e">
        <f ca="1">+IF(AND(ISNUMBER(OFFSET('Water Data'!$I$9,0,10*ROW('Water Data'!I108))),'Data Summary'!CJ114="Yes"),OFFSET('Water Data'!$I$9,0,10*ROW('Water Data'!I108)),NA())</f>
        <v>#N/A</v>
      </c>
      <c r="V114" s="508" t="e">
        <f ca="1">+IF(AND(ISNUMBER(OFFSET('Sanitation Data'!$D$4,0,10*ROW('Sanitation Data'!D108))),'Data Summary'!CK114="Yes"),100-OFFSET('Sanitation Data'!$D$4,0,10*ROW('Sanitation Data'!D108)),NA())</f>
        <v>#N/A</v>
      </c>
      <c r="W114" s="508" t="e">
        <f ca="1">+IF(AND(ISNUMBER(OFFSET('Sanitation Data'!$D$6,0,10*ROW('Sanitation Data'!D108))),'Data Summary'!CL114="Yes"),OFFSET('Sanitation Data'!$D$6,0,10*ROW('Sanitation Data'!D108)),NA())</f>
        <v>#N/A</v>
      </c>
      <c r="X114" s="508" t="e">
        <f ca="1">+IF(AND(ISNUMBER(OFFSET('Sanitation Data'!$D$10,0,10*ROW('Sanitation Data'!D108))),'Data Summary'!CM114="Yes"),OFFSET('Sanitation Data'!$D$10,0,10*ROW('Sanitation Data'!D108)),NA())</f>
        <v>#N/A</v>
      </c>
      <c r="Y114" s="508" t="e">
        <f ca="1">+IF(AND(ISNUMBER(OFFSET('Sanitation Data'!$D$11,0,10*ROW('Sanitation Data'!D108))),'Data Summary'!CN114="Yes"),OFFSET('Sanitation Data'!$D$11,0,10*ROW('Sanitation Data'!D108)),NA())</f>
        <v>#N/A</v>
      </c>
      <c r="Z114" s="508" t="e">
        <f ca="1">+IF(AND(ISNUMBER(OFFSET('Sanitation Data'!$D$12,0,10*ROW('Sanitation Data'!D108))),'Data Summary'!CO114="Yes"),OFFSET('Sanitation Data'!$D$12,0,10*ROW('Sanitation Data'!D108)),NA())</f>
        <v>#N/A</v>
      </c>
      <c r="AA114" s="508" t="e">
        <f ca="1">+IF(AND(ISNUMBER(OFFSET('Sanitation Data'!$E$4,0,10*ROW('Sanitation Data'!E108))),'Data Summary'!CP114="Yes"),100-OFFSET('Sanitation Data'!$E$4,0,10*ROW('Sanitation Data'!E108)),NA())</f>
        <v>#N/A</v>
      </c>
      <c r="AB114" s="508" t="e">
        <f ca="1">+IF(AND(ISNUMBER(OFFSET('Sanitation Data'!$E$6,0,10*ROW('Sanitation Data'!E108))),'Data Summary'!CQ114="Yes"),OFFSET('Sanitation Data'!$E$6,0,10*ROW('Sanitation Data'!E108)),NA())</f>
        <v>#N/A</v>
      </c>
      <c r="AC114" s="508" t="e">
        <f ca="1">+IF(AND(ISNUMBER(OFFSET('Sanitation Data'!$E$10,0,10*ROW('Sanitation Data'!E108))),'Data Summary'!CR114="Yes"),OFFSET('Sanitation Data'!$E$10,0,10*ROW('Sanitation Data'!E108)),NA())</f>
        <v>#N/A</v>
      </c>
      <c r="AD114" s="508" t="e">
        <f ca="1">+IF(AND(ISNUMBER(OFFSET('Sanitation Data'!$E$11,0,10*ROW('Sanitation Data'!E108))),'Data Summary'!CS114="Yes"),OFFSET('Sanitation Data'!$E$11,0,10*ROW('Sanitation Data'!E108)),NA())</f>
        <v>#N/A</v>
      </c>
      <c r="AE114" s="508" t="e">
        <f ca="1">+IF(AND(ISNUMBER(OFFSET('Sanitation Data'!$E$12,0,10*ROW('Sanitation Data'!E108))),'Data Summary'!CT114="Yes"),OFFSET('Sanitation Data'!$E$12,0,10*ROW('Sanitation Data'!E108)),NA())</f>
        <v>#N/A</v>
      </c>
      <c r="AF114" s="508" t="e">
        <f ca="1">+IF(AND(ISNUMBER(OFFSET('Sanitation Data'!$F$4,0,10*ROW('Sanitation Data'!F108))),'Data Summary'!CU114="Yes"),100-OFFSET('Sanitation Data'!$F$4,0,10*ROW('Sanitation Data'!F108)),NA())</f>
        <v>#N/A</v>
      </c>
      <c r="AG114" s="508" t="e">
        <f ca="1">+IF(AND(ISNUMBER(OFFSET('Sanitation Data'!$F$6,0,10*ROW('Sanitation Data'!F108))),'Data Summary'!CV114="Yes"),OFFSET('Sanitation Data'!$F$6,0,10*ROW('Sanitation Data'!F108)),NA())</f>
        <v>#N/A</v>
      </c>
      <c r="AH114" s="508" t="e">
        <f ca="1">+IF(AND(ISNUMBER(OFFSET('Sanitation Data'!$F$10,0,10*ROW('Sanitation Data'!F108))),'Data Summary'!CW114="Yes"),OFFSET('Sanitation Data'!$F$10,0,10*ROW('Sanitation Data'!F108)),NA())</f>
        <v>#N/A</v>
      </c>
      <c r="AI114" s="508" t="e">
        <f ca="1">+IF(AND(ISNUMBER(OFFSET('Sanitation Data'!$F$11,0,10*ROW('Sanitation Data'!F108))),'Data Summary'!CX114="Yes"),OFFSET('Sanitation Data'!$F$11,0,10*ROW('Sanitation Data'!F108)),NA())</f>
        <v>#N/A</v>
      </c>
      <c r="AJ114" s="508" t="e">
        <f ca="1">+IF(AND(ISNUMBER(OFFSET('Sanitation Data'!$F$12,0,10*ROW('Sanitation Data'!F108))),'Data Summary'!CY114="Yes"),OFFSET('Sanitation Data'!$F$12,0,10*ROW('Sanitation Data'!F108)),NA())</f>
        <v>#N/A</v>
      </c>
      <c r="AK114" s="508" t="e">
        <f ca="1">+IF(AND(ISNUMBER(OFFSET('Sanitation Data'!$G$4,0,10*ROW('Sanitation Data'!G108))),'Data Summary'!CZ114="Yes"),100-OFFSET('Sanitation Data'!$G$4,0,10*ROW('Sanitation Data'!G108)),NA())</f>
        <v>#N/A</v>
      </c>
      <c r="AL114" s="508" t="e">
        <f ca="1">+IF(AND(ISNUMBER(OFFSET('Sanitation Data'!$G$6,0,10*ROW('Sanitation Data'!G108))),'Data Summary'!DA114="Yes"),OFFSET('Sanitation Data'!$G$6,0,10*ROW('Sanitation Data'!G108)),NA())</f>
        <v>#N/A</v>
      </c>
      <c r="AM114" s="508" t="e">
        <f ca="1">+IF(AND(ISNUMBER(OFFSET('Sanitation Data'!$G$10,0,10*ROW('Sanitation Data'!G108))),'Data Summary'!DB114="Yes"),OFFSET('Sanitation Data'!$G$10,0,10*ROW('Sanitation Data'!G108)),NA())</f>
        <v>#N/A</v>
      </c>
      <c r="AN114" s="508" t="e">
        <f ca="1">+IF(AND(ISNUMBER(OFFSET('Sanitation Data'!$G$11,0,10*ROW('Sanitation Data'!G108))),'Data Summary'!DC114="Yes"),OFFSET('Sanitation Data'!$G$11,0,10*ROW('Sanitation Data'!G108)),NA())</f>
        <v>#N/A</v>
      </c>
      <c r="AO114" s="508" t="e">
        <f ca="1">+IF(AND(ISNUMBER(OFFSET('Sanitation Data'!$G$12,0,10*ROW('Sanitation Data'!G108))),'Data Summary'!DD114="Yes"),OFFSET('Sanitation Data'!$G$12,0,10*ROW('Sanitation Data'!G108)),NA())</f>
        <v>#N/A</v>
      </c>
      <c r="AP114" s="508" t="e">
        <f ca="1">+IF(AND(ISNUMBER(OFFSET('Sanitation Data'!$H$4,0,10*ROW('Sanitation Data'!H108))),'Data Summary'!DE114="Yes"),100-OFFSET('Sanitation Data'!$H$4,0,10*ROW('Sanitation Data'!H108)),NA())</f>
        <v>#N/A</v>
      </c>
      <c r="AQ114" s="508" t="e">
        <f ca="1">+IF(AND(ISNUMBER(OFFSET('Sanitation Data'!$H$6,0,10*ROW('Sanitation Data'!H108))),'Data Summary'!DF114="Yes"),OFFSET('Sanitation Data'!$H$6,0,10*ROW('Sanitation Data'!H108)),NA())</f>
        <v>#N/A</v>
      </c>
      <c r="AR114" s="508" t="e">
        <f ca="1">+IF(AND(ISNUMBER(OFFSET('Sanitation Data'!$H$10,0,10*ROW('Sanitation Data'!H108))),'Data Summary'!DG114="Yes"),OFFSET('Sanitation Data'!$H$10,0,10*ROW('Sanitation Data'!H108)),NA())</f>
        <v>#N/A</v>
      </c>
      <c r="AS114" s="508" t="e">
        <f ca="1">+IF(AND(ISNUMBER(OFFSET('Sanitation Data'!$H$11,0,10*ROW('Sanitation Data'!H108))),'Data Summary'!DH114="Yes"),OFFSET('Sanitation Data'!$H$11,0,10*ROW('Sanitation Data'!H108)),NA())</f>
        <v>#N/A</v>
      </c>
      <c r="AT114" s="508" t="e">
        <f ca="1">+IF(AND(ISNUMBER(OFFSET('Sanitation Data'!$H$12,0,10*ROW('Sanitation Data'!H108))),'Data Summary'!DI114="Yes"),OFFSET('Sanitation Data'!$H$12,0,10*ROW('Sanitation Data'!H108)),NA())</f>
        <v>#N/A</v>
      </c>
      <c r="AU114" s="508" t="e">
        <f ca="1">+IF(AND(ISNUMBER(OFFSET('Sanitation Data'!$I$4,0,10*ROW('Sanitation Data'!I108))),'Data Summary'!DJ114="Yes"),100-OFFSET('Sanitation Data'!$I$4,0,10*ROW('Sanitation Data'!I108)),NA())</f>
        <v>#N/A</v>
      </c>
      <c r="AV114" s="508" t="e">
        <f ca="1">+IF(AND(ISNUMBER(OFFSET('Sanitation Data'!$I$6,0,10*ROW('Sanitation Data'!I108))),'Data Summary'!DK114="Yes"),OFFSET('Sanitation Data'!$I$6,0,10*ROW('Sanitation Data'!I108)),NA())</f>
        <v>#N/A</v>
      </c>
      <c r="AW114" s="508" t="e">
        <f ca="1">+IF(AND(ISNUMBER(OFFSET('Sanitation Data'!$I$10,0,10*ROW('Sanitation Data'!I108))),'Data Summary'!DL114="Yes"),OFFSET('Sanitation Data'!$I$10,0,10*ROW('Sanitation Data'!I108)),NA())</f>
        <v>#N/A</v>
      </c>
      <c r="AX114" s="508" t="e">
        <f ca="1">+IF(AND(ISNUMBER(OFFSET('Sanitation Data'!$I$11,0,10*ROW('Sanitation Data'!I108))),'Data Summary'!DM114="Yes"),OFFSET('Sanitation Data'!$I$11,0,10*ROW('Sanitation Data'!I108)),NA())</f>
        <v>#N/A</v>
      </c>
      <c r="AY114" s="508" t="e">
        <f ca="1">+IF(AND(ISNUMBER(OFFSET('Sanitation Data'!$I$12,0,10*ROW('Sanitation Data'!I108))),'Data Summary'!DN114="Yes"),OFFSET('Sanitation Data'!$I$12,0,10*ROW('Sanitation Data'!I108)),NA())</f>
        <v>#N/A</v>
      </c>
      <c r="AZ114" s="509" t="e">
        <f ca="1">+IF(AND(ISNUMBER(OFFSET('Hygiene Data'!$D$5,0,10*ROW('Hygiene Data'!D108))),'Data Summary'!DO114="Yes"),OFFSET('Hygiene Data'!$D$5,0,10*ROW('Hygiene Data'!D108)),NA())</f>
        <v>#N/A</v>
      </c>
      <c r="BA114" s="509" t="e">
        <f ca="1">+IF(AND(ISNUMBER(OFFSET('Hygiene Data'!$D$7,0,10*ROW('Hygiene Data'!D108))),'Data Summary'!DP114="Yes"),OFFSET('Hygiene Data'!$D$7,0,10*ROW('Hygiene Data'!D108)),NA())</f>
        <v>#N/A</v>
      </c>
      <c r="BB114" s="509" t="e">
        <f ca="1">+IF(AND(ISNUMBER(OFFSET('Hygiene Data'!$D$9,0,10*ROW('Hygiene Data'!D108))),'Data Summary'!DQ114="Yes"),OFFSET('Hygiene Data'!$D$9,0,10*ROW('Hygiene Data'!D108)),NA())</f>
        <v>#N/A</v>
      </c>
      <c r="BC114" s="509" t="e">
        <f ca="1">+IF(AND(ISNUMBER(OFFSET('Hygiene Data'!$E$5,0,10*ROW('Hygiene Data'!E108))),'Data Summary'!DR114="Yes"),OFFSET('Hygiene Data'!$E$5,0,10*ROW('Hygiene Data'!E108)),NA())</f>
        <v>#N/A</v>
      </c>
      <c r="BD114" s="509" t="e">
        <f ca="1">+IF(AND(ISNUMBER(OFFSET('Hygiene Data'!$E$7,0,10*ROW('Hygiene Data'!E108))),'Data Summary'!DS114="Yes"),OFFSET('Hygiene Data'!$E$7,0,10*ROW('Hygiene Data'!E108)),NA())</f>
        <v>#N/A</v>
      </c>
      <c r="BE114" s="509" t="e">
        <f ca="1">+IF(AND(ISNUMBER(OFFSET('Hygiene Data'!$E$9,0,10*ROW('Hygiene Data'!E108))),'Data Summary'!DT114="Yes"),OFFSET('Hygiene Data'!$E$9,0,10*ROW('Hygiene Data'!E108)),NA())</f>
        <v>#N/A</v>
      </c>
      <c r="BF114" s="509" t="e">
        <f ca="1">+IF(AND(ISNUMBER(OFFSET('Hygiene Data'!$F$5,0,10*ROW('Hygiene Data'!F108))),'Data Summary'!DU114="Yes"),OFFSET('Hygiene Data'!$F$5,0,10*ROW('Hygiene Data'!F108)),NA())</f>
        <v>#N/A</v>
      </c>
      <c r="BG114" s="509" t="e">
        <f ca="1">+IF(AND(ISNUMBER(OFFSET('Hygiene Data'!$F$7,0,10*ROW('Hygiene Data'!F108))),'Data Summary'!DV114="Yes"),OFFSET('Hygiene Data'!$F$7,0,10*ROW('Hygiene Data'!F108)),NA())</f>
        <v>#N/A</v>
      </c>
      <c r="BH114" s="509" t="e">
        <f ca="1">+IF(AND(ISNUMBER(OFFSET('Hygiene Data'!$F$9,0,10*ROW('Hygiene Data'!F108))),'Data Summary'!DW114="Yes"),OFFSET('Hygiene Data'!$F$9,0,10*ROW('Hygiene Data'!F108)),NA())</f>
        <v>#N/A</v>
      </c>
      <c r="BI114" s="509" t="e">
        <f ca="1">+IF(AND(ISNUMBER(OFFSET('Hygiene Data'!$G$5,0,10*ROW('Hygiene Data'!G108))),'Data Summary'!DX114="Yes"),OFFSET('Hygiene Data'!$G$5,0,10*ROW('Hygiene Data'!G108)),NA())</f>
        <v>#N/A</v>
      </c>
      <c r="BJ114" s="509" t="e">
        <f ca="1">+IF(AND(ISNUMBER(OFFSET('Hygiene Data'!$G$7,0,10*ROW('Hygiene Data'!G108))),'Data Summary'!DY114="Yes"),OFFSET('Hygiene Data'!$G$7,0,10*ROW('Hygiene Data'!G108)),NA())</f>
        <v>#N/A</v>
      </c>
      <c r="BK114" s="509" t="e">
        <f ca="1">+IF(AND(ISNUMBER(OFFSET('Hygiene Data'!$G$9,0,10*ROW('Hygiene Data'!G108))),'Data Summary'!DZ114="Yes"),OFFSET('Hygiene Data'!$G$9,0,10*ROW('Hygiene Data'!G108)),NA())</f>
        <v>#N/A</v>
      </c>
      <c r="BL114" s="509" t="e">
        <f ca="1">+IF(AND(ISNUMBER(OFFSET('Hygiene Data'!$H$5,0,10*ROW('Hygiene Data'!H108))),'Data Summary'!EA114="Yes"),OFFSET('Hygiene Data'!$H$5,0,10*ROW('Hygiene Data'!H108)),NA())</f>
        <v>#N/A</v>
      </c>
      <c r="BM114" s="509" t="e">
        <f ca="1">+IF(AND(ISNUMBER(OFFSET('Hygiene Data'!$H$7,0,10*ROW('Hygiene Data'!H108))),'Data Summary'!EB114="Yes"),OFFSET('Hygiene Data'!$H$7,0,10*ROW('Hygiene Data'!H108)),NA())</f>
        <v>#N/A</v>
      </c>
      <c r="BN114" s="509" t="e">
        <f ca="1">+IF(AND(ISNUMBER(OFFSET('Hygiene Data'!$H$9,0,10*ROW('Hygiene Data'!H108))),'Data Summary'!EC114="Yes"),OFFSET('Hygiene Data'!$H$9,0,10*ROW('Hygiene Data'!H108)),NA())</f>
        <v>#N/A</v>
      </c>
      <c r="BO114" s="509" t="e">
        <f ca="1">+IF(AND(ISNUMBER(OFFSET('Hygiene Data'!$I$5,0,10*ROW('Hygiene Data'!I108))),'Data Summary'!ED114="Yes"),OFFSET('Hygiene Data'!$I$5,0,10*ROW('Hygiene Data'!I108)),NA())</f>
        <v>#N/A</v>
      </c>
      <c r="BP114" s="509" t="e">
        <f ca="1">+IF(AND(ISNUMBER(OFFSET('Hygiene Data'!$I$7,0,10*ROW('Hygiene Data'!I108))),'Data Summary'!EE114="Yes"),OFFSET('Hygiene Data'!$I$7,0,10*ROW('Hygiene Data'!I108)),NA())</f>
        <v>#N/A</v>
      </c>
      <c r="BQ114" s="509" t="e">
        <f ca="1">+IF(AND(ISNUMBER(OFFSET('Hygiene Data'!$I$9,0,10*ROW('Hygiene Data'!I108))),'Data Summary'!EF114="Yes"),OFFSET('Hygiene Data'!$I$9,0,10*ROW('Hygiene Data'!I108)),NA())</f>
        <v>#N/A</v>
      </c>
    </row>
    <row r="115" spans="1:69" x14ac:dyDescent="0.25">
      <c r="A115" s="505" t="e">
        <f ca="1">+RIGHT('Data Summary'!A115,LEN('Data Summary'!A115)-9)</f>
        <v>#VALUE!</v>
      </c>
      <c r="B115" s="479" t="str">
        <f ca="1">+IF(ISTEXT('Data Summary'!B115),'Data Summary'!B115,"")</f>
        <v/>
      </c>
      <c r="C115" s="506" t="e">
        <f ca="1">+VALUE('Data Summary'!C115)</f>
        <v>#VALUE!</v>
      </c>
      <c r="D115" s="507" t="e">
        <f ca="1">+IF(AND(ISNUMBER(OFFSET('Water Data'!$D$4,0,10*ROW('Water Data'!D109))),'Data Summary'!BS115="Yes"),100-OFFSET('Water Data'!$D$4,0,10*ROW('Water Data'!D109)),NA())</f>
        <v>#N/A</v>
      </c>
      <c r="E115" s="507" t="e">
        <f ca="1">+IF(AND(ISNUMBER(OFFSET('Water Data'!$D$6,0,10*ROW('Water Data'!D109))),'Data Summary'!BT115="Yes"),OFFSET('Water Data'!$D$6,0,10*ROW('Water Data'!D109)),NA())</f>
        <v>#N/A</v>
      </c>
      <c r="F115" s="507" t="e">
        <f ca="1">+IF(AND(ISNUMBER(OFFSET('Water Data'!$D$9,0,10*ROW('Water Data'!D109))),'Data Summary'!BU115="Yes"),OFFSET('Water Data'!$D$9,0,10*ROW('Water Data'!D109)),NA())</f>
        <v>#N/A</v>
      </c>
      <c r="G115" s="507" t="e">
        <f ca="1">+IF(AND(ISNUMBER(OFFSET('Water Data'!$E$4,0,10*ROW('Water Data'!E109))),'Data Summary'!BV115="Yes"),100-OFFSET('Water Data'!$E$4,0,10*ROW('Water Data'!E109)),NA())</f>
        <v>#N/A</v>
      </c>
      <c r="H115" s="507" t="e">
        <f ca="1">+IF(AND(ISNUMBER(OFFSET('Water Data'!$E$6,0,10*ROW('Water Data'!E109))),'Data Summary'!BW115="Yes"),OFFSET('Water Data'!$E$6,0,10*ROW('Water Data'!E109)),NA())</f>
        <v>#N/A</v>
      </c>
      <c r="I115" s="507" t="e">
        <f ca="1">+IF(AND(ISNUMBER(OFFSET('Water Data'!$E$9,0,10*ROW('Water Data'!E109))),'Data Summary'!BX115="Yes"),OFFSET('Water Data'!$E$9,0,10*ROW('Water Data'!E109)),NA())</f>
        <v>#N/A</v>
      </c>
      <c r="J115" s="507" t="e">
        <f ca="1">+IF(AND(ISNUMBER(OFFSET('Water Data'!$F$4,0,10*ROW('Water Data'!F109))),'Data Summary'!BY115="Yes"),100-OFFSET('Water Data'!$F$4,0,10*ROW('Water Data'!F109)),NA())</f>
        <v>#N/A</v>
      </c>
      <c r="K115" s="507" t="e">
        <f ca="1">+IF(AND(ISNUMBER(OFFSET('Water Data'!$F$6,0,10*ROW('Water Data'!F109))),'Data Summary'!BZ115="Yes"),OFFSET('Water Data'!$F$6,0,10*ROW('Water Data'!F109)),NA())</f>
        <v>#N/A</v>
      </c>
      <c r="L115" s="507" t="e">
        <f ca="1">+IF(AND(ISNUMBER(OFFSET('Water Data'!$F$9,0,10*ROW('Water Data'!F109))),'Data Summary'!CA115="Yes"),OFFSET('Water Data'!$F$9,0,10*ROW('Water Data'!F109)),NA())</f>
        <v>#N/A</v>
      </c>
      <c r="M115" s="507" t="e">
        <f ca="1">+IF(AND(ISNUMBER(OFFSET('Water Data'!$G$4,0,10*ROW('Water Data'!G109))),'Data Summary'!CB115="Yes"),100-OFFSET('Water Data'!$G$4,0,10*ROW('Water Data'!G109)),NA())</f>
        <v>#N/A</v>
      </c>
      <c r="N115" s="507" t="e">
        <f ca="1">+IF(AND(ISNUMBER(OFFSET('Water Data'!$G$6,0,10*ROW('Water Data'!G109))),'Data Summary'!CC115="Yes"),OFFSET('Water Data'!$G$6,0,10*ROW('Water Data'!G109)),NA())</f>
        <v>#N/A</v>
      </c>
      <c r="O115" s="507" t="e">
        <f ca="1">+IF(AND(ISNUMBER(OFFSET('Water Data'!$G$9,0,10*ROW('Water Data'!G109))),'Data Summary'!CD115="Yes"),OFFSET('Water Data'!$G$9,0,10*ROW('Water Data'!G109)),NA())</f>
        <v>#N/A</v>
      </c>
      <c r="P115" s="507" t="e">
        <f ca="1">+IF(AND(ISNUMBER(OFFSET('Water Data'!$H$4,0,10*ROW('Water Data'!H109))),'Data Summary'!CE115="Yes"),100-OFFSET('Water Data'!$H$4,0,10*ROW('Water Data'!H109)),NA())</f>
        <v>#N/A</v>
      </c>
      <c r="Q115" s="507" t="e">
        <f ca="1">+IF(AND(ISNUMBER(OFFSET('Water Data'!$H$6,0,10*ROW('Water Data'!H109))),'Data Summary'!CF115="Yes"),OFFSET('Water Data'!$H$6,0,10*ROW('Water Data'!H109)),NA())</f>
        <v>#N/A</v>
      </c>
      <c r="R115" s="507" t="e">
        <f ca="1">+IF(AND(ISNUMBER(OFFSET('Water Data'!$H$9,0,10*ROW('Water Data'!H109))),'Data Summary'!CG115="Yes"),OFFSET('Water Data'!$H$9,0,10*ROW('Water Data'!H109)),NA())</f>
        <v>#N/A</v>
      </c>
      <c r="S115" s="507" t="e">
        <f ca="1">+IF(AND(ISNUMBER(OFFSET('Water Data'!$I$4,0,10*ROW('Water Data'!I109))),'Data Summary'!CH115="Yes"),100-OFFSET('Water Data'!$I$4,0,10*ROW('Water Data'!I109)),NA())</f>
        <v>#N/A</v>
      </c>
      <c r="T115" s="507" t="e">
        <f ca="1">+IF(AND(ISNUMBER(OFFSET('Water Data'!$I$6,0,10*ROW('Water Data'!I109))),'Data Summary'!CI115="Yes"),OFFSET('Water Data'!$I$6,0,10*ROW('Water Data'!I109)),NA())</f>
        <v>#N/A</v>
      </c>
      <c r="U115" s="507" t="e">
        <f ca="1">+IF(AND(ISNUMBER(OFFSET('Water Data'!$I$9,0,10*ROW('Water Data'!I109))),'Data Summary'!CJ115="Yes"),OFFSET('Water Data'!$I$9,0,10*ROW('Water Data'!I109)),NA())</f>
        <v>#N/A</v>
      </c>
      <c r="V115" s="508" t="e">
        <f ca="1">+IF(AND(ISNUMBER(OFFSET('Sanitation Data'!$D$4,0,10*ROW('Sanitation Data'!D109))),'Data Summary'!CK115="Yes"),100-OFFSET('Sanitation Data'!$D$4,0,10*ROW('Sanitation Data'!D109)),NA())</f>
        <v>#N/A</v>
      </c>
      <c r="W115" s="508" t="e">
        <f ca="1">+IF(AND(ISNUMBER(OFFSET('Sanitation Data'!$D$6,0,10*ROW('Sanitation Data'!D109))),'Data Summary'!CL115="Yes"),OFFSET('Sanitation Data'!$D$6,0,10*ROW('Sanitation Data'!D109)),NA())</f>
        <v>#N/A</v>
      </c>
      <c r="X115" s="508" t="e">
        <f ca="1">+IF(AND(ISNUMBER(OFFSET('Sanitation Data'!$D$10,0,10*ROW('Sanitation Data'!D109))),'Data Summary'!CM115="Yes"),OFFSET('Sanitation Data'!$D$10,0,10*ROW('Sanitation Data'!D109)),NA())</f>
        <v>#N/A</v>
      </c>
      <c r="Y115" s="508" t="e">
        <f ca="1">+IF(AND(ISNUMBER(OFFSET('Sanitation Data'!$D$11,0,10*ROW('Sanitation Data'!D109))),'Data Summary'!CN115="Yes"),OFFSET('Sanitation Data'!$D$11,0,10*ROW('Sanitation Data'!D109)),NA())</f>
        <v>#N/A</v>
      </c>
      <c r="Z115" s="508" t="e">
        <f ca="1">+IF(AND(ISNUMBER(OFFSET('Sanitation Data'!$D$12,0,10*ROW('Sanitation Data'!D109))),'Data Summary'!CO115="Yes"),OFFSET('Sanitation Data'!$D$12,0,10*ROW('Sanitation Data'!D109)),NA())</f>
        <v>#N/A</v>
      </c>
      <c r="AA115" s="508" t="e">
        <f ca="1">+IF(AND(ISNUMBER(OFFSET('Sanitation Data'!$E$4,0,10*ROW('Sanitation Data'!E109))),'Data Summary'!CP115="Yes"),100-OFFSET('Sanitation Data'!$E$4,0,10*ROW('Sanitation Data'!E109)),NA())</f>
        <v>#N/A</v>
      </c>
      <c r="AB115" s="508" t="e">
        <f ca="1">+IF(AND(ISNUMBER(OFFSET('Sanitation Data'!$E$6,0,10*ROW('Sanitation Data'!E109))),'Data Summary'!CQ115="Yes"),OFFSET('Sanitation Data'!$E$6,0,10*ROW('Sanitation Data'!E109)),NA())</f>
        <v>#N/A</v>
      </c>
      <c r="AC115" s="508" t="e">
        <f ca="1">+IF(AND(ISNUMBER(OFFSET('Sanitation Data'!$E$10,0,10*ROW('Sanitation Data'!E109))),'Data Summary'!CR115="Yes"),OFFSET('Sanitation Data'!$E$10,0,10*ROW('Sanitation Data'!E109)),NA())</f>
        <v>#N/A</v>
      </c>
      <c r="AD115" s="508" t="e">
        <f ca="1">+IF(AND(ISNUMBER(OFFSET('Sanitation Data'!$E$11,0,10*ROW('Sanitation Data'!E109))),'Data Summary'!CS115="Yes"),OFFSET('Sanitation Data'!$E$11,0,10*ROW('Sanitation Data'!E109)),NA())</f>
        <v>#N/A</v>
      </c>
      <c r="AE115" s="508" t="e">
        <f ca="1">+IF(AND(ISNUMBER(OFFSET('Sanitation Data'!$E$12,0,10*ROW('Sanitation Data'!E109))),'Data Summary'!CT115="Yes"),OFFSET('Sanitation Data'!$E$12,0,10*ROW('Sanitation Data'!E109)),NA())</f>
        <v>#N/A</v>
      </c>
      <c r="AF115" s="508" t="e">
        <f ca="1">+IF(AND(ISNUMBER(OFFSET('Sanitation Data'!$F$4,0,10*ROW('Sanitation Data'!F109))),'Data Summary'!CU115="Yes"),100-OFFSET('Sanitation Data'!$F$4,0,10*ROW('Sanitation Data'!F109)),NA())</f>
        <v>#N/A</v>
      </c>
      <c r="AG115" s="508" t="e">
        <f ca="1">+IF(AND(ISNUMBER(OFFSET('Sanitation Data'!$F$6,0,10*ROW('Sanitation Data'!F109))),'Data Summary'!CV115="Yes"),OFFSET('Sanitation Data'!$F$6,0,10*ROW('Sanitation Data'!F109)),NA())</f>
        <v>#N/A</v>
      </c>
      <c r="AH115" s="508" t="e">
        <f ca="1">+IF(AND(ISNUMBER(OFFSET('Sanitation Data'!$F$10,0,10*ROW('Sanitation Data'!F109))),'Data Summary'!CW115="Yes"),OFFSET('Sanitation Data'!$F$10,0,10*ROW('Sanitation Data'!F109)),NA())</f>
        <v>#N/A</v>
      </c>
      <c r="AI115" s="508" t="e">
        <f ca="1">+IF(AND(ISNUMBER(OFFSET('Sanitation Data'!$F$11,0,10*ROW('Sanitation Data'!F109))),'Data Summary'!CX115="Yes"),OFFSET('Sanitation Data'!$F$11,0,10*ROW('Sanitation Data'!F109)),NA())</f>
        <v>#N/A</v>
      </c>
      <c r="AJ115" s="508" t="e">
        <f ca="1">+IF(AND(ISNUMBER(OFFSET('Sanitation Data'!$F$12,0,10*ROW('Sanitation Data'!F109))),'Data Summary'!CY115="Yes"),OFFSET('Sanitation Data'!$F$12,0,10*ROW('Sanitation Data'!F109)),NA())</f>
        <v>#N/A</v>
      </c>
      <c r="AK115" s="508" t="e">
        <f ca="1">+IF(AND(ISNUMBER(OFFSET('Sanitation Data'!$G$4,0,10*ROW('Sanitation Data'!G109))),'Data Summary'!CZ115="Yes"),100-OFFSET('Sanitation Data'!$G$4,0,10*ROW('Sanitation Data'!G109)),NA())</f>
        <v>#N/A</v>
      </c>
      <c r="AL115" s="508" t="e">
        <f ca="1">+IF(AND(ISNUMBER(OFFSET('Sanitation Data'!$G$6,0,10*ROW('Sanitation Data'!G109))),'Data Summary'!DA115="Yes"),OFFSET('Sanitation Data'!$G$6,0,10*ROW('Sanitation Data'!G109)),NA())</f>
        <v>#N/A</v>
      </c>
      <c r="AM115" s="508" t="e">
        <f ca="1">+IF(AND(ISNUMBER(OFFSET('Sanitation Data'!$G$10,0,10*ROW('Sanitation Data'!G109))),'Data Summary'!DB115="Yes"),OFFSET('Sanitation Data'!$G$10,0,10*ROW('Sanitation Data'!G109)),NA())</f>
        <v>#N/A</v>
      </c>
      <c r="AN115" s="508" t="e">
        <f ca="1">+IF(AND(ISNUMBER(OFFSET('Sanitation Data'!$G$11,0,10*ROW('Sanitation Data'!G109))),'Data Summary'!DC115="Yes"),OFFSET('Sanitation Data'!$G$11,0,10*ROW('Sanitation Data'!G109)),NA())</f>
        <v>#N/A</v>
      </c>
      <c r="AO115" s="508" t="e">
        <f ca="1">+IF(AND(ISNUMBER(OFFSET('Sanitation Data'!$G$12,0,10*ROW('Sanitation Data'!G109))),'Data Summary'!DD115="Yes"),OFFSET('Sanitation Data'!$G$12,0,10*ROW('Sanitation Data'!G109)),NA())</f>
        <v>#N/A</v>
      </c>
      <c r="AP115" s="508" t="e">
        <f ca="1">+IF(AND(ISNUMBER(OFFSET('Sanitation Data'!$H$4,0,10*ROW('Sanitation Data'!H109))),'Data Summary'!DE115="Yes"),100-OFFSET('Sanitation Data'!$H$4,0,10*ROW('Sanitation Data'!H109)),NA())</f>
        <v>#N/A</v>
      </c>
      <c r="AQ115" s="508" t="e">
        <f ca="1">+IF(AND(ISNUMBER(OFFSET('Sanitation Data'!$H$6,0,10*ROW('Sanitation Data'!H109))),'Data Summary'!DF115="Yes"),OFFSET('Sanitation Data'!$H$6,0,10*ROW('Sanitation Data'!H109)),NA())</f>
        <v>#N/A</v>
      </c>
      <c r="AR115" s="508" t="e">
        <f ca="1">+IF(AND(ISNUMBER(OFFSET('Sanitation Data'!$H$10,0,10*ROW('Sanitation Data'!H109))),'Data Summary'!DG115="Yes"),OFFSET('Sanitation Data'!$H$10,0,10*ROW('Sanitation Data'!H109)),NA())</f>
        <v>#N/A</v>
      </c>
      <c r="AS115" s="508" t="e">
        <f ca="1">+IF(AND(ISNUMBER(OFFSET('Sanitation Data'!$H$11,0,10*ROW('Sanitation Data'!H109))),'Data Summary'!DH115="Yes"),OFFSET('Sanitation Data'!$H$11,0,10*ROW('Sanitation Data'!H109)),NA())</f>
        <v>#N/A</v>
      </c>
      <c r="AT115" s="508" t="e">
        <f ca="1">+IF(AND(ISNUMBER(OFFSET('Sanitation Data'!$H$12,0,10*ROW('Sanitation Data'!H109))),'Data Summary'!DI115="Yes"),OFFSET('Sanitation Data'!$H$12,0,10*ROW('Sanitation Data'!H109)),NA())</f>
        <v>#N/A</v>
      </c>
      <c r="AU115" s="508" t="e">
        <f ca="1">+IF(AND(ISNUMBER(OFFSET('Sanitation Data'!$I$4,0,10*ROW('Sanitation Data'!I109))),'Data Summary'!DJ115="Yes"),100-OFFSET('Sanitation Data'!$I$4,0,10*ROW('Sanitation Data'!I109)),NA())</f>
        <v>#N/A</v>
      </c>
      <c r="AV115" s="508" t="e">
        <f ca="1">+IF(AND(ISNUMBER(OFFSET('Sanitation Data'!$I$6,0,10*ROW('Sanitation Data'!I109))),'Data Summary'!DK115="Yes"),OFFSET('Sanitation Data'!$I$6,0,10*ROW('Sanitation Data'!I109)),NA())</f>
        <v>#N/A</v>
      </c>
      <c r="AW115" s="508" t="e">
        <f ca="1">+IF(AND(ISNUMBER(OFFSET('Sanitation Data'!$I$10,0,10*ROW('Sanitation Data'!I109))),'Data Summary'!DL115="Yes"),OFFSET('Sanitation Data'!$I$10,0,10*ROW('Sanitation Data'!I109)),NA())</f>
        <v>#N/A</v>
      </c>
      <c r="AX115" s="508" t="e">
        <f ca="1">+IF(AND(ISNUMBER(OFFSET('Sanitation Data'!$I$11,0,10*ROW('Sanitation Data'!I109))),'Data Summary'!DM115="Yes"),OFFSET('Sanitation Data'!$I$11,0,10*ROW('Sanitation Data'!I109)),NA())</f>
        <v>#N/A</v>
      </c>
      <c r="AY115" s="508" t="e">
        <f ca="1">+IF(AND(ISNUMBER(OFFSET('Sanitation Data'!$I$12,0,10*ROW('Sanitation Data'!I109))),'Data Summary'!DN115="Yes"),OFFSET('Sanitation Data'!$I$12,0,10*ROW('Sanitation Data'!I109)),NA())</f>
        <v>#N/A</v>
      </c>
      <c r="AZ115" s="509" t="e">
        <f ca="1">+IF(AND(ISNUMBER(OFFSET('Hygiene Data'!$D$5,0,10*ROW('Hygiene Data'!D109))),'Data Summary'!DO115="Yes"),OFFSET('Hygiene Data'!$D$5,0,10*ROW('Hygiene Data'!D109)),NA())</f>
        <v>#N/A</v>
      </c>
      <c r="BA115" s="509" t="e">
        <f ca="1">+IF(AND(ISNUMBER(OFFSET('Hygiene Data'!$D$7,0,10*ROW('Hygiene Data'!D109))),'Data Summary'!DP115="Yes"),OFFSET('Hygiene Data'!$D$7,0,10*ROW('Hygiene Data'!D109)),NA())</f>
        <v>#N/A</v>
      </c>
      <c r="BB115" s="509" t="e">
        <f ca="1">+IF(AND(ISNUMBER(OFFSET('Hygiene Data'!$D$9,0,10*ROW('Hygiene Data'!D109))),'Data Summary'!DQ115="Yes"),OFFSET('Hygiene Data'!$D$9,0,10*ROW('Hygiene Data'!D109)),NA())</f>
        <v>#N/A</v>
      </c>
      <c r="BC115" s="509" t="e">
        <f ca="1">+IF(AND(ISNUMBER(OFFSET('Hygiene Data'!$E$5,0,10*ROW('Hygiene Data'!E109))),'Data Summary'!DR115="Yes"),OFFSET('Hygiene Data'!$E$5,0,10*ROW('Hygiene Data'!E109)),NA())</f>
        <v>#N/A</v>
      </c>
      <c r="BD115" s="509" t="e">
        <f ca="1">+IF(AND(ISNUMBER(OFFSET('Hygiene Data'!$E$7,0,10*ROW('Hygiene Data'!E109))),'Data Summary'!DS115="Yes"),OFFSET('Hygiene Data'!$E$7,0,10*ROW('Hygiene Data'!E109)),NA())</f>
        <v>#N/A</v>
      </c>
      <c r="BE115" s="509" t="e">
        <f ca="1">+IF(AND(ISNUMBER(OFFSET('Hygiene Data'!$E$9,0,10*ROW('Hygiene Data'!E109))),'Data Summary'!DT115="Yes"),OFFSET('Hygiene Data'!$E$9,0,10*ROW('Hygiene Data'!E109)),NA())</f>
        <v>#N/A</v>
      </c>
      <c r="BF115" s="509" t="e">
        <f ca="1">+IF(AND(ISNUMBER(OFFSET('Hygiene Data'!$F$5,0,10*ROW('Hygiene Data'!F109))),'Data Summary'!DU115="Yes"),OFFSET('Hygiene Data'!$F$5,0,10*ROW('Hygiene Data'!F109)),NA())</f>
        <v>#N/A</v>
      </c>
      <c r="BG115" s="509" t="e">
        <f ca="1">+IF(AND(ISNUMBER(OFFSET('Hygiene Data'!$F$7,0,10*ROW('Hygiene Data'!F109))),'Data Summary'!DV115="Yes"),OFFSET('Hygiene Data'!$F$7,0,10*ROW('Hygiene Data'!F109)),NA())</f>
        <v>#N/A</v>
      </c>
      <c r="BH115" s="509" t="e">
        <f ca="1">+IF(AND(ISNUMBER(OFFSET('Hygiene Data'!$F$9,0,10*ROW('Hygiene Data'!F109))),'Data Summary'!DW115="Yes"),OFFSET('Hygiene Data'!$F$9,0,10*ROW('Hygiene Data'!F109)),NA())</f>
        <v>#N/A</v>
      </c>
      <c r="BI115" s="509" t="e">
        <f ca="1">+IF(AND(ISNUMBER(OFFSET('Hygiene Data'!$G$5,0,10*ROW('Hygiene Data'!G109))),'Data Summary'!DX115="Yes"),OFFSET('Hygiene Data'!$G$5,0,10*ROW('Hygiene Data'!G109)),NA())</f>
        <v>#N/A</v>
      </c>
      <c r="BJ115" s="509" t="e">
        <f ca="1">+IF(AND(ISNUMBER(OFFSET('Hygiene Data'!$G$7,0,10*ROW('Hygiene Data'!G109))),'Data Summary'!DY115="Yes"),OFFSET('Hygiene Data'!$G$7,0,10*ROW('Hygiene Data'!G109)),NA())</f>
        <v>#N/A</v>
      </c>
      <c r="BK115" s="509" t="e">
        <f ca="1">+IF(AND(ISNUMBER(OFFSET('Hygiene Data'!$G$9,0,10*ROW('Hygiene Data'!G109))),'Data Summary'!DZ115="Yes"),OFFSET('Hygiene Data'!$G$9,0,10*ROW('Hygiene Data'!G109)),NA())</f>
        <v>#N/A</v>
      </c>
      <c r="BL115" s="509" t="e">
        <f ca="1">+IF(AND(ISNUMBER(OFFSET('Hygiene Data'!$H$5,0,10*ROW('Hygiene Data'!H109))),'Data Summary'!EA115="Yes"),OFFSET('Hygiene Data'!$H$5,0,10*ROW('Hygiene Data'!H109)),NA())</f>
        <v>#N/A</v>
      </c>
      <c r="BM115" s="509" t="e">
        <f ca="1">+IF(AND(ISNUMBER(OFFSET('Hygiene Data'!$H$7,0,10*ROW('Hygiene Data'!H109))),'Data Summary'!EB115="Yes"),OFFSET('Hygiene Data'!$H$7,0,10*ROW('Hygiene Data'!H109)),NA())</f>
        <v>#N/A</v>
      </c>
      <c r="BN115" s="509" t="e">
        <f ca="1">+IF(AND(ISNUMBER(OFFSET('Hygiene Data'!$H$9,0,10*ROW('Hygiene Data'!H109))),'Data Summary'!EC115="Yes"),OFFSET('Hygiene Data'!$H$9,0,10*ROW('Hygiene Data'!H109)),NA())</f>
        <v>#N/A</v>
      </c>
      <c r="BO115" s="509" t="e">
        <f ca="1">+IF(AND(ISNUMBER(OFFSET('Hygiene Data'!$I$5,0,10*ROW('Hygiene Data'!I109))),'Data Summary'!ED115="Yes"),OFFSET('Hygiene Data'!$I$5,0,10*ROW('Hygiene Data'!I109)),NA())</f>
        <v>#N/A</v>
      </c>
      <c r="BP115" s="509" t="e">
        <f ca="1">+IF(AND(ISNUMBER(OFFSET('Hygiene Data'!$I$7,0,10*ROW('Hygiene Data'!I109))),'Data Summary'!EE115="Yes"),OFFSET('Hygiene Data'!$I$7,0,10*ROW('Hygiene Data'!I109)),NA())</f>
        <v>#N/A</v>
      </c>
      <c r="BQ115" s="509" t="e">
        <f ca="1">+IF(AND(ISNUMBER(OFFSET('Hygiene Data'!$I$9,0,10*ROW('Hygiene Data'!I109))),'Data Summary'!EF115="Yes"),OFFSET('Hygiene Data'!$I$9,0,10*ROW('Hygiene Data'!I109)),NA())</f>
        <v>#N/A</v>
      </c>
    </row>
    <row r="116" spans="1:69" x14ac:dyDescent="0.25">
      <c r="A116" s="505" t="e">
        <f ca="1">+RIGHT('Data Summary'!A116,LEN('Data Summary'!A116)-9)</f>
        <v>#VALUE!</v>
      </c>
      <c r="B116" s="479" t="str">
        <f ca="1">+IF(ISTEXT('Data Summary'!B116),'Data Summary'!B116,"")</f>
        <v/>
      </c>
      <c r="C116" s="506" t="e">
        <f ca="1">+VALUE('Data Summary'!C116)</f>
        <v>#VALUE!</v>
      </c>
      <c r="D116" s="507" t="e">
        <f ca="1">+IF(AND(ISNUMBER(OFFSET('Water Data'!$D$4,0,10*ROW('Water Data'!D110))),'Data Summary'!BS116="Yes"),100-OFFSET('Water Data'!$D$4,0,10*ROW('Water Data'!D110)),NA())</f>
        <v>#N/A</v>
      </c>
      <c r="E116" s="507" t="e">
        <f ca="1">+IF(AND(ISNUMBER(OFFSET('Water Data'!$D$6,0,10*ROW('Water Data'!D110))),'Data Summary'!BT116="Yes"),OFFSET('Water Data'!$D$6,0,10*ROW('Water Data'!D110)),NA())</f>
        <v>#N/A</v>
      </c>
      <c r="F116" s="507" t="e">
        <f ca="1">+IF(AND(ISNUMBER(OFFSET('Water Data'!$D$9,0,10*ROW('Water Data'!D110))),'Data Summary'!BU116="Yes"),OFFSET('Water Data'!$D$9,0,10*ROW('Water Data'!D110)),NA())</f>
        <v>#N/A</v>
      </c>
      <c r="G116" s="507" t="e">
        <f ca="1">+IF(AND(ISNUMBER(OFFSET('Water Data'!$E$4,0,10*ROW('Water Data'!E110))),'Data Summary'!BV116="Yes"),100-OFFSET('Water Data'!$E$4,0,10*ROW('Water Data'!E110)),NA())</f>
        <v>#N/A</v>
      </c>
      <c r="H116" s="507" t="e">
        <f ca="1">+IF(AND(ISNUMBER(OFFSET('Water Data'!$E$6,0,10*ROW('Water Data'!E110))),'Data Summary'!BW116="Yes"),OFFSET('Water Data'!$E$6,0,10*ROW('Water Data'!E110)),NA())</f>
        <v>#N/A</v>
      </c>
      <c r="I116" s="507" t="e">
        <f ca="1">+IF(AND(ISNUMBER(OFFSET('Water Data'!$E$9,0,10*ROW('Water Data'!E110))),'Data Summary'!BX116="Yes"),OFFSET('Water Data'!$E$9,0,10*ROW('Water Data'!E110)),NA())</f>
        <v>#N/A</v>
      </c>
      <c r="J116" s="507" t="e">
        <f ca="1">+IF(AND(ISNUMBER(OFFSET('Water Data'!$F$4,0,10*ROW('Water Data'!F110))),'Data Summary'!BY116="Yes"),100-OFFSET('Water Data'!$F$4,0,10*ROW('Water Data'!F110)),NA())</f>
        <v>#N/A</v>
      </c>
      <c r="K116" s="507" t="e">
        <f ca="1">+IF(AND(ISNUMBER(OFFSET('Water Data'!$F$6,0,10*ROW('Water Data'!F110))),'Data Summary'!BZ116="Yes"),OFFSET('Water Data'!$F$6,0,10*ROW('Water Data'!F110)),NA())</f>
        <v>#N/A</v>
      </c>
      <c r="L116" s="507" t="e">
        <f ca="1">+IF(AND(ISNUMBER(OFFSET('Water Data'!$F$9,0,10*ROW('Water Data'!F110))),'Data Summary'!CA116="Yes"),OFFSET('Water Data'!$F$9,0,10*ROW('Water Data'!F110)),NA())</f>
        <v>#N/A</v>
      </c>
      <c r="M116" s="507" t="e">
        <f ca="1">+IF(AND(ISNUMBER(OFFSET('Water Data'!$G$4,0,10*ROW('Water Data'!G110))),'Data Summary'!CB116="Yes"),100-OFFSET('Water Data'!$G$4,0,10*ROW('Water Data'!G110)),NA())</f>
        <v>#N/A</v>
      </c>
      <c r="N116" s="507" t="e">
        <f ca="1">+IF(AND(ISNUMBER(OFFSET('Water Data'!$G$6,0,10*ROW('Water Data'!G110))),'Data Summary'!CC116="Yes"),OFFSET('Water Data'!$G$6,0,10*ROW('Water Data'!G110)),NA())</f>
        <v>#N/A</v>
      </c>
      <c r="O116" s="507" t="e">
        <f ca="1">+IF(AND(ISNUMBER(OFFSET('Water Data'!$G$9,0,10*ROW('Water Data'!G110))),'Data Summary'!CD116="Yes"),OFFSET('Water Data'!$G$9,0,10*ROW('Water Data'!G110)),NA())</f>
        <v>#N/A</v>
      </c>
      <c r="P116" s="507" t="e">
        <f ca="1">+IF(AND(ISNUMBER(OFFSET('Water Data'!$H$4,0,10*ROW('Water Data'!H110))),'Data Summary'!CE116="Yes"),100-OFFSET('Water Data'!$H$4,0,10*ROW('Water Data'!H110)),NA())</f>
        <v>#N/A</v>
      </c>
      <c r="Q116" s="507" t="e">
        <f ca="1">+IF(AND(ISNUMBER(OFFSET('Water Data'!$H$6,0,10*ROW('Water Data'!H110))),'Data Summary'!CF116="Yes"),OFFSET('Water Data'!$H$6,0,10*ROW('Water Data'!H110)),NA())</f>
        <v>#N/A</v>
      </c>
      <c r="R116" s="507" t="e">
        <f ca="1">+IF(AND(ISNUMBER(OFFSET('Water Data'!$H$9,0,10*ROW('Water Data'!H110))),'Data Summary'!CG116="Yes"),OFFSET('Water Data'!$H$9,0,10*ROW('Water Data'!H110)),NA())</f>
        <v>#N/A</v>
      </c>
      <c r="S116" s="507" t="e">
        <f ca="1">+IF(AND(ISNUMBER(OFFSET('Water Data'!$I$4,0,10*ROW('Water Data'!I110))),'Data Summary'!CH116="Yes"),100-OFFSET('Water Data'!$I$4,0,10*ROW('Water Data'!I110)),NA())</f>
        <v>#N/A</v>
      </c>
      <c r="T116" s="507" t="e">
        <f ca="1">+IF(AND(ISNUMBER(OFFSET('Water Data'!$I$6,0,10*ROW('Water Data'!I110))),'Data Summary'!CI116="Yes"),OFFSET('Water Data'!$I$6,0,10*ROW('Water Data'!I110)),NA())</f>
        <v>#N/A</v>
      </c>
      <c r="U116" s="507" t="e">
        <f ca="1">+IF(AND(ISNUMBER(OFFSET('Water Data'!$I$9,0,10*ROW('Water Data'!I110))),'Data Summary'!CJ116="Yes"),OFFSET('Water Data'!$I$9,0,10*ROW('Water Data'!I110)),NA())</f>
        <v>#N/A</v>
      </c>
      <c r="V116" s="508" t="e">
        <f ca="1">+IF(AND(ISNUMBER(OFFSET('Sanitation Data'!$D$4,0,10*ROW('Sanitation Data'!D110))),'Data Summary'!CK116="Yes"),100-OFFSET('Sanitation Data'!$D$4,0,10*ROW('Sanitation Data'!D110)),NA())</f>
        <v>#N/A</v>
      </c>
      <c r="W116" s="508" t="e">
        <f ca="1">+IF(AND(ISNUMBER(OFFSET('Sanitation Data'!$D$6,0,10*ROW('Sanitation Data'!D110))),'Data Summary'!CL116="Yes"),OFFSET('Sanitation Data'!$D$6,0,10*ROW('Sanitation Data'!D110)),NA())</f>
        <v>#N/A</v>
      </c>
      <c r="X116" s="508" t="e">
        <f ca="1">+IF(AND(ISNUMBER(OFFSET('Sanitation Data'!$D$10,0,10*ROW('Sanitation Data'!D110))),'Data Summary'!CM116="Yes"),OFFSET('Sanitation Data'!$D$10,0,10*ROW('Sanitation Data'!D110)),NA())</f>
        <v>#N/A</v>
      </c>
      <c r="Y116" s="508" t="e">
        <f ca="1">+IF(AND(ISNUMBER(OFFSET('Sanitation Data'!$D$11,0,10*ROW('Sanitation Data'!D110))),'Data Summary'!CN116="Yes"),OFFSET('Sanitation Data'!$D$11,0,10*ROW('Sanitation Data'!D110)),NA())</f>
        <v>#N/A</v>
      </c>
      <c r="Z116" s="508" t="e">
        <f ca="1">+IF(AND(ISNUMBER(OFFSET('Sanitation Data'!$D$12,0,10*ROW('Sanitation Data'!D110))),'Data Summary'!CO116="Yes"),OFFSET('Sanitation Data'!$D$12,0,10*ROW('Sanitation Data'!D110)),NA())</f>
        <v>#N/A</v>
      </c>
      <c r="AA116" s="508" t="e">
        <f ca="1">+IF(AND(ISNUMBER(OFFSET('Sanitation Data'!$E$4,0,10*ROW('Sanitation Data'!E110))),'Data Summary'!CP116="Yes"),100-OFFSET('Sanitation Data'!$E$4,0,10*ROW('Sanitation Data'!E110)),NA())</f>
        <v>#N/A</v>
      </c>
      <c r="AB116" s="508" t="e">
        <f ca="1">+IF(AND(ISNUMBER(OFFSET('Sanitation Data'!$E$6,0,10*ROW('Sanitation Data'!E110))),'Data Summary'!CQ116="Yes"),OFFSET('Sanitation Data'!$E$6,0,10*ROW('Sanitation Data'!E110)),NA())</f>
        <v>#N/A</v>
      </c>
      <c r="AC116" s="508" t="e">
        <f ca="1">+IF(AND(ISNUMBER(OFFSET('Sanitation Data'!$E$10,0,10*ROW('Sanitation Data'!E110))),'Data Summary'!CR116="Yes"),OFFSET('Sanitation Data'!$E$10,0,10*ROW('Sanitation Data'!E110)),NA())</f>
        <v>#N/A</v>
      </c>
      <c r="AD116" s="508" t="e">
        <f ca="1">+IF(AND(ISNUMBER(OFFSET('Sanitation Data'!$E$11,0,10*ROW('Sanitation Data'!E110))),'Data Summary'!CS116="Yes"),OFFSET('Sanitation Data'!$E$11,0,10*ROW('Sanitation Data'!E110)),NA())</f>
        <v>#N/A</v>
      </c>
      <c r="AE116" s="508" t="e">
        <f ca="1">+IF(AND(ISNUMBER(OFFSET('Sanitation Data'!$E$12,0,10*ROW('Sanitation Data'!E110))),'Data Summary'!CT116="Yes"),OFFSET('Sanitation Data'!$E$12,0,10*ROW('Sanitation Data'!E110)),NA())</f>
        <v>#N/A</v>
      </c>
      <c r="AF116" s="508" t="e">
        <f ca="1">+IF(AND(ISNUMBER(OFFSET('Sanitation Data'!$F$4,0,10*ROW('Sanitation Data'!F110))),'Data Summary'!CU116="Yes"),100-OFFSET('Sanitation Data'!$F$4,0,10*ROW('Sanitation Data'!F110)),NA())</f>
        <v>#N/A</v>
      </c>
      <c r="AG116" s="508" t="e">
        <f ca="1">+IF(AND(ISNUMBER(OFFSET('Sanitation Data'!$F$6,0,10*ROW('Sanitation Data'!F110))),'Data Summary'!CV116="Yes"),OFFSET('Sanitation Data'!$F$6,0,10*ROW('Sanitation Data'!F110)),NA())</f>
        <v>#N/A</v>
      </c>
      <c r="AH116" s="508" t="e">
        <f ca="1">+IF(AND(ISNUMBER(OFFSET('Sanitation Data'!$F$10,0,10*ROW('Sanitation Data'!F110))),'Data Summary'!CW116="Yes"),OFFSET('Sanitation Data'!$F$10,0,10*ROW('Sanitation Data'!F110)),NA())</f>
        <v>#N/A</v>
      </c>
      <c r="AI116" s="508" t="e">
        <f ca="1">+IF(AND(ISNUMBER(OFFSET('Sanitation Data'!$F$11,0,10*ROW('Sanitation Data'!F110))),'Data Summary'!CX116="Yes"),OFFSET('Sanitation Data'!$F$11,0,10*ROW('Sanitation Data'!F110)),NA())</f>
        <v>#N/A</v>
      </c>
      <c r="AJ116" s="508" t="e">
        <f ca="1">+IF(AND(ISNUMBER(OFFSET('Sanitation Data'!$F$12,0,10*ROW('Sanitation Data'!F110))),'Data Summary'!CY116="Yes"),OFFSET('Sanitation Data'!$F$12,0,10*ROW('Sanitation Data'!F110)),NA())</f>
        <v>#N/A</v>
      </c>
      <c r="AK116" s="508" t="e">
        <f ca="1">+IF(AND(ISNUMBER(OFFSET('Sanitation Data'!$G$4,0,10*ROW('Sanitation Data'!G110))),'Data Summary'!CZ116="Yes"),100-OFFSET('Sanitation Data'!$G$4,0,10*ROW('Sanitation Data'!G110)),NA())</f>
        <v>#N/A</v>
      </c>
      <c r="AL116" s="508" t="e">
        <f ca="1">+IF(AND(ISNUMBER(OFFSET('Sanitation Data'!$G$6,0,10*ROW('Sanitation Data'!G110))),'Data Summary'!DA116="Yes"),OFFSET('Sanitation Data'!$G$6,0,10*ROW('Sanitation Data'!G110)),NA())</f>
        <v>#N/A</v>
      </c>
      <c r="AM116" s="508" t="e">
        <f ca="1">+IF(AND(ISNUMBER(OFFSET('Sanitation Data'!$G$10,0,10*ROW('Sanitation Data'!G110))),'Data Summary'!DB116="Yes"),OFFSET('Sanitation Data'!$G$10,0,10*ROW('Sanitation Data'!G110)),NA())</f>
        <v>#N/A</v>
      </c>
      <c r="AN116" s="508" t="e">
        <f ca="1">+IF(AND(ISNUMBER(OFFSET('Sanitation Data'!$G$11,0,10*ROW('Sanitation Data'!G110))),'Data Summary'!DC116="Yes"),OFFSET('Sanitation Data'!$G$11,0,10*ROW('Sanitation Data'!G110)),NA())</f>
        <v>#N/A</v>
      </c>
      <c r="AO116" s="508" t="e">
        <f ca="1">+IF(AND(ISNUMBER(OFFSET('Sanitation Data'!$G$12,0,10*ROW('Sanitation Data'!G110))),'Data Summary'!DD116="Yes"),OFFSET('Sanitation Data'!$G$12,0,10*ROW('Sanitation Data'!G110)),NA())</f>
        <v>#N/A</v>
      </c>
      <c r="AP116" s="508" t="e">
        <f ca="1">+IF(AND(ISNUMBER(OFFSET('Sanitation Data'!$H$4,0,10*ROW('Sanitation Data'!H110))),'Data Summary'!DE116="Yes"),100-OFFSET('Sanitation Data'!$H$4,0,10*ROW('Sanitation Data'!H110)),NA())</f>
        <v>#N/A</v>
      </c>
      <c r="AQ116" s="508" t="e">
        <f ca="1">+IF(AND(ISNUMBER(OFFSET('Sanitation Data'!$H$6,0,10*ROW('Sanitation Data'!H110))),'Data Summary'!DF116="Yes"),OFFSET('Sanitation Data'!$H$6,0,10*ROW('Sanitation Data'!H110)),NA())</f>
        <v>#N/A</v>
      </c>
      <c r="AR116" s="508" t="e">
        <f ca="1">+IF(AND(ISNUMBER(OFFSET('Sanitation Data'!$H$10,0,10*ROW('Sanitation Data'!H110))),'Data Summary'!DG116="Yes"),OFFSET('Sanitation Data'!$H$10,0,10*ROW('Sanitation Data'!H110)),NA())</f>
        <v>#N/A</v>
      </c>
      <c r="AS116" s="508" t="e">
        <f ca="1">+IF(AND(ISNUMBER(OFFSET('Sanitation Data'!$H$11,0,10*ROW('Sanitation Data'!H110))),'Data Summary'!DH116="Yes"),OFFSET('Sanitation Data'!$H$11,0,10*ROW('Sanitation Data'!H110)),NA())</f>
        <v>#N/A</v>
      </c>
      <c r="AT116" s="508" t="e">
        <f ca="1">+IF(AND(ISNUMBER(OFFSET('Sanitation Data'!$H$12,0,10*ROW('Sanitation Data'!H110))),'Data Summary'!DI116="Yes"),OFFSET('Sanitation Data'!$H$12,0,10*ROW('Sanitation Data'!H110)),NA())</f>
        <v>#N/A</v>
      </c>
      <c r="AU116" s="508" t="e">
        <f ca="1">+IF(AND(ISNUMBER(OFFSET('Sanitation Data'!$I$4,0,10*ROW('Sanitation Data'!I110))),'Data Summary'!DJ116="Yes"),100-OFFSET('Sanitation Data'!$I$4,0,10*ROW('Sanitation Data'!I110)),NA())</f>
        <v>#N/A</v>
      </c>
      <c r="AV116" s="508" t="e">
        <f ca="1">+IF(AND(ISNUMBER(OFFSET('Sanitation Data'!$I$6,0,10*ROW('Sanitation Data'!I110))),'Data Summary'!DK116="Yes"),OFFSET('Sanitation Data'!$I$6,0,10*ROW('Sanitation Data'!I110)),NA())</f>
        <v>#N/A</v>
      </c>
      <c r="AW116" s="508" t="e">
        <f ca="1">+IF(AND(ISNUMBER(OFFSET('Sanitation Data'!$I$10,0,10*ROW('Sanitation Data'!I110))),'Data Summary'!DL116="Yes"),OFFSET('Sanitation Data'!$I$10,0,10*ROW('Sanitation Data'!I110)),NA())</f>
        <v>#N/A</v>
      </c>
      <c r="AX116" s="508" t="e">
        <f ca="1">+IF(AND(ISNUMBER(OFFSET('Sanitation Data'!$I$11,0,10*ROW('Sanitation Data'!I110))),'Data Summary'!DM116="Yes"),OFFSET('Sanitation Data'!$I$11,0,10*ROW('Sanitation Data'!I110)),NA())</f>
        <v>#N/A</v>
      </c>
      <c r="AY116" s="508" t="e">
        <f ca="1">+IF(AND(ISNUMBER(OFFSET('Sanitation Data'!$I$12,0,10*ROW('Sanitation Data'!I110))),'Data Summary'!DN116="Yes"),OFFSET('Sanitation Data'!$I$12,0,10*ROW('Sanitation Data'!I110)),NA())</f>
        <v>#N/A</v>
      </c>
      <c r="AZ116" s="509" t="e">
        <f ca="1">+IF(AND(ISNUMBER(OFFSET('Hygiene Data'!$D$5,0,10*ROW('Hygiene Data'!D110))),'Data Summary'!DO116="Yes"),OFFSET('Hygiene Data'!$D$5,0,10*ROW('Hygiene Data'!D110)),NA())</f>
        <v>#N/A</v>
      </c>
      <c r="BA116" s="509" t="e">
        <f ca="1">+IF(AND(ISNUMBER(OFFSET('Hygiene Data'!$D$7,0,10*ROW('Hygiene Data'!D110))),'Data Summary'!DP116="Yes"),OFFSET('Hygiene Data'!$D$7,0,10*ROW('Hygiene Data'!D110)),NA())</f>
        <v>#N/A</v>
      </c>
      <c r="BB116" s="509" t="e">
        <f ca="1">+IF(AND(ISNUMBER(OFFSET('Hygiene Data'!$D$9,0,10*ROW('Hygiene Data'!D110))),'Data Summary'!DQ116="Yes"),OFFSET('Hygiene Data'!$D$9,0,10*ROW('Hygiene Data'!D110)),NA())</f>
        <v>#N/A</v>
      </c>
      <c r="BC116" s="509" t="e">
        <f ca="1">+IF(AND(ISNUMBER(OFFSET('Hygiene Data'!$E$5,0,10*ROW('Hygiene Data'!E110))),'Data Summary'!DR116="Yes"),OFFSET('Hygiene Data'!$E$5,0,10*ROW('Hygiene Data'!E110)),NA())</f>
        <v>#N/A</v>
      </c>
      <c r="BD116" s="509" t="e">
        <f ca="1">+IF(AND(ISNUMBER(OFFSET('Hygiene Data'!$E$7,0,10*ROW('Hygiene Data'!E110))),'Data Summary'!DS116="Yes"),OFFSET('Hygiene Data'!$E$7,0,10*ROW('Hygiene Data'!E110)),NA())</f>
        <v>#N/A</v>
      </c>
      <c r="BE116" s="509" t="e">
        <f ca="1">+IF(AND(ISNUMBER(OFFSET('Hygiene Data'!$E$9,0,10*ROW('Hygiene Data'!E110))),'Data Summary'!DT116="Yes"),OFFSET('Hygiene Data'!$E$9,0,10*ROW('Hygiene Data'!E110)),NA())</f>
        <v>#N/A</v>
      </c>
      <c r="BF116" s="509" t="e">
        <f ca="1">+IF(AND(ISNUMBER(OFFSET('Hygiene Data'!$F$5,0,10*ROW('Hygiene Data'!F110))),'Data Summary'!DU116="Yes"),OFFSET('Hygiene Data'!$F$5,0,10*ROW('Hygiene Data'!F110)),NA())</f>
        <v>#N/A</v>
      </c>
      <c r="BG116" s="509" t="e">
        <f ca="1">+IF(AND(ISNUMBER(OFFSET('Hygiene Data'!$F$7,0,10*ROW('Hygiene Data'!F110))),'Data Summary'!DV116="Yes"),OFFSET('Hygiene Data'!$F$7,0,10*ROW('Hygiene Data'!F110)),NA())</f>
        <v>#N/A</v>
      </c>
      <c r="BH116" s="509" t="e">
        <f ca="1">+IF(AND(ISNUMBER(OFFSET('Hygiene Data'!$F$9,0,10*ROW('Hygiene Data'!F110))),'Data Summary'!DW116="Yes"),OFFSET('Hygiene Data'!$F$9,0,10*ROW('Hygiene Data'!F110)),NA())</f>
        <v>#N/A</v>
      </c>
      <c r="BI116" s="509" t="e">
        <f ca="1">+IF(AND(ISNUMBER(OFFSET('Hygiene Data'!$G$5,0,10*ROW('Hygiene Data'!G110))),'Data Summary'!DX116="Yes"),OFFSET('Hygiene Data'!$G$5,0,10*ROW('Hygiene Data'!G110)),NA())</f>
        <v>#N/A</v>
      </c>
      <c r="BJ116" s="509" t="e">
        <f ca="1">+IF(AND(ISNUMBER(OFFSET('Hygiene Data'!$G$7,0,10*ROW('Hygiene Data'!G110))),'Data Summary'!DY116="Yes"),OFFSET('Hygiene Data'!$G$7,0,10*ROW('Hygiene Data'!G110)),NA())</f>
        <v>#N/A</v>
      </c>
      <c r="BK116" s="509" t="e">
        <f ca="1">+IF(AND(ISNUMBER(OFFSET('Hygiene Data'!$G$9,0,10*ROW('Hygiene Data'!G110))),'Data Summary'!DZ116="Yes"),OFFSET('Hygiene Data'!$G$9,0,10*ROW('Hygiene Data'!G110)),NA())</f>
        <v>#N/A</v>
      </c>
      <c r="BL116" s="509" t="e">
        <f ca="1">+IF(AND(ISNUMBER(OFFSET('Hygiene Data'!$H$5,0,10*ROW('Hygiene Data'!H110))),'Data Summary'!EA116="Yes"),OFFSET('Hygiene Data'!$H$5,0,10*ROW('Hygiene Data'!H110)),NA())</f>
        <v>#N/A</v>
      </c>
      <c r="BM116" s="509" t="e">
        <f ca="1">+IF(AND(ISNUMBER(OFFSET('Hygiene Data'!$H$7,0,10*ROW('Hygiene Data'!H110))),'Data Summary'!EB116="Yes"),OFFSET('Hygiene Data'!$H$7,0,10*ROW('Hygiene Data'!H110)),NA())</f>
        <v>#N/A</v>
      </c>
      <c r="BN116" s="509" t="e">
        <f ca="1">+IF(AND(ISNUMBER(OFFSET('Hygiene Data'!$H$9,0,10*ROW('Hygiene Data'!H110))),'Data Summary'!EC116="Yes"),OFFSET('Hygiene Data'!$H$9,0,10*ROW('Hygiene Data'!H110)),NA())</f>
        <v>#N/A</v>
      </c>
      <c r="BO116" s="509" t="e">
        <f ca="1">+IF(AND(ISNUMBER(OFFSET('Hygiene Data'!$I$5,0,10*ROW('Hygiene Data'!I110))),'Data Summary'!ED116="Yes"),OFFSET('Hygiene Data'!$I$5,0,10*ROW('Hygiene Data'!I110)),NA())</f>
        <v>#N/A</v>
      </c>
      <c r="BP116" s="509" t="e">
        <f ca="1">+IF(AND(ISNUMBER(OFFSET('Hygiene Data'!$I$7,0,10*ROW('Hygiene Data'!I110))),'Data Summary'!EE116="Yes"),OFFSET('Hygiene Data'!$I$7,0,10*ROW('Hygiene Data'!I110)),NA())</f>
        <v>#N/A</v>
      </c>
      <c r="BQ116" s="509" t="e">
        <f ca="1">+IF(AND(ISNUMBER(OFFSET('Hygiene Data'!$I$9,0,10*ROW('Hygiene Data'!I110))),'Data Summary'!EF116="Yes"),OFFSET('Hygiene Data'!$I$9,0,10*ROW('Hygiene Data'!I110)),NA())</f>
        <v>#N/A</v>
      </c>
    </row>
    <row r="117" spans="1:69" x14ac:dyDescent="0.25">
      <c r="A117" s="505" t="e">
        <f ca="1">+RIGHT('Data Summary'!A117,LEN('Data Summary'!A117)-9)</f>
        <v>#VALUE!</v>
      </c>
      <c r="B117" s="479" t="str">
        <f ca="1">+IF(ISTEXT('Data Summary'!B117),'Data Summary'!B117,"")</f>
        <v/>
      </c>
      <c r="C117" s="506" t="e">
        <f ca="1">+VALUE('Data Summary'!C117)</f>
        <v>#VALUE!</v>
      </c>
      <c r="D117" s="507" t="e">
        <f ca="1">+IF(AND(ISNUMBER(OFFSET('Water Data'!$D$4,0,10*ROW('Water Data'!D111))),'Data Summary'!BS117="Yes"),100-OFFSET('Water Data'!$D$4,0,10*ROW('Water Data'!D111)),NA())</f>
        <v>#N/A</v>
      </c>
      <c r="E117" s="507" t="e">
        <f ca="1">+IF(AND(ISNUMBER(OFFSET('Water Data'!$D$6,0,10*ROW('Water Data'!D111))),'Data Summary'!BT117="Yes"),OFFSET('Water Data'!$D$6,0,10*ROW('Water Data'!D111)),NA())</f>
        <v>#N/A</v>
      </c>
      <c r="F117" s="507" t="e">
        <f ca="1">+IF(AND(ISNUMBER(OFFSET('Water Data'!$D$9,0,10*ROW('Water Data'!D111))),'Data Summary'!BU117="Yes"),OFFSET('Water Data'!$D$9,0,10*ROW('Water Data'!D111)),NA())</f>
        <v>#N/A</v>
      </c>
      <c r="G117" s="507" t="e">
        <f ca="1">+IF(AND(ISNUMBER(OFFSET('Water Data'!$E$4,0,10*ROW('Water Data'!E111))),'Data Summary'!BV117="Yes"),100-OFFSET('Water Data'!$E$4,0,10*ROW('Water Data'!E111)),NA())</f>
        <v>#N/A</v>
      </c>
      <c r="H117" s="507" t="e">
        <f ca="1">+IF(AND(ISNUMBER(OFFSET('Water Data'!$E$6,0,10*ROW('Water Data'!E111))),'Data Summary'!BW117="Yes"),OFFSET('Water Data'!$E$6,0,10*ROW('Water Data'!E111)),NA())</f>
        <v>#N/A</v>
      </c>
      <c r="I117" s="507" t="e">
        <f ca="1">+IF(AND(ISNUMBER(OFFSET('Water Data'!$E$9,0,10*ROW('Water Data'!E111))),'Data Summary'!BX117="Yes"),OFFSET('Water Data'!$E$9,0,10*ROW('Water Data'!E111)),NA())</f>
        <v>#N/A</v>
      </c>
      <c r="J117" s="507" t="e">
        <f ca="1">+IF(AND(ISNUMBER(OFFSET('Water Data'!$F$4,0,10*ROW('Water Data'!F111))),'Data Summary'!BY117="Yes"),100-OFFSET('Water Data'!$F$4,0,10*ROW('Water Data'!F111)),NA())</f>
        <v>#N/A</v>
      </c>
      <c r="K117" s="507" t="e">
        <f ca="1">+IF(AND(ISNUMBER(OFFSET('Water Data'!$F$6,0,10*ROW('Water Data'!F111))),'Data Summary'!BZ117="Yes"),OFFSET('Water Data'!$F$6,0,10*ROW('Water Data'!F111)),NA())</f>
        <v>#N/A</v>
      </c>
      <c r="L117" s="507" t="e">
        <f ca="1">+IF(AND(ISNUMBER(OFFSET('Water Data'!$F$9,0,10*ROW('Water Data'!F111))),'Data Summary'!CA117="Yes"),OFFSET('Water Data'!$F$9,0,10*ROW('Water Data'!F111)),NA())</f>
        <v>#N/A</v>
      </c>
      <c r="M117" s="507" t="e">
        <f ca="1">+IF(AND(ISNUMBER(OFFSET('Water Data'!$G$4,0,10*ROW('Water Data'!G111))),'Data Summary'!CB117="Yes"),100-OFFSET('Water Data'!$G$4,0,10*ROW('Water Data'!G111)),NA())</f>
        <v>#N/A</v>
      </c>
      <c r="N117" s="507" t="e">
        <f ca="1">+IF(AND(ISNUMBER(OFFSET('Water Data'!$G$6,0,10*ROW('Water Data'!G111))),'Data Summary'!CC117="Yes"),OFFSET('Water Data'!$G$6,0,10*ROW('Water Data'!G111)),NA())</f>
        <v>#N/A</v>
      </c>
      <c r="O117" s="507" t="e">
        <f ca="1">+IF(AND(ISNUMBER(OFFSET('Water Data'!$G$9,0,10*ROW('Water Data'!G111))),'Data Summary'!CD117="Yes"),OFFSET('Water Data'!$G$9,0,10*ROW('Water Data'!G111)),NA())</f>
        <v>#N/A</v>
      </c>
      <c r="P117" s="507" t="e">
        <f ca="1">+IF(AND(ISNUMBER(OFFSET('Water Data'!$H$4,0,10*ROW('Water Data'!H111))),'Data Summary'!CE117="Yes"),100-OFFSET('Water Data'!$H$4,0,10*ROW('Water Data'!H111)),NA())</f>
        <v>#N/A</v>
      </c>
      <c r="Q117" s="507" t="e">
        <f ca="1">+IF(AND(ISNUMBER(OFFSET('Water Data'!$H$6,0,10*ROW('Water Data'!H111))),'Data Summary'!CF117="Yes"),OFFSET('Water Data'!$H$6,0,10*ROW('Water Data'!H111)),NA())</f>
        <v>#N/A</v>
      </c>
      <c r="R117" s="507" t="e">
        <f ca="1">+IF(AND(ISNUMBER(OFFSET('Water Data'!$H$9,0,10*ROW('Water Data'!H111))),'Data Summary'!CG117="Yes"),OFFSET('Water Data'!$H$9,0,10*ROW('Water Data'!H111)),NA())</f>
        <v>#N/A</v>
      </c>
      <c r="S117" s="507" t="e">
        <f ca="1">+IF(AND(ISNUMBER(OFFSET('Water Data'!$I$4,0,10*ROW('Water Data'!I111))),'Data Summary'!CH117="Yes"),100-OFFSET('Water Data'!$I$4,0,10*ROW('Water Data'!I111)),NA())</f>
        <v>#N/A</v>
      </c>
      <c r="T117" s="507" t="e">
        <f ca="1">+IF(AND(ISNUMBER(OFFSET('Water Data'!$I$6,0,10*ROW('Water Data'!I111))),'Data Summary'!CI117="Yes"),OFFSET('Water Data'!$I$6,0,10*ROW('Water Data'!I111)),NA())</f>
        <v>#N/A</v>
      </c>
      <c r="U117" s="507" t="e">
        <f ca="1">+IF(AND(ISNUMBER(OFFSET('Water Data'!$I$9,0,10*ROW('Water Data'!I111))),'Data Summary'!CJ117="Yes"),OFFSET('Water Data'!$I$9,0,10*ROW('Water Data'!I111)),NA())</f>
        <v>#N/A</v>
      </c>
      <c r="V117" s="508" t="e">
        <f ca="1">+IF(AND(ISNUMBER(OFFSET('Sanitation Data'!$D$4,0,10*ROW('Sanitation Data'!D111))),'Data Summary'!CK117="Yes"),100-OFFSET('Sanitation Data'!$D$4,0,10*ROW('Sanitation Data'!D111)),NA())</f>
        <v>#N/A</v>
      </c>
      <c r="W117" s="508" t="e">
        <f ca="1">+IF(AND(ISNUMBER(OFFSET('Sanitation Data'!$D$6,0,10*ROW('Sanitation Data'!D111))),'Data Summary'!CL117="Yes"),OFFSET('Sanitation Data'!$D$6,0,10*ROW('Sanitation Data'!D111)),NA())</f>
        <v>#N/A</v>
      </c>
      <c r="X117" s="508" t="e">
        <f ca="1">+IF(AND(ISNUMBER(OFFSET('Sanitation Data'!$D$10,0,10*ROW('Sanitation Data'!D111))),'Data Summary'!CM117="Yes"),OFFSET('Sanitation Data'!$D$10,0,10*ROW('Sanitation Data'!D111)),NA())</f>
        <v>#N/A</v>
      </c>
      <c r="Y117" s="508" t="e">
        <f ca="1">+IF(AND(ISNUMBER(OFFSET('Sanitation Data'!$D$11,0,10*ROW('Sanitation Data'!D111))),'Data Summary'!CN117="Yes"),OFFSET('Sanitation Data'!$D$11,0,10*ROW('Sanitation Data'!D111)),NA())</f>
        <v>#N/A</v>
      </c>
      <c r="Z117" s="508" t="e">
        <f ca="1">+IF(AND(ISNUMBER(OFFSET('Sanitation Data'!$D$12,0,10*ROW('Sanitation Data'!D111))),'Data Summary'!CO117="Yes"),OFFSET('Sanitation Data'!$D$12,0,10*ROW('Sanitation Data'!D111)),NA())</f>
        <v>#N/A</v>
      </c>
      <c r="AA117" s="508" t="e">
        <f ca="1">+IF(AND(ISNUMBER(OFFSET('Sanitation Data'!$E$4,0,10*ROW('Sanitation Data'!E111))),'Data Summary'!CP117="Yes"),100-OFFSET('Sanitation Data'!$E$4,0,10*ROW('Sanitation Data'!E111)),NA())</f>
        <v>#N/A</v>
      </c>
      <c r="AB117" s="508" t="e">
        <f ca="1">+IF(AND(ISNUMBER(OFFSET('Sanitation Data'!$E$6,0,10*ROW('Sanitation Data'!E111))),'Data Summary'!CQ117="Yes"),OFFSET('Sanitation Data'!$E$6,0,10*ROW('Sanitation Data'!E111)),NA())</f>
        <v>#N/A</v>
      </c>
      <c r="AC117" s="508" t="e">
        <f ca="1">+IF(AND(ISNUMBER(OFFSET('Sanitation Data'!$E$10,0,10*ROW('Sanitation Data'!E111))),'Data Summary'!CR117="Yes"),OFFSET('Sanitation Data'!$E$10,0,10*ROW('Sanitation Data'!E111)),NA())</f>
        <v>#N/A</v>
      </c>
      <c r="AD117" s="508" t="e">
        <f ca="1">+IF(AND(ISNUMBER(OFFSET('Sanitation Data'!$E$11,0,10*ROW('Sanitation Data'!E111))),'Data Summary'!CS117="Yes"),OFFSET('Sanitation Data'!$E$11,0,10*ROW('Sanitation Data'!E111)),NA())</f>
        <v>#N/A</v>
      </c>
      <c r="AE117" s="508" t="e">
        <f ca="1">+IF(AND(ISNUMBER(OFFSET('Sanitation Data'!$E$12,0,10*ROW('Sanitation Data'!E111))),'Data Summary'!CT117="Yes"),OFFSET('Sanitation Data'!$E$12,0,10*ROW('Sanitation Data'!E111)),NA())</f>
        <v>#N/A</v>
      </c>
      <c r="AF117" s="508" t="e">
        <f ca="1">+IF(AND(ISNUMBER(OFFSET('Sanitation Data'!$F$4,0,10*ROW('Sanitation Data'!F111))),'Data Summary'!CU117="Yes"),100-OFFSET('Sanitation Data'!$F$4,0,10*ROW('Sanitation Data'!F111)),NA())</f>
        <v>#N/A</v>
      </c>
      <c r="AG117" s="508" t="e">
        <f ca="1">+IF(AND(ISNUMBER(OFFSET('Sanitation Data'!$F$6,0,10*ROW('Sanitation Data'!F111))),'Data Summary'!CV117="Yes"),OFFSET('Sanitation Data'!$F$6,0,10*ROW('Sanitation Data'!F111)),NA())</f>
        <v>#N/A</v>
      </c>
      <c r="AH117" s="508" t="e">
        <f ca="1">+IF(AND(ISNUMBER(OFFSET('Sanitation Data'!$F$10,0,10*ROW('Sanitation Data'!F111))),'Data Summary'!CW117="Yes"),OFFSET('Sanitation Data'!$F$10,0,10*ROW('Sanitation Data'!F111)),NA())</f>
        <v>#N/A</v>
      </c>
      <c r="AI117" s="508" t="e">
        <f ca="1">+IF(AND(ISNUMBER(OFFSET('Sanitation Data'!$F$11,0,10*ROW('Sanitation Data'!F111))),'Data Summary'!CX117="Yes"),OFFSET('Sanitation Data'!$F$11,0,10*ROW('Sanitation Data'!F111)),NA())</f>
        <v>#N/A</v>
      </c>
      <c r="AJ117" s="508" t="e">
        <f ca="1">+IF(AND(ISNUMBER(OFFSET('Sanitation Data'!$F$12,0,10*ROW('Sanitation Data'!F111))),'Data Summary'!CY117="Yes"),OFFSET('Sanitation Data'!$F$12,0,10*ROW('Sanitation Data'!F111)),NA())</f>
        <v>#N/A</v>
      </c>
      <c r="AK117" s="508" t="e">
        <f ca="1">+IF(AND(ISNUMBER(OFFSET('Sanitation Data'!$G$4,0,10*ROW('Sanitation Data'!G111))),'Data Summary'!CZ117="Yes"),100-OFFSET('Sanitation Data'!$G$4,0,10*ROW('Sanitation Data'!G111)),NA())</f>
        <v>#N/A</v>
      </c>
      <c r="AL117" s="508" t="e">
        <f ca="1">+IF(AND(ISNUMBER(OFFSET('Sanitation Data'!$G$6,0,10*ROW('Sanitation Data'!G111))),'Data Summary'!DA117="Yes"),OFFSET('Sanitation Data'!$G$6,0,10*ROW('Sanitation Data'!G111)),NA())</f>
        <v>#N/A</v>
      </c>
      <c r="AM117" s="508" t="e">
        <f ca="1">+IF(AND(ISNUMBER(OFFSET('Sanitation Data'!$G$10,0,10*ROW('Sanitation Data'!G111))),'Data Summary'!DB117="Yes"),OFFSET('Sanitation Data'!$G$10,0,10*ROW('Sanitation Data'!G111)),NA())</f>
        <v>#N/A</v>
      </c>
      <c r="AN117" s="508" t="e">
        <f ca="1">+IF(AND(ISNUMBER(OFFSET('Sanitation Data'!$G$11,0,10*ROW('Sanitation Data'!G111))),'Data Summary'!DC117="Yes"),OFFSET('Sanitation Data'!$G$11,0,10*ROW('Sanitation Data'!G111)),NA())</f>
        <v>#N/A</v>
      </c>
      <c r="AO117" s="508" t="e">
        <f ca="1">+IF(AND(ISNUMBER(OFFSET('Sanitation Data'!$G$12,0,10*ROW('Sanitation Data'!G111))),'Data Summary'!DD117="Yes"),OFFSET('Sanitation Data'!$G$12,0,10*ROW('Sanitation Data'!G111)),NA())</f>
        <v>#N/A</v>
      </c>
      <c r="AP117" s="508" t="e">
        <f ca="1">+IF(AND(ISNUMBER(OFFSET('Sanitation Data'!$H$4,0,10*ROW('Sanitation Data'!H111))),'Data Summary'!DE117="Yes"),100-OFFSET('Sanitation Data'!$H$4,0,10*ROW('Sanitation Data'!H111)),NA())</f>
        <v>#N/A</v>
      </c>
      <c r="AQ117" s="508" t="e">
        <f ca="1">+IF(AND(ISNUMBER(OFFSET('Sanitation Data'!$H$6,0,10*ROW('Sanitation Data'!H111))),'Data Summary'!DF117="Yes"),OFFSET('Sanitation Data'!$H$6,0,10*ROW('Sanitation Data'!H111)),NA())</f>
        <v>#N/A</v>
      </c>
      <c r="AR117" s="508" t="e">
        <f ca="1">+IF(AND(ISNUMBER(OFFSET('Sanitation Data'!$H$10,0,10*ROW('Sanitation Data'!H111))),'Data Summary'!DG117="Yes"),OFFSET('Sanitation Data'!$H$10,0,10*ROW('Sanitation Data'!H111)),NA())</f>
        <v>#N/A</v>
      </c>
      <c r="AS117" s="508" t="e">
        <f ca="1">+IF(AND(ISNUMBER(OFFSET('Sanitation Data'!$H$11,0,10*ROW('Sanitation Data'!H111))),'Data Summary'!DH117="Yes"),OFFSET('Sanitation Data'!$H$11,0,10*ROW('Sanitation Data'!H111)),NA())</f>
        <v>#N/A</v>
      </c>
      <c r="AT117" s="508" t="e">
        <f ca="1">+IF(AND(ISNUMBER(OFFSET('Sanitation Data'!$H$12,0,10*ROW('Sanitation Data'!H111))),'Data Summary'!DI117="Yes"),OFFSET('Sanitation Data'!$H$12,0,10*ROW('Sanitation Data'!H111)),NA())</f>
        <v>#N/A</v>
      </c>
      <c r="AU117" s="508" t="e">
        <f ca="1">+IF(AND(ISNUMBER(OFFSET('Sanitation Data'!$I$4,0,10*ROW('Sanitation Data'!I111))),'Data Summary'!DJ117="Yes"),100-OFFSET('Sanitation Data'!$I$4,0,10*ROW('Sanitation Data'!I111)),NA())</f>
        <v>#N/A</v>
      </c>
      <c r="AV117" s="508" t="e">
        <f ca="1">+IF(AND(ISNUMBER(OFFSET('Sanitation Data'!$I$6,0,10*ROW('Sanitation Data'!I111))),'Data Summary'!DK117="Yes"),OFFSET('Sanitation Data'!$I$6,0,10*ROW('Sanitation Data'!I111)),NA())</f>
        <v>#N/A</v>
      </c>
      <c r="AW117" s="508" t="e">
        <f ca="1">+IF(AND(ISNUMBER(OFFSET('Sanitation Data'!$I$10,0,10*ROW('Sanitation Data'!I111))),'Data Summary'!DL117="Yes"),OFFSET('Sanitation Data'!$I$10,0,10*ROW('Sanitation Data'!I111)),NA())</f>
        <v>#N/A</v>
      </c>
      <c r="AX117" s="508" t="e">
        <f ca="1">+IF(AND(ISNUMBER(OFFSET('Sanitation Data'!$I$11,0,10*ROW('Sanitation Data'!I111))),'Data Summary'!DM117="Yes"),OFFSET('Sanitation Data'!$I$11,0,10*ROW('Sanitation Data'!I111)),NA())</f>
        <v>#N/A</v>
      </c>
      <c r="AY117" s="508" t="e">
        <f ca="1">+IF(AND(ISNUMBER(OFFSET('Sanitation Data'!$I$12,0,10*ROW('Sanitation Data'!I111))),'Data Summary'!DN117="Yes"),OFFSET('Sanitation Data'!$I$12,0,10*ROW('Sanitation Data'!I111)),NA())</f>
        <v>#N/A</v>
      </c>
      <c r="AZ117" s="509" t="e">
        <f ca="1">+IF(AND(ISNUMBER(OFFSET('Hygiene Data'!$D$5,0,10*ROW('Hygiene Data'!D111))),'Data Summary'!DO117="Yes"),OFFSET('Hygiene Data'!$D$5,0,10*ROW('Hygiene Data'!D111)),NA())</f>
        <v>#N/A</v>
      </c>
      <c r="BA117" s="509" t="e">
        <f ca="1">+IF(AND(ISNUMBER(OFFSET('Hygiene Data'!$D$7,0,10*ROW('Hygiene Data'!D111))),'Data Summary'!DP117="Yes"),OFFSET('Hygiene Data'!$D$7,0,10*ROW('Hygiene Data'!D111)),NA())</f>
        <v>#N/A</v>
      </c>
      <c r="BB117" s="509" t="e">
        <f ca="1">+IF(AND(ISNUMBER(OFFSET('Hygiene Data'!$D$9,0,10*ROW('Hygiene Data'!D111))),'Data Summary'!DQ117="Yes"),OFFSET('Hygiene Data'!$D$9,0,10*ROW('Hygiene Data'!D111)),NA())</f>
        <v>#N/A</v>
      </c>
      <c r="BC117" s="509" t="e">
        <f ca="1">+IF(AND(ISNUMBER(OFFSET('Hygiene Data'!$E$5,0,10*ROW('Hygiene Data'!E111))),'Data Summary'!DR117="Yes"),OFFSET('Hygiene Data'!$E$5,0,10*ROW('Hygiene Data'!E111)),NA())</f>
        <v>#N/A</v>
      </c>
      <c r="BD117" s="509" t="e">
        <f ca="1">+IF(AND(ISNUMBER(OFFSET('Hygiene Data'!$E$7,0,10*ROW('Hygiene Data'!E111))),'Data Summary'!DS117="Yes"),OFFSET('Hygiene Data'!$E$7,0,10*ROW('Hygiene Data'!E111)),NA())</f>
        <v>#N/A</v>
      </c>
      <c r="BE117" s="509" t="e">
        <f ca="1">+IF(AND(ISNUMBER(OFFSET('Hygiene Data'!$E$9,0,10*ROW('Hygiene Data'!E111))),'Data Summary'!DT117="Yes"),OFFSET('Hygiene Data'!$E$9,0,10*ROW('Hygiene Data'!E111)),NA())</f>
        <v>#N/A</v>
      </c>
      <c r="BF117" s="509" t="e">
        <f ca="1">+IF(AND(ISNUMBER(OFFSET('Hygiene Data'!$F$5,0,10*ROW('Hygiene Data'!F111))),'Data Summary'!DU117="Yes"),OFFSET('Hygiene Data'!$F$5,0,10*ROW('Hygiene Data'!F111)),NA())</f>
        <v>#N/A</v>
      </c>
      <c r="BG117" s="509" t="e">
        <f ca="1">+IF(AND(ISNUMBER(OFFSET('Hygiene Data'!$F$7,0,10*ROW('Hygiene Data'!F111))),'Data Summary'!DV117="Yes"),OFFSET('Hygiene Data'!$F$7,0,10*ROW('Hygiene Data'!F111)),NA())</f>
        <v>#N/A</v>
      </c>
      <c r="BH117" s="509" t="e">
        <f ca="1">+IF(AND(ISNUMBER(OFFSET('Hygiene Data'!$F$9,0,10*ROW('Hygiene Data'!F111))),'Data Summary'!DW117="Yes"),OFFSET('Hygiene Data'!$F$9,0,10*ROW('Hygiene Data'!F111)),NA())</f>
        <v>#N/A</v>
      </c>
      <c r="BI117" s="509" t="e">
        <f ca="1">+IF(AND(ISNUMBER(OFFSET('Hygiene Data'!$G$5,0,10*ROW('Hygiene Data'!G111))),'Data Summary'!DX117="Yes"),OFFSET('Hygiene Data'!$G$5,0,10*ROW('Hygiene Data'!G111)),NA())</f>
        <v>#N/A</v>
      </c>
      <c r="BJ117" s="509" t="e">
        <f ca="1">+IF(AND(ISNUMBER(OFFSET('Hygiene Data'!$G$7,0,10*ROW('Hygiene Data'!G111))),'Data Summary'!DY117="Yes"),OFFSET('Hygiene Data'!$G$7,0,10*ROW('Hygiene Data'!G111)),NA())</f>
        <v>#N/A</v>
      </c>
      <c r="BK117" s="509" t="e">
        <f ca="1">+IF(AND(ISNUMBER(OFFSET('Hygiene Data'!$G$9,0,10*ROW('Hygiene Data'!G111))),'Data Summary'!DZ117="Yes"),OFFSET('Hygiene Data'!$G$9,0,10*ROW('Hygiene Data'!G111)),NA())</f>
        <v>#N/A</v>
      </c>
      <c r="BL117" s="509" t="e">
        <f ca="1">+IF(AND(ISNUMBER(OFFSET('Hygiene Data'!$H$5,0,10*ROW('Hygiene Data'!H111))),'Data Summary'!EA117="Yes"),OFFSET('Hygiene Data'!$H$5,0,10*ROW('Hygiene Data'!H111)),NA())</f>
        <v>#N/A</v>
      </c>
      <c r="BM117" s="509" t="e">
        <f ca="1">+IF(AND(ISNUMBER(OFFSET('Hygiene Data'!$H$7,0,10*ROW('Hygiene Data'!H111))),'Data Summary'!EB117="Yes"),OFFSET('Hygiene Data'!$H$7,0,10*ROW('Hygiene Data'!H111)),NA())</f>
        <v>#N/A</v>
      </c>
      <c r="BN117" s="509" t="e">
        <f ca="1">+IF(AND(ISNUMBER(OFFSET('Hygiene Data'!$H$9,0,10*ROW('Hygiene Data'!H111))),'Data Summary'!EC117="Yes"),OFFSET('Hygiene Data'!$H$9,0,10*ROW('Hygiene Data'!H111)),NA())</f>
        <v>#N/A</v>
      </c>
      <c r="BO117" s="509" t="e">
        <f ca="1">+IF(AND(ISNUMBER(OFFSET('Hygiene Data'!$I$5,0,10*ROW('Hygiene Data'!I111))),'Data Summary'!ED117="Yes"),OFFSET('Hygiene Data'!$I$5,0,10*ROW('Hygiene Data'!I111)),NA())</f>
        <v>#N/A</v>
      </c>
      <c r="BP117" s="509" t="e">
        <f ca="1">+IF(AND(ISNUMBER(OFFSET('Hygiene Data'!$I$7,0,10*ROW('Hygiene Data'!I111))),'Data Summary'!EE117="Yes"),OFFSET('Hygiene Data'!$I$7,0,10*ROW('Hygiene Data'!I111)),NA())</f>
        <v>#N/A</v>
      </c>
      <c r="BQ117" s="509" t="e">
        <f ca="1">+IF(AND(ISNUMBER(OFFSET('Hygiene Data'!$I$9,0,10*ROW('Hygiene Data'!I111))),'Data Summary'!EF117="Yes"),OFFSET('Hygiene Data'!$I$9,0,10*ROW('Hygiene Data'!I111)),NA())</f>
        <v>#N/A</v>
      </c>
    </row>
    <row r="118" spans="1:69" x14ac:dyDescent="0.25">
      <c r="A118" s="505" t="e">
        <f ca="1">+RIGHT('Data Summary'!A118,LEN('Data Summary'!A118)-9)</f>
        <v>#VALUE!</v>
      </c>
      <c r="B118" s="479" t="str">
        <f ca="1">+IF(ISTEXT('Data Summary'!B118),'Data Summary'!B118,"")</f>
        <v/>
      </c>
      <c r="C118" s="506" t="e">
        <f ca="1">+VALUE('Data Summary'!C118)</f>
        <v>#VALUE!</v>
      </c>
      <c r="D118" s="507" t="e">
        <f ca="1">+IF(AND(ISNUMBER(OFFSET('Water Data'!$D$4,0,10*ROW('Water Data'!D112))),'Data Summary'!BS118="Yes"),100-OFFSET('Water Data'!$D$4,0,10*ROW('Water Data'!D112)),NA())</f>
        <v>#N/A</v>
      </c>
      <c r="E118" s="507" t="e">
        <f ca="1">+IF(AND(ISNUMBER(OFFSET('Water Data'!$D$6,0,10*ROW('Water Data'!D112))),'Data Summary'!BT118="Yes"),OFFSET('Water Data'!$D$6,0,10*ROW('Water Data'!D112)),NA())</f>
        <v>#N/A</v>
      </c>
      <c r="F118" s="507" t="e">
        <f ca="1">+IF(AND(ISNUMBER(OFFSET('Water Data'!$D$9,0,10*ROW('Water Data'!D112))),'Data Summary'!BU118="Yes"),OFFSET('Water Data'!$D$9,0,10*ROW('Water Data'!D112)),NA())</f>
        <v>#N/A</v>
      </c>
      <c r="G118" s="507" t="e">
        <f ca="1">+IF(AND(ISNUMBER(OFFSET('Water Data'!$E$4,0,10*ROW('Water Data'!E112))),'Data Summary'!BV118="Yes"),100-OFFSET('Water Data'!$E$4,0,10*ROW('Water Data'!E112)),NA())</f>
        <v>#N/A</v>
      </c>
      <c r="H118" s="507" t="e">
        <f ca="1">+IF(AND(ISNUMBER(OFFSET('Water Data'!$E$6,0,10*ROW('Water Data'!E112))),'Data Summary'!BW118="Yes"),OFFSET('Water Data'!$E$6,0,10*ROW('Water Data'!E112)),NA())</f>
        <v>#N/A</v>
      </c>
      <c r="I118" s="507" t="e">
        <f ca="1">+IF(AND(ISNUMBER(OFFSET('Water Data'!$E$9,0,10*ROW('Water Data'!E112))),'Data Summary'!BX118="Yes"),OFFSET('Water Data'!$E$9,0,10*ROW('Water Data'!E112)),NA())</f>
        <v>#N/A</v>
      </c>
      <c r="J118" s="507" t="e">
        <f ca="1">+IF(AND(ISNUMBER(OFFSET('Water Data'!$F$4,0,10*ROW('Water Data'!F112))),'Data Summary'!BY118="Yes"),100-OFFSET('Water Data'!$F$4,0,10*ROW('Water Data'!F112)),NA())</f>
        <v>#N/A</v>
      </c>
      <c r="K118" s="507" t="e">
        <f ca="1">+IF(AND(ISNUMBER(OFFSET('Water Data'!$F$6,0,10*ROW('Water Data'!F112))),'Data Summary'!BZ118="Yes"),OFFSET('Water Data'!$F$6,0,10*ROW('Water Data'!F112)),NA())</f>
        <v>#N/A</v>
      </c>
      <c r="L118" s="507" t="e">
        <f ca="1">+IF(AND(ISNUMBER(OFFSET('Water Data'!$F$9,0,10*ROW('Water Data'!F112))),'Data Summary'!CA118="Yes"),OFFSET('Water Data'!$F$9,0,10*ROW('Water Data'!F112)),NA())</f>
        <v>#N/A</v>
      </c>
      <c r="M118" s="507" t="e">
        <f ca="1">+IF(AND(ISNUMBER(OFFSET('Water Data'!$G$4,0,10*ROW('Water Data'!G112))),'Data Summary'!CB118="Yes"),100-OFFSET('Water Data'!$G$4,0,10*ROW('Water Data'!G112)),NA())</f>
        <v>#N/A</v>
      </c>
      <c r="N118" s="507" t="e">
        <f ca="1">+IF(AND(ISNUMBER(OFFSET('Water Data'!$G$6,0,10*ROW('Water Data'!G112))),'Data Summary'!CC118="Yes"),OFFSET('Water Data'!$G$6,0,10*ROW('Water Data'!G112)),NA())</f>
        <v>#N/A</v>
      </c>
      <c r="O118" s="507" t="e">
        <f ca="1">+IF(AND(ISNUMBER(OFFSET('Water Data'!$G$9,0,10*ROW('Water Data'!G112))),'Data Summary'!CD118="Yes"),OFFSET('Water Data'!$G$9,0,10*ROW('Water Data'!G112)),NA())</f>
        <v>#N/A</v>
      </c>
      <c r="P118" s="507" t="e">
        <f ca="1">+IF(AND(ISNUMBER(OFFSET('Water Data'!$H$4,0,10*ROW('Water Data'!H112))),'Data Summary'!CE118="Yes"),100-OFFSET('Water Data'!$H$4,0,10*ROW('Water Data'!H112)),NA())</f>
        <v>#N/A</v>
      </c>
      <c r="Q118" s="507" t="e">
        <f ca="1">+IF(AND(ISNUMBER(OFFSET('Water Data'!$H$6,0,10*ROW('Water Data'!H112))),'Data Summary'!CF118="Yes"),OFFSET('Water Data'!$H$6,0,10*ROW('Water Data'!H112)),NA())</f>
        <v>#N/A</v>
      </c>
      <c r="R118" s="507" t="e">
        <f ca="1">+IF(AND(ISNUMBER(OFFSET('Water Data'!$H$9,0,10*ROW('Water Data'!H112))),'Data Summary'!CG118="Yes"),OFFSET('Water Data'!$H$9,0,10*ROW('Water Data'!H112)),NA())</f>
        <v>#N/A</v>
      </c>
      <c r="S118" s="507" t="e">
        <f ca="1">+IF(AND(ISNUMBER(OFFSET('Water Data'!$I$4,0,10*ROW('Water Data'!I112))),'Data Summary'!CH118="Yes"),100-OFFSET('Water Data'!$I$4,0,10*ROW('Water Data'!I112)),NA())</f>
        <v>#N/A</v>
      </c>
      <c r="T118" s="507" t="e">
        <f ca="1">+IF(AND(ISNUMBER(OFFSET('Water Data'!$I$6,0,10*ROW('Water Data'!I112))),'Data Summary'!CI118="Yes"),OFFSET('Water Data'!$I$6,0,10*ROW('Water Data'!I112)),NA())</f>
        <v>#N/A</v>
      </c>
      <c r="U118" s="507" t="e">
        <f ca="1">+IF(AND(ISNUMBER(OFFSET('Water Data'!$I$9,0,10*ROW('Water Data'!I112))),'Data Summary'!CJ118="Yes"),OFFSET('Water Data'!$I$9,0,10*ROW('Water Data'!I112)),NA())</f>
        <v>#N/A</v>
      </c>
      <c r="V118" s="508" t="e">
        <f ca="1">+IF(AND(ISNUMBER(OFFSET('Sanitation Data'!$D$4,0,10*ROW('Sanitation Data'!D112))),'Data Summary'!CK118="Yes"),100-OFFSET('Sanitation Data'!$D$4,0,10*ROW('Sanitation Data'!D112)),NA())</f>
        <v>#N/A</v>
      </c>
      <c r="W118" s="508" t="e">
        <f ca="1">+IF(AND(ISNUMBER(OFFSET('Sanitation Data'!$D$6,0,10*ROW('Sanitation Data'!D112))),'Data Summary'!CL118="Yes"),OFFSET('Sanitation Data'!$D$6,0,10*ROW('Sanitation Data'!D112)),NA())</f>
        <v>#N/A</v>
      </c>
      <c r="X118" s="508" t="e">
        <f ca="1">+IF(AND(ISNUMBER(OFFSET('Sanitation Data'!$D$10,0,10*ROW('Sanitation Data'!D112))),'Data Summary'!CM118="Yes"),OFFSET('Sanitation Data'!$D$10,0,10*ROW('Sanitation Data'!D112)),NA())</f>
        <v>#N/A</v>
      </c>
      <c r="Y118" s="508" t="e">
        <f ca="1">+IF(AND(ISNUMBER(OFFSET('Sanitation Data'!$D$11,0,10*ROW('Sanitation Data'!D112))),'Data Summary'!CN118="Yes"),OFFSET('Sanitation Data'!$D$11,0,10*ROW('Sanitation Data'!D112)),NA())</f>
        <v>#N/A</v>
      </c>
      <c r="Z118" s="508" t="e">
        <f ca="1">+IF(AND(ISNUMBER(OFFSET('Sanitation Data'!$D$12,0,10*ROW('Sanitation Data'!D112))),'Data Summary'!CO118="Yes"),OFFSET('Sanitation Data'!$D$12,0,10*ROW('Sanitation Data'!D112)),NA())</f>
        <v>#N/A</v>
      </c>
      <c r="AA118" s="508" t="e">
        <f ca="1">+IF(AND(ISNUMBER(OFFSET('Sanitation Data'!$E$4,0,10*ROW('Sanitation Data'!E112))),'Data Summary'!CP118="Yes"),100-OFFSET('Sanitation Data'!$E$4,0,10*ROW('Sanitation Data'!E112)),NA())</f>
        <v>#N/A</v>
      </c>
      <c r="AB118" s="508" t="e">
        <f ca="1">+IF(AND(ISNUMBER(OFFSET('Sanitation Data'!$E$6,0,10*ROW('Sanitation Data'!E112))),'Data Summary'!CQ118="Yes"),OFFSET('Sanitation Data'!$E$6,0,10*ROW('Sanitation Data'!E112)),NA())</f>
        <v>#N/A</v>
      </c>
      <c r="AC118" s="508" t="e">
        <f ca="1">+IF(AND(ISNUMBER(OFFSET('Sanitation Data'!$E$10,0,10*ROW('Sanitation Data'!E112))),'Data Summary'!CR118="Yes"),OFFSET('Sanitation Data'!$E$10,0,10*ROW('Sanitation Data'!E112)),NA())</f>
        <v>#N/A</v>
      </c>
      <c r="AD118" s="508" t="e">
        <f ca="1">+IF(AND(ISNUMBER(OFFSET('Sanitation Data'!$E$11,0,10*ROW('Sanitation Data'!E112))),'Data Summary'!CS118="Yes"),OFFSET('Sanitation Data'!$E$11,0,10*ROW('Sanitation Data'!E112)),NA())</f>
        <v>#N/A</v>
      </c>
      <c r="AE118" s="508" t="e">
        <f ca="1">+IF(AND(ISNUMBER(OFFSET('Sanitation Data'!$E$12,0,10*ROW('Sanitation Data'!E112))),'Data Summary'!CT118="Yes"),OFFSET('Sanitation Data'!$E$12,0,10*ROW('Sanitation Data'!E112)),NA())</f>
        <v>#N/A</v>
      </c>
      <c r="AF118" s="508" t="e">
        <f ca="1">+IF(AND(ISNUMBER(OFFSET('Sanitation Data'!$F$4,0,10*ROW('Sanitation Data'!F112))),'Data Summary'!CU118="Yes"),100-OFFSET('Sanitation Data'!$F$4,0,10*ROW('Sanitation Data'!F112)),NA())</f>
        <v>#N/A</v>
      </c>
      <c r="AG118" s="508" t="e">
        <f ca="1">+IF(AND(ISNUMBER(OFFSET('Sanitation Data'!$F$6,0,10*ROW('Sanitation Data'!F112))),'Data Summary'!CV118="Yes"),OFFSET('Sanitation Data'!$F$6,0,10*ROW('Sanitation Data'!F112)),NA())</f>
        <v>#N/A</v>
      </c>
      <c r="AH118" s="508" t="e">
        <f ca="1">+IF(AND(ISNUMBER(OFFSET('Sanitation Data'!$F$10,0,10*ROW('Sanitation Data'!F112))),'Data Summary'!CW118="Yes"),OFFSET('Sanitation Data'!$F$10,0,10*ROW('Sanitation Data'!F112)),NA())</f>
        <v>#N/A</v>
      </c>
      <c r="AI118" s="508" t="e">
        <f ca="1">+IF(AND(ISNUMBER(OFFSET('Sanitation Data'!$F$11,0,10*ROW('Sanitation Data'!F112))),'Data Summary'!CX118="Yes"),OFFSET('Sanitation Data'!$F$11,0,10*ROW('Sanitation Data'!F112)),NA())</f>
        <v>#N/A</v>
      </c>
      <c r="AJ118" s="508" t="e">
        <f ca="1">+IF(AND(ISNUMBER(OFFSET('Sanitation Data'!$F$12,0,10*ROW('Sanitation Data'!F112))),'Data Summary'!CY118="Yes"),OFFSET('Sanitation Data'!$F$12,0,10*ROW('Sanitation Data'!F112)),NA())</f>
        <v>#N/A</v>
      </c>
      <c r="AK118" s="508" t="e">
        <f ca="1">+IF(AND(ISNUMBER(OFFSET('Sanitation Data'!$G$4,0,10*ROW('Sanitation Data'!G112))),'Data Summary'!CZ118="Yes"),100-OFFSET('Sanitation Data'!$G$4,0,10*ROW('Sanitation Data'!G112)),NA())</f>
        <v>#N/A</v>
      </c>
      <c r="AL118" s="508" t="e">
        <f ca="1">+IF(AND(ISNUMBER(OFFSET('Sanitation Data'!$G$6,0,10*ROW('Sanitation Data'!G112))),'Data Summary'!DA118="Yes"),OFFSET('Sanitation Data'!$G$6,0,10*ROW('Sanitation Data'!G112)),NA())</f>
        <v>#N/A</v>
      </c>
      <c r="AM118" s="508" t="e">
        <f ca="1">+IF(AND(ISNUMBER(OFFSET('Sanitation Data'!$G$10,0,10*ROW('Sanitation Data'!G112))),'Data Summary'!DB118="Yes"),OFFSET('Sanitation Data'!$G$10,0,10*ROW('Sanitation Data'!G112)),NA())</f>
        <v>#N/A</v>
      </c>
      <c r="AN118" s="508" t="e">
        <f ca="1">+IF(AND(ISNUMBER(OFFSET('Sanitation Data'!$G$11,0,10*ROW('Sanitation Data'!G112))),'Data Summary'!DC118="Yes"),OFFSET('Sanitation Data'!$G$11,0,10*ROW('Sanitation Data'!G112)),NA())</f>
        <v>#N/A</v>
      </c>
      <c r="AO118" s="508" t="e">
        <f ca="1">+IF(AND(ISNUMBER(OFFSET('Sanitation Data'!$G$12,0,10*ROW('Sanitation Data'!G112))),'Data Summary'!DD118="Yes"),OFFSET('Sanitation Data'!$G$12,0,10*ROW('Sanitation Data'!G112)),NA())</f>
        <v>#N/A</v>
      </c>
      <c r="AP118" s="508" t="e">
        <f ca="1">+IF(AND(ISNUMBER(OFFSET('Sanitation Data'!$H$4,0,10*ROW('Sanitation Data'!H112))),'Data Summary'!DE118="Yes"),100-OFFSET('Sanitation Data'!$H$4,0,10*ROW('Sanitation Data'!H112)),NA())</f>
        <v>#N/A</v>
      </c>
      <c r="AQ118" s="508" t="e">
        <f ca="1">+IF(AND(ISNUMBER(OFFSET('Sanitation Data'!$H$6,0,10*ROW('Sanitation Data'!H112))),'Data Summary'!DF118="Yes"),OFFSET('Sanitation Data'!$H$6,0,10*ROW('Sanitation Data'!H112)),NA())</f>
        <v>#N/A</v>
      </c>
      <c r="AR118" s="508" t="e">
        <f ca="1">+IF(AND(ISNUMBER(OFFSET('Sanitation Data'!$H$10,0,10*ROW('Sanitation Data'!H112))),'Data Summary'!DG118="Yes"),OFFSET('Sanitation Data'!$H$10,0,10*ROW('Sanitation Data'!H112)),NA())</f>
        <v>#N/A</v>
      </c>
      <c r="AS118" s="508" t="e">
        <f ca="1">+IF(AND(ISNUMBER(OFFSET('Sanitation Data'!$H$11,0,10*ROW('Sanitation Data'!H112))),'Data Summary'!DH118="Yes"),OFFSET('Sanitation Data'!$H$11,0,10*ROW('Sanitation Data'!H112)),NA())</f>
        <v>#N/A</v>
      </c>
      <c r="AT118" s="508" t="e">
        <f ca="1">+IF(AND(ISNUMBER(OFFSET('Sanitation Data'!$H$12,0,10*ROW('Sanitation Data'!H112))),'Data Summary'!DI118="Yes"),OFFSET('Sanitation Data'!$H$12,0,10*ROW('Sanitation Data'!H112)),NA())</f>
        <v>#N/A</v>
      </c>
      <c r="AU118" s="508" t="e">
        <f ca="1">+IF(AND(ISNUMBER(OFFSET('Sanitation Data'!$I$4,0,10*ROW('Sanitation Data'!I112))),'Data Summary'!DJ118="Yes"),100-OFFSET('Sanitation Data'!$I$4,0,10*ROW('Sanitation Data'!I112)),NA())</f>
        <v>#N/A</v>
      </c>
      <c r="AV118" s="508" t="e">
        <f ca="1">+IF(AND(ISNUMBER(OFFSET('Sanitation Data'!$I$6,0,10*ROW('Sanitation Data'!I112))),'Data Summary'!DK118="Yes"),OFFSET('Sanitation Data'!$I$6,0,10*ROW('Sanitation Data'!I112)),NA())</f>
        <v>#N/A</v>
      </c>
      <c r="AW118" s="508" t="e">
        <f ca="1">+IF(AND(ISNUMBER(OFFSET('Sanitation Data'!$I$10,0,10*ROW('Sanitation Data'!I112))),'Data Summary'!DL118="Yes"),OFFSET('Sanitation Data'!$I$10,0,10*ROW('Sanitation Data'!I112)),NA())</f>
        <v>#N/A</v>
      </c>
      <c r="AX118" s="508" t="e">
        <f ca="1">+IF(AND(ISNUMBER(OFFSET('Sanitation Data'!$I$11,0,10*ROW('Sanitation Data'!I112))),'Data Summary'!DM118="Yes"),OFFSET('Sanitation Data'!$I$11,0,10*ROW('Sanitation Data'!I112)),NA())</f>
        <v>#N/A</v>
      </c>
      <c r="AY118" s="508" t="e">
        <f ca="1">+IF(AND(ISNUMBER(OFFSET('Sanitation Data'!$I$12,0,10*ROW('Sanitation Data'!I112))),'Data Summary'!DN118="Yes"),OFFSET('Sanitation Data'!$I$12,0,10*ROW('Sanitation Data'!I112)),NA())</f>
        <v>#N/A</v>
      </c>
      <c r="AZ118" s="509" t="e">
        <f ca="1">+IF(AND(ISNUMBER(OFFSET('Hygiene Data'!$D$5,0,10*ROW('Hygiene Data'!D112))),'Data Summary'!DO118="Yes"),OFFSET('Hygiene Data'!$D$5,0,10*ROW('Hygiene Data'!D112)),NA())</f>
        <v>#N/A</v>
      </c>
      <c r="BA118" s="509" t="e">
        <f ca="1">+IF(AND(ISNUMBER(OFFSET('Hygiene Data'!$D$7,0,10*ROW('Hygiene Data'!D112))),'Data Summary'!DP118="Yes"),OFFSET('Hygiene Data'!$D$7,0,10*ROW('Hygiene Data'!D112)),NA())</f>
        <v>#N/A</v>
      </c>
      <c r="BB118" s="509" t="e">
        <f ca="1">+IF(AND(ISNUMBER(OFFSET('Hygiene Data'!$D$9,0,10*ROW('Hygiene Data'!D112))),'Data Summary'!DQ118="Yes"),OFFSET('Hygiene Data'!$D$9,0,10*ROW('Hygiene Data'!D112)),NA())</f>
        <v>#N/A</v>
      </c>
      <c r="BC118" s="509" t="e">
        <f ca="1">+IF(AND(ISNUMBER(OFFSET('Hygiene Data'!$E$5,0,10*ROW('Hygiene Data'!E112))),'Data Summary'!DR118="Yes"),OFFSET('Hygiene Data'!$E$5,0,10*ROW('Hygiene Data'!E112)),NA())</f>
        <v>#N/A</v>
      </c>
      <c r="BD118" s="509" t="e">
        <f ca="1">+IF(AND(ISNUMBER(OFFSET('Hygiene Data'!$E$7,0,10*ROW('Hygiene Data'!E112))),'Data Summary'!DS118="Yes"),OFFSET('Hygiene Data'!$E$7,0,10*ROW('Hygiene Data'!E112)),NA())</f>
        <v>#N/A</v>
      </c>
      <c r="BE118" s="509" t="e">
        <f ca="1">+IF(AND(ISNUMBER(OFFSET('Hygiene Data'!$E$9,0,10*ROW('Hygiene Data'!E112))),'Data Summary'!DT118="Yes"),OFFSET('Hygiene Data'!$E$9,0,10*ROW('Hygiene Data'!E112)),NA())</f>
        <v>#N/A</v>
      </c>
      <c r="BF118" s="509" t="e">
        <f ca="1">+IF(AND(ISNUMBER(OFFSET('Hygiene Data'!$F$5,0,10*ROW('Hygiene Data'!F112))),'Data Summary'!DU118="Yes"),OFFSET('Hygiene Data'!$F$5,0,10*ROW('Hygiene Data'!F112)),NA())</f>
        <v>#N/A</v>
      </c>
      <c r="BG118" s="509" t="e">
        <f ca="1">+IF(AND(ISNUMBER(OFFSET('Hygiene Data'!$F$7,0,10*ROW('Hygiene Data'!F112))),'Data Summary'!DV118="Yes"),OFFSET('Hygiene Data'!$F$7,0,10*ROW('Hygiene Data'!F112)),NA())</f>
        <v>#N/A</v>
      </c>
      <c r="BH118" s="509" t="e">
        <f ca="1">+IF(AND(ISNUMBER(OFFSET('Hygiene Data'!$F$9,0,10*ROW('Hygiene Data'!F112))),'Data Summary'!DW118="Yes"),OFFSET('Hygiene Data'!$F$9,0,10*ROW('Hygiene Data'!F112)),NA())</f>
        <v>#N/A</v>
      </c>
      <c r="BI118" s="509" t="e">
        <f ca="1">+IF(AND(ISNUMBER(OFFSET('Hygiene Data'!$G$5,0,10*ROW('Hygiene Data'!G112))),'Data Summary'!DX118="Yes"),OFFSET('Hygiene Data'!$G$5,0,10*ROW('Hygiene Data'!G112)),NA())</f>
        <v>#N/A</v>
      </c>
      <c r="BJ118" s="509" t="e">
        <f ca="1">+IF(AND(ISNUMBER(OFFSET('Hygiene Data'!$G$7,0,10*ROW('Hygiene Data'!G112))),'Data Summary'!DY118="Yes"),OFFSET('Hygiene Data'!$G$7,0,10*ROW('Hygiene Data'!G112)),NA())</f>
        <v>#N/A</v>
      </c>
      <c r="BK118" s="509" t="e">
        <f ca="1">+IF(AND(ISNUMBER(OFFSET('Hygiene Data'!$G$9,0,10*ROW('Hygiene Data'!G112))),'Data Summary'!DZ118="Yes"),OFFSET('Hygiene Data'!$G$9,0,10*ROW('Hygiene Data'!G112)),NA())</f>
        <v>#N/A</v>
      </c>
      <c r="BL118" s="509" t="e">
        <f ca="1">+IF(AND(ISNUMBER(OFFSET('Hygiene Data'!$H$5,0,10*ROW('Hygiene Data'!H112))),'Data Summary'!EA118="Yes"),OFFSET('Hygiene Data'!$H$5,0,10*ROW('Hygiene Data'!H112)),NA())</f>
        <v>#N/A</v>
      </c>
      <c r="BM118" s="509" t="e">
        <f ca="1">+IF(AND(ISNUMBER(OFFSET('Hygiene Data'!$H$7,0,10*ROW('Hygiene Data'!H112))),'Data Summary'!EB118="Yes"),OFFSET('Hygiene Data'!$H$7,0,10*ROW('Hygiene Data'!H112)),NA())</f>
        <v>#N/A</v>
      </c>
      <c r="BN118" s="509" t="e">
        <f ca="1">+IF(AND(ISNUMBER(OFFSET('Hygiene Data'!$H$9,0,10*ROW('Hygiene Data'!H112))),'Data Summary'!EC118="Yes"),OFFSET('Hygiene Data'!$H$9,0,10*ROW('Hygiene Data'!H112)),NA())</f>
        <v>#N/A</v>
      </c>
      <c r="BO118" s="509" t="e">
        <f ca="1">+IF(AND(ISNUMBER(OFFSET('Hygiene Data'!$I$5,0,10*ROW('Hygiene Data'!I112))),'Data Summary'!ED118="Yes"),OFFSET('Hygiene Data'!$I$5,0,10*ROW('Hygiene Data'!I112)),NA())</f>
        <v>#N/A</v>
      </c>
      <c r="BP118" s="509" t="e">
        <f ca="1">+IF(AND(ISNUMBER(OFFSET('Hygiene Data'!$I$7,0,10*ROW('Hygiene Data'!I112))),'Data Summary'!EE118="Yes"),OFFSET('Hygiene Data'!$I$7,0,10*ROW('Hygiene Data'!I112)),NA())</f>
        <v>#N/A</v>
      </c>
      <c r="BQ118" s="509" t="e">
        <f ca="1">+IF(AND(ISNUMBER(OFFSET('Hygiene Data'!$I$9,0,10*ROW('Hygiene Data'!I112))),'Data Summary'!EF118="Yes"),OFFSET('Hygiene Data'!$I$9,0,10*ROW('Hygiene Data'!I112)),NA())</f>
        <v>#N/A</v>
      </c>
    </row>
    <row r="119" spans="1:69" x14ac:dyDescent="0.25">
      <c r="A119" s="505" t="e">
        <f ca="1">+RIGHT('Data Summary'!A119,LEN('Data Summary'!A119)-9)</f>
        <v>#VALUE!</v>
      </c>
      <c r="B119" s="479" t="str">
        <f ca="1">+IF(ISTEXT('Data Summary'!B119),'Data Summary'!B119,"")</f>
        <v/>
      </c>
      <c r="C119" s="506" t="e">
        <f ca="1">+VALUE('Data Summary'!C119)</f>
        <v>#VALUE!</v>
      </c>
      <c r="D119" s="507" t="e">
        <f ca="1">+IF(AND(ISNUMBER(OFFSET('Water Data'!$D$4,0,10*ROW('Water Data'!D113))),'Data Summary'!BS119="Yes"),100-OFFSET('Water Data'!$D$4,0,10*ROW('Water Data'!D113)),NA())</f>
        <v>#N/A</v>
      </c>
      <c r="E119" s="507" t="e">
        <f ca="1">+IF(AND(ISNUMBER(OFFSET('Water Data'!$D$6,0,10*ROW('Water Data'!D113))),'Data Summary'!BT119="Yes"),OFFSET('Water Data'!$D$6,0,10*ROW('Water Data'!D113)),NA())</f>
        <v>#N/A</v>
      </c>
      <c r="F119" s="507" t="e">
        <f ca="1">+IF(AND(ISNUMBER(OFFSET('Water Data'!$D$9,0,10*ROW('Water Data'!D113))),'Data Summary'!BU119="Yes"),OFFSET('Water Data'!$D$9,0,10*ROW('Water Data'!D113)),NA())</f>
        <v>#N/A</v>
      </c>
      <c r="G119" s="507" t="e">
        <f ca="1">+IF(AND(ISNUMBER(OFFSET('Water Data'!$E$4,0,10*ROW('Water Data'!E113))),'Data Summary'!BV119="Yes"),100-OFFSET('Water Data'!$E$4,0,10*ROW('Water Data'!E113)),NA())</f>
        <v>#N/A</v>
      </c>
      <c r="H119" s="507" t="e">
        <f ca="1">+IF(AND(ISNUMBER(OFFSET('Water Data'!$E$6,0,10*ROW('Water Data'!E113))),'Data Summary'!BW119="Yes"),OFFSET('Water Data'!$E$6,0,10*ROW('Water Data'!E113)),NA())</f>
        <v>#N/A</v>
      </c>
      <c r="I119" s="507" t="e">
        <f ca="1">+IF(AND(ISNUMBER(OFFSET('Water Data'!$E$9,0,10*ROW('Water Data'!E113))),'Data Summary'!BX119="Yes"),OFFSET('Water Data'!$E$9,0,10*ROW('Water Data'!E113)),NA())</f>
        <v>#N/A</v>
      </c>
      <c r="J119" s="507" t="e">
        <f ca="1">+IF(AND(ISNUMBER(OFFSET('Water Data'!$F$4,0,10*ROW('Water Data'!F113))),'Data Summary'!BY119="Yes"),100-OFFSET('Water Data'!$F$4,0,10*ROW('Water Data'!F113)),NA())</f>
        <v>#N/A</v>
      </c>
      <c r="K119" s="507" t="e">
        <f ca="1">+IF(AND(ISNUMBER(OFFSET('Water Data'!$F$6,0,10*ROW('Water Data'!F113))),'Data Summary'!BZ119="Yes"),OFFSET('Water Data'!$F$6,0,10*ROW('Water Data'!F113)),NA())</f>
        <v>#N/A</v>
      </c>
      <c r="L119" s="507" t="e">
        <f ca="1">+IF(AND(ISNUMBER(OFFSET('Water Data'!$F$9,0,10*ROW('Water Data'!F113))),'Data Summary'!CA119="Yes"),OFFSET('Water Data'!$F$9,0,10*ROW('Water Data'!F113)),NA())</f>
        <v>#N/A</v>
      </c>
      <c r="M119" s="507" t="e">
        <f ca="1">+IF(AND(ISNUMBER(OFFSET('Water Data'!$G$4,0,10*ROW('Water Data'!G113))),'Data Summary'!CB119="Yes"),100-OFFSET('Water Data'!$G$4,0,10*ROW('Water Data'!G113)),NA())</f>
        <v>#N/A</v>
      </c>
      <c r="N119" s="507" t="e">
        <f ca="1">+IF(AND(ISNUMBER(OFFSET('Water Data'!$G$6,0,10*ROW('Water Data'!G113))),'Data Summary'!CC119="Yes"),OFFSET('Water Data'!$G$6,0,10*ROW('Water Data'!G113)),NA())</f>
        <v>#N/A</v>
      </c>
      <c r="O119" s="507" t="e">
        <f ca="1">+IF(AND(ISNUMBER(OFFSET('Water Data'!$G$9,0,10*ROW('Water Data'!G113))),'Data Summary'!CD119="Yes"),OFFSET('Water Data'!$G$9,0,10*ROW('Water Data'!G113)),NA())</f>
        <v>#N/A</v>
      </c>
      <c r="P119" s="507" t="e">
        <f ca="1">+IF(AND(ISNUMBER(OFFSET('Water Data'!$H$4,0,10*ROW('Water Data'!H113))),'Data Summary'!CE119="Yes"),100-OFFSET('Water Data'!$H$4,0,10*ROW('Water Data'!H113)),NA())</f>
        <v>#N/A</v>
      </c>
      <c r="Q119" s="507" t="e">
        <f ca="1">+IF(AND(ISNUMBER(OFFSET('Water Data'!$H$6,0,10*ROW('Water Data'!H113))),'Data Summary'!CF119="Yes"),OFFSET('Water Data'!$H$6,0,10*ROW('Water Data'!H113)),NA())</f>
        <v>#N/A</v>
      </c>
      <c r="R119" s="507" t="e">
        <f ca="1">+IF(AND(ISNUMBER(OFFSET('Water Data'!$H$9,0,10*ROW('Water Data'!H113))),'Data Summary'!CG119="Yes"),OFFSET('Water Data'!$H$9,0,10*ROW('Water Data'!H113)),NA())</f>
        <v>#N/A</v>
      </c>
      <c r="S119" s="507" t="e">
        <f ca="1">+IF(AND(ISNUMBER(OFFSET('Water Data'!$I$4,0,10*ROW('Water Data'!I113))),'Data Summary'!CH119="Yes"),100-OFFSET('Water Data'!$I$4,0,10*ROW('Water Data'!I113)),NA())</f>
        <v>#N/A</v>
      </c>
      <c r="T119" s="507" t="e">
        <f ca="1">+IF(AND(ISNUMBER(OFFSET('Water Data'!$I$6,0,10*ROW('Water Data'!I113))),'Data Summary'!CI119="Yes"),OFFSET('Water Data'!$I$6,0,10*ROW('Water Data'!I113)),NA())</f>
        <v>#N/A</v>
      </c>
      <c r="U119" s="507" t="e">
        <f ca="1">+IF(AND(ISNUMBER(OFFSET('Water Data'!$I$9,0,10*ROW('Water Data'!I113))),'Data Summary'!CJ119="Yes"),OFFSET('Water Data'!$I$9,0,10*ROW('Water Data'!I113)),NA())</f>
        <v>#N/A</v>
      </c>
      <c r="V119" s="508" t="e">
        <f ca="1">+IF(AND(ISNUMBER(OFFSET('Sanitation Data'!$D$4,0,10*ROW('Sanitation Data'!D113))),'Data Summary'!CK119="Yes"),100-OFFSET('Sanitation Data'!$D$4,0,10*ROW('Sanitation Data'!D113)),NA())</f>
        <v>#N/A</v>
      </c>
      <c r="W119" s="508" t="e">
        <f ca="1">+IF(AND(ISNUMBER(OFFSET('Sanitation Data'!$D$6,0,10*ROW('Sanitation Data'!D113))),'Data Summary'!CL119="Yes"),OFFSET('Sanitation Data'!$D$6,0,10*ROW('Sanitation Data'!D113)),NA())</f>
        <v>#N/A</v>
      </c>
      <c r="X119" s="508" t="e">
        <f ca="1">+IF(AND(ISNUMBER(OFFSET('Sanitation Data'!$D$10,0,10*ROW('Sanitation Data'!D113))),'Data Summary'!CM119="Yes"),OFFSET('Sanitation Data'!$D$10,0,10*ROW('Sanitation Data'!D113)),NA())</f>
        <v>#N/A</v>
      </c>
      <c r="Y119" s="508" t="e">
        <f ca="1">+IF(AND(ISNUMBER(OFFSET('Sanitation Data'!$D$11,0,10*ROW('Sanitation Data'!D113))),'Data Summary'!CN119="Yes"),OFFSET('Sanitation Data'!$D$11,0,10*ROW('Sanitation Data'!D113)),NA())</f>
        <v>#N/A</v>
      </c>
      <c r="Z119" s="508" t="e">
        <f ca="1">+IF(AND(ISNUMBER(OFFSET('Sanitation Data'!$D$12,0,10*ROW('Sanitation Data'!D113))),'Data Summary'!CO119="Yes"),OFFSET('Sanitation Data'!$D$12,0,10*ROW('Sanitation Data'!D113)),NA())</f>
        <v>#N/A</v>
      </c>
      <c r="AA119" s="508" t="e">
        <f ca="1">+IF(AND(ISNUMBER(OFFSET('Sanitation Data'!$E$4,0,10*ROW('Sanitation Data'!E113))),'Data Summary'!CP119="Yes"),100-OFFSET('Sanitation Data'!$E$4,0,10*ROW('Sanitation Data'!E113)),NA())</f>
        <v>#N/A</v>
      </c>
      <c r="AB119" s="508" t="e">
        <f ca="1">+IF(AND(ISNUMBER(OFFSET('Sanitation Data'!$E$6,0,10*ROW('Sanitation Data'!E113))),'Data Summary'!CQ119="Yes"),OFFSET('Sanitation Data'!$E$6,0,10*ROW('Sanitation Data'!E113)),NA())</f>
        <v>#N/A</v>
      </c>
      <c r="AC119" s="508" t="e">
        <f ca="1">+IF(AND(ISNUMBER(OFFSET('Sanitation Data'!$E$10,0,10*ROW('Sanitation Data'!E113))),'Data Summary'!CR119="Yes"),OFFSET('Sanitation Data'!$E$10,0,10*ROW('Sanitation Data'!E113)),NA())</f>
        <v>#N/A</v>
      </c>
      <c r="AD119" s="508" t="e">
        <f ca="1">+IF(AND(ISNUMBER(OFFSET('Sanitation Data'!$E$11,0,10*ROW('Sanitation Data'!E113))),'Data Summary'!CS119="Yes"),OFFSET('Sanitation Data'!$E$11,0,10*ROW('Sanitation Data'!E113)),NA())</f>
        <v>#N/A</v>
      </c>
      <c r="AE119" s="508" t="e">
        <f ca="1">+IF(AND(ISNUMBER(OFFSET('Sanitation Data'!$E$12,0,10*ROW('Sanitation Data'!E113))),'Data Summary'!CT119="Yes"),OFFSET('Sanitation Data'!$E$12,0,10*ROW('Sanitation Data'!E113)),NA())</f>
        <v>#N/A</v>
      </c>
      <c r="AF119" s="508" t="e">
        <f ca="1">+IF(AND(ISNUMBER(OFFSET('Sanitation Data'!$F$4,0,10*ROW('Sanitation Data'!F113))),'Data Summary'!CU119="Yes"),100-OFFSET('Sanitation Data'!$F$4,0,10*ROW('Sanitation Data'!F113)),NA())</f>
        <v>#N/A</v>
      </c>
      <c r="AG119" s="508" t="e">
        <f ca="1">+IF(AND(ISNUMBER(OFFSET('Sanitation Data'!$F$6,0,10*ROW('Sanitation Data'!F113))),'Data Summary'!CV119="Yes"),OFFSET('Sanitation Data'!$F$6,0,10*ROW('Sanitation Data'!F113)),NA())</f>
        <v>#N/A</v>
      </c>
      <c r="AH119" s="508" t="e">
        <f ca="1">+IF(AND(ISNUMBER(OFFSET('Sanitation Data'!$F$10,0,10*ROW('Sanitation Data'!F113))),'Data Summary'!CW119="Yes"),OFFSET('Sanitation Data'!$F$10,0,10*ROW('Sanitation Data'!F113)),NA())</f>
        <v>#N/A</v>
      </c>
      <c r="AI119" s="508" t="e">
        <f ca="1">+IF(AND(ISNUMBER(OFFSET('Sanitation Data'!$F$11,0,10*ROW('Sanitation Data'!F113))),'Data Summary'!CX119="Yes"),OFFSET('Sanitation Data'!$F$11,0,10*ROW('Sanitation Data'!F113)),NA())</f>
        <v>#N/A</v>
      </c>
      <c r="AJ119" s="508" t="e">
        <f ca="1">+IF(AND(ISNUMBER(OFFSET('Sanitation Data'!$F$12,0,10*ROW('Sanitation Data'!F113))),'Data Summary'!CY119="Yes"),OFFSET('Sanitation Data'!$F$12,0,10*ROW('Sanitation Data'!F113)),NA())</f>
        <v>#N/A</v>
      </c>
      <c r="AK119" s="508" t="e">
        <f ca="1">+IF(AND(ISNUMBER(OFFSET('Sanitation Data'!$G$4,0,10*ROW('Sanitation Data'!G113))),'Data Summary'!CZ119="Yes"),100-OFFSET('Sanitation Data'!$G$4,0,10*ROW('Sanitation Data'!G113)),NA())</f>
        <v>#N/A</v>
      </c>
      <c r="AL119" s="508" t="e">
        <f ca="1">+IF(AND(ISNUMBER(OFFSET('Sanitation Data'!$G$6,0,10*ROW('Sanitation Data'!G113))),'Data Summary'!DA119="Yes"),OFFSET('Sanitation Data'!$G$6,0,10*ROW('Sanitation Data'!G113)),NA())</f>
        <v>#N/A</v>
      </c>
      <c r="AM119" s="508" t="e">
        <f ca="1">+IF(AND(ISNUMBER(OFFSET('Sanitation Data'!$G$10,0,10*ROW('Sanitation Data'!G113))),'Data Summary'!DB119="Yes"),OFFSET('Sanitation Data'!$G$10,0,10*ROW('Sanitation Data'!G113)),NA())</f>
        <v>#N/A</v>
      </c>
      <c r="AN119" s="508" t="e">
        <f ca="1">+IF(AND(ISNUMBER(OFFSET('Sanitation Data'!$G$11,0,10*ROW('Sanitation Data'!G113))),'Data Summary'!DC119="Yes"),OFFSET('Sanitation Data'!$G$11,0,10*ROW('Sanitation Data'!G113)),NA())</f>
        <v>#N/A</v>
      </c>
      <c r="AO119" s="508" t="e">
        <f ca="1">+IF(AND(ISNUMBER(OFFSET('Sanitation Data'!$G$12,0,10*ROW('Sanitation Data'!G113))),'Data Summary'!DD119="Yes"),OFFSET('Sanitation Data'!$G$12,0,10*ROW('Sanitation Data'!G113)),NA())</f>
        <v>#N/A</v>
      </c>
      <c r="AP119" s="508" t="e">
        <f ca="1">+IF(AND(ISNUMBER(OFFSET('Sanitation Data'!$H$4,0,10*ROW('Sanitation Data'!H113))),'Data Summary'!DE119="Yes"),100-OFFSET('Sanitation Data'!$H$4,0,10*ROW('Sanitation Data'!H113)),NA())</f>
        <v>#N/A</v>
      </c>
      <c r="AQ119" s="508" t="e">
        <f ca="1">+IF(AND(ISNUMBER(OFFSET('Sanitation Data'!$H$6,0,10*ROW('Sanitation Data'!H113))),'Data Summary'!DF119="Yes"),OFFSET('Sanitation Data'!$H$6,0,10*ROW('Sanitation Data'!H113)),NA())</f>
        <v>#N/A</v>
      </c>
      <c r="AR119" s="508" t="e">
        <f ca="1">+IF(AND(ISNUMBER(OFFSET('Sanitation Data'!$H$10,0,10*ROW('Sanitation Data'!H113))),'Data Summary'!DG119="Yes"),OFFSET('Sanitation Data'!$H$10,0,10*ROW('Sanitation Data'!H113)),NA())</f>
        <v>#N/A</v>
      </c>
      <c r="AS119" s="508" t="e">
        <f ca="1">+IF(AND(ISNUMBER(OFFSET('Sanitation Data'!$H$11,0,10*ROW('Sanitation Data'!H113))),'Data Summary'!DH119="Yes"),OFFSET('Sanitation Data'!$H$11,0,10*ROW('Sanitation Data'!H113)),NA())</f>
        <v>#N/A</v>
      </c>
      <c r="AT119" s="508" t="e">
        <f ca="1">+IF(AND(ISNUMBER(OFFSET('Sanitation Data'!$H$12,0,10*ROW('Sanitation Data'!H113))),'Data Summary'!DI119="Yes"),OFFSET('Sanitation Data'!$H$12,0,10*ROW('Sanitation Data'!H113)),NA())</f>
        <v>#N/A</v>
      </c>
      <c r="AU119" s="508" t="e">
        <f ca="1">+IF(AND(ISNUMBER(OFFSET('Sanitation Data'!$I$4,0,10*ROW('Sanitation Data'!I113))),'Data Summary'!DJ119="Yes"),100-OFFSET('Sanitation Data'!$I$4,0,10*ROW('Sanitation Data'!I113)),NA())</f>
        <v>#N/A</v>
      </c>
      <c r="AV119" s="508" t="e">
        <f ca="1">+IF(AND(ISNUMBER(OFFSET('Sanitation Data'!$I$6,0,10*ROW('Sanitation Data'!I113))),'Data Summary'!DK119="Yes"),OFFSET('Sanitation Data'!$I$6,0,10*ROW('Sanitation Data'!I113)),NA())</f>
        <v>#N/A</v>
      </c>
      <c r="AW119" s="508" t="e">
        <f ca="1">+IF(AND(ISNUMBER(OFFSET('Sanitation Data'!$I$10,0,10*ROW('Sanitation Data'!I113))),'Data Summary'!DL119="Yes"),OFFSET('Sanitation Data'!$I$10,0,10*ROW('Sanitation Data'!I113)),NA())</f>
        <v>#N/A</v>
      </c>
      <c r="AX119" s="508" t="e">
        <f ca="1">+IF(AND(ISNUMBER(OFFSET('Sanitation Data'!$I$11,0,10*ROW('Sanitation Data'!I113))),'Data Summary'!DM119="Yes"),OFFSET('Sanitation Data'!$I$11,0,10*ROW('Sanitation Data'!I113)),NA())</f>
        <v>#N/A</v>
      </c>
      <c r="AY119" s="508" t="e">
        <f ca="1">+IF(AND(ISNUMBER(OFFSET('Sanitation Data'!$I$12,0,10*ROW('Sanitation Data'!I113))),'Data Summary'!DN119="Yes"),OFFSET('Sanitation Data'!$I$12,0,10*ROW('Sanitation Data'!I113)),NA())</f>
        <v>#N/A</v>
      </c>
      <c r="AZ119" s="509" t="e">
        <f ca="1">+IF(AND(ISNUMBER(OFFSET('Hygiene Data'!$D$5,0,10*ROW('Hygiene Data'!D113))),'Data Summary'!DO119="Yes"),OFFSET('Hygiene Data'!$D$5,0,10*ROW('Hygiene Data'!D113)),NA())</f>
        <v>#N/A</v>
      </c>
      <c r="BA119" s="509" t="e">
        <f ca="1">+IF(AND(ISNUMBER(OFFSET('Hygiene Data'!$D$7,0,10*ROW('Hygiene Data'!D113))),'Data Summary'!DP119="Yes"),OFFSET('Hygiene Data'!$D$7,0,10*ROW('Hygiene Data'!D113)),NA())</f>
        <v>#N/A</v>
      </c>
      <c r="BB119" s="509" t="e">
        <f ca="1">+IF(AND(ISNUMBER(OFFSET('Hygiene Data'!$D$9,0,10*ROW('Hygiene Data'!D113))),'Data Summary'!DQ119="Yes"),OFFSET('Hygiene Data'!$D$9,0,10*ROW('Hygiene Data'!D113)),NA())</f>
        <v>#N/A</v>
      </c>
      <c r="BC119" s="509" t="e">
        <f ca="1">+IF(AND(ISNUMBER(OFFSET('Hygiene Data'!$E$5,0,10*ROW('Hygiene Data'!E113))),'Data Summary'!DR119="Yes"),OFFSET('Hygiene Data'!$E$5,0,10*ROW('Hygiene Data'!E113)),NA())</f>
        <v>#N/A</v>
      </c>
      <c r="BD119" s="509" t="e">
        <f ca="1">+IF(AND(ISNUMBER(OFFSET('Hygiene Data'!$E$7,0,10*ROW('Hygiene Data'!E113))),'Data Summary'!DS119="Yes"),OFFSET('Hygiene Data'!$E$7,0,10*ROW('Hygiene Data'!E113)),NA())</f>
        <v>#N/A</v>
      </c>
      <c r="BE119" s="509" t="e">
        <f ca="1">+IF(AND(ISNUMBER(OFFSET('Hygiene Data'!$E$9,0,10*ROW('Hygiene Data'!E113))),'Data Summary'!DT119="Yes"),OFFSET('Hygiene Data'!$E$9,0,10*ROW('Hygiene Data'!E113)),NA())</f>
        <v>#N/A</v>
      </c>
      <c r="BF119" s="509" t="e">
        <f ca="1">+IF(AND(ISNUMBER(OFFSET('Hygiene Data'!$F$5,0,10*ROW('Hygiene Data'!F113))),'Data Summary'!DU119="Yes"),OFFSET('Hygiene Data'!$F$5,0,10*ROW('Hygiene Data'!F113)),NA())</f>
        <v>#N/A</v>
      </c>
      <c r="BG119" s="509" t="e">
        <f ca="1">+IF(AND(ISNUMBER(OFFSET('Hygiene Data'!$F$7,0,10*ROW('Hygiene Data'!F113))),'Data Summary'!DV119="Yes"),OFFSET('Hygiene Data'!$F$7,0,10*ROW('Hygiene Data'!F113)),NA())</f>
        <v>#N/A</v>
      </c>
      <c r="BH119" s="509" t="e">
        <f ca="1">+IF(AND(ISNUMBER(OFFSET('Hygiene Data'!$F$9,0,10*ROW('Hygiene Data'!F113))),'Data Summary'!DW119="Yes"),OFFSET('Hygiene Data'!$F$9,0,10*ROW('Hygiene Data'!F113)),NA())</f>
        <v>#N/A</v>
      </c>
      <c r="BI119" s="509" t="e">
        <f ca="1">+IF(AND(ISNUMBER(OFFSET('Hygiene Data'!$G$5,0,10*ROW('Hygiene Data'!G113))),'Data Summary'!DX119="Yes"),OFFSET('Hygiene Data'!$G$5,0,10*ROW('Hygiene Data'!G113)),NA())</f>
        <v>#N/A</v>
      </c>
      <c r="BJ119" s="509" t="e">
        <f ca="1">+IF(AND(ISNUMBER(OFFSET('Hygiene Data'!$G$7,0,10*ROW('Hygiene Data'!G113))),'Data Summary'!DY119="Yes"),OFFSET('Hygiene Data'!$G$7,0,10*ROW('Hygiene Data'!G113)),NA())</f>
        <v>#N/A</v>
      </c>
      <c r="BK119" s="509" t="e">
        <f ca="1">+IF(AND(ISNUMBER(OFFSET('Hygiene Data'!$G$9,0,10*ROW('Hygiene Data'!G113))),'Data Summary'!DZ119="Yes"),OFFSET('Hygiene Data'!$G$9,0,10*ROW('Hygiene Data'!G113)),NA())</f>
        <v>#N/A</v>
      </c>
      <c r="BL119" s="509" t="e">
        <f ca="1">+IF(AND(ISNUMBER(OFFSET('Hygiene Data'!$H$5,0,10*ROW('Hygiene Data'!H113))),'Data Summary'!EA119="Yes"),OFFSET('Hygiene Data'!$H$5,0,10*ROW('Hygiene Data'!H113)),NA())</f>
        <v>#N/A</v>
      </c>
      <c r="BM119" s="509" t="e">
        <f ca="1">+IF(AND(ISNUMBER(OFFSET('Hygiene Data'!$H$7,0,10*ROW('Hygiene Data'!H113))),'Data Summary'!EB119="Yes"),OFFSET('Hygiene Data'!$H$7,0,10*ROW('Hygiene Data'!H113)),NA())</f>
        <v>#N/A</v>
      </c>
      <c r="BN119" s="509" t="e">
        <f ca="1">+IF(AND(ISNUMBER(OFFSET('Hygiene Data'!$H$9,0,10*ROW('Hygiene Data'!H113))),'Data Summary'!EC119="Yes"),OFFSET('Hygiene Data'!$H$9,0,10*ROW('Hygiene Data'!H113)),NA())</f>
        <v>#N/A</v>
      </c>
      <c r="BO119" s="509" t="e">
        <f ca="1">+IF(AND(ISNUMBER(OFFSET('Hygiene Data'!$I$5,0,10*ROW('Hygiene Data'!I113))),'Data Summary'!ED119="Yes"),OFFSET('Hygiene Data'!$I$5,0,10*ROW('Hygiene Data'!I113)),NA())</f>
        <v>#N/A</v>
      </c>
      <c r="BP119" s="509" t="e">
        <f ca="1">+IF(AND(ISNUMBER(OFFSET('Hygiene Data'!$I$7,0,10*ROW('Hygiene Data'!I113))),'Data Summary'!EE119="Yes"),OFFSET('Hygiene Data'!$I$7,0,10*ROW('Hygiene Data'!I113)),NA())</f>
        <v>#N/A</v>
      </c>
      <c r="BQ119" s="509" t="e">
        <f ca="1">+IF(AND(ISNUMBER(OFFSET('Hygiene Data'!$I$9,0,10*ROW('Hygiene Data'!I113))),'Data Summary'!EF119="Yes"),OFFSET('Hygiene Data'!$I$9,0,10*ROW('Hygiene Data'!I113)),NA())</f>
        <v>#N/A</v>
      </c>
    </row>
    <row r="120" spans="1:69" x14ac:dyDescent="0.25">
      <c r="A120" s="505" t="e">
        <f ca="1">+RIGHT('Data Summary'!A120,LEN('Data Summary'!A120)-9)</f>
        <v>#VALUE!</v>
      </c>
      <c r="B120" s="479" t="str">
        <f ca="1">+IF(ISTEXT('Data Summary'!B120),'Data Summary'!B120,"")</f>
        <v/>
      </c>
      <c r="C120" s="506" t="e">
        <f ca="1">+VALUE('Data Summary'!C120)</f>
        <v>#VALUE!</v>
      </c>
      <c r="D120" s="507" t="e">
        <f ca="1">+IF(AND(ISNUMBER(OFFSET('Water Data'!$D$4,0,10*ROW('Water Data'!D114))),'Data Summary'!BS120="Yes"),100-OFFSET('Water Data'!$D$4,0,10*ROW('Water Data'!D114)),NA())</f>
        <v>#N/A</v>
      </c>
      <c r="E120" s="507" t="e">
        <f ca="1">+IF(AND(ISNUMBER(OFFSET('Water Data'!$D$6,0,10*ROW('Water Data'!D114))),'Data Summary'!BT120="Yes"),OFFSET('Water Data'!$D$6,0,10*ROW('Water Data'!D114)),NA())</f>
        <v>#N/A</v>
      </c>
      <c r="F120" s="507" t="e">
        <f ca="1">+IF(AND(ISNUMBER(OFFSET('Water Data'!$D$9,0,10*ROW('Water Data'!D114))),'Data Summary'!BU120="Yes"),OFFSET('Water Data'!$D$9,0,10*ROW('Water Data'!D114)),NA())</f>
        <v>#N/A</v>
      </c>
      <c r="G120" s="507" t="e">
        <f ca="1">+IF(AND(ISNUMBER(OFFSET('Water Data'!$E$4,0,10*ROW('Water Data'!E114))),'Data Summary'!BV120="Yes"),100-OFFSET('Water Data'!$E$4,0,10*ROW('Water Data'!E114)),NA())</f>
        <v>#N/A</v>
      </c>
      <c r="H120" s="507" t="e">
        <f ca="1">+IF(AND(ISNUMBER(OFFSET('Water Data'!$E$6,0,10*ROW('Water Data'!E114))),'Data Summary'!BW120="Yes"),OFFSET('Water Data'!$E$6,0,10*ROW('Water Data'!E114)),NA())</f>
        <v>#N/A</v>
      </c>
      <c r="I120" s="507" t="e">
        <f ca="1">+IF(AND(ISNUMBER(OFFSET('Water Data'!$E$9,0,10*ROW('Water Data'!E114))),'Data Summary'!BX120="Yes"),OFFSET('Water Data'!$E$9,0,10*ROW('Water Data'!E114)),NA())</f>
        <v>#N/A</v>
      </c>
      <c r="J120" s="507" t="e">
        <f ca="1">+IF(AND(ISNUMBER(OFFSET('Water Data'!$F$4,0,10*ROW('Water Data'!F114))),'Data Summary'!BY120="Yes"),100-OFFSET('Water Data'!$F$4,0,10*ROW('Water Data'!F114)),NA())</f>
        <v>#N/A</v>
      </c>
      <c r="K120" s="507" t="e">
        <f ca="1">+IF(AND(ISNUMBER(OFFSET('Water Data'!$F$6,0,10*ROW('Water Data'!F114))),'Data Summary'!BZ120="Yes"),OFFSET('Water Data'!$F$6,0,10*ROW('Water Data'!F114)),NA())</f>
        <v>#N/A</v>
      </c>
      <c r="L120" s="507" t="e">
        <f ca="1">+IF(AND(ISNUMBER(OFFSET('Water Data'!$F$9,0,10*ROW('Water Data'!F114))),'Data Summary'!CA120="Yes"),OFFSET('Water Data'!$F$9,0,10*ROW('Water Data'!F114)),NA())</f>
        <v>#N/A</v>
      </c>
      <c r="M120" s="507" t="e">
        <f ca="1">+IF(AND(ISNUMBER(OFFSET('Water Data'!$G$4,0,10*ROW('Water Data'!G114))),'Data Summary'!CB120="Yes"),100-OFFSET('Water Data'!$G$4,0,10*ROW('Water Data'!G114)),NA())</f>
        <v>#N/A</v>
      </c>
      <c r="N120" s="507" t="e">
        <f ca="1">+IF(AND(ISNUMBER(OFFSET('Water Data'!$G$6,0,10*ROW('Water Data'!G114))),'Data Summary'!CC120="Yes"),OFFSET('Water Data'!$G$6,0,10*ROW('Water Data'!G114)),NA())</f>
        <v>#N/A</v>
      </c>
      <c r="O120" s="507" t="e">
        <f ca="1">+IF(AND(ISNUMBER(OFFSET('Water Data'!$G$9,0,10*ROW('Water Data'!G114))),'Data Summary'!CD120="Yes"),OFFSET('Water Data'!$G$9,0,10*ROW('Water Data'!G114)),NA())</f>
        <v>#N/A</v>
      </c>
      <c r="P120" s="507" t="e">
        <f ca="1">+IF(AND(ISNUMBER(OFFSET('Water Data'!$H$4,0,10*ROW('Water Data'!H114))),'Data Summary'!CE120="Yes"),100-OFFSET('Water Data'!$H$4,0,10*ROW('Water Data'!H114)),NA())</f>
        <v>#N/A</v>
      </c>
      <c r="Q120" s="507" t="e">
        <f ca="1">+IF(AND(ISNUMBER(OFFSET('Water Data'!$H$6,0,10*ROW('Water Data'!H114))),'Data Summary'!CF120="Yes"),OFFSET('Water Data'!$H$6,0,10*ROW('Water Data'!H114)),NA())</f>
        <v>#N/A</v>
      </c>
      <c r="R120" s="507" t="e">
        <f ca="1">+IF(AND(ISNUMBER(OFFSET('Water Data'!$H$9,0,10*ROW('Water Data'!H114))),'Data Summary'!CG120="Yes"),OFFSET('Water Data'!$H$9,0,10*ROW('Water Data'!H114)),NA())</f>
        <v>#N/A</v>
      </c>
      <c r="S120" s="507" t="e">
        <f ca="1">+IF(AND(ISNUMBER(OFFSET('Water Data'!$I$4,0,10*ROW('Water Data'!I114))),'Data Summary'!CH120="Yes"),100-OFFSET('Water Data'!$I$4,0,10*ROW('Water Data'!I114)),NA())</f>
        <v>#N/A</v>
      </c>
      <c r="T120" s="507" t="e">
        <f ca="1">+IF(AND(ISNUMBER(OFFSET('Water Data'!$I$6,0,10*ROW('Water Data'!I114))),'Data Summary'!CI120="Yes"),OFFSET('Water Data'!$I$6,0,10*ROW('Water Data'!I114)),NA())</f>
        <v>#N/A</v>
      </c>
      <c r="U120" s="507" t="e">
        <f ca="1">+IF(AND(ISNUMBER(OFFSET('Water Data'!$I$9,0,10*ROW('Water Data'!I114))),'Data Summary'!CJ120="Yes"),OFFSET('Water Data'!$I$9,0,10*ROW('Water Data'!I114)),NA())</f>
        <v>#N/A</v>
      </c>
      <c r="V120" s="508" t="e">
        <f ca="1">+IF(AND(ISNUMBER(OFFSET('Sanitation Data'!$D$4,0,10*ROW('Sanitation Data'!D114))),'Data Summary'!CK120="Yes"),100-OFFSET('Sanitation Data'!$D$4,0,10*ROW('Sanitation Data'!D114)),NA())</f>
        <v>#N/A</v>
      </c>
      <c r="W120" s="508" t="e">
        <f ca="1">+IF(AND(ISNUMBER(OFFSET('Sanitation Data'!$D$6,0,10*ROW('Sanitation Data'!D114))),'Data Summary'!CL120="Yes"),OFFSET('Sanitation Data'!$D$6,0,10*ROW('Sanitation Data'!D114)),NA())</f>
        <v>#N/A</v>
      </c>
      <c r="X120" s="508" t="e">
        <f ca="1">+IF(AND(ISNUMBER(OFFSET('Sanitation Data'!$D$10,0,10*ROW('Sanitation Data'!D114))),'Data Summary'!CM120="Yes"),OFFSET('Sanitation Data'!$D$10,0,10*ROW('Sanitation Data'!D114)),NA())</f>
        <v>#N/A</v>
      </c>
      <c r="Y120" s="508" t="e">
        <f ca="1">+IF(AND(ISNUMBER(OFFSET('Sanitation Data'!$D$11,0,10*ROW('Sanitation Data'!D114))),'Data Summary'!CN120="Yes"),OFFSET('Sanitation Data'!$D$11,0,10*ROW('Sanitation Data'!D114)),NA())</f>
        <v>#N/A</v>
      </c>
      <c r="Z120" s="508" t="e">
        <f ca="1">+IF(AND(ISNUMBER(OFFSET('Sanitation Data'!$D$12,0,10*ROW('Sanitation Data'!D114))),'Data Summary'!CO120="Yes"),OFFSET('Sanitation Data'!$D$12,0,10*ROW('Sanitation Data'!D114)),NA())</f>
        <v>#N/A</v>
      </c>
      <c r="AA120" s="508" t="e">
        <f ca="1">+IF(AND(ISNUMBER(OFFSET('Sanitation Data'!$E$4,0,10*ROW('Sanitation Data'!E114))),'Data Summary'!CP120="Yes"),100-OFFSET('Sanitation Data'!$E$4,0,10*ROW('Sanitation Data'!E114)),NA())</f>
        <v>#N/A</v>
      </c>
      <c r="AB120" s="508" t="e">
        <f ca="1">+IF(AND(ISNUMBER(OFFSET('Sanitation Data'!$E$6,0,10*ROW('Sanitation Data'!E114))),'Data Summary'!CQ120="Yes"),OFFSET('Sanitation Data'!$E$6,0,10*ROW('Sanitation Data'!E114)),NA())</f>
        <v>#N/A</v>
      </c>
      <c r="AC120" s="508" t="e">
        <f ca="1">+IF(AND(ISNUMBER(OFFSET('Sanitation Data'!$E$10,0,10*ROW('Sanitation Data'!E114))),'Data Summary'!CR120="Yes"),OFFSET('Sanitation Data'!$E$10,0,10*ROW('Sanitation Data'!E114)),NA())</f>
        <v>#N/A</v>
      </c>
      <c r="AD120" s="508" t="e">
        <f ca="1">+IF(AND(ISNUMBER(OFFSET('Sanitation Data'!$E$11,0,10*ROW('Sanitation Data'!E114))),'Data Summary'!CS120="Yes"),OFFSET('Sanitation Data'!$E$11,0,10*ROW('Sanitation Data'!E114)),NA())</f>
        <v>#N/A</v>
      </c>
      <c r="AE120" s="508" t="e">
        <f ca="1">+IF(AND(ISNUMBER(OFFSET('Sanitation Data'!$E$12,0,10*ROW('Sanitation Data'!E114))),'Data Summary'!CT120="Yes"),OFFSET('Sanitation Data'!$E$12,0,10*ROW('Sanitation Data'!E114)),NA())</f>
        <v>#N/A</v>
      </c>
      <c r="AF120" s="508" t="e">
        <f ca="1">+IF(AND(ISNUMBER(OFFSET('Sanitation Data'!$F$4,0,10*ROW('Sanitation Data'!F114))),'Data Summary'!CU120="Yes"),100-OFFSET('Sanitation Data'!$F$4,0,10*ROW('Sanitation Data'!F114)),NA())</f>
        <v>#N/A</v>
      </c>
      <c r="AG120" s="508" t="e">
        <f ca="1">+IF(AND(ISNUMBER(OFFSET('Sanitation Data'!$F$6,0,10*ROW('Sanitation Data'!F114))),'Data Summary'!CV120="Yes"),OFFSET('Sanitation Data'!$F$6,0,10*ROW('Sanitation Data'!F114)),NA())</f>
        <v>#N/A</v>
      </c>
      <c r="AH120" s="508" t="e">
        <f ca="1">+IF(AND(ISNUMBER(OFFSET('Sanitation Data'!$F$10,0,10*ROW('Sanitation Data'!F114))),'Data Summary'!CW120="Yes"),OFFSET('Sanitation Data'!$F$10,0,10*ROW('Sanitation Data'!F114)),NA())</f>
        <v>#N/A</v>
      </c>
      <c r="AI120" s="508" t="e">
        <f ca="1">+IF(AND(ISNUMBER(OFFSET('Sanitation Data'!$F$11,0,10*ROW('Sanitation Data'!F114))),'Data Summary'!CX120="Yes"),OFFSET('Sanitation Data'!$F$11,0,10*ROW('Sanitation Data'!F114)),NA())</f>
        <v>#N/A</v>
      </c>
      <c r="AJ120" s="508" t="e">
        <f ca="1">+IF(AND(ISNUMBER(OFFSET('Sanitation Data'!$F$12,0,10*ROW('Sanitation Data'!F114))),'Data Summary'!CY120="Yes"),OFFSET('Sanitation Data'!$F$12,0,10*ROW('Sanitation Data'!F114)),NA())</f>
        <v>#N/A</v>
      </c>
      <c r="AK120" s="508" t="e">
        <f ca="1">+IF(AND(ISNUMBER(OFFSET('Sanitation Data'!$G$4,0,10*ROW('Sanitation Data'!G114))),'Data Summary'!CZ120="Yes"),100-OFFSET('Sanitation Data'!$G$4,0,10*ROW('Sanitation Data'!G114)),NA())</f>
        <v>#N/A</v>
      </c>
      <c r="AL120" s="508" t="e">
        <f ca="1">+IF(AND(ISNUMBER(OFFSET('Sanitation Data'!$G$6,0,10*ROW('Sanitation Data'!G114))),'Data Summary'!DA120="Yes"),OFFSET('Sanitation Data'!$G$6,0,10*ROW('Sanitation Data'!G114)),NA())</f>
        <v>#N/A</v>
      </c>
      <c r="AM120" s="508" t="e">
        <f ca="1">+IF(AND(ISNUMBER(OFFSET('Sanitation Data'!$G$10,0,10*ROW('Sanitation Data'!G114))),'Data Summary'!DB120="Yes"),OFFSET('Sanitation Data'!$G$10,0,10*ROW('Sanitation Data'!G114)),NA())</f>
        <v>#N/A</v>
      </c>
      <c r="AN120" s="508" t="e">
        <f ca="1">+IF(AND(ISNUMBER(OFFSET('Sanitation Data'!$G$11,0,10*ROW('Sanitation Data'!G114))),'Data Summary'!DC120="Yes"),OFFSET('Sanitation Data'!$G$11,0,10*ROW('Sanitation Data'!G114)),NA())</f>
        <v>#N/A</v>
      </c>
      <c r="AO120" s="508" t="e">
        <f ca="1">+IF(AND(ISNUMBER(OFFSET('Sanitation Data'!$G$12,0,10*ROW('Sanitation Data'!G114))),'Data Summary'!DD120="Yes"),OFFSET('Sanitation Data'!$G$12,0,10*ROW('Sanitation Data'!G114)),NA())</f>
        <v>#N/A</v>
      </c>
      <c r="AP120" s="508" t="e">
        <f ca="1">+IF(AND(ISNUMBER(OFFSET('Sanitation Data'!$H$4,0,10*ROW('Sanitation Data'!H114))),'Data Summary'!DE120="Yes"),100-OFFSET('Sanitation Data'!$H$4,0,10*ROW('Sanitation Data'!H114)),NA())</f>
        <v>#N/A</v>
      </c>
      <c r="AQ120" s="508" t="e">
        <f ca="1">+IF(AND(ISNUMBER(OFFSET('Sanitation Data'!$H$6,0,10*ROW('Sanitation Data'!H114))),'Data Summary'!DF120="Yes"),OFFSET('Sanitation Data'!$H$6,0,10*ROW('Sanitation Data'!H114)),NA())</f>
        <v>#N/A</v>
      </c>
      <c r="AR120" s="508" t="e">
        <f ca="1">+IF(AND(ISNUMBER(OFFSET('Sanitation Data'!$H$10,0,10*ROW('Sanitation Data'!H114))),'Data Summary'!DG120="Yes"),OFFSET('Sanitation Data'!$H$10,0,10*ROW('Sanitation Data'!H114)),NA())</f>
        <v>#N/A</v>
      </c>
      <c r="AS120" s="508" t="e">
        <f ca="1">+IF(AND(ISNUMBER(OFFSET('Sanitation Data'!$H$11,0,10*ROW('Sanitation Data'!H114))),'Data Summary'!DH120="Yes"),OFFSET('Sanitation Data'!$H$11,0,10*ROW('Sanitation Data'!H114)),NA())</f>
        <v>#N/A</v>
      </c>
      <c r="AT120" s="508" t="e">
        <f ca="1">+IF(AND(ISNUMBER(OFFSET('Sanitation Data'!$H$12,0,10*ROW('Sanitation Data'!H114))),'Data Summary'!DI120="Yes"),OFFSET('Sanitation Data'!$H$12,0,10*ROW('Sanitation Data'!H114)),NA())</f>
        <v>#N/A</v>
      </c>
      <c r="AU120" s="508" t="e">
        <f ca="1">+IF(AND(ISNUMBER(OFFSET('Sanitation Data'!$I$4,0,10*ROW('Sanitation Data'!I114))),'Data Summary'!DJ120="Yes"),100-OFFSET('Sanitation Data'!$I$4,0,10*ROW('Sanitation Data'!I114)),NA())</f>
        <v>#N/A</v>
      </c>
      <c r="AV120" s="508" t="e">
        <f ca="1">+IF(AND(ISNUMBER(OFFSET('Sanitation Data'!$I$6,0,10*ROW('Sanitation Data'!I114))),'Data Summary'!DK120="Yes"),OFFSET('Sanitation Data'!$I$6,0,10*ROW('Sanitation Data'!I114)),NA())</f>
        <v>#N/A</v>
      </c>
      <c r="AW120" s="508" t="e">
        <f ca="1">+IF(AND(ISNUMBER(OFFSET('Sanitation Data'!$I$10,0,10*ROW('Sanitation Data'!I114))),'Data Summary'!DL120="Yes"),OFFSET('Sanitation Data'!$I$10,0,10*ROW('Sanitation Data'!I114)),NA())</f>
        <v>#N/A</v>
      </c>
      <c r="AX120" s="508" t="e">
        <f ca="1">+IF(AND(ISNUMBER(OFFSET('Sanitation Data'!$I$11,0,10*ROW('Sanitation Data'!I114))),'Data Summary'!DM120="Yes"),OFFSET('Sanitation Data'!$I$11,0,10*ROW('Sanitation Data'!I114)),NA())</f>
        <v>#N/A</v>
      </c>
      <c r="AY120" s="508" t="e">
        <f ca="1">+IF(AND(ISNUMBER(OFFSET('Sanitation Data'!$I$12,0,10*ROW('Sanitation Data'!I114))),'Data Summary'!DN120="Yes"),OFFSET('Sanitation Data'!$I$12,0,10*ROW('Sanitation Data'!I114)),NA())</f>
        <v>#N/A</v>
      </c>
      <c r="AZ120" s="509" t="e">
        <f ca="1">+IF(AND(ISNUMBER(OFFSET('Hygiene Data'!$D$5,0,10*ROW('Hygiene Data'!D114))),'Data Summary'!DO120="Yes"),OFFSET('Hygiene Data'!$D$5,0,10*ROW('Hygiene Data'!D114)),NA())</f>
        <v>#N/A</v>
      </c>
      <c r="BA120" s="509" t="e">
        <f ca="1">+IF(AND(ISNUMBER(OFFSET('Hygiene Data'!$D$7,0,10*ROW('Hygiene Data'!D114))),'Data Summary'!DP120="Yes"),OFFSET('Hygiene Data'!$D$7,0,10*ROW('Hygiene Data'!D114)),NA())</f>
        <v>#N/A</v>
      </c>
      <c r="BB120" s="509" t="e">
        <f ca="1">+IF(AND(ISNUMBER(OFFSET('Hygiene Data'!$D$9,0,10*ROW('Hygiene Data'!D114))),'Data Summary'!DQ120="Yes"),OFFSET('Hygiene Data'!$D$9,0,10*ROW('Hygiene Data'!D114)),NA())</f>
        <v>#N/A</v>
      </c>
      <c r="BC120" s="509" t="e">
        <f ca="1">+IF(AND(ISNUMBER(OFFSET('Hygiene Data'!$E$5,0,10*ROW('Hygiene Data'!E114))),'Data Summary'!DR120="Yes"),OFFSET('Hygiene Data'!$E$5,0,10*ROW('Hygiene Data'!E114)),NA())</f>
        <v>#N/A</v>
      </c>
      <c r="BD120" s="509" t="e">
        <f ca="1">+IF(AND(ISNUMBER(OFFSET('Hygiene Data'!$E$7,0,10*ROW('Hygiene Data'!E114))),'Data Summary'!DS120="Yes"),OFFSET('Hygiene Data'!$E$7,0,10*ROW('Hygiene Data'!E114)),NA())</f>
        <v>#N/A</v>
      </c>
      <c r="BE120" s="509" t="e">
        <f ca="1">+IF(AND(ISNUMBER(OFFSET('Hygiene Data'!$E$9,0,10*ROW('Hygiene Data'!E114))),'Data Summary'!DT120="Yes"),OFFSET('Hygiene Data'!$E$9,0,10*ROW('Hygiene Data'!E114)),NA())</f>
        <v>#N/A</v>
      </c>
      <c r="BF120" s="509" t="e">
        <f ca="1">+IF(AND(ISNUMBER(OFFSET('Hygiene Data'!$F$5,0,10*ROW('Hygiene Data'!F114))),'Data Summary'!DU120="Yes"),OFFSET('Hygiene Data'!$F$5,0,10*ROW('Hygiene Data'!F114)),NA())</f>
        <v>#N/A</v>
      </c>
      <c r="BG120" s="509" t="e">
        <f ca="1">+IF(AND(ISNUMBER(OFFSET('Hygiene Data'!$F$7,0,10*ROW('Hygiene Data'!F114))),'Data Summary'!DV120="Yes"),OFFSET('Hygiene Data'!$F$7,0,10*ROW('Hygiene Data'!F114)),NA())</f>
        <v>#N/A</v>
      </c>
      <c r="BH120" s="509" t="e">
        <f ca="1">+IF(AND(ISNUMBER(OFFSET('Hygiene Data'!$F$9,0,10*ROW('Hygiene Data'!F114))),'Data Summary'!DW120="Yes"),OFFSET('Hygiene Data'!$F$9,0,10*ROW('Hygiene Data'!F114)),NA())</f>
        <v>#N/A</v>
      </c>
      <c r="BI120" s="509" t="e">
        <f ca="1">+IF(AND(ISNUMBER(OFFSET('Hygiene Data'!$G$5,0,10*ROW('Hygiene Data'!G114))),'Data Summary'!DX120="Yes"),OFFSET('Hygiene Data'!$G$5,0,10*ROW('Hygiene Data'!G114)),NA())</f>
        <v>#N/A</v>
      </c>
      <c r="BJ120" s="509" t="e">
        <f ca="1">+IF(AND(ISNUMBER(OFFSET('Hygiene Data'!$G$7,0,10*ROW('Hygiene Data'!G114))),'Data Summary'!DY120="Yes"),OFFSET('Hygiene Data'!$G$7,0,10*ROW('Hygiene Data'!G114)),NA())</f>
        <v>#N/A</v>
      </c>
      <c r="BK120" s="509" t="e">
        <f ca="1">+IF(AND(ISNUMBER(OFFSET('Hygiene Data'!$G$9,0,10*ROW('Hygiene Data'!G114))),'Data Summary'!DZ120="Yes"),OFFSET('Hygiene Data'!$G$9,0,10*ROW('Hygiene Data'!G114)),NA())</f>
        <v>#N/A</v>
      </c>
      <c r="BL120" s="509" t="e">
        <f ca="1">+IF(AND(ISNUMBER(OFFSET('Hygiene Data'!$H$5,0,10*ROW('Hygiene Data'!H114))),'Data Summary'!EA120="Yes"),OFFSET('Hygiene Data'!$H$5,0,10*ROW('Hygiene Data'!H114)),NA())</f>
        <v>#N/A</v>
      </c>
      <c r="BM120" s="509" t="e">
        <f ca="1">+IF(AND(ISNUMBER(OFFSET('Hygiene Data'!$H$7,0,10*ROW('Hygiene Data'!H114))),'Data Summary'!EB120="Yes"),OFFSET('Hygiene Data'!$H$7,0,10*ROW('Hygiene Data'!H114)),NA())</f>
        <v>#N/A</v>
      </c>
      <c r="BN120" s="509" t="e">
        <f ca="1">+IF(AND(ISNUMBER(OFFSET('Hygiene Data'!$H$9,0,10*ROW('Hygiene Data'!H114))),'Data Summary'!EC120="Yes"),OFFSET('Hygiene Data'!$H$9,0,10*ROW('Hygiene Data'!H114)),NA())</f>
        <v>#N/A</v>
      </c>
      <c r="BO120" s="509" t="e">
        <f ca="1">+IF(AND(ISNUMBER(OFFSET('Hygiene Data'!$I$5,0,10*ROW('Hygiene Data'!I114))),'Data Summary'!ED120="Yes"),OFFSET('Hygiene Data'!$I$5,0,10*ROW('Hygiene Data'!I114)),NA())</f>
        <v>#N/A</v>
      </c>
      <c r="BP120" s="509" t="e">
        <f ca="1">+IF(AND(ISNUMBER(OFFSET('Hygiene Data'!$I$7,0,10*ROW('Hygiene Data'!I114))),'Data Summary'!EE120="Yes"),OFFSET('Hygiene Data'!$I$7,0,10*ROW('Hygiene Data'!I114)),NA())</f>
        <v>#N/A</v>
      </c>
      <c r="BQ120" s="509" t="e">
        <f ca="1">+IF(AND(ISNUMBER(OFFSET('Hygiene Data'!$I$9,0,10*ROW('Hygiene Data'!I114))),'Data Summary'!EF120="Yes"),OFFSET('Hygiene Data'!$I$9,0,10*ROW('Hygiene Data'!I114)),NA())</f>
        <v>#N/A</v>
      </c>
    </row>
    <row r="121" spans="1:69" x14ac:dyDescent="0.25">
      <c r="A121" s="505" t="e">
        <f ca="1">+RIGHT('Data Summary'!A121,LEN('Data Summary'!A121)-9)</f>
        <v>#VALUE!</v>
      </c>
      <c r="B121" s="479" t="str">
        <f ca="1">+IF(ISTEXT('Data Summary'!B121),'Data Summary'!B121,"")</f>
        <v/>
      </c>
      <c r="C121" s="506" t="e">
        <f ca="1">+VALUE('Data Summary'!C121)</f>
        <v>#VALUE!</v>
      </c>
      <c r="D121" s="507" t="e">
        <f ca="1">+IF(AND(ISNUMBER(OFFSET('Water Data'!$D$4,0,10*ROW('Water Data'!D115))),'Data Summary'!BS121="Yes"),100-OFFSET('Water Data'!$D$4,0,10*ROW('Water Data'!D115)),NA())</f>
        <v>#N/A</v>
      </c>
      <c r="E121" s="507" t="e">
        <f ca="1">+IF(AND(ISNUMBER(OFFSET('Water Data'!$D$6,0,10*ROW('Water Data'!D115))),'Data Summary'!BT121="Yes"),OFFSET('Water Data'!$D$6,0,10*ROW('Water Data'!D115)),NA())</f>
        <v>#N/A</v>
      </c>
      <c r="F121" s="507" t="e">
        <f ca="1">+IF(AND(ISNUMBER(OFFSET('Water Data'!$D$9,0,10*ROW('Water Data'!D115))),'Data Summary'!BU121="Yes"),OFFSET('Water Data'!$D$9,0,10*ROW('Water Data'!D115)),NA())</f>
        <v>#N/A</v>
      </c>
      <c r="G121" s="507" t="e">
        <f ca="1">+IF(AND(ISNUMBER(OFFSET('Water Data'!$E$4,0,10*ROW('Water Data'!E115))),'Data Summary'!BV121="Yes"),100-OFFSET('Water Data'!$E$4,0,10*ROW('Water Data'!E115)),NA())</f>
        <v>#N/A</v>
      </c>
      <c r="H121" s="507" t="e">
        <f ca="1">+IF(AND(ISNUMBER(OFFSET('Water Data'!$E$6,0,10*ROW('Water Data'!E115))),'Data Summary'!BW121="Yes"),OFFSET('Water Data'!$E$6,0,10*ROW('Water Data'!E115)),NA())</f>
        <v>#N/A</v>
      </c>
      <c r="I121" s="507" t="e">
        <f ca="1">+IF(AND(ISNUMBER(OFFSET('Water Data'!$E$9,0,10*ROW('Water Data'!E115))),'Data Summary'!BX121="Yes"),OFFSET('Water Data'!$E$9,0,10*ROW('Water Data'!E115)),NA())</f>
        <v>#N/A</v>
      </c>
      <c r="J121" s="507" t="e">
        <f ca="1">+IF(AND(ISNUMBER(OFFSET('Water Data'!$F$4,0,10*ROW('Water Data'!F115))),'Data Summary'!BY121="Yes"),100-OFFSET('Water Data'!$F$4,0,10*ROW('Water Data'!F115)),NA())</f>
        <v>#N/A</v>
      </c>
      <c r="K121" s="507" t="e">
        <f ca="1">+IF(AND(ISNUMBER(OFFSET('Water Data'!$F$6,0,10*ROW('Water Data'!F115))),'Data Summary'!BZ121="Yes"),OFFSET('Water Data'!$F$6,0,10*ROW('Water Data'!F115)),NA())</f>
        <v>#N/A</v>
      </c>
      <c r="L121" s="507" t="e">
        <f ca="1">+IF(AND(ISNUMBER(OFFSET('Water Data'!$F$9,0,10*ROW('Water Data'!F115))),'Data Summary'!CA121="Yes"),OFFSET('Water Data'!$F$9,0,10*ROW('Water Data'!F115)),NA())</f>
        <v>#N/A</v>
      </c>
      <c r="M121" s="507" t="e">
        <f ca="1">+IF(AND(ISNUMBER(OFFSET('Water Data'!$G$4,0,10*ROW('Water Data'!G115))),'Data Summary'!CB121="Yes"),100-OFFSET('Water Data'!$G$4,0,10*ROW('Water Data'!G115)),NA())</f>
        <v>#N/A</v>
      </c>
      <c r="N121" s="507" t="e">
        <f ca="1">+IF(AND(ISNUMBER(OFFSET('Water Data'!$G$6,0,10*ROW('Water Data'!G115))),'Data Summary'!CC121="Yes"),OFFSET('Water Data'!$G$6,0,10*ROW('Water Data'!G115)),NA())</f>
        <v>#N/A</v>
      </c>
      <c r="O121" s="507" t="e">
        <f ca="1">+IF(AND(ISNUMBER(OFFSET('Water Data'!$G$9,0,10*ROW('Water Data'!G115))),'Data Summary'!CD121="Yes"),OFFSET('Water Data'!$G$9,0,10*ROW('Water Data'!G115)),NA())</f>
        <v>#N/A</v>
      </c>
      <c r="P121" s="507" t="e">
        <f ca="1">+IF(AND(ISNUMBER(OFFSET('Water Data'!$H$4,0,10*ROW('Water Data'!H115))),'Data Summary'!CE121="Yes"),100-OFFSET('Water Data'!$H$4,0,10*ROW('Water Data'!H115)),NA())</f>
        <v>#N/A</v>
      </c>
      <c r="Q121" s="507" t="e">
        <f ca="1">+IF(AND(ISNUMBER(OFFSET('Water Data'!$H$6,0,10*ROW('Water Data'!H115))),'Data Summary'!CF121="Yes"),OFFSET('Water Data'!$H$6,0,10*ROW('Water Data'!H115)),NA())</f>
        <v>#N/A</v>
      </c>
      <c r="R121" s="507" t="e">
        <f ca="1">+IF(AND(ISNUMBER(OFFSET('Water Data'!$H$9,0,10*ROW('Water Data'!H115))),'Data Summary'!CG121="Yes"),OFFSET('Water Data'!$H$9,0,10*ROW('Water Data'!H115)),NA())</f>
        <v>#N/A</v>
      </c>
      <c r="S121" s="507" t="e">
        <f ca="1">+IF(AND(ISNUMBER(OFFSET('Water Data'!$I$4,0,10*ROW('Water Data'!I115))),'Data Summary'!CH121="Yes"),100-OFFSET('Water Data'!$I$4,0,10*ROW('Water Data'!I115)),NA())</f>
        <v>#N/A</v>
      </c>
      <c r="T121" s="507" t="e">
        <f ca="1">+IF(AND(ISNUMBER(OFFSET('Water Data'!$I$6,0,10*ROW('Water Data'!I115))),'Data Summary'!CI121="Yes"),OFFSET('Water Data'!$I$6,0,10*ROW('Water Data'!I115)),NA())</f>
        <v>#N/A</v>
      </c>
      <c r="U121" s="507" t="e">
        <f ca="1">+IF(AND(ISNUMBER(OFFSET('Water Data'!$I$9,0,10*ROW('Water Data'!I115))),'Data Summary'!CJ121="Yes"),OFFSET('Water Data'!$I$9,0,10*ROW('Water Data'!I115)),NA())</f>
        <v>#N/A</v>
      </c>
      <c r="V121" s="508" t="e">
        <f ca="1">+IF(AND(ISNUMBER(OFFSET('Sanitation Data'!$D$4,0,10*ROW('Sanitation Data'!D115))),'Data Summary'!CK121="Yes"),100-OFFSET('Sanitation Data'!$D$4,0,10*ROW('Sanitation Data'!D115)),NA())</f>
        <v>#N/A</v>
      </c>
      <c r="W121" s="508" t="e">
        <f ca="1">+IF(AND(ISNUMBER(OFFSET('Sanitation Data'!$D$6,0,10*ROW('Sanitation Data'!D115))),'Data Summary'!CL121="Yes"),OFFSET('Sanitation Data'!$D$6,0,10*ROW('Sanitation Data'!D115)),NA())</f>
        <v>#N/A</v>
      </c>
      <c r="X121" s="508" t="e">
        <f ca="1">+IF(AND(ISNUMBER(OFFSET('Sanitation Data'!$D$10,0,10*ROW('Sanitation Data'!D115))),'Data Summary'!CM121="Yes"),OFFSET('Sanitation Data'!$D$10,0,10*ROW('Sanitation Data'!D115)),NA())</f>
        <v>#N/A</v>
      </c>
      <c r="Y121" s="508" t="e">
        <f ca="1">+IF(AND(ISNUMBER(OFFSET('Sanitation Data'!$D$11,0,10*ROW('Sanitation Data'!D115))),'Data Summary'!CN121="Yes"),OFFSET('Sanitation Data'!$D$11,0,10*ROW('Sanitation Data'!D115)),NA())</f>
        <v>#N/A</v>
      </c>
      <c r="Z121" s="508" t="e">
        <f ca="1">+IF(AND(ISNUMBER(OFFSET('Sanitation Data'!$D$12,0,10*ROW('Sanitation Data'!D115))),'Data Summary'!CO121="Yes"),OFFSET('Sanitation Data'!$D$12,0,10*ROW('Sanitation Data'!D115)),NA())</f>
        <v>#N/A</v>
      </c>
      <c r="AA121" s="508" t="e">
        <f ca="1">+IF(AND(ISNUMBER(OFFSET('Sanitation Data'!$E$4,0,10*ROW('Sanitation Data'!E115))),'Data Summary'!CP121="Yes"),100-OFFSET('Sanitation Data'!$E$4,0,10*ROW('Sanitation Data'!E115)),NA())</f>
        <v>#N/A</v>
      </c>
      <c r="AB121" s="508" t="e">
        <f ca="1">+IF(AND(ISNUMBER(OFFSET('Sanitation Data'!$E$6,0,10*ROW('Sanitation Data'!E115))),'Data Summary'!CQ121="Yes"),OFFSET('Sanitation Data'!$E$6,0,10*ROW('Sanitation Data'!E115)),NA())</f>
        <v>#N/A</v>
      </c>
      <c r="AC121" s="508" t="e">
        <f ca="1">+IF(AND(ISNUMBER(OFFSET('Sanitation Data'!$E$10,0,10*ROW('Sanitation Data'!E115))),'Data Summary'!CR121="Yes"),OFFSET('Sanitation Data'!$E$10,0,10*ROW('Sanitation Data'!E115)),NA())</f>
        <v>#N/A</v>
      </c>
      <c r="AD121" s="508" t="e">
        <f ca="1">+IF(AND(ISNUMBER(OFFSET('Sanitation Data'!$E$11,0,10*ROW('Sanitation Data'!E115))),'Data Summary'!CS121="Yes"),OFFSET('Sanitation Data'!$E$11,0,10*ROW('Sanitation Data'!E115)),NA())</f>
        <v>#N/A</v>
      </c>
      <c r="AE121" s="508" t="e">
        <f ca="1">+IF(AND(ISNUMBER(OFFSET('Sanitation Data'!$E$12,0,10*ROW('Sanitation Data'!E115))),'Data Summary'!CT121="Yes"),OFFSET('Sanitation Data'!$E$12,0,10*ROW('Sanitation Data'!E115)),NA())</f>
        <v>#N/A</v>
      </c>
      <c r="AF121" s="508" t="e">
        <f ca="1">+IF(AND(ISNUMBER(OFFSET('Sanitation Data'!$F$4,0,10*ROW('Sanitation Data'!F115))),'Data Summary'!CU121="Yes"),100-OFFSET('Sanitation Data'!$F$4,0,10*ROW('Sanitation Data'!F115)),NA())</f>
        <v>#N/A</v>
      </c>
      <c r="AG121" s="508" t="e">
        <f ca="1">+IF(AND(ISNUMBER(OFFSET('Sanitation Data'!$F$6,0,10*ROW('Sanitation Data'!F115))),'Data Summary'!CV121="Yes"),OFFSET('Sanitation Data'!$F$6,0,10*ROW('Sanitation Data'!F115)),NA())</f>
        <v>#N/A</v>
      </c>
      <c r="AH121" s="508" t="e">
        <f ca="1">+IF(AND(ISNUMBER(OFFSET('Sanitation Data'!$F$10,0,10*ROW('Sanitation Data'!F115))),'Data Summary'!CW121="Yes"),OFFSET('Sanitation Data'!$F$10,0,10*ROW('Sanitation Data'!F115)),NA())</f>
        <v>#N/A</v>
      </c>
      <c r="AI121" s="508" t="e">
        <f ca="1">+IF(AND(ISNUMBER(OFFSET('Sanitation Data'!$F$11,0,10*ROW('Sanitation Data'!F115))),'Data Summary'!CX121="Yes"),OFFSET('Sanitation Data'!$F$11,0,10*ROW('Sanitation Data'!F115)),NA())</f>
        <v>#N/A</v>
      </c>
      <c r="AJ121" s="508" t="e">
        <f ca="1">+IF(AND(ISNUMBER(OFFSET('Sanitation Data'!$F$12,0,10*ROW('Sanitation Data'!F115))),'Data Summary'!CY121="Yes"),OFFSET('Sanitation Data'!$F$12,0,10*ROW('Sanitation Data'!F115)),NA())</f>
        <v>#N/A</v>
      </c>
      <c r="AK121" s="508" t="e">
        <f ca="1">+IF(AND(ISNUMBER(OFFSET('Sanitation Data'!$G$4,0,10*ROW('Sanitation Data'!G115))),'Data Summary'!CZ121="Yes"),100-OFFSET('Sanitation Data'!$G$4,0,10*ROW('Sanitation Data'!G115)),NA())</f>
        <v>#N/A</v>
      </c>
      <c r="AL121" s="508" t="e">
        <f ca="1">+IF(AND(ISNUMBER(OFFSET('Sanitation Data'!$G$6,0,10*ROW('Sanitation Data'!G115))),'Data Summary'!DA121="Yes"),OFFSET('Sanitation Data'!$G$6,0,10*ROW('Sanitation Data'!G115)),NA())</f>
        <v>#N/A</v>
      </c>
      <c r="AM121" s="508" t="e">
        <f ca="1">+IF(AND(ISNUMBER(OFFSET('Sanitation Data'!$G$10,0,10*ROW('Sanitation Data'!G115))),'Data Summary'!DB121="Yes"),OFFSET('Sanitation Data'!$G$10,0,10*ROW('Sanitation Data'!G115)),NA())</f>
        <v>#N/A</v>
      </c>
      <c r="AN121" s="508" t="e">
        <f ca="1">+IF(AND(ISNUMBER(OFFSET('Sanitation Data'!$G$11,0,10*ROW('Sanitation Data'!G115))),'Data Summary'!DC121="Yes"),OFFSET('Sanitation Data'!$G$11,0,10*ROW('Sanitation Data'!G115)),NA())</f>
        <v>#N/A</v>
      </c>
      <c r="AO121" s="508" t="e">
        <f ca="1">+IF(AND(ISNUMBER(OFFSET('Sanitation Data'!$G$12,0,10*ROW('Sanitation Data'!G115))),'Data Summary'!DD121="Yes"),OFFSET('Sanitation Data'!$G$12,0,10*ROW('Sanitation Data'!G115)),NA())</f>
        <v>#N/A</v>
      </c>
      <c r="AP121" s="508" t="e">
        <f ca="1">+IF(AND(ISNUMBER(OFFSET('Sanitation Data'!$H$4,0,10*ROW('Sanitation Data'!H115))),'Data Summary'!DE121="Yes"),100-OFFSET('Sanitation Data'!$H$4,0,10*ROW('Sanitation Data'!H115)),NA())</f>
        <v>#N/A</v>
      </c>
      <c r="AQ121" s="508" t="e">
        <f ca="1">+IF(AND(ISNUMBER(OFFSET('Sanitation Data'!$H$6,0,10*ROW('Sanitation Data'!H115))),'Data Summary'!DF121="Yes"),OFFSET('Sanitation Data'!$H$6,0,10*ROW('Sanitation Data'!H115)),NA())</f>
        <v>#N/A</v>
      </c>
      <c r="AR121" s="508" t="e">
        <f ca="1">+IF(AND(ISNUMBER(OFFSET('Sanitation Data'!$H$10,0,10*ROW('Sanitation Data'!H115))),'Data Summary'!DG121="Yes"),OFFSET('Sanitation Data'!$H$10,0,10*ROW('Sanitation Data'!H115)),NA())</f>
        <v>#N/A</v>
      </c>
      <c r="AS121" s="508" t="e">
        <f ca="1">+IF(AND(ISNUMBER(OFFSET('Sanitation Data'!$H$11,0,10*ROW('Sanitation Data'!H115))),'Data Summary'!DH121="Yes"),OFFSET('Sanitation Data'!$H$11,0,10*ROW('Sanitation Data'!H115)),NA())</f>
        <v>#N/A</v>
      </c>
      <c r="AT121" s="508" t="e">
        <f ca="1">+IF(AND(ISNUMBER(OFFSET('Sanitation Data'!$H$12,0,10*ROW('Sanitation Data'!H115))),'Data Summary'!DI121="Yes"),OFFSET('Sanitation Data'!$H$12,0,10*ROW('Sanitation Data'!H115)),NA())</f>
        <v>#N/A</v>
      </c>
      <c r="AU121" s="508" t="e">
        <f ca="1">+IF(AND(ISNUMBER(OFFSET('Sanitation Data'!$I$4,0,10*ROW('Sanitation Data'!I115))),'Data Summary'!DJ121="Yes"),100-OFFSET('Sanitation Data'!$I$4,0,10*ROW('Sanitation Data'!I115)),NA())</f>
        <v>#N/A</v>
      </c>
      <c r="AV121" s="508" t="e">
        <f ca="1">+IF(AND(ISNUMBER(OFFSET('Sanitation Data'!$I$6,0,10*ROW('Sanitation Data'!I115))),'Data Summary'!DK121="Yes"),OFFSET('Sanitation Data'!$I$6,0,10*ROW('Sanitation Data'!I115)),NA())</f>
        <v>#N/A</v>
      </c>
      <c r="AW121" s="508" t="e">
        <f ca="1">+IF(AND(ISNUMBER(OFFSET('Sanitation Data'!$I$10,0,10*ROW('Sanitation Data'!I115))),'Data Summary'!DL121="Yes"),OFFSET('Sanitation Data'!$I$10,0,10*ROW('Sanitation Data'!I115)),NA())</f>
        <v>#N/A</v>
      </c>
      <c r="AX121" s="508" t="e">
        <f ca="1">+IF(AND(ISNUMBER(OFFSET('Sanitation Data'!$I$11,0,10*ROW('Sanitation Data'!I115))),'Data Summary'!DM121="Yes"),OFFSET('Sanitation Data'!$I$11,0,10*ROW('Sanitation Data'!I115)),NA())</f>
        <v>#N/A</v>
      </c>
      <c r="AY121" s="508" t="e">
        <f ca="1">+IF(AND(ISNUMBER(OFFSET('Sanitation Data'!$I$12,0,10*ROW('Sanitation Data'!I115))),'Data Summary'!DN121="Yes"),OFFSET('Sanitation Data'!$I$12,0,10*ROW('Sanitation Data'!I115)),NA())</f>
        <v>#N/A</v>
      </c>
      <c r="AZ121" s="509" t="e">
        <f ca="1">+IF(AND(ISNUMBER(OFFSET('Hygiene Data'!$D$5,0,10*ROW('Hygiene Data'!D115))),'Data Summary'!DO121="Yes"),OFFSET('Hygiene Data'!$D$5,0,10*ROW('Hygiene Data'!D115)),NA())</f>
        <v>#N/A</v>
      </c>
      <c r="BA121" s="509" t="e">
        <f ca="1">+IF(AND(ISNUMBER(OFFSET('Hygiene Data'!$D$7,0,10*ROW('Hygiene Data'!D115))),'Data Summary'!DP121="Yes"),OFFSET('Hygiene Data'!$D$7,0,10*ROW('Hygiene Data'!D115)),NA())</f>
        <v>#N/A</v>
      </c>
      <c r="BB121" s="509" t="e">
        <f ca="1">+IF(AND(ISNUMBER(OFFSET('Hygiene Data'!$D$9,0,10*ROW('Hygiene Data'!D115))),'Data Summary'!DQ121="Yes"),OFFSET('Hygiene Data'!$D$9,0,10*ROW('Hygiene Data'!D115)),NA())</f>
        <v>#N/A</v>
      </c>
      <c r="BC121" s="509" t="e">
        <f ca="1">+IF(AND(ISNUMBER(OFFSET('Hygiene Data'!$E$5,0,10*ROW('Hygiene Data'!E115))),'Data Summary'!DR121="Yes"),OFFSET('Hygiene Data'!$E$5,0,10*ROW('Hygiene Data'!E115)),NA())</f>
        <v>#N/A</v>
      </c>
      <c r="BD121" s="509" t="e">
        <f ca="1">+IF(AND(ISNUMBER(OFFSET('Hygiene Data'!$E$7,0,10*ROW('Hygiene Data'!E115))),'Data Summary'!DS121="Yes"),OFFSET('Hygiene Data'!$E$7,0,10*ROW('Hygiene Data'!E115)),NA())</f>
        <v>#N/A</v>
      </c>
      <c r="BE121" s="509" t="e">
        <f ca="1">+IF(AND(ISNUMBER(OFFSET('Hygiene Data'!$E$9,0,10*ROW('Hygiene Data'!E115))),'Data Summary'!DT121="Yes"),OFFSET('Hygiene Data'!$E$9,0,10*ROW('Hygiene Data'!E115)),NA())</f>
        <v>#N/A</v>
      </c>
      <c r="BF121" s="509" t="e">
        <f ca="1">+IF(AND(ISNUMBER(OFFSET('Hygiene Data'!$F$5,0,10*ROW('Hygiene Data'!F115))),'Data Summary'!DU121="Yes"),OFFSET('Hygiene Data'!$F$5,0,10*ROW('Hygiene Data'!F115)),NA())</f>
        <v>#N/A</v>
      </c>
      <c r="BG121" s="509" t="e">
        <f ca="1">+IF(AND(ISNUMBER(OFFSET('Hygiene Data'!$F$7,0,10*ROW('Hygiene Data'!F115))),'Data Summary'!DV121="Yes"),OFFSET('Hygiene Data'!$F$7,0,10*ROW('Hygiene Data'!F115)),NA())</f>
        <v>#N/A</v>
      </c>
      <c r="BH121" s="509" t="e">
        <f ca="1">+IF(AND(ISNUMBER(OFFSET('Hygiene Data'!$F$9,0,10*ROW('Hygiene Data'!F115))),'Data Summary'!DW121="Yes"),OFFSET('Hygiene Data'!$F$9,0,10*ROW('Hygiene Data'!F115)),NA())</f>
        <v>#N/A</v>
      </c>
      <c r="BI121" s="509" t="e">
        <f ca="1">+IF(AND(ISNUMBER(OFFSET('Hygiene Data'!$G$5,0,10*ROW('Hygiene Data'!G115))),'Data Summary'!DX121="Yes"),OFFSET('Hygiene Data'!$G$5,0,10*ROW('Hygiene Data'!G115)),NA())</f>
        <v>#N/A</v>
      </c>
      <c r="BJ121" s="509" t="e">
        <f ca="1">+IF(AND(ISNUMBER(OFFSET('Hygiene Data'!$G$7,0,10*ROW('Hygiene Data'!G115))),'Data Summary'!DY121="Yes"),OFFSET('Hygiene Data'!$G$7,0,10*ROW('Hygiene Data'!G115)),NA())</f>
        <v>#N/A</v>
      </c>
      <c r="BK121" s="509" t="e">
        <f ca="1">+IF(AND(ISNUMBER(OFFSET('Hygiene Data'!$G$9,0,10*ROW('Hygiene Data'!G115))),'Data Summary'!DZ121="Yes"),OFFSET('Hygiene Data'!$G$9,0,10*ROW('Hygiene Data'!G115)),NA())</f>
        <v>#N/A</v>
      </c>
      <c r="BL121" s="509" t="e">
        <f ca="1">+IF(AND(ISNUMBER(OFFSET('Hygiene Data'!$H$5,0,10*ROW('Hygiene Data'!H115))),'Data Summary'!EA121="Yes"),OFFSET('Hygiene Data'!$H$5,0,10*ROW('Hygiene Data'!H115)),NA())</f>
        <v>#N/A</v>
      </c>
      <c r="BM121" s="509" t="e">
        <f ca="1">+IF(AND(ISNUMBER(OFFSET('Hygiene Data'!$H$7,0,10*ROW('Hygiene Data'!H115))),'Data Summary'!EB121="Yes"),OFFSET('Hygiene Data'!$H$7,0,10*ROW('Hygiene Data'!H115)),NA())</f>
        <v>#N/A</v>
      </c>
      <c r="BN121" s="509" t="e">
        <f ca="1">+IF(AND(ISNUMBER(OFFSET('Hygiene Data'!$H$9,0,10*ROW('Hygiene Data'!H115))),'Data Summary'!EC121="Yes"),OFFSET('Hygiene Data'!$H$9,0,10*ROW('Hygiene Data'!H115)),NA())</f>
        <v>#N/A</v>
      </c>
      <c r="BO121" s="509" t="e">
        <f ca="1">+IF(AND(ISNUMBER(OFFSET('Hygiene Data'!$I$5,0,10*ROW('Hygiene Data'!I115))),'Data Summary'!ED121="Yes"),OFFSET('Hygiene Data'!$I$5,0,10*ROW('Hygiene Data'!I115)),NA())</f>
        <v>#N/A</v>
      </c>
      <c r="BP121" s="509" t="e">
        <f ca="1">+IF(AND(ISNUMBER(OFFSET('Hygiene Data'!$I$7,0,10*ROW('Hygiene Data'!I115))),'Data Summary'!EE121="Yes"),OFFSET('Hygiene Data'!$I$7,0,10*ROW('Hygiene Data'!I115)),NA())</f>
        <v>#N/A</v>
      </c>
      <c r="BQ121" s="509" t="e">
        <f ca="1">+IF(AND(ISNUMBER(OFFSET('Hygiene Data'!$I$9,0,10*ROW('Hygiene Data'!I115))),'Data Summary'!EF121="Yes"),OFFSET('Hygiene Data'!$I$9,0,10*ROW('Hygiene Data'!I115)),NA())</f>
        <v>#N/A</v>
      </c>
    </row>
    <row r="122" spans="1:69" x14ac:dyDescent="0.25">
      <c r="A122" s="505" t="e">
        <f ca="1">+RIGHT('Data Summary'!A122,LEN('Data Summary'!A122)-9)</f>
        <v>#VALUE!</v>
      </c>
      <c r="B122" s="479" t="str">
        <f ca="1">+IF(ISTEXT('Data Summary'!B122),'Data Summary'!B122,"")</f>
        <v/>
      </c>
      <c r="C122" s="506" t="e">
        <f ca="1">+VALUE('Data Summary'!C122)</f>
        <v>#VALUE!</v>
      </c>
      <c r="D122" s="507" t="e">
        <f ca="1">+IF(AND(ISNUMBER(OFFSET('Water Data'!$D$4,0,10*ROW('Water Data'!D116))),'Data Summary'!BS122="Yes"),100-OFFSET('Water Data'!$D$4,0,10*ROW('Water Data'!D116)),NA())</f>
        <v>#N/A</v>
      </c>
      <c r="E122" s="507" t="e">
        <f ca="1">+IF(AND(ISNUMBER(OFFSET('Water Data'!$D$6,0,10*ROW('Water Data'!D116))),'Data Summary'!BT122="Yes"),OFFSET('Water Data'!$D$6,0,10*ROW('Water Data'!D116)),NA())</f>
        <v>#N/A</v>
      </c>
      <c r="F122" s="507" t="e">
        <f ca="1">+IF(AND(ISNUMBER(OFFSET('Water Data'!$D$9,0,10*ROW('Water Data'!D116))),'Data Summary'!BU122="Yes"),OFFSET('Water Data'!$D$9,0,10*ROW('Water Data'!D116)),NA())</f>
        <v>#N/A</v>
      </c>
      <c r="G122" s="507" t="e">
        <f ca="1">+IF(AND(ISNUMBER(OFFSET('Water Data'!$E$4,0,10*ROW('Water Data'!E116))),'Data Summary'!BV122="Yes"),100-OFFSET('Water Data'!$E$4,0,10*ROW('Water Data'!E116)),NA())</f>
        <v>#N/A</v>
      </c>
      <c r="H122" s="507" t="e">
        <f ca="1">+IF(AND(ISNUMBER(OFFSET('Water Data'!$E$6,0,10*ROW('Water Data'!E116))),'Data Summary'!BW122="Yes"),OFFSET('Water Data'!$E$6,0,10*ROW('Water Data'!E116)),NA())</f>
        <v>#N/A</v>
      </c>
      <c r="I122" s="507" t="e">
        <f ca="1">+IF(AND(ISNUMBER(OFFSET('Water Data'!$E$9,0,10*ROW('Water Data'!E116))),'Data Summary'!BX122="Yes"),OFFSET('Water Data'!$E$9,0,10*ROW('Water Data'!E116)),NA())</f>
        <v>#N/A</v>
      </c>
      <c r="J122" s="507" t="e">
        <f ca="1">+IF(AND(ISNUMBER(OFFSET('Water Data'!$F$4,0,10*ROW('Water Data'!F116))),'Data Summary'!BY122="Yes"),100-OFFSET('Water Data'!$F$4,0,10*ROW('Water Data'!F116)),NA())</f>
        <v>#N/A</v>
      </c>
      <c r="K122" s="507" t="e">
        <f ca="1">+IF(AND(ISNUMBER(OFFSET('Water Data'!$F$6,0,10*ROW('Water Data'!F116))),'Data Summary'!BZ122="Yes"),OFFSET('Water Data'!$F$6,0,10*ROW('Water Data'!F116)),NA())</f>
        <v>#N/A</v>
      </c>
      <c r="L122" s="507" t="e">
        <f ca="1">+IF(AND(ISNUMBER(OFFSET('Water Data'!$F$9,0,10*ROW('Water Data'!F116))),'Data Summary'!CA122="Yes"),OFFSET('Water Data'!$F$9,0,10*ROW('Water Data'!F116)),NA())</f>
        <v>#N/A</v>
      </c>
      <c r="M122" s="507" t="e">
        <f ca="1">+IF(AND(ISNUMBER(OFFSET('Water Data'!$G$4,0,10*ROW('Water Data'!G116))),'Data Summary'!CB122="Yes"),100-OFFSET('Water Data'!$G$4,0,10*ROW('Water Data'!G116)),NA())</f>
        <v>#N/A</v>
      </c>
      <c r="N122" s="507" t="e">
        <f ca="1">+IF(AND(ISNUMBER(OFFSET('Water Data'!$G$6,0,10*ROW('Water Data'!G116))),'Data Summary'!CC122="Yes"),OFFSET('Water Data'!$G$6,0,10*ROW('Water Data'!G116)),NA())</f>
        <v>#N/A</v>
      </c>
      <c r="O122" s="507" t="e">
        <f ca="1">+IF(AND(ISNUMBER(OFFSET('Water Data'!$G$9,0,10*ROW('Water Data'!G116))),'Data Summary'!CD122="Yes"),OFFSET('Water Data'!$G$9,0,10*ROW('Water Data'!G116)),NA())</f>
        <v>#N/A</v>
      </c>
      <c r="P122" s="507" t="e">
        <f ca="1">+IF(AND(ISNUMBER(OFFSET('Water Data'!$H$4,0,10*ROW('Water Data'!H116))),'Data Summary'!CE122="Yes"),100-OFFSET('Water Data'!$H$4,0,10*ROW('Water Data'!H116)),NA())</f>
        <v>#N/A</v>
      </c>
      <c r="Q122" s="507" t="e">
        <f ca="1">+IF(AND(ISNUMBER(OFFSET('Water Data'!$H$6,0,10*ROW('Water Data'!H116))),'Data Summary'!CF122="Yes"),OFFSET('Water Data'!$H$6,0,10*ROW('Water Data'!H116)),NA())</f>
        <v>#N/A</v>
      </c>
      <c r="R122" s="507" t="e">
        <f ca="1">+IF(AND(ISNUMBER(OFFSET('Water Data'!$H$9,0,10*ROW('Water Data'!H116))),'Data Summary'!CG122="Yes"),OFFSET('Water Data'!$H$9,0,10*ROW('Water Data'!H116)),NA())</f>
        <v>#N/A</v>
      </c>
      <c r="S122" s="507" t="e">
        <f ca="1">+IF(AND(ISNUMBER(OFFSET('Water Data'!$I$4,0,10*ROW('Water Data'!I116))),'Data Summary'!CH122="Yes"),100-OFFSET('Water Data'!$I$4,0,10*ROW('Water Data'!I116)),NA())</f>
        <v>#N/A</v>
      </c>
      <c r="T122" s="507" t="e">
        <f ca="1">+IF(AND(ISNUMBER(OFFSET('Water Data'!$I$6,0,10*ROW('Water Data'!I116))),'Data Summary'!CI122="Yes"),OFFSET('Water Data'!$I$6,0,10*ROW('Water Data'!I116)),NA())</f>
        <v>#N/A</v>
      </c>
      <c r="U122" s="507" t="e">
        <f ca="1">+IF(AND(ISNUMBER(OFFSET('Water Data'!$I$9,0,10*ROW('Water Data'!I116))),'Data Summary'!CJ122="Yes"),OFFSET('Water Data'!$I$9,0,10*ROW('Water Data'!I116)),NA())</f>
        <v>#N/A</v>
      </c>
      <c r="V122" s="508" t="e">
        <f ca="1">+IF(AND(ISNUMBER(OFFSET('Sanitation Data'!$D$4,0,10*ROW('Sanitation Data'!D116))),'Data Summary'!CK122="Yes"),100-OFFSET('Sanitation Data'!$D$4,0,10*ROW('Sanitation Data'!D116)),NA())</f>
        <v>#N/A</v>
      </c>
      <c r="W122" s="508" t="e">
        <f ca="1">+IF(AND(ISNUMBER(OFFSET('Sanitation Data'!$D$6,0,10*ROW('Sanitation Data'!D116))),'Data Summary'!CL122="Yes"),OFFSET('Sanitation Data'!$D$6,0,10*ROW('Sanitation Data'!D116)),NA())</f>
        <v>#N/A</v>
      </c>
      <c r="X122" s="508" t="e">
        <f ca="1">+IF(AND(ISNUMBER(OFFSET('Sanitation Data'!$D$10,0,10*ROW('Sanitation Data'!D116))),'Data Summary'!CM122="Yes"),OFFSET('Sanitation Data'!$D$10,0,10*ROW('Sanitation Data'!D116)),NA())</f>
        <v>#N/A</v>
      </c>
      <c r="Y122" s="508" t="e">
        <f ca="1">+IF(AND(ISNUMBER(OFFSET('Sanitation Data'!$D$11,0,10*ROW('Sanitation Data'!D116))),'Data Summary'!CN122="Yes"),OFFSET('Sanitation Data'!$D$11,0,10*ROW('Sanitation Data'!D116)),NA())</f>
        <v>#N/A</v>
      </c>
      <c r="Z122" s="508" t="e">
        <f ca="1">+IF(AND(ISNUMBER(OFFSET('Sanitation Data'!$D$12,0,10*ROW('Sanitation Data'!D116))),'Data Summary'!CO122="Yes"),OFFSET('Sanitation Data'!$D$12,0,10*ROW('Sanitation Data'!D116)),NA())</f>
        <v>#N/A</v>
      </c>
      <c r="AA122" s="508" t="e">
        <f ca="1">+IF(AND(ISNUMBER(OFFSET('Sanitation Data'!$E$4,0,10*ROW('Sanitation Data'!E116))),'Data Summary'!CP122="Yes"),100-OFFSET('Sanitation Data'!$E$4,0,10*ROW('Sanitation Data'!E116)),NA())</f>
        <v>#N/A</v>
      </c>
      <c r="AB122" s="508" t="e">
        <f ca="1">+IF(AND(ISNUMBER(OFFSET('Sanitation Data'!$E$6,0,10*ROW('Sanitation Data'!E116))),'Data Summary'!CQ122="Yes"),OFFSET('Sanitation Data'!$E$6,0,10*ROW('Sanitation Data'!E116)),NA())</f>
        <v>#N/A</v>
      </c>
      <c r="AC122" s="508" t="e">
        <f ca="1">+IF(AND(ISNUMBER(OFFSET('Sanitation Data'!$E$10,0,10*ROW('Sanitation Data'!E116))),'Data Summary'!CR122="Yes"),OFFSET('Sanitation Data'!$E$10,0,10*ROW('Sanitation Data'!E116)),NA())</f>
        <v>#N/A</v>
      </c>
      <c r="AD122" s="508" t="e">
        <f ca="1">+IF(AND(ISNUMBER(OFFSET('Sanitation Data'!$E$11,0,10*ROW('Sanitation Data'!E116))),'Data Summary'!CS122="Yes"),OFFSET('Sanitation Data'!$E$11,0,10*ROW('Sanitation Data'!E116)),NA())</f>
        <v>#N/A</v>
      </c>
      <c r="AE122" s="508" t="e">
        <f ca="1">+IF(AND(ISNUMBER(OFFSET('Sanitation Data'!$E$12,0,10*ROW('Sanitation Data'!E116))),'Data Summary'!CT122="Yes"),OFFSET('Sanitation Data'!$E$12,0,10*ROW('Sanitation Data'!E116)),NA())</f>
        <v>#N/A</v>
      </c>
      <c r="AF122" s="508" t="e">
        <f ca="1">+IF(AND(ISNUMBER(OFFSET('Sanitation Data'!$F$4,0,10*ROW('Sanitation Data'!F116))),'Data Summary'!CU122="Yes"),100-OFFSET('Sanitation Data'!$F$4,0,10*ROW('Sanitation Data'!F116)),NA())</f>
        <v>#N/A</v>
      </c>
      <c r="AG122" s="508" t="e">
        <f ca="1">+IF(AND(ISNUMBER(OFFSET('Sanitation Data'!$F$6,0,10*ROW('Sanitation Data'!F116))),'Data Summary'!CV122="Yes"),OFFSET('Sanitation Data'!$F$6,0,10*ROW('Sanitation Data'!F116)),NA())</f>
        <v>#N/A</v>
      </c>
      <c r="AH122" s="508" t="e">
        <f ca="1">+IF(AND(ISNUMBER(OFFSET('Sanitation Data'!$F$10,0,10*ROW('Sanitation Data'!F116))),'Data Summary'!CW122="Yes"),OFFSET('Sanitation Data'!$F$10,0,10*ROW('Sanitation Data'!F116)),NA())</f>
        <v>#N/A</v>
      </c>
      <c r="AI122" s="508" t="e">
        <f ca="1">+IF(AND(ISNUMBER(OFFSET('Sanitation Data'!$F$11,0,10*ROW('Sanitation Data'!F116))),'Data Summary'!CX122="Yes"),OFFSET('Sanitation Data'!$F$11,0,10*ROW('Sanitation Data'!F116)),NA())</f>
        <v>#N/A</v>
      </c>
      <c r="AJ122" s="508" t="e">
        <f ca="1">+IF(AND(ISNUMBER(OFFSET('Sanitation Data'!$F$12,0,10*ROW('Sanitation Data'!F116))),'Data Summary'!CY122="Yes"),OFFSET('Sanitation Data'!$F$12,0,10*ROW('Sanitation Data'!F116)),NA())</f>
        <v>#N/A</v>
      </c>
      <c r="AK122" s="508" t="e">
        <f ca="1">+IF(AND(ISNUMBER(OFFSET('Sanitation Data'!$G$4,0,10*ROW('Sanitation Data'!G116))),'Data Summary'!CZ122="Yes"),100-OFFSET('Sanitation Data'!$G$4,0,10*ROW('Sanitation Data'!G116)),NA())</f>
        <v>#N/A</v>
      </c>
      <c r="AL122" s="508" t="e">
        <f ca="1">+IF(AND(ISNUMBER(OFFSET('Sanitation Data'!$G$6,0,10*ROW('Sanitation Data'!G116))),'Data Summary'!DA122="Yes"),OFFSET('Sanitation Data'!$G$6,0,10*ROW('Sanitation Data'!G116)),NA())</f>
        <v>#N/A</v>
      </c>
      <c r="AM122" s="508" t="e">
        <f ca="1">+IF(AND(ISNUMBER(OFFSET('Sanitation Data'!$G$10,0,10*ROW('Sanitation Data'!G116))),'Data Summary'!DB122="Yes"),OFFSET('Sanitation Data'!$G$10,0,10*ROW('Sanitation Data'!G116)),NA())</f>
        <v>#N/A</v>
      </c>
      <c r="AN122" s="508" t="e">
        <f ca="1">+IF(AND(ISNUMBER(OFFSET('Sanitation Data'!$G$11,0,10*ROW('Sanitation Data'!G116))),'Data Summary'!DC122="Yes"),OFFSET('Sanitation Data'!$G$11,0,10*ROW('Sanitation Data'!G116)),NA())</f>
        <v>#N/A</v>
      </c>
      <c r="AO122" s="508" t="e">
        <f ca="1">+IF(AND(ISNUMBER(OFFSET('Sanitation Data'!$G$12,0,10*ROW('Sanitation Data'!G116))),'Data Summary'!DD122="Yes"),OFFSET('Sanitation Data'!$G$12,0,10*ROW('Sanitation Data'!G116)),NA())</f>
        <v>#N/A</v>
      </c>
      <c r="AP122" s="508" t="e">
        <f ca="1">+IF(AND(ISNUMBER(OFFSET('Sanitation Data'!$H$4,0,10*ROW('Sanitation Data'!H116))),'Data Summary'!DE122="Yes"),100-OFFSET('Sanitation Data'!$H$4,0,10*ROW('Sanitation Data'!H116)),NA())</f>
        <v>#N/A</v>
      </c>
      <c r="AQ122" s="508" t="e">
        <f ca="1">+IF(AND(ISNUMBER(OFFSET('Sanitation Data'!$H$6,0,10*ROW('Sanitation Data'!H116))),'Data Summary'!DF122="Yes"),OFFSET('Sanitation Data'!$H$6,0,10*ROW('Sanitation Data'!H116)),NA())</f>
        <v>#N/A</v>
      </c>
      <c r="AR122" s="508" t="e">
        <f ca="1">+IF(AND(ISNUMBER(OFFSET('Sanitation Data'!$H$10,0,10*ROW('Sanitation Data'!H116))),'Data Summary'!DG122="Yes"),OFFSET('Sanitation Data'!$H$10,0,10*ROW('Sanitation Data'!H116)),NA())</f>
        <v>#N/A</v>
      </c>
      <c r="AS122" s="508" t="e">
        <f ca="1">+IF(AND(ISNUMBER(OFFSET('Sanitation Data'!$H$11,0,10*ROW('Sanitation Data'!H116))),'Data Summary'!DH122="Yes"),OFFSET('Sanitation Data'!$H$11,0,10*ROW('Sanitation Data'!H116)),NA())</f>
        <v>#N/A</v>
      </c>
      <c r="AT122" s="508" t="e">
        <f ca="1">+IF(AND(ISNUMBER(OFFSET('Sanitation Data'!$H$12,0,10*ROW('Sanitation Data'!H116))),'Data Summary'!DI122="Yes"),OFFSET('Sanitation Data'!$H$12,0,10*ROW('Sanitation Data'!H116)),NA())</f>
        <v>#N/A</v>
      </c>
      <c r="AU122" s="508" t="e">
        <f ca="1">+IF(AND(ISNUMBER(OFFSET('Sanitation Data'!$I$4,0,10*ROW('Sanitation Data'!I116))),'Data Summary'!DJ122="Yes"),100-OFFSET('Sanitation Data'!$I$4,0,10*ROW('Sanitation Data'!I116)),NA())</f>
        <v>#N/A</v>
      </c>
      <c r="AV122" s="508" t="e">
        <f ca="1">+IF(AND(ISNUMBER(OFFSET('Sanitation Data'!$I$6,0,10*ROW('Sanitation Data'!I116))),'Data Summary'!DK122="Yes"),OFFSET('Sanitation Data'!$I$6,0,10*ROW('Sanitation Data'!I116)),NA())</f>
        <v>#N/A</v>
      </c>
      <c r="AW122" s="508" t="e">
        <f ca="1">+IF(AND(ISNUMBER(OFFSET('Sanitation Data'!$I$10,0,10*ROW('Sanitation Data'!I116))),'Data Summary'!DL122="Yes"),OFFSET('Sanitation Data'!$I$10,0,10*ROW('Sanitation Data'!I116)),NA())</f>
        <v>#N/A</v>
      </c>
      <c r="AX122" s="508" t="e">
        <f ca="1">+IF(AND(ISNUMBER(OFFSET('Sanitation Data'!$I$11,0,10*ROW('Sanitation Data'!I116))),'Data Summary'!DM122="Yes"),OFFSET('Sanitation Data'!$I$11,0,10*ROW('Sanitation Data'!I116)),NA())</f>
        <v>#N/A</v>
      </c>
      <c r="AY122" s="508" t="e">
        <f ca="1">+IF(AND(ISNUMBER(OFFSET('Sanitation Data'!$I$12,0,10*ROW('Sanitation Data'!I116))),'Data Summary'!DN122="Yes"),OFFSET('Sanitation Data'!$I$12,0,10*ROW('Sanitation Data'!I116)),NA())</f>
        <v>#N/A</v>
      </c>
      <c r="AZ122" s="509" t="e">
        <f ca="1">+IF(AND(ISNUMBER(OFFSET('Hygiene Data'!$D$5,0,10*ROW('Hygiene Data'!D116))),'Data Summary'!DO122="Yes"),OFFSET('Hygiene Data'!$D$5,0,10*ROW('Hygiene Data'!D116)),NA())</f>
        <v>#N/A</v>
      </c>
      <c r="BA122" s="509" t="e">
        <f ca="1">+IF(AND(ISNUMBER(OFFSET('Hygiene Data'!$D$7,0,10*ROW('Hygiene Data'!D116))),'Data Summary'!DP122="Yes"),OFFSET('Hygiene Data'!$D$7,0,10*ROW('Hygiene Data'!D116)),NA())</f>
        <v>#N/A</v>
      </c>
      <c r="BB122" s="509" t="e">
        <f ca="1">+IF(AND(ISNUMBER(OFFSET('Hygiene Data'!$D$9,0,10*ROW('Hygiene Data'!D116))),'Data Summary'!DQ122="Yes"),OFFSET('Hygiene Data'!$D$9,0,10*ROW('Hygiene Data'!D116)),NA())</f>
        <v>#N/A</v>
      </c>
      <c r="BC122" s="509" t="e">
        <f ca="1">+IF(AND(ISNUMBER(OFFSET('Hygiene Data'!$E$5,0,10*ROW('Hygiene Data'!E116))),'Data Summary'!DR122="Yes"),OFFSET('Hygiene Data'!$E$5,0,10*ROW('Hygiene Data'!E116)),NA())</f>
        <v>#N/A</v>
      </c>
      <c r="BD122" s="509" t="e">
        <f ca="1">+IF(AND(ISNUMBER(OFFSET('Hygiene Data'!$E$7,0,10*ROW('Hygiene Data'!E116))),'Data Summary'!DS122="Yes"),OFFSET('Hygiene Data'!$E$7,0,10*ROW('Hygiene Data'!E116)),NA())</f>
        <v>#N/A</v>
      </c>
      <c r="BE122" s="509" t="e">
        <f ca="1">+IF(AND(ISNUMBER(OFFSET('Hygiene Data'!$E$9,0,10*ROW('Hygiene Data'!E116))),'Data Summary'!DT122="Yes"),OFFSET('Hygiene Data'!$E$9,0,10*ROW('Hygiene Data'!E116)),NA())</f>
        <v>#N/A</v>
      </c>
      <c r="BF122" s="509" t="e">
        <f ca="1">+IF(AND(ISNUMBER(OFFSET('Hygiene Data'!$F$5,0,10*ROW('Hygiene Data'!F116))),'Data Summary'!DU122="Yes"),OFFSET('Hygiene Data'!$F$5,0,10*ROW('Hygiene Data'!F116)),NA())</f>
        <v>#N/A</v>
      </c>
      <c r="BG122" s="509" t="e">
        <f ca="1">+IF(AND(ISNUMBER(OFFSET('Hygiene Data'!$F$7,0,10*ROW('Hygiene Data'!F116))),'Data Summary'!DV122="Yes"),OFFSET('Hygiene Data'!$F$7,0,10*ROW('Hygiene Data'!F116)),NA())</f>
        <v>#N/A</v>
      </c>
      <c r="BH122" s="509" t="e">
        <f ca="1">+IF(AND(ISNUMBER(OFFSET('Hygiene Data'!$F$9,0,10*ROW('Hygiene Data'!F116))),'Data Summary'!DW122="Yes"),OFFSET('Hygiene Data'!$F$9,0,10*ROW('Hygiene Data'!F116)),NA())</f>
        <v>#N/A</v>
      </c>
      <c r="BI122" s="509" t="e">
        <f ca="1">+IF(AND(ISNUMBER(OFFSET('Hygiene Data'!$G$5,0,10*ROW('Hygiene Data'!G116))),'Data Summary'!DX122="Yes"),OFFSET('Hygiene Data'!$G$5,0,10*ROW('Hygiene Data'!G116)),NA())</f>
        <v>#N/A</v>
      </c>
      <c r="BJ122" s="509" t="e">
        <f ca="1">+IF(AND(ISNUMBER(OFFSET('Hygiene Data'!$G$7,0,10*ROW('Hygiene Data'!G116))),'Data Summary'!DY122="Yes"),OFFSET('Hygiene Data'!$G$7,0,10*ROW('Hygiene Data'!G116)),NA())</f>
        <v>#N/A</v>
      </c>
      <c r="BK122" s="509" t="e">
        <f ca="1">+IF(AND(ISNUMBER(OFFSET('Hygiene Data'!$G$9,0,10*ROW('Hygiene Data'!G116))),'Data Summary'!DZ122="Yes"),OFFSET('Hygiene Data'!$G$9,0,10*ROW('Hygiene Data'!G116)),NA())</f>
        <v>#N/A</v>
      </c>
      <c r="BL122" s="509" t="e">
        <f ca="1">+IF(AND(ISNUMBER(OFFSET('Hygiene Data'!$H$5,0,10*ROW('Hygiene Data'!H116))),'Data Summary'!EA122="Yes"),OFFSET('Hygiene Data'!$H$5,0,10*ROW('Hygiene Data'!H116)),NA())</f>
        <v>#N/A</v>
      </c>
      <c r="BM122" s="509" t="e">
        <f ca="1">+IF(AND(ISNUMBER(OFFSET('Hygiene Data'!$H$7,0,10*ROW('Hygiene Data'!H116))),'Data Summary'!EB122="Yes"),OFFSET('Hygiene Data'!$H$7,0,10*ROW('Hygiene Data'!H116)),NA())</f>
        <v>#N/A</v>
      </c>
      <c r="BN122" s="509" t="e">
        <f ca="1">+IF(AND(ISNUMBER(OFFSET('Hygiene Data'!$H$9,0,10*ROW('Hygiene Data'!H116))),'Data Summary'!EC122="Yes"),OFFSET('Hygiene Data'!$H$9,0,10*ROW('Hygiene Data'!H116)),NA())</f>
        <v>#N/A</v>
      </c>
      <c r="BO122" s="509" t="e">
        <f ca="1">+IF(AND(ISNUMBER(OFFSET('Hygiene Data'!$I$5,0,10*ROW('Hygiene Data'!I116))),'Data Summary'!ED122="Yes"),OFFSET('Hygiene Data'!$I$5,0,10*ROW('Hygiene Data'!I116)),NA())</f>
        <v>#N/A</v>
      </c>
      <c r="BP122" s="509" t="e">
        <f ca="1">+IF(AND(ISNUMBER(OFFSET('Hygiene Data'!$I$7,0,10*ROW('Hygiene Data'!I116))),'Data Summary'!EE122="Yes"),OFFSET('Hygiene Data'!$I$7,0,10*ROW('Hygiene Data'!I116)),NA())</f>
        <v>#N/A</v>
      </c>
      <c r="BQ122" s="509" t="e">
        <f ca="1">+IF(AND(ISNUMBER(OFFSET('Hygiene Data'!$I$9,0,10*ROW('Hygiene Data'!I116))),'Data Summary'!EF122="Yes"),OFFSET('Hygiene Data'!$I$9,0,10*ROW('Hygiene Data'!I116)),NA())</f>
        <v>#N/A</v>
      </c>
    </row>
    <row r="123" spans="1:69" x14ac:dyDescent="0.25">
      <c r="A123" s="505" t="e">
        <f ca="1">+RIGHT('Data Summary'!A123,LEN('Data Summary'!A123)-9)</f>
        <v>#VALUE!</v>
      </c>
      <c r="B123" s="479" t="str">
        <f ca="1">+IF(ISTEXT('Data Summary'!B123),'Data Summary'!B123,"")</f>
        <v/>
      </c>
      <c r="C123" s="506" t="e">
        <f ca="1">+VALUE('Data Summary'!C123)</f>
        <v>#VALUE!</v>
      </c>
      <c r="D123" s="507" t="e">
        <f ca="1">+IF(AND(ISNUMBER(OFFSET('Water Data'!$D$4,0,10*ROW('Water Data'!D117))),'Data Summary'!BS123="Yes"),100-OFFSET('Water Data'!$D$4,0,10*ROW('Water Data'!D117)),NA())</f>
        <v>#N/A</v>
      </c>
      <c r="E123" s="507" t="e">
        <f ca="1">+IF(AND(ISNUMBER(OFFSET('Water Data'!$D$6,0,10*ROW('Water Data'!D117))),'Data Summary'!BT123="Yes"),OFFSET('Water Data'!$D$6,0,10*ROW('Water Data'!D117)),NA())</f>
        <v>#N/A</v>
      </c>
      <c r="F123" s="507" t="e">
        <f ca="1">+IF(AND(ISNUMBER(OFFSET('Water Data'!$D$9,0,10*ROW('Water Data'!D117))),'Data Summary'!BU123="Yes"),OFFSET('Water Data'!$D$9,0,10*ROW('Water Data'!D117)),NA())</f>
        <v>#N/A</v>
      </c>
      <c r="G123" s="507" t="e">
        <f ca="1">+IF(AND(ISNUMBER(OFFSET('Water Data'!$E$4,0,10*ROW('Water Data'!E117))),'Data Summary'!BV123="Yes"),100-OFFSET('Water Data'!$E$4,0,10*ROW('Water Data'!E117)),NA())</f>
        <v>#N/A</v>
      </c>
      <c r="H123" s="507" t="e">
        <f ca="1">+IF(AND(ISNUMBER(OFFSET('Water Data'!$E$6,0,10*ROW('Water Data'!E117))),'Data Summary'!BW123="Yes"),OFFSET('Water Data'!$E$6,0,10*ROW('Water Data'!E117)),NA())</f>
        <v>#N/A</v>
      </c>
      <c r="I123" s="507" t="e">
        <f ca="1">+IF(AND(ISNUMBER(OFFSET('Water Data'!$E$9,0,10*ROW('Water Data'!E117))),'Data Summary'!BX123="Yes"),OFFSET('Water Data'!$E$9,0,10*ROW('Water Data'!E117)),NA())</f>
        <v>#N/A</v>
      </c>
      <c r="J123" s="507" t="e">
        <f ca="1">+IF(AND(ISNUMBER(OFFSET('Water Data'!$F$4,0,10*ROW('Water Data'!F117))),'Data Summary'!BY123="Yes"),100-OFFSET('Water Data'!$F$4,0,10*ROW('Water Data'!F117)),NA())</f>
        <v>#N/A</v>
      </c>
      <c r="K123" s="507" t="e">
        <f ca="1">+IF(AND(ISNUMBER(OFFSET('Water Data'!$F$6,0,10*ROW('Water Data'!F117))),'Data Summary'!BZ123="Yes"),OFFSET('Water Data'!$F$6,0,10*ROW('Water Data'!F117)),NA())</f>
        <v>#N/A</v>
      </c>
      <c r="L123" s="507" t="e">
        <f ca="1">+IF(AND(ISNUMBER(OFFSET('Water Data'!$F$9,0,10*ROW('Water Data'!F117))),'Data Summary'!CA123="Yes"),OFFSET('Water Data'!$F$9,0,10*ROW('Water Data'!F117)),NA())</f>
        <v>#N/A</v>
      </c>
      <c r="M123" s="507" t="e">
        <f ca="1">+IF(AND(ISNUMBER(OFFSET('Water Data'!$G$4,0,10*ROW('Water Data'!G117))),'Data Summary'!CB123="Yes"),100-OFFSET('Water Data'!$G$4,0,10*ROW('Water Data'!G117)),NA())</f>
        <v>#N/A</v>
      </c>
      <c r="N123" s="507" t="e">
        <f ca="1">+IF(AND(ISNUMBER(OFFSET('Water Data'!$G$6,0,10*ROW('Water Data'!G117))),'Data Summary'!CC123="Yes"),OFFSET('Water Data'!$G$6,0,10*ROW('Water Data'!G117)),NA())</f>
        <v>#N/A</v>
      </c>
      <c r="O123" s="507" t="e">
        <f ca="1">+IF(AND(ISNUMBER(OFFSET('Water Data'!$G$9,0,10*ROW('Water Data'!G117))),'Data Summary'!CD123="Yes"),OFFSET('Water Data'!$G$9,0,10*ROW('Water Data'!G117)),NA())</f>
        <v>#N/A</v>
      </c>
      <c r="P123" s="507" t="e">
        <f ca="1">+IF(AND(ISNUMBER(OFFSET('Water Data'!$H$4,0,10*ROW('Water Data'!H117))),'Data Summary'!CE123="Yes"),100-OFFSET('Water Data'!$H$4,0,10*ROW('Water Data'!H117)),NA())</f>
        <v>#N/A</v>
      </c>
      <c r="Q123" s="507" t="e">
        <f ca="1">+IF(AND(ISNUMBER(OFFSET('Water Data'!$H$6,0,10*ROW('Water Data'!H117))),'Data Summary'!CF123="Yes"),OFFSET('Water Data'!$H$6,0,10*ROW('Water Data'!H117)),NA())</f>
        <v>#N/A</v>
      </c>
      <c r="R123" s="507" t="e">
        <f ca="1">+IF(AND(ISNUMBER(OFFSET('Water Data'!$H$9,0,10*ROW('Water Data'!H117))),'Data Summary'!CG123="Yes"),OFFSET('Water Data'!$H$9,0,10*ROW('Water Data'!H117)),NA())</f>
        <v>#N/A</v>
      </c>
      <c r="S123" s="507" t="e">
        <f ca="1">+IF(AND(ISNUMBER(OFFSET('Water Data'!$I$4,0,10*ROW('Water Data'!I117))),'Data Summary'!CH123="Yes"),100-OFFSET('Water Data'!$I$4,0,10*ROW('Water Data'!I117)),NA())</f>
        <v>#N/A</v>
      </c>
      <c r="T123" s="507" t="e">
        <f ca="1">+IF(AND(ISNUMBER(OFFSET('Water Data'!$I$6,0,10*ROW('Water Data'!I117))),'Data Summary'!CI123="Yes"),OFFSET('Water Data'!$I$6,0,10*ROW('Water Data'!I117)),NA())</f>
        <v>#N/A</v>
      </c>
      <c r="U123" s="507" t="e">
        <f ca="1">+IF(AND(ISNUMBER(OFFSET('Water Data'!$I$9,0,10*ROW('Water Data'!I117))),'Data Summary'!CJ123="Yes"),OFFSET('Water Data'!$I$9,0,10*ROW('Water Data'!I117)),NA())</f>
        <v>#N/A</v>
      </c>
      <c r="V123" s="508" t="e">
        <f ca="1">+IF(AND(ISNUMBER(OFFSET('Sanitation Data'!$D$4,0,10*ROW('Sanitation Data'!D117))),'Data Summary'!CK123="Yes"),100-OFFSET('Sanitation Data'!$D$4,0,10*ROW('Sanitation Data'!D117)),NA())</f>
        <v>#N/A</v>
      </c>
      <c r="W123" s="508" t="e">
        <f ca="1">+IF(AND(ISNUMBER(OFFSET('Sanitation Data'!$D$6,0,10*ROW('Sanitation Data'!D117))),'Data Summary'!CL123="Yes"),OFFSET('Sanitation Data'!$D$6,0,10*ROW('Sanitation Data'!D117)),NA())</f>
        <v>#N/A</v>
      </c>
      <c r="X123" s="508" t="e">
        <f ca="1">+IF(AND(ISNUMBER(OFFSET('Sanitation Data'!$D$10,0,10*ROW('Sanitation Data'!D117))),'Data Summary'!CM123="Yes"),OFFSET('Sanitation Data'!$D$10,0,10*ROW('Sanitation Data'!D117)),NA())</f>
        <v>#N/A</v>
      </c>
      <c r="Y123" s="508" t="e">
        <f ca="1">+IF(AND(ISNUMBER(OFFSET('Sanitation Data'!$D$11,0,10*ROW('Sanitation Data'!D117))),'Data Summary'!CN123="Yes"),OFFSET('Sanitation Data'!$D$11,0,10*ROW('Sanitation Data'!D117)),NA())</f>
        <v>#N/A</v>
      </c>
      <c r="Z123" s="508" t="e">
        <f ca="1">+IF(AND(ISNUMBER(OFFSET('Sanitation Data'!$D$12,0,10*ROW('Sanitation Data'!D117))),'Data Summary'!CO123="Yes"),OFFSET('Sanitation Data'!$D$12,0,10*ROW('Sanitation Data'!D117)),NA())</f>
        <v>#N/A</v>
      </c>
      <c r="AA123" s="508" t="e">
        <f ca="1">+IF(AND(ISNUMBER(OFFSET('Sanitation Data'!$E$4,0,10*ROW('Sanitation Data'!E117))),'Data Summary'!CP123="Yes"),100-OFFSET('Sanitation Data'!$E$4,0,10*ROW('Sanitation Data'!E117)),NA())</f>
        <v>#N/A</v>
      </c>
      <c r="AB123" s="508" t="e">
        <f ca="1">+IF(AND(ISNUMBER(OFFSET('Sanitation Data'!$E$6,0,10*ROW('Sanitation Data'!E117))),'Data Summary'!CQ123="Yes"),OFFSET('Sanitation Data'!$E$6,0,10*ROW('Sanitation Data'!E117)),NA())</f>
        <v>#N/A</v>
      </c>
      <c r="AC123" s="508" t="e">
        <f ca="1">+IF(AND(ISNUMBER(OFFSET('Sanitation Data'!$E$10,0,10*ROW('Sanitation Data'!E117))),'Data Summary'!CR123="Yes"),OFFSET('Sanitation Data'!$E$10,0,10*ROW('Sanitation Data'!E117)),NA())</f>
        <v>#N/A</v>
      </c>
      <c r="AD123" s="508" t="e">
        <f ca="1">+IF(AND(ISNUMBER(OFFSET('Sanitation Data'!$E$11,0,10*ROW('Sanitation Data'!E117))),'Data Summary'!CS123="Yes"),OFFSET('Sanitation Data'!$E$11,0,10*ROW('Sanitation Data'!E117)),NA())</f>
        <v>#N/A</v>
      </c>
      <c r="AE123" s="508" t="e">
        <f ca="1">+IF(AND(ISNUMBER(OFFSET('Sanitation Data'!$E$12,0,10*ROW('Sanitation Data'!E117))),'Data Summary'!CT123="Yes"),OFFSET('Sanitation Data'!$E$12,0,10*ROW('Sanitation Data'!E117)),NA())</f>
        <v>#N/A</v>
      </c>
      <c r="AF123" s="508" t="e">
        <f ca="1">+IF(AND(ISNUMBER(OFFSET('Sanitation Data'!$F$4,0,10*ROW('Sanitation Data'!F117))),'Data Summary'!CU123="Yes"),100-OFFSET('Sanitation Data'!$F$4,0,10*ROW('Sanitation Data'!F117)),NA())</f>
        <v>#N/A</v>
      </c>
      <c r="AG123" s="508" t="e">
        <f ca="1">+IF(AND(ISNUMBER(OFFSET('Sanitation Data'!$F$6,0,10*ROW('Sanitation Data'!F117))),'Data Summary'!CV123="Yes"),OFFSET('Sanitation Data'!$F$6,0,10*ROW('Sanitation Data'!F117)),NA())</f>
        <v>#N/A</v>
      </c>
      <c r="AH123" s="508" t="e">
        <f ca="1">+IF(AND(ISNUMBER(OFFSET('Sanitation Data'!$F$10,0,10*ROW('Sanitation Data'!F117))),'Data Summary'!CW123="Yes"),OFFSET('Sanitation Data'!$F$10,0,10*ROW('Sanitation Data'!F117)),NA())</f>
        <v>#N/A</v>
      </c>
      <c r="AI123" s="508" t="e">
        <f ca="1">+IF(AND(ISNUMBER(OFFSET('Sanitation Data'!$F$11,0,10*ROW('Sanitation Data'!F117))),'Data Summary'!CX123="Yes"),OFFSET('Sanitation Data'!$F$11,0,10*ROW('Sanitation Data'!F117)),NA())</f>
        <v>#N/A</v>
      </c>
      <c r="AJ123" s="508" t="e">
        <f ca="1">+IF(AND(ISNUMBER(OFFSET('Sanitation Data'!$F$12,0,10*ROW('Sanitation Data'!F117))),'Data Summary'!CY123="Yes"),OFFSET('Sanitation Data'!$F$12,0,10*ROW('Sanitation Data'!F117)),NA())</f>
        <v>#N/A</v>
      </c>
      <c r="AK123" s="508" t="e">
        <f ca="1">+IF(AND(ISNUMBER(OFFSET('Sanitation Data'!$G$4,0,10*ROW('Sanitation Data'!G117))),'Data Summary'!CZ123="Yes"),100-OFFSET('Sanitation Data'!$G$4,0,10*ROW('Sanitation Data'!G117)),NA())</f>
        <v>#N/A</v>
      </c>
      <c r="AL123" s="508" t="e">
        <f ca="1">+IF(AND(ISNUMBER(OFFSET('Sanitation Data'!$G$6,0,10*ROW('Sanitation Data'!G117))),'Data Summary'!DA123="Yes"),OFFSET('Sanitation Data'!$G$6,0,10*ROW('Sanitation Data'!G117)),NA())</f>
        <v>#N/A</v>
      </c>
      <c r="AM123" s="508" t="e">
        <f ca="1">+IF(AND(ISNUMBER(OFFSET('Sanitation Data'!$G$10,0,10*ROW('Sanitation Data'!G117))),'Data Summary'!DB123="Yes"),OFFSET('Sanitation Data'!$G$10,0,10*ROW('Sanitation Data'!G117)),NA())</f>
        <v>#N/A</v>
      </c>
      <c r="AN123" s="508" t="e">
        <f ca="1">+IF(AND(ISNUMBER(OFFSET('Sanitation Data'!$G$11,0,10*ROW('Sanitation Data'!G117))),'Data Summary'!DC123="Yes"),OFFSET('Sanitation Data'!$G$11,0,10*ROW('Sanitation Data'!G117)),NA())</f>
        <v>#N/A</v>
      </c>
      <c r="AO123" s="508" t="e">
        <f ca="1">+IF(AND(ISNUMBER(OFFSET('Sanitation Data'!$G$12,0,10*ROW('Sanitation Data'!G117))),'Data Summary'!DD123="Yes"),OFFSET('Sanitation Data'!$G$12,0,10*ROW('Sanitation Data'!G117)),NA())</f>
        <v>#N/A</v>
      </c>
      <c r="AP123" s="508" t="e">
        <f ca="1">+IF(AND(ISNUMBER(OFFSET('Sanitation Data'!$H$4,0,10*ROW('Sanitation Data'!H117))),'Data Summary'!DE123="Yes"),100-OFFSET('Sanitation Data'!$H$4,0,10*ROW('Sanitation Data'!H117)),NA())</f>
        <v>#N/A</v>
      </c>
      <c r="AQ123" s="508" t="e">
        <f ca="1">+IF(AND(ISNUMBER(OFFSET('Sanitation Data'!$H$6,0,10*ROW('Sanitation Data'!H117))),'Data Summary'!DF123="Yes"),OFFSET('Sanitation Data'!$H$6,0,10*ROW('Sanitation Data'!H117)),NA())</f>
        <v>#N/A</v>
      </c>
      <c r="AR123" s="508" t="e">
        <f ca="1">+IF(AND(ISNUMBER(OFFSET('Sanitation Data'!$H$10,0,10*ROW('Sanitation Data'!H117))),'Data Summary'!DG123="Yes"),OFFSET('Sanitation Data'!$H$10,0,10*ROW('Sanitation Data'!H117)),NA())</f>
        <v>#N/A</v>
      </c>
      <c r="AS123" s="508" t="e">
        <f ca="1">+IF(AND(ISNUMBER(OFFSET('Sanitation Data'!$H$11,0,10*ROW('Sanitation Data'!H117))),'Data Summary'!DH123="Yes"),OFFSET('Sanitation Data'!$H$11,0,10*ROW('Sanitation Data'!H117)),NA())</f>
        <v>#N/A</v>
      </c>
      <c r="AT123" s="508" t="e">
        <f ca="1">+IF(AND(ISNUMBER(OFFSET('Sanitation Data'!$H$12,0,10*ROW('Sanitation Data'!H117))),'Data Summary'!DI123="Yes"),OFFSET('Sanitation Data'!$H$12,0,10*ROW('Sanitation Data'!H117)),NA())</f>
        <v>#N/A</v>
      </c>
      <c r="AU123" s="508" t="e">
        <f ca="1">+IF(AND(ISNUMBER(OFFSET('Sanitation Data'!$I$4,0,10*ROW('Sanitation Data'!I117))),'Data Summary'!DJ123="Yes"),100-OFFSET('Sanitation Data'!$I$4,0,10*ROW('Sanitation Data'!I117)),NA())</f>
        <v>#N/A</v>
      </c>
      <c r="AV123" s="508" t="e">
        <f ca="1">+IF(AND(ISNUMBER(OFFSET('Sanitation Data'!$I$6,0,10*ROW('Sanitation Data'!I117))),'Data Summary'!DK123="Yes"),OFFSET('Sanitation Data'!$I$6,0,10*ROW('Sanitation Data'!I117)),NA())</f>
        <v>#N/A</v>
      </c>
      <c r="AW123" s="508" t="e">
        <f ca="1">+IF(AND(ISNUMBER(OFFSET('Sanitation Data'!$I$10,0,10*ROW('Sanitation Data'!I117))),'Data Summary'!DL123="Yes"),OFFSET('Sanitation Data'!$I$10,0,10*ROW('Sanitation Data'!I117)),NA())</f>
        <v>#N/A</v>
      </c>
      <c r="AX123" s="508" t="e">
        <f ca="1">+IF(AND(ISNUMBER(OFFSET('Sanitation Data'!$I$11,0,10*ROW('Sanitation Data'!I117))),'Data Summary'!DM123="Yes"),OFFSET('Sanitation Data'!$I$11,0,10*ROW('Sanitation Data'!I117)),NA())</f>
        <v>#N/A</v>
      </c>
      <c r="AY123" s="508" t="e">
        <f ca="1">+IF(AND(ISNUMBER(OFFSET('Sanitation Data'!$I$12,0,10*ROW('Sanitation Data'!I117))),'Data Summary'!DN123="Yes"),OFFSET('Sanitation Data'!$I$12,0,10*ROW('Sanitation Data'!I117)),NA())</f>
        <v>#N/A</v>
      </c>
      <c r="AZ123" s="509" t="e">
        <f ca="1">+IF(AND(ISNUMBER(OFFSET('Hygiene Data'!$D$5,0,10*ROW('Hygiene Data'!D117))),'Data Summary'!DO123="Yes"),OFFSET('Hygiene Data'!$D$5,0,10*ROW('Hygiene Data'!D117)),NA())</f>
        <v>#N/A</v>
      </c>
      <c r="BA123" s="509" t="e">
        <f ca="1">+IF(AND(ISNUMBER(OFFSET('Hygiene Data'!$D$7,0,10*ROW('Hygiene Data'!D117))),'Data Summary'!DP123="Yes"),OFFSET('Hygiene Data'!$D$7,0,10*ROW('Hygiene Data'!D117)),NA())</f>
        <v>#N/A</v>
      </c>
      <c r="BB123" s="509" t="e">
        <f ca="1">+IF(AND(ISNUMBER(OFFSET('Hygiene Data'!$D$9,0,10*ROW('Hygiene Data'!D117))),'Data Summary'!DQ123="Yes"),OFFSET('Hygiene Data'!$D$9,0,10*ROW('Hygiene Data'!D117)),NA())</f>
        <v>#N/A</v>
      </c>
      <c r="BC123" s="509" t="e">
        <f ca="1">+IF(AND(ISNUMBER(OFFSET('Hygiene Data'!$E$5,0,10*ROW('Hygiene Data'!E117))),'Data Summary'!DR123="Yes"),OFFSET('Hygiene Data'!$E$5,0,10*ROW('Hygiene Data'!E117)),NA())</f>
        <v>#N/A</v>
      </c>
      <c r="BD123" s="509" t="e">
        <f ca="1">+IF(AND(ISNUMBER(OFFSET('Hygiene Data'!$E$7,0,10*ROW('Hygiene Data'!E117))),'Data Summary'!DS123="Yes"),OFFSET('Hygiene Data'!$E$7,0,10*ROW('Hygiene Data'!E117)),NA())</f>
        <v>#N/A</v>
      </c>
      <c r="BE123" s="509" t="e">
        <f ca="1">+IF(AND(ISNUMBER(OFFSET('Hygiene Data'!$E$9,0,10*ROW('Hygiene Data'!E117))),'Data Summary'!DT123="Yes"),OFFSET('Hygiene Data'!$E$9,0,10*ROW('Hygiene Data'!E117)),NA())</f>
        <v>#N/A</v>
      </c>
      <c r="BF123" s="509" t="e">
        <f ca="1">+IF(AND(ISNUMBER(OFFSET('Hygiene Data'!$F$5,0,10*ROW('Hygiene Data'!F117))),'Data Summary'!DU123="Yes"),OFFSET('Hygiene Data'!$F$5,0,10*ROW('Hygiene Data'!F117)),NA())</f>
        <v>#N/A</v>
      </c>
      <c r="BG123" s="509" t="e">
        <f ca="1">+IF(AND(ISNUMBER(OFFSET('Hygiene Data'!$F$7,0,10*ROW('Hygiene Data'!F117))),'Data Summary'!DV123="Yes"),OFFSET('Hygiene Data'!$F$7,0,10*ROW('Hygiene Data'!F117)),NA())</f>
        <v>#N/A</v>
      </c>
      <c r="BH123" s="509" t="e">
        <f ca="1">+IF(AND(ISNUMBER(OFFSET('Hygiene Data'!$F$9,0,10*ROW('Hygiene Data'!F117))),'Data Summary'!DW123="Yes"),OFFSET('Hygiene Data'!$F$9,0,10*ROW('Hygiene Data'!F117)),NA())</f>
        <v>#N/A</v>
      </c>
      <c r="BI123" s="509" t="e">
        <f ca="1">+IF(AND(ISNUMBER(OFFSET('Hygiene Data'!$G$5,0,10*ROW('Hygiene Data'!G117))),'Data Summary'!DX123="Yes"),OFFSET('Hygiene Data'!$G$5,0,10*ROW('Hygiene Data'!G117)),NA())</f>
        <v>#N/A</v>
      </c>
      <c r="BJ123" s="509" t="e">
        <f ca="1">+IF(AND(ISNUMBER(OFFSET('Hygiene Data'!$G$7,0,10*ROW('Hygiene Data'!G117))),'Data Summary'!DY123="Yes"),OFFSET('Hygiene Data'!$G$7,0,10*ROW('Hygiene Data'!G117)),NA())</f>
        <v>#N/A</v>
      </c>
      <c r="BK123" s="509" t="e">
        <f ca="1">+IF(AND(ISNUMBER(OFFSET('Hygiene Data'!$G$9,0,10*ROW('Hygiene Data'!G117))),'Data Summary'!DZ123="Yes"),OFFSET('Hygiene Data'!$G$9,0,10*ROW('Hygiene Data'!G117)),NA())</f>
        <v>#N/A</v>
      </c>
      <c r="BL123" s="509" t="e">
        <f ca="1">+IF(AND(ISNUMBER(OFFSET('Hygiene Data'!$H$5,0,10*ROW('Hygiene Data'!H117))),'Data Summary'!EA123="Yes"),OFFSET('Hygiene Data'!$H$5,0,10*ROW('Hygiene Data'!H117)),NA())</f>
        <v>#N/A</v>
      </c>
      <c r="BM123" s="509" t="e">
        <f ca="1">+IF(AND(ISNUMBER(OFFSET('Hygiene Data'!$H$7,0,10*ROW('Hygiene Data'!H117))),'Data Summary'!EB123="Yes"),OFFSET('Hygiene Data'!$H$7,0,10*ROW('Hygiene Data'!H117)),NA())</f>
        <v>#N/A</v>
      </c>
      <c r="BN123" s="509" t="e">
        <f ca="1">+IF(AND(ISNUMBER(OFFSET('Hygiene Data'!$H$9,0,10*ROW('Hygiene Data'!H117))),'Data Summary'!EC123="Yes"),OFFSET('Hygiene Data'!$H$9,0,10*ROW('Hygiene Data'!H117)),NA())</f>
        <v>#N/A</v>
      </c>
      <c r="BO123" s="509" t="e">
        <f ca="1">+IF(AND(ISNUMBER(OFFSET('Hygiene Data'!$I$5,0,10*ROW('Hygiene Data'!I117))),'Data Summary'!ED123="Yes"),OFFSET('Hygiene Data'!$I$5,0,10*ROW('Hygiene Data'!I117)),NA())</f>
        <v>#N/A</v>
      </c>
      <c r="BP123" s="509" t="e">
        <f ca="1">+IF(AND(ISNUMBER(OFFSET('Hygiene Data'!$I$7,0,10*ROW('Hygiene Data'!I117))),'Data Summary'!EE123="Yes"),OFFSET('Hygiene Data'!$I$7,0,10*ROW('Hygiene Data'!I117)),NA())</f>
        <v>#N/A</v>
      </c>
      <c r="BQ123" s="509" t="e">
        <f ca="1">+IF(AND(ISNUMBER(OFFSET('Hygiene Data'!$I$9,0,10*ROW('Hygiene Data'!I117))),'Data Summary'!EF123="Yes"),OFFSET('Hygiene Data'!$I$9,0,10*ROW('Hygiene Data'!I117)),NA())</f>
        <v>#N/A</v>
      </c>
    </row>
    <row r="124" spans="1:69" x14ac:dyDescent="0.25">
      <c r="A124" s="505" t="e">
        <f ca="1">+RIGHT('Data Summary'!A124,LEN('Data Summary'!A124)-9)</f>
        <v>#VALUE!</v>
      </c>
      <c r="B124" s="479" t="str">
        <f ca="1">+IF(ISTEXT('Data Summary'!B124),'Data Summary'!B124,"")</f>
        <v/>
      </c>
      <c r="C124" s="506" t="e">
        <f ca="1">+VALUE('Data Summary'!C124)</f>
        <v>#VALUE!</v>
      </c>
      <c r="D124" s="507" t="e">
        <f ca="1">+IF(AND(ISNUMBER(OFFSET('Water Data'!$D$4,0,10*ROW('Water Data'!D118))),'Data Summary'!BS124="Yes"),100-OFFSET('Water Data'!$D$4,0,10*ROW('Water Data'!D118)),NA())</f>
        <v>#N/A</v>
      </c>
      <c r="E124" s="507" t="e">
        <f ca="1">+IF(AND(ISNUMBER(OFFSET('Water Data'!$D$6,0,10*ROW('Water Data'!D118))),'Data Summary'!BT124="Yes"),OFFSET('Water Data'!$D$6,0,10*ROW('Water Data'!D118)),NA())</f>
        <v>#N/A</v>
      </c>
      <c r="F124" s="507" t="e">
        <f ca="1">+IF(AND(ISNUMBER(OFFSET('Water Data'!$D$9,0,10*ROW('Water Data'!D118))),'Data Summary'!BU124="Yes"),OFFSET('Water Data'!$D$9,0,10*ROW('Water Data'!D118)),NA())</f>
        <v>#N/A</v>
      </c>
      <c r="G124" s="507" t="e">
        <f ca="1">+IF(AND(ISNUMBER(OFFSET('Water Data'!$E$4,0,10*ROW('Water Data'!E118))),'Data Summary'!BV124="Yes"),100-OFFSET('Water Data'!$E$4,0,10*ROW('Water Data'!E118)),NA())</f>
        <v>#N/A</v>
      </c>
      <c r="H124" s="507" t="e">
        <f ca="1">+IF(AND(ISNUMBER(OFFSET('Water Data'!$E$6,0,10*ROW('Water Data'!E118))),'Data Summary'!BW124="Yes"),OFFSET('Water Data'!$E$6,0,10*ROW('Water Data'!E118)),NA())</f>
        <v>#N/A</v>
      </c>
      <c r="I124" s="507" t="e">
        <f ca="1">+IF(AND(ISNUMBER(OFFSET('Water Data'!$E$9,0,10*ROW('Water Data'!E118))),'Data Summary'!BX124="Yes"),OFFSET('Water Data'!$E$9,0,10*ROW('Water Data'!E118)),NA())</f>
        <v>#N/A</v>
      </c>
      <c r="J124" s="507" t="e">
        <f ca="1">+IF(AND(ISNUMBER(OFFSET('Water Data'!$F$4,0,10*ROW('Water Data'!F118))),'Data Summary'!BY124="Yes"),100-OFFSET('Water Data'!$F$4,0,10*ROW('Water Data'!F118)),NA())</f>
        <v>#N/A</v>
      </c>
      <c r="K124" s="507" t="e">
        <f ca="1">+IF(AND(ISNUMBER(OFFSET('Water Data'!$F$6,0,10*ROW('Water Data'!F118))),'Data Summary'!BZ124="Yes"),OFFSET('Water Data'!$F$6,0,10*ROW('Water Data'!F118)),NA())</f>
        <v>#N/A</v>
      </c>
      <c r="L124" s="507" t="e">
        <f ca="1">+IF(AND(ISNUMBER(OFFSET('Water Data'!$F$9,0,10*ROW('Water Data'!F118))),'Data Summary'!CA124="Yes"),OFFSET('Water Data'!$F$9,0,10*ROW('Water Data'!F118)),NA())</f>
        <v>#N/A</v>
      </c>
      <c r="M124" s="507" t="e">
        <f ca="1">+IF(AND(ISNUMBER(OFFSET('Water Data'!$G$4,0,10*ROW('Water Data'!G118))),'Data Summary'!CB124="Yes"),100-OFFSET('Water Data'!$G$4,0,10*ROW('Water Data'!G118)),NA())</f>
        <v>#N/A</v>
      </c>
      <c r="N124" s="507" t="e">
        <f ca="1">+IF(AND(ISNUMBER(OFFSET('Water Data'!$G$6,0,10*ROW('Water Data'!G118))),'Data Summary'!CC124="Yes"),OFFSET('Water Data'!$G$6,0,10*ROW('Water Data'!G118)),NA())</f>
        <v>#N/A</v>
      </c>
      <c r="O124" s="507" t="e">
        <f ca="1">+IF(AND(ISNUMBER(OFFSET('Water Data'!$G$9,0,10*ROW('Water Data'!G118))),'Data Summary'!CD124="Yes"),OFFSET('Water Data'!$G$9,0,10*ROW('Water Data'!G118)),NA())</f>
        <v>#N/A</v>
      </c>
      <c r="P124" s="507" t="e">
        <f ca="1">+IF(AND(ISNUMBER(OFFSET('Water Data'!$H$4,0,10*ROW('Water Data'!H118))),'Data Summary'!CE124="Yes"),100-OFFSET('Water Data'!$H$4,0,10*ROW('Water Data'!H118)),NA())</f>
        <v>#N/A</v>
      </c>
      <c r="Q124" s="507" t="e">
        <f ca="1">+IF(AND(ISNUMBER(OFFSET('Water Data'!$H$6,0,10*ROW('Water Data'!H118))),'Data Summary'!CF124="Yes"),OFFSET('Water Data'!$H$6,0,10*ROW('Water Data'!H118)),NA())</f>
        <v>#N/A</v>
      </c>
      <c r="R124" s="507" t="e">
        <f ca="1">+IF(AND(ISNUMBER(OFFSET('Water Data'!$H$9,0,10*ROW('Water Data'!H118))),'Data Summary'!CG124="Yes"),OFFSET('Water Data'!$H$9,0,10*ROW('Water Data'!H118)),NA())</f>
        <v>#N/A</v>
      </c>
      <c r="S124" s="507" t="e">
        <f ca="1">+IF(AND(ISNUMBER(OFFSET('Water Data'!$I$4,0,10*ROW('Water Data'!I118))),'Data Summary'!CH124="Yes"),100-OFFSET('Water Data'!$I$4,0,10*ROW('Water Data'!I118)),NA())</f>
        <v>#N/A</v>
      </c>
      <c r="T124" s="507" t="e">
        <f ca="1">+IF(AND(ISNUMBER(OFFSET('Water Data'!$I$6,0,10*ROW('Water Data'!I118))),'Data Summary'!CI124="Yes"),OFFSET('Water Data'!$I$6,0,10*ROW('Water Data'!I118)),NA())</f>
        <v>#N/A</v>
      </c>
      <c r="U124" s="507" t="e">
        <f ca="1">+IF(AND(ISNUMBER(OFFSET('Water Data'!$I$9,0,10*ROW('Water Data'!I118))),'Data Summary'!CJ124="Yes"),OFFSET('Water Data'!$I$9,0,10*ROW('Water Data'!I118)),NA())</f>
        <v>#N/A</v>
      </c>
      <c r="V124" s="508" t="e">
        <f ca="1">+IF(AND(ISNUMBER(OFFSET('Sanitation Data'!$D$4,0,10*ROW('Sanitation Data'!D118))),'Data Summary'!CK124="Yes"),100-OFFSET('Sanitation Data'!$D$4,0,10*ROW('Sanitation Data'!D118)),NA())</f>
        <v>#N/A</v>
      </c>
      <c r="W124" s="508" t="e">
        <f ca="1">+IF(AND(ISNUMBER(OFFSET('Sanitation Data'!$D$6,0,10*ROW('Sanitation Data'!D118))),'Data Summary'!CL124="Yes"),OFFSET('Sanitation Data'!$D$6,0,10*ROW('Sanitation Data'!D118)),NA())</f>
        <v>#N/A</v>
      </c>
      <c r="X124" s="508" t="e">
        <f ca="1">+IF(AND(ISNUMBER(OFFSET('Sanitation Data'!$D$10,0,10*ROW('Sanitation Data'!D118))),'Data Summary'!CM124="Yes"),OFFSET('Sanitation Data'!$D$10,0,10*ROW('Sanitation Data'!D118)),NA())</f>
        <v>#N/A</v>
      </c>
      <c r="Y124" s="508" t="e">
        <f ca="1">+IF(AND(ISNUMBER(OFFSET('Sanitation Data'!$D$11,0,10*ROW('Sanitation Data'!D118))),'Data Summary'!CN124="Yes"),OFFSET('Sanitation Data'!$D$11,0,10*ROW('Sanitation Data'!D118)),NA())</f>
        <v>#N/A</v>
      </c>
      <c r="Z124" s="508" t="e">
        <f ca="1">+IF(AND(ISNUMBER(OFFSET('Sanitation Data'!$D$12,0,10*ROW('Sanitation Data'!D118))),'Data Summary'!CO124="Yes"),OFFSET('Sanitation Data'!$D$12,0,10*ROW('Sanitation Data'!D118)),NA())</f>
        <v>#N/A</v>
      </c>
      <c r="AA124" s="508" t="e">
        <f ca="1">+IF(AND(ISNUMBER(OFFSET('Sanitation Data'!$E$4,0,10*ROW('Sanitation Data'!E118))),'Data Summary'!CP124="Yes"),100-OFFSET('Sanitation Data'!$E$4,0,10*ROW('Sanitation Data'!E118)),NA())</f>
        <v>#N/A</v>
      </c>
      <c r="AB124" s="508" t="e">
        <f ca="1">+IF(AND(ISNUMBER(OFFSET('Sanitation Data'!$E$6,0,10*ROW('Sanitation Data'!E118))),'Data Summary'!CQ124="Yes"),OFFSET('Sanitation Data'!$E$6,0,10*ROW('Sanitation Data'!E118)),NA())</f>
        <v>#N/A</v>
      </c>
      <c r="AC124" s="508" t="e">
        <f ca="1">+IF(AND(ISNUMBER(OFFSET('Sanitation Data'!$E$10,0,10*ROW('Sanitation Data'!E118))),'Data Summary'!CR124="Yes"),OFFSET('Sanitation Data'!$E$10,0,10*ROW('Sanitation Data'!E118)),NA())</f>
        <v>#N/A</v>
      </c>
      <c r="AD124" s="508" t="e">
        <f ca="1">+IF(AND(ISNUMBER(OFFSET('Sanitation Data'!$E$11,0,10*ROW('Sanitation Data'!E118))),'Data Summary'!CS124="Yes"),OFFSET('Sanitation Data'!$E$11,0,10*ROW('Sanitation Data'!E118)),NA())</f>
        <v>#N/A</v>
      </c>
      <c r="AE124" s="508" t="e">
        <f ca="1">+IF(AND(ISNUMBER(OFFSET('Sanitation Data'!$E$12,0,10*ROW('Sanitation Data'!E118))),'Data Summary'!CT124="Yes"),OFFSET('Sanitation Data'!$E$12,0,10*ROW('Sanitation Data'!E118)),NA())</f>
        <v>#N/A</v>
      </c>
      <c r="AF124" s="508" t="e">
        <f ca="1">+IF(AND(ISNUMBER(OFFSET('Sanitation Data'!$F$4,0,10*ROW('Sanitation Data'!F118))),'Data Summary'!CU124="Yes"),100-OFFSET('Sanitation Data'!$F$4,0,10*ROW('Sanitation Data'!F118)),NA())</f>
        <v>#N/A</v>
      </c>
      <c r="AG124" s="508" t="e">
        <f ca="1">+IF(AND(ISNUMBER(OFFSET('Sanitation Data'!$F$6,0,10*ROW('Sanitation Data'!F118))),'Data Summary'!CV124="Yes"),OFFSET('Sanitation Data'!$F$6,0,10*ROW('Sanitation Data'!F118)),NA())</f>
        <v>#N/A</v>
      </c>
      <c r="AH124" s="508" t="e">
        <f ca="1">+IF(AND(ISNUMBER(OFFSET('Sanitation Data'!$F$10,0,10*ROW('Sanitation Data'!F118))),'Data Summary'!CW124="Yes"),OFFSET('Sanitation Data'!$F$10,0,10*ROW('Sanitation Data'!F118)),NA())</f>
        <v>#N/A</v>
      </c>
      <c r="AI124" s="508" t="e">
        <f ca="1">+IF(AND(ISNUMBER(OFFSET('Sanitation Data'!$F$11,0,10*ROW('Sanitation Data'!F118))),'Data Summary'!CX124="Yes"),OFFSET('Sanitation Data'!$F$11,0,10*ROW('Sanitation Data'!F118)),NA())</f>
        <v>#N/A</v>
      </c>
      <c r="AJ124" s="508" t="e">
        <f ca="1">+IF(AND(ISNUMBER(OFFSET('Sanitation Data'!$F$12,0,10*ROW('Sanitation Data'!F118))),'Data Summary'!CY124="Yes"),OFFSET('Sanitation Data'!$F$12,0,10*ROW('Sanitation Data'!F118)),NA())</f>
        <v>#N/A</v>
      </c>
      <c r="AK124" s="508" t="e">
        <f ca="1">+IF(AND(ISNUMBER(OFFSET('Sanitation Data'!$G$4,0,10*ROW('Sanitation Data'!G118))),'Data Summary'!CZ124="Yes"),100-OFFSET('Sanitation Data'!$G$4,0,10*ROW('Sanitation Data'!G118)),NA())</f>
        <v>#N/A</v>
      </c>
      <c r="AL124" s="508" t="e">
        <f ca="1">+IF(AND(ISNUMBER(OFFSET('Sanitation Data'!$G$6,0,10*ROW('Sanitation Data'!G118))),'Data Summary'!DA124="Yes"),OFFSET('Sanitation Data'!$G$6,0,10*ROW('Sanitation Data'!G118)),NA())</f>
        <v>#N/A</v>
      </c>
      <c r="AM124" s="508" t="e">
        <f ca="1">+IF(AND(ISNUMBER(OFFSET('Sanitation Data'!$G$10,0,10*ROW('Sanitation Data'!G118))),'Data Summary'!DB124="Yes"),OFFSET('Sanitation Data'!$G$10,0,10*ROW('Sanitation Data'!G118)),NA())</f>
        <v>#N/A</v>
      </c>
      <c r="AN124" s="508" t="e">
        <f ca="1">+IF(AND(ISNUMBER(OFFSET('Sanitation Data'!$G$11,0,10*ROW('Sanitation Data'!G118))),'Data Summary'!DC124="Yes"),OFFSET('Sanitation Data'!$G$11,0,10*ROW('Sanitation Data'!G118)),NA())</f>
        <v>#N/A</v>
      </c>
      <c r="AO124" s="508" t="e">
        <f ca="1">+IF(AND(ISNUMBER(OFFSET('Sanitation Data'!$G$12,0,10*ROW('Sanitation Data'!G118))),'Data Summary'!DD124="Yes"),OFFSET('Sanitation Data'!$G$12,0,10*ROW('Sanitation Data'!G118)),NA())</f>
        <v>#N/A</v>
      </c>
      <c r="AP124" s="508" t="e">
        <f ca="1">+IF(AND(ISNUMBER(OFFSET('Sanitation Data'!$H$4,0,10*ROW('Sanitation Data'!H118))),'Data Summary'!DE124="Yes"),100-OFFSET('Sanitation Data'!$H$4,0,10*ROW('Sanitation Data'!H118)),NA())</f>
        <v>#N/A</v>
      </c>
      <c r="AQ124" s="508" t="e">
        <f ca="1">+IF(AND(ISNUMBER(OFFSET('Sanitation Data'!$H$6,0,10*ROW('Sanitation Data'!H118))),'Data Summary'!DF124="Yes"),OFFSET('Sanitation Data'!$H$6,0,10*ROW('Sanitation Data'!H118)),NA())</f>
        <v>#N/A</v>
      </c>
      <c r="AR124" s="508" t="e">
        <f ca="1">+IF(AND(ISNUMBER(OFFSET('Sanitation Data'!$H$10,0,10*ROW('Sanitation Data'!H118))),'Data Summary'!DG124="Yes"),OFFSET('Sanitation Data'!$H$10,0,10*ROW('Sanitation Data'!H118)),NA())</f>
        <v>#N/A</v>
      </c>
      <c r="AS124" s="508" t="e">
        <f ca="1">+IF(AND(ISNUMBER(OFFSET('Sanitation Data'!$H$11,0,10*ROW('Sanitation Data'!H118))),'Data Summary'!DH124="Yes"),OFFSET('Sanitation Data'!$H$11,0,10*ROW('Sanitation Data'!H118)),NA())</f>
        <v>#N/A</v>
      </c>
      <c r="AT124" s="508" t="e">
        <f ca="1">+IF(AND(ISNUMBER(OFFSET('Sanitation Data'!$H$12,0,10*ROW('Sanitation Data'!H118))),'Data Summary'!DI124="Yes"),OFFSET('Sanitation Data'!$H$12,0,10*ROW('Sanitation Data'!H118)),NA())</f>
        <v>#N/A</v>
      </c>
      <c r="AU124" s="508" t="e">
        <f ca="1">+IF(AND(ISNUMBER(OFFSET('Sanitation Data'!$I$4,0,10*ROW('Sanitation Data'!I118))),'Data Summary'!DJ124="Yes"),100-OFFSET('Sanitation Data'!$I$4,0,10*ROW('Sanitation Data'!I118)),NA())</f>
        <v>#N/A</v>
      </c>
      <c r="AV124" s="508" t="e">
        <f ca="1">+IF(AND(ISNUMBER(OFFSET('Sanitation Data'!$I$6,0,10*ROW('Sanitation Data'!I118))),'Data Summary'!DK124="Yes"),OFFSET('Sanitation Data'!$I$6,0,10*ROW('Sanitation Data'!I118)),NA())</f>
        <v>#N/A</v>
      </c>
      <c r="AW124" s="508" t="e">
        <f ca="1">+IF(AND(ISNUMBER(OFFSET('Sanitation Data'!$I$10,0,10*ROW('Sanitation Data'!I118))),'Data Summary'!DL124="Yes"),OFFSET('Sanitation Data'!$I$10,0,10*ROW('Sanitation Data'!I118)),NA())</f>
        <v>#N/A</v>
      </c>
      <c r="AX124" s="508" t="e">
        <f ca="1">+IF(AND(ISNUMBER(OFFSET('Sanitation Data'!$I$11,0,10*ROW('Sanitation Data'!I118))),'Data Summary'!DM124="Yes"),OFFSET('Sanitation Data'!$I$11,0,10*ROW('Sanitation Data'!I118)),NA())</f>
        <v>#N/A</v>
      </c>
      <c r="AY124" s="508" t="e">
        <f ca="1">+IF(AND(ISNUMBER(OFFSET('Sanitation Data'!$I$12,0,10*ROW('Sanitation Data'!I118))),'Data Summary'!DN124="Yes"),OFFSET('Sanitation Data'!$I$12,0,10*ROW('Sanitation Data'!I118)),NA())</f>
        <v>#N/A</v>
      </c>
      <c r="AZ124" s="509" t="e">
        <f ca="1">+IF(AND(ISNUMBER(OFFSET('Hygiene Data'!$D$5,0,10*ROW('Hygiene Data'!D118))),'Data Summary'!DO124="Yes"),OFFSET('Hygiene Data'!$D$5,0,10*ROW('Hygiene Data'!D118)),NA())</f>
        <v>#N/A</v>
      </c>
      <c r="BA124" s="509" t="e">
        <f ca="1">+IF(AND(ISNUMBER(OFFSET('Hygiene Data'!$D$7,0,10*ROW('Hygiene Data'!D118))),'Data Summary'!DP124="Yes"),OFFSET('Hygiene Data'!$D$7,0,10*ROW('Hygiene Data'!D118)),NA())</f>
        <v>#N/A</v>
      </c>
      <c r="BB124" s="509" t="e">
        <f ca="1">+IF(AND(ISNUMBER(OFFSET('Hygiene Data'!$D$9,0,10*ROW('Hygiene Data'!D118))),'Data Summary'!DQ124="Yes"),OFFSET('Hygiene Data'!$D$9,0,10*ROW('Hygiene Data'!D118)),NA())</f>
        <v>#N/A</v>
      </c>
      <c r="BC124" s="509" t="e">
        <f ca="1">+IF(AND(ISNUMBER(OFFSET('Hygiene Data'!$E$5,0,10*ROW('Hygiene Data'!E118))),'Data Summary'!DR124="Yes"),OFFSET('Hygiene Data'!$E$5,0,10*ROW('Hygiene Data'!E118)),NA())</f>
        <v>#N/A</v>
      </c>
      <c r="BD124" s="509" t="e">
        <f ca="1">+IF(AND(ISNUMBER(OFFSET('Hygiene Data'!$E$7,0,10*ROW('Hygiene Data'!E118))),'Data Summary'!DS124="Yes"),OFFSET('Hygiene Data'!$E$7,0,10*ROW('Hygiene Data'!E118)),NA())</f>
        <v>#N/A</v>
      </c>
      <c r="BE124" s="509" t="e">
        <f ca="1">+IF(AND(ISNUMBER(OFFSET('Hygiene Data'!$E$9,0,10*ROW('Hygiene Data'!E118))),'Data Summary'!DT124="Yes"),OFFSET('Hygiene Data'!$E$9,0,10*ROW('Hygiene Data'!E118)),NA())</f>
        <v>#N/A</v>
      </c>
      <c r="BF124" s="509" t="e">
        <f ca="1">+IF(AND(ISNUMBER(OFFSET('Hygiene Data'!$F$5,0,10*ROW('Hygiene Data'!F118))),'Data Summary'!DU124="Yes"),OFFSET('Hygiene Data'!$F$5,0,10*ROW('Hygiene Data'!F118)),NA())</f>
        <v>#N/A</v>
      </c>
      <c r="BG124" s="509" t="e">
        <f ca="1">+IF(AND(ISNUMBER(OFFSET('Hygiene Data'!$F$7,0,10*ROW('Hygiene Data'!F118))),'Data Summary'!DV124="Yes"),OFFSET('Hygiene Data'!$F$7,0,10*ROW('Hygiene Data'!F118)),NA())</f>
        <v>#N/A</v>
      </c>
      <c r="BH124" s="509" t="e">
        <f ca="1">+IF(AND(ISNUMBER(OFFSET('Hygiene Data'!$F$9,0,10*ROW('Hygiene Data'!F118))),'Data Summary'!DW124="Yes"),OFFSET('Hygiene Data'!$F$9,0,10*ROW('Hygiene Data'!F118)),NA())</f>
        <v>#N/A</v>
      </c>
      <c r="BI124" s="509" t="e">
        <f ca="1">+IF(AND(ISNUMBER(OFFSET('Hygiene Data'!$G$5,0,10*ROW('Hygiene Data'!G118))),'Data Summary'!DX124="Yes"),OFFSET('Hygiene Data'!$G$5,0,10*ROW('Hygiene Data'!G118)),NA())</f>
        <v>#N/A</v>
      </c>
      <c r="BJ124" s="509" t="e">
        <f ca="1">+IF(AND(ISNUMBER(OFFSET('Hygiene Data'!$G$7,0,10*ROW('Hygiene Data'!G118))),'Data Summary'!DY124="Yes"),OFFSET('Hygiene Data'!$G$7,0,10*ROW('Hygiene Data'!G118)),NA())</f>
        <v>#N/A</v>
      </c>
      <c r="BK124" s="509" t="e">
        <f ca="1">+IF(AND(ISNUMBER(OFFSET('Hygiene Data'!$G$9,0,10*ROW('Hygiene Data'!G118))),'Data Summary'!DZ124="Yes"),OFFSET('Hygiene Data'!$G$9,0,10*ROW('Hygiene Data'!G118)),NA())</f>
        <v>#N/A</v>
      </c>
      <c r="BL124" s="509" t="e">
        <f ca="1">+IF(AND(ISNUMBER(OFFSET('Hygiene Data'!$H$5,0,10*ROW('Hygiene Data'!H118))),'Data Summary'!EA124="Yes"),OFFSET('Hygiene Data'!$H$5,0,10*ROW('Hygiene Data'!H118)),NA())</f>
        <v>#N/A</v>
      </c>
      <c r="BM124" s="509" t="e">
        <f ca="1">+IF(AND(ISNUMBER(OFFSET('Hygiene Data'!$H$7,0,10*ROW('Hygiene Data'!H118))),'Data Summary'!EB124="Yes"),OFFSET('Hygiene Data'!$H$7,0,10*ROW('Hygiene Data'!H118)),NA())</f>
        <v>#N/A</v>
      </c>
      <c r="BN124" s="509" t="e">
        <f ca="1">+IF(AND(ISNUMBER(OFFSET('Hygiene Data'!$H$9,0,10*ROW('Hygiene Data'!H118))),'Data Summary'!EC124="Yes"),OFFSET('Hygiene Data'!$H$9,0,10*ROW('Hygiene Data'!H118)),NA())</f>
        <v>#N/A</v>
      </c>
      <c r="BO124" s="509" t="e">
        <f ca="1">+IF(AND(ISNUMBER(OFFSET('Hygiene Data'!$I$5,0,10*ROW('Hygiene Data'!I118))),'Data Summary'!ED124="Yes"),OFFSET('Hygiene Data'!$I$5,0,10*ROW('Hygiene Data'!I118)),NA())</f>
        <v>#N/A</v>
      </c>
      <c r="BP124" s="509" t="e">
        <f ca="1">+IF(AND(ISNUMBER(OFFSET('Hygiene Data'!$I$7,0,10*ROW('Hygiene Data'!I118))),'Data Summary'!EE124="Yes"),OFFSET('Hygiene Data'!$I$7,0,10*ROW('Hygiene Data'!I118)),NA())</f>
        <v>#N/A</v>
      </c>
      <c r="BQ124" s="509" t="e">
        <f ca="1">+IF(AND(ISNUMBER(OFFSET('Hygiene Data'!$I$9,0,10*ROW('Hygiene Data'!I118))),'Data Summary'!EF124="Yes"),OFFSET('Hygiene Data'!$I$9,0,10*ROW('Hygiene Data'!I118)),NA())</f>
        <v>#N/A</v>
      </c>
    </row>
    <row r="125" spans="1:69" x14ac:dyDescent="0.25">
      <c r="A125" s="505" t="e">
        <f ca="1">+RIGHT('Data Summary'!A125,LEN('Data Summary'!A125)-9)</f>
        <v>#VALUE!</v>
      </c>
      <c r="B125" s="479" t="str">
        <f ca="1">+IF(ISTEXT('Data Summary'!B125),'Data Summary'!B125,"")</f>
        <v/>
      </c>
      <c r="C125" s="506" t="e">
        <f ca="1">+VALUE('Data Summary'!C125)</f>
        <v>#VALUE!</v>
      </c>
      <c r="D125" s="507" t="e">
        <f ca="1">+IF(AND(ISNUMBER(OFFSET('Water Data'!$D$4,0,10*ROW('Water Data'!D119))),'Data Summary'!BS125="Yes"),100-OFFSET('Water Data'!$D$4,0,10*ROW('Water Data'!D119)),NA())</f>
        <v>#N/A</v>
      </c>
      <c r="E125" s="507" t="e">
        <f ca="1">+IF(AND(ISNUMBER(OFFSET('Water Data'!$D$6,0,10*ROW('Water Data'!D119))),'Data Summary'!BT125="Yes"),OFFSET('Water Data'!$D$6,0,10*ROW('Water Data'!D119)),NA())</f>
        <v>#N/A</v>
      </c>
      <c r="F125" s="507" t="e">
        <f ca="1">+IF(AND(ISNUMBER(OFFSET('Water Data'!$D$9,0,10*ROW('Water Data'!D119))),'Data Summary'!BU125="Yes"),OFFSET('Water Data'!$D$9,0,10*ROW('Water Data'!D119)),NA())</f>
        <v>#N/A</v>
      </c>
      <c r="G125" s="507" t="e">
        <f ca="1">+IF(AND(ISNUMBER(OFFSET('Water Data'!$E$4,0,10*ROW('Water Data'!E119))),'Data Summary'!BV125="Yes"),100-OFFSET('Water Data'!$E$4,0,10*ROW('Water Data'!E119)),NA())</f>
        <v>#N/A</v>
      </c>
      <c r="H125" s="507" t="e">
        <f ca="1">+IF(AND(ISNUMBER(OFFSET('Water Data'!$E$6,0,10*ROW('Water Data'!E119))),'Data Summary'!BW125="Yes"),OFFSET('Water Data'!$E$6,0,10*ROW('Water Data'!E119)),NA())</f>
        <v>#N/A</v>
      </c>
      <c r="I125" s="507" t="e">
        <f ca="1">+IF(AND(ISNUMBER(OFFSET('Water Data'!$E$9,0,10*ROW('Water Data'!E119))),'Data Summary'!BX125="Yes"),OFFSET('Water Data'!$E$9,0,10*ROW('Water Data'!E119)),NA())</f>
        <v>#N/A</v>
      </c>
      <c r="J125" s="507" t="e">
        <f ca="1">+IF(AND(ISNUMBER(OFFSET('Water Data'!$F$4,0,10*ROW('Water Data'!F119))),'Data Summary'!BY125="Yes"),100-OFFSET('Water Data'!$F$4,0,10*ROW('Water Data'!F119)),NA())</f>
        <v>#N/A</v>
      </c>
      <c r="K125" s="507" t="e">
        <f ca="1">+IF(AND(ISNUMBER(OFFSET('Water Data'!$F$6,0,10*ROW('Water Data'!F119))),'Data Summary'!BZ125="Yes"),OFFSET('Water Data'!$F$6,0,10*ROW('Water Data'!F119)),NA())</f>
        <v>#N/A</v>
      </c>
      <c r="L125" s="507" t="e">
        <f ca="1">+IF(AND(ISNUMBER(OFFSET('Water Data'!$F$9,0,10*ROW('Water Data'!F119))),'Data Summary'!CA125="Yes"),OFFSET('Water Data'!$F$9,0,10*ROW('Water Data'!F119)),NA())</f>
        <v>#N/A</v>
      </c>
      <c r="M125" s="507" t="e">
        <f ca="1">+IF(AND(ISNUMBER(OFFSET('Water Data'!$G$4,0,10*ROW('Water Data'!G119))),'Data Summary'!CB125="Yes"),100-OFFSET('Water Data'!$G$4,0,10*ROW('Water Data'!G119)),NA())</f>
        <v>#N/A</v>
      </c>
      <c r="N125" s="507" t="e">
        <f ca="1">+IF(AND(ISNUMBER(OFFSET('Water Data'!$G$6,0,10*ROW('Water Data'!G119))),'Data Summary'!CC125="Yes"),OFFSET('Water Data'!$G$6,0,10*ROW('Water Data'!G119)),NA())</f>
        <v>#N/A</v>
      </c>
      <c r="O125" s="507" t="e">
        <f ca="1">+IF(AND(ISNUMBER(OFFSET('Water Data'!$G$9,0,10*ROW('Water Data'!G119))),'Data Summary'!CD125="Yes"),OFFSET('Water Data'!$G$9,0,10*ROW('Water Data'!G119)),NA())</f>
        <v>#N/A</v>
      </c>
      <c r="P125" s="507" t="e">
        <f ca="1">+IF(AND(ISNUMBER(OFFSET('Water Data'!$H$4,0,10*ROW('Water Data'!H119))),'Data Summary'!CE125="Yes"),100-OFFSET('Water Data'!$H$4,0,10*ROW('Water Data'!H119)),NA())</f>
        <v>#N/A</v>
      </c>
      <c r="Q125" s="507" t="e">
        <f ca="1">+IF(AND(ISNUMBER(OFFSET('Water Data'!$H$6,0,10*ROW('Water Data'!H119))),'Data Summary'!CF125="Yes"),OFFSET('Water Data'!$H$6,0,10*ROW('Water Data'!H119)),NA())</f>
        <v>#N/A</v>
      </c>
      <c r="R125" s="507" t="e">
        <f ca="1">+IF(AND(ISNUMBER(OFFSET('Water Data'!$H$9,0,10*ROW('Water Data'!H119))),'Data Summary'!CG125="Yes"),OFFSET('Water Data'!$H$9,0,10*ROW('Water Data'!H119)),NA())</f>
        <v>#N/A</v>
      </c>
      <c r="S125" s="507" t="e">
        <f ca="1">+IF(AND(ISNUMBER(OFFSET('Water Data'!$I$4,0,10*ROW('Water Data'!I119))),'Data Summary'!CH125="Yes"),100-OFFSET('Water Data'!$I$4,0,10*ROW('Water Data'!I119)),NA())</f>
        <v>#N/A</v>
      </c>
      <c r="T125" s="507" t="e">
        <f ca="1">+IF(AND(ISNUMBER(OFFSET('Water Data'!$I$6,0,10*ROW('Water Data'!I119))),'Data Summary'!CI125="Yes"),OFFSET('Water Data'!$I$6,0,10*ROW('Water Data'!I119)),NA())</f>
        <v>#N/A</v>
      </c>
      <c r="U125" s="507" t="e">
        <f ca="1">+IF(AND(ISNUMBER(OFFSET('Water Data'!$I$9,0,10*ROW('Water Data'!I119))),'Data Summary'!CJ125="Yes"),OFFSET('Water Data'!$I$9,0,10*ROW('Water Data'!I119)),NA())</f>
        <v>#N/A</v>
      </c>
      <c r="V125" s="508" t="e">
        <f ca="1">+IF(AND(ISNUMBER(OFFSET('Sanitation Data'!$D$4,0,10*ROW('Sanitation Data'!D119))),'Data Summary'!CK125="Yes"),100-OFFSET('Sanitation Data'!$D$4,0,10*ROW('Sanitation Data'!D119)),NA())</f>
        <v>#N/A</v>
      </c>
      <c r="W125" s="508" t="e">
        <f ca="1">+IF(AND(ISNUMBER(OFFSET('Sanitation Data'!$D$6,0,10*ROW('Sanitation Data'!D119))),'Data Summary'!CL125="Yes"),OFFSET('Sanitation Data'!$D$6,0,10*ROW('Sanitation Data'!D119)),NA())</f>
        <v>#N/A</v>
      </c>
      <c r="X125" s="508" t="e">
        <f ca="1">+IF(AND(ISNUMBER(OFFSET('Sanitation Data'!$D$10,0,10*ROW('Sanitation Data'!D119))),'Data Summary'!CM125="Yes"),OFFSET('Sanitation Data'!$D$10,0,10*ROW('Sanitation Data'!D119)),NA())</f>
        <v>#N/A</v>
      </c>
      <c r="Y125" s="508" t="e">
        <f ca="1">+IF(AND(ISNUMBER(OFFSET('Sanitation Data'!$D$11,0,10*ROW('Sanitation Data'!D119))),'Data Summary'!CN125="Yes"),OFFSET('Sanitation Data'!$D$11,0,10*ROW('Sanitation Data'!D119)),NA())</f>
        <v>#N/A</v>
      </c>
      <c r="Z125" s="508" t="e">
        <f ca="1">+IF(AND(ISNUMBER(OFFSET('Sanitation Data'!$D$12,0,10*ROW('Sanitation Data'!D119))),'Data Summary'!CO125="Yes"),OFFSET('Sanitation Data'!$D$12,0,10*ROW('Sanitation Data'!D119)),NA())</f>
        <v>#N/A</v>
      </c>
      <c r="AA125" s="508" t="e">
        <f ca="1">+IF(AND(ISNUMBER(OFFSET('Sanitation Data'!$E$4,0,10*ROW('Sanitation Data'!E119))),'Data Summary'!CP125="Yes"),100-OFFSET('Sanitation Data'!$E$4,0,10*ROW('Sanitation Data'!E119)),NA())</f>
        <v>#N/A</v>
      </c>
      <c r="AB125" s="508" t="e">
        <f ca="1">+IF(AND(ISNUMBER(OFFSET('Sanitation Data'!$E$6,0,10*ROW('Sanitation Data'!E119))),'Data Summary'!CQ125="Yes"),OFFSET('Sanitation Data'!$E$6,0,10*ROW('Sanitation Data'!E119)),NA())</f>
        <v>#N/A</v>
      </c>
      <c r="AC125" s="508" t="e">
        <f ca="1">+IF(AND(ISNUMBER(OFFSET('Sanitation Data'!$E$10,0,10*ROW('Sanitation Data'!E119))),'Data Summary'!CR125="Yes"),OFFSET('Sanitation Data'!$E$10,0,10*ROW('Sanitation Data'!E119)),NA())</f>
        <v>#N/A</v>
      </c>
      <c r="AD125" s="508" t="e">
        <f ca="1">+IF(AND(ISNUMBER(OFFSET('Sanitation Data'!$E$11,0,10*ROW('Sanitation Data'!E119))),'Data Summary'!CS125="Yes"),OFFSET('Sanitation Data'!$E$11,0,10*ROW('Sanitation Data'!E119)),NA())</f>
        <v>#N/A</v>
      </c>
      <c r="AE125" s="508" t="e">
        <f ca="1">+IF(AND(ISNUMBER(OFFSET('Sanitation Data'!$E$12,0,10*ROW('Sanitation Data'!E119))),'Data Summary'!CT125="Yes"),OFFSET('Sanitation Data'!$E$12,0,10*ROW('Sanitation Data'!E119)),NA())</f>
        <v>#N/A</v>
      </c>
      <c r="AF125" s="508" t="e">
        <f ca="1">+IF(AND(ISNUMBER(OFFSET('Sanitation Data'!$F$4,0,10*ROW('Sanitation Data'!F119))),'Data Summary'!CU125="Yes"),100-OFFSET('Sanitation Data'!$F$4,0,10*ROW('Sanitation Data'!F119)),NA())</f>
        <v>#N/A</v>
      </c>
      <c r="AG125" s="508" t="e">
        <f ca="1">+IF(AND(ISNUMBER(OFFSET('Sanitation Data'!$F$6,0,10*ROW('Sanitation Data'!F119))),'Data Summary'!CV125="Yes"),OFFSET('Sanitation Data'!$F$6,0,10*ROW('Sanitation Data'!F119)),NA())</f>
        <v>#N/A</v>
      </c>
      <c r="AH125" s="508" t="e">
        <f ca="1">+IF(AND(ISNUMBER(OFFSET('Sanitation Data'!$F$10,0,10*ROW('Sanitation Data'!F119))),'Data Summary'!CW125="Yes"),OFFSET('Sanitation Data'!$F$10,0,10*ROW('Sanitation Data'!F119)),NA())</f>
        <v>#N/A</v>
      </c>
      <c r="AI125" s="508" t="e">
        <f ca="1">+IF(AND(ISNUMBER(OFFSET('Sanitation Data'!$F$11,0,10*ROW('Sanitation Data'!F119))),'Data Summary'!CX125="Yes"),OFFSET('Sanitation Data'!$F$11,0,10*ROW('Sanitation Data'!F119)),NA())</f>
        <v>#N/A</v>
      </c>
      <c r="AJ125" s="508" t="e">
        <f ca="1">+IF(AND(ISNUMBER(OFFSET('Sanitation Data'!$F$12,0,10*ROW('Sanitation Data'!F119))),'Data Summary'!CY125="Yes"),OFFSET('Sanitation Data'!$F$12,0,10*ROW('Sanitation Data'!F119)),NA())</f>
        <v>#N/A</v>
      </c>
      <c r="AK125" s="508" t="e">
        <f ca="1">+IF(AND(ISNUMBER(OFFSET('Sanitation Data'!$G$4,0,10*ROW('Sanitation Data'!G119))),'Data Summary'!CZ125="Yes"),100-OFFSET('Sanitation Data'!$G$4,0,10*ROW('Sanitation Data'!G119)),NA())</f>
        <v>#N/A</v>
      </c>
      <c r="AL125" s="508" t="e">
        <f ca="1">+IF(AND(ISNUMBER(OFFSET('Sanitation Data'!$G$6,0,10*ROW('Sanitation Data'!G119))),'Data Summary'!DA125="Yes"),OFFSET('Sanitation Data'!$G$6,0,10*ROW('Sanitation Data'!G119)),NA())</f>
        <v>#N/A</v>
      </c>
      <c r="AM125" s="508" t="e">
        <f ca="1">+IF(AND(ISNUMBER(OFFSET('Sanitation Data'!$G$10,0,10*ROW('Sanitation Data'!G119))),'Data Summary'!DB125="Yes"),OFFSET('Sanitation Data'!$G$10,0,10*ROW('Sanitation Data'!G119)),NA())</f>
        <v>#N/A</v>
      </c>
      <c r="AN125" s="508" t="e">
        <f ca="1">+IF(AND(ISNUMBER(OFFSET('Sanitation Data'!$G$11,0,10*ROW('Sanitation Data'!G119))),'Data Summary'!DC125="Yes"),OFFSET('Sanitation Data'!$G$11,0,10*ROW('Sanitation Data'!G119)),NA())</f>
        <v>#N/A</v>
      </c>
      <c r="AO125" s="508" t="e">
        <f ca="1">+IF(AND(ISNUMBER(OFFSET('Sanitation Data'!$G$12,0,10*ROW('Sanitation Data'!G119))),'Data Summary'!DD125="Yes"),OFFSET('Sanitation Data'!$G$12,0,10*ROW('Sanitation Data'!G119)),NA())</f>
        <v>#N/A</v>
      </c>
      <c r="AP125" s="508" t="e">
        <f ca="1">+IF(AND(ISNUMBER(OFFSET('Sanitation Data'!$H$4,0,10*ROW('Sanitation Data'!H119))),'Data Summary'!DE125="Yes"),100-OFFSET('Sanitation Data'!$H$4,0,10*ROW('Sanitation Data'!H119)),NA())</f>
        <v>#N/A</v>
      </c>
      <c r="AQ125" s="508" t="e">
        <f ca="1">+IF(AND(ISNUMBER(OFFSET('Sanitation Data'!$H$6,0,10*ROW('Sanitation Data'!H119))),'Data Summary'!DF125="Yes"),OFFSET('Sanitation Data'!$H$6,0,10*ROW('Sanitation Data'!H119)),NA())</f>
        <v>#N/A</v>
      </c>
      <c r="AR125" s="508" t="e">
        <f ca="1">+IF(AND(ISNUMBER(OFFSET('Sanitation Data'!$H$10,0,10*ROW('Sanitation Data'!H119))),'Data Summary'!DG125="Yes"),OFFSET('Sanitation Data'!$H$10,0,10*ROW('Sanitation Data'!H119)),NA())</f>
        <v>#N/A</v>
      </c>
      <c r="AS125" s="508" t="e">
        <f ca="1">+IF(AND(ISNUMBER(OFFSET('Sanitation Data'!$H$11,0,10*ROW('Sanitation Data'!H119))),'Data Summary'!DH125="Yes"),OFFSET('Sanitation Data'!$H$11,0,10*ROW('Sanitation Data'!H119)),NA())</f>
        <v>#N/A</v>
      </c>
      <c r="AT125" s="508" t="e">
        <f ca="1">+IF(AND(ISNUMBER(OFFSET('Sanitation Data'!$H$12,0,10*ROW('Sanitation Data'!H119))),'Data Summary'!DI125="Yes"),OFFSET('Sanitation Data'!$H$12,0,10*ROW('Sanitation Data'!H119)),NA())</f>
        <v>#N/A</v>
      </c>
      <c r="AU125" s="508" t="e">
        <f ca="1">+IF(AND(ISNUMBER(OFFSET('Sanitation Data'!$I$4,0,10*ROW('Sanitation Data'!I119))),'Data Summary'!DJ125="Yes"),100-OFFSET('Sanitation Data'!$I$4,0,10*ROW('Sanitation Data'!I119)),NA())</f>
        <v>#N/A</v>
      </c>
      <c r="AV125" s="508" t="e">
        <f ca="1">+IF(AND(ISNUMBER(OFFSET('Sanitation Data'!$I$6,0,10*ROW('Sanitation Data'!I119))),'Data Summary'!DK125="Yes"),OFFSET('Sanitation Data'!$I$6,0,10*ROW('Sanitation Data'!I119)),NA())</f>
        <v>#N/A</v>
      </c>
      <c r="AW125" s="508" t="e">
        <f ca="1">+IF(AND(ISNUMBER(OFFSET('Sanitation Data'!$I$10,0,10*ROW('Sanitation Data'!I119))),'Data Summary'!DL125="Yes"),OFFSET('Sanitation Data'!$I$10,0,10*ROW('Sanitation Data'!I119)),NA())</f>
        <v>#N/A</v>
      </c>
      <c r="AX125" s="508" t="e">
        <f ca="1">+IF(AND(ISNUMBER(OFFSET('Sanitation Data'!$I$11,0,10*ROW('Sanitation Data'!I119))),'Data Summary'!DM125="Yes"),OFFSET('Sanitation Data'!$I$11,0,10*ROW('Sanitation Data'!I119)),NA())</f>
        <v>#N/A</v>
      </c>
      <c r="AY125" s="508" t="e">
        <f ca="1">+IF(AND(ISNUMBER(OFFSET('Sanitation Data'!$I$12,0,10*ROW('Sanitation Data'!I119))),'Data Summary'!DN125="Yes"),OFFSET('Sanitation Data'!$I$12,0,10*ROW('Sanitation Data'!I119)),NA())</f>
        <v>#N/A</v>
      </c>
      <c r="AZ125" s="509" t="e">
        <f ca="1">+IF(AND(ISNUMBER(OFFSET('Hygiene Data'!$D$5,0,10*ROW('Hygiene Data'!D119))),'Data Summary'!DO125="Yes"),OFFSET('Hygiene Data'!$D$5,0,10*ROW('Hygiene Data'!D119)),NA())</f>
        <v>#N/A</v>
      </c>
      <c r="BA125" s="509" t="e">
        <f ca="1">+IF(AND(ISNUMBER(OFFSET('Hygiene Data'!$D$7,0,10*ROW('Hygiene Data'!D119))),'Data Summary'!DP125="Yes"),OFFSET('Hygiene Data'!$D$7,0,10*ROW('Hygiene Data'!D119)),NA())</f>
        <v>#N/A</v>
      </c>
      <c r="BB125" s="509" t="e">
        <f ca="1">+IF(AND(ISNUMBER(OFFSET('Hygiene Data'!$D$9,0,10*ROW('Hygiene Data'!D119))),'Data Summary'!DQ125="Yes"),OFFSET('Hygiene Data'!$D$9,0,10*ROW('Hygiene Data'!D119)),NA())</f>
        <v>#N/A</v>
      </c>
      <c r="BC125" s="509" t="e">
        <f ca="1">+IF(AND(ISNUMBER(OFFSET('Hygiene Data'!$E$5,0,10*ROW('Hygiene Data'!E119))),'Data Summary'!DR125="Yes"),OFFSET('Hygiene Data'!$E$5,0,10*ROW('Hygiene Data'!E119)),NA())</f>
        <v>#N/A</v>
      </c>
      <c r="BD125" s="509" t="e">
        <f ca="1">+IF(AND(ISNUMBER(OFFSET('Hygiene Data'!$E$7,0,10*ROW('Hygiene Data'!E119))),'Data Summary'!DS125="Yes"),OFFSET('Hygiene Data'!$E$7,0,10*ROW('Hygiene Data'!E119)),NA())</f>
        <v>#N/A</v>
      </c>
      <c r="BE125" s="509" t="e">
        <f ca="1">+IF(AND(ISNUMBER(OFFSET('Hygiene Data'!$E$9,0,10*ROW('Hygiene Data'!E119))),'Data Summary'!DT125="Yes"),OFFSET('Hygiene Data'!$E$9,0,10*ROW('Hygiene Data'!E119)),NA())</f>
        <v>#N/A</v>
      </c>
      <c r="BF125" s="509" t="e">
        <f ca="1">+IF(AND(ISNUMBER(OFFSET('Hygiene Data'!$F$5,0,10*ROW('Hygiene Data'!F119))),'Data Summary'!DU125="Yes"),OFFSET('Hygiene Data'!$F$5,0,10*ROW('Hygiene Data'!F119)),NA())</f>
        <v>#N/A</v>
      </c>
      <c r="BG125" s="509" t="e">
        <f ca="1">+IF(AND(ISNUMBER(OFFSET('Hygiene Data'!$F$7,0,10*ROW('Hygiene Data'!F119))),'Data Summary'!DV125="Yes"),OFFSET('Hygiene Data'!$F$7,0,10*ROW('Hygiene Data'!F119)),NA())</f>
        <v>#N/A</v>
      </c>
      <c r="BH125" s="509" t="e">
        <f ca="1">+IF(AND(ISNUMBER(OFFSET('Hygiene Data'!$F$9,0,10*ROW('Hygiene Data'!F119))),'Data Summary'!DW125="Yes"),OFFSET('Hygiene Data'!$F$9,0,10*ROW('Hygiene Data'!F119)),NA())</f>
        <v>#N/A</v>
      </c>
      <c r="BI125" s="509" t="e">
        <f ca="1">+IF(AND(ISNUMBER(OFFSET('Hygiene Data'!$G$5,0,10*ROW('Hygiene Data'!G119))),'Data Summary'!DX125="Yes"),OFFSET('Hygiene Data'!$G$5,0,10*ROW('Hygiene Data'!G119)),NA())</f>
        <v>#N/A</v>
      </c>
      <c r="BJ125" s="509" t="e">
        <f ca="1">+IF(AND(ISNUMBER(OFFSET('Hygiene Data'!$G$7,0,10*ROW('Hygiene Data'!G119))),'Data Summary'!DY125="Yes"),OFFSET('Hygiene Data'!$G$7,0,10*ROW('Hygiene Data'!G119)),NA())</f>
        <v>#N/A</v>
      </c>
      <c r="BK125" s="509" t="e">
        <f ca="1">+IF(AND(ISNUMBER(OFFSET('Hygiene Data'!$G$9,0,10*ROW('Hygiene Data'!G119))),'Data Summary'!DZ125="Yes"),OFFSET('Hygiene Data'!$G$9,0,10*ROW('Hygiene Data'!G119)),NA())</f>
        <v>#N/A</v>
      </c>
      <c r="BL125" s="509" t="e">
        <f ca="1">+IF(AND(ISNUMBER(OFFSET('Hygiene Data'!$H$5,0,10*ROW('Hygiene Data'!H119))),'Data Summary'!EA125="Yes"),OFFSET('Hygiene Data'!$H$5,0,10*ROW('Hygiene Data'!H119)),NA())</f>
        <v>#N/A</v>
      </c>
      <c r="BM125" s="509" t="e">
        <f ca="1">+IF(AND(ISNUMBER(OFFSET('Hygiene Data'!$H$7,0,10*ROW('Hygiene Data'!H119))),'Data Summary'!EB125="Yes"),OFFSET('Hygiene Data'!$H$7,0,10*ROW('Hygiene Data'!H119)),NA())</f>
        <v>#N/A</v>
      </c>
      <c r="BN125" s="509" t="e">
        <f ca="1">+IF(AND(ISNUMBER(OFFSET('Hygiene Data'!$H$9,0,10*ROW('Hygiene Data'!H119))),'Data Summary'!EC125="Yes"),OFFSET('Hygiene Data'!$H$9,0,10*ROW('Hygiene Data'!H119)),NA())</f>
        <v>#N/A</v>
      </c>
      <c r="BO125" s="509" t="e">
        <f ca="1">+IF(AND(ISNUMBER(OFFSET('Hygiene Data'!$I$5,0,10*ROW('Hygiene Data'!I119))),'Data Summary'!ED125="Yes"),OFFSET('Hygiene Data'!$I$5,0,10*ROW('Hygiene Data'!I119)),NA())</f>
        <v>#N/A</v>
      </c>
      <c r="BP125" s="509" t="e">
        <f ca="1">+IF(AND(ISNUMBER(OFFSET('Hygiene Data'!$I$7,0,10*ROW('Hygiene Data'!I119))),'Data Summary'!EE125="Yes"),OFFSET('Hygiene Data'!$I$7,0,10*ROW('Hygiene Data'!I119)),NA())</f>
        <v>#N/A</v>
      </c>
      <c r="BQ125" s="509" t="e">
        <f ca="1">+IF(AND(ISNUMBER(OFFSET('Hygiene Data'!$I$9,0,10*ROW('Hygiene Data'!I119))),'Data Summary'!EF125="Yes"),OFFSET('Hygiene Data'!$I$9,0,10*ROW('Hygiene Data'!I119)),NA())</f>
        <v>#N/A</v>
      </c>
    </row>
    <row r="126" spans="1:69" x14ac:dyDescent="0.25">
      <c r="A126" s="505" t="e">
        <f ca="1">+RIGHT('Data Summary'!A126,LEN('Data Summary'!A126)-9)</f>
        <v>#VALUE!</v>
      </c>
      <c r="B126" s="479" t="str">
        <f ca="1">+IF(ISTEXT('Data Summary'!B126),'Data Summary'!B126,"")</f>
        <v/>
      </c>
      <c r="C126" s="506" t="e">
        <f ca="1">+VALUE('Data Summary'!C126)</f>
        <v>#VALUE!</v>
      </c>
      <c r="D126" s="507" t="e">
        <f ca="1">+IF(AND(ISNUMBER(OFFSET('Water Data'!$D$4,0,10*ROW('Water Data'!D120))),'Data Summary'!BS126="Yes"),100-OFFSET('Water Data'!$D$4,0,10*ROW('Water Data'!D120)),NA())</f>
        <v>#N/A</v>
      </c>
      <c r="E126" s="507" t="e">
        <f ca="1">+IF(AND(ISNUMBER(OFFSET('Water Data'!$D$6,0,10*ROW('Water Data'!D120))),'Data Summary'!BT126="Yes"),OFFSET('Water Data'!$D$6,0,10*ROW('Water Data'!D120)),NA())</f>
        <v>#N/A</v>
      </c>
      <c r="F126" s="507" t="e">
        <f ca="1">+IF(AND(ISNUMBER(OFFSET('Water Data'!$D$9,0,10*ROW('Water Data'!D120))),'Data Summary'!BU126="Yes"),OFFSET('Water Data'!$D$9,0,10*ROW('Water Data'!D120)),NA())</f>
        <v>#N/A</v>
      </c>
      <c r="G126" s="507" t="e">
        <f ca="1">+IF(AND(ISNUMBER(OFFSET('Water Data'!$E$4,0,10*ROW('Water Data'!E120))),'Data Summary'!BV126="Yes"),100-OFFSET('Water Data'!$E$4,0,10*ROW('Water Data'!E120)),NA())</f>
        <v>#N/A</v>
      </c>
      <c r="H126" s="507" t="e">
        <f ca="1">+IF(AND(ISNUMBER(OFFSET('Water Data'!$E$6,0,10*ROW('Water Data'!E120))),'Data Summary'!BW126="Yes"),OFFSET('Water Data'!$E$6,0,10*ROW('Water Data'!E120)),NA())</f>
        <v>#N/A</v>
      </c>
      <c r="I126" s="507" t="e">
        <f ca="1">+IF(AND(ISNUMBER(OFFSET('Water Data'!$E$9,0,10*ROW('Water Data'!E120))),'Data Summary'!BX126="Yes"),OFFSET('Water Data'!$E$9,0,10*ROW('Water Data'!E120)),NA())</f>
        <v>#N/A</v>
      </c>
      <c r="J126" s="507" t="e">
        <f ca="1">+IF(AND(ISNUMBER(OFFSET('Water Data'!$F$4,0,10*ROW('Water Data'!F120))),'Data Summary'!BY126="Yes"),100-OFFSET('Water Data'!$F$4,0,10*ROW('Water Data'!F120)),NA())</f>
        <v>#N/A</v>
      </c>
      <c r="K126" s="507" t="e">
        <f ca="1">+IF(AND(ISNUMBER(OFFSET('Water Data'!$F$6,0,10*ROW('Water Data'!F120))),'Data Summary'!BZ126="Yes"),OFFSET('Water Data'!$F$6,0,10*ROW('Water Data'!F120)),NA())</f>
        <v>#N/A</v>
      </c>
      <c r="L126" s="507" t="e">
        <f ca="1">+IF(AND(ISNUMBER(OFFSET('Water Data'!$F$9,0,10*ROW('Water Data'!F120))),'Data Summary'!CA126="Yes"),OFFSET('Water Data'!$F$9,0,10*ROW('Water Data'!F120)),NA())</f>
        <v>#N/A</v>
      </c>
      <c r="M126" s="507" t="e">
        <f ca="1">+IF(AND(ISNUMBER(OFFSET('Water Data'!$G$4,0,10*ROW('Water Data'!G120))),'Data Summary'!CB126="Yes"),100-OFFSET('Water Data'!$G$4,0,10*ROW('Water Data'!G120)),NA())</f>
        <v>#N/A</v>
      </c>
      <c r="N126" s="507" t="e">
        <f ca="1">+IF(AND(ISNUMBER(OFFSET('Water Data'!$G$6,0,10*ROW('Water Data'!G120))),'Data Summary'!CC126="Yes"),OFFSET('Water Data'!$G$6,0,10*ROW('Water Data'!G120)),NA())</f>
        <v>#N/A</v>
      </c>
      <c r="O126" s="507" t="e">
        <f ca="1">+IF(AND(ISNUMBER(OFFSET('Water Data'!$G$9,0,10*ROW('Water Data'!G120))),'Data Summary'!CD126="Yes"),OFFSET('Water Data'!$G$9,0,10*ROW('Water Data'!G120)),NA())</f>
        <v>#N/A</v>
      </c>
      <c r="P126" s="507" t="e">
        <f ca="1">+IF(AND(ISNUMBER(OFFSET('Water Data'!$H$4,0,10*ROW('Water Data'!H120))),'Data Summary'!CE126="Yes"),100-OFFSET('Water Data'!$H$4,0,10*ROW('Water Data'!H120)),NA())</f>
        <v>#N/A</v>
      </c>
      <c r="Q126" s="507" t="e">
        <f ca="1">+IF(AND(ISNUMBER(OFFSET('Water Data'!$H$6,0,10*ROW('Water Data'!H120))),'Data Summary'!CF126="Yes"),OFFSET('Water Data'!$H$6,0,10*ROW('Water Data'!H120)),NA())</f>
        <v>#N/A</v>
      </c>
      <c r="R126" s="507" t="e">
        <f ca="1">+IF(AND(ISNUMBER(OFFSET('Water Data'!$H$9,0,10*ROW('Water Data'!H120))),'Data Summary'!CG126="Yes"),OFFSET('Water Data'!$H$9,0,10*ROW('Water Data'!H120)),NA())</f>
        <v>#N/A</v>
      </c>
      <c r="S126" s="507" t="e">
        <f ca="1">+IF(AND(ISNUMBER(OFFSET('Water Data'!$I$4,0,10*ROW('Water Data'!I120))),'Data Summary'!CH126="Yes"),100-OFFSET('Water Data'!$I$4,0,10*ROW('Water Data'!I120)),NA())</f>
        <v>#N/A</v>
      </c>
      <c r="T126" s="507" t="e">
        <f ca="1">+IF(AND(ISNUMBER(OFFSET('Water Data'!$I$6,0,10*ROW('Water Data'!I120))),'Data Summary'!CI126="Yes"),OFFSET('Water Data'!$I$6,0,10*ROW('Water Data'!I120)),NA())</f>
        <v>#N/A</v>
      </c>
      <c r="U126" s="507" t="e">
        <f ca="1">+IF(AND(ISNUMBER(OFFSET('Water Data'!$I$9,0,10*ROW('Water Data'!I120))),'Data Summary'!CJ126="Yes"),OFFSET('Water Data'!$I$9,0,10*ROW('Water Data'!I120)),NA())</f>
        <v>#N/A</v>
      </c>
      <c r="V126" s="508" t="e">
        <f ca="1">+IF(AND(ISNUMBER(OFFSET('Sanitation Data'!$D$4,0,10*ROW('Sanitation Data'!D120))),'Data Summary'!CK126="Yes"),100-OFFSET('Sanitation Data'!$D$4,0,10*ROW('Sanitation Data'!D120)),NA())</f>
        <v>#N/A</v>
      </c>
      <c r="W126" s="508" t="e">
        <f ca="1">+IF(AND(ISNUMBER(OFFSET('Sanitation Data'!$D$6,0,10*ROW('Sanitation Data'!D120))),'Data Summary'!CL126="Yes"),OFFSET('Sanitation Data'!$D$6,0,10*ROW('Sanitation Data'!D120)),NA())</f>
        <v>#N/A</v>
      </c>
      <c r="X126" s="508" t="e">
        <f ca="1">+IF(AND(ISNUMBER(OFFSET('Sanitation Data'!$D$10,0,10*ROW('Sanitation Data'!D120))),'Data Summary'!CM126="Yes"),OFFSET('Sanitation Data'!$D$10,0,10*ROW('Sanitation Data'!D120)),NA())</f>
        <v>#N/A</v>
      </c>
      <c r="Y126" s="508" t="e">
        <f ca="1">+IF(AND(ISNUMBER(OFFSET('Sanitation Data'!$D$11,0,10*ROW('Sanitation Data'!D120))),'Data Summary'!CN126="Yes"),OFFSET('Sanitation Data'!$D$11,0,10*ROW('Sanitation Data'!D120)),NA())</f>
        <v>#N/A</v>
      </c>
      <c r="Z126" s="508" t="e">
        <f ca="1">+IF(AND(ISNUMBER(OFFSET('Sanitation Data'!$D$12,0,10*ROW('Sanitation Data'!D120))),'Data Summary'!CO126="Yes"),OFFSET('Sanitation Data'!$D$12,0,10*ROW('Sanitation Data'!D120)),NA())</f>
        <v>#N/A</v>
      </c>
      <c r="AA126" s="508" t="e">
        <f ca="1">+IF(AND(ISNUMBER(OFFSET('Sanitation Data'!$E$4,0,10*ROW('Sanitation Data'!E120))),'Data Summary'!CP126="Yes"),100-OFFSET('Sanitation Data'!$E$4,0,10*ROW('Sanitation Data'!E120)),NA())</f>
        <v>#N/A</v>
      </c>
      <c r="AB126" s="508" t="e">
        <f ca="1">+IF(AND(ISNUMBER(OFFSET('Sanitation Data'!$E$6,0,10*ROW('Sanitation Data'!E120))),'Data Summary'!CQ126="Yes"),OFFSET('Sanitation Data'!$E$6,0,10*ROW('Sanitation Data'!E120)),NA())</f>
        <v>#N/A</v>
      </c>
      <c r="AC126" s="508" t="e">
        <f ca="1">+IF(AND(ISNUMBER(OFFSET('Sanitation Data'!$E$10,0,10*ROW('Sanitation Data'!E120))),'Data Summary'!CR126="Yes"),OFFSET('Sanitation Data'!$E$10,0,10*ROW('Sanitation Data'!E120)),NA())</f>
        <v>#N/A</v>
      </c>
      <c r="AD126" s="508" t="e">
        <f ca="1">+IF(AND(ISNUMBER(OFFSET('Sanitation Data'!$E$11,0,10*ROW('Sanitation Data'!E120))),'Data Summary'!CS126="Yes"),OFFSET('Sanitation Data'!$E$11,0,10*ROW('Sanitation Data'!E120)),NA())</f>
        <v>#N/A</v>
      </c>
      <c r="AE126" s="508" t="e">
        <f ca="1">+IF(AND(ISNUMBER(OFFSET('Sanitation Data'!$E$12,0,10*ROW('Sanitation Data'!E120))),'Data Summary'!CT126="Yes"),OFFSET('Sanitation Data'!$E$12,0,10*ROW('Sanitation Data'!E120)),NA())</f>
        <v>#N/A</v>
      </c>
      <c r="AF126" s="508" t="e">
        <f ca="1">+IF(AND(ISNUMBER(OFFSET('Sanitation Data'!$F$4,0,10*ROW('Sanitation Data'!F120))),'Data Summary'!CU126="Yes"),100-OFFSET('Sanitation Data'!$F$4,0,10*ROW('Sanitation Data'!F120)),NA())</f>
        <v>#N/A</v>
      </c>
      <c r="AG126" s="508" t="e">
        <f ca="1">+IF(AND(ISNUMBER(OFFSET('Sanitation Data'!$F$6,0,10*ROW('Sanitation Data'!F120))),'Data Summary'!CV126="Yes"),OFFSET('Sanitation Data'!$F$6,0,10*ROW('Sanitation Data'!F120)),NA())</f>
        <v>#N/A</v>
      </c>
      <c r="AH126" s="508" t="e">
        <f ca="1">+IF(AND(ISNUMBER(OFFSET('Sanitation Data'!$F$10,0,10*ROW('Sanitation Data'!F120))),'Data Summary'!CW126="Yes"),OFFSET('Sanitation Data'!$F$10,0,10*ROW('Sanitation Data'!F120)),NA())</f>
        <v>#N/A</v>
      </c>
      <c r="AI126" s="508" t="e">
        <f ca="1">+IF(AND(ISNUMBER(OFFSET('Sanitation Data'!$F$11,0,10*ROW('Sanitation Data'!F120))),'Data Summary'!CX126="Yes"),OFFSET('Sanitation Data'!$F$11,0,10*ROW('Sanitation Data'!F120)),NA())</f>
        <v>#N/A</v>
      </c>
      <c r="AJ126" s="508" t="e">
        <f ca="1">+IF(AND(ISNUMBER(OFFSET('Sanitation Data'!$F$12,0,10*ROW('Sanitation Data'!F120))),'Data Summary'!CY126="Yes"),OFFSET('Sanitation Data'!$F$12,0,10*ROW('Sanitation Data'!F120)),NA())</f>
        <v>#N/A</v>
      </c>
      <c r="AK126" s="508" t="e">
        <f ca="1">+IF(AND(ISNUMBER(OFFSET('Sanitation Data'!$G$4,0,10*ROW('Sanitation Data'!G120))),'Data Summary'!CZ126="Yes"),100-OFFSET('Sanitation Data'!$G$4,0,10*ROW('Sanitation Data'!G120)),NA())</f>
        <v>#N/A</v>
      </c>
      <c r="AL126" s="508" t="e">
        <f ca="1">+IF(AND(ISNUMBER(OFFSET('Sanitation Data'!$G$6,0,10*ROW('Sanitation Data'!G120))),'Data Summary'!DA126="Yes"),OFFSET('Sanitation Data'!$G$6,0,10*ROW('Sanitation Data'!G120)),NA())</f>
        <v>#N/A</v>
      </c>
      <c r="AM126" s="508" t="e">
        <f ca="1">+IF(AND(ISNUMBER(OFFSET('Sanitation Data'!$G$10,0,10*ROW('Sanitation Data'!G120))),'Data Summary'!DB126="Yes"),OFFSET('Sanitation Data'!$G$10,0,10*ROW('Sanitation Data'!G120)),NA())</f>
        <v>#N/A</v>
      </c>
      <c r="AN126" s="508" t="e">
        <f ca="1">+IF(AND(ISNUMBER(OFFSET('Sanitation Data'!$G$11,0,10*ROW('Sanitation Data'!G120))),'Data Summary'!DC126="Yes"),OFFSET('Sanitation Data'!$G$11,0,10*ROW('Sanitation Data'!G120)),NA())</f>
        <v>#N/A</v>
      </c>
      <c r="AO126" s="508" t="e">
        <f ca="1">+IF(AND(ISNUMBER(OFFSET('Sanitation Data'!$G$12,0,10*ROW('Sanitation Data'!G120))),'Data Summary'!DD126="Yes"),OFFSET('Sanitation Data'!$G$12,0,10*ROW('Sanitation Data'!G120)),NA())</f>
        <v>#N/A</v>
      </c>
      <c r="AP126" s="508" t="e">
        <f ca="1">+IF(AND(ISNUMBER(OFFSET('Sanitation Data'!$H$4,0,10*ROW('Sanitation Data'!H120))),'Data Summary'!DE126="Yes"),100-OFFSET('Sanitation Data'!$H$4,0,10*ROW('Sanitation Data'!H120)),NA())</f>
        <v>#N/A</v>
      </c>
      <c r="AQ126" s="508" t="e">
        <f ca="1">+IF(AND(ISNUMBER(OFFSET('Sanitation Data'!$H$6,0,10*ROW('Sanitation Data'!H120))),'Data Summary'!DF126="Yes"),OFFSET('Sanitation Data'!$H$6,0,10*ROW('Sanitation Data'!H120)),NA())</f>
        <v>#N/A</v>
      </c>
      <c r="AR126" s="508" t="e">
        <f ca="1">+IF(AND(ISNUMBER(OFFSET('Sanitation Data'!$H$10,0,10*ROW('Sanitation Data'!H120))),'Data Summary'!DG126="Yes"),OFFSET('Sanitation Data'!$H$10,0,10*ROW('Sanitation Data'!H120)),NA())</f>
        <v>#N/A</v>
      </c>
      <c r="AS126" s="508" t="e">
        <f ca="1">+IF(AND(ISNUMBER(OFFSET('Sanitation Data'!$H$11,0,10*ROW('Sanitation Data'!H120))),'Data Summary'!DH126="Yes"),OFFSET('Sanitation Data'!$H$11,0,10*ROW('Sanitation Data'!H120)),NA())</f>
        <v>#N/A</v>
      </c>
      <c r="AT126" s="508" t="e">
        <f ca="1">+IF(AND(ISNUMBER(OFFSET('Sanitation Data'!$H$12,0,10*ROW('Sanitation Data'!H120))),'Data Summary'!DI126="Yes"),OFFSET('Sanitation Data'!$H$12,0,10*ROW('Sanitation Data'!H120)),NA())</f>
        <v>#N/A</v>
      </c>
      <c r="AU126" s="508" t="e">
        <f ca="1">+IF(AND(ISNUMBER(OFFSET('Sanitation Data'!$I$4,0,10*ROW('Sanitation Data'!I120))),'Data Summary'!DJ126="Yes"),100-OFFSET('Sanitation Data'!$I$4,0,10*ROW('Sanitation Data'!I120)),NA())</f>
        <v>#N/A</v>
      </c>
      <c r="AV126" s="508" t="e">
        <f ca="1">+IF(AND(ISNUMBER(OFFSET('Sanitation Data'!$I$6,0,10*ROW('Sanitation Data'!I120))),'Data Summary'!DK126="Yes"),OFFSET('Sanitation Data'!$I$6,0,10*ROW('Sanitation Data'!I120)),NA())</f>
        <v>#N/A</v>
      </c>
      <c r="AW126" s="508" t="e">
        <f ca="1">+IF(AND(ISNUMBER(OFFSET('Sanitation Data'!$I$10,0,10*ROW('Sanitation Data'!I120))),'Data Summary'!DL126="Yes"),OFFSET('Sanitation Data'!$I$10,0,10*ROW('Sanitation Data'!I120)),NA())</f>
        <v>#N/A</v>
      </c>
      <c r="AX126" s="508" t="e">
        <f ca="1">+IF(AND(ISNUMBER(OFFSET('Sanitation Data'!$I$11,0,10*ROW('Sanitation Data'!I120))),'Data Summary'!DM126="Yes"),OFFSET('Sanitation Data'!$I$11,0,10*ROW('Sanitation Data'!I120)),NA())</f>
        <v>#N/A</v>
      </c>
      <c r="AY126" s="508" t="e">
        <f ca="1">+IF(AND(ISNUMBER(OFFSET('Sanitation Data'!$I$12,0,10*ROW('Sanitation Data'!I120))),'Data Summary'!DN126="Yes"),OFFSET('Sanitation Data'!$I$12,0,10*ROW('Sanitation Data'!I120)),NA())</f>
        <v>#N/A</v>
      </c>
      <c r="AZ126" s="509" t="e">
        <f ca="1">+IF(AND(ISNUMBER(OFFSET('Hygiene Data'!$D$5,0,10*ROW('Hygiene Data'!D120))),'Data Summary'!DO126="Yes"),OFFSET('Hygiene Data'!$D$5,0,10*ROW('Hygiene Data'!D120)),NA())</f>
        <v>#N/A</v>
      </c>
      <c r="BA126" s="509" t="e">
        <f ca="1">+IF(AND(ISNUMBER(OFFSET('Hygiene Data'!$D$7,0,10*ROW('Hygiene Data'!D120))),'Data Summary'!DP126="Yes"),OFFSET('Hygiene Data'!$D$7,0,10*ROW('Hygiene Data'!D120)),NA())</f>
        <v>#N/A</v>
      </c>
      <c r="BB126" s="509" t="e">
        <f ca="1">+IF(AND(ISNUMBER(OFFSET('Hygiene Data'!$D$9,0,10*ROW('Hygiene Data'!D120))),'Data Summary'!DQ126="Yes"),OFFSET('Hygiene Data'!$D$9,0,10*ROW('Hygiene Data'!D120)),NA())</f>
        <v>#N/A</v>
      </c>
      <c r="BC126" s="509" t="e">
        <f ca="1">+IF(AND(ISNUMBER(OFFSET('Hygiene Data'!$E$5,0,10*ROW('Hygiene Data'!E120))),'Data Summary'!DR126="Yes"),OFFSET('Hygiene Data'!$E$5,0,10*ROW('Hygiene Data'!E120)),NA())</f>
        <v>#N/A</v>
      </c>
      <c r="BD126" s="509" t="e">
        <f ca="1">+IF(AND(ISNUMBER(OFFSET('Hygiene Data'!$E$7,0,10*ROW('Hygiene Data'!E120))),'Data Summary'!DS126="Yes"),OFFSET('Hygiene Data'!$E$7,0,10*ROW('Hygiene Data'!E120)),NA())</f>
        <v>#N/A</v>
      </c>
      <c r="BE126" s="509" t="e">
        <f ca="1">+IF(AND(ISNUMBER(OFFSET('Hygiene Data'!$E$9,0,10*ROW('Hygiene Data'!E120))),'Data Summary'!DT126="Yes"),OFFSET('Hygiene Data'!$E$9,0,10*ROW('Hygiene Data'!E120)),NA())</f>
        <v>#N/A</v>
      </c>
      <c r="BF126" s="509" t="e">
        <f ca="1">+IF(AND(ISNUMBER(OFFSET('Hygiene Data'!$F$5,0,10*ROW('Hygiene Data'!F120))),'Data Summary'!DU126="Yes"),OFFSET('Hygiene Data'!$F$5,0,10*ROW('Hygiene Data'!F120)),NA())</f>
        <v>#N/A</v>
      </c>
      <c r="BG126" s="509" t="e">
        <f ca="1">+IF(AND(ISNUMBER(OFFSET('Hygiene Data'!$F$7,0,10*ROW('Hygiene Data'!F120))),'Data Summary'!DV126="Yes"),OFFSET('Hygiene Data'!$F$7,0,10*ROW('Hygiene Data'!F120)),NA())</f>
        <v>#N/A</v>
      </c>
      <c r="BH126" s="509" t="e">
        <f ca="1">+IF(AND(ISNUMBER(OFFSET('Hygiene Data'!$F$9,0,10*ROW('Hygiene Data'!F120))),'Data Summary'!DW126="Yes"),OFFSET('Hygiene Data'!$F$9,0,10*ROW('Hygiene Data'!F120)),NA())</f>
        <v>#N/A</v>
      </c>
      <c r="BI126" s="509" t="e">
        <f ca="1">+IF(AND(ISNUMBER(OFFSET('Hygiene Data'!$G$5,0,10*ROW('Hygiene Data'!G120))),'Data Summary'!DX126="Yes"),OFFSET('Hygiene Data'!$G$5,0,10*ROW('Hygiene Data'!G120)),NA())</f>
        <v>#N/A</v>
      </c>
      <c r="BJ126" s="509" t="e">
        <f ca="1">+IF(AND(ISNUMBER(OFFSET('Hygiene Data'!$G$7,0,10*ROW('Hygiene Data'!G120))),'Data Summary'!DY126="Yes"),OFFSET('Hygiene Data'!$G$7,0,10*ROW('Hygiene Data'!G120)),NA())</f>
        <v>#N/A</v>
      </c>
      <c r="BK126" s="509" t="e">
        <f ca="1">+IF(AND(ISNUMBER(OFFSET('Hygiene Data'!$G$9,0,10*ROW('Hygiene Data'!G120))),'Data Summary'!DZ126="Yes"),OFFSET('Hygiene Data'!$G$9,0,10*ROW('Hygiene Data'!G120)),NA())</f>
        <v>#N/A</v>
      </c>
      <c r="BL126" s="509" t="e">
        <f ca="1">+IF(AND(ISNUMBER(OFFSET('Hygiene Data'!$H$5,0,10*ROW('Hygiene Data'!H120))),'Data Summary'!EA126="Yes"),OFFSET('Hygiene Data'!$H$5,0,10*ROW('Hygiene Data'!H120)),NA())</f>
        <v>#N/A</v>
      </c>
      <c r="BM126" s="509" t="e">
        <f ca="1">+IF(AND(ISNUMBER(OFFSET('Hygiene Data'!$H$7,0,10*ROW('Hygiene Data'!H120))),'Data Summary'!EB126="Yes"),OFFSET('Hygiene Data'!$H$7,0,10*ROW('Hygiene Data'!H120)),NA())</f>
        <v>#N/A</v>
      </c>
      <c r="BN126" s="509" t="e">
        <f ca="1">+IF(AND(ISNUMBER(OFFSET('Hygiene Data'!$H$9,0,10*ROW('Hygiene Data'!H120))),'Data Summary'!EC126="Yes"),OFFSET('Hygiene Data'!$H$9,0,10*ROW('Hygiene Data'!H120)),NA())</f>
        <v>#N/A</v>
      </c>
      <c r="BO126" s="509" t="e">
        <f ca="1">+IF(AND(ISNUMBER(OFFSET('Hygiene Data'!$I$5,0,10*ROW('Hygiene Data'!I120))),'Data Summary'!ED126="Yes"),OFFSET('Hygiene Data'!$I$5,0,10*ROW('Hygiene Data'!I120)),NA())</f>
        <v>#N/A</v>
      </c>
      <c r="BP126" s="509" t="e">
        <f ca="1">+IF(AND(ISNUMBER(OFFSET('Hygiene Data'!$I$7,0,10*ROW('Hygiene Data'!I120))),'Data Summary'!EE126="Yes"),OFFSET('Hygiene Data'!$I$7,0,10*ROW('Hygiene Data'!I120)),NA())</f>
        <v>#N/A</v>
      </c>
      <c r="BQ126" s="509" t="e">
        <f ca="1">+IF(AND(ISNUMBER(OFFSET('Hygiene Data'!$I$9,0,10*ROW('Hygiene Data'!I120))),'Data Summary'!EF126="Yes"),OFFSET('Hygiene Data'!$I$9,0,10*ROW('Hygiene Data'!I120)),NA())</f>
        <v>#N/A</v>
      </c>
    </row>
    <row r="127" spans="1:69" x14ac:dyDescent="0.25">
      <c r="A127" s="505" t="e">
        <f ca="1">+RIGHT('Data Summary'!A127,LEN('Data Summary'!A127)-9)</f>
        <v>#VALUE!</v>
      </c>
      <c r="B127" s="479" t="str">
        <f ca="1">+IF(ISTEXT('Data Summary'!B127),'Data Summary'!B127,"")</f>
        <v/>
      </c>
      <c r="C127" s="506" t="e">
        <f ca="1">+VALUE('Data Summary'!C127)</f>
        <v>#VALUE!</v>
      </c>
      <c r="D127" s="507" t="e">
        <f ca="1">+IF(AND(ISNUMBER(OFFSET('Water Data'!$D$4,0,10*ROW('Water Data'!D121))),'Data Summary'!BS127="Yes"),100-OFFSET('Water Data'!$D$4,0,10*ROW('Water Data'!D121)),NA())</f>
        <v>#N/A</v>
      </c>
      <c r="E127" s="507" t="e">
        <f ca="1">+IF(AND(ISNUMBER(OFFSET('Water Data'!$D$6,0,10*ROW('Water Data'!D121))),'Data Summary'!BT127="Yes"),OFFSET('Water Data'!$D$6,0,10*ROW('Water Data'!D121)),NA())</f>
        <v>#N/A</v>
      </c>
      <c r="F127" s="507" t="e">
        <f ca="1">+IF(AND(ISNUMBER(OFFSET('Water Data'!$D$9,0,10*ROW('Water Data'!D121))),'Data Summary'!BU127="Yes"),OFFSET('Water Data'!$D$9,0,10*ROW('Water Data'!D121)),NA())</f>
        <v>#N/A</v>
      </c>
      <c r="G127" s="507" t="e">
        <f ca="1">+IF(AND(ISNUMBER(OFFSET('Water Data'!$E$4,0,10*ROW('Water Data'!E121))),'Data Summary'!BV127="Yes"),100-OFFSET('Water Data'!$E$4,0,10*ROW('Water Data'!E121)),NA())</f>
        <v>#N/A</v>
      </c>
      <c r="H127" s="507" t="e">
        <f ca="1">+IF(AND(ISNUMBER(OFFSET('Water Data'!$E$6,0,10*ROW('Water Data'!E121))),'Data Summary'!BW127="Yes"),OFFSET('Water Data'!$E$6,0,10*ROW('Water Data'!E121)),NA())</f>
        <v>#N/A</v>
      </c>
      <c r="I127" s="507" t="e">
        <f ca="1">+IF(AND(ISNUMBER(OFFSET('Water Data'!$E$9,0,10*ROW('Water Data'!E121))),'Data Summary'!BX127="Yes"),OFFSET('Water Data'!$E$9,0,10*ROW('Water Data'!E121)),NA())</f>
        <v>#N/A</v>
      </c>
      <c r="J127" s="507" t="e">
        <f ca="1">+IF(AND(ISNUMBER(OFFSET('Water Data'!$F$4,0,10*ROW('Water Data'!F121))),'Data Summary'!BY127="Yes"),100-OFFSET('Water Data'!$F$4,0,10*ROW('Water Data'!F121)),NA())</f>
        <v>#N/A</v>
      </c>
      <c r="K127" s="507" t="e">
        <f ca="1">+IF(AND(ISNUMBER(OFFSET('Water Data'!$F$6,0,10*ROW('Water Data'!F121))),'Data Summary'!BZ127="Yes"),OFFSET('Water Data'!$F$6,0,10*ROW('Water Data'!F121)),NA())</f>
        <v>#N/A</v>
      </c>
      <c r="L127" s="507" t="e">
        <f ca="1">+IF(AND(ISNUMBER(OFFSET('Water Data'!$F$9,0,10*ROW('Water Data'!F121))),'Data Summary'!CA127="Yes"),OFFSET('Water Data'!$F$9,0,10*ROW('Water Data'!F121)),NA())</f>
        <v>#N/A</v>
      </c>
      <c r="M127" s="507" t="e">
        <f ca="1">+IF(AND(ISNUMBER(OFFSET('Water Data'!$G$4,0,10*ROW('Water Data'!G121))),'Data Summary'!CB127="Yes"),100-OFFSET('Water Data'!$G$4,0,10*ROW('Water Data'!G121)),NA())</f>
        <v>#N/A</v>
      </c>
      <c r="N127" s="507" t="e">
        <f ca="1">+IF(AND(ISNUMBER(OFFSET('Water Data'!$G$6,0,10*ROW('Water Data'!G121))),'Data Summary'!CC127="Yes"),OFFSET('Water Data'!$G$6,0,10*ROW('Water Data'!G121)),NA())</f>
        <v>#N/A</v>
      </c>
      <c r="O127" s="507" t="e">
        <f ca="1">+IF(AND(ISNUMBER(OFFSET('Water Data'!$G$9,0,10*ROW('Water Data'!G121))),'Data Summary'!CD127="Yes"),OFFSET('Water Data'!$G$9,0,10*ROW('Water Data'!G121)),NA())</f>
        <v>#N/A</v>
      </c>
      <c r="P127" s="507" t="e">
        <f ca="1">+IF(AND(ISNUMBER(OFFSET('Water Data'!$H$4,0,10*ROW('Water Data'!H121))),'Data Summary'!CE127="Yes"),100-OFFSET('Water Data'!$H$4,0,10*ROW('Water Data'!H121)),NA())</f>
        <v>#N/A</v>
      </c>
      <c r="Q127" s="507" t="e">
        <f ca="1">+IF(AND(ISNUMBER(OFFSET('Water Data'!$H$6,0,10*ROW('Water Data'!H121))),'Data Summary'!CF127="Yes"),OFFSET('Water Data'!$H$6,0,10*ROW('Water Data'!H121)),NA())</f>
        <v>#N/A</v>
      </c>
      <c r="R127" s="507" t="e">
        <f ca="1">+IF(AND(ISNUMBER(OFFSET('Water Data'!$H$9,0,10*ROW('Water Data'!H121))),'Data Summary'!CG127="Yes"),OFFSET('Water Data'!$H$9,0,10*ROW('Water Data'!H121)),NA())</f>
        <v>#N/A</v>
      </c>
      <c r="S127" s="507" t="e">
        <f ca="1">+IF(AND(ISNUMBER(OFFSET('Water Data'!$I$4,0,10*ROW('Water Data'!I121))),'Data Summary'!CH127="Yes"),100-OFFSET('Water Data'!$I$4,0,10*ROW('Water Data'!I121)),NA())</f>
        <v>#N/A</v>
      </c>
      <c r="T127" s="507" t="e">
        <f ca="1">+IF(AND(ISNUMBER(OFFSET('Water Data'!$I$6,0,10*ROW('Water Data'!I121))),'Data Summary'!CI127="Yes"),OFFSET('Water Data'!$I$6,0,10*ROW('Water Data'!I121)),NA())</f>
        <v>#N/A</v>
      </c>
      <c r="U127" s="507" t="e">
        <f ca="1">+IF(AND(ISNUMBER(OFFSET('Water Data'!$I$9,0,10*ROW('Water Data'!I121))),'Data Summary'!CJ127="Yes"),OFFSET('Water Data'!$I$9,0,10*ROW('Water Data'!I121)),NA())</f>
        <v>#N/A</v>
      </c>
      <c r="V127" s="508" t="e">
        <f ca="1">+IF(AND(ISNUMBER(OFFSET('Sanitation Data'!$D$4,0,10*ROW('Sanitation Data'!D121))),'Data Summary'!CK127="Yes"),100-OFFSET('Sanitation Data'!$D$4,0,10*ROW('Sanitation Data'!D121)),NA())</f>
        <v>#N/A</v>
      </c>
      <c r="W127" s="508" t="e">
        <f ca="1">+IF(AND(ISNUMBER(OFFSET('Sanitation Data'!$D$6,0,10*ROW('Sanitation Data'!D121))),'Data Summary'!CL127="Yes"),OFFSET('Sanitation Data'!$D$6,0,10*ROW('Sanitation Data'!D121)),NA())</f>
        <v>#N/A</v>
      </c>
      <c r="X127" s="508" t="e">
        <f ca="1">+IF(AND(ISNUMBER(OFFSET('Sanitation Data'!$D$10,0,10*ROW('Sanitation Data'!D121))),'Data Summary'!CM127="Yes"),OFFSET('Sanitation Data'!$D$10,0,10*ROW('Sanitation Data'!D121)),NA())</f>
        <v>#N/A</v>
      </c>
      <c r="Y127" s="508" t="e">
        <f ca="1">+IF(AND(ISNUMBER(OFFSET('Sanitation Data'!$D$11,0,10*ROW('Sanitation Data'!D121))),'Data Summary'!CN127="Yes"),OFFSET('Sanitation Data'!$D$11,0,10*ROW('Sanitation Data'!D121)),NA())</f>
        <v>#N/A</v>
      </c>
      <c r="Z127" s="508" t="e">
        <f ca="1">+IF(AND(ISNUMBER(OFFSET('Sanitation Data'!$D$12,0,10*ROW('Sanitation Data'!D121))),'Data Summary'!CO127="Yes"),OFFSET('Sanitation Data'!$D$12,0,10*ROW('Sanitation Data'!D121)),NA())</f>
        <v>#N/A</v>
      </c>
      <c r="AA127" s="508" t="e">
        <f ca="1">+IF(AND(ISNUMBER(OFFSET('Sanitation Data'!$E$4,0,10*ROW('Sanitation Data'!E121))),'Data Summary'!CP127="Yes"),100-OFFSET('Sanitation Data'!$E$4,0,10*ROW('Sanitation Data'!E121)),NA())</f>
        <v>#N/A</v>
      </c>
      <c r="AB127" s="508" t="e">
        <f ca="1">+IF(AND(ISNUMBER(OFFSET('Sanitation Data'!$E$6,0,10*ROW('Sanitation Data'!E121))),'Data Summary'!CQ127="Yes"),OFFSET('Sanitation Data'!$E$6,0,10*ROW('Sanitation Data'!E121)),NA())</f>
        <v>#N/A</v>
      </c>
      <c r="AC127" s="508" t="e">
        <f ca="1">+IF(AND(ISNUMBER(OFFSET('Sanitation Data'!$E$10,0,10*ROW('Sanitation Data'!E121))),'Data Summary'!CR127="Yes"),OFFSET('Sanitation Data'!$E$10,0,10*ROW('Sanitation Data'!E121)),NA())</f>
        <v>#N/A</v>
      </c>
      <c r="AD127" s="508" t="e">
        <f ca="1">+IF(AND(ISNUMBER(OFFSET('Sanitation Data'!$E$11,0,10*ROW('Sanitation Data'!E121))),'Data Summary'!CS127="Yes"),OFFSET('Sanitation Data'!$E$11,0,10*ROW('Sanitation Data'!E121)),NA())</f>
        <v>#N/A</v>
      </c>
      <c r="AE127" s="508" t="e">
        <f ca="1">+IF(AND(ISNUMBER(OFFSET('Sanitation Data'!$E$12,0,10*ROW('Sanitation Data'!E121))),'Data Summary'!CT127="Yes"),OFFSET('Sanitation Data'!$E$12,0,10*ROW('Sanitation Data'!E121)),NA())</f>
        <v>#N/A</v>
      </c>
      <c r="AF127" s="508" t="e">
        <f ca="1">+IF(AND(ISNUMBER(OFFSET('Sanitation Data'!$F$4,0,10*ROW('Sanitation Data'!F121))),'Data Summary'!CU127="Yes"),100-OFFSET('Sanitation Data'!$F$4,0,10*ROW('Sanitation Data'!F121)),NA())</f>
        <v>#N/A</v>
      </c>
      <c r="AG127" s="508" t="e">
        <f ca="1">+IF(AND(ISNUMBER(OFFSET('Sanitation Data'!$F$6,0,10*ROW('Sanitation Data'!F121))),'Data Summary'!CV127="Yes"),OFFSET('Sanitation Data'!$F$6,0,10*ROW('Sanitation Data'!F121)),NA())</f>
        <v>#N/A</v>
      </c>
      <c r="AH127" s="508" t="e">
        <f ca="1">+IF(AND(ISNUMBER(OFFSET('Sanitation Data'!$F$10,0,10*ROW('Sanitation Data'!F121))),'Data Summary'!CW127="Yes"),OFFSET('Sanitation Data'!$F$10,0,10*ROW('Sanitation Data'!F121)),NA())</f>
        <v>#N/A</v>
      </c>
      <c r="AI127" s="508" t="e">
        <f ca="1">+IF(AND(ISNUMBER(OFFSET('Sanitation Data'!$F$11,0,10*ROW('Sanitation Data'!F121))),'Data Summary'!CX127="Yes"),OFFSET('Sanitation Data'!$F$11,0,10*ROW('Sanitation Data'!F121)),NA())</f>
        <v>#N/A</v>
      </c>
      <c r="AJ127" s="508" t="e">
        <f ca="1">+IF(AND(ISNUMBER(OFFSET('Sanitation Data'!$F$12,0,10*ROW('Sanitation Data'!F121))),'Data Summary'!CY127="Yes"),OFFSET('Sanitation Data'!$F$12,0,10*ROW('Sanitation Data'!F121)),NA())</f>
        <v>#N/A</v>
      </c>
      <c r="AK127" s="508" t="e">
        <f ca="1">+IF(AND(ISNUMBER(OFFSET('Sanitation Data'!$G$4,0,10*ROW('Sanitation Data'!G121))),'Data Summary'!CZ127="Yes"),100-OFFSET('Sanitation Data'!$G$4,0,10*ROW('Sanitation Data'!G121)),NA())</f>
        <v>#N/A</v>
      </c>
      <c r="AL127" s="508" t="e">
        <f ca="1">+IF(AND(ISNUMBER(OFFSET('Sanitation Data'!$G$6,0,10*ROW('Sanitation Data'!G121))),'Data Summary'!DA127="Yes"),OFFSET('Sanitation Data'!$G$6,0,10*ROW('Sanitation Data'!G121)),NA())</f>
        <v>#N/A</v>
      </c>
      <c r="AM127" s="508" t="e">
        <f ca="1">+IF(AND(ISNUMBER(OFFSET('Sanitation Data'!$G$10,0,10*ROW('Sanitation Data'!G121))),'Data Summary'!DB127="Yes"),OFFSET('Sanitation Data'!$G$10,0,10*ROW('Sanitation Data'!G121)),NA())</f>
        <v>#N/A</v>
      </c>
      <c r="AN127" s="508" t="e">
        <f ca="1">+IF(AND(ISNUMBER(OFFSET('Sanitation Data'!$G$11,0,10*ROW('Sanitation Data'!G121))),'Data Summary'!DC127="Yes"),OFFSET('Sanitation Data'!$G$11,0,10*ROW('Sanitation Data'!G121)),NA())</f>
        <v>#N/A</v>
      </c>
      <c r="AO127" s="508" t="e">
        <f ca="1">+IF(AND(ISNUMBER(OFFSET('Sanitation Data'!$G$12,0,10*ROW('Sanitation Data'!G121))),'Data Summary'!DD127="Yes"),OFFSET('Sanitation Data'!$G$12,0,10*ROW('Sanitation Data'!G121)),NA())</f>
        <v>#N/A</v>
      </c>
      <c r="AP127" s="508" t="e">
        <f ca="1">+IF(AND(ISNUMBER(OFFSET('Sanitation Data'!$H$4,0,10*ROW('Sanitation Data'!H121))),'Data Summary'!DE127="Yes"),100-OFFSET('Sanitation Data'!$H$4,0,10*ROW('Sanitation Data'!H121)),NA())</f>
        <v>#N/A</v>
      </c>
      <c r="AQ127" s="508" t="e">
        <f ca="1">+IF(AND(ISNUMBER(OFFSET('Sanitation Data'!$H$6,0,10*ROW('Sanitation Data'!H121))),'Data Summary'!DF127="Yes"),OFFSET('Sanitation Data'!$H$6,0,10*ROW('Sanitation Data'!H121)),NA())</f>
        <v>#N/A</v>
      </c>
      <c r="AR127" s="508" t="e">
        <f ca="1">+IF(AND(ISNUMBER(OFFSET('Sanitation Data'!$H$10,0,10*ROW('Sanitation Data'!H121))),'Data Summary'!DG127="Yes"),OFFSET('Sanitation Data'!$H$10,0,10*ROW('Sanitation Data'!H121)),NA())</f>
        <v>#N/A</v>
      </c>
      <c r="AS127" s="508" t="e">
        <f ca="1">+IF(AND(ISNUMBER(OFFSET('Sanitation Data'!$H$11,0,10*ROW('Sanitation Data'!H121))),'Data Summary'!DH127="Yes"),OFFSET('Sanitation Data'!$H$11,0,10*ROW('Sanitation Data'!H121)),NA())</f>
        <v>#N/A</v>
      </c>
      <c r="AT127" s="508" t="e">
        <f ca="1">+IF(AND(ISNUMBER(OFFSET('Sanitation Data'!$H$12,0,10*ROW('Sanitation Data'!H121))),'Data Summary'!DI127="Yes"),OFFSET('Sanitation Data'!$H$12,0,10*ROW('Sanitation Data'!H121)),NA())</f>
        <v>#N/A</v>
      </c>
      <c r="AU127" s="508" t="e">
        <f ca="1">+IF(AND(ISNUMBER(OFFSET('Sanitation Data'!$I$4,0,10*ROW('Sanitation Data'!I121))),'Data Summary'!DJ127="Yes"),100-OFFSET('Sanitation Data'!$I$4,0,10*ROW('Sanitation Data'!I121)),NA())</f>
        <v>#N/A</v>
      </c>
      <c r="AV127" s="508" t="e">
        <f ca="1">+IF(AND(ISNUMBER(OFFSET('Sanitation Data'!$I$6,0,10*ROW('Sanitation Data'!I121))),'Data Summary'!DK127="Yes"),OFFSET('Sanitation Data'!$I$6,0,10*ROW('Sanitation Data'!I121)),NA())</f>
        <v>#N/A</v>
      </c>
      <c r="AW127" s="508" t="e">
        <f ca="1">+IF(AND(ISNUMBER(OFFSET('Sanitation Data'!$I$10,0,10*ROW('Sanitation Data'!I121))),'Data Summary'!DL127="Yes"),OFFSET('Sanitation Data'!$I$10,0,10*ROW('Sanitation Data'!I121)),NA())</f>
        <v>#N/A</v>
      </c>
      <c r="AX127" s="508" t="e">
        <f ca="1">+IF(AND(ISNUMBER(OFFSET('Sanitation Data'!$I$11,0,10*ROW('Sanitation Data'!I121))),'Data Summary'!DM127="Yes"),OFFSET('Sanitation Data'!$I$11,0,10*ROW('Sanitation Data'!I121)),NA())</f>
        <v>#N/A</v>
      </c>
      <c r="AY127" s="508" t="e">
        <f ca="1">+IF(AND(ISNUMBER(OFFSET('Sanitation Data'!$I$12,0,10*ROW('Sanitation Data'!I121))),'Data Summary'!DN127="Yes"),OFFSET('Sanitation Data'!$I$12,0,10*ROW('Sanitation Data'!I121)),NA())</f>
        <v>#N/A</v>
      </c>
      <c r="AZ127" s="509" t="e">
        <f ca="1">+IF(AND(ISNUMBER(OFFSET('Hygiene Data'!$D$5,0,10*ROW('Hygiene Data'!D121))),'Data Summary'!DO127="Yes"),OFFSET('Hygiene Data'!$D$5,0,10*ROW('Hygiene Data'!D121)),NA())</f>
        <v>#N/A</v>
      </c>
      <c r="BA127" s="509" t="e">
        <f ca="1">+IF(AND(ISNUMBER(OFFSET('Hygiene Data'!$D$7,0,10*ROW('Hygiene Data'!D121))),'Data Summary'!DP127="Yes"),OFFSET('Hygiene Data'!$D$7,0,10*ROW('Hygiene Data'!D121)),NA())</f>
        <v>#N/A</v>
      </c>
      <c r="BB127" s="509" t="e">
        <f ca="1">+IF(AND(ISNUMBER(OFFSET('Hygiene Data'!$D$9,0,10*ROW('Hygiene Data'!D121))),'Data Summary'!DQ127="Yes"),OFFSET('Hygiene Data'!$D$9,0,10*ROW('Hygiene Data'!D121)),NA())</f>
        <v>#N/A</v>
      </c>
      <c r="BC127" s="509" t="e">
        <f ca="1">+IF(AND(ISNUMBER(OFFSET('Hygiene Data'!$E$5,0,10*ROW('Hygiene Data'!E121))),'Data Summary'!DR127="Yes"),OFFSET('Hygiene Data'!$E$5,0,10*ROW('Hygiene Data'!E121)),NA())</f>
        <v>#N/A</v>
      </c>
      <c r="BD127" s="509" t="e">
        <f ca="1">+IF(AND(ISNUMBER(OFFSET('Hygiene Data'!$E$7,0,10*ROW('Hygiene Data'!E121))),'Data Summary'!DS127="Yes"),OFFSET('Hygiene Data'!$E$7,0,10*ROW('Hygiene Data'!E121)),NA())</f>
        <v>#N/A</v>
      </c>
      <c r="BE127" s="509" t="e">
        <f ca="1">+IF(AND(ISNUMBER(OFFSET('Hygiene Data'!$E$9,0,10*ROW('Hygiene Data'!E121))),'Data Summary'!DT127="Yes"),OFFSET('Hygiene Data'!$E$9,0,10*ROW('Hygiene Data'!E121)),NA())</f>
        <v>#N/A</v>
      </c>
      <c r="BF127" s="509" t="e">
        <f ca="1">+IF(AND(ISNUMBER(OFFSET('Hygiene Data'!$F$5,0,10*ROW('Hygiene Data'!F121))),'Data Summary'!DU127="Yes"),OFFSET('Hygiene Data'!$F$5,0,10*ROW('Hygiene Data'!F121)),NA())</f>
        <v>#N/A</v>
      </c>
      <c r="BG127" s="509" t="e">
        <f ca="1">+IF(AND(ISNUMBER(OFFSET('Hygiene Data'!$F$7,0,10*ROW('Hygiene Data'!F121))),'Data Summary'!DV127="Yes"),OFFSET('Hygiene Data'!$F$7,0,10*ROW('Hygiene Data'!F121)),NA())</f>
        <v>#N/A</v>
      </c>
      <c r="BH127" s="509" t="e">
        <f ca="1">+IF(AND(ISNUMBER(OFFSET('Hygiene Data'!$F$9,0,10*ROW('Hygiene Data'!F121))),'Data Summary'!DW127="Yes"),OFFSET('Hygiene Data'!$F$9,0,10*ROW('Hygiene Data'!F121)),NA())</f>
        <v>#N/A</v>
      </c>
      <c r="BI127" s="509" t="e">
        <f ca="1">+IF(AND(ISNUMBER(OFFSET('Hygiene Data'!$G$5,0,10*ROW('Hygiene Data'!G121))),'Data Summary'!DX127="Yes"),OFFSET('Hygiene Data'!$G$5,0,10*ROW('Hygiene Data'!G121)),NA())</f>
        <v>#N/A</v>
      </c>
      <c r="BJ127" s="509" t="e">
        <f ca="1">+IF(AND(ISNUMBER(OFFSET('Hygiene Data'!$G$7,0,10*ROW('Hygiene Data'!G121))),'Data Summary'!DY127="Yes"),OFFSET('Hygiene Data'!$G$7,0,10*ROW('Hygiene Data'!G121)),NA())</f>
        <v>#N/A</v>
      </c>
      <c r="BK127" s="509" t="e">
        <f ca="1">+IF(AND(ISNUMBER(OFFSET('Hygiene Data'!$G$9,0,10*ROW('Hygiene Data'!G121))),'Data Summary'!DZ127="Yes"),OFFSET('Hygiene Data'!$G$9,0,10*ROW('Hygiene Data'!G121)),NA())</f>
        <v>#N/A</v>
      </c>
      <c r="BL127" s="509" t="e">
        <f ca="1">+IF(AND(ISNUMBER(OFFSET('Hygiene Data'!$H$5,0,10*ROW('Hygiene Data'!H121))),'Data Summary'!EA127="Yes"),OFFSET('Hygiene Data'!$H$5,0,10*ROW('Hygiene Data'!H121)),NA())</f>
        <v>#N/A</v>
      </c>
      <c r="BM127" s="509" t="e">
        <f ca="1">+IF(AND(ISNUMBER(OFFSET('Hygiene Data'!$H$7,0,10*ROW('Hygiene Data'!H121))),'Data Summary'!EB127="Yes"),OFFSET('Hygiene Data'!$H$7,0,10*ROW('Hygiene Data'!H121)),NA())</f>
        <v>#N/A</v>
      </c>
      <c r="BN127" s="509" t="e">
        <f ca="1">+IF(AND(ISNUMBER(OFFSET('Hygiene Data'!$H$9,0,10*ROW('Hygiene Data'!H121))),'Data Summary'!EC127="Yes"),OFFSET('Hygiene Data'!$H$9,0,10*ROW('Hygiene Data'!H121)),NA())</f>
        <v>#N/A</v>
      </c>
      <c r="BO127" s="509" t="e">
        <f ca="1">+IF(AND(ISNUMBER(OFFSET('Hygiene Data'!$I$5,0,10*ROW('Hygiene Data'!I121))),'Data Summary'!ED127="Yes"),OFFSET('Hygiene Data'!$I$5,0,10*ROW('Hygiene Data'!I121)),NA())</f>
        <v>#N/A</v>
      </c>
      <c r="BP127" s="509" t="e">
        <f ca="1">+IF(AND(ISNUMBER(OFFSET('Hygiene Data'!$I$7,0,10*ROW('Hygiene Data'!I121))),'Data Summary'!EE127="Yes"),OFFSET('Hygiene Data'!$I$7,0,10*ROW('Hygiene Data'!I121)),NA())</f>
        <v>#N/A</v>
      </c>
      <c r="BQ127" s="509" t="e">
        <f ca="1">+IF(AND(ISNUMBER(OFFSET('Hygiene Data'!$I$9,0,10*ROW('Hygiene Data'!I121))),'Data Summary'!EF127="Yes"),OFFSET('Hygiene Data'!$I$9,0,10*ROW('Hygiene Data'!I121)),NA())</f>
        <v>#N/A</v>
      </c>
    </row>
    <row r="128" spans="1:69" x14ac:dyDescent="0.25">
      <c r="A128" s="505" t="e">
        <f ca="1">+RIGHT('Data Summary'!A128,LEN('Data Summary'!A128)-9)</f>
        <v>#VALUE!</v>
      </c>
      <c r="B128" s="479" t="str">
        <f ca="1">+IF(ISTEXT('Data Summary'!B128),'Data Summary'!B128,"")</f>
        <v/>
      </c>
      <c r="C128" s="506" t="e">
        <f ca="1">+VALUE('Data Summary'!C128)</f>
        <v>#VALUE!</v>
      </c>
      <c r="D128" s="507" t="e">
        <f ca="1">+IF(AND(ISNUMBER(OFFSET('Water Data'!$D$4,0,10*ROW('Water Data'!D122))),'Data Summary'!BS128="Yes"),100-OFFSET('Water Data'!$D$4,0,10*ROW('Water Data'!D122)),NA())</f>
        <v>#N/A</v>
      </c>
      <c r="E128" s="507" t="e">
        <f ca="1">+IF(AND(ISNUMBER(OFFSET('Water Data'!$D$6,0,10*ROW('Water Data'!D122))),'Data Summary'!BT128="Yes"),OFFSET('Water Data'!$D$6,0,10*ROW('Water Data'!D122)),NA())</f>
        <v>#N/A</v>
      </c>
      <c r="F128" s="507" t="e">
        <f ca="1">+IF(AND(ISNUMBER(OFFSET('Water Data'!$D$9,0,10*ROW('Water Data'!D122))),'Data Summary'!BU128="Yes"),OFFSET('Water Data'!$D$9,0,10*ROW('Water Data'!D122)),NA())</f>
        <v>#N/A</v>
      </c>
      <c r="G128" s="507" t="e">
        <f ca="1">+IF(AND(ISNUMBER(OFFSET('Water Data'!$E$4,0,10*ROW('Water Data'!E122))),'Data Summary'!BV128="Yes"),100-OFFSET('Water Data'!$E$4,0,10*ROW('Water Data'!E122)),NA())</f>
        <v>#N/A</v>
      </c>
      <c r="H128" s="507" t="e">
        <f ca="1">+IF(AND(ISNUMBER(OFFSET('Water Data'!$E$6,0,10*ROW('Water Data'!E122))),'Data Summary'!BW128="Yes"),OFFSET('Water Data'!$E$6,0,10*ROW('Water Data'!E122)),NA())</f>
        <v>#N/A</v>
      </c>
      <c r="I128" s="507" t="e">
        <f ca="1">+IF(AND(ISNUMBER(OFFSET('Water Data'!$E$9,0,10*ROW('Water Data'!E122))),'Data Summary'!BX128="Yes"),OFFSET('Water Data'!$E$9,0,10*ROW('Water Data'!E122)),NA())</f>
        <v>#N/A</v>
      </c>
      <c r="J128" s="507" t="e">
        <f ca="1">+IF(AND(ISNUMBER(OFFSET('Water Data'!$F$4,0,10*ROW('Water Data'!F122))),'Data Summary'!BY128="Yes"),100-OFFSET('Water Data'!$F$4,0,10*ROW('Water Data'!F122)),NA())</f>
        <v>#N/A</v>
      </c>
      <c r="K128" s="507" t="e">
        <f ca="1">+IF(AND(ISNUMBER(OFFSET('Water Data'!$F$6,0,10*ROW('Water Data'!F122))),'Data Summary'!BZ128="Yes"),OFFSET('Water Data'!$F$6,0,10*ROW('Water Data'!F122)),NA())</f>
        <v>#N/A</v>
      </c>
      <c r="L128" s="507" t="e">
        <f ca="1">+IF(AND(ISNUMBER(OFFSET('Water Data'!$F$9,0,10*ROW('Water Data'!F122))),'Data Summary'!CA128="Yes"),OFFSET('Water Data'!$F$9,0,10*ROW('Water Data'!F122)),NA())</f>
        <v>#N/A</v>
      </c>
      <c r="M128" s="507" t="e">
        <f ca="1">+IF(AND(ISNUMBER(OFFSET('Water Data'!$G$4,0,10*ROW('Water Data'!G122))),'Data Summary'!CB128="Yes"),100-OFFSET('Water Data'!$G$4,0,10*ROW('Water Data'!G122)),NA())</f>
        <v>#N/A</v>
      </c>
      <c r="N128" s="507" t="e">
        <f ca="1">+IF(AND(ISNUMBER(OFFSET('Water Data'!$G$6,0,10*ROW('Water Data'!G122))),'Data Summary'!CC128="Yes"),OFFSET('Water Data'!$G$6,0,10*ROW('Water Data'!G122)),NA())</f>
        <v>#N/A</v>
      </c>
      <c r="O128" s="507" t="e">
        <f ca="1">+IF(AND(ISNUMBER(OFFSET('Water Data'!$G$9,0,10*ROW('Water Data'!G122))),'Data Summary'!CD128="Yes"),OFFSET('Water Data'!$G$9,0,10*ROW('Water Data'!G122)),NA())</f>
        <v>#N/A</v>
      </c>
      <c r="P128" s="507" t="e">
        <f ca="1">+IF(AND(ISNUMBER(OFFSET('Water Data'!$H$4,0,10*ROW('Water Data'!H122))),'Data Summary'!CE128="Yes"),100-OFFSET('Water Data'!$H$4,0,10*ROW('Water Data'!H122)),NA())</f>
        <v>#N/A</v>
      </c>
      <c r="Q128" s="507" t="e">
        <f ca="1">+IF(AND(ISNUMBER(OFFSET('Water Data'!$H$6,0,10*ROW('Water Data'!H122))),'Data Summary'!CF128="Yes"),OFFSET('Water Data'!$H$6,0,10*ROW('Water Data'!H122)),NA())</f>
        <v>#N/A</v>
      </c>
      <c r="R128" s="507" t="e">
        <f ca="1">+IF(AND(ISNUMBER(OFFSET('Water Data'!$H$9,0,10*ROW('Water Data'!H122))),'Data Summary'!CG128="Yes"),OFFSET('Water Data'!$H$9,0,10*ROW('Water Data'!H122)),NA())</f>
        <v>#N/A</v>
      </c>
      <c r="S128" s="507" t="e">
        <f ca="1">+IF(AND(ISNUMBER(OFFSET('Water Data'!$I$4,0,10*ROW('Water Data'!I122))),'Data Summary'!CH128="Yes"),100-OFFSET('Water Data'!$I$4,0,10*ROW('Water Data'!I122)),NA())</f>
        <v>#N/A</v>
      </c>
      <c r="T128" s="507" t="e">
        <f ca="1">+IF(AND(ISNUMBER(OFFSET('Water Data'!$I$6,0,10*ROW('Water Data'!I122))),'Data Summary'!CI128="Yes"),OFFSET('Water Data'!$I$6,0,10*ROW('Water Data'!I122)),NA())</f>
        <v>#N/A</v>
      </c>
      <c r="U128" s="507" t="e">
        <f ca="1">+IF(AND(ISNUMBER(OFFSET('Water Data'!$I$9,0,10*ROW('Water Data'!I122))),'Data Summary'!CJ128="Yes"),OFFSET('Water Data'!$I$9,0,10*ROW('Water Data'!I122)),NA())</f>
        <v>#N/A</v>
      </c>
      <c r="V128" s="508" t="e">
        <f ca="1">+IF(AND(ISNUMBER(OFFSET('Sanitation Data'!$D$4,0,10*ROW('Sanitation Data'!D122))),'Data Summary'!CK128="Yes"),100-OFFSET('Sanitation Data'!$D$4,0,10*ROW('Sanitation Data'!D122)),NA())</f>
        <v>#N/A</v>
      </c>
      <c r="W128" s="508" t="e">
        <f ca="1">+IF(AND(ISNUMBER(OFFSET('Sanitation Data'!$D$6,0,10*ROW('Sanitation Data'!D122))),'Data Summary'!CL128="Yes"),OFFSET('Sanitation Data'!$D$6,0,10*ROW('Sanitation Data'!D122)),NA())</f>
        <v>#N/A</v>
      </c>
      <c r="X128" s="508" t="e">
        <f ca="1">+IF(AND(ISNUMBER(OFFSET('Sanitation Data'!$D$10,0,10*ROW('Sanitation Data'!D122))),'Data Summary'!CM128="Yes"),OFFSET('Sanitation Data'!$D$10,0,10*ROW('Sanitation Data'!D122)),NA())</f>
        <v>#N/A</v>
      </c>
      <c r="Y128" s="508" t="e">
        <f ca="1">+IF(AND(ISNUMBER(OFFSET('Sanitation Data'!$D$11,0,10*ROW('Sanitation Data'!D122))),'Data Summary'!CN128="Yes"),OFFSET('Sanitation Data'!$D$11,0,10*ROW('Sanitation Data'!D122)),NA())</f>
        <v>#N/A</v>
      </c>
      <c r="Z128" s="508" t="e">
        <f ca="1">+IF(AND(ISNUMBER(OFFSET('Sanitation Data'!$D$12,0,10*ROW('Sanitation Data'!D122))),'Data Summary'!CO128="Yes"),OFFSET('Sanitation Data'!$D$12,0,10*ROW('Sanitation Data'!D122)),NA())</f>
        <v>#N/A</v>
      </c>
      <c r="AA128" s="508" t="e">
        <f ca="1">+IF(AND(ISNUMBER(OFFSET('Sanitation Data'!$E$4,0,10*ROW('Sanitation Data'!E122))),'Data Summary'!CP128="Yes"),100-OFFSET('Sanitation Data'!$E$4,0,10*ROW('Sanitation Data'!E122)),NA())</f>
        <v>#N/A</v>
      </c>
      <c r="AB128" s="508" t="e">
        <f ca="1">+IF(AND(ISNUMBER(OFFSET('Sanitation Data'!$E$6,0,10*ROW('Sanitation Data'!E122))),'Data Summary'!CQ128="Yes"),OFFSET('Sanitation Data'!$E$6,0,10*ROW('Sanitation Data'!E122)),NA())</f>
        <v>#N/A</v>
      </c>
      <c r="AC128" s="508" t="e">
        <f ca="1">+IF(AND(ISNUMBER(OFFSET('Sanitation Data'!$E$10,0,10*ROW('Sanitation Data'!E122))),'Data Summary'!CR128="Yes"),OFFSET('Sanitation Data'!$E$10,0,10*ROW('Sanitation Data'!E122)),NA())</f>
        <v>#N/A</v>
      </c>
      <c r="AD128" s="508" t="e">
        <f ca="1">+IF(AND(ISNUMBER(OFFSET('Sanitation Data'!$E$11,0,10*ROW('Sanitation Data'!E122))),'Data Summary'!CS128="Yes"),OFFSET('Sanitation Data'!$E$11,0,10*ROW('Sanitation Data'!E122)),NA())</f>
        <v>#N/A</v>
      </c>
      <c r="AE128" s="508" t="e">
        <f ca="1">+IF(AND(ISNUMBER(OFFSET('Sanitation Data'!$E$12,0,10*ROW('Sanitation Data'!E122))),'Data Summary'!CT128="Yes"),OFFSET('Sanitation Data'!$E$12,0,10*ROW('Sanitation Data'!E122)),NA())</f>
        <v>#N/A</v>
      </c>
      <c r="AF128" s="508" t="e">
        <f ca="1">+IF(AND(ISNUMBER(OFFSET('Sanitation Data'!$F$4,0,10*ROW('Sanitation Data'!F122))),'Data Summary'!CU128="Yes"),100-OFFSET('Sanitation Data'!$F$4,0,10*ROW('Sanitation Data'!F122)),NA())</f>
        <v>#N/A</v>
      </c>
      <c r="AG128" s="508" t="e">
        <f ca="1">+IF(AND(ISNUMBER(OFFSET('Sanitation Data'!$F$6,0,10*ROW('Sanitation Data'!F122))),'Data Summary'!CV128="Yes"),OFFSET('Sanitation Data'!$F$6,0,10*ROW('Sanitation Data'!F122)),NA())</f>
        <v>#N/A</v>
      </c>
      <c r="AH128" s="508" t="e">
        <f ca="1">+IF(AND(ISNUMBER(OFFSET('Sanitation Data'!$F$10,0,10*ROW('Sanitation Data'!F122))),'Data Summary'!CW128="Yes"),OFFSET('Sanitation Data'!$F$10,0,10*ROW('Sanitation Data'!F122)),NA())</f>
        <v>#N/A</v>
      </c>
      <c r="AI128" s="508" t="e">
        <f ca="1">+IF(AND(ISNUMBER(OFFSET('Sanitation Data'!$F$11,0,10*ROW('Sanitation Data'!F122))),'Data Summary'!CX128="Yes"),OFFSET('Sanitation Data'!$F$11,0,10*ROW('Sanitation Data'!F122)),NA())</f>
        <v>#N/A</v>
      </c>
      <c r="AJ128" s="508" t="e">
        <f ca="1">+IF(AND(ISNUMBER(OFFSET('Sanitation Data'!$F$12,0,10*ROW('Sanitation Data'!F122))),'Data Summary'!CY128="Yes"),OFFSET('Sanitation Data'!$F$12,0,10*ROW('Sanitation Data'!F122)),NA())</f>
        <v>#N/A</v>
      </c>
      <c r="AK128" s="508" t="e">
        <f ca="1">+IF(AND(ISNUMBER(OFFSET('Sanitation Data'!$G$4,0,10*ROW('Sanitation Data'!G122))),'Data Summary'!CZ128="Yes"),100-OFFSET('Sanitation Data'!$G$4,0,10*ROW('Sanitation Data'!G122)),NA())</f>
        <v>#N/A</v>
      </c>
      <c r="AL128" s="508" t="e">
        <f ca="1">+IF(AND(ISNUMBER(OFFSET('Sanitation Data'!$G$6,0,10*ROW('Sanitation Data'!G122))),'Data Summary'!DA128="Yes"),OFFSET('Sanitation Data'!$G$6,0,10*ROW('Sanitation Data'!G122)),NA())</f>
        <v>#N/A</v>
      </c>
      <c r="AM128" s="508" t="e">
        <f ca="1">+IF(AND(ISNUMBER(OFFSET('Sanitation Data'!$G$10,0,10*ROW('Sanitation Data'!G122))),'Data Summary'!DB128="Yes"),OFFSET('Sanitation Data'!$G$10,0,10*ROW('Sanitation Data'!G122)),NA())</f>
        <v>#N/A</v>
      </c>
      <c r="AN128" s="508" t="e">
        <f ca="1">+IF(AND(ISNUMBER(OFFSET('Sanitation Data'!$G$11,0,10*ROW('Sanitation Data'!G122))),'Data Summary'!DC128="Yes"),OFFSET('Sanitation Data'!$G$11,0,10*ROW('Sanitation Data'!G122)),NA())</f>
        <v>#N/A</v>
      </c>
      <c r="AO128" s="508" t="e">
        <f ca="1">+IF(AND(ISNUMBER(OFFSET('Sanitation Data'!$G$12,0,10*ROW('Sanitation Data'!G122))),'Data Summary'!DD128="Yes"),OFFSET('Sanitation Data'!$G$12,0,10*ROW('Sanitation Data'!G122)),NA())</f>
        <v>#N/A</v>
      </c>
      <c r="AP128" s="508" t="e">
        <f ca="1">+IF(AND(ISNUMBER(OFFSET('Sanitation Data'!$H$4,0,10*ROW('Sanitation Data'!H122))),'Data Summary'!DE128="Yes"),100-OFFSET('Sanitation Data'!$H$4,0,10*ROW('Sanitation Data'!H122)),NA())</f>
        <v>#N/A</v>
      </c>
      <c r="AQ128" s="508" t="e">
        <f ca="1">+IF(AND(ISNUMBER(OFFSET('Sanitation Data'!$H$6,0,10*ROW('Sanitation Data'!H122))),'Data Summary'!DF128="Yes"),OFFSET('Sanitation Data'!$H$6,0,10*ROW('Sanitation Data'!H122)),NA())</f>
        <v>#N/A</v>
      </c>
      <c r="AR128" s="508" t="e">
        <f ca="1">+IF(AND(ISNUMBER(OFFSET('Sanitation Data'!$H$10,0,10*ROW('Sanitation Data'!H122))),'Data Summary'!DG128="Yes"),OFFSET('Sanitation Data'!$H$10,0,10*ROW('Sanitation Data'!H122)),NA())</f>
        <v>#N/A</v>
      </c>
      <c r="AS128" s="508" t="e">
        <f ca="1">+IF(AND(ISNUMBER(OFFSET('Sanitation Data'!$H$11,0,10*ROW('Sanitation Data'!H122))),'Data Summary'!DH128="Yes"),OFFSET('Sanitation Data'!$H$11,0,10*ROW('Sanitation Data'!H122)),NA())</f>
        <v>#N/A</v>
      </c>
      <c r="AT128" s="508" t="e">
        <f ca="1">+IF(AND(ISNUMBER(OFFSET('Sanitation Data'!$H$12,0,10*ROW('Sanitation Data'!H122))),'Data Summary'!DI128="Yes"),OFFSET('Sanitation Data'!$H$12,0,10*ROW('Sanitation Data'!H122)),NA())</f>
        <v>#N/A</v>
      </c>
      <c r="AU128" s="508" t="e">
        <f ca="1">+IF(AND(ISNUMBER(OFFSET('Sanitation Data'!$I$4,0,10*ROW('Sanitation Data'!I122))),'Data Summary'!DJ128="Yes"),100-OFFSET('Sanitation Data'!$I$4,0,10*ROW('Sanitation Data'!I122)),NA())</f>
        <v>#N/A</v>
      </c>
      <c r="AV128" s="508" t="e">
        <f ca="1">+IF(AND(ISNUMBER(OFFSET('Sanitation Data'!$I$6,0,10*ROW('Sanitation Data'!I122))),'Data Summary'!DK128="Yes"),OFFSET('Sanitation Data'!$I$6,0,10*ROW('Sanitation Data'!I122)),NA())</f>
        <v>#N/A</v>
      </c>
      <c r="AW128" s="508" t="e">
        <f ca="1">+IF(AND(ISNUMBER(OFFSET('Sanitation Data'!$I$10,0,10*ROW('Sanitation Data'!I122))),'Data Summary'!DL128="Yes"),OFFSET('Sanitation Data'!$I$10,0,10*ROW('Sanitation Data'!I122)),NA())</f>
        <v>#N/A</v>
      </c>
      <c r="AX128" s="508" t="e">
        <f ca="1">+IF(AND(ISNUMBER(OFFSET('Sanitation Data'!$I$11,0,10*ROW('Sanitation Data'!I122))),'Data Summary'!DM128="Yes"),OFFSET('Sanitation Data'!$I$11,0,10*ROW('Sanitation Data'!I122)),NA())</f>
        <v>#N/A</v>
      </c>
      <c r="AY128" s="508" t="e">
        <f ca="1">+IF(AND(ISNUMBER(OFFSET('Sanitation Data'!$I$12,0,10*ROW('Sanitation Data'!I122))),'Data Summary'!DN128="Yes"),OFFSET('Sanitation Data'!$I$12,0,10*ROW('Sanitation Data'!I122)),NA())</f>
        <v>#N/A</v>
      </c>
      <c r="AZ128" s="509" t="e">
        <f ca="1">+IF(AND(ISNUMBER(OFFSET('Hygiene Data'!$D$5,0,10*ROW('Hygiene Data'!D122))),'Data Summary'!DO128="Yes"),OFFSET('Hygiene Data'!$D$5,0,10*ROW('Hygiene Data'!D122)),NA())</f>
        <v>#N/A</v>
      </c>
      <c r="BA128" s="509" t="e">
        <f ca="1">+IF(AND(ISNUMBER(OFFSET('Hygiene Data'!$D$7,0,10*ROW('Hygiene Data'!D122))),'Data Summary'!DP128="Yes"),OFFSET('Hygiene Data'!$D$7,0,10*ROW('Hygiene Data'!D122)),NA())</f>
        <v>#N/A</v>
      </c>
      <c r="BB128" s="509" t="e">
        <f ca="1">+IF(AND(ISNUMBER(OFFSET('Hygiene Data'!$D$9,0,10*ROW('Hygiene Data'!D122))),'Data Summary'!DQ128="Yes"),OFFSET('Hygiene Data'!$D$9,0,10*ROW('Hygiene Data'!D122)),NA())</f>
        <v>#N/A</v>
      </c>
      <c r="BC128" s="509" t="e">
        <f ca="1">+IF(AND(ISNUMBER(OFFSET('Hygiene Data'!$E$5,0,10*ROW('Hygiene Data'!E122))),'Data Summary'!DR128="Yes"),OFFSET('Hygiene Data'!$E$5,0,10*ROW('Hygiene Data'!E122)),NA())</f>
        <v>#N/A</v>
      </c>
      <c r="BD128" s="509" t="e">
        <f ca="1">+IF(AND(ISNUMBER(OFFSET('Hygiene Data'!$E$7,0,10*ROW('Hygiene Data'!E122))),'Data Summary'!DS128="Yes"),OFFSET('Hygiene Data'!$E$7,0,10*ROW('Hygiene Data'!E122)),NA())</f>
        <v>#N/A</v>
      </c>
      <c r="BE128" s="509" t="e">
        <f ca="1">+IF(AND(ISNUMBER(OFFSET('Hygiene Data'!$E$9,0,10*ROW('Hygiene Data'!E122))),'Data Summary'!DT128="Yes"),OFFSET('Hygiene Data'!$E$9,0,10*ROW('Hygiene Data'!E122)),NA())</f>
        <v>#N/A</v>
      </c>
      <c r="BF128" s="509" t="e">
        <f ca="1">+IF(AND(ISNUMBER(OFFSET('Hygiene Data'!$F$5,0,10*ROW('Hygiene Data'!F122))),'Data Summary'!DU128="Yes"),OFFSET('Hygiene Data'!$F$5,0,10*ROW('Hygiene Data'!F122)),NA())</f>
        <v>#N/A</v>
      </c>
      <c r="BG128" s="509" t="e">
        <f ca="1">+IF(AND(ISNUMBER(OFFSET('Hygiene Data'!$F$7,0,10*ROW('Hygiene Data'!F122))),'Data Summary'!DV128="Yes"),OFFSET('Hygiene Data'!$F$7,0,10*ROW('Hygiene Data'!F122)),NA())</f>
        <v>#N/A</v>
      </c>
      <c r="BH128" s="509" t="e">
        <f ca="1">+IF(AND(ISNUMBER(OFFSET('Hygiene Data'!$F$9,0,10*ROW('Hygiene Data'!F122))),'Data Summary'!DW128="Yes"),OFFSET('Hygiene Data'!$F$9,0,10*ROW('Hygiene Data'!F122)),NA())</f>
        <v>#N/A</v>
      </c>
      <c r="BI128" s="509" t="e">
        <f ca="1">+IF(AND(ISNUMBER(OFFSET('Hygiene Data'!$G$5,0,10*ROW('Hygiene Data'!G122))),'Data Summary'!DX128="Yes"),OFFSET('Hygiene Data'!$G$5,0,10*ROW('Hygiene Data'!G122)),NA())</f>
        <v>#N/A</v>
      </c>
      <c r="BJ128" s="509" t="e">
        <f ca="1">+IF(AND(ISNUMBER(OFFSET('Hygiene Data'!$G$7,0,10*ROW('Hygiene Data'!G122))),'Data Summary'!DY128="Yes"),OFFSET('Hygiene Data'!$G$7,0,10*ROW('Hygiene Data'!G122)),NA())</f>
        <v>#N/A</v>
      </c>
      <c r="BK128" s="509" t="e">
        <f ca="1">+IF(AND(ISNUMBER(OFFSET('Hygiene Data'!$G$9,0,10*ROW('Hygiene Data'!G122))),'Data Summary'!DZ128="Yes"),OFFSET('Hygiene Data'!$G$9,0,10*ROW('Hygiene Data'!G122)),NA())</f>
        <v>#N/A</v>
      </c>
      <c r="BL128" s="509" t="e">
        <f ca="1">+IF(AND(ISNUMBER(OFFSET('Hygiene Data'!$H$5,0,10*ROW('Hygiene Data'!H122))),'Data Summary'!EA128="Yes"),OFFSET('Hygiene Data'!$H$5,0,10*ROW('Hygiene Data'!H122)),NA())</f>
        <v>#N/A</v>
      </c>
      <c r="BM128" s="509" t="e">
        <f ca="1">+IF(AND(ISNUMBER(OFFSET('Hygiene Data'!$H$7,0,10*ROW('Hygiene Data'!H122))),'Data Summary'!EB128="Yes"),OFFSET('Hygiene Data'!$H$7,0,10*ROW('Hygiene Data'!H122)),NA())</f>
        <v>#N/A</v>
      </c>
      <c r="BN128" s="509" t="e">
        <f ca="1">+IF(AND(ISNUMBER(OFFSET('Hygiene Data'!$H$9,0,10*ROW('Hygiene Data'!H122))),'Data Summary'!EC128="Yes"),OFFSET('Hygiene Data'!$H$9,0,10*ROW('Hygiene Data'!H122)),NA())</f>
        <v>#N/A</v>
      </c>
      <c r="BO128" s="509" t="e">
        <f ca="1">+IF(AND(ISNUMBER(OFFSET('Hygiene Data'!$I$5,0,10*ROW('Hygiene Data'!I122))),'Data Summary'!ED128="Yes"),OFFSET('Hygiene Data'!$I$5,0,10*ROW('Hygiene Data'!I122)),NA())</f>
        <v>#N/A</v>
      </c>
      <c r="BP128" s="509" t="e">
        <f ca="1">+IF(AND(ISNUMBER(OFFSET('Hygiene Data'!$I$7,0,10*ROW('Hygiene Data'!I122))),'Data Summary'!EE128="Yes"),OFFSET('Hygiene Data'!$I$7,0,10*ROW('Hygiene Data'!I122)),NA())</f>
        <v>#N/A</v>
      </c>
      <c r="BQ128" s="509" t="e">
        <f ca="1">+IF(AND(ISNUMBER(OFFSET('Hygiene Data'!$I$9,0,10*ROW('Hygiene Data'!I122))),'Data Summary'!EF128="Yes"),OFFSET('Hygiene Data'!$I$9,0,10*ROW('Hygiene Data'!I122)),NA())</f>
        <v>#N/A</v>
      </c>
    </row>
    <row r="129" spans="1:69" x14ac:dyDescent="0.25">
      <c r="A129" s="505" t="e">
        <f ca="1">+RIGHT('Data Summary'!A129,LEN('Data Summary'!A129)-9)</f>
        <v>#VALUE!</v>
      </c>
      <c r="B129" s="479" t="str">
        <f ca="1">+IF(ISTEXT('Data Summary'!B129),'Data Summary'!B129,"")</f>
        <v/>
      </c>
      <c r="C129" s="506" t="e">
        <f ca="1">+VALUE('Data Summary'!C129)</f>
        <v>#VALUE!</v>
      </c>
      <c r="D129" s="507" t="e">
        <f ca="1">+IF(AND(ISNUMBER(OFFSET('Water Data'!$D$4,0,10*ROW('Water Data'!D123))),'Data Summary'!BS129="Yes"),100-OFFSET('Water Data'!$D$4,0,10*ROW('Water Data'!D123)),NA())</f>
        <v>#N/A</v>
      </c>
      <c r="E129" s="507" t="e">
        <f ca="1">+IF(AND(ISNUMBER(OFFSET('Water Data'!$D$6,0,10*ROW('Water Data'!D123))),'Data Summary'!BT129="Yes"),OFFSET('Water Data'!$D$6,0,10*ROW('Water Data'!D123)),NA())</f>
        <v>#N/A</v>
      </c>
      <c r="F129" s="507" t="e">
        <f ca="1">+IF(AND(ISNUMBER(OFFSET('Water Data'!$D$9,0,10*ROW('Water Data'!D123))),'Data Summary'!BU129="Yes"),OFFSET('Water Data'!$D$9,0,10*ROW('Water Data'!D123)),NA())</f>
        <v>#N/A</v>
      </c>
      <c r="G129" s="507" t="e">
        <f ca="1">+IF(AND(ISNUMBER(OFFSET('Water Data'!$E$4,0,10*ROW('Water Data'!E123))),'Data Summary'!BV129="Yes"),100-OFFSET('Water Data'!$E$4,0,10*ROW('Water Data'!E123)),NA())</f>
        <v>#N/A</v>
      </c>
      <c r="H129" s="507" t="e">
        <f ca="1">+IF(AND(ISNUMBER(OFFSET('Water Data'!$E$6,0,10*ROW('Water Data'!E123))),'Data Summary'!BW129="Yes"),OFFSET('Water Data'!$E$6,0,10*ROW('Water Data'!E123)),NA())</f>
        <v>#N/A</v>
      </c>
      <c r="I129" s="507" t="e">
        <f ca="1">+IF(AND(ISNUMBER(OFFSET('Water Data'!$E$9,0,10*ROW('Water Data'!E123))),'Data Summary'!BX129="Yes"),OFFSET('Water Data'!$E$9,0,10*ROW('Water Data'!E123)),NA())</f>
        <v>#N/A</v>
      </c>
      <c r="J129" s="507" t="e">
        <f ca="1">+IF(AND(ISNUMBER(OFFSET('Water Data'!$F$4,0,10*ROW('Water Data'!F123))),'Data Summary'!BY129="Yes"),100-OFFSET('Water Data'!$F$4,0,10*ROW('Water Data'!F123)),NA())</f>
        <v>#N/A</v>
      </c>
      <c r="K129" s="507" t="e">
        <f ca="1">+IF(AND(ISNUMBER(OFFSET('Water Data'!$F$6,0,10*ROW('Water Data'!F123))),'Data Summary'!BZ129="Yes"),OFFSET('Water Data'!$F$6,0,10*ROW('Water Data'!F123)),NA())</f>
        <v>#N/A</v>
      </c>
      <c r="L129" s="507" t="e">
        <f ca="1">+IF(AND(ISNUMBER(OFFSET('Water Data'!$F$9,0,10*ROW('Water Data'!F123))),'Data Summary'!CA129="Yes"),OFFSET('Water Data'!$F$9,0,10*ROW('Water Data'!F123)),NA())</f>
        <v>#N/A</v>
      </c>
      <c r="M129" s="507" t="e">
        <f ca="1">+IF(AND(ISNUMBER(OFFSET('Water Data'!$G$4,0,10*ROW('Water Data'!G123))),'Data Summary'!CB129="Yes"),100-OFFSET('Water Data'!$G$4,0,10*ROW('Water Data'!G123)),NA())</f>
        <v>#N/A</v>
      </c>
      <c r="N129" s="507" t="e">
        <f ca="1">+IF(AND(ISNUMBER(OFFSET('Water Data'!$G$6,0,10*ROW('Water Data'!G123))),'Data Summary'!CC129="Yes"),OFFSET('Water Data'!$G$6,0,10*ROW('Water Data'!G123)),NA())</f>
        <v>#N/A</v>
      </c>
      <c r="O129" s="507" t="e">
        <f ca="1">+IF(AND(ISNUMBER(OFFSET('Water Data'!$G$9,0,10*ROW('Water Data'!G123))),'Data Summary'!CD129="Yes"),OFFSET('Water Data'!$G$9,0,10*ROW('Water Data'!G123)),NA())</f>
        <v>#N/A</v>
      </c>
      <c r="P129" s="507" t="e">
        <f ca="1">+IF(AND(ISNUMBER(OFFSET('Water Data'!$H$4,0,10*ROW('Water Data'!H123))),'Data Summary'!CE129="Yes"),100-OFFSET('Water Data'!$H$4,0,10*ROW('Water Data'!H123)),NA())</f>
        <v>#N/A</v>
      </c>
      <c r="Q129" s="507" t="e">
        <f ca="1">+IF(AND(ISNUMBER(OFFSET('Water Data'!$H$6,0,10*ROW('Water Data'!H123))),'Data Summary'!CF129="Yes"),OFFSET('Water Data'!$H$6,0,10*ROW('Water Data'!H123)),NA())</f>
        <v>#N/A</v>
      </c>
      <c r="R129" s="507" t="e">
        <f ca="1">+IF(AND(ISNUMBER(OFFSET('Water Data'!$H$9,0,10*ROW('Water Data'!H123))),'Data Summary'!CG129="Yes"),OFFSET('Water Data'!$H$9,0,10*ROW('Water Data'!H123)),NA())</f>
        <v>#N/A</v>
      </c>
      <c r="S129" s="507" t="e">
        <f ca="1">+IF(AND(ISNUMBER(OFFSET('Water Data'!$I$4,0,10*ROW('Water Data'!I123))),'Data Summary'!CH129="Yes"),100-OFFSET('Water Data'!$I$4,0,10*ROW('Water Data'!I123)),NA())</f>
        <v>#N/A</v>
      </c>
      <c r="T129" s="507" t="e">
        <f ca="1">+IF(AND(ISNUMBER(OFFSET('Water Data'!$I$6,0,10*ROW('Water Data'!I123))),'Data Summary'!CI129="Yes"),OFFSET('Water Data'!$I$6,0,10*ROW('Water Data'!I123)),NA())</f>
        <v>#N/A</v>
      </c>
      <c r="U129" s="507" t="e">
        <f ca="1">+IF(AND(ISNUMBER(OFFSET('Water Data'!$I$9,0,10*ROW('Water Data'!I123))),'Data Summary'!CJ129="Yes"),OFFSET('Water Data'!$I$9,0,10*ROW('Water Data'!I123)),NA())</f>
        <v>#N/A</v>
      </c>
      <c r="V129" s="508" t="e">
        <f ca="1">+IF(AND(ISNUMBER(OFFSET('Sanitation Data'!$D$4,0,10*ROW('Sanitation Data'!D123))),'Data Summary'!CK129="Yes"),100-OFFSET('Sanitation Data'!$D$4,0,10*ROW('Sanitation Data'!D123)),NA())</f>
        <v>#N/A</v>
      </c>
      <c r="W129" s="508" t="e">
        <f ca="1">+IF(AND(ISNUMBER(OFFSET('Sanitation Data'!$D$6,0,10*ROW('Sanitation Data'!D123))),'Data Summary'!CL129="Yes"),OFFSET('Sanitation Data'!$D$6,0,10*ROW('Sanitation Data'!D123)),NA())</f>
        <v>#N/A</v>
      </c>
      <c r="X129" s="508" t="e">
        <f ca="1">+IF(AND(ISNUMBER(OFFSET('Sanitation Data'!$D$10,0,10*ROW('Sanitation Data'!D123))),'Data Summary'!CM129="Yes"),OFFSET('Sanitation Data'!$D$10,0,10*ROW('Sanitation Data'!D123)),NA())</f>
        <v>#N/A</v>
      </c>
      <c r="Y129" s="508" t="e">
        <f ca="1">+IF(AND(ISNUMBER(OFFSET('Sanitation Data'!$D$11,0,10*ROW('Sanitation Data'!D123))),'Data Summary'!CN129="Yes"),OFFSET('Sanitation Data'!$D$11,0,10*ROW('Sanitation Data'!D123)),NA())</f>
        <v>#N/A</v>
      </c>
      <c r="Z129" s="508" t="e">
        <f ca="1">+IF(AND(ISNUMBER(OFFSET('Sanitation Data'!$D$12,0,10*ROW('Sanitation Data'!D123))),'Data Summary'!CO129="Yes"),OFFSET('Sanitation Data'!$D$12,0,10*ROW('Sanitation Data'!D123)),NA())</f>
        <v>#N/A</v>
      </c>
      <c r="AA129" s="508" t="e">
        <f ca="1">+IF(AND(ISNUMBER(OFFSET('Sanitation Data'!$E$4,0,10*ROW('Sanitation Data'!E123))),'Data Summary'!CP129="Yes"),100-OFFSET('Sanitation Data'!$E$4,0,10*ROW('Sanitation Data'!E123)),NA())</f>
        <v>#N/A</v>
      </c>
      <c r="AB129" s="508" t="e">
        <f ca="1">+IF(AND(ISNUMBER(OFFSET('Sanitation Data'!$E$6,0,10*ROW('Sanitation Data'!E123))),'Data Summary'!CQ129="Yes"),OFFSET('Sanitation Data'!$E$6,0,10*ROW('Sanitation Data'!E123)),NA())</f>
        <v>#N/A</v>
      </c>
      <c r="AC129" s="508" t="e">
        <f ca="1">+IF(AND(ISNUMBER(OFFSET('Sanitation Data'!$E$10,0,10*ROW('Sanitation Data'!E123))),'Data Summary'!CR129="Yes"),OFFSET('Sanitation Data'!$E$10,0,10*ROW('Sanitation Data'!E123)),NA())</f>
        <v>#N/A</v>
      </c>
      <c r="AD129" s="508" t="e">
        <f ca="1">+IF(AND(ISNUMBER(OFFSET('Sanitation Data'!$E$11,0,10*ROW('Sanitation Data'!E123))),'Data Summary'!CS129="Yes"),OFFSET('Sanitation Data'!$E$11,0,10*ROW('Sanitation Data'!E123)),NA())</f>
        <v>#N/A</v>
      </c>
      <c r="AE129" s="508" t="e">
        <f ca="1">+IF(AND(ISNUMBER(OFFSET('Sanitation Data'!$E$12,0,10*ROW('Sanitation Data'!E123))),'Data Summary'!CT129="Yes"),OFFSET('Sanitation Data'!$E$12,0,10*ROW('Sanitation Data'!E123)),NA())</f>
        <v>#N/A</v>
      </c>
      <c r="AF129" s="508" t="e">
        <f ca="1">+IF(AND(ISNUMBER(OFFSET('Sanitation Data'!$F$4,0,10*ROW('Sanitation Data'!F123))),'Data Summary'!CU129="Yes"),100-OFFSET('Sanitation Data'!$F$4,0,10*ROW('Sanitation Data'!F123)),NA())</f>
        <v>#N/A</v>
      </c>
      <c r="AG129" s="508" t="e">
        <f ca="1">+IF(AND(ISNUMBER(OFFSET('Sanitation Data'!$F$6,0,10*ROW('Sanitation Data'!F123))),'Data Summary'!CV129="Yes"),OFFSET('Sanitation Data'!$F$6,0,10*ROW('Sanitation Data'!F123)),NA())</f>
        <v>#N/A</v>
      </c>
      <c r="AH129" s="508" t="e">
        <f ca="1">+IF(AND(ISNUMBER(OFFSET('Sanitation Data'!$F$10,0,10*ROW('Sanitation Data'!F123))),'Data Summary'!CW129="Yes"),OFFSET('Sanitation Data'!$F$10,0,10*ROW('Sanitation Data'!F123)),NA())</f>
        <v>#N/A</v>
      </c>
      <c r="AI129" s="508" t="e">
        <f ca="1">+IF(AND(ISNUMBER(OFFSET('Sanitation Data'!$F$11,0,10*ROW('Sanitation Data'!F123))),'Data Summary'!CX129="Yes"),OFFSET('Sanitation Data'!$F$11,0,10*ROW('Sanitation Data'!F123)),NA())</f>
        <v>#N/A</v>
      </c>
      <c r="AJ129" s="508" t="e">
        <f ca="1">+IF(AND(ISNUMBER(OFFSET('Sanitation Data'!$F$12,0,10*ROW('Sanitation Data'!F123))),'Data Summary'!CY129="Yes"),OFFSET('Sanitation Data'!$F$12,0,10*ROW('Sanitation Data'!F123)),NA())</f>
        <v>#N/A</v>
      </c>
      <c r="AK129" s="508" t="e">
        <f ca="1">+IF(AND(ISNUMBER(OFFSET('Sanitation Data'!$G$4,0,10*ROW('Sanitation Data'!G123))),'Data Summary'!CZ129="Yes"),100-OFFSET('Sanitation Data'!$G$4,0,10*ROW('Sanitation Data'!G123)),NA())</f>
        <v>#N/A</v>
      </c>
      <c r="AL129" s="508" t="e">
        <f ca="1">+IF(AND(ISNUMBER(OFFSET('Sanitation Data'!$G$6,0,10*ROW('Sanitation Data'!G123))),'Data Summary'!DA129="Yes"),OFFSET('Sanitation Data'!$G$6,0,10*ROW('Sanitation Data'!G123)),NA())</f>
        <v>#N/A</v>
      </c>
      <c r="AM129" s="508" t="e">
        <f ca="1">+IF(AND(ISNUMBER(OFFSET('Sanitation Data'!$G$10,0,10*ROW('Sanitation Data'!G123))),'Data Summary'!DB129="Yes"),OFFSET('Sanitation Data'!$G$10,0,10*ROW('Sanitation Data'!G123)),NA())</f>
        <v>#N/A</v>
      </c>
      <c r="AN129" s="508" t="e">
        <f ca="1">+IF(AND(ISNUMBER(OFFSET('Sanitation Data'!$G$11,0,10*ROW('Sanitation Data'!G123))),'Data Summary'!DC129="Yes"),OFFSET('Sanitation Data'!$G$11,0,10*ROW('Sanitation Data'!G123)),NA())</f>
        <v>#N/A</v>
      </c>
      <c r="AO129" s="508" t="e">
        <f ca="1">+IF(AND(ISNUMBER(OFFSET('Sanitation Data'!$G$12,0,10*ROW('Sanitation Data'!G123))),'Data Summary'!DD129="Yes"),OFFSET('Sanitation Data'!$G$12,0,10*ROW('Sanitation Data'!G123)),NA())</f>
        <v>#N/A</v>
      </c>
      <c r="AP129" s="508" t="e">
        <f ca="1">+IF(AND(ISNUMBER(OFFSET('Sanitation Data'!$H$4,0,10*ROW('Sanitation Data'!H123))),'Data Summary'!DE129="Yes"),100-OFFSET('Sanitation Data'!$H$4,0,10*ROW('Sanitation Data'!H123)),NA())</f>
        <v>#N/A</v>
      </c>
      <c r="AQ129" s="508" t="e">
        <f ca="1">+IF(AND(ISNUMBER(OFFSET('Sanitation Data'!$H$6,0,10*ROW('Sanitation Data'!H123))),'Data Summary'!DF129="Yes"),OFFSET('Sanitation Data'!$H$6,0,10*ROW('Sanitation Data'!H123)),NA())</f>
        <v>#N/A</v>
      </c>
      <c r="AR129" s="508" t="e">
        <f ca="1">+IF(AND(ISNUMBER(OFFSET('Sanitation Data'!$H$10,0,10*ROW('Sanitation Data'!H123))),'Data Summary'!DG129="Yes"),OFFSET('Sanitation Data'!$H$10,0,10*ROW('Sanitation Data'!H123)),NA())</f>
        <v>#N/A</v>
      </c>
      <c r="AS129" s="508" t="e">
        <f ca="1">+IF(AND(ISNUMBER(OFFSET('Sanitation Data'!$H$11,0,10*ROW('Sanitation Data'!H123))),'Data Summary'!DH129="Yes"),OFFSET('Sanitation Data'!$H$11,0,10*ROW('Sanitation Data'!H123)),NA())</f>
        <v>#N/A</v>
      </c>
      <c r="AT129" s="508" t="e">
        <f ca="1">+IF(AND(ISNUMBER(OFFSET('Sanitation Data'!$H$12,0,10*ROW('Sanitation Data'!H123))),'Data Summary'!DI129="Yes"),OFFSET('Sanitation Data'!$H$12,0,10*ROW('Sanitation Data'!H123)),NA())</f>
        <v>#N/A</v>
      </c>
      <c r="AU129" s="508" t="e">
        <f ca="1">+IF(AND(ISNUMBER(OFFSET('Sanitation Data'!$I$4,0,10*ROW('Sanitation Data'!I123))),'Data Summary'!DJ129="Yes"),100-OFFSET('Sanitation Data'!$I$4,0,10*ROW('Sanitation Data'!I123)),NA())</f>
        <v>#N/A</v>
      </c>
      <c r="AV129" s="508" t="e">
        <f ca="1">+IF(AND(ISNUMBER(OFFSET('Sanitation Data'!$I$6,0,10*ROW('Sanitation Data'!I123))),'Data Summary'!DK129="Yes"),OFFSET('Sanitation Data'!$I$6,0,10*ROW('Sanitation Data'!I123)),NA())</f>
        <v>#N/A</v>
      </c>
      <c r="AW129" s="508" t="e">
        <f ca="1">+IF(AND(ISNUMBER(OFFSET('Sanitation Data'!$I$10,0,10*ROW('Sanitation Data'!I123))),'Data Summary'!DL129="Yes"),OFFSET('Sanitation Data'!$I$10,0,10*ROW('Sanitation Data'!I123)),NA())</f>
        <v>#N/A</v>
      </c>
      <c r="AX129" s="508" t="e">
        <f ca="1">+IF(AND(ISNUMBER(OFFSET('Sanitation Data'!$I$11,0,10*ROW('Sanitation Data'!I123))),'Data Summary'!DM129="Yes"),OFFSET('Sanitation Data'!$I$11,0,10*ROW('Sanitation Data'!I123)),NA())</f>
        <v>#N/A</v>
      </c>
      <c r="AY129" s="508" t="e">
        <f ca="1">+IF(AND(ISNUMBER(OFFSET('Sanitation Data'!$I$12,0,10*ROW('Sanitation Data'!I123))),'Data Summary'!DN129="Yes"),OFFSET('Sanitation Data'!$I$12,0,10*ROW('Sanitation Data'!I123)),NA())</f>
        <v>#N/A</v>
      </c>
      <c r="AZ129" s="509" t="e">
        <f ca="1">+IF(AND(ISNUMBER(OFFSET('Hygiene Data'!$D$5,0,10*ROW('Hygiene Data'!D123))),'Data Summary'!DO129="Yes"),OFFSET('Hygiene Data'!$D$5,0,10*ROW('Hygiene Data'!D123)),NA())</f>
        <v>#N/A</v>
      </c>
      <c r="BA129" s="509" t="e">
        <f ca="1">+IF(AND(ISNUMBER(OFFSET('Hygiene Data'!$D$7,0,10*ROW('Hygiene Data'!D123))),'Data Summary'!DP129="Yes"),OFFSET('Hygiene Data'!$D$7,0,10*ROW('Hygiene Data'!D123)),NA())</f>
        <v>#N/A</v>
      </c>
      <c r="BB129" s="509" t="e">
        <f ca="1">+IF(AND(ISNUMBER(OFFSET('Hygiene Data'!$D$9,0,10*ROW('Hygiene Data'!D123))),'Data Summary'!DQ129="Yes"),OFFSET('Hygiene Data'!$D$9,0,10*ROW('Hygiene Data'!D123)),NA())</f>
        <v>#N/A</v>
      </c>
      <c r="BC129" s="509" t="e">
        <f ca="1">+IF(AND(ISNUMBER(OFFSET('Hygiene Data'!$E$5,0,10*ROW('Hygiene Data'!E123))),'Data Summary'!DR129="Yes"),OFFSET('Hygiene Data'!$E$5,0,10*ROW('Hygiene Data'!E123)),NA())</f>
        <v>#N/A</v>
      </c>
      <c r="BD129" s="509" t="e">
        <f ca="1">+IF(AND(ISNUMBER(OFFSET('Hygiene Data'!$E$7,0,10*ROW('Hygiene Data'!E123))),'Data Summary'!DS129="Yes"),OFFSET('Hygiene Data'!$E$7,0,10*ROW('Hygiene Data'!E123)),NA())</f>
        <v>#N/A</v>
      </c>
      <c r="BE129" s="509" t="e">
        <f ca="1">+IF(AND(ISNUMBER(OFFSET('Hygiene Data'!$E$9,0,10*ROW('Hygiene Data'!E123))),'Data Summary'!DT129="Yes"),OFFSET('Hygiene Data'!$E$9,0,10*ROW('Hygiene Data'!E123)),NA())</f>
        <v>#N/A</v>
      </c>
      <c r="BF129" s="509" t="e">
        <f ca="1">+IF(AND(ISNUMBER(OFFSET('Hygiene Data'!$F$5,0,10*ROW('Hygiene Data'!F123))),'Data Summary'!DU129="Yes"),OFFSET('Hygiene Data'!$F$5,0,10*ROW('Hygiene Data'!F123)),NA())</f>
        <v>#N/A</v>
      </c>
      <c r="BG129" s="509" t="e">
        <f ca="1">+IF(AND(ISNUMBER(OFFSET('Hygiene Data'!$F$7,0,10*ROW('Hygiene Data'!F123))),'Data Summary'!DV129="Yes"),OFFSET('Hygiene Data'!$F$7,0,10*ROW('Hygiene Data'!F123)),NA())</f>
        <v>#N/A</v>
      </c>
      <c r="BH129" s="509" t="e">
        <f ca="1">+IF(AND(ISNUMBER(OFFSET('Hygiene Data'!$F$9,0,10*ROW('Hygiene Data'!F123))),'Data Summary'!DW129="Yes"),OFFSET('Hygiene Data'!$F$9,0,10*ROW('Hygiene Data'!F123)),NA())</f>
        <v>#N/A</v>
      </c>
      <c r="BI129" s="509" t="e">
        <f ca="1">+IF(AND(ISNUMBER(OFFSET('Hygiene Data'!$G$5,0,10*ROW('Hygiene Data'!G123))),'Data Summary'!DX129="Yes"),OFFSET('Hygiene Data'!$G$5,0,10*ROW('Hygiene Data'!G123)),NA())</f>
        <v>#N/A</v>
      </c>
      <c r="BJ129" s="509" t="e">
        <f ca="1">+IF(AND(ISNUMBER(OFFSET('Hygiene Data'!$G$7,0,10*ROW('Hygiene Data'!G123))),'Data Summary'!DY129="Yes"),OFFSET('Hygiene Data'!$G$7,0,10*ROW('Hygiene Data'!G123)),NA())</f>
        <v>#N/A</v>
      </c>
      <c r="BK129" s="509" t="e">
        <f ca="1">+IF(AND(ISNUMBER(OFFSET('Hygiene Data'!$G$9,0,10*ROW('Hygiene Data'!G123))),'Data Summary'!DZ129="Yes"),OFFSET('Hygiene Data'!$G$9,0,10*ROW('Hygiene Data'!G123)),NA())</f>
        <v>#N/A</v>
      </c>
      <c r="BL129" s="509" t="e">
        <f ca="1">+IF(AND(ISNUMBER(OFFSET('Hygiene Data'!$H$5,0,10*ROW('Hygiene Data'!H123))),'Data Summary'!EA129="Yes"),OFFSET('Hygiene Data'!$H$5,0,10*ROW('Hygiene Data'!H123)),NA())</f>
        <v>#N/A</v>
      </c>
      <c r="BM129" s="509" t="e">
        <f ca="1">+IF(AND(ISNUMBER(OFFSET('Hygiene Data'!$H$7,0,10*ROW('Hygiene Data'!H123))),'Data Summary'!EB129="Yes"),OFFSET('Hygiene Data'!$H$7,0,10*ROW('Hygiene Data'!H123)),NA())</f>
        <v>#N/A</v>
      </c>
      <c r="BN129" s="509" t="e">
        <f ca="1">+IF(AND(ISNUMBER(OFFSET('Hygiene Data'!$H$9,0,10*ROW('Hygiene Data'!H123))),'Data Summary'!EC129="Yes"),OFFSET('Hygiene Data'!$H$9,0,10*ROW('Hygiene Data'!H123)),NA())</f>
        <v>#N/A</v>
      </c>
      <c r="BO129" s="509" t="e">
        <f ca="1">+IF(AND(ISNUMBER(OFFSET('Hygiene Data'!$I$5,0,10*ROW('Hygiene Data'!I123))),'Data Summary'!ED129="Yes"),OFFSET('Hygiene Data'!$I$5,0,10*ROW('Hygiene Data'!I123)),NA())</f>
        <v>#N/A</v>
      </c>
      <c r="BP129" s="509" t="e">
        <f ca="1">+IF(AND(ISNUMBER(OFFSET('Hygiene Data'!$I$7,0,10*ROW('Hygiene Data'!I123))),'Data Summary'!EE129="Yes"),OFFSET('Hygiene Data'!$I$7,0,10*ROW('Hygiene Data'!I123)),NA())</f>
        <v>#N/A</v>
      </c>
      <c r="BQ129" s="509" t="e">
        <f ca="1">+IF(AND(ISNUMBER(OFFSET('Hygiene Data'!$I$9,0,10*ROW('Hygiene Data'!I123))),'Data Summary'!EF129="Yes"),OFFSET('Hygiene Data'!$I$9,0,10*ROW('Hygiene Data'!I123)),NA())</f>
        <v>#N/A</v>
      </c>
    </row>
    <row r="130" spans="1:69" x14ac:dyDescent="0.25">
      <c r="A130" s="505" t="e">
        <f ca="1">+RIGHT('Data Summary'!A130,LEN('Data Summary'!A130)-9)</f>
        <v>#VALUE!</v>
      </c>
      <c r="B130" s="479" t="str">
        <f ca="1">+IF(ISTEXT('Data Summary'!B130),'Data Summary'!B130,"")</f>
        <v/>
      </c>
      <c r="C130" s="506" t="e">
        <f ca="1">+VALUE('Data Summary'!C130)</f>
        <v>#VALUE!</v>
      </c>
      <c r="D130" s="507" t="e">
        <f ca="1">+IF(AND(ISNUMBER(OFFSET('Water Data'!$D$4,0,10*ROW('Water Data'!D124))),'Data Summary'!BS130="Yes"),100-OFFSET('Water Data'!$D$4,0,10*ROW('Water Data'!D124)),NA())</f>
        <v>#N/A</v>
      </c>
      <c r="E130" s="507" t="e">
        <f ca="1">+IF(AND(ISNUMBER(OFFSET('Water Data'!$D$6,0,10*ROW('Water Data'!D124))),'Data Summary'!BT130="Yes"),OFFSET('Water Data'!$D$6,0,10*ROW('Water Data'!D124)),NA())</f>
        <v>#N/A</v>
      </c>
      <c r="F130" s="507" t="e">
        <f ca="1">+IF(AND(ISNUMBER(OFFSET('Water Data'!$D$9,0,10*ROW('Water Data'!D124))),'Data Summary'!BU130="Yes"),OFFSET('Water Data'!$D$9,0,10*ROW('Water Data'!D124)),NA())</f>
        <v>#N/A</v>
      </c>
      <c r="G130" s="507" t="e">
        <f ca="1">+IF(AND(ISNUMBER(OFFSET('Water Data'!$E$4,0,10*ROW('Water Data'!E124))),'Data Summary'!BV130="Yes"),100-OFFSET('Water Data'!$E$4,0,10*ROW('Water Data'!E124)),NA())</f>
        <v>#N/A</v>
      </c>
      <c r="H130" s="507" t="e">
        <f ca="1">+IF(AND(ISNUMBER(OFFSET('Water Data'!$E$6,0,10*ROW('Water Data'!E124))),'Data Summary'!BW130="Yes"),OFFSET('Water Data'!$E$6,0,10*ROW('Water Data'!E124)),NA())</f>
        <v>#N/A</v>
      </c>
      <c r="I130" s="507" t="e">
        <f ca="1">+IF(AND(ISNUMBER(OFFSET('Water Data'!$E$9,0,10*ROW('Water Data'!E124))),'Data Summary'!BX130="Yes"),OFFSET('Water Data'!$E$9,0,10*ROW('Water Data'!E124)),NA())</f>
        <v>#N/A</v>
      </c>
      <c r="J130" s="507" t="e">
        <f ca="1">+IF(AND(ISNUMBER(OFFSET('Water Data'!$F$4,0,10*ROW('Water Data'!F124))),'Data Summary'!BY130="Yes"),100-OFFSET('Water Data'!$F$4,0,10*ROW('Water Data'!F124)),NA())</f>
        <v>#N/A</v>
      </c>
      <c r="K130" s="507" t="e">
        <f ca="1">+IF(AND(ISNUMBER(OFFSET('Water Data'!$F$6,0,10*ROW('Water Data'!F124))),'Data Summary'!BZ130="Yes"),OFFSET('Water Data'!$F$6,0,10*ROW('Water Data'!F124)),NA())</f>
        <v>#N/A</v>
      </c>
      <c r="L130" s="507" t="e">
        <f ca="1">+IF(AND(ISNUMBER(OFFSET('Water Data'!$F$9,0,10*ROW('Water Data'!F124))),'Data Summary'!CA130="Yes"),OFFSET('Water Data'!$F$9,0,10*ROW('Water Data'!F124)),NA())</f>
        <v>#N/A</v>
      </c>
      <c r="M130" s="507" t="e">
        <f ca="1">+IF(AND(ISNUMBER(OFFSET('Water Data'!$G$4,0,10*ROW('Water Data'!G124))),'Data Summary'!CB130="Yes"),100-OFFSET('Water Data'!$G$4,0,10*ROW('Water Data'!G124)),NA())</f>
        <v>#N/A</v>
      </c>
      <c r="N130" s="507" t="e">
        <f ca="1">+IF(AND(ISNUMBER(OFFSET('Water Data'!$G$6,0,10*ROW('Water Data'!G124))),'Data Summary'!CC130="Yes"),OFFSET('Water Data'!$G$6,0,10*ROW('Water Data'!G124)),NA())</f>
        <v>#N/A</v>
      </c>
      <c r="O130" s="507" t="e">
        <f ca="1">+IF(AND(ISNUMBER(OFFSET('Water Data'!$G$9,0,10*ROW('Water Data'!G124))),'Data Summary'!CD130="Yes"),OFFSET('Water Data'!$G$9,0,10*ROW('Water Data'!G124)),NA())</f>
        <v>#N/A</v>
      </c>
      <c r="P130" s="507" t="e">
        <f ca="1">+IF(AND(ISNUMBER(OFFSET('Water Data'!$H$4,0,10*ROW('Water Data'!H124))),'Data Summary'!CE130="Yes"),100-OFFSET('Water Data'!$H$4,0,10*ROW('Water Data'!H124)),NA())</f>
        <v>#N/A</v>
      </c>
      <c r="Q130" s="507" t="e">
        <f ca="1">+IF(AND(ISNUMBER(OFFSET('Water Data'!$H$6,0,10*ROW('Water Data'!H124))),'Data Summary'!CF130="Yes"),OFFSET('Water Data'!$H$6,0,10*ROW('Water Data'!H124)),NA())</f>
        <v>#N/A</v>
      </c>
      <c r="R130" s="507" t="e">
        <f ca="1">+IF(AND(ISNUMBER(OFFSET('Water Data'!$H$9,0,10*ROW('Water Data'!H124))),'Data Summary'!CG130="Yes"),OFFSET('Water Data'!$H$9,0,10*ROW('Water Data'!H124)),NA())</f>
        <v>#N/A</v>
      </c>
      <c r="S130" s="507" t="e">
        <f ca="1">+IF(AND(ISNUMBER(OFFSET('Water Data'!$I$4,0,10*ROW('Water Data'!I124))),'Data Summary'!CH130="Yes"),100-OFFSET('Water Data'!$I$4,0,10*ROW('Water Data'!I124)),NA())</f>
        <v>#N/A</v>
      </c>
      <c r="T130" s="507" t="e">
        <f ca="1">+IF(AND(ISNUMBER(OFFSET('Water Data'!$I$6,0,10*ROW('Water Data'!I124))),'Data Summary'!CI130="Yes"),OFFSET('Water Data'!$I$6,0,10*ROW('Water Data'!I124)),NA())</f>
        <v>#N/A</v>
      </c>
      <c r="U130" s="507" t="e">
        <f ca="1">+IF(AND(ISNUMBER(OFFSET('Water Data'!$I$9,0,10*ROW('Water Data'!I124))),'Data Summary'!CJ130="Yes"),OFFSET('Water Data'!$I$9,0,10*ROW('Water Data'!I124)),NA())</f>
        <v>#N/A</v>
      </c>
      <c r="V130" s="508" t="e">
        <f ca="1">+IF(AND(ISNUMBER(OFFSET('Sanitation Data'!$D$4,0,10*ROW('Sanitation Data'!D124))),'Data Summary'!CK130="Yes"),100-OFFSET('Sanitation Data'!$D$4,0,10*ROW('Sanitation Data'!D124)),NA())</f>
        <v>#N/A</v>
      </c>
      <c r="W130" s="508" t="e">
        <f ca="1">+IF(AND(ISNUMBER(OFFSET('Sanitation Data'!$D$6,0,10*ROW('Sanitation Data'!D124))),'Data Summary'!CL130="Yes"),OFFSET('Sanitation Data'!$D$6,0,10*ROW('Sanitation Data'!D124)),NA())</f>
        <v>#N/A</v>
      </c>
      <c r="X130" s="508" t="e">
        <f ca="1">+IF(AND(ISNUMBER(OFFSET('Sanitation Data'!$D$10,0,10*ROW('Sanitation Data'!D124))),'Data Summary'!CM130="Yes"),OFFSET('Sanitation Data'!$D$10,0,10*ROW('Sanitation Data'!D124)),NA())</f>
        <v>#N/A</v>
      </c>
      <c r="Y130" s="508" t="e">
        <f ca="1">+IF(AND(ISNUMBER(OFFSET('Sanitation Data'!$D$11,0,10*ROW('Sanitation Data'!D124))),'Data Summary'!CN130="Yes"),OFFSET('Sanitation Data'!$D$11,0,10*ROW('Sanitation Data'!D124)),NA())</f>
        <v>#N/A</v>
      </c>
      <c r="Z130" s="508" t="e">
        <f ca="1">+IF(AND(ISNUMBER(OFFSET('Sanitation Data'!$D$12,0,10*ROW('Sanitation Data'!D124))),'Data Summary'!CO130="Yes"),OFFSET('Sanitation Data'!$D$12,0,10*ROW('Sanitation Data'!D124)),NA())</f>
        <v>#N/A</v>
      </c>
      <c r="AA130" s="508" t="e">
        <f ca="1">+IF(AND(ISNUMBER(OFFSET('Sanitation Data'!$E$4,0,10*ROW('Sanitation Data'!E124))),'Data Summary'!CP130="Yes"),100-OFFSET('Sanitation Data'!$E$4,0,10*ROW('Sanitation Data'!E124)),NA())</f>
        <v>#N/A</v>
      </c>
      <c r="AB130" s="508" t="e">
        <f ca="1">+IF(AND(ISNUMBER(OFFSET('Sanitation Data'!$E$6,0,10*ROW('Sanitation Data'!E124))),'Data Summary'!CQ130="Yes"),OFFSET('Sanitation Data'!$E$6,0,10*ROW('Sanitation Data'!E124)),NA())</f>
        <v>#N/A</v>
      </c>
      <c r="AC130" s="508" t="e">
        <f ca="1">+IF(AND(ISNUMBER(OFFSET('Sanitation Data'!$E$10,0,10*ROW('Sanitation Data'!E124))),'Data Summary'!CR130="Yes"),OFFSET('Sanitation Data'!$E$10,0,10*ROW('Sanitation Data'!E124)),NA())</f>
        <v>#N/A</v>
      </c>
      <c r="AD130" s="508" t="e">
        <f ca="1">+IF(AND(ISNUMBER(OFFSET('Sanitation Data'!$E$11,0,10*ROW('Sanitation Data'!E124))),'Data Summary'!CS130="Yes"),OFFSET('Sanitation Data'!$E$11,0,10*ROW('Sanitation Data'!E124)),NA())</f>
        <v>#N/A</v>
      </c>
      <c r="AE130" s="508" t="e">
        <f ca="1">+IF(AND(ISNUMBER(OFFSET('Sanitation Data'!$E$12,0,10*ROW('Sanitation Data'!E124))),'Data Summary'!CT130="Yes"),OFFSET('Sanitation Data'!$E$12,0,10*ROW('Sanitation Data'!E124)),NA())</f>
        <v>#N/A</v>
      </c>
      <c r="AF130" s="508" t="e">
        <f ca="1">+IF(AND(ISNUMBER(OFFSET('Sanitation Data'!$F$4,0,10*ROW('Sanitation Data'!F124))),'Data Summary'!CU130="Yes"),100-OFFSET('Sanitation Data'!$F$4,0,10*ROW('Sanitation Data'!F124)),NA())</f>
        <v>#N/A</v>
      </c>
      <c r="AG130" s="508" t="e">
        <f ca="1">+IF(AND(ISNUMBER(OFFSET('Sanitation Data'!$F$6,0,10*ROW('Sanitation Data'!F124))),'Data Summary'!CV130="Yes"),OFFSET('Sanitation Data'!$F$6,0,10*ROW('Sanitation Data'!F124)),NA())</f>
        <v>#N/A</v>
      </c>
      <c r="AH130" s="508" t="e">
        <f ca="1">+IF(AND(ISNUMBER(OFFSET('Sanitation Data'!$F$10,0,10*ROW('Sanitation Data'!F124))),'Data Summary'!CW130="Yes"),OFFSET('Sanitation Data'!$F$10,0,10*ROW('Sanitation Data'!F124)),NA())</f>
        <v>#N/A</v>
      </c>
      <c r="AI130" s="508" t="e">
        <f ca="1">+IF(AND(ISNUMBER(OFFSET('Sanitation Data'!$F$11,0,10*ROW('Sanitation Data'!F124))),'Data Summary'!CX130="Yes"),OFFSET('Sanitation Data'!$F$11,0,10*ROW('Sanitation Data'!F124)),NA())</f>
        <v>#N/A</v>
      </c>
      <c r="AJ130" s="508" t="e">
        <f ca="1">+IF(AND(ISNUMBER(OFFSET('Sanitation Data'!$F$12,0,10*ROW('Sanitation Data'!F124))),'Data Summary'!CY130="Yes"),OFFSET('Sanitation Data'!$F$12,0,10*ROW('Sanitation Data'!F124)),NA())</f>
        <v>#N/A</v>
      </c>
      <c r="AK130" s="508" t="e">
        <f ca="1">+IF(AND(ISNUMBER(OFFSET('Sanitation Data'!$G$4,0,10*ROW('Sanitation Data'!G124))),'Data Summary'!CZ130="Yes"),100-OFFSET('Sanitation Data'!$G$4,0,10*ROW('Sanitation Data'!G124)),NA())</f>
        <v>#N/A</v>
      </c>
      <c r="AL130" s="508" t="e">
        <f ca="1">+IF(AND(ISNUMBER(OFFSET('Sanitation Data'!$G$6,0,10*ROW('Sanitation Data'!G124))),'Data Summary'!DA130="Yes"),OFFSET('Sanitation Data'!$G$6,0,10*ROW('Sanitation Data'!G124)),NA())</f>
        <v>#N/A</v>
      </c>
      <c r="AM130" s="508" t="e">
        <f ca="1">+IF(AND(ISNUMBER(OFFSET('Sanitation Data'!$G$10,0,10*ROW('Sanitation Data'!G124))),'Data Summary'!DB130="Yes"),OFFSET('Sanitation Data'!$G$10,0,10*ROW('Sanitation Data'!G124)),NA())</f>
        <v>#N/A</v>
      </c>
      <c r="AN130" s="508" t="e">
        <f ca="1">+IF(AND(ISNUMBER(OFFSET('Sanitation Data'!$G$11,0,10*ROW('Sanitation Data'!G124))),'Data Summary'!DC130="Yes"),OFFSET('Sanitation Data'!$G$11,0,10*ROW('Sanitation Data'!G124)),NA())</f>
        <v>#N/A</v>
      </c>
      <c r="AO130" s="508" t="e">
        <f ca="1">+IF(AND(ISNUMBER(OFFSET('Sanitation Data'!$G$12,0,10*ROW('Sanitation Data'!G124))),'Data Summary'!DD130="Yes"),OFFSET('Sanitation Data'!$G$12,0,10*ROW('Sanitation Data'!G124)),NA())</f>
        <v>#N/A</v>
      </c>
      <c r="AP130" s="508" t="e">
        <f ca="1">+IF(AND(ISNUMBER(OFFSET('Sanitation Data'!$H$4,0,10*ROW('Sanitation Data'!H124))),'Data Summary'!DE130="Yes"),100-OFFSET('Sanitation Data'!$H$4,0,10*ROW('Sanitation Data'!H124)),NA())</f>
        <v>#N/A</v>
      </c>
      <c r="AQ130" s="508" t="e">
        <f ca="1">+IF(AND(ISNUMBER(OFFSET('Sanitation Data'!$H$6,0,10*ROW('Sanitation Data'!H124))),'Data Summary'!DF130="Yes"),OFFSET('Sanitation Data'!$H$6,0,10*ROW('Sanitation Data'!H124)),NA())</f>
        <v>#N/A</v>
      </c>
      <c r="AR130" s="508" t="e">
        <f ca="1">+IF(AND(ISNUMBER(OFFSET('Sanitation Data'!$H$10,0,10*ROW('Sanitation Data'!H124))),'Data Summary'!DG130="Yes"),OFFSET('Sanitation Data'!$H$10,0,10*ROW('Sanitation Data'!H124)),NA())</f>
        <v>#N/A</v>
      </c>
      <c r="AS130" s="508" t="e">
        <f ca="1">+IF(AND(ISNUMBER(OFFSET('Sanitation Data'!$H$11,0,10*ROW('Sanitation Data'!H124))),'Data Summary'!DH130="Yes"),OFFSET('Sanitation Data'!$H$11,0,10*ROW('Sanitation Data'!H124)),NA())</f>
        <v>#N/A</v>
      </c>
      <c r="AT130" s="508" t="e">
        <f ca="1">+IF(AND(ISNUMBER(OFFSET('Sanitation Data'!$H$12,0,10*ROW('Sanitation Data'!H124))),'Data Summary'!DI130="Yes"),OFFSET('Sanitation Data'!$H$12,0,10*ROW('Sanitation Data'!H124)),NA())</f>
        <v>#N/A</v>
      </c>
      <c r="AU130" s="508" t="e">
        <f ca="1">+IF(AND(ISNUMBER(OFFSET('Sanitation Data'!$I$4,0,10*ROW('Sanitation Data'!I124))),'Data Summary'!DJ130="Yes"),100-OFFSET('Sanitation Data'!$I$4,0,10*ROW('Sanitation Data'!I124)),NA())</f>
        <v>#N/A</v>
      </c>
      <c r="AV130" s="508" t="e">
        <f ca="1">+IF(AND(ISNUMBER(OFFSET('Sanitation Data'!$I$6,0,10*ROW('Sanitation Data'!I124))),'Data Summary'!DK130="Yes"),OFFSET('Sanitation Data'!$I$6,0,10*ROW('Sanitation Data'!I124)),NA())</f>
        <v>#N/A</v>
      </c>
      <c r="AW130" s="508" t="e">
        <f ca="1">+IF(AND(ISNUMBER(OFFSET('Sanitation Data'!$I$10,0,10*ROW('Sanitation Data'!I124))),'Data Summary'!DL130="Yes"),OFFSET('Sanitation Data'!$I$10,0,10*ROW('Sanitation Data'!I124)),NA())</f>
        <v>#N/A</v>
      </c>
      <c r="AX130" s="508" t="e">
        <f ca="1">+IF(AND(ISNUMBER(OFFSET('Sanitation Data'!$I$11,0,10*ROW('Sanitation Data'!I124))),'Data Summary'!DM130="Yes"),OFFSET('Sanitation Data'!$I$11,0,10*ROW('Sanitation Data'!I124)),NA())</f>
        <v>#N/A</v>
      </c>
      <c r="AY130" s="508" t="e">
        <f ca="1">+IF(AND(ISNUMBER(OFFSET('Sanitation Data'!$I$12,0,10*ROW('Sanitation Data'!I124))),'Data Summary'!DN130="Yes"),OFFSET('Sanitation Data'!$I$12,0,10*ROW('Sanitation Data'!I124)),NA())</f>
        <v>#N/A</v>
      </c>
      <c r="AZ130" s="509" t="e">
        <f ca="1">+IF(AND(ISNUMBER(OFFSET('Hygiene Data'!$D$5,0,10*ROW('Hygiene Data'!D124))),'Data Summary'!DO130="Yes"),OFFSET('Hygiene Data'!$D$5,0,10*ROW('Hygiene Data'!D124)),NA())</f>
        <v>#N/A</v>
      </c>
      <c r="BA130" s="509" t="e">
        <f ca="1">+IF(AND(ISNUMBER(OFFSET('Hygiene Data'!$D$7,0,10*ROW('Hygiene Data'!D124))),'Data Summary'!DP130="Yes"),OFFSET('Hygiene Data'!$D$7,0,10*ROW('Hygiene Data'!D124)),NA())</f>
        <v>#N/A</v>
      </c>
      <c r="BB130" s="509" t="e">
        <f ca="1">+IF(AND(ISNUMBER(OFFSET('Hygiene Data'!$D$9,0,10*ROW('Hygiene Data'!D124))),'Data Summary'!DQ130="Yes"),OFFSET('Hygiene Data'!$D$9,0,10*ROW('Hygiene Data'!D124)),NA())</f>
        <v>#N/A</v>
      </c>
      <c r="BC130" s="509" t="e">
        <f ca="1">+IF(AND(ISNUMBER(OFFSET('Hygiene Data'!$E$5,0,10*ROW('Hygiene Data'!E124))),'Data Summary'!DR130="Yes"),OFFSET('Hygiene Data'!$E$5,0,10*ROW('Hygiene Data'!E124)),NA())</f>
        <v>#N/A</v>
      </c>
      <c r="BD130" s="509" t="e">
        <f ca="1">+IF(AND(ISNUMBER(OFFSET('Hygiene Data'!$E$7,0,10*ROW('Hygiene Data'!E124))),'Data Summary'!DS130="Yes"),OFFSET('Hygiene Data'!$E$7,0,10*ROW('Hygiene Data'!E124)),NA())</f>
        <v>#N/A</v>
      </c>
      <c r="BE130" s="509" t="e">
        <f ca="1">+IF(AND(ISNUMBER(OFFSET('Hygiene Data'!$E$9,0,10*ROW('Hygiene Data'!E124))),'Data Summary'!DT130="Yes"),OFFSET('Hygiene Data'!$E$9,0,10*ROW('Hygiene Data'!E124)),NA())</f>
        <v>#N/A</v>
      </c>
      <c r="BF130" s="509" t="e">
        <f ca="1">+IF(AND(ISNUMBER(OFFSET('Hygiene Data'!$F$5,0,10*ROW('Hygiene Data'!F124))),'Data Summary'!DU130="Yes"),OFFSET('Hygiene Data'!$F$5,0,10*ROW('Hygiene Data'!F124)),NA())</f>
        <v>#N/A</v>
      </c>
      <c r="BG130" s="509" t="e">
        <f ca="1">+IF(AND(ISNUMBER(OFFSET('Hygiene Data'!$F$7,0,10*ROW('Hygiene Data'!F124))),'Data Summary'!DV130="Yes"),OFFSET('Hygiene Data'!$F$7,0,10*ROW('Hygiene Data'!F124)),NA())</f>
        <v>#N/A</v>
      </c>
      <c r="BH130" s="509" t="e">
        <f ca="1">+IF(AND(ISNUMBER(OFFSET('Hygiene Data'!$F$9,0,10*ROW('Hygiene Data'!F124))),'Data Summary'!DW130="Yes"),OFFSET('Hygiene Data'!$F$9,0,10*ROW('Hygiene Data'!F124)),NA())</f>
        <v>#N/A</v>
      </c>
      <c r="BI130" s="509" t="e">
        <f ca="1">+IF(AND(ISNUMBER(OFFSET('Hygiene Data'!$G$5,0,10*ROW('Hygiene Data'!G124))),'Data Summary'!DX130="Yes"),OFFSET('Hygiene Data'!$G$5,0,10*ROW('Hygiene Data'!G124)),NA())</f>
        <v>#N/A</v>
      </c>
      <c r="BJ130" s="509" t="e">
        <f ca="1">+IF(AND(ISNUMBER(OFFSET('Hygiene Data'!$G$7,0,10*ROW('Hygiene Data'!G124))),'Data Summary'!DY130="Yes"),OFFSET('Hygiene Data'!$G$7,0,10*ROW('Hygiene Data'!G124)),NA())</f>
        <v>#N/A</v>
      </c>
      <c r="BK130" s="509" t="e">
        <f ca="1">+IF(AND(ISNUMBER(OFFSET('Hygiene Data'!$G$9,0,10*ROW('Hygiene Data'!G124))),'Data Summary'!DZ130="Yes"),OFFSET('Hygiene Data'!$G$9,0,10*ROW('Hygiene Data'!G124)),NA())</f>
        <v>#N/A</v>
      </c>
      <c r="BL130" s="509" t="e">
        <f ca="1">+IF(AND(ISNUMBER(OFFSET('Hygiene Data'!$H$5,0,10*ROW('Hygiene Data'!H124))),'Data Summary'!EA130="Yes"),OFFSET('Hygiene Data'!$H$5,0,10*ROW('Hygiene Data'!H124)),NA())</f>
        <v>#N/A</v>
      </c>
      <c r="BM130" s="509" t="e">
        <f ca="1">+IF(AND(ISNUMBER(OFFSET('Hygiene Data'!$H$7,0,10*ROW('Hygiene Data'!H124))),'Data Summary'!EB130="Yes"),OFFSET('Hygiene Data'!$H$7,0,10*ROW('Hygiene Data'!H124)),NA())</f>
        <v>#N/A</v>
      </c>
      <c r="BN130" s="509" t="e">
        <f ca="1">+IF(AND(ISNUMBER(OFFSET('Hygiene Data'!$H$9,0,10*ROW('Hygiene Data'!H124))),'Data Summary'!EC130="Yes"),OFFSET('Hygiene Data'!$H$9,0,10*ROW('Hygiene Data'!H124)),NA())</f>
        <v>#N/A</v>
      </c>
      <c r="BO130" s="509" t="e">
        <f ca="1">+IF(AND(ISNUMBER(OFFSET('Hygiene Data'!$I$5,0,10*ROW('Hygiene Data'!I124))),'Data Summary'!ED130="Yes"),OFFSET('Hygiene Data'!$I$5,0,10*ROW('Hygiene Data'!I124)),NA())</f>
        <v>#N/A</v>
      </c>
      <c r="BP130" s="509" t="e">
        <f ca="1">+IF(AND(ISNUMBER(OFFSET('Hygiene Data'!$I$7,0,10*ROW('Hygiene Data'!I124))),'Data Summary'!EE130="Yes"),OFFSET('Hygiene Data'!$I$7,0,10*ROW('Hygiene Data'!I124)),NA())</f>
        <v>#N/A</v>
      </c>
      <c r="BQ130" s="509" t="e">
        <f ca="1">+IF(AND(ISNUMBER(OFFSET('Hygiene Data'!$I$9,0,10*ROW('Hygiene Data'!I124))),'Data Summary'!EF130="Yes"),OFFSET('Hygiene Data'!$I$9,0,10*ROW('Hygiene Data'!I124)),NA())</f>
        <v>#N/A</v>
      </c>
    </row>
    <row r="131" spans="1:69" x14ac:dyDescent="0.25">
      <c r="A131" s="505" t="e">
        <f ca="1">+RIGHT('Data Summary'!A131,LEN('Data Summary'!A131)-9)</f>
        <v>#VALUE!</v>
      </c>
      <c r="B131" s="479" t="str">
        <f ca="1">+IF(ISTEXT('Data Summary'!B131),'Data Summary'!B131,"")</f>
        <v/>
      </c>
      <c r="C131" s="506" t="e">
        <f ca="1">+VALUE('Data Summary'!C131)</f>
        <v>#VALUE!</v>
      </c>
      <c r="D131" s="507" t="e">
        <f ca="1">+IF(AND(ISNUMBER(OFFSET('Water Data'!$D$4,0,10*ROW('Water Data'!D125))),'Data Summary'!BS131="Yes"),100-OFFSET('Water Data'!$D$4,0,10*ROW('Water Data'!D125)),NA())</f>
        <v>#N/A</v>
      </c>
      <c r="E131" s="507" t="e">
        <f ca="1">+IF(AND(ISNUMBER(OFFSET('Water Data'!$D$6,0,10*ROW('Water Data'!D125))),'Data Summary'!BT131="Yes"),OFFSET('Water Data'!$D$6,0,10*ROW('Water Data'!D125)),NA())</f>
        <v>#N/A</v>
      </c>
      <c r="F131" s="507" t="e">
        <f ca="1">+IF(AND(ISNUMBER(OFFSET('Water Data'!$D$9,0,10*ROW('Water Data'!D125))),'Data Summary'!BU131="Yes"),OFFSET('Water Data'!$D$9,0,10*ROW('Water Data'!D125)),NA())</f>
        <v>#N/A</v>
      </c>
      <c r="G131" s="507" t="e">
        <f ca="1">+IF(AND(ISNUMBER(OFFSET('Water Data'!$E$4,0,10*ROW('Water Data'!E125))),'Data Summary'!BV131="Yes"),100-OFFSET('Water Data'!$E$4,0,10*ROW('Water Data'!E125)),NA())</f>
        <v>#N/A</v>
      </c>
      <c r="H131" s="507" t="e">
        <f ca="1">+IF(AND(ISNUMBER(OFFSET('Water Data'!$E$6,0,10*ROW('Water Data'!E125))),'Data Summary'!BW131="Yes"),OFFSET('Water Data'!$E$6,0,10*ROW('Water Data'!E125)),NA())</f>
        <v>#N/A</v>
      </c>
      <c r="I131" s="507" t="e">
        <f ca="1">+IF(AND(ISNUMBER(OFFSET('Water Data'!$E$9,0,10*ROW('Water Data'!E125))),'Data Summary'!BX131="Yes"),OFFSET('Water Data'!$E$9,0,10*ROW('Water Data'!E125)),NA())</f>
        <v>#N/A</v>
      </c>
      <c r="J131" s="507" t="e">
        <f ca="1">+IF(AND(ISNUMBER(OFFSET('Water Data'!$F$4,0,10*ROW('Water Data'!F125))),'Data Summary'!BY131="Yes"),100-OFFSET('Water Data'!$F$4,0,10*ROW('Water Data'!F125)),NA())</f>
        <v>#N/A</v>
      </c>
      <c r="K131" s="507" t="e">
        <f ca="1">+IF(AND(ISNUMBER(OFFSET('Water Data'!$F$6,0,10*ROW('Water Data'!F125))),'Data Summary'!BZ131="Yes"),OFFSET('Water Data'!$F$6,0,10*ROW('Water Data'!F125)),NA())</f>
        <v>#N/A</v>
      </c>
      <c r="L131" s="507" t="e">
        <f ca="1">+IF(AND(ISNUMBER(OFFSET('Water Data'!$F$9,0,10*ROW('Water Data'!F125))),'Data Summary'!CA131="Yes"),OFFSET('Water Data'!$F$9,0,10*ROW('Water Data'!F125)),NA())</f>
        <v>#N/A</v>
      </c>
      <c r="M131" s="507" t="e">
        <f ca="1">+IF(AND(ISNUMBER(OFFSET('Water Data'!$G$4,0,10*ROW('Water Data'!G125))),'Data Summary'!CB131="Yes"),100-OFFSET('Water Data'!$G$4,0,10*ROW('Water Data'!G125)),NA())</f>
        <v>#N/A</v>
      </c>
      <c r="N131" s="507" t="e">
        <f ca="1">+IF(AND(ISNUMBER(OFFSET('Water Data'!$G$6,0,10*ROW('Water Data'!G125))),'Data Summary'!CC131="Yes"),OFFSET('Water Data'!$G$6,0,10*ROW('Water Data'!G125)),NA())</f>
        <v>#N/A</v>
      </c>
      <c r="O131" s="507" t="e">
        <f ca="1">+IF(AND(ISNUMBER(OFFSET('Water Data'!$G$9,0,10*ROW('Water Data'!G125))),'Data Summary'!CD131="Yes"),OFFSET('Water Data'!$G$9,0,10*ROW('Water Data'!G125)),NA())</f>
        <v>#N/A</v>
      </c>
      <c r="P131" s="507" t="e">
        <f ca="1">+IF(AND(ISNUMBER(OFFSET('Water Data'!$H$4,0,10*ROW('Water Data'!H125))),'Data Summary'!CE131="Yes"),100-OFFSET('Water Data'!$H$4,0,10*ROW('Water Data'!H125)),NA())</f>
        <v>#N/A</v>
      </c>
      <c r="Q131" s="507" t="e">
        <f ca="1">+IF(AND(ISNUMBER(OFFSET('Water Data'!$H$6,0,10*ROW('Water Data'!H125))),'Data Summary'!CF131="Yes"),OFFSET('Water Data'!$H$6,0,10*ROW('Water Data'!H125)),NA())</f>
        <v>#N/A</v>
      </c>
      <c r="R131" s="507" t="e">
        <f ca="1">+IF(AND(ISNUMBER(OFFSET('Water Data'!$H$9,0,10*ROW('Water Data'!H125))),'Data Summary'!CG131="Yes"),OFFSET('Water Data'!$H$9,0,10*ROW('Water Data'!H125)),NA())</f>
        <v>#N/A</v>
      </c>
      <c r="S131" s="507" t="e">
        <f ca="1">+IF(AND(ISNUMBER(OFFSET('Water Data'!$I$4,0,10*ROW('Water Data'!I125))),'Data Summary'!CH131="Yes"),100-OFFSET('Water Data'!$I$4,0,10*ROW('Water Data'!I125)),NA())</f>
        <v>#N/A</v>
      </c>
      <c r="T131" s="507" t="e">
        <f ca="1">+IF(AND(ISNUMBER(OFFSET('Water Data'!$I$6,0,10*ROW('Water Data'!I125))),'Data Summary'!CI131="Yes"),OFFSET('Water Data'!$I$6,0,10*ROW('Water Data'!I125)),NA())</f>
        <v>#N/A</v>
      </c>
      <c r="U131" s="507" t="e">
        <f ca="1">+IF(AND(ISNUMBER(OFFSET('Water Data'!$I$9,0,10*ROW('Water Data'!I125))),'Data Summary'!CJ131="Yes"),OFFSET('Water Data'!$I$9,0,10*ROW('Water Data'!I125)),NA())</f>
        <v>#N/A</v>
      </c>
      <c r="V131" s="508" t="e">
        <f ca="1">+IF(AND(ISNUMBER(OFFSET('Sanitation Data'!$D$4,0,10*ROW('Sanitation Data'!D125))),'Data Summary'!CK131="Yes"),100-OFFSET('Sanitation Data'!$D$4,0,10*ROW('Sanitation Data'!D125)),NA())</f>
        <v>#N/A</v>
      </c>
      <c r="W131" s="508" t="e">
        <f ca="1">+IF(AND(ISNUMBER(OFFSET('Sanitation Data'!$D$6,0,10*ROW('Sanitation Data'!D125))),'Data Summary'!CL131="Yes"),OFFSET('Sanitation Data'!$D$6,0,10*ROW('Sanitation Data'!D125)),NA())</f>
        <v>#N/A</v>
      </c>
      <c r="X131" s="508" t="e">
        <f ca="1">+IF(AND(ISNUMBER(OFFSET('Sanitation Data'!$D$10,0,10*ROW('Sanitation Data'!D125))),'Data Summary'!CM131="Yes"),OFFSET('Sanitation Data'!$D$10,0,10*ROW('Sanitation Data'!D125)),NA())</f>
        <v>#N/A</v>
      </c>
      <c r="Y131" s="508" t="e">
        <f ca="1">+IF(AND(ISNUMBER(OFFSET('Sanitation Data'!$D$11,0,10*ROW('Sanitation Data'!D125))),'Data Summary'!CN131="Yes"),OFFSET('Sanitation Data'!$D$11,0,10*ROW('Sanitation Data'!D125)),NA())</f>
        <v>#N/A</v>
      </c>
      <c r="Z131" s="508" t="e">
        <f ca="1">+IF(AND(ISNUMBER(OFFSET('Sanitation Data'!$D$12,0,10*ROW('Sanitation Data'!D125))),'Data Summary'!CO131="Yes"),OFFSET('Sanitation Data'!$D$12,0,10*ROW('Sanitation Data'!D125)),NA())</f>
        <v>#N/A</v>
      </c>
      <c r="AA131" s="508" t="e">
        <f ca="1">+IF(AND(ISNUMBER(OFFSET('Sanitation Data'!$E$4,0,10*ROW('Sanitation Data'!E125))),'Data Summary'!CP131="Yes"),100-OFFSET('Sanitation Data'!$E$4,0,10*ROW('Sanitation Data'!E125)),NA())</f>
        <v>#N/A</v>
      </c>
      <c r="AB131" s="508" t="e">
        <f ca="1">+IF(AND(ISNUMBER(OFFSET('Sanitation Data'!$E$6,0,10*ROW('Sanitation Data'!E125))),'Data Summary'!CQ131="Yes"),OFFSET('Sanitation Data'!$E$6,0,10*ROW('Sanitation Data'!E125)),NA())</f>
        <v>#N/A</v>
      </c>
      <c r="AC131" s="508" t="e">
        <f ca="1">+IF(AND(ISNUMBER(OFFSET('Sanitation Data'!$E$10,0,10*ROW('Sanitation Data'!E125))),'Data Summary'!CR131="Yes"),OFFSET('Sanitation Data'!$E$10,0,10*ROW('Sanitation Data'!E125)),NA())</f>
        <v>#N/A</v>
      </c>
      <c r="AD131" s="508" t="e">
        <f ca="1">+IF(AND(ISNUMBER(OFFSET('Sanitation Data'!$E$11,0,10*ROW('Sanitation Data'!E125))),'Data Summary'!CS131="Yes"),OFFSET('Sanitation Data'!$E$11,0,10*ROW('Sanitation Data'!E125)),NA())</f>
        <v>#N/A</v>
      </c>
      <c r="AE131" s="508" t="e">
        <f ca="1">+IF(AND(ISNUMBER(OFFSET('Sanitation Data'!$E$12,0,10*ROW('Sanitation Data'!E125))),'Data Summary'!CT131="Yes"),OFFSET('Sanitation Data'!$E$12,0,10*ROW('Sanitation Data'!E125)),NA())</f>
        <v>#N/A</v>
      </c>
      <c r="AF131" s="508" t="e">
        <f ca="1">+IF(AND(ISNUMBER(OFFSET('Sanitation Data'!$F$4,0,10*ROW('Sanitation Data'!F125))),'Data Summary'!CU131="Yes"),100-OFFSET('Sanitation Data'!$F$4,0,10*ROW('Sanitation Data'!F125)),NA())</f>
        <v>#N/A</v>
      </c>
      <c r="AG131" s="508" t="e">
        <f ca="1">+IF(AND(ISNUMBER(OFFSET('Sanitation Data'!$F$6,0,10*ROW('Sanitation Data'!F125))),'Data Summary'!CV131="Yes"),OFFSET('Sanitation Data'!$F$6,0,10*ROW('Sanitation Data'!F125)),NA())</f>
        <v>#N/A</v>
      </c>
      <c r="AH131" s="508" t="e">
        <f ca="1">+IF(AND(ISNUMBER(OFFSET('Sanitation Data'!$F$10,0,10*ROW('Sanitation Data'!F125))),'Data Summary'!CW131="Yes"),OFFSET('Sanitation Data'!$F$10,0,10*ROW('Sanitation Data'!F125)),NA())</f>
        <v>#N/A</v>
      </c>
      <c r="AI131" s="508" t="e">
        <f ca="1">+IF(AND(ISNUMBER(OFFSET('Sanitation Data'!$F$11,0,10*ROW('Sanitation Data'!F125))),'Data Summary'!CX131="Yes"),OFFSET('Sanitation Data'!$F$11,0,10*ROW('Sanitation Data'!F125)),NA())</f>
        <v>#N/A</v>
      </c>
      <c r="AJ131" s="508" t="e">
        <f ca="1">+IF(AND(ISNUMBER(OFFSET('Sanitation Data'!$F$12,0,10*ROW('Sanitation Data'!F125))),'Data Summary'!CY131="Yes"),OFFSET('Sanitation Data'!$F$12,0,10*ROW('Sanitation Data'!F125)),NA())</f>
        <v>#N/A</v>
      </c>
      <c r="AK131" s="508" t="e">
        <f ca="1">+IF(AND(ISNUMBER(OFFSET('Sanitation Data'!$G$4,0,10*ROW('Sanitation Data'!G125))),'Data Summary'!CZ131="Yes"),100-OFFSET('Sanitation Data'!$G$4,0,10*ROW('Sanitation Data'!G125)),NA())</f>
        <v>#N/A</v>
      </c>
      <c r="AL131" s="508" t="e">
        <f ca="1">+IF(AND(ISNUMBER(OFFSET('Sanitation Data'!$G$6,0,10*ROW('Sanitation Data'!G125))),'Data Summary'!DA131="Yes"),OFFSET('Sanitation Data'!$G$6,0,10*ROW('Sanitation Data'!G125)),NA())</f>
        <v>#N/A</v>
      </c>
      <c r="AM131" s="508" t="e">
        <f ca="1">+IF(AND(ISNUMBER(OFFSET('Sanitation Data'!$G$10,0,10*ROW('Sanitation Data'!G125))),'Data Summary'!DB131="Yes"),OFFSET('Sanitation Data'!$G$10,0,10*ROW('Sanitation Data'!G125)),NA())</f>
        <v>#N/A</v>
      </c>
      <c r="AN131" s="508" t="e">
        <f ca="1">+IF(AND(ISNUMBER(OFFSET('Sanitation Data'!$G$11,0,10*ROW('Sanitation Data'!G125))),'Data Summary'!DC131="Yes"),OFFSET('Sanitation Data'!$G$11,0,10*ROW('Sanitation Data'!G125)),NA())</f>
        <v>#N/A</v>
      </c>
      <c r="AO131" s="508" t="e">
        <f ca="1">+IF(AND(ISNUMBER(OFFSET('Sanitation Data'!$G$12,0,10*ROW('Sanitation Data'!G125))),'Data Summary'!DD131="Yes"),OFFSET('Sanitation Data'!$G$12,0,10*ROW('Sanitation Data'!G125)),NA())</f>
        <v>#N/A</v>
      </c>
      <c r="AP131" s="508" t="e">
        <f ca="1">+IF(AND(ISNUMBER(OFFSET('Sanitation Data'!$H$4,0,10*ROW('Sanitation Data'!H125))),'Data Summary'!DE131="Yes"),100-OFFSET('Sanitation Data'!$H$4,0,10*ROW('Sanitation Data'!H125)),NA())</f>
        <v>#N/A</v>
      </c>
      <c r="AQ131" s="508" t="e">
        <f ca="1">+IF(AND(ISNUMBER(OFFSET('Sanitation Data'!$H$6,0,10*ROW('Sanitation Data'!H125))),'Data Summary'!DF131="Yes"),OFFSET('Sanitation Data'!$H$6,0,10*ROW('Sanitation Data'!H125)),NA())</f>
        <v>#N/A</v>
      </c>
      <c r="AR131" s="508" t="e">
        <f ca="1">+IF(AND(ISNUMBER(OFFSET('Sanitation Data'!$H$10,0,10*ROW('Sanitation Data'!H125))),'Data Summary'!DG131="Yes"),OFFSET('Sanitation Data'!$H$10,0,10*ROW('Sanitation Data'!H125)),NA())</f>
        <v>#N/A</v>
      </c>
      <c r="AS131" s="508" t="e">
        <f ca="1">+IF(AND(ISNUMBER(OFFSET('Sanitation Data'!$H$11,0,10*ROW('Sanitation Data'!H125))),'Data Summary'!DH131="Yes"),OFFSET('Sanitation Data'!$H$11,0,10*ROW('Sanitation Data'!H125)),NA())</f>
        <v>#N/A</v>
      </c>
      <c r="AT131" s="508" t="e">
        <f ca="1">+IF(AND(ISNUMBER(OFFSET('Sanitation Data'!$H$12,0,10*ROW('Sanitation Data'!H125))),'Data Summary'!DI131="Yes"),OFFSET('Sanitation Data'!$H$12,0,10*ROW('Sanitation Data'!H125)),NA())</f>
        <v>#N/A</v>
      </c>
      <c r="AU131" s="508" t="e">
        <f ca="1">+IF(AND(ISNUMBER(OFFSET('Sanitation Data'!$I$4,0,10*ROW('Sanitation Data'!I125))),'Data Summary'!DJ131="Yes"),100-OFFSET('Sanitation Data'!$I$4,0,10*ROW('Sanitation Data'!I125)),NA())</f>
        <v>#N/A</v>
      </c>
      <c r="AV131" s="508" t="e">
        <f ca="1">+IF(AND(ISNUMBER(OFFSET('Sanitation Data'!$I$6,0,10*ROW('Sanitation Data'!I125))),'Data Summary'!DK131="Yes"),OFFSET('Sanitation Data'!$I$6,0,10*ROW('Sanitation Data'!I125)),NA())</f>
        <v>#N/A</v>
      </c>
      <c r="AW131" s="508" t="e">
        <f ca="1">+IF(AND(ISNUMBER(OFFSET('Sanitation Data'!$I$10,0,10*ROW('Sanitation Data'!I125))),'Data Summary'!DL131="Yes"),OFFSET('Sanitation Data'!$I$10,0,10*ROW('Sanitation Data'!I125)),NA())</f>
        <v>#N/A</v>
      </c>
      <c r="AX131" s="508" t="e">
        <f ca="1">+IF(AND(ISNUMBER(OFFSET('Sanitation Data'!$I$11,0,10*ROW('Sanitation Data'!I125))),'Data Summary'!DM131="Yes"),OFFSET('Sanitation Data'!$I$11,0,10*ROW('Sanitation Data'!I125)),NA())</f>
        <v>#N/A</v>
      </c>
      <c r="AY131" s="508" t="e">
        <f ca="1">+IF(AND(ISNUMBER(OFFSET('Sanitation Data'!$I$12,0,10*ROW('Sanitation Data'!I125))),'Data Summary'!DN131="Yes"),OFFSET('Sanitation Data'!$I$12,0,10*ROW('Sanitation Data'!I125)),NA())</f>
        <v>#N/A</v>
      </c>
      <c r="AZ131" s="509" t="e">
        <f ca="1">+IF(AND(ISNUMBER(OFFSET('Hygiene Data'!$D$5,0,10*ROW('Hygiene Data'!D125))),'Data Summary'!DO131="Yes"),OFFSET('Hygiene Data'!$D$5,0,10*ROW('Hygiene Data'!D125)),NA())</f>
        <v>#N/A</v>
      </c>
      <c r="BA131" s="509" t="e">
        <f ca="1">+IF(AND(ISNUMBER(OFFSET('Hygiene Data'!$D$7,0,10*ROW('Hygiene Data'!D125))),'Data Summary'!DP131="Yes"),OFFSET('Hygiene Data'!$D$7,0,10*ROW('Hygiene Data'!D125)),NA())</f>
        <v>#N/A</v>
      </c>
      <c r="BB131" s="509" t="e">
        <f ca="1">+IF(AND(ISNUMBER(OFFSET('Hygiene Data'!$D$9,0,10*ROW('Hygiene Data'!D125))),'Data Summary'!DQ131="Yes"),OFFSET('Hygiene Data'!$D$9,0,10*ROW('Hygiene Data'!D125)),NA())</f>
        <v>#N/A</v>
      </c>
      <c r="BC131" s="509" t="e">
        <f ca="1">+IF(AND(ISNUMBER(OFFSET('Hygiene Data'!$E$5,0,10*ROW('Hygiene Data'!E125))),'Data Summary'!DR131="Yes"),OFFSET('Hygiene Data'!$E$5,0,10*ROW('Hygiene Data'!E125)),NA())</f>
        <v>#N/A</v>
      </c>
      <c r="BD131" s="509" t="e">
        <f ca="1">+IF(AND(ISNUMBER(OFFSET('Hygiene Data'!$E$7,0,10*ROW('Hygiene Data'!E125))),'Data Summary'!DS131="Yes"),OFFSET('Hygiene Data'!$E$7,0,10*ROW('Hygiene Data'!E125)),NA())</f>
        <v>#N/A</v>
      </c>
      <c r="BE131" s="509" t="e">
        <f ca="1">+IF(AND(ISNUMBER(OFFSET('Hygiene Data'!$E$9,0,10*ROW('Hygiene Data'!E125))),'Data Summary'!DT131="Yes"),OFFSET('Hygiene Data'!$E$9,0,10*ROW('Hygiene Data'!E125)),NA())</f>
        <v>#N/A</v>
      </c>
      <c r="BF131" s="509" t="e">
        <f ca="1">+IF(AND(ISNUMBER(OFFSET('Hygiene Data'!$F$5,0,10*ROW('Hygiene Data'!F125))),'Data Summary'!DU131="Yes"),OFFSET('Hygiene Data'!$F$5,0,10*ROW('Hygiene Data'!F125)),NA())</f>
        <v>#N/A</v>
      </c>
      <c r="BG131" s="509" t="e">
        <f ca="1">+IF(AND(ISNUMBER(OFFSET('Hygiene Data'!$F$7,0,10*ROW('Hygiene Data'!F125))),'Data Summary'!DV131="Yes"),OFFSET('Hygiene Data'!$F$7,0,10*ROW('Hygiene Data'!F125)),NA())</f>
        <v>#N/A</v>
      </c>
      <c r="BH131" s="509" t="e">
        <f ca="1">+IF(AND(ISNUMBER(OFFSET('Hygiene Data'!$F$9,0,10*ROW('Hygiene Data'!F125))),'Data Summary'!DW131="Yes"),OFFSET('Hygiene Data'!$F$9,0,10*ROW('Hygiene Data'!F125)),NA())</f>
        <v>#N/A</v>
      </c>
      <c r="BI131" s="509" t="e">
        <f ca="1">+IF(AND(ISNUMBER(OFFSET('Hygiene Data'!$G$5,0,10*ROW('Hygiene Data'!G125))),'Data Summary'!DX131="Yes"),OFFSET('Hygiene Data'!$G$5,0,10*ROW('Hygiene Data'!G125)),NA())</f>
        <v>#N/A</v>
      </c>
      <c r="BJ131" s="509" t="e">
        <f ca="1">+IF(AND(ISNUMBER(OFFSET('Hygiene Data'!$G$7,0,10*ROW('Hygiene Data'!G125))),'Data Summary'!DY131="Yes"),OFFSET('Hygiene Data'!$G$7,0,10*ROW('Hygiene Data'!G125)),NA())</f>
        <v>#N/A</v>
      </c>
      <c r="BK131" s="509" t="e">
        <f ca="1">+IF(AND(ISNUMBER(OFFSET('Hygiene Data'!$G$9,0,10*ROW('Hygiene Data'!G125))),'Data Summary'!DZ131="Yes"),OFFSET('Hygiene Data'!$G$9,0,10*ROW('Hygiene Data'!G125)),NA())</f>
        <v>#N/A</v>
      </c>
      <c r="BL131" s="509" t="e">
        <f ca="1">+IF(AND(ISNUMBER(OFFSET('Hygiene Data'!$H$5,0,10*ROW('Hygiene Data'!H125))),'Data Summary'!EA131="Yes"),OFFSET('Hygiene Data'!$H$5,0,10*ROW('Hygiene Data'!H125)),NA())</f>
        <v>#N/A</v>
      </c>
      <c r="BM131" s="509" t="e">
        <f ca="1">+IF(AND(ISNUMBER(OFFSET('Hygiene Data'!$H$7,0,10*ROW('Hygiene Data'!H125))),'Data Summary'!EB131="Yes"),OFFSET('Hygiene Data'!$H$7,0,10*ROW('Hygiene Data'!H125)),NA())</f>
        <v>#N/A</v>
      </c>
      <c r="BN131" s="509" t="e">
        <f ca="1">+IF(AND(ISNUMBER(OFFSET('Hygiene Data'!$H$9,0,10*ROW('Hygiene Data'!H125))),'Data Summary'!EC131="Yes"),OFFSET('Hygiene Data'!$H$9,0,10*ROW('Hygiene Data'!H125)),NA())</f>
        <v>#N/A</v>
      </c>
      <c r="BO131" s="509" t="e">
        <f ca="1">+IF(AND(ISNUMBER(OFFSET('Hygiene Data'!$I$5,0,10*ROW('Hygiene Data'!I125))),'Data Summary'!ED131="Yes"),OFFSET('Hygiene Data'!$I$5,0,10*ROW('Hygiene Data'!I125)),NA())</f>
        <v>#N/A</v>
      </c>
      <c r="BP131" s="509" t="e">
        <f ca="1">+IF(AND(ISNUMBER(OFFSET('Hygiene Data'!$I$7,0,10*ROW('Hygiene Data'!I125))),'Data Summary'!EE131="Yes"),OFFSET('Hygiene Data'!$I$7,0,10*ROW('Hygiene Data'!I125)),NA())</f>
        <v>#N/A</v>
      </c>
      <c r="BQ131" s="509" t="e">
        <f ca="1">+IF(AND(ISNUMBER(OFFSET('Hygiene Data'!$I$9,0,10*ROW('Hygiene Data'!I125))),'Data Summary'!EF131="Yes"),OFFSET('Hygiene Data'!$I$9,0,10*ROW('Hygiene Data'!I125)),NA())</f>
        <v>#N/A</v>
      </c>
    </row>
    <row r="132" spans="1:69" x14ac:dyDescent="0.25">
      <c r="A132" s="505" t="e">
        <f ca="1">+RIGHT('Data Summary'!A132,LEN('Data Summary'!A132)-9)</f>
        <v>#VALUE!</v>
      </c>
      <c r="B132" s="479" t="str">
        <f ca="1">+IF(ISTEXT('Data Summary'!B132),'Data Summary'!B132,"")</f>
        <v/>
      </c>
      <c r="C132" s="506" t="e">
        <f ca="1">+VALUE('Data Summary'!C132)</f>
        <v>#VALUE!</v>
      </c>
      <c r="D132" s="507" t="e">
        <f ca="1">+IF(AND(ISNUMBER(OFFSET('Water Data'!$D$4,0,10*ROW('Water Data'!D126))),'Data Summary'!BS132="Yes"),100-OFFSET('Water Data'!$D$4,0,10*ROW('Water Data'!D126)),NA())</f>
        <v>#N/A</v>
      </c>
      <c r="E132" s="507" t="e">
        <f ca="1">+IF(AND(ISNUMBER(OFFSET('Water Data'!$D$6,0,10*ROW('Water Data'!D126))),'Data Summary'!BT132="Yes"),OFFSET('Water Data'!$D$6,0,10*ROW('Water Data'!D126)),NA())</f>
        <v>#N/A</v>
      </c>
      <c r="F132" s="507" t="e">
        <f ca="1">+IF(AND(ISNUMBER(OFFSET('Water Data'!$D$9,0,10*ROW('Water Data'!D126))),'Data Summary'!BU132="Yes"),OFFSET('Water Data'!$D$9,0,10*ROW('Water Data'!D126)),NA())</f>
        <v>#N/A</v>
      </c>
      <c r="G132" s="507" t="e">
        <f ca="1">+IF(AND(ISNUMBER(OFFSET('Water Data'!$E$4,0,10*ROW('Water Data'!E126))),'Data Summary'!BV132="Yes"),100-OFFSET('Water Data'!$E$4,0,10*ROW('Water Data'!E126)),NA())</f>
        <v>#N/A</v>
      </c>
      <c r="H132" s="507" t="e">
        <f ca="1">+IF(AND(ISNUMBER(OFFSET('Water Data'!$E$6,0,10*ROW('Water Data'!E126))),'Data Summary'!BW132="Yes"),OFFSET('Water Data'!$E$6,0,10*ROW('Water Data'!E126)),NA())</f>
        <v>#N/A</v>
      </c>
      <c r="I132" s="507" t="e">
        <f ca="1">+IF(AND(ISNUMBER(OFFSET('Water Data'!$E$9,0,10*ROW('Water Data'!E126))),'Data Summary'!BX132="Yes"),OFFSET('Water Data'!$E$9,0,10*ROW('Water Data'!E126)),NA())</f>
        <v>#N/A</v>
      </c>
      <c r="J132" s="507" t="e">
        <f ca="1">+IF(AND(ISNUMBER(OFFSET('Water Data'!$F$4,0,10*ROW('Water Data'!F126))),'Data Summary'!BY132="Yes"),100-OFFSET('Water Data'!$F$4,0,10*ROW('Water Data'!F126)),NA())</f>
        <v>#N/A</v>
      </c>
      <c r="K132" s="507" t="e">
        <f ca="1">+IF(AND(ISNUMBER(OFFSET('Water Data'!$F$6,0,10*ROW('Water Data'!F126))),'Data Summary'!BZ132="Yes"),OFFSET('Water Data'!$F$6,0,10*ROW('Water Data'!F126)),NA())</f>
        <v>#N/A</v>
      </c>
      <c r="L132" s="507" t="e">
        <f ca="1">+IF(AND(ISNUMBER(OFFSET('Water Data'!$F$9,0,10*ROW('Water Data'!F126))),'Data Summary'!CA132="Yes"),OFFSET('Water Data'!$F$9,0,10*ROW('Water Data'!F126)),NA())</f>
        <v>#N/A</v>
      </c>
      <c r="M132" s="507" t="e">
        <f ca="1">+IF(AND(ISNUMBER(OFFSET('Water Data'!$G$4,0,10*ROW('Water Data'!G126))),'Data Summary'!CB132="Yes"),100-OFFSET('Water Data'!$G$4,0,10*ROW('Water Data'!G126)),NA())</f>
        <v>#N/A</v>
      </c>
      <c r="N132" s="507" t="e">
        <f ca="1">+IF(AND(ISNUMBER(OFFSET('Water Data'!$G$6,0,10*ROW('Water Data'!G126))),'Data Summary'!CC132="Yes"),OFFSET('Water Data'!$G$6,0,10*ROW('Water Data'!G126)),NA())</f>
        <v>#N/A</v>
      </c>
      <c r="O132" s="507" t="e">
        <f ca="1">+IF(AND(ISNUMBER(OFFSET('Water Data'!$G$9,0,10*ROW('Water Data'!G126))),'Data Summary'!CD132="Yes"),OFFSET('Water Data'!$G$9,0,10*ROW('Water Data'!G126)),NA())</f>
        <v>#N/A</v>
      </c>
      <c r="P132" s="507" t="e">
        <f ca="1">+IF(AND(ISNUMBER(OFFSET('Water Data'!$H$4,0,10*ROW('Water Data'!H126))),'Data Summary'!CE132="Yes"),100-OFFSET('Water Data'!$H$4,0,10*ROW('Water Data'!H126)),NA())</f>
        <v>#N/A</v>
      </c>
      <c r="Q132" s="507" t="e">
        <f ca="1">+IF(AND(ISNUMBER(OFFSET('Water Data'!$H$6,0,10*ROW('Water Data'!H126))),'Data Summary'!CF132="Yes"),OFFSET('Water Data'!$H$6,0,10*ROW('Water Data'!H126)),NA())</f>
        <v>#N/A</v>
      </c>
      <c r="R132" s="507" t="e">
        <f ca="1">+IF(AND(ISNUMBER(OFFSET('Water Data'!$H$9,0,10*ROW('Water Data'!H126))),'Data Summary'!CG132="Yes"),OFFSET('Water Data'!$H$9,0,10*ROW('Water Data'!H126)),NA())</f>
        <v>#N/A</v>
      </c>
      <c r="S132" s="507" t="e">
        <f ca="1">+IF(AND(ISNUMBER(OFFSET('Water Data'!$I$4,0,10*ROW('Water Data'!I126))),'Data Summary'!CH132="Yes"),100-OFFSET('Water Data'!$I$4,0,10*ROW('Water Data'!I126)),NA())</f>
        <v>#N/A</v>
      </c>
      <c r="T132" s="507" t="e">
        <f ca="1">+IF(AND(ISNUMBER(OFFSET('Water Data'!$I$6,0,10*ROW('Water Data'!I126))),'Data Summary'!CI132="Yes"),OFFSET('Water Data'!$I$6,0,10*ROW('Water Data'!I126)),NA())</f>
        <v>#N/A</v>
      </c>
      <c r="U132" s="507" t="e">
        <f ca="1">+IF(AND(ISNUMBER(OFFSET('Water Data'!$I$9,0,10*ROW('Water Data'!I126))),'Data Summary'!CJ132="Yes"),OFFSET('Water Data'!$I$9,0,10*ROW('Water Data'!I126)),NA())</f>
        <v>#N/A</v>
      </c>
      <c r="V132" s="508" t="e">
        <f ca="1">+IF(AND(ISNUMBER(OFFSET('Sanitation Data'!$D$4,0,10*ROW('Sanitation Data'!D126))),'Data Summary'!CK132="Yes"),100-OFFSET('Sanitation Data'!$D$4,0,10*ROW('Sanitation Data'!D126)),NA())</f>
        <v>#N/A</v>
      </c>
      <c r="W132" s="508" t="e">
        <f ca="1">+IF(AND(ISNUMBER(OFFSET('Sanitation Data'!$D$6,0,10*ROW('Sanitation Data'!D126))),'Data Summary'!CL132="Yes"),OFFSET('Sanitation Data'!$D$6,0,10*ROW('Sanitation Data'!D126)),NA())</f>
        <v>#N/A</v>
      </c>
      <c r="X132" s="508" t="e">
        <f ca="1">+IF(AND(ISNUMBER(OFFSET('Sanitation Data'!$D$10,0,10*ROW('Sanitation Data'!D126))),'Data Summary'!CM132="Yes"),OFFSET('Sanitation Data'!$D$10,0,10*ROW('Sanitation Data'!D126)),NA())</f>
        <v>#N/A</v>
      </c>
      <c r="Y132" s="508" t="e">
        <f ca="1">+IF(AND(ISNUMBER(OFFSET('Sanitation Data'!$D$11,0,10*ROW('Sanitation Data'!D126))),'Data Summary'!CN132="Yes"),OFFSET('Sanitation Data'!$D$11,0,10*ROW('Sanitation Data'!D126)),NA())</f>
        <v>#N/A</v>
      </c>
      <c r="Z132" s="508" t="e">
        <f ca="1">+IF(AND(ISNUMBER(OFFSET('Sanitation Data'!$D$12,0,10*ROW('Sanitation Data'!D126))),'Data Summary'!CO132="Yes"),OFFSET('Sanitation Data'!$D$12,0,10*ROW('Sanitation Data'!D126)),NA())</f>
        <v>#N/A</v>
      </c>
      <c r="AA132" s="508" t="e">
        <f ca="1">+IF(AND(ISNUMBER(OFFSET('Sanitation Data'!$E$4,0,10*ROW('Sanitation Data'!E126))),'Data Summary'!CP132="Yes"),100-OFFSET('Sanitation Data'!$E$4,0,10*ROW('Sanitation Data'!E126)),NA())</f>
        <v>#N/A</v>
      </c>
      <c r="AB132" s="508" t="e">
        <f ca="1">+IF(AND(ISNUMBER(OFFSET('Sanitation Data'!$E$6,0,10*ROW('Sanitation Data'!E126))),'Data Summary'!CQ132="Yes"),OFFSET('Sanitation Data'!$E$6,0,10*ROW('Sanitation Data'!E126)),NA())</f>
        <v>#N/A</v>
      </c>
      <c r="AC132" s="508" t="e">
        <f ca="1">+IF(AND(ISNUMBER(OFFSET('Sanitation Data'!$E$10,0,10*ROW('Sanitation Data'!E126))),'Data Summary'!CR132="Yes"),OFFSET('Sanitation Data'!$E$10,0,10*ROW('Sanitation Data'!E126)),NA())</f>
        <v>#N/A</v>
      </c>
      <c r="AD132" s="508" t="e">
        <f ca="1">+IF(AND(ISNUMBER(OFFSET('Sanitation Data'!$E$11,0,10*ROW('Sanitation Data'!E126))),'Data Summary'!CS132="Yes"),OFFSET('Sanitation Data'!$E$11,0,10*ROW('Sanitation Data'!E126)),NA())</f>
        <v>#N/A</v>
      </c>
      <c r="AE132" s="508" t="e">
        <f ca="1">+IF(AND(ISNUMBER(OFFSET('Sanitation Data'!$E$12,0,10*ROW('Sanitation Data'!E126))),'Data Summary'!CT132="Yes"),OFFSET('Sanitation Data'!$E$12,0,10*ROW('Sanitation Data'!E126)),NA())</f>
        <v>#N/A</v>
      </c>
      <c r="AF132" s="508" t="e">
        <f ca="1">+IF(AND(ISNUMBER(OFFSET('Sanitation Data'!$F$4,0,10*ROW('Sanitation Data'!F126))),'Data Summary'!CU132="Yes"),100-OFFSET('Sanitation Data'!$F$4,0,10*ROW('Sanitation Data'!F126)),NA())</f>
        <v>#N/A</v>
      </c>
      <c r="AG132" s="508" t="e">
        <f ca="1">+IF(AND(ISNUMBER(OFFSET('Sanitation Data'!$F$6,0,10*ROW('Sanitation Data'!F126))),'Data Summary'!CV132="Yes"),OFFSET('Sanitation Data'!$F$6,0,10*ROW('Sanitation Data'!F126)),NA())</f>
        <v>#N/A</v>
      </c>
      <c r="AH132" s="508" t="e">
        <f ca="1">+IF(AND(ISNUMBER(OFFSET('Sanitation Data'!$F$10,0,10*ROW('Sanitation Data'!F126))),'Data Summary'!CW132="Yes"),OFFSET('Sanitation Data'!$F$10,0,10*ROW('Sanitation Data'!F126)),NA())</f>
        <v>#N/A</v>
      </c>
      <c r="AI132" s="508" t="e">
        <f ca="1">+IF(AND(ISNUMBER(OFFSET('Sanitation Data'!$F$11,0,10*ROW('Sanitation Data'!F126))),'Data Summary'!CX132="Yes"),OFFSET('Sanitation Data'!$F$11,0,10*ROW('Sanitation Data'!F126)),NA())</f>
        <v>#N/A</v>
      </c>
      <c r="AJ132" s="508" t="e">
        <f ca="1">+IF(AND(ISNUMBER(OFFSET('Sanitation Data'!$F$12,0,10*ROW('Sanitation Data'!F126))),'Data Summary'!CY132="Yes"),OFFSET('Sanitation Data'!$F$12,0,10*ROW('Sanitation Data'!F126)),NA())</f>
        <v>#N/A</v>
      </c>
      <c r="AK132" s="508" t="e">
        <f ca="1">+IF(AND(ISNUMBER(OFFSET('Sanitation Data'!$G$4,0,10*ROW('Sanitation Data'!G126))),'Data Summary'!CZ132="Yes"),100-OFFSET('Sanitation Data'!$G$4,0,10*ROW('Sanitation Data'!G126)),NA())</f>
        <v>#N/A</v>
      </c>
      <c r="AL132" s="508" t="e">
        <f ca="1">+IF(AND(ISNUMBER(OFFSET('Sanitation Data'!$G$6,0,10*ROW('Sanitation Data'!G126))),'Data Summary'!DA132="Yes"),OFFSET('Sanitation Data'!$G$6,0,10*ROW('Sanitation Data'!G126)),NA())</f>
        <v>#N/A</v>
      </c>
      <c r="AM132" s="508" t="e">
        <f ca="1">+IF(AND(ISNUMBER(OFFSET('Sanitation Data'!$G$10,0,10*ROW('Sanitation Data'!G126))),'Data Summary'!DB132="Yes"),OFFSET('Sanitation Data'!$G$10,0,10*ROW('Sanitation Data'!G126)),NA())</f>
        <v>#N/A</v>
      </c>
      <c r="AN132" s="508" t="e">
        <f ca="1">+IF(AND(ISNUMBER(OFFSET('Sanitation Data'!$G$11,0,10*ROW('Sanitation Data'!G126))),'Data Summary'!DC132="Yes"),OFFSET('Sanitation Data'!$G$11,0,10*ROW('Sanitation Data'!G126)),NA())</f>
        <v>#N/A</v>
      </c>
      <c r="AO132" s="508" t="e">
        <f ca="1">+IF(AND(ISNUMBER(OFFSET('Sanitation Data'!$G$12,0,10*ROW('Sanitation Data'!G126))),'Data Summary'!DD132="Yes"),OFFSET('Sanitation Data'!$G$12,0,10*ROW('Sanitation Data'!G126)),NA())</f>
        <v>#N/A</v>
      </c>
      <c r="AP132" s="508" t="e">
        <f ca="1">+IF(AND(ISNUMBER(OFFSET('Sanitation Data'!$H$4,0,10*ROW('Sanitation Data'!H126))),'Data Summary'!DE132="Yes"),100-OFFSET('Sanitation Data'!$H$4,0,10*ROW('Sanitation Data'!H126)),NA())</f>
        <v>#N/A</v>
      </c>
      <c r="AQ132" s="508" t="e">
        <f ca="1">+IF(AND(ISNUMBER(OFFSET('Sanitation Data'!$H$6,0,10*ROW('Sanitation Data'!H126))),'Data Summary'!DF132="Yes"),OFFSET('Sanitation Data'!$H$6,0,10*ROW('Sanitation Data'!H126)),NA())</f>
        <v>#N/A</v>
      </c>
      <c r="AR132" s="508" t="e">
        <f ca="1">+IF(AND(ISNUMBER(OFFSET('Sanitation Data'!$H$10,0,10*ROW('Sanitation Data'!H126))),'Data Summary'!DG132="Yes"),OFFSET('Sanitation Data'!$H$10,0,10*ROW('Sanitation Data'!H126)),NA())</f>
        <v>#N/A</v>
      </c>
      <c r="AS132" s="508" t="e">
        <f ca="1">+IF(AND(ISNUMBER(OFFSET('Sanitation Data'!$H$11,0,10*ROW('Sanitation Data'!H126))),'Data Summary'!DH132="Yes"),OFFSET('Sanitation Data'!$H$11,0,10*ROW('Sanitation Data'!H126)),NA())</f>
        <v>#N/A</v>
      </c>
      <c r="AT132" s="508" t="e">
        <f ca="1">+IF(AND(ISNUMBER(OFFSET('Sanitation Data'!$H$12,0,10*ROW('Sanitation Data'!H126))),'Data Summary'!DI132="Yes"),OFFSET('Sanitation Data'!$H$12,0,10*ROW('Sanitation Data'!H126)),NA())</f>
        <v>#N/A</v>
      </c>
      <c r="AU132" s="508" t="e">
        <f ca="1">+IF(AND(ISNUMBER(OFFSET('Sanitation Data'!$I$4,0,10*ROW('Sanitation Data'!I126))),'Data Summary'!DJ132="Yes"),100-OFFSET('Sanitation Data'!$I$4,0,10*ROW('Sanitation Data'!I126)),NA())</f>
        <v>#N/A</v>
      </c>
      <c r="AV132" s="508" t="e">
        <f ca="1">+IF(AND(ISNUMBER(OFFSET('Sanitation Data'!$I$6,0,10*ROW('Sanitation Data'!I126))),'Data Summary'!DK132="Yes"),OFFSET('Sanitation Data'!$I$6,0,10*ROW('Sanitation Data'!I126)),NA())</f>
        <v>#N/A</v>
      </c>
      <c r="AW132" s="508" t="e">
        <f ca="1">+IF(AND(ISNUMBER(OFFSET('Sanitation Data'!$I$10,0,10*ROW('Sanitation Data'!I126))),'Data Summary'!DL132="Yes"),OFFSET('Sanitation Data'!$I$10,0,10*ROW('Sanitation Data'!I126)),NA())</f>
        <v>#N/A</v>
      </c>
      <c r="AX132" s="508" t="e">
        <f ca="1">+IF(AND(ISNUMBER(OFFSET('Sanitation Data'!$I$11,0,10*ROW('Sanitation Data'!I126))),'Data Summary'!DM132="Yes"),OFFSET('Sanitation Data'!$I$11,0,10*ROW('Sanitation Data'!I126)),NA())</f>
        <v>#N/A</v>
      </c>
      <c r="AY132" s="508" t="e">
        <f ca="1">+IF(AND(ISNUMBER(OFFSET('Sanitation Data'!$I$12,0,10*ROW('Sanitation Data'!I126))),'Data Summary'!DN132="Yes"),OFFSET('Sanitation Data'!$I$12,0,10*ROW('Sanitation Data'!I126)),NA())</f>
        <v>#N/A</v>
      </c>
      <c r="AZ132" s="509" t="e">
        <f ca="1">+IF(AND(ISNUMBER(OFFSET('Hygiene Data'!$D$5,0,10*ROW('Hygiene Data'!D126))),'Data Summary'!DO132="Yes"),OFFSET('Hygiene Data'!$D$5,0,10*ROW('Hygiene Data'!D126)),NA())</f>
        <v>#N/A</v>
      </c>
      <c r="BA132" s="509" t="e">
        <f ca="1">+IF(AND(ISNUMBER(OFFSET('Hygiene Data'!$D$7,0,10*ROW('Hygiene Data'!D126))),'Data Summary'!DP132="Yes"),OFFSET('Hygiene Data'!$D$7,0,10*ROW('Hygiene Data'!D126)),NA())</f>
        <v>#N/A</v>
      </c>
      <c r="BB132" s="509" t="e">
        <f ca="1">+IF(AND(ISNUMBER(OFFSET('Hygiene Data'!$D$9,0,10*ROW('Hygiene Data'!D126))),'Data Summary'!DQ132="Yes"),OFFSET('Hygiene Data'!$D$9,0,10*ROW('Hygiene Data'!D126)),NA())</f>
        <v>#N/A</v>
      </c>
      <c r="BC132" s="509" t="e">
        <f ca="1">+IF(AND(ISNUMBER(OFFSET('Hygiene Data'!$E$5,0,10*ROW('Hygiene Data'!E126))),'Data Summary'!DR132="Yes"),OFFSET('Hygiene Data'!$E$5,0,10*ROW('Hygiene Data'!E126)),NA())</f>
        <v>#N/A</v>
      </c>
      <c r="BD132" s="509" t="e">
        <f ca="1">+IF(AND(ISNUMBER(OFFSET('Hygiene Data'!$E$7,0,10*ROW('Hygiene Data'!E126))),'Data Summary'!DS132="Yes"),OFFSET('Hygiene Data'!$E$7,0,10*ROW('Hygiene Data'!E126)),NA())</f>
        <v>#N/A</v>
      </c>
      <c r="BE132" s="509" t="e">
        <f ca="1">+IF(AND(ISNUMBER(OFFSET('Hygiene Data'!$E$9,0,10*ROW('Hygiene Data'!E126))),'Data Summary'!DT132="Yes"),OFFSET('Hygiene Data'!$E$9,0,10*ROW('Hygiene Data'!E126)),NA())</f>
        <v>#N/A</v>
      </c>
      <c r="BF132" s="509" t="e">
        <f ca="1">+IF(AND(ISNUMBER(OFFSET('Hygiene Data'!$F$5,0,10*ROW('Hygiene Data'!F126))),'Data Summary'!DU132="Yes"),OFFSET('Hygiene Data'!$F$5,0,10*ROW('Hygiene Data'!F126)),NA())</f>
        <v>#N/A</v>
      </c>
      <c r="BG132" s="509" t="e">
        <f ca="1">+IF(AND(ISNUMBER(OFFSET('Hygiene Data'!$F$7,0,10*ROW('Hygiene Data'!F126))),'Data Summary'!DV132="Yes"),OFFSET('Hygiene Data'!$F$7,0,10*ROW('Hygiene Data'!F126)),NA())</f>
        <v>#N/A</v>
      </c>
      <c r="BH132" s="509" t="e">
        <f ca="1">+IF(AND(ISNUMBER(OFFSET('Hygiene Data'!$F$9,0,10*ROW('Hygiene Data'!F126))),'Data Summary'!DW132="Yes"),OFFSET('Hygiene Data'!$F$9,0,10*ROW('Hygiene Data'!F126)),NA())</f>
        <v>#N/A</v>
      </c>
      <c r="BI132" s="509" t="e">
        <f ca="1">+IF(AND(ISNUMBER(OFFSET('Hygiene Data'!$G$5,0,10*ROW('Hygiene Data'!G126))),'Data Summary'!DX132="Yes"),OFFSET('Hygiene Data'!$G$5,0,10*ROW('Hygiene Data'!G126)),NA())</f>
        <v>#N/A</v>
      </c>
      <c r="BJ132" s="509" t="e">
        <f ca="1">+IF(AND(ISNUMBER(OFFSET('Hygiene Data'!$G$7,0,10*ROW('Hygiene Data'!G126))),'Data Summary'!DY132="Yes"),OFFSET('Hygiene Data'!$G$7,0,10*ROW('Hygiene Data'!G126)),NA())</f>
        <v>#N/A</v>
      </c>
      <c r="BK132" s="509" t="e">
        <f ca="1">+IF(AND(ISNUMBER(OFFSET('Hygiene Data'!$G$9,0,10*ROW('Hygiene Data'!G126))),'Data Summary'!DZ132="Yes"),OFFSET('Hygiene Data'!$G$9,0,10*ROW('Hygiene Data'!G126)),NA())</f>
        <v>#N/A</v>
      </c>
      <c r="BL132" s="509" t="e">
        <f ca="1">+IF(AND(ISNUMBER(OFFSET('Hygiene Data'!$H$5,0,10*ROW('Hygiene Data'!H126))),'Data Summary'!EA132="Yes"),OFFSET('Hygiene Data'!$H$5,0,10*ROW('Hygiene Data'!H126)),NA())</f>
        <v>#N/A</v>
      </c>
      <c r="BM132" s="509" t="e">
        <f ca="1">+IF(AND(ISNUMBER(OFFSET('Hygiene Data'!$H$7,0,10*ROW('Hygiene Data'!H126))),'Data Summary'!EB132="Yes"),OFFSET('Hygiene Data'!$H$7,0,10*ROW('Hygiene Data'!H126)),NA())</f>
        <v>#N/A</v>
      </c>
      <c r="BN132" s="509" t="e">
        <f ca="1">+IF(AND(ISNUMBER(OFFSET('Hygiene Data'!$H$9,0,10*ROW('Hygiene Data'!H126))),'Data Summary'!EC132="Yes"),OFFSET('Hygiene Data'!$H$9,0,10*ROW('Hygiene Data'!H126)),NA())</f>
        <v>#N/A</v>
      </c>
      <c r="BO132" s="509" t="e">
        <f ca="1">+IF(AND(ISNUMBER(OFFSET('Hygiene Data'!$I$5,0,10*ROW('Hygiene Data'!I126))),'Data Summary'!ED132="Yes"),OFFSET('Hygiene Data'!$I$5,0,10*ROW('Hygiene Data'!I126)),NA())</f>
        <v>#N/A</v>
      </c>
      <c r="BP132" s="509" t="e">
        <f ca="1">+IF(AND(ISNUMBER(OFFSET('Hygiene Data'!$I$7,0,10*ROW('Hygiene Data'!I126))),'Data Summary'!EE132="Yes"),OFFSET('Hygiene Data'!$I$7,0,10*ROW('Hygiene Data'!I126)),NA())</f>
        <v>#N/A</v>
      </c>
      <c r="BQ132" s="509" t="e">
        <f ca="1">+IF(AND(ISNUMBER(OFFSET('Hygiene Data'!$I$9,0,10*ROW('Hygiene Data'!I126))),'Data Summary'!EF132="Yes"),OFFSET('Hygiene Data'!$I$9,0,10*ROW('Hygiene Data'!I126)),NA())</f>
        <v>#N/A</v>
      </c>
    </row>
    <row r="133" spans="1:69" x14ac:dyDescent="0.25">
      <c r="A133" s="505" t="e">
        <f ca="1">+RIGHT('Data Summary'!A133,LEN('Data Summary'!A133)-9)</f>
        <v>#VALUE!</v>
      </c>
      <c r="B133" s="479" t="str">
        <f ca="1">+IF(ISTEXT('Data Summary'!B133),'Data Summary'!B133,"")</f>
        <v/>
      </c>
      <c r="C133" s="506" t="e">
        <f ca="1">+VALUE('Data Summary'!C133)</f>
        <v>#VALUE!</v>
      </c>
      <c r="D133" s="507" t="e">
        <f ca="1">+IF(AND(ISNUMBER(OFFSET('Water Data'!$D$4,0,10*ROW('Water Data'!D127))),'Data Summary'!BS133="Yes"),100-OFFSET('Water Data'!$D$4,0,10*ROW('Water Data'!D127)),NA())</f>
        <v>#N/A</v>
      </c>
      <c r="E133" s="507" t="e">
        <f ca="1">+IF(AND(ISNUMBER(OFFSET('Water Data'!$D$6,0,10*ROW('Water Data'!D127))),'Data Summary'!BT133="Yes"),OFFSET('Water Data'!$D$6,0,10*ROW('Water Data'!D127)),NA())</f>
        <v>#N/A</v>
      </c>
      <c r="F133" s="507" t="e">
        <f ca="1">+IF(AND(ISNUMBER(OFFSET('Water Data'!$D$9,0,10*ROW('Water Data'!D127))),'Data Summary'!BU133="Yes"),OFFSET('Water Data'!$D$9,0,10*ROW('Water Data'!D127)),NA())</f>
        <v>#N/A</v>
      </c>
      <c r="G133" s="507" t="e">
        <f ca="1">+IF(AND(ISNUMBER(OFFSET('Water Data'!$E$4,0,10*ROW('Water Data'!E127))),'Data Summary'!BV133="Yes"),100-OFFSET('Water Data'!$E$4,0,10*ROW('Water Data'!E127)),NA())</f>
        <v>#N/A</v>
      </c>
      <c r="H133" s="507" t="e">
        <f ca="1">+IF(AND(ISNUMBER(OFFSET('Water Data'!$E$6,0,10*ROW('Water Data'!E127))),'Data Summary'!BW133="Yes"),OFFSET('Water Data'!$E$6,0,10*ROW('Water Data'!E127)),NA())</f>
        <v>#N/A</v>
      </c>
      <c r="I133" s="507" t="e">
        <f ca="1">+IF(AND(ISNUMBER(OFFSET('Water Data'!$E$9,0,10*ROW('Water Data'!E127))),'Data Summary'!BX133="Yes"),OFFSET('Water Data'!$E$9,0,10*ROW('Water Data'!E127)),NA())</f>
        <v>#N/A</v>
      </c>
      <c r="J133" s="507" t="e">
        <f ca="1">+IF(AND(ISNUMBER(OFFSET('Water Data'!$F$4,0,10*ROW('Water Data'!F127))),'Data Summary'!BY133="Yes"),100-OFFSET('Water Data'!$F$4,0,10*ROW('Water Data'!F127)),NA())</f>
        <v>#N/A</v>
      </c>
      <c r="K133" s="507" t="e">
        <f ca="1">+IF(AND(ISNUMBER(OFFSET('Water Data'!$F$6,0,10*ROW('Water Data'!F127))),'Data Summary'!BZ133="Yes"),OFFSET('Water Data'!$F$6,0,10*ROW('Water Data'!F127)),NA())</f>
        <v>#N/A</v>
      </c>
      <c r="L133" s="507" t="e">
        <f ca="1">+IF(AND(ISNUMBER(OFFSET('Water Data'!$F$9,0,10*ROW('Water Data'!F127))),'Data Summary'!CA133="Yes"),OFFSET('Water Data'!$F$9,0,10*ROW('Water Data'!F127)),NA())</f>
        <v>#N/A</v>
      </c>
      <c r="M133" s="507" t="e">
        <f ca="1">+IF(AND(ISNUMBER(OFFSET('Water Data'!$G$4,0,10*ROW('Water Data'!G127))),'Data Summary'!CB133="Yes"),100-OFFSET('Water Data'!$G$4,0,10*ROW('Water Data'!G127)),NA())</f>
        <v>#N/A</v>
      </c>
      <c r="N133" s="507" t="e">
        <f ca="1">+IF(AND(ISNUMBER(OFFSET('Water Data'!$G$6,0,10*ROW('Water Data'!G127))),'Data Summary'!CC133="Yes"),OFFSET('Water Data'!$G$6,0,10*ROW('Water Data'!G127)),NA())</f>
        <v>#N/A</v>
      </c>
      <c r="O133" s="507" t="e">
        <f ca="1">+IF(AND(ISNUMBER(OFFSET('Water Data'!$G$9,0,10*ROW('Water Data'!G127))),'Data Summary'!CD133="Yes"),OFFSET('Water Data'!$G$9,0,10*ROW('Water Data'!G127)),NA())</f>
        <v>#N/A</v>
      </c>
      <c r="P133" s="507" t="e">
        <f ca="1">+IF(AND(ISNUMBER(OFFSET('Water Data'!$H$4,0,10*ROW('Water Data'!H127))),'Data Summary'!CE133="Yes"),100-OFFSET('Water Data'!$H$4,0,10*ROW('Water Data'!H127)),NA())</f>
        <v>#N/A</v>
      </c>
      <c r="Q133" s="507" t="e">
        <f ca="1">+IF(AND(ISNUMBER(OFFSET('Water Data'!$H$6,0,10*ROW('Water Data'!H127))),'Data Summary'!CF133="Yes"),OFFSET('Water Data'!$H$6,0,10*ROW('Water Data'!H127)),NA())</f>
        <v>#N/A</v>
      </c>
      <c r="R133" s="507" t="e">
        <f ca="1">+IF(AND(ISNUMBER(OFFSET('Water Data'!$H$9,0,10*ROW('Water Data'!H127))),'Data Summary'!CG133="Yes"),OFFSET('Water Data'!$H$9,0,10*ROW('Water Data'!H127)),NA())</f>
        <v>#N/A</v>
      </c>
      <c r="S133" s="507" t="e">
        <f ca="1">+IF(AND(ISNUMBER(OFFSET('Water Data'!$I$4,0,10*ROW('Water Data'!I127))),'Data Summary'!CH133="Yes"),100-OFFSET('Water Data'!$I$4,0,10*ROW('Water Data'!I127)),NA())</f>
        <v>#N/A</v>
      </c>
      <c r="T133" s="507" t="e">
        <f ca="1">+IF(AND(ISNUMBER(OFFSET('Water Data'!$I$6,0,10*ROW('Water Data'!I127))),'Data Summary'!CI133="Yes"),OFFSET('Water Data'!$I$6,0,10*ROW('Water Data'!I127)),NA())</f>
        <v>#N/A</v>
      </c>
      <c r="U133" s="507" t="e">
        <f ca="1">+IF(AND(ISNUMBER(OFFSET('Water Data'!$I$9,0,10*ROW('Water Data'!I127))),'Data Summary'!CJ133="Yes"),OFFSET('Water Data'!$I$9,0,10*ROW('Water Data'!I127)),NA())</f>
        <v>#N/A</v>
      </c>
      <c r="V133" s="508" t="e">
        <f ca="1">+IF(AND(ISNUMBER(OFFSET('Sanitation Data'!$D$4,0,10*ROW('Sanitation Data'!D127))),'Data Summary'!CK133="Yes"),100-OFFSET('Sanitation Data'!$D$4,0,10*ROW('Sanitation Data'!D127)),NA())</f>
        <v>#N/A</v>
      </c>
      <c r="W133" s="508" t="e">
        <f ca="1">+IF(AND(ISNUMBER(OFFSET('Sanitation Data'!$D$6,0,10*ROW('Sanitation Data'!D127))),'Data Summary'!CL133="Yes"),OFFSET('Sanitation Data'!$D$6,0,10*ROW('Sanitation Data'!D127)),NA())</f>
        <v>#N/A</v>
      </c>
      <c r="X133" s="508" t="e">
        <f ca="1">+IF(AND(ISNUMBER(OFFSET('Sanitation Data'!$D$10,0,10*ROW('Sanitation Data'!D127))),'Data Summary'!CM133="Yes"),OFFSET('Sanitation Data'!$D$10,0,10*ROW('Sanitation Data'!D127)),NA())</f>
        <v>#N/A</v>
      </c>
      <c r="Y133" s="508" t="e">
        <f ca="1">+IF(AND(ISNUMBER(OFFSET('Sanitation Data'!$D$11,0,10*ROW('Sanitation Data'!D127))),'Data Summary'!CN133="Yes"),OFFSET('Sanitation Data'!$D$11,0,10*ROW('Sanitation Data'!D127)),NA())</f>
        <v>#N/A</v>
      </c>
      <c r="Z133" s="508" t="e">
        <f ca="1">+IF(AND(ISNUMBER(OFFSET('Sanitation Data'!$D$12,0,10*ROW('Sanitation Data'!D127))),'Data Summary'!CO133="Yes"),OFFSET('Sanitation Data'!$D$12,0,10*ROW('Sanitation Data'!D127)),NA())</f>
        <v>#N/A</v>
      </c>
      <c r="AA133" s="508" t="e">
        <f ca="1">+IF(AND(ISNUMBER(OFFSET('Sanitation Data'!$E$4,0,10*ROW('Sanitation Data'!E127))),'Data Summary'!CP133="Yes"),100-OFFSET('Sanitation Data'!$E$4,0,10*ROW('Sanitation Data'!E127)),NA())</f>
        <v>#N/A</v>
      </c>
      <c r="AB133" s="508" t="e">
        <f ca="1">+IF(AND(ISNUMBER(OFFSET('Sanitation Data'!$E$6,0,10*ROW('Sanitation Data'!E127))),'Data Summary'!CQ133="Yes"),OFFSET('Sanitation Data'!$E$6,0,10*ROW('Sanitation Data'!E127)),NA())</f>
        <v>#N/A</v>
      </c>
      <c r="AC133" s="508" t="e">
        <f ca="1">+IF(AND(ISNUMBER(OFFSET('Sanitation Data'!$E$10,0,10*ROW('Sanitation Data'!E127))),'Data Summary'!CR133="Yes"),OFFSET('Sanitation Data'!$E$10,0,10*ROW('Sanitation Data'!E127)),NA())</f>
        <v>#N/A</v>
      </c>
      <c r="AD133" s="508" t="e">
        <f ca="1">+IF(AND(ISNUMBER(OFFSET('Sanitation Data'!$E$11,0,10*ROW('Sanitation Data'!E127))),'Data Summary'!CS133="Yes"),OFFSET('Sanitation Data'!$E$11,0,10*ROW('Sanitation Data'!E127)),NA())</f>
        <v>#N/A</v>
      </c>
      <c r="AE133" s="508" t="e">
        <f ca="1">+IF(AND(ISNUMBER(OFFSET('Sanitation Data'!$E$12,0,10*ROW('Sanitation Data'!E127))),'Data Summary'!CT133="Yes"),OFFSET('Sanitation Data'!$E$12,0,10*ROW('Sanitation Data'!E127)),NA())</f>
        <v>#N/A</v>
      </c>
      <c r="AF133" s="508" t="e">
        <f ca="1">+IF(AND(ISNUMBER(OFFSET('Sanitation Data'!$F$4,0,10*ROW('Sanitation Data'!F127))),'Data Summary'!CU133="Yes"),100-OFFSET('Sanitation Data'!$F$4,0,10*ROW('Sanitation Data'!F127)),NA())</f>
        <v>#N/A</v>
      </c>
      <c r="AG133" s="508" t="e">
        <f ca="1">+IF(AND(ISNUMBER(OFFSET('Sanitation Data'!$F$6,0,10*ROW('Sanitation Data'!F127))),'Data Summary'!CV133="Yes"),OFFSET('Sanitation Data'!$F$6,0,10*ROW('Sanitation Data'!F127)),NA())</f>
        <v>#N/A</v>
      </c>
      <c r="AH133" s="508" t="e">
        <f ca="1">+IF(AND(ISNUMBER(OFFSET('Sanitation Data'!$F$10,0,10*ROW('Sanitation Data'!F127))),'Data Summary'!CW133="Yes"),OFFSET('Sanitation Data'!$F$10,0,10*ROW('Sanitation Data'!F127)),NA())</f>
        <v>#N/A</v>
      </c>
      <c r="AI133" s="508" t="e">
        <f ca="1">+IF(AND(ISNUMBER(OFFSET('Sanitation Data'!$F$11,0,10*ROW('Sanitation Data'!F127))),'Data Summary'!CX133="Yes"),OFFSET('Sanitation Data'!$F$11,0,10*ROW('Sanitation Data'!F127)),NA())</f>
        <v>#N/A</v>
      </c>
      <c r="AJ133" s="508" t="e">
        <f ca="1">+IF(AND(ISNUMBER(OFFSET('Sanitation Data'!$F$12,0,10*ROW('Sanitation Data'!F127))),'Data Summary'!CY133="Yes"),OFFSET('Sanitation Data'!$F$12,0,10*ROW('Sanitation Data'!F127)),NA())</f>
        <v>#N/A</v>
      </c>
      <c r="AK133" s="508" t="e">
        <f ca="1">+IF(AND(ISNUMBER(OFFSET('Sanitation Data'!$G$4,0,10*ROW('Sanitation Data'!G127))),'Data Summary'!CZ133="Yes"),100-OFFSET('Sanitation Data'!$G$4,0,10*ROW('Sanitation Data'!G127)),NA())</f>
        <v>#N/A</v>
      </c>
      <c r="AL133" s="508" t="e">
        <f ca="1">+IF(AND(ISNUMBER(OFFSET('Sanitation Data'!$G$6,0,10*ROW('Sanitation Data'!G127))),'Data Summary'!DA133="Yes"),OFFSET('Sanitation Data'!$G$6,0,10*ROW('Sanitation Data'!G127)),NA())</f>
        <v>#N/A</v>
      </c>
      <c r="AM133" s="508" t="e">
        <f ca="1">+IF(AND(ISNUMBER(OFFSET('Sanitation Data'!$G$10,0,10*ROW('Sanitation Data'!G127))),'Data Summary'!DB133="Yes"),OFFSET('Sanitation Data'!$G$10,0,10*ROW('Sanitation Data'!G127)),NA())</f>
        <v>#N/A</v>
      </c>
      <c r="AN133" s="508" t="e">
        <f ca="1">+IF(AND(ISNUMBER(OFFSET('Sanitation Data'!$G$11,0,10*ROW('Sanitation Data'!G127))),'Data Summary'!DC133="Yes"),OFFSET('Sanitation Data'!$G$11,0,10*ROW('Sanitation Data'!G127)),NA())</f>
        <v>#N/A</v>
      </c>
      <c r="AO133" s="508" t="e">
        <f ca="1">+IF(AND(ISNUMBER(OFFSET('Sanitation Data'!$G$12,0,10*ROW('Sanitation Data'!G127))),'Data Summary'!DD133="Yes"),OFFSET('Sanitation Data'!$G$12,0,10*ROW('Sanitation Data'!G127)),NA())</f>
        <v>#N/A</v>
      </c>
      <c r="AP133" s="508" t="e">
        <f ca="1">+IF(AND(ISNUMBER(OFFSET('Sanitation Data'!$H$4,0,10*ROW('Sanitation Data'!H127))),'Data Summary'!DE133="Yes"),100-OFFSET('Sanitation Data'!$H$4,0,10*ROW('Sanitation Data'!H127)),NA())</f>
        <v>#N/A</v>
      </c>
      <c r="AQ133" s="508" t="e">
        <f ca="1">+IF(AND(ISNUMBER(OFFSET('Sanitation Data'!$H$6,0,10*ROW('Sanitation Data'!H127))),'Data Summary'!DF133="Yes"),OFFSET('Sanitation Data'!$H$6,0,10*ROW('Sanitation Data'!H127)),NA())</f>
        <v>#N/A</v>
      </c>
      <c r="AR133" s="508" t="e">
        <f ca="1">+IF(AND(ISNUMBER(OFFSET('Sanitation Data'!$H$10,0,10*ROW('Sanitation Data'!H127))),'Data Summary'!DG133="Yes"),OFFSET('Sanitation Data'!$H$10,0,10*ROW('Sanitation Data'!H127)),NA())</f>
        <v>#N/A</v>
      </c>
      <c r="AS133" s="508" t="e">
        <f ca="1">+IF(AND(ISNUMBER(OFFSET('Sanitation Data'!$H$11,0,10*ROW('Sanitation Data'!H127))),'Data Summary'!DH133="Yes"),OFFSET('Sanitation Data'!$H$11,0,10*ROW('Sanitation Data'!H127)),NA())</f>
        <v>#N/A</v>
      </c>
      <c r="AT133" s="508" t="e">
        <f ca="1">+IF(AND(ISNUMBER(OFFSET('Sanitation Data'!$H$12,0,10*ROW('Sanitation Data'!H127))),'Data Summary'!DI133="Yes"),OFFSET('Sanitation Data'!$H$12,0,10*ROW('Sanitation Data'!H127)),NA())</f>
        <v>#N/A</v>
      </c>
      <c r="AU133" s="508" t="e">
        <f ca="1">+IF(AND(ISNUMBER(OFFSET('Sanitation Data'!$I$4,0,10*ROW('Sanitation Data'!I127))),'Data Summary'!DJ133="Yes"),100-OFFSET('Sanitation Data'!$I$4,0,10*ROW('Sanitation Data'!I127)),NA())</f>
        <v>#N/A</v>
      </c>
      <c r="AV133" s="508" t="e">
        <f ca="1">+IF(AND(ISNUMBER(OFFSET('Sanitation Data'!$I$6,0,10*ROW('Sanitation Data'!I127))),'Data Summary'!DK133="Yes"),OFFSET('Sanitation Data'!$I$6,0,10*ROW('Sanitation Data'!I127)),NA())</f>
        <v>#N/A</v>
      </c>
      <c r="AW133" s="508" t="e">
        <f ca="1">+IF(AND(ISNUMBER(OFFSET('Sanitation Data'!$I$10,0,10*ROW('Sanitation Data'!I127))),'Data Summary'!DL133="Yes"),OFFSET('Sanitation Data'!$I$10,0,10*ROW('Sanitation Data'!I127)),NA())</f>
        <v>#N/A</v>
      </c>
      <c r="AX133" s="508" t="e">
        <f ca="1">+IF(AND(ISNUMBER(OFFSET('Sanitation Data'!$I$11,0,10*ROW('Sanitation Data'!I127))),'Data Summary'!DM133="Yes"),OFFSET('Sanitation Data'!$I$11,0,10*ROW('Sanitation Data'!I127)),NA())</f>
        <v>#N/A</v>
      </c>
      <c r="AY133" s="508" t="e">
        <f ca="1">+IF(AND(ISNUMBER(OFFSET('Sanitation Data'!$I$12,0,10*ROW('Sanitation Data'!I127))),'Data Summary'!DN133="Yes"),OFFSET('Sanitation Data'!$I$12,0,10*ROW('Sanitation Data'!I127)),NA())</f>
        <v>#N/A</v>
      </c>
      <c r="AZ133" s="509" t="e">
        <f ca="1">+IF(AND(ISNUMBER(OFFSET('Hygiene Data'!$D$5,0,10*ROW('Hygiene Data'!D127))),'Data Summary'!DO133="Yes"),OFFSET('Hygiene Data'!$D$5,0,10*ROW('Hygiene Data'!D127)),NA())</f>
        <v>#N/A</v>
      </c>
      <c r="BA133" s="509" t="e">
        <f ca="1">+IF(AND(ISNUMBER(OFFSET('Hygiene Data'!$D$7,0,10*ROW('Hygiene Data'!D127))),'Data Summary'!DP133="Yes"),OFFSET('Hygiene Data'!$D$7,0,10*ROW('Hygiene Data'!D127)),NA())</f>
        <v>#N/A</v>
      </c>
      <c r="BB133" s="509" t="e">
        <f ca="1">+IF(AND(ISNUMBER(OFFSET('Hygiene Data'!$D$9,0,10*ROW('Hygiene Data'!D127))),'Data Summary'!DQ133="Yes"),OFFSET('Hygiene Data'!$D$9,0,10*ROW('Hygiene Data'!D127)),NA())</f>
        <v>#N/A</v>
      </c>
      <c r="BC133" s="509" t="e">
        <f ca="1">+IF(AND(ISNUMBER(OFFSET('Hygiene Data'!$E$5,0,10*ROW('Hygiene Data'!E127))),'Data Summary'!DR133="Yes"),OFFSET('Hygiene Data'!$E$5,0,10*ROW('Hygiene Data'!E127)),NA())</f>
        <v>#N/A</v>
      </c>
      <c r="BD133" s="509" t="e">
        <f ca="1">+IF(AND(ISNUMBER(OFFSET('Hygiene Data'!$E$7,0,10*ROW('Hygiene Data'!E127))),'Data Summary'!DS133="Yes"),OFFSET('Hygiene Data'!$E$7,0,10*ROW('Hygiene Data'!E127)),NA())</f>
        <v>#N/A</v>
      </c>
      <c r="BE133" s="509" t="e">
        <f ca="1">+IF(AND(ISNUMBER(OFFSET('Hygiene Data'!$E$9,0,10*ROW('Hygiene Data'!E127))),'Data Summary'!DT133="Yes"),OFFSET('Hygiene Data'!$E$9,0,10*ROW('Hygiene Data'!E127)),NA())</f>
        <v>#N/A</v>
      </c>
      <c r="BF133" s="509" t="e">
        <f ca="1">+IF(AND(ISNUMBER(OFFSET('Hygiene Data'!$F$5,0,10*ROW('Hygiene Data'!F127))),'Data Summary'!DU133="Yes"),OFFSET('Hygiene Data'!$F$5,0,10*ROW('Hygiene Data'!F127)),NA())</f>
        <v>#N/A</v>
      </c>
      <c r="BG133" s="509" t="e">
        <f ca="1">+IF(AND(ISNUMBER(OFFSET('Hygiene Data'!$F$7,0,10*ROW('Hygiene Data'!F127))),'Data Summary'!DV133="Yes"),OFFSET('Hygiene Data'!$F$7,0,10*ROW('Hygiene Data'!F127)),NA())</f>
        <v>#N/A</v>
      </c>
      <c r="BH133" s="509" t="e">
        <f ca="1">+IF(AND(ISNUMBER(OFFSET('Hygiene Data'!$F$9,0,10*ROW('Hygiene Data'!F127))),'Data Summary'!DW133="Yes"),OFFSET('Hygiene Data'!$F$9,0,10*ROW('Hygiene Data'!F127)),NA())</f>
        <v>#N/A</v>
      </c>
      <c r="BI133" s="509" t="e">
        <f ca="1">+IF(AND(ISNUMBER(OFFSET('Hygiene Data'!$G$5,0,10*ROW('Hygiene Data'!G127))),'Data Summary'!DX133="Yes"),OFFSET('Hygiene Data'!$G$5,0,10*ROW('Hygiene Data'!G127)),NA())</f>
        <v>#N/A</v>
      </c>
      <c r="BJ133" s="509" t="e">
        <f ca="1">+IF(AND(ISNUMBER(OFFSET('Hygiene Data'!$G$7,0,10*ROW('Hygiene Data'!G127))),'Data Summary'!DY133="Yes"),OFFSET('Hygiene Data'!$G$7,0,10*ROW('Hygiene Data'!G127)),NA())</f>
        <v>#N/A</v>
      </c>
      <c r="BK133" s="509" t="e">
        <f ca="1">+IF(AND(ISNUMBER(OFFSET('Hygiene Data'!$G$9,0,10*ROW('Hygiene Data'!G127))),'Data Summary'!DZ133="Yes"),OFFSET('Hygiene Data'!$G$9,0,10*ROW('Hygiene Data'!G127)),NA())</f>
        <v>#N/A</v>
      </c>
      <c r="BL133" s="509" t="e">
        <f ca="1">+IF(AND(ISNUMBER(OFFSET('Hygiene Data'!$H$5,0,10*ROW('Hygiene Data'!H127))),'Data Summary'!EA133="Yes"),OFFSET('Hygiene Data'!$H$5,0,10*ROW('Hygiene Data'!H127)),NA())</f>
        <v>#N/A</v>
      </c>
      <c r="BM133" s="509" t="e">
        <f ca="1">+IF(AND(ISNUMBER(OFFSET('Hygiene Data'!$H$7,0,10*ROW('Hygiene Data'!H127))),'Data Summary'!EB133="Yes"),OFFSET('Hygiene Data'!$H$7,0,10*ROW('Hygiene Data'!H127)),NA())</f>
        <v>#N/A</v>
      </c>
      <c r="BN133" s="509" t="e">
        <f ca="1">+IF(AND(ISNUMBER(OFFSET('Hygiene Data'!$H$9,0,10*ROW('Hygiene Data'!H127))),'Data Summary'!EC133="Yes"),OFFSET('Hygiene Data'!$H$9,0,10*ROW('Hygiene Data'!H127)),NA())</f>
        <v>#N/A</v>
      </c>
      <c r="BO133" s="509" t="e">
        <f ca="1">+IF(AND(ISNUMBER(OFFSET('Hygiene Data'!$I$5,0,10*ROW('Hygiene Data'!I127))),'Data Summary'!ED133="Yes"),OFFSET('Hygiene Data'!$I$5,0,10*ROW('Hygiene Data'!I127)),NA())</f>
        <v>#N/A</v>
      </c>
      <c r="BP133" s="509" t="e">
        <f ca="1">+IF(AND(ISNUMBER(OFFSET('Hygiene Data'!$I$7,0,10*ROW('Hygiene Data'!I127))),'Data Summary'!EE133="Yes"),OFFSET('Hygiene Data'!$I$7,0,10*ROW('Hygiene Data'!I127)),NA())</f>
        <v>#N/A</v>
      </c>
      <c r="BQ133" s="509" t="e">
        <f ca="1">+IF(AND(ISNUMBER(OFFSET('Hygiene Data'!$I$9,0,10*ROW('Hygiene Data'!I127))),'Data Summary'!EF133="Yes"),OFFSET('Hygiene Data'!$I$9,0,10*ROW('Hygiene Data'!I127)),NA())</f>
        <v>#N/A</v>
      </c>
    </row>
    <row r="134" spans="1:69" x14ac:dyDescent="0.25">
      <c r="A134" s="505" t="e">
        <f ca="1">+RIGHT('Data Summary'!A134,LEN('Data Summary'!A134)-9)</f>
        <v>#VALUE!</v>
      </c>
      <c r="B134" s="479" t="str">
        <f ca="1">+IF(ISTEXT('Data Summary'!B134),'Data Summary'!B134,"")</f>
        <v/>
      </c>
      <c r="C134" s="506" t="e">
        <f ca="1">+VALUE('Data Summary'!C134)</f>
        <v>#VALUE!</v>
      </c>
      <c r="D134" s="507" t="e">
        <f ca="1">+IF(AND(ISNUMBER(OFFSET('Water Data'!$D$4,0,10*ROW('Water Data'!D128))),'Data Summary'!BS134="Yes"),100-OFFSET('Water Data'!$D$4,0,10*ROW('Water Data'!D128)),NA())</f>
        <v>#N/A</v>
      </c>
      <c r="E134" s="507" t="e">
        <f ca="1">+IF(AND(ISNUMBER(OFFSET('Water Data'!$D$6,0,10*ROW('Water Data'!D128))),'Data Summary'!BT134="Yes"),OFFSET('Water Data'!$D$6,0,10*ROW('Water Data'!D128)),NA())</f>
        <v>#N/A</v>
      </c>
      <c r="F134" s="507" t="e">
        <f ca="1">+IF(AND(ISNUMBER(OFFSET('Water Data'!$D$9,0,10*ROW('Water Data'!D128))),'Data Summary'!BU134="Yes"),OFFSET('Water Data'!$D$9,0,10*ROW('Water Data'!D128)),NA())</f>
        <v>#N/A</v>
      </c>
      <c r="G134" s="507" t="e">
        <f ca="1">+IF(AND(ISNUMBER(OFFSET('Water Data'!$E$4,0,10*ROW('Water Data'!E128))),'Data Summary'!BV134="Yes"),100-OFFSET('Water Data'!$E$4,0,10*ROW('Water Data'!E128)),NA())</f>
        <v>#N/A</v>
      </c>
      <c r="H134" s="507" t="e">
        <f ca="1">+IF(AND(ISNUMBER(OFFSET('Water Data'!$E$6,0,10*ROW('Water Data'!E128))),'Data Summary'!BW134="Yes"),OFFSET('Water Data'!$E$6,0,10*ROW('Water Data'!E128)),NA())</f>
        <v>#N/A</v>
      </c>
      <c r="I134" s="507" t="e">
        <f ca="1">+IF(AND(ISNUMBER(OFFSET('Water Data'!$E$9,0,10*ROW('Water Data'!E128))),'Data Summary'!BX134="Yes"),OFFSET('Water Data'!$E$9,0,10*ROW('Water Data'!E128)),NA())</f>
        <v>#N/A</v>
      </c>
      <c r="J134" s="507" t="e">
        <f ca="1">+IF(AND(ISNUMBER(OFFSET('Water Data'!$F$4,0,10*ROW('Water Data'!F128))),'Data Summary'!BY134="Yes"),100-OFFSET('Water Data'!$F$4,0,10*ROW('Water Data'!F128)),NA())</f>
        <v>#N/A</v>
      </c>
      <c r="K134" s="507" t="e">
        <f ca="1">+IF(AND(ISNUMBER(OFFSET('Water Data'!$F$6,0,10*ROW('Water Data'!F128))),'Data Summary'!BZ134="Yes"),OFFSET('Water Data'!$F$6,0,10*ROW('Water Data'!F128)),NA())</f>
        <v>#N/A</v>
      </c>
      <c r="L134" s="507" t="e">
        <f ca="1">+IF(AND(ISNUMBER(OFFSET('Water Data'!$F$9,0,10*ROW('Water Data'!F128))),'Data Summary'!CA134="Yes"),OFFSET('Water Data'!$F$9,0,10*ROW('Water Data'!F128)),NA())</f>
        <v>#N/A</v>
      </c>
      <c r="M134" s="507" t="e">
        <f ca="1">+IF(AND(ISNUMBER(OFFSET('Water Data'!$G$4,0,10*ROW('Water Data'!G128))),'Data Summary'!CB134="Yes"),100-OFFSET('Water Data'!$G$4,0,10*ROW('Water Data'!G128)),NA())</f>
        <v>#N/A</v>
      </c>
      <c r="N134" s="507" t="e">
        <f ca="1">+IF(AND(ISNUMBER(OFFSET('Water Data'!$G$6,0,10*ROW('Water Data'!G128))),'Data Summary'!CC134="Yes"),OFFSET('Water Data'!$G$6,0,10*ROW('Water Data'!G128)),NA())</f>
        <v>#N/A</v>
      </c>
      <c r="O134" s="507" t="e">
        <f ca="1">+IF(AND(ISNUMBER(OFFSET('Water Data'!$G$9,0,10*ROW('Water Data'!G128))),'Data Summary'!CD134="Yes"),OFFSET('Water Data'!$G$9,0,10*ROW('Water Data'!G128)),NA())</f>
        <v>#N/A</v>
      </c>
      <c r="P134" s="507" t="e">
        <f ca="1">+IF(AND(ISNUMBER(OFFSET('Water Data'!$H$4,0,10*ROW('Water Data'!H128))),'Data Summary'!CE134="Yes"),100-OFFSET('Water Data'!$H$4,0,10*ROW('Water Data'!H128)),NA())</f>
        <v>#N/A</v>
      </c>
      <c r="Q134" s="507" t="e">
        <f ca="1">+IF(AND(ISNUMBER(OFFSET('Water Data'!$H$6,0,10*ROW('Water Data'!H128))),'Data Summary'!CF134="Yes"),OFFSET('Water Data'!$H$6,0,10*ROW('Water Data'!H128)),NA())</f>
        <v>#N/A</v>
      </c>
      <c r="R134" s="507" t="e">
        <f ca="1">+IF(AND(ISNUMBER(OFFSET('Water Data'!$H$9,0,10*ROW('Water Data'!H128))),'Data Summary'!CG134="Yes"),OFFSET('Water Data'!$H$9,0,10*ROW('Water Data'!H128)),NA())</f>
        <v>#N/A</v>
      </c>
      <c r="S134" s="507" t="e">
        <f ca="1">+IF(AND(ISNUMBER(OFFSET('Water Data'!$I$4,0,10*ROW('Water Data'!I128))),'Data Summary'!CH134="Yes"),100-OFFSET('Water Data'!$I$4,0,10*ROW('Water Data'!I128)),NA())</f>
        <v>#N/A</v>
      </c>
      <c r="T134" s="507" t="e">
        <f ca="1">+IF(AND(ISNUMBER(OFFSET('Water Data'!$I$6,0,10*ROW('Water Data'!I128))),'Data Summary'!CI134="Yes"),OFFSET('Water Data'!$I$6,0,10*ROW('Water Data'!I128)),NA())</f>
        <v>#N/A</v>
      </c>
      <c r="U134" s="507" t="e">
        <f ca="1">+IF(AND(ISNUMBER(OFFSET('Water Data'!$I$9,0,10*ROW('Water Data'!I128))),'Data Summary'!CJ134="Yes"),OFFSET('Water Data'!$I$9,0,10*ROW('Water Data'!I128)),NA())</f>
        <v>#N/A</v>
      </c>
      <c r="V134" s="508" t="e">
        <f ca="1">+IF(AND(ISNUMBER(OFFSET('Sanitation Data'!$D$4,0,10*ROW('Sanitation Data'!D128))),'Data Summary'!CK134="Yes"),100-OFFSET('Sanitation Data'!$D$4,0,10*ROW('Sanitation Data'!D128)),NA())</f>
        <v>#N/A</v>
      </c>
      <c r="W134" s="508" t="e">
        <f ca="1">+IF(AND(ISNUMBER(OFFSET('Sanitation Data'!$D$6,0,10*ROW('Sanitation Data'!D128))),'Data Summary'!CL134="Yes"),OFFSET('Sanitation Data'!$D$6,0,10*ROW('Sanitation Data'!D128)),NA())</f>
        <v>#N/A</v>
      </c>
      <c r="X134" s="508" t="e">
        <f ca="1">+IF(AND(ISNUMBER(OFFSET('Sanitation Data'!$D$10,0,10*ROW('Sanitation Data'!D128))),'Data Summary'!CM134="Yes"),OFFSET('Sanitation Data'!$D$10,0,10*ROW('Sanitation Data'!D128)),NA())</f>
        <v>#N/A</v>
      </c>
      <c r="Y134" s="508" t="e">
        <f ca="1">+IF(AND(ISNUMBER(OFFSET('Sanitation Data'!$D$11,0,10*ROW('Sanitation Data'!D128))),'Data Summary'!CN134="Yes"),OFFSET('Sanitation Data'!$D$11,0,10*ROW('Sanitation Data'!D128)),NA())</f>
        <v>#N/A</v>
      </c>
      <c r="Z134" s="508" t="e">
        <f ca="1">+IF(AND(ISNUMBER(OFFSET('Sanitation Data'!$D$12,0,10*ROW('Sanitation Data'!D128))),'Data Summary'!CO134="Yes"),OFFSET('Sanitation Data'!$D$12,0,10*ROW('Sanitation Data'!D128)),NA())</f>
        <v>#N/A</v>
      </c>
      <c r="AA134" s="508" t="e">
        <f ca="1">+IF(AND(ISNUMBER(OFFSET('Sanitation Data'!$E$4,0,10*ROW('Sanitation Data'!E128))),'Data Summary'!CP134="Yes"),100-OFFSET('Sanitation Data'!$E$4,0,10*ROW('Sanitation Data'!E128)),NA())</f>
        <v>#N/A</v>
      </c>
      <c r="AB134" s="508" t="e">
        <f ca="1">+IF(AND(ISNUMBER(OFFSET('Sanitation Data'!$E$6,0,10*ROW('Sanitation Data'!E128))),'Data Summary'!CQ134="Yes"),OFFSET('Sanitation Data'!$E$6,0,10*ROW('Sanitation Data'!E128)),NA())</f>
        <v>#N/A</v>
      </c>
      <c r="AC134" s="508" t="e">
        <f ca="1">+IF(AND(ISNUMBER(OFFSET('Sanitation Data'!$E$10,0,10*ROW('Sanitation Data'!E128))),'Data Summary'!CR134="Yes"),OFFSET('Sanitation Data'!$E$10,0,10*ROW('Sanitation Data'!E128)),NA())</f>
        <v>#N/A</v>
      </c>
      <c r="AD134" s="508" t="e">
        <f ca="1">+IF(AND(ISNUMBER(OFFSET('Sanitation Data'!$E$11,0,10*ROW('Sanitation Data'!E128))),'Data Summary'!CS134="Yes"),OFFSET('Sanitation Data'!$E$11,0,10*ROW('Sanitation Data'!E128)),NA())</f>
        <v>#N/A</v>
      </c>
      <c r="AE134" s="508" t="e">
        <f ca="1">+IF(AND(ISNUMBER(OFFSET('Sanitation Data'!$E$12,0,10*ROW('Sanitation Data'!E128))),'Data Summary'!CT134="Yes"),OFFSET('Sanitation Data'!$E$12,0,10*ROW('Sanitation Data'!E128)),NA())</f>
        <v>#N/A</v>
      </c>
      <c r="AF134" s="508" t="e">
        <f ca="1">+IF(AND(ISNUMBER(OFFSET('Sanitation Data'!$F$4,0,10*ROW('Sanitation Data'!F128))),'Data Summary'!CU134="Yes"),100-OFFSET('Sanitation Data'!$F$4,0,10*ROW('Sanitation Data'!F128)),NA())</f>
        <v>#N/A</v>
      </c>
      <c r="AG134" s="508" t="e">
        <f ca="1">+IF(AND(ISNUMBER(OFFSET('Sanitation Data'!$F$6,0,10*ROW('Sanitation Data'!F128))),'Data Summary'!CV134="Yes"),OFFSET('Sanitation Data'!$F$6,0,10*ROW('Sanitation Data'!F128)),NA())</f>
        <v>#N/A</v>
      </c>
      <c r="AH134" s="508" t="e">
        <f ca="1">+IF(AND(ISNUMBER(OFFSET('Sanitation Data'!$F$10,0,10*ROW('Sanitation Data'!F128))),'Data Summary'!CW134="Yes"),OFFSET('Sanitation Data'!$F$10,0,10*ROW('Sanitation Data'!F128)),NA())</f>
        <v>#N/A</v>
      </c>
      <c r="AI134" s="508" t="e">
        <f ca="1">+IF(AND(ISNUMBER(OFFSET('Sanitation Data'!$F$11,0,10*ROW('Sanitation Data'!F128))),'Data Summary'!CX134="Yes"),OFFSET('Sanitation Data'!$F$11,0,10*ROW('Sanitation Data'!F128)),NA())</f>
        <v>#N/A</v>
      </c>
      <c r="AJ134" s="508" t="e">
        <f ca="1">+IF(AND(ISNUMBER(OFFSET('Sanitation Data'!$F$12,0,10*ROW('Sanitation Data'!F128))),'Data Summary'!CY134="Yes"),OFFSET('Sanitation Data'!$F$12,0,10*ROW('Sanitation Data'!F128)),NA())</f>
        <v>#N/A</v>
      </c>
      <c r="AK134" s="508" t="e">
        <f ca="1">+IF(AND(ISNUMBER(OFFSET('Sanitation Data'!$G$4,0,10*ROW('Sanitation Data'!G128))),'Data Summary'!CZ134="Yes"),100-OFFSET('Sanitation Data'!$G$4,0,10*ROW('Sanitation Data'!G128)),NA())</f>
        <v>#N/A</v>
      </c>
      <c r="AL134" s="508" t="e">
        <f ca="1">+IF(AND(ISNUMBER(OFFSET('Sanitation Data'!$G$6,0,10*ROW('Sanitation Data'!G128))),'Data Summary'!DA134="Yes"),OFFSET('Sanitation Data'!$G$6,0,10*ROW('Sanitation Data'!G128)),NA())</f>
        <v>#N/A</v>
      </c>
      <c r="AM134" s="508" t="e">
        <f ca="1">+IF(AND(ISNUMBER(OFFSET('Sanitation Data'!$G$10,0,10*ROW('Sanitation Data'!G128))),'Data Summary'!DB134="Yes"),OFFSET('Sanitation Data'!$G$10,0,10*ROW('Sanitation Data'!G128)),NA())</f>
        <v>#N/A</v>
      </c>
      <c r="AN134" s="508" t="e">
        <f ca="1">+IF(AND(ISNUMBER(OFFSET('Sanitation Data'!$G$11,0,10*ROW('Sanitation Data'!G128))),'Data Summary'!DC134="Yes"),OFFSET('Sanitation Data'!$G$11,0,10*ROW('Sanitation Data'!G128)),NA())</f>
        <v>#N/A</v>
      </c>
      <c r="AO134" s="508" t="e">
        <f ca="1">+IF(AND(ISNUMBER(OFFSET('Sanitation Data'!$G$12,0,10*ROW('Sanitation Data'!G128))),'Data Summary'!DD134="Yes"),OFFSET('Sanitation Data'!$G$12,0,10*ROW('Sanitation Data'!G128)),NA())</f>
        <v>#N/A</v>
      </c>
      <c r="AP134" s="508" t="e">
        <f ca="1">+IF(AND(ISNUMBER(OFFSET('Sanitation Data'!$H$4,0,10*ROW('Sanitation Data'!H128))),'Data Summary'!DE134="Yes"),100-OFFSET('Sanitation Data'!$H$4,0,10*ROW('Sanitation Data'!H128)),NA())</f>
        <v>#N/A</v>
      </c>
      <c r="AQ134" s="508" t="e">
        <f ca="1">+IF(AND(ISNUMBER(OFFSET('Sanitation Data'!$H$6,0,10*ROW('Sanitation Data'!H128))),'Data Summary'!DF134="Yes"),OFFSET('Sanitation Data'!$H$6,0,10*ROW('Sanitation Data'!H128)),NA())</f>
        <v>#N/A</v>
      </c>
      <c r="AR134" s="508" t="e">
        <f ca="1">+IF(AND(ISNUMBER(OFFSET('Sanitation Data'!$H$10,0,10*ROW('Sanitation Data'!H128))),'Data Summary'!DG134="Yes"),OFFSET('Sanitation Data'!$H$10,0,10*ROW('Sanitation Data'!H128)),NA())</f>
        <v>#N/A</v>
      </c>
      <c r="AS134" s="508" t="e">
        <f ca="1">+IF(AND(ISNUMBER(OFFSET('Sanitation Data'!$H$11,0,10*ROW('Sanitation Data'!H128))),'Data Summary'!DH134="Yes"),OFFSET('Sanitation Data'!$H$11,0,10*ROW('Sanitation Data'!H128)),NA())</f>
        <v>#N/A</v>
      </c>
      <c r="AT134" s="508" t="e">
        <f ca="1">+IF(AND(ISNUMBER(OFFSET('Sanitation Data'!$H$12,0,10*ROW('Sanitation Data'!H128))),'Data Summary'!DI134="Yes"),OFFSET('Sanitation Data'!$H$12,0,10*ROW('Sanitation Data'!H128)),NA())</f>
        <v>#N/A</v>
      </c>
      <c r="AU134" s="508" t="e">
        <f ca="1">+IF(AND(ISNUMBER(OFFSET('Sanitation Data'!$I$4,0,10*ROW('Sanitation Data'!I128))),'Data Summary'!DJ134="Yes"),100-OFFSET('Sanitation Data'!$I$4,0,10*ROW('Sanitation Data'!I128)),NA())</f>
        <v>#N/A</v>
      </c>
      <c r="AV134" s="508" t="e">
        <f ca="1">+IF(AND(ISNUMBER(OFFSET('Sanitation Data'!$I$6,0,10*ROW('Sanitation Data'!I128))),'Data Summary'!DK134="Yes"),OFFSET('Sanitation Data'!$I$6,0,10*ROW('Sanitation Data'!I128)),NA())</f>
        <v>#N/A</v>
      </c>
      <c r="AW134" s="508" t="e">
        <f ca="1">+IF(AND(ISNUMBER(OFFSET('Sanitation Data'!$I$10,0,10*ROW('Sanitation Data'!I128))),'Data Summary'!DL134="Yes"),OFFSET('Sanitation Data'!$I$10,0,10*ROW('Sanitation Data'!I128)),NA())</f>
        <v>#N/A</v>
      </c>
      <c r="AX134" s="508" t="e">
        <f ca="1">+IF(AND(ISNUMBER(OFFSET('Sanitation Data'!$I$11,0,10*ROW('Sanitation Data'!I128))),'Data Summary'!DM134="Yes"),OFFSET('Sanitation Data'!$I$11,0,10*ROW('Sanitation Data'!I128)),NA())</f>
        <v>#N/A</v>
      </c>
      <c r="AY134" s="508" t="e">
        <f ca="1">+IF(AND(ISNUMBER(OFFSET('Sanitation Data'!$I$12,0,10*ROW('Sanitation Data'!I128))),'Data Summary'!DN134="Yes"),OFFSET('Sanitation Data'!$I$12,0,10*ROW('Sanitation Data'!I128)),NA())</f>
        <v>#N/A</v>
      </c>
      <c r="AZ134" s="509" t="e">
        <f ca="1">+IF(AND(ISNUMBER(OFFSET('Hygiene Data'!$D$5,0,10*ROW('Hygiene Data'!D128))),'Data Summary'!DO134="Yes"),OFFSET('Hygiene Data'!$D$5,0,10*ROW('Hygiene Data'!D128)),NA())</f>
        <v>#N/A</v>
      </c>
      <c r="BA134" s="509" t="e">
        <f ca="1">+IF(AND(ISNUMBER(OFFSET('Hygiene Data'!$D$7,0,10*ROW('Hygiene Data'!D128))),'Data Summary'!DP134="Yes"),OFFSET('Hygiene Data'!$D$7,0,10*ROW('Hygiene Data'!D128)),NA())</f>
        <v>#N/A</v>
      </c>
      <c r="BB134" s="509" t="e">
        <f ca="1">+IF(AND(ISNUMBER(OFFSET('Hygiene Data'!$D$9,0,10*ROW('Hygiene Data'!D128))),'Data Summary'!DQ134="Yes"),OFFSET('Hygiene Data'!$D$9,0,10*ROW('Hygiene Data'!D128)),NA())</f>
        <v>#N/A</v>
      </c>
      <c r="BC134" s="509" t="e">
        <f ca="1">+IF(AND(ISNUMBER(OFFSET('Hygiene Data'!$E$5,0,10*ROW('Hygiene Data'!E128))),'Data Summary'!DR134="Yes"),OFFSET('Hygiene Data'!$E$5,0,10*ROW('Hygiene Data'!E128)),NA())</f>
        <v>#N/A</v>
      </c>
      <c r="BD134" s="509" t="e">
        <f ca="1">+IF(AND(ISNUMBER(OFFSET('Hygiene Data'!$E$7,0,10*ROW('Hygiene Data'!E128))),'Data Summary'!DS134="Yes"),OFFSET('Hygiene Data'!$E$7,0,10*ROW('Hygiene Data'!E128)),NA())</f>
        <v>#N/A</v>
      </c>
      <c r="BE134" s="509" t="e">
        <f ca="1">+IF(AND(ISNUMBER(OFFSET('Hygiene Data'!$E$9,0,10*ROW('Hygiene Data'!E128))),'Data Summary'!DT134="Yes"),OFFSET('Hygiene Data'!$E$9,0,10*ROW('Hygiene Data'!E128)),NA())</f>
        <v>#N/A</v>
      </c>
      <c r="BF134" s="509" t="e">
        <f ca="1">+IF(AND(ISNUMBER(OFFSET('Hygiene Data'!$F$5,0,10*ROW('Hygiene Data'!F128))),'Data Summary'!DU134="Yes"),OFFSET('Hygiene Data'!$F$5,0,10*ROW('Hygiene Data'!F128)),NA())</f>
        <v>#N/A</v>
      </c>
      <c r="BG134" s="509" t="e">
        <f ca="1">+IF(AND(ISNUMBER(OFFSET('Hygiene Data'!$F$7,0,10*ROW('Hygiene Data'!F128))),'Data Summary'!DV134="Yes"),OFFSET('Hygiene Data'!$F$7,0,10*ROW('Hygiene Data'!F128)),NA())</f>
        <v>#N/A</v>
      </c>
      <c r="BH134" s="509" t="e">
        <f ca="1">+IF(AND(ISNUMBER(OFFSET('Hygiene Data'!$F$9,0,10*ROW('Hygiene Data'!F128))),'Data Summary'!DW134="Yes"),OFFSET('Hygiene Data'!$F$9,0,10*ROW('Hygiene Data'!F128)),NA())</f>
        <v>#N/A</v>
      </c>
      <c r="BI134" s="509" t="e">
        <f ca="1">+IF(AND(ISNUMBER(OFFSET('Hygiene Data'!$G$5,0,10*ROW('Hygiene Data'!G128))),'Data Summary'!DX134="Yes"),OFFSET('Hygiene Data'!$G$5,0,10*ROW('Hygiene Data'!G128)),NA())</f>
        <v>#N/A</v>
      </c>
      <c r="BJ134" s="509" t="e">
        <f ca="1">+IF(AND(ISNUMBER(OFFSET('Hygiene Data'!$G$7,0,10*ROW('Hygiene Data'!G128))),'Data Summary'!DY134="Yes"),OFFSET('Hygiene Data'!$G$7,0,10*ROW('Hygiene Data'!G128)),NA())</f>
        <v>#N/A</v>
      </c>
      <c r="BK134" s="509" t="e">
        <f ca="1">+IF(AND(ISNUMBER(OFFSET('Hygiene Data'!$G$9,0,10*ROW('Hygiene Data'!G128))),'Data Summary'!DZ134="Yes"),OFFSET('Hygiene Data'!$G$9,0,10*ROW('Hygiene Data'!G128)),NA())</f>
        <v>#N/A</v>
      </c>
      <c r="BL134" s="509" t="e">
        <f ca="1">+IF(AND(ISNUMBER(OFFSET('Hygiene Data'!$H$5,0,10*ROW('Hygiene Data'!H128))),'Data Summary'!EA134="Yes"),OFFSET('Hygiene Data'!$H$5,0,10*ROW('Hygiene Data'!H128)),NA())</f>
        <v>#N/A</v>
      </c>
      <c r="BM134" s="509" t="e">
        <f ca="1">+IF(AND(ISNUMBER(OFFSET('Hygiene Data'!$H$7,0,10*ROW('Hygiene Data'!H128))),'Data Summary'!EB134="Yes"),OFFSET('Hygiene Data'!$H$7,0,10*ROW('Hygiene Data'!H128)),NA())</f>
        <v>#N/A</v>
      </c>
      <c r="BN134" s="509" t="e">
        <f ca="1">+IF(AND(ISNUMBER(OFFSET('Hygiene Data'!$H$9,0,10*ROW('Hygiene Data'!H128))),'Data Summary'!EC134="Yes"),OFFSET('Hygiene Data'!$H$9,0,10*ROW('Hygiene Data'!H128)),NA())</f>
        <v>#N/A</v>
      </c>
      <c r="BO134" s="509" t="e">
        <f ca="1">+IF(AND(ISNUMBER(OFFSET('Hygiene Data'!$I$5,0,10*ROW('Hygiene Data'!I128))),'Data Summary'!ED134="Yes"),OFFSET('Hygiene Data'!$I$5,0,10*ROW('Hygiene Data'!I128)),NA())</f>
        <v>#N/A</v>
      </c>
      <c r="BP134" s="509" t="e">
        <f ca="1">+IF(AND(ISNUMBER(OFFSET('Hygiene Data'!$I$7,0,10*ROW('Hygiene Data'!I128))),'Data Summary'!EE134="Yes"),OFFSET('Hygiene Data'!$I$7,0,10*ROW('Hygiene Data'!I128)),NA())</f>
        <v>#N/A</v>
      </c>
      <c r="BQ134" s="509" t="e">
        <f ca="1">+IF(AND(ISNUMBER(OFFSET('Hygiene Data'!$I$9,0,10*ROW('Hygiene Data'!I128))),'Data Summary'!EF134="Yes"),OFFSET('Hygiene Data'!$I$9,0,10*ROW('Hygiene Data'!I128)),NA())</f>
        <v>#N/A</v>
      </c>
    </row>
    <row r="135" spans="1:69" x14ac:dyDescent="0.25">
      <c r="A135" s="505" t="e">
        <f ca="1">+RIGHT('Data Summary'!A135,LEN('Data Summary'!A135)-9)</f>
        <v>#VALUE!</v>
      </c>
      <c r="B135" s="479" t="str">
        <f ca="1">+IF(ISTEXT('Data Summary'!B135),'Data Summary'!B135,"")</f>
        <v/>
      </c>
      <c r="C135" s="506" t="e">
        <f ca="1">+VALUE('Data Summary'!C135)</f>
        <v>#VALUE!</v>
      </c>
      <c r="D135" s="507" t="e">
        <f ca="1">+IF(AND(ISNUMBER(OFFSET('Water Data'!$D$4,0,10*ROW('Water Data'!D129))),'Data Summary'!BS135="Yes"),100-OFFSET('Water Data'!$D$4,0,10*ROW('Water Data'!D129)),NA())</f>
        <v>#N/A</v>
      </c>
      <c r="E135" s="507" t="e">
        <f ca="1">+IF(AND(ISNUMBER(OFFSET('Water Data'!$D$6,0,10*ROW('Water Data'!D129))),'Data Summary'!BT135="Yes"),OFFSET('Water Data'!$D$6,0,10*ROW('Water Data'!D129)),NA())</f>
        <v>#N/A</v>
      </c>
      <c r="F135" s="507" t="e">
        <f ca="1">+IF(AND(ISNUMBER(OFFSET('Water Data'!$D$9,0,10*ROW('Water Data'!D129))),'Data Summary'!BU135="Yes"),OFFSET('Water Data'!$D$9,0,10*ROW('Water Data'!D129)),NA())</f>
        <v>#N/A</v>
      </c>
      <c r="G135" s="507" t="e">
        <f ca="1">+IF(AND(ISNUMBER(OFFSET('Water Data'!$E$4,0,10*ROW('Water Data'!E129))),'Data Summary'!BV135="Yes"),100-OFFSET('Water Data'!$E$4,0,10*ROW('Water Data'!E129)),NA())</f>
        <v>#N/A</v>
      </c>
      <c r="H135" s="507" t="e">
        <f ca="1">+IF(AND(ISNUMBER(OFFSET('Water Data'!$E$6,0,10*ROW('Water Data'!E129))),'Data Summary'!BW135="Yes"),OFFSET('Water Data'!$E$6,0,10*ROW('Water Data'!E129)),NA())</f>
        <v>#N/A</v>
      </c>
      <c r="I135" s="507" t="e">
        <f ca="1">+IF(AND(ISNUMBER(OFFSET('Water Data'!$E$9,0,10*ROW('Water Data'!E129))),'Data Summary'!BX135="Yes"),OFFSET('Water Data'!$E$9,0,10*ROW('Water Data'!E129)),NA())</f>
        <v>#N/A</v>
      </c>
      <c r="J135" s="507" t="e">
        <f ca="1">+IF(AND(ISNUMBER(OFFSET('Water Data'!$F$4,0,10*ROW('Water Data'!F129))),'Data Summary'!BY135="Yes"),100-OFFSET('Water Data'!$F$4,0,10*ROW('Water Data'!F129)),NA())</f>
        <v>#N/A</v>
      </c>
      <c r="K135" s="507" t="e">
        <f ca="1">+IF(AND(ISNUMBER(OFFSET('Water Data'!$F$6,0,10*ROW('Water Data'!F129))),'Data Summary'!BZ135="Yes"),OFFSET('Water Data'!$F$6,0,10*ROW('Water Data'!F129)),NA())</f>
        <v>#N/A</v>
      </c>
      <c r="L135" s="507" t="e">
        <f ca="1">+IF(AND(ISNUMBER(OFFSET('Water Data'!$F$9,0,10*ROW('Water Data'!F129))),'Data Summary'!CA135="Yes"),OFFSET('Water Data'!$F$9,0,10*ROW('Water Data'!F129)),NA())</f>
        <v>#N/A</v>
      </c>
      <c r="M135" s="507" t="e">
        <f ca="1">+IF(AND(ISNUMBER(OFFSET('Water Data'!$G$4,0,10*ROW('Water Data'!G129))),'Data Summary'!CB135="Yes"),100-OFFSET('Water Data'!$G$4,0,10*ROW('Water Data'!G129)),NA())</f>
        <v>#N/A</v>
      </c>
      <c r="N135" s="507" t="e">
        <f ca="1">+IF(AND(ISNUMBER(OFFSET('Water Data'!$G$6,0,10*ROW('Water Data'!G129))),'Data Summary'!CC135="Yes"),OFFSET('Water Data'!$G$6,0,10*ROW('Water Data'!G129)),NA())</f>
        <v>#N/A</v>
      </c>
      <c r="O135" s="507" t="e">
        <f ca="1">+IF(AND(ISNUMBER(OFFSET('Water Data'!$G$9,0,10*ROW('Water Data'!G129))),'Data Summary'!CD135="Yes"),OFFSET('Water Data'!$G$9,0,10*ROW('Water Data'!G129)),NA())</f>
        <v>#N/A</v>
      </c>
      <c r="P135" s="507" t="e">
        <f ca="1">+IF(AND(ISNUMBER(OFFSET('Water Data'!$H$4,0,10*ROW('Water Data'!H129))),'Data Summary'!CE135="Yes"),100-OFFSET('Water Data'!$H$4,0,10*ROW('Water Data'!H129)),NA())</f>
        <v>#N/A</v>
      </c>
      <c r="Q135" s="507" t="e">
        <f ca="1">+IF(AND(ISNUMBER(OFFSET('Water Data'!$H$6,0,10*ROW('Water Data'!H129))),'Data Summary'!CF135="Yes"),OFFSET('Water Data'!$H$6,0,10*ROW('Water Data'!H129)),NA())</f>
        <v>#N/A</v>
      </c>
      <c r="R135" s="507" t="e">
        <f ca="1">+IF(AND(ISNUMBER(OFFSET('Water Data'!$H$9,0,10*ROW('Water Data'!H129))),'Data Summary'!CG135="Yes"),OFFSET('Water Data'!$H$9,0,10*ROW('Water Data'!H129)),NA())</f>
        <v>#N/A</v>
      </c>
      <c r="S135" s="507" t="e">
        <f ca="1">+IF(AND(ISNUMBER(OFFSET('Water Data'!$I$4,0,10*ROW('Water Data'!I129))),'Data Summary'!CH135="Yes"),100-OFFSET('Water Data'!$I$4,0,10*ROW('Water Data'!I129)),NA())</f>
        <v>#N/A</v>
      </c>
      <c r="T135" s="507" t="e">
        <f ca="1">+IF(AND(ISNUMBER(OFFSET('Water Data'!$I$6,0,10*ROW('Water Data'!I129))),'Data Summary'!CI135="Yes"),OFFSET('Water Data'!$I$6,0,10*ROW('Water Data'!I129)),NA())</f>
        <v>#N/A</v>
      </c>
      <c r="U135" s="507" t="e">
        <f ca="1">+IF(AND(ISNUMBER(OFFSET('Water Data'!$I$9,0,10*ROW('Water Data'!I129))),'Data Summary'!CJ135="Yes"),OFFSET('Water Data'!$I$9,0,10*ROW('Water Data'!I129)),NA())</f>
        <v>#N/A</v>
      </c>
      <c r="V135" s="508" t="e">
        <f ca="1">+IF(AND(ISNUMBER(OFFSET('Sanitation Data'!$D$4,0,10*ROW('Sanitation Data'!D129))),'Data Summary'!CK135="Yes"),100-OFFSET('Sanitation Data'!$D$4,0,10*ROW('Sanitation Data'!D129)),NA())</f>
        <v>#N/A</v>
      </c>
      <c r="W135" s="508" t="e">
        <f ca="1">+IF(AND(ISNUMBER(OFFSET('Sanitation Data'!$D$6,0,10*ROW('Sanitation Data'!D129))),'Data Summary'!CL135="Yes"),OFFSET('Sanitation Data'!$D$6,0,10*ROW('Sanitation Data'!D129)),NA())</f>
        <v>#N/A</v>
      </c>
      <c r="X135" s="508" t="e">
        <f ca="1">+IF(AND(ISNUMBER(OFFSET('Sanitation Data'!$D$10,0,10*ROW('Sanitation Data'!D129))),'Data Summary'!CM135="Yes"),OFFSET('Sanitation Data'!$D$10,0,10*ROW('Sanitation Data'!D129)),NA())</f>
        <v>#N/A</v>
      </c>
      <c r="Y135" s="508" t="e">
        <f ca="1">+IF(AND(ISNUMBER(OFFSET('Sanitation Data'!$D$11,0,10*ROW('Sanitation Data'!D129))),'Data Summary'!CN135="Yes"),OFFSET('Sanitation Data'!$D$11,0,10*ROW('Sanitation Data'!D129)),NA())</f>
        <v>#N/A</v>
      </c>
      <c r="Z135" s="508" t="e">
        <f ca="1">+IF(AND(ISNUMBER(OFFSET('Sanitation Data'!$D$12,0,10*ROW('Sanitation Data'!D129))),'Data Summary'!CO135="Yes"),OFFSET('Sanitation Data'!$D$12,0,10*ROW('Sanitation Data'!D129)),NA())</f>
        <v>#N/A</v>
      </c>
      <c r="AA135" s="508" t="e">
        <f ca="1">+IF(AND(ISNUMBER(OFFSET('Sanitation Data'!$E$4,0,10*ROW('Sanitation Data'!E129))),'Data Summary'!CP135="Yes"),100-OFFSET('Sanitation Data'!$E$4,0,10*ROW('Sanitation Data'!E129)),NA())</f>
        <v>#N/A</v>
      </c>
      <c r="AB135" s="508" t="e">
        <f ca="1">+IF(AND(ISNUMBER(OFFSET('Sanitation Data'!$E$6,0,10*ROW('Sanitation Data'!E129))),'Data Summary'!CQ135="Yes"),OFFSET('Sanitation Data'!$E$6,0,10*ROW('Sanitation Data'!E129)),NA())</f>
        <v>#N/A</v>
      </c>
      <c r="AC135" s="508" t="e">
        <f ca="1">+IF(AND(ISNUMBER(OFFSET('Sanitation Data'!$E$10,0,10*ROW('Sanitation Data'!E129))),'Data Summary'!CR135="Yes"),OFFSET('Sanitation Data'!$E$10,0,10*ROW('Sanitation Data'!E129)),NA())</f>
        <v>#N/A</v>
      </c>
      <c r="AD135" s="508" t="e">
        <f ca="1">+IF(AND(ISNUMBER(OFFSET('Sanitation Data'!$E$11,0,10*ROW('Sanitation Data'!E129))),'Data Summary'!CS135="Yes"),OFFSET('Sanitation Data'!$E$11,0,10*ROW('Sanitation Data'!E129)),NA())</f>
        <v>#N/A</v>
      </c>
      <c r="AE135" s="508" t="e">
        <f ca="1">+IF(AND(ISNUMBER(OFFSET('Sanitation Data'!$E$12,0,10*ROW('Sanitation Data'!E129))),'Data Summary'!CT135="Yes"),OFFSET('Sanitation Data'!$E$12,0,10*ROW('Sanitation Data'!E129)),NA())</f>
        <v>#N/A</v>
      </c>
      <c r="AF135" s="508" t="e">
        <f ca="1">+IF(AND(ISNUMBER(OFFSET('Sanitation Data'!$F$4,0,10*ROW('Sanitation Data'!F129))),'Data Summary'!CU135="Yes"),100-OFFSET('Sanitation Data'!$F$4,0,10*ROW('Sanitation Data'!F129)),NA())</f>
        <v>#N/A</v>
      </c>
      <c r="AG135" s="508" t="e">
        <f ca="1">+IF(AND(ISNUMBER(OFFSET('Sanitation Data'!$F$6,0,10*ROW('Sanitation Data'!F129))),'Data Summary'!CV135="Yes"),OFFSET('Sanitation Data'!$F$6,0,10*ROW('Sanitation Data'!F129)),NA())</f>
        <v>#N/A</v>
      </c>
      <c r="AH135" s="508" t="e">
        <f ca="1">+IF(AND(ISNUMBER(OFFSET('Sanitation Data'!$F$10,0,10*ROW('Sanitation Data'!F129))),'Data Summary'!CW135="Yes"),OFFSET('Sanitation Data'!$F$10,0,10*ROW('Sanitation Data'!F129)),NA())</f>
        <v>#N/A</v>
      </c>
      <c r="AI135" s="508" t="e">
        <f ca="1">+IF(AND(ISNUMBER(OFFSET('Sanitation Data'!$F$11,0,10*ROW('Sanitation Data'!F129))),'Data Summary'!CX135="Yes"),OFFSET('Sanitation Data'!$F$11,0,10*ROW('Sanitation Data'!F129)),NA())</f>
        <v>#N/A</v>
      </c>
      <c r="AJ135" s="508" t="e">
        <f ca="1">+IF(AND(ISNUMBER(OFFSET('Sanitation Data'!$F$12,0,10*ROW('Sanitation Data'!F129))),'Data Summary'!CY135="Yes"),OFFSET('Sanitation Data'!$F$12,0,10*ROW('Sanitation Data'!F129)),NA())</f>
        <v>#N/A</v>
      </c>
      <c r="AK135" s="508" t="e">
        <f ca="1">+IF(AND(ISNUMBER(OFFSET('Sanitation Data'!$G$4,0,10*ROW('Sanitation Data'!G129))),'Data Summary'!CZ135="Yes"),100-OFFSET('Sanitation Data'!$G$4,0,10*ROW('Sanitation Data'!G129)),NA())</f>
        <v>#N/A</v>
      </c>
      <c r="AL135" s="508" t="e">
        <f ca="1">+IF(AND(ISNUMBER(OFFSET('Sanitation Data'!$G$6,0,10*ROW('Sanitation Data'!G129))),'Data Summary'!DA135="Yes"),OFFSET('Sanitation Data'!$G$6,0,10*ROW('Sanitation Data'!G129)),NA())</f>
        <v>#N/A</v>
      </c>
      <c r="AM135" s="508" t="e">
        <f ca="1">+IF(AND(ISNUMBER(OFFSET('Sanitation Data'!$G$10,0,10*ROW('Sanitation Data'!G129))),'Data Summary'!DB135="Yes"),OFFSET('Sanitation Data'!$G$10,0,10*ROW('Sanitation Data'!G129)),NA())</f>
        <v>#N/A</v>
      </c>
      <c r="AN135" s="508" t="e">
        <f ca="1">+IF(AND(ISNUMBER(OFFSET('Sanitation Data'!$G$11,0,10*ROW('Sanitation Data'!G129))),'Data Summary'!DC135="Yes"),OFFSET('Sanitation Data'!$G$11,0,10*ROW('Sanitation Data'!G129)),NA())</f>
        <v>#N/A</v>
      </c>
      <c r="AO135" s="508" t="e">
        <f ca="1">+IF(AND(ISNUMBER(OFFSET('Sanitation Data'!$G$12,0,10*ROW('Sanitation Data'!G129))),'Data Summary'!DD135="Yes"),OFFSET('Sanitation Data'!$G$12,0,10*ROW('Sanitation Data'!G129)),NA())</f>
        <v>#N/A</v>
      </c>
      <c r="AP135" s="508" t="e">
        <f ca="1">+IF(AND(ISNUMBER(OFFSET('Sanitation Data'!$H$4,0,10*ROW('Sanitation Data'!H129))),'Data Summary'!DE135="Yes"),100-OFFSET('Sanitation Data'!$H$4,0,10*ROW('Sanitation Data'!H129)),NA())</f>
        <v>#N/A</v>
      </c>
      <c r="AQ135" s="508" t="e">
        <f ca="1">+IF(AND(ISNUMBER(OFFSET('Sanitation Data'!$H$6,0,10*ROW('Sanitation Data'!H129))),'Data Summary'!DF135="Yes"),OFFSET('Sanitation Data'!$H$6,0,10*ROW('Sanitation Data'!H129)),NA())</f>
        <v>#N/A</v>
      </c>
      <c r="AR135" s="508" t="e">
        <f ca="1">+IF(AND(ISNUMBER(OFFSET('Sanitation Data'!$H$10,0,10*ROW('Sanitation Data'!H129))),'Data Summary'!DG135="Yes"),OFFSET('Sanitation Data'!$H$10,0,10*ROW('Sanitation Data'!H129)),NA())</f>
        <v>#N/A</v>
      </c>
      <c r="AS135" s="508" t="e">
        <f ca="1">+IF(AND(ISNUMBER(OFFSET('Sanitation Data'!$H$11,0,10*ROW('Sanitation Data'!H129))),'Data Summary'!DH135="Yes"),OFFSET('Sanitation Data'!$H$11,0,10*ROW('Sanitation Data'!H129)),NA())</f>
        <v>#N/A</v>
      </c>
      <c r="AT135" s="508" t="e">
        <f ca="1">+IF(AND(ISNUMBER(OFFSET('Sanitation Data'!$H$12,0,10*ROW('Sanitation Data'!H129))),'Data Summary'!DI135="Yes"),OFFSET('Sanitation Data'!$H$12,0,10*ROW('Sanitation Data'!H129)),NA())</f>
        <v>#N/A</v>
      </c>
      <c r="AU135" s="508" t="e">
        <f ca="1">+IF(AND(ISNUMBER(OFFSET('Sanitation Data'!$I$4,0,10*ROW('Sanitation Data'!I129))),'Data Summary'!DJ135="Yes"),100-OFFSET('Sanitation Data'!$I$4,0,10*ROW('Sanitation Data'!I129)),NA())</f>
        <v>#N/A</v>
      </c>
      <c r="AV135" s="508" t="e">
        <f ca="1">+IF(AND(ISNUMBER(OFFSET('Sanitation Data'!$I$6,0,10*ROW('Sanitation Data'!I129))),'Data Summary'!DK135="Yes"),OFFSET('Sanitation Data'!$I$6,0,10*ROW('Sanitation Data'!I129)),NA())</f>
        <v>#N/A</v>
      </c>
      <c r="AW135" s="508" t="e">
        <f ca="1">+IF(AND(ISNUMBER(OFFSET('Sanitation Data'!$I$10,0,10*ROW('Sanitation Data'!I129))),'Data Summary'!DL135="Yes"),OFFSET('Sanitation Data'!$I$10,0,10*ROW('Sanitation Data'!I129)),NA())</f>
        <v>#N/A</v>
      </c>
      <c r="AX135" s="508" t="e">
        <f ca="1">+IF(AND(ISNUMBER(OFFSET('Sanitation Data'!$I$11,0,10*ROW('Sanitation Data'!I129))),'Data Summary'!DM135="Yes"),OFFSET('Sanitation Data'!$I$11,0,10*ROW('Sanitation Data'!I129)),NA())</f>
        <v>#N/A</v>
      </c>
      <c r="AY135" s="508" t="e">
        <f ca="1">+IF(AND(ISNUMBER(OFFSET('Sanitation Data'!$I$12,0,10*ROW('Sanitation Data'!I129))),'Data Summary'!DN135="Yes"),OFFSET('Sanitation Data'!$I$12,0,10*ROW('Sanitation Data'!I129)),NA())</f>
        <v>#N/A</v>
      </c>
      <c r="AZ135" s="509" t="e">
        <f ca="1">+IF(AND(ISNUMBER(OFFSET('Hygiene Data'!$D$5,0,10*ROW('Hygiene Data'!D129))),'Data Summary'!DO135="Yes"),OFFSET('Hygiene Data'!$D$5,0,10*ROW('Hygiene Data'!D129)),NA())</f>
        <v>#N/A</v>
      </c>
      <c r="BA135" s="509" t="e">
        <f ca="1">+IF(AND(ISNUMBER(OFFSET('Hygiene Data'!$D$7,0,10*ROW('Hygiene Data'!D129))),'Data Summary'!DP135="Yes"),OFFSET('Hygiene Data'!$D$7,0,10*ROW('Hygiene Data'!D129)),NA())</f>
        <v>#N/A</v>
      </c>
      <c r="BB135" s="509" t="e">
        <f ca="1">+IF(AND(ISNUMBER(OFFSET('Hygiene Data'!$D$9,0,10*ROW('Hygiene Data'!D129))),'Data Summary'!DQ135="Yes"),OFFSET('Hygiene Data'!$D$9,0,10*ROW('Hygiene Data'!D129)),NA())</f>
        <v>#N/A</v>
      </c>
      <c r="BC135" s="509" t="e">
        <f ca="1">+IF(AND(ISNUMBER(OFFSET('Hygiene Data'!$E$5,0,10*ROW('Hygiene Data'!E129))),'Data Summary'!DR135="Yes"),OFFSET('Hygiene Data'!$E$5,0,10*ROW('Hygiene Data'!E129)),NA())</f>
        <v>#N/A</v>
      </c>
      <c r="BD135" s="509" t="e">
        <f ca="1">+IF(AND(ISNUMBER(OFFSET('Hygiene Data'!$E$7,0,10*ROW('Hygiene Data'!E129))),'Data Summary'!DS135="Yes"),OFFSET('Hygiene Data'!$E$7,0,10*ROW('Hygiene Data'!E129)),NA())</f>
        <v>#N/A</v>
      </c>
      <c r="BE135" s="509" t="e">
        <f ca="1">+IF(AND(ISNUMBER(OFFSET('Hygiene Data'!$E$9,0,10*ROW('Hygiene Data'!E129))),'Data Summary'!DT135="Yes"),OFFSET('Hygiene Data'!$E$9,0,10*ROW('Hygiene Data'!E129)),NA())</f>
        <v>#N/A</v>
      </c>
      <c r="BF135" s="509" t="e">
        <f ca="1">+IF(AND(ISNUMBER(OFFSET('Hygiene Data'!$F$5,0,10*ROW('Hygiene Data'!F129))),'Data Summary'!DU135="Yes"),OFFSET('Hygiene Data'!$F$5,0,10*ROW('Hygiene Data'!F129)),NA())</f>
        <v>#N/A</v>
      </c>
      <c r="BG135" s="509" t="e">
        <f ca="1">+IF(AND(ISNUMBER(OFFSET('Hygiene Data'!$F$7,0,10*ROW('Hygiene Data'!F129))),'Data Summary'!DV135="Yes"),OFFSET('Hygiene Data'!$F$7,0,10*ROW('Hygiene Data'!F129)),NA())</f>
        <v>#N/A</v>
      </c>
      <c r="BH135" s="509" t="e">
        <f ca="1">+IF(AND(ISNUMBER(OFFSET('Hygiene Data'!$F$9,0,10*ROW('Hygiene Data'!F129))),'Data Summary'!DW135="Yes"),OFFSET('Hygiene Data'!$F$9,0,10*ROW('Hygiene Data'!F129)),NA())</f>
        <v>#N/A</v>
      </c>
      <c r="BI135" s="509" t="e">
        <f ca="1">+IF(AND(ISNUMBER(OFFSET('Hygiene Data'!$G$5,0,10*ROW('Hygiene Data'!G129))),'Data Summary'!DX135="Yes"),OFFSET('Hygiene Data'!$G$5,0,10*ROW('Hygiene Data'!G129)),NA())</f>
        <v>#N/A</v>
      </c>
      <c r="BJ135" s="509" t="e">
        <f ca="1">+IF(AND(ISNUMBER(OFFSET('Hygiene Data'!$G$7,0,10*ROW('Hygiene Data'!G129))),'Data Summary'!DY135="Yes"),OFFSET('Hygiene Data'!$G$7,0,10*ROW('Hygiene Data'!G129)),NA())</f>
        <v>#N/A</v>
      </c>
      <c r="BK135" s="509" t="e">
        <f ca="1">+IF(AND(ISNUMBER(OFFSET('Hygiene Data'!$G$9,0,10*ROW('Hygiene Data'!G129))),'Data Summary'!DZ135="Yes"),OFFSET('Hygiene Data'!$G$9,0,10*ROW('Hygiene Data'!G129)),NA())</f>
        <v>#N/A</v>
      </c>
      <c r="BL135" s="509" t="e">
        <f ca="1">+IF(AND(ISNUMBER(OFFSET('Hygiene Data'!$H$5,0,10*ROW('Hygiene Data'!H129))),'Data Summary'!EA135="Yes"),OFFSET('Hygiene Data'!$H$5,0,10*ROW('Hygiene Data'!H129)),NA())</f>
        <v>#N/A</v>
      </c>
      <c r="BM135" s="509" t="e">
        <f ca="1">+IF(AND(ISNUMBER(OFFSET('Hygiene Data'!$H$7,0,10*ROW('Hygiene Data'!H129))),'Data Summary'!EB135="Yes"),OFFSET('Hygiene Data'!$H$7,0,10*ROW('Hygiene Data'!H129)),NA())</f>
        <v>#N/A</v>
      </c>
      <c r="BN135" s="509" t="e">
        <f ca="1">+IF(AND(ISNUMBER(OFFSET('Hygiene Data'!$H$9,0,10*ROW('Hygiene Data'!H129))),'Data Summary'!EC135="Yes"),OFFSET('Hygiene Data'!$H$9,0,10*ROW('Hygiene Data'!H129)),NA())</f>
        <v>#N/A</v>
      </c>
      <c r="BO135" s="509" t="e">
        <f ca="1">+IF(AND(ISNUMBER(OFFSET('Hygiene Data'!$I$5,0,10*ROW('Hygiene Data'!I129))),'Data Summary'!ED135="Yes"),OFFSET('Hygiene Data'!$I$5,0,10*ROW('Hygiene Data'!I129)),NA())</f>
        <v>#N/A</v>
      </c>
      <c r="BP135" s="509" t="e">
        <f ca="1">+IF(AND(ISNUMBER(OFFSET('Hygiene Data'!$I$7,0,10*ROW('Hygiene Data'!I129))),'Data Summary'!EE135="Yes"),OFFSET('Hygiene Data'!$I$7,0,10*ROW('Hygiene Data'!I129)),NA())</f>
        <v>#N/A</v>
      </c>
      <c r="BQ135" s="509" t="e">
        <f ca="1">+IF(AND(ISNUMBER(OFFSET('Hygiene Data'!$I$9,0,10*ROW('Hygiene Data'!I129))),'Data Summary'!EF135="Yes"),OFFSET('Hygiene Data'!$I$9,0,10*ROW('Hygiene Data'!I129)),NA())</f>
        <v>#N/A</v>
      </c>
    </row>
    <row r="136" spans="1:69" x14ac:dyDescent="0.25">
      <c r="A136" s="505" t="e">
        <f ca="1">+RIGHT('Data Summary'!A136,LEN('Data Summary'!A136)-9)</f>
        <v>#VALUE!</v>
      </c>
      <c r="B136" s="479" t="str">
        <f ca="1">+IF(ISTEXT('Data Summary'!B136),'Data Summary'!B136,"")</f>
        <v/>
      </c>
      <c r="C136" s="506" t="e">
        <f ca="1">+VALUE('Data Summary'!C136)</f>
        <v>#VALUE!</v>
      </c>
      <c r="D136" s="507" t="e">
        <f ca="1">+IF(AND(ISNUMBER(OFFSET('Water Data'!$D$4,0,10*ROW('Water Data'!D130))),'Data Summary'!BS136="Yes"),100-OFFSET('Water Data'!$D$4,0,10*ROW('Water Data'!D130)),NA())</f>
        <v>#N/A</v>
      </c>
      <c r="E136" s="507" t="e">
        <f ca="1">+IF(AND(ISNUMBER(OFFSET('Water Data'!$D$6,0,10*ROW('Water Data'!D130))),'Data Summary'!BT136="Yes"),OFFSET('Water Data'!$D$6,0,10*ROW('Water Data'!D130)),NA())</f>
        <v>#N/A</v>
      </c>
      <c r="F136" s="507" t="e">
        <f ca="1">+IF(AND(ISNUMBER(OFFSET('Water Data'!$D$9,0,10*ROW('Water Data'!D130))),'Data Summary'!BU136="Yes"),OFFSET('Water Data'!$D$9,0,10*ROW('Water Data'!D130)),NA())</f>
        <v>#N/A</v>
      </c>
      <c r="G136" s="507" t="e">
        <f ca="1">+IF(AND(ISNUMBER(OFFSET('Water Data'!$E$4,0,10*ROW('Water Data'!E130))),'Data Summary'!BV136="Yes"),100-OFFSET('Water Data'!$E$4,0,10*ROW('Water Data'!E130)),NA())</f>
        <v>#N/A</v>
      </c>
      <c r="H136" s="507" t="e">
        <f ca="1">+IF(AND(ISNUMBER(OFFSET('Water Data'!$E$6,0,10*ROW('Water Data'!E130))),'Data Summary'!BW136="Yes"),OFFSET('Water Data'!$E$6,0,10*ROW('Water Data'!E130)),NA())</f>
        <v>#N/A</v>
      </c>
      <c r="I136" s="507" t="e">
        <f ca="1">+IF(AND(ISNUMBER(OFFSET('Water Data'!$E$9,0,10*ROW('Water Data'!E130))),'Data Summary'!BX136="Yes"),OFFSET('Water Data'!$E$9,0,10*ROW('Water Data'!E130)),NA())</f>
        <v>#N/A</v>
      </c>
      <c r="J136" s="507" t="e">
        <f ca="1">+IF(AND(ISNUMBER(OFFSET('Water Data'!$F$4,0,10*ROW('Water Data'!F130))),'Data Summary'!BY136="Yes"),100-OFFSET('Water Data'!$F$4,0,10*ROW('Water Data'!F130)),NA())</f>
        <v>#N/A</v>
      </c>
      <c r="K136" s="507" t="e">
        <f ca="1">+IF(AND(ISNUMBER(OFFSET('Water Data'!$F$6,0,10*ROW('Water Data'!F130))),'Data Summary'!BZ136="Yes"),OFFSET('Water Data'!$F$6,0,10*ROW('Water Data'!F130)),NA())</f>
        <v>#N/A</v>
      </c>
      <c r="L136" s="507" t="e">
        <f ca="1">+IF(AND(ISNUMBER(OFFSET('Water Data'!$F$9,0,10*ROW('Water Data'!F130))),'Data Summary'!CA136="Yes"),OFFSET('Water Data'!$F$9,0,10*ROW('Water Data'!F130)),NA())</f>
        <v>#N/A</v>
      </c>
      <c r="M136" s="507" t="e">
        <f ca="1">+IF(AND(ISNUMBER(OFFSET('Water Data'!$G$4,0,10*ROW('Water Data'!G130))),'Data Summary'!CB136="Yes"),100-OFFSET('Water Data'!$G$4,0,10*ROW('Water Data'!G130)),NA())</f>
        <v>#N/A</v>
      </c>
      <c r="N136" s="507" t="e">
        <f ca="1">+IF(AND(ISNUMBER(OFFSET('Water Data'!$G$6,0,10*ROW('Water Data'!G130))),'Data Summary'!CC136="Yes"),OFFSET('Water Data'!$G$6,0,10*ROW('Water Data'!G130)),NA())</f>
        <v>#N/A</v>
      </c>
      <c r="O136" s="507" t="e">
        <f ca="1">+IF(AND(ISNUMBER(OFFSET('Water Data'!$G$9,0,10*ROW('Water Data'!G130))),'Data Summary'!CD136="Yes"),OFFSET('Water Data'!$G$9,0,10*ROW('Water Data'!G130)),NA())</f>
        <v>#N/A</v>
      </c>
      <c r="P136" s="507" t="e">
        <f ca="1">+IF(AND(ISNUMBER(OFFSET('Water Data'!$H$4,0,10*ROW('Water Data'!H130))),'Data Summary'!CE136="Yes"),100-OFFSET('Water Data'!$H$4,0,10*ROW('Water Data'!H130)),NA())</f>
        <v>#N/A</v>
      </c>
      <c r="Q136" s="507" t="e">
        <f ca="1">+IF(AND(ISNUMBER(OFFSET('Water Data'!$H$6,0,10*ROW('Water Data'!H130))),'Data Summary'!CF136="Yes"),OFFSET('Water Data'!$H$6,0,10*ROW('Water Data'!H130)),NA())</f>
        <v>#N/A</v>
      </c>
      <c r="R136" s="507" t="e">
        <f ca="1">+IF(AND(ISNUMBER(OFFSET('Water Data'!$H$9,0,10*ROW('Water Data'!H130))),'Data Summary'!CG136="Yes"),OFFSET('Water Data'!$H$9,0,10*ROW('Water Data'!H130)),NA())</f>
        <v>#N/A</v>
      </c>
      <c r="S136" s="507" t="e">
        <f ca="1">+IF(AND(ISNUMBER(OFFSET('Water Data'!$I$4,0,10*ROW('Water Data'!I130))),'Data Summary'!CH136="Yes"),100-OFFSET('Water Data'!$I$4,0,10*ROW('Water Data'!I130)),NA())</f>
        <v>#N/A</v>
      </c>
      <c r="T136" s="507" t="e">
        <f ca="1">+IF(AND(ISNUMBER(OFFSET('Water Data'!$I$6,0,10*ROW('Water Data'!I130))),'Data Summary'!CI136="Yes"),OFFSET('Water Data'!$I$6,0,10*ROW('Water Data'!I130)),NA())</f>
        <v>#N/A</v>
      </c>
      <c r="U136" s="507" t="e">
        <f ca="1">+IF(AND(ISNUMBER(OFFSET('Water Data'!$I$9,0,10*ROW('Water Data'!I130))),'Data Summary'!CJ136="Yes"),OFFSET('Water Data'!$I$9,0,10*ROW('Water Data'!I130)),NA())</f>
        <v>#N/A</v>
      </c>
      <c r="V136" s="508" t="e">
        <f ca="1">+IF(AND(ISNUMBER(OFFSET('Sanitation Data'!$D$4,0,10*ROW('Sanitation Data'!D130))),'Data Summary'!CK136="Yes"),100-OFFSET('Sanitation Data'!$D$4,0,10*ROW('Sanitation Data'!D130)),NA())</f>
        <v>#N/A</v>
      </c>
      <c r="W136" s="508" t="e">
        <f ca="1">+IF(AND(ISNUMBER(OFFSET('Sanitation Data'!$D$6,0,10*ROW('Sanitation Data'!D130))),'Data Summary'!CL136="Yes"),OFFSET('Sanitation Data'!$D$6,0,10*ROW('Sanitation Data'!D130)),NA())</f>
        <v>#N/A</v>
      </c>
      <c r="X136" s="508" t="e">
        <f ca="1">+IF(AND(ISNUMBER(OFFSET('Sanitation Data'!$D$10,0,10*ROW('Sanitation Data'!D130))),'Data Summary'!CM136="Yes"),OFFSET('Sanitation Data'!$D$10,0,10*ROW('Sanitation Data'!D130)),NA())</f>
        <v>#N/A</v>
      </c>
      <c r="Y136" s="508" t="e">
        <f ca="1">+IF(AND(ISNUMBER(OFFSET('Sanitation Data'!$D$11,0,10*ROW('Sanitation Data'!D130))),'Data Summary'!CN136="Yes"),OFFSET('Sanitation Data'!$D$11,0,10*ROW('Sanitation Data'!D130)),NA())</f>
        <v>#N/A</v>
      </c>
      <c r="Z136" s="508" t="e">
        <f ca="1">+IF(AND(ISNUMBER(OFFSET('Sanitation Data'!$D$12,0,10*ROW('Sanitation Data'!D130))),'Data Summary'!CO136="Yes"),OFFSET('Sanitation Data'!$D$12,0,10*ROW('Sanitation Data'!D130)),NA())</f>
        <v>#N/A</v>
      </c>
      <c r="AA136" s="508" t="e">
        <f ca="1">+IF(AND(ISNUMBER(OFFSET('Sanitation Data'!$E$4,0,10*ROW('Sanitation Data'!E130))),'Data Summary'!CP136="Yes"),100-OFFSET('Sanitation Data'!$E$4,0,10*ROW('Sanitation Data'!E130)),NA())</f>
        <v>#N/A</v>
      </c>
      <c r="AB136" s="508" t="e">
        <f ca="1">+IF(AND(ISNUMBER(OFFSET('Sanitation Data'!$E$6,0,10*ROW('Sanitation Data'!E130))),'Data Summary'!CQ136="Yes"),OFFSET('Sanitation Data'!$E$6,0,10*ROW('Sanitation Data'!E130)),NA())</f>
        <v>#N/A</v>
      </c>
      <c r="AC136" s="508" t="e">
        <f ca="1">+IF(AND(ISNUMBER(OFFSET('Sanitation Data'!$E$10,0,10*ROW('Sanitation Data'!E130))),'Data Summary'!CR136="Yes"),OFFSET('Sanitation Data'!$E$10,0,10*ROW('Sanitation Data'!E130)),NA())</f>
        <v>#N/A</v>
      </c>
      <c r="AD136" s="508" t="e">
        <f ca="1">+IF(AND(ISNUMBER(OFFSET('Sanitation Data'!$E$11,0,10*ROW('Sanitation Data'!E130))),'Data Summary'!CS136="Yes"),OFFSET('Sanitation Data'!$E$11,0,10*ROW('Sanitation Data'!E130)),NA())</f>
        <v>#N/A</v>
      </c>
      <c r="AE136" s="508" t="e">
        <f ca="1">+IF(AND(ISNUMBER(OFFSET('Sanitation Data'!$E$12,0,10*ROW('Sanitation Data'!E130))),'Data Summary'!CT136="Yes"),OFFSET('Sanitation Data'!$E$12,0,10*ROW('Sanitation Data'!E130)),NA())</f>
        <v>#N/A</v>
      </c>
      <c r="AF136" s="508" t="e">
        <f ca="1">+IF(AND(ISNUMBER(OFFSET('Sanitation Data'!$F$4,0,10*ROW('Sanitation Data'!F130))),'Data Summary'!CU136="Yes"),100-OFFSET('Sanitation Data'!$F$4,0,10*ROW('Sanitation Data'!F130)),NA())</f>
        <v>#N/A</v>
      </c>
      <c r="AG136" s="508" t="e">
        <f ca="1">+IF(AND(ISNUMBER(OFFSET('Sanitation Data'!$F$6,0,10*ROW('Sanitation Data'!F130))),'Data Summary'!CV136="Yes"),OFFSET('Sanitation Data'!$F$6,0,10*ROW('Sanitation Data'!F130)),NA())</f>
        <v>#N/A</v>
      </c>
      <c r="AH136" s="508" t="e">
        <f ca="1">+IF(AND(ISNUMBER(OFFSET('Sanitation Data'!$F$10,0,10*ROW('Sanitation Data'!F130))),'Data Summary'!CW136="Yes"),OFFSET('Sanitation Data'!$F$10,0,10*ROW('Sanitation Data'!F130)),NA())</f>
        <v>#N/A</v>
      </c>
      <c r="AI136" s="508" t="e">
        <f ca="1">+IF(AND(ISNUMBER(OFFSET('Sanitation Data'!$F$11,0,10*ROW('Sanitation Data'!F130))),'Data Summary'!CX136="Yes"),OFFSET('Sanitation Data'!$F$11,0,10*ROW('Sanitation Data'!F130)),NA())</f>
        <v>#N/A</v>
      </c>
      <c r="AJ136" s="508" t="e">
        <f ca="1">+IF(AND(ISNUMBER(OFFSET('Sanitation Data'!$F$12,0,10*ROW('Sanitation Data'!F130))),'Data Summary'!CY136="Yes"),OFFSET('Sanitation Data'!$F$12,0,10*ROW('Sanitation Data'!F130)),NA())</f>
        <v>#N/A</v>
      </c>
      <c r="AK136" s="508" t="e">
        <f ca="1">+IF(AND(ISNUMBER(OFFSET('Sanitation Data'!$G$4,0,10*ROW('Sanitation Data'!G130))),'Data Summary'!CZ136="Yes"),100-OFFSET('Sanitation Data'!$G$4,0,10*ROW('Sanitation Data'!G130)),NA())</f>
        <v>#N/A</v>
      </c>
      <c r="AL136" s="508" t="e">
        <f ca="1">+IF(AND(ISNUMBER(OFFSET('Sanitation Data'!$G$6,0,10*ROW('Sanitation Data'!G130))),'Data Summary'!DA136="Yes"),OFFSET('Sanitation Data'!$G$6,0,10*ROW('Sanitation Data'!G130)),NA())</f>
        <v>#N/A</v>
      </c>
      <c r="AM136" s="508" t="e">
        <f ca="1">+IF(AND(ISNUMBER(OFFSET('Sanitation Data'!$G$10,0,10*ROW('Sanitation Data'!G130))),'Data Summary'!DB136="Yes"),OFFSET('Sanitation Data'!$G$10,0,10*ROW('Sanitation Data'!G130)),NA())</f>
        <v>#N/A</v>
      </c>
      <c r="AN136" s="508" t="e">
        <f ca="1">+IF(AND(ISNUMBER(OFFSET('Sanitation Data'!$G$11,0,10*ROW('Sanitation Data'!G130))),'Data Summary'!DC136="Yes"),OFFSET('Sanitation Data'!$G$11,0,10*ROW('Sanitation Data'!G130)),NA())</f>
        <v>#N/A</v>
      </c>
      <c r="AO136" s="508" t="e">
        <f ca="1">+IF(AND(ISNUMBER(OFFSET('Sanitation Data'!$G$12,0,10*ROW('Sanitation Data'!G130))),'Data Summary'!DD136="Yes"),OFFSET('Sanitation Data'!$G$12,0,10*ROW('Sanitation Data'!G130)),NA())</f>
        <v>#N/A</v>
      </c>
      <c r="AP136" s="508" t="e">
        <f ca="1">+IF(AND(ISNUMBER(OFFSET('Sanitation Data'!$H$4,0,10*ROW('Sanitation Data'!H130))),'Data Summary'!DE136="Yes"),100-OFFSET('Sanitation Data'!$H$4,0,10*ROW('Sanitation Data'!H130)),NA())</f>
        <v>#N/A</v>
      </c>
      <c r="AQ136" s="508" t="e">
        <f ca="1">+IF(AND(ISNUMBER(OFFSET('Sanitation Data'!$H$6,0,10*ROW('Sanitation Data'!H130))),'Data Summary'!DF136="Yes"),OFFSET('Sanitation Data'!$H$6,0,10*ROW('Sanitation Data'!H130)),NA())</f>
        <v>#N/A</v>
      </c>
      <c r="AR136" s="508" t="e">
        <f ca="1">+IF(AND(ISNUMBER(OFFSET('Sanitation Data'!$H$10,0,10*ROW('Sanitation Data'!H130))),'Data Summary'!DG136="Yes"),OFFSET('Sanitation Data'!$H$10,0,10*ROW('Sanitation Data'!H130)),NA())</f>
        <v>#N/A</v>
      </c>
      <c r="AS136" s="508" t="e">
        <f ca="1">+IF(AND(ISNUMBER(OFFSET('Sanitation Data'!$H$11,0,10*ROW('Sanitation Data'!H130))),'Data Summary'!DH136="Yes"),OFFSET('Sanitation Data'!$H$11,0,10*ROW('Sanitation Data'!H130)),NA())</f>
        <v>#N/A</v>
      </c>
      <c r="AT136" s="508" t="e">
        <f ca="1">+IF(AND(ISNUMBER(OFFSET('Sanitation Data'!$H$12,0,10*ROW('Sanitation Data'!H130))),'Data Summary'!DI136="Yes"),OFFSET('Sanitation Data'!$H$12,0,10*ROW('Sanitation Data'!H130)),NA())</f>
        <v>#N/A</v>
      </c>
      <c r="AU136" s="508" t="e">
        <f ca="1">+IF(AND(ISNUMBER(OFFSET('Sanitation Data'!$I$4,0,10*ROW('Sanitation Data'!I130))),'Data Summary'!DJ136="Yes"),100-OFFSET('Sanitation Data'!$I$4,0,10*ROW('Sanitation Data'!I130)),NA())</f>
        <v>#N/A</v>
      </c>
      <c r="AV136" s="508" t="e">
        <f ca="1">+IF(AND(ISNUMBER(OFFSET('Sanitation Data'!$I$6,0,10*ROW('Sanitation Data'!I130))),'Data Summary'!DK136="Yes"),OFFSET('Sanitation Data'!$I$6,0,10*ROW('Sanitation Data'!I130)),NA())</f>
        <v>#N/A</v>
      </c>
      <c r="AW136" s="508" t="e">
        <f ca="1">+IF(AND(ISNUMBER(OFFSET('Sanitation Data'!$I$10,0,10*ROW('Sanitation Data'!I130))),'Data Summary'!DL136="Yes"),OFFSET('Sanitation Data'!$I$10,0,10*ROW('Sanitation Data'!I130)),NA())</f>
        <v>#N/A</v>
      </c>
      <c r="AX136" s="508" t="e">
        <f ca="1">+IF(AND(ISNUMBER(OFFSET('Sanitation Data'!$I$11,0,10*ROW('Sanitation Data'!I130))),'Data Summary'!DM136="Yes"),OFFSET('Sanitation Data'!$I$11,0,10*ROW('Sanitation Data'!I130)),NA())</f>
        <v>#N/A</v>
      </c>
      <c r="AY136" s="508" t="e">
        <f ca="1">+IF(AND(ISNUMBER(OFFSET('Sanitation Data'!$I$12,0,10*ROW('Sanitation Data'!I130))),'Data Summary'!DN136="Yes"),OFFSET('Sanitation Data'!$I$12,0,10*ROW('Sanitation Data'!I130)),NA())</f>
        <v>#N/A</v>
      </c>
      <c r="AZ136" s="509" t="e">
        <f ca="1">+IF(AND(ISNUMBER(OFFSET('Hygiene Data'!$D$5,0,10*ROW('Hygiene Data'!D130))),'Data Summary'!DO136="Yes"),OFFSET('Hygiene Data'!$D$5,0,10*ROW('Hygiene Data'!D130)),NA())</f>
        <v>#N/A</v>
      </c>
      <c r="BA136" s="509" t="e">
        <f ca="1">+IF(AND(ISNUMBER(OFFSET('Hygiene Data'!$D$7,0,10*ROW('Hygiene Data'!D130))),'Data Summary'!DP136="Yes"),OFFSET('Hygiene Data'!$D$7,0,10*ROW('Hygiene Data'!D130)),NA())</f>
        <v>#N/A</v>
      </c>
      <c r="BB136" s="509" t="e">
        <f ca="1">+IF(AND(ISNUMBER(OFFSET('Hygiene Data'!$D$9,0,10*ROW('Hygiene Data'!D130))),'Data Summary'!DQ136="Yes"),OFFSET('Hygiene Data'!$D$9,0,10*ROW('Hygiene Data'!D130)),NA())</f>
        <v>#N/A</v>
      </c>
      <c r="BC136" s="509" t="e">
        <f ca="1">+IF(AND(ISNUMBER(OFFSET('Hygiene Data'!$E$5,0,10*ROW('Hygiene Data'!E130))),'Data Summary'!DR136="Yes"),OFFSET('Hygiene Data'!$E$5,0,10*ROW('Hygiene Data'!E130)),NA())</f>
        <v>#N/A</v>
      </c>
      <c r="BD136" s="509" t="e">
        <f ca="1">+IF(AND(ISNUMBER(OFFSET('Hygiene Data'!$E$7,0,10*ROW('Hygiene Data'!E130))),'Data Summary'!DS136="Yes"),OFFSET('Hygiene Data'!$E$7,0,10*ROW('Hygiene Data'!E130)),NA())</f>
        <v>#N/A</v>
      </c>
      <c r="BE136" s="509" t="e">
        <f ca="1">+IF(AND(ISNUMBER(OFFSET('Hygiene Data'!$E$9,0,10*ROW('Hygiene Data'!E130))),'Data Summary'!DT136="Yes"),OFFSET('Hygiene Data'!$E$9,0,10*ROW('Hygiene Data'!E130)),NA())</f>
        <v>#N/A</v>
      </c>
      <c r="BF136" s="509" t="e">
        <f ca="1">+IF(AND(ISNUMBER(OFFSET('Hygiene Data'!$F$5,0,10*ROW('Hygiene Data'!F130))),'Data Summary'!DU136="Yes"),OFFSET('Hygiene Data'!$F$5,0,10*ROW('Hygiene Data'!F130)),NA())</f>
        <v>#N/A</v>
      </c>
      <c r="BG136" s="509" t="e">
        <f ca="1">+IF(AND(ISNUMBER(OFFSET('Hygiene Data'!$F$7,0,10*ROW('Hygiene Data'!F130))),'Data Summary'!DV136="Yes"),OFFSET('Hygiene Data'!$F$7,0,10*ROW('Hygiene Data'!F130)),NA())</f>
        <v>#N/A</v>
      </c>
      <c r="BH136" s="509" t="e">
        <f ca="1">+IF(AND(ISNUMBER(OFFSET('Hygiene Data'!$F$9,0,10*ROW('Hygiene Data'!F130))),'Data Summary'!DW136="Yes"),OFFSET('Hygiene Data'!$F$9,0,10*ROW('Hygiene Data'!F130)),NA())</f>
        <v>#N/A</v>
      </c>
      <c r="BI136" s="509" t="e">
        <f ca="1">+IF(AND(ISNUMBER(OFFSET('Hygiene Data'!$G$5,0,10*ROW('Hygiene Data'!G130))),'Data Summary'!DX136="Yes"),OFFSET('Hygiene Data'!$G$5,0,10*ROW('Hygiene Data'!G130)),NA())</f>
        <v>#N/A</v>
      </c>
      <c r="BJ136" s="509" t="e">
        <f ca="1">+IF(AND(ISNUMBER(OFFSET('Hygiene Data'!$G$7,0,10*ROW('Hygiene Data'!G130))),'Data Summary'!DY136="Yes"),OFFSET('Hygiene Data'!$G$7,0,10*ROW('Hygiene Data'!G130)),NA())</f>
        <v>#N/A</v>
      </c>
      <c r="BK136" s="509" t="e">
        <f ca="1">+IF(AND(ISNUMBER(OFFSET('Hygiene Data'!$G$9,0,10*ROW('Hygiene Data'!G130))),'Data Summary'!DZ136="Yes"),OFFSET('Hygiene Data'!$G$9,0,10*ROW('Hygiene Data'!G130)),NA())</f>
        <v>#N/A</v>
      </c>
      <c r="BL136" s="509" t="e">
        <f ca="1">+IF(AND(ISNUMBER(OFFSET('Hygiene Data'!$H$5,0,10*ROW('Hygiene Data'!H130))),'Data Summary'!EA136="Yes"),OFFSET('Hygiene Data'!$H$5,0,10*ROW('Hygiene Data'!H130)),NA())</f>
        <v>#N/A</v>
      </c>
      <c r="BM136" s="509" t="e">
        <f ca="1">+IF(AND(ISNUMBER(OFFSET('Hygiene Data'!$H$7,0,10*ROW('Hygiene Data'!H130))),'Data Summary'!EB136="Yes"),OFFSET('Hygiene Data'!$H$7,0,10*ROW('Hygiene Data'!H130)),NA())</f>
        <v>#N/A</v>
      </c>
      <c r="BN136" s="509" t="e">
        <f ca="1">+IF(AND(ISNUMBER(OFFSET('Hygiene Data'!$H$9,0,10*ROW('Hygiene Data'!H130))),'Data Summary'!EC136="Yes"),OFFSET('Hygiene Data'!$H$9,0,10*ROW('Hygiene Data'!H130)),NA())</f>
        <v>#N/A</v>
      </c>
      <c r="BO136" s="509" t="e">
        <f ca="1">+IF(AND(ISNUMBER(OFFSET('Hygiene Data'!$I$5,0,10*ROW('Hygiene Data'!I130))),'Data Summary'!ED136="Yes"),OFFSET('Hygiene Data'!$I$5,0,10*ROW('Hygiene Data'!I130)),NA())</f>
        <v>#N/A</v>
      </c>
      <c r="BP136" s="509" t="e">
        <f ca="1">+IF(AND(ISNUMBER(OFFSET('Hygiene Data'!$I$7,0,10*ROW('Hygiene Data'!I130))),'Data Summary'!EE136="Yes"),OFFSET('Hygiene Data'!$I$7,0,10*ROW('Hygiene Data'!I130)),NA())</f>
        <v>#N/A</v>
      </c>
      <c r="BQ136" s="509" t="e">
        <f ca="1">+IF(AND(ISNUMBER(OFFSET('Hygiene Data'!$I$9,0,10*ROW('Hygiene Data'!I130))),'Data Summary'!EF136="Yes"),OFFSET('Hygiene Data'!$I$9,0,10*ROW('Hygiene Data'!I130)),NA())</f>
        <v>#N/A</v>
      </c>
    </row>
    <row r="137" spans="1:69" x14ac:dyDescent="0.25">
      <c r="A137" s="505" t="e">
        <f ca="1">+RIGHT('Data Summary'!A137,LEN('Data Summary'!A137)-9)</f>
        <v>#VALUE!</v>
      </c>
      <c r="B137" s="479" t="str">
        <f ca="1">+IF(ISTEXT('Data Summary'!B137),'Data Summary'!B137,"")</f>
        <v/>
      </c>
      <c r="C137" s="506" t="e">
        <f ca="1">+VALUE('Data Summary'!C137)</f>
        <v>#VALUE!</v>
      </c>
      <c r="D137" s="507" t="e">
        <f ca="1">+IF(AND(ISNUMBER(OFFSET('Water Data'!$D$4,0,10*ROW('Water Data'!D131))),'Data Summary'!BS137="Yes"),100-OFFSET('Water Data'!$D$4,0,10*ROW('Water Data'!D131)),NA())</f>
        <v>#N/A</v>
      </c>
      <c r="E137" s="507" t="e">
        <f ca="1">+IF(AND(ISNUMBER(OFFSET('Water Data'!$D$6,0,10*ROW('Water Data'!D131))),'Data Summary'!BT137="Yes"),OFFSET('Water Data'!$D$6,0,10*ROW('Water Data'!D131)),NA())</f>
        <v>#N/A</v>
      </c>
      <c r="F137" s="507" t="e">
        <f ca="1">+IF(AND(ISNUMBER(OFFSET('Water Data'!$D$9,0,10*ROW('Water Data'!D131))),'Data Summary'!BU137="Yes"),OFFSET('Water Data'!$D$9,0,10*ROW('Water Data'!D131)),NA())</f>
        <v>#N/A</v>
      </c>
      <c r="G137" s="507" t="e">
        <f ca="1">+IF(AND(ISNUMBER(OFFSET('Water Data'!$E$4,0,10*ROW('Water Data'!E131))),'Data Summary'!BV137="Yes"),100-OFFSET('Water Data'!$E$4,0,10*ROW('Water Data'!E131)),NA())</f>
        <v>#N/A</v>
      </c>
      <c r="H137" s="507" t="e">
        <f ca="1">+IF(AND(ISNUMBER(OFFSET('Water Data'!$E$6,0,10*ROW('Water Data'!E131))),'Data Summary'!BW137="Yes"),OFFSET('Water Data'!$E$6,0,10*ROW('Water Data'!E131)),NA())</f>
        <v>#N/A</v>
      </c>
      <c r="I137" s="507" t="e">
        <f ca="1">+IF(AND(ISNUMBER(OFFSET('Water Data'!$E$9,0,10*ROW('Water Data'!E131))),'Data Summary'!BX137="Yes"),OFFSET('Water Data'!$E$9,0,10*ROW('Water Data'!E131)),NA())</f>
        <v>#N/A</v>
      </c>
      <c r="J137" s="507" t="e">
        <f ca="1">+IF(AND(ISNUMBER(OFFSET('Water Data'!$F$4,0,10*ROW('Water Data'!F131))),'Data Summary'!BY137="Yes"),100-OFFSET('Water Data'!$F$4,0,10*ROW('Water Data'!F131)),NA())</f>
        <v>#N/A</v>
      </c>
      <c r="K137" s="507" t="e">
        <f ca="1">+IF(AND(ISNUMBER(OFFSET('Water Data'!$F$6,0,10*ROW('Water Data'!F131))),'Data Summary'!BZ137="Yes"),OFFSET('Water Data'!$F$6,0,10*ROW('Water Data'!F131)),NA())</f>
        <v>#N/A</v>
      </c>
      <c r="L137" s="507" t="e">
        <f ca="1">+IF(AND(ISNUMBER(OFFSET('Water Data'!$F$9,0,10*ROW('Water Data'!F131))),'Data Summary'!CA137="Yes"),OFFSET('Water Data'!$F$9,0,10*ROW('Water Data'!F131)),NA())</f>
        <v>#N/A</v>
      </c>
      <c r="M137" s="507" t="e">
        <f ca="1">+IF(AND(ISNUMBER(OFFSET('Water Data'!$G$4,0,10*ROW('Water Data'!G131))),'Data Summary'!CB137="Yes"),100-OFFSET('Water Data'!$G$4,0,10*ROW('Water Data'!G131)),NA())</f>
        <v>#N/A</v>
      </c>
      <c r="N137" s="507" t="e">
        <f ca="1">+IF(AND(ISNUMBER(OFFSET('Water Data'!$G$6,0,10*ROW('Water Data'!G131))),'Data Summary'!CC137="Yes"),OFFSET('Water Data'!$G$6,0,10*ROW('Water Data'!G131)),NA())</f>
        <v>#N/A</v>
      </c>
      <c r="O137" s="507" t="e">
        <f ca="1">+IF(AND(ISNUMBER(OFFSET('Water Data'!$G$9,0,10*ROW('Water Data'!G131))),'Data Summary'!CD137="Yes"),OFFSET('Water Data'!$G$9,0,10*ROW('Water Data'!G131)),NA())</f>
        <v>#N/A</v>
      </c>
      <c r="P137" s="507" t="e">
        <f ca="1">+IF(AND(ISNUMBER(OFFSET('Water Data'!$H$4,0,10*ROW('Water Data'!H131))),'Data Summary'!CE137="Yes"),100-OFFSET('Water Data'!$H$4,0,10*ROW('Water Data'!H131)),NA())</f>
        <v>#N/A</v>
      </c>
      <c r="Q137" s="507" t="e">
        <f ca="1">+IF(AND(ISNUMBER(OFFSET('Water Data'!$H$6,0,10*ROW('Water Data'!H131))),'Data Summary'!CF137="Yes"),OFFSET('Water Data'!$H$6,0,10*ROW('Water Data'!H131)),NA())</f>
        <v>#N/A</v>
      </c>
      <c r="R137" s="507" t="e">
        <f ca="1">+IF(AND(ISNUMBER(OFFSET('Water Data'!$H$9,0,10*ROW('Water Data'!H131))),'Data Summary'!CG137="Yes"),OFFSET('Water Data'!$H$9,0,10*ROW('Water Data'!H131)),NA())</f>
        <v>#N/A</v>
      </c>
      <c r="S137" s="507" t="e">
        <f ca="1">+IF(AND(ISNUMBER(OFFSET('Water Data'!$I$4,0,10*ROW('Water Data'!I131))),'Data Summary'!CH137="Yes"),100-OFFSET('Water Data'!$I$4,0,10*ROW('Water Data'!I131)),NA())</f>
        <v>#N/A</v>
      </c>
      <c r="T137" s="507" t="e">
        <f ca="1">+IF(AND(ISNUMBER(OFFSET('Water Data'!$I$6,0,10*ROW('Water Data'!I131))),'Data Summary'!CI137="Yes"),OFFSET('Water Data'!$I$6,0,10*ROW('Water Data'!I131)),NA())</f>
        <v>#N/A</v>
      </c>
      <c r="U137" s="507" t="e">
        <f ca="1">+IF(AND(ISNUMBER(OFFSET('Water Data'!$I$9,0,10*ROW('Water Data'!I131))),'Data Summary'!CJ137="Yes"),OFFSET('Water Data'!$I$9,0,10*ROW('Water Data'!I131)),NA())</f>
        <v>#N/A</v>
      </c>
      <c r="V137" s="508" t="e">
        <f ca="1">+IF(AND(ISNUMBER(OFFSET('Sanitation Data'!$D$4,0,10*ROW('Sanitation Data'!D131))),'Data Summary'!CK137="Yes"),100-OFFSET('Sanitation Data'!$D$4,0,10*ROW('Sanitation Data'!D131)),NA())</f>
        <v>#N/A</v>
      </c>
      <c r="W137" s="508" t="e">
        <f ca="1">+IF(AND(ISNUMBER(OFFSET('Sanitation Data'!$D$6,0,10*ROW('Sanitation Data'!D131))),'Data Summary'!CL137="Yes"),OFFSET('Sanitation Data'!$D$6,0,10*ROW('Sanitation Data'!D131)),NA())</f>
        <v>#N/A</v>
      </c>
      <c r="X137" s="508" t="e">
        <f ca="1">+IF(AND(ISNUMBER(OFFSET('Sanitation Data'!$D$10,0,10*ROW('Sanitation Data'!D131))),'Data Summary'!CM137="Yes"),OFFSET('Sanitation Data'!$D$10,0,10*ROW('Sanitation Data'!D131)),NA())</f>
        <v>#N/A</v>
      </c>
      <c r="Y137" s="508" t="e">
        <f ca="1">+IF(AND(ISNUMBER(OFFSET('Sanitation Data'!$D$11,0,10*ROW('Sanitation Data'!D131))),'Data Summary'!CN137="Yes"),OFFSET('Sanitation Data'!$D$11,0,10*ROW('Sanitation Data'!D131)),NA())</f>
        <v>#N/A</v>
      </c>
      <c r="Z137" s="508" t="e">
        <f ca="1">+IF(AND(ISNUMBER(OFFSET('Sanitation Data'!$D$12,0,10*ROW('Sanitation Data'!D131))),'Data Summary'!CO137="Yes"),OFFSET('Sanitation Data'!$D$12,0,10*ROW('Sanitation Data'!D131)),NA())</f>
        <v>#N/A</v>
      </c>
      <c r="AA137" s="508" t="e">
        <f ca="1">+IF(AND(ISNUMBER(OFFSET('Sanitation Data'!$E$4,0,10*ROW('Sanitation Data'!E131))),'Data Summary'!CP137="Yes"),100-OFFSET('Sanitation Data'!$E$4,0,10*ROW('Sanitation Data'!E131)),NA())</f>
        <v>#N/A</v>
      </c>
      <c r="AB137" s="508" t="e">
        <f ca="1">+IF(AND(ISNUMBER(OFFSET('Sanitation Data'!$E$6,0,10*ROW('Sanitation Data'!E131))),'Data Summary'!CQ137="Yes"),OFFSET('Sanitation Data'!$E$6,0,10*ROW('Sanitation Data'!E131)),NA())</f>
        <v>#N/A</v>
      </c>
      <c r="AC137" s="508" t="e">
        <f ca="1">+IF(AND(ISNUMBER(OFFSET('Sanitation Data'!$E$10,0,10*ROW('Sanitation Data'!E131))),'Data Summary'!CR137="Yes"),OFFSET('Sanitation Data'!$E$10,0,10*ROW('Sanitation Data'!E131)),NA())</f>
        <v>#N/A</v>
      </c>
      <c r="AD137" s="508" t="e">
        <f ca="1">+IF(AND(ISNUMBER(OFFSET('Sanitation Data'!$E$11,0,10*ROW('Sanitation Data'!E131))),'Data Summary'!CS137="Yes"),OFFSET('Sanitation Data'!$E$11,0,10*ROW('Sanitation Data'!E131)),NA())</f>
        <v>#N/A</v>
      </c>
      <c r="AE137" s="508" t="e">
        <f ca="1">+IF(AND(ISNUMBER(OFFSET('Sanitation Data'!$E$12,0,10*ROW('Sanitation Data'!E131))),'Data Summary'!CT137="Yes"),OFFSET('Sanitation Data'!$E$12,0,10*ROW('Sanitation Data'!E131)),NA())</f>
        <v>#N/A</v>
      </c>
      <c r="AF137" s="508" t="e">
        <f ca="1">+IF(AND(ISNUMBER(OFFSET('Sanitation Data'!$F$4,0,10*ROW('Sanitation Data'!F131))),'Data Summary'!CU137="Yes"),100-OFFSET('Sanitation Data'!$F$4,0,10*ROW('Sanitation Data'!F131)),NA())</f>
        <v>#N/A</v>
      </c>
      <c r="AG137" s="508" t="e">
        <f ca="1">+IF(AND(ISNUMBER(OFFSET('Sanitation Data'!$F$6,0,10*ROW('Sanitation Data'!F131))),'Data Summary'!CV137="Yes"),OFFSET('Sanitation Data'!$F$6,0,10*ROW('Sanitation Data'!F131)),NA())</f>
        <v>#N/A</v>
      </c>
      <c r="AH137" s="508" t="e">
        <f ca="1">+IF(AND(ISNUMBER(OFFSET('Sanitation Data'!$F$10,0,10*ROW('Sanitation Data'!F131))),'Data Summary'!CW137="Yes"),OFFSET('Sanitation Data'!$F$10,0,10*ROW('Sanitation Data'!F131)),NA())</f>
        <v>#N/A</v>
      </c>
      <c r="AI137" s="508" t="e">
        <f ca="1">+IF(AND(ISNUMBER(OFFSET('Sanitation Data'!$F$11,0,10*ROW('Sanitation Data'!F131))),'Data Summary'!CX137="Yes"),OFFSET('Sanitation Data'!$F$11,0,10*ROW('Sanitation Data'!F131)),NA())</f>
        <v>#N/A</v>
      </c>
      <c r="AJ137" s="508" t="e">
        <f ca="1">+IF(AND(ISNUMBER(OFFSET('Sanitation Data'!$F$12,0,10*ROW('Sanitation Data'!F131))),'Data Summary'!CY137="Yes"),OFFSET('Sanitation Data'!$F$12,0,10*ROW('Sanitation Data'!F131)),NA())</f>
        <v>#N/A</v>
      </c>
      <c r="AK137" s="508" t="e">
        <f ca="1">+IF(AND(ISNUMBER(OFFSET('Sanitation Data'!$G$4,0,10*ROW('Sanitation Data'!G131))),'Data Summary'!CZ137="Yes"),100-OFFSET('Sanitation Data'!$G$4,0,10*ROW('Sanitation Data'!G131)),NA())</f>
        <v>#N/A</v>
      </c>
      <c r="AL137" s="508" t="e">
        <f ca="1">+IF(AND(ISNUMBER(OFFSET('Sanitation Data'!$G$6,0,10*ROW('Sanitation Data'!G131))),'Data Summary'!DA137="Yes"),OFFSET('Sanitation Data'!$G$6,0,10*ROW('Sanitation Data'!G131)),NA())</f>
        <v>#N/A</v>
      </c>
      <c r="AM137" s="508" t="e">
        <f ca="1">+IF(AND(ISNUMBER(OFFSET('Sanitation Data'!$G$10,0,10*ROW('Sanitation Data'!G131))),'Data Summary'!DB137="Yes"),OFFSET('Sanitation Data'!$G$10,0,10*ROW('Sanitation Data'!G131)),NA())</f>
        <v>#N/A</v>
      </c>
      <c r="AN137" s="508" t="e">
        <f ca="1">+IF(AND(ISNUMBER(OFFSET('Sanitation Data'!$G$11,0,10*ROW('Sanitation Data'!G131))),'Data Summary'!DC137="Yes"),OFFSET('Sanitation Data'!$G$11,0,10*ROW('Sanitation Data'!G131)),NA())</f>
        <v>#N/A</v>
      </c>
      <c r="AO137" s="508" t="e">
        <f ca="1">+IF(AND(ISNUMBER(OFFSET('Sanitation Data'!$G$12,0,10*ROW('Sanitation Data'!G131))),'Data Summary'!DD137="Yes"),OFFSET('Sanitation Data'!$G$12,0,10*ROW('Sanitation Data'!G131)),NA())</f>
        <v>#N/A</v>
      </c>
      <c r="AP137" s="508" t="e">
        <f ca="1">+IF(AND(ISNUMBER(OFFSET('Sanitation Data'!$H$4,0,10*ROW('Sanitation Data'!H131))),'Data Summary'!DE137="Yes"),100-OFFSET('Sanitation Data'!$H$4,0,10*ROW('Sanitation Data'!H131)),NA())</f>
        <v>#N/A</v>
      </c>
      <c r="AQ137" s="508" t="e">
        <f ca="1">+IF(AND(ISNUMBER(OFFSET('Sanitation Data'!$H$6,0,10*ROW('Sanitation Data'!H131))),'Data Summary'!DF137="Yes"),OFFSET('Sanitation Data'!$H$6,0,10*ROW('Sanitation Data'!H131)),NA())</f>
        <v>#N/A</v>
      </c>
      <c r="AR137" s="508" t="e">
        <f ca="1">+IF(AND(ISNUMBER(OFFSET('Sanitation Data'!$H$10,0,10*ROW('Sanitation Data'!H131))),'Data Summary'!DG137="Yes"),OFFSET('Sanitation Data'!$H$10,0,10*ROW('Sanitation Data'!H131)),NA())</f>
        <v>#N/A</v>
      </c>
      <c r="AS137" s="508" t="e">
        <f ca="1">+IF(AND(ISNUMBER(OFFSET('Sanitation Data'!$H$11,0,10*ROW('Sanitation Data'!H131))),'Data Summary'!DH137="Yes"),OFFSET('Sanitation Data'!$H$11,0,10*ROW('Sanitation Data'!H131)),NA())</f>
        <v>#N/A</v>
      </c>
      <c r="AT137" s="508" t="e">
        <f ca="1">+IF(AND(ISNUMBER(OFFSET('Sanitation Data'!$H$12,0,10*ROW('Sanitation Data'!H131))),'Data Summary'!DI137="Yes"),OFFSET('Sanitation Data'!$H$12,0,10*ROW('Sanitation Data'!H131)),NA())</f>
        <v>#N/A</v>
      </c>
      <c r="AU137" s="508" t="e">
        <f ca="1">+IF(AND(ISNUMBER(OFFSET('Sanitation Data'!$I$4,0,10*ROW('Sanitation Data'!I131))),'Data Summary'!DJ137="Yes"),100-OFFSET('Sanitation Data'!$I$4,0,10*ROW('Sanitation Data'!I131)),NA())</f>
        <v>#N/A</v>
      </c>
      <c r="AV137" s="508" t="e">
        <f ca="1">+IF(AND(ISNUMBER(OFFSET('Sanitation Data'!$I$6,0,10*ROW('Sanitation Data'!I131))),'Data Summary'!DK137="Yes"),OFFSET('Sanitation Data'!$I$6,0,10*ROW('Sanitation Data'!I131)),NA())</f>
        <v>#N/A</v>
      </c>
      <c r="AW137" s="508" t="e">
        <f ca="1">+IF(AND(ISNUMBER(OFFSET('Sanitation Data'!$I$10,0,10*ROW('Sanitation Data'!I131))),'Data Summary'!DL137="Yes"),OFFSET('Sanitation Data'!$I$10,0,10*ROW('Sanitation Data'!I131)),NA())</f>
        <v>#N/A</v>
      </c>
      <c r="AX137" s="508" t="e">
        <f ca="1">+IF(AND(ISNUMBER(OFFSET('Sanitation Data'!$I$11,0,10*ROW('Sanitation Data'!I131))),'Data Summary'!DM137="Yes"),OFFSET('Sanitation Data'!$I$11,0,10*ROW('Sanitation Data'!I131)),NA())</f>
        <v>#N/A</v>
      </c>
      <c r="AY137" s="508" t="e">
        <f ca="1">+IF(AND(ISNUMBER(OFFSET('Sanitation Data'!$I$12,0,10*ROW('Sanitation Data'!I131))),'Data Summary'!DN137="Yes"),OFFSET('Sanitation Data'!$I$12,0,10*ROW('Sanitation Data'!I131)),NA())</f>
        <v>#N/A</v>
      </c>
      <c r="AZ137" s="509" t="e">
        <f ca="1">+IF(AND(ISNUMBER(OFFSET('Hygiene Data'!$D$5,0,10*ROW('Hygiene Data'!D131))),'Data Summary'!DO137="Yes"),OFFSET('Hygiene Data'!$D$5,0,10*ROW('Hygiene Data'!D131)),NA())</f>
        <v>#N/A</v>
      </c>
      <c r="BA137" s="509" t="e">
        <f ca="1">+IF(AND(ISNUMBER(OFFSET('Hygiene Data'!$D$7,0,10*ROW('Hygiene Data'!D131))),'Data Summary'!DP137="Yes"),OFFSET('Hygiene Data'!$D$7,0,10*ROW('Hygiene Data'!D131)),NA())</f>
        <v>#N/A</v>
      </c>
      <c r="BB137" s="509" t="e">
        <f ca="1">+IF(AND(ISNUMBER(OFFSET('Hygiene Data'!$D$9,0,10*ROW('Hygiene Data'!D131))),'Data Summary'!DQ137="Yes"),OFFSET('Hygiene Data'!$D$9,0,10*ROW('Hygiene Data'!D131)),NA())</f>
        <v>#N/A</v>
      </c>
      <c r="BC137" s="509" t="e">
        <f ca="1">+IF(AND(ISNUMBER(OFFSET('Hygiene Data'!$E$5,0,10*ROW('Hygiene Data'!E131))),'Data Summary'!DR137="Yes"),OFFSET('Hygiene Data'!$E$5,0,10*ROW('Hygiene Data'!E131)),NA())</f>
        <v>#N/A</v>
      </c>
      <c r="BD137" s="509" t="e">
        <f ca="1">+IF(AND(ISNUMBER(OFFSET('Hygiene Data'!$E$7,0,10*ROW('Hygiene Data'!E131))),'Data Summary'!DS137="Yes"),OFFSET('Hygiene Data'!$E$7,0,10*ROW('Hygiene Data'!E131)),NA())</f>
        <v>#N/A</v>
      </c>
      <c r="BE137" s="509" t="e">
        <f ca="1">+IF(AND(ISNUMBER(OFFSET('Hygiene Data'!$E$9,0,10*ROW('Hygiene Data'!E131))),'Data Summary'!DT137="Yes"),OFFSET('Hygiene Data'!$E$9,0,10*ROW('Hygiene Data'!E131)),NA())</f>
        <v>#N/A</v>
      </c>
      <c r="BF137" s="509" t="e">
        <f ca="1">+IF(AND(ISNUMBER(OFFSET('Hygiene Data'!$F$5,0,10*ROW('Hygiene Data'!F131))),'Data Summary'!DU137="Yes"),OFFSET('Hygiene Data'!$F$5,0,10*ROW('Hygiene Data'!F131)),NA())</f>
        <v>#N/A</v>
      </c>
      <c r="BG137" s="509" t="e">
        <f ca="1">+IF(AND(ISNUMBER(OFFSET('Hygiene Data'!$F$7,0,10*ROW('Hygiene Data'!F131))),'Data Summary'!DV137="Yes"),OFFSET('Hygiene Data'!$F$7,0,10*ROW('Hygiene Data'!F131)),NA())</f>
        <v>#N/A</v>
      </c>
      <c r="BH137" s="509" t="e">
        <f ca="1">+IF(AND(ISNUMBER(OFFSET('Hygiene Data'!$F$9,0,10*ROW('Hygiene Data'!F131))),'Data Summary'!DW137="Yes"),OFFSET('Hygiene Data'!$F$9,0,10*ROW('Hygiene Data'!F131)),NA())</f>
        <v>#N/A</v>
      </c>
      <c r="BI137" s="509" t="e">
        <f ca="1">+IF(AND(ISNUMBER(OFFSET('Hygiene Data'!$G$5,0,10*ROW('Hygiene Data'!G131))),'Data Summary'!DX137="Yes"),OFFSET('Hygiene Data'!$G$5,0,10*ROW('Hygiene Data'!G131)),NA())</f>
        <v>#N/A</v>
      </c>
      <c r="BJ137" s="509" t="e">
        <f ca="1">+IF(AND(ISNUMBER(OFFSET('Hygiene Data'!$G$7,0,10*ROW('Hygiene Data'!G131))),'Data Summary'!DY137="Yes"),OFFSET('Hygiene Data'!$G$7,0,10*ROW('Hygiene Data'!G131)),NA())</f>
        <v>#N/A</v>
      </c>
      <c r="BK137" s="509" t="e">
        <f ca="1">+IF(AND(ISNUMBER(OFFSET('Hygiene Data'!$G$9,0,10*ROW('Hygiene Data'!G131))),'Data Summary'!DZ137="Yes"),OFFSET('Hygiene Data'!$G$9,0,10*ROW('Hygiene Data'!G131)),NA())</f>
        <v>#N/A</v>
      </c>
      <c r="BL137" s="509" t="e">
        <f ca="1">+IF(AND(ISNUMBER(OFFSET('Hygiene Data'!$H$5,0,10*ROW('Hygiene Data'!H131))),'Data Summary'!EA137="Yes"),OFFSET('Hygiene Data'!$H$5,0,10*ROW('Hygiene Data'!H131)),NA())</f>
        <v>#N/A</v>
      </c>
      <c r="BM137" s="509" t="e">
        <f ca="1">+IF(AND(ISNUMBER(OFFSET('Hygiene Data'!$H$7,0,10*ROW('Hygiene Data'!H131))),'Data Summary'!EB137="Yes"),OFFSET('Hygiene Data'!$H$7,0,10*ROW('Hygiene Data'!H131)),NA())</f>
        <v>#N/A</v>
      </c>
      <c r="BN137" s="509" t="e">
        <f ca="1">+IF(AND(ISNUMBER(OFFSET('Hygiene Data'!$H$9,0,10*ROW('Hygiene Data'!H131))),'Data Summary'!EC137="Yes"),OFFSET('Hygiene Data'!$H$9,0,10*ROW('Hygiene Data'!H131)),NA())</f>
        <v>#N/A</v>
      </c>
      <c r="BO137" s="509" t="e">
        <f ca="1">+IF(AND(ISNUMBER(OFFSET('Hygiene Data'!$I$5,0,10*ROW('Hygiene Data'!I131))),'Data Summary'!ED137="Yes"),OFFSET('Hygiene Data'!$I$5,0,10*ROW('Hygiene Data'!I131)),NA())</f>
        <v>#N/A</v>
      </c>
      <c r="BP137" s="509" t="e">
        <f ca="1">+IF(AND(ISNUMBER(OFFSET('Hygiene Data'!$I$7,0,10*ROW('Hygiene Data'!I131))),'Data Summary'!EE137="Yes"),OFFSET('Hygiene Data'!$I$7,0,10*ROW('Hygiene Data'!I131)),NA())</f>
        <v>#N/A</v>
      </c>
      <c r="BQ137" s="509" t="e">
        <f ca="1">+IF(AND(ISNUMBER(OFFSET('Hygiene Data'!$I$9,0,10*ROW('Hygiene Data'!I131))),'Data Summary'!EF137="Yes"),OFFSET('Hygiene Data'!$I$9,0,10*ROW('Hygiene Data'!I131)),NA())</f>
        <v>#N/A</v>
      </c>
    </row>
    <row r="138" spans="1:69" x14ac:dyDescent="0.25">
      <c r="A138" s="505" t="e">
        <f ca="1">+RIGHT('Data Summary'!A138,LEN('Data Summary'!A138)-9)</f>
        <v>#VALUE!</v>
      </c>
      <c r="B138" s="479" t="str">
        <f ca="1">+IF(ISTEXT('Data Summary'!B138),'Data Summary'!B138,"")</f>
        <v/>
      </c>
      <c r="C138" s="506" t="e">
        <f ca="1">+VALUE('Data Summary'!C138)</f>
        <v>#VALUE!</v>
      </c>
      <c r="D138" s="507" t="e">
        <f ca="1">+IF(AND(ISNUMBER(OFFSET('Water Data'!$D$4,0,10*ROW('Water Data'!D132))),'Data Summary'!BS138="Yes"),100-OFFSET('Water Data'!$D$4,0,10*ROW('Water Data'!D132)),NA())</f>
        <v>#N/A</v>
      </c>
      <c r="E138" s="507" t="e">
        <f ca="1">+IF(AND(ISNUMBER(OFFSET('Water Data'!$D$6,0,10*ROW('Water Data'!D132))),'Data Summary'!BT138="Yes"),OFFSET('Water Data'!$D$6,0,10*ROW('Water Data'!D132)),NA())</f>
        <v>#N/A</v>
      </c>
      <c r="F138" s="507" t="e">
        <f ca="1">+IF(AND(ISNUMBER(OFFSET('Water Data'!$D$9,0,10*ROW('Water Data'!D132))),'Data Summary'!BU138="Yes"),OFFSET('Water Data'!$D$9,0,10*ROW('Water Data'!D132)),NA())</f>
        <v>#N/A</v>
      </c>
      <c r="G138" s="507" t="e">
        <f ca="1">+IF(AND(ISNUMBER(OFFSET('Water Data'!$E$4,0,10*ROW('Water Data'!E132))),'Data Summary'!BV138="Yes"),100-OFFSET('Water Data'!$E$4,0,10*ROW('Water Data'!E132)),NA())</f>
        <v>#N/A</v>
      </c>
      <c r="H138" s="507" t="e">
        <f ca="1">+IF(AND(ISNUMBER(OFFSET('Water Data'!$E$6,0,10*ROW('Water Data'!E132))),'Data Summary'!BW138="Yes"),OFFSET('Water Data'!$E$6,0,10*ROW('Water Data'!E132)),NA())</f>
        <v>#N/A</v>
      </c>
      <c r="I138" s="507" t="e">
        <f ca="1">+IF(AND(ISNUMBER(OFFSET('Water Data'!$E$9,0,10*ROW('Water Data'!E132))),'Data Summary'!BX138="Yes"),OFFSET('Water Data'!$E$9,0,10*ROW('Water Data'!E132)),NA())</f>
        <v>#N/A</v>
      </c>
      <c r="J138" s="507" t="e">
        <f ca="1">+IF(AND(ISNUMBER(OFFSET('Water Data'!$F$4,0,10*ROW('Water Data'!F132))),'Data Summary'!BY138="Yes"),100-OFFSET('Water Data'!$F$4,0,10*ROW('Water Data'!F132)),NA())</f>
        <v>#N/A</v>
      </c>
      <c r="K138" s="507" t="e">
        <f ca="1">+IF(AND(ISNUMBER(OFFSET('Water Data'!$F$6,0,10*ROW('Water Data'!F132))),'Data Summary'!BZ138="Yes"),OFFSET('Water Data'!$F$6,0,10*ROW('Water Data'!F132)),NA())</f>
        <v>#N/A</v>
      </c>
      <c r="L138" s="507" t="e">
        <f ca="1">+IF(AND(ISNUMBER(OFFSET('Water Data'!$F$9,0,10*ROW('Water Data'!F132))),'Data Summary'!CA138="Yes"),OFFSET('Water Data'!$F$9,0,10*ROW('Water Data'!F132)),NA())</f>
        <v>#N/A</v>
      </c>
      <c r="M138" s="507" t="e">
        <f ca="1">+IF(AND(ISNUMBER(OFFSET('Water Data'!$G$4,0,10*ROW('Water Data'!G132))),'Data Summary'!CB138="Yes"),100-OFFSET('Water Data'!$G$4,0,10*ROW('Water Data'!G132)),NA())</f>
        <v>#N/A</v>
      </c>
      <c r="N138" s="507" t="e">
        <f ca="1">+IF(AND(ISNUMBER(OFFSET('Water Data'!$G$6,0,10*ROW('Water Data'!G132))),'Data Summary'!CC138="Yes"),OFFSET('Water Data'!$G$6,0,10*ROW('Water Data'!G132)),NA())</f>
        <v>#N/A</v>
      </c>
      <c r="O138" s="507" t="e">
        <f ca="1">+IF(AND(ISNUMBER(OFFSET('Water Data'!$G$9,0,10*ROW('Water Data'!G132))),'Data Summary'!CD138="Yes"),OFFSET('Water Data'!$G$9,0,10*ROW('Water Data'!G132)),NA())</f>
        <v>#N/A</v>
      </c>
      <c r="P138" s="507" t="e">
        <f ca="1">+IF(AND(ISNUMBER(OFFSET('Water Data'!$H$4,0,10*ROW('Water Data'!H132))),'Data Summary'!CE138="Yes"),100-OFFSET('Water Data'!$H$4,0,10*ROW('Water Data'!H132)),NA())</f>
        <v>#N/A</v>
      </c>
      <c r="Q138" s="507" t="e">
        <f ca="1">+IF(AND(ISNUMBER(OFFSET('Water Data'!$H$6,0,10*ROW('Water Data'!H132))),'Data Summary'!CF138="Yes"),OFFSET('Water Data'!$H$6,0,10*ROW('Water Data'!H132)),NA())</f>
        <v>#N/A</v>
      </c>
      <c r="R138" s="507" t="e">
        <f ca="1">+IF(AND(ISNUMBER(OFFSET('Water Data'!$H$9,0,10*ROW('Water Data'!H132))),'Data Summary'!CG138="Yes"),OFFSET('Water Data'!$H$9,0,10*ROW('Water Data'!H132)),NA())</f>
        <v>#N/A</v>
      </c>
      <c r="S138" s="507" t="e">
        <f ca="1">+IF(AND(ISNUMBER(OFFSET('Water Data'!$I$4,0,10*ROW('Water Data'!I132))),'Data Summary'!CH138="Yes"),100-OFFSET('Water Data'!$I$4,0,10*ROW('Water Data'!I132)),NA())</f>
        <v>#N/A</v>
      </c>
      <c r="T138" s="507" t="e">
        <f ca="1">+IF(AND(ISNUMBER(OFFSET('Water Data'!$I$6,0,10*ROW('Water Data'!I132))),'Data Summary'!CI138="Yes"),OFFSET('Water Data'!$I$6,0,10*ROW('Water Data'!I132)),NA())</f>
        <v>#N/A</v>
      </c>
      <c r="U138" s="507" t="e">
        <f ca="1">+IF(AND(ISNUMBER(OFFSET('Water Data'!$I$9,0,10*ROW('Water Data'!I132))),'Data Summary'!CJ138="Yes"),OFFSET('Water Data'!$I$9,0,10*ROW('Water Data'!I132)),NA())</f>
        <v>#N/A</v>
      </c>
      <c r="V138" s="508" t="e">
        <f ca="1">+IF(AND(ISNUMBER(OFFSET('Sanitation Data'!$D$4,0,10*ROW('Sanitation Data'!D132))),'Data Summary'!CK138="Yes"),100-OFFSET('Sanitation Data'!$D$4,0,10*ROW('Sanitation Data'!D132)),NA())</f>
        <v>#N/A</v>
      </c>
      <c r="W138" s="508" t="e">
        <f ca="1">+IF(AND(ISNUMBER(OFFSET('Sanitation Data'!$D$6,0,10*ROW('Sanitation Data'!D132))),'Data Summary'!CL138="Yes"),OFFSET('Sanitation Data'!$D$6,0,10*ROW('Sanitation Data'!D132)),NA())</f>
        <v>#N/A</v>
      </c>
      <c r="X138" s="508" t="e">
        <f ca="1">+IF(AND(ISNUMBER(OFFSET('Sanitation Data'!$D$10,0,10*ROW('Sanitation Data'!D132))),'Data Summary'!CM138="Yes"),OFFSET('Sanitation Data'!$D$10,0,10*ROW('Sanitation Data'!D132)),NA())</f>
        <v>#N/A</v>
      </c>
      <c r="Y138" s="508" t="e">
        <f ca="1">+IF(AND(ISNUMBER(OFFSET('Sanitation Data'!$D$11,0,10*ROW('Sanitation Data'!D132))),'Data Summary'!CN138="Yes"),OFFSET('Sanitation Data'!$D$11,0,10*ROW('Sanitation Data'!D132)),NA())</f>
        <v>#N/A</v>
      </c>
      <c r="Z138" s="508" t="e">
        <f ca="1">+IF(AND(ISNUMBER(OFFSET('Sanitation Data'!$D$12,0,10*ROW('Sanitation Data'!D132))),'Data Summary'!CO138="Yes"),OFFSET('Sanitation Data'!$D$12,0,10*ROW('Sanitation Data'!D132)),NA())</f>
        <v>#N/A</v>
      </c>
      <c r="AA138" s="508" t="e">
        <f ca="1">+IF(AND(ISNUMBER(OFFSET('Sanitation Data'!$E$4,0,10*ROW('Sanitation Data'!E132))),'Data Summary'!CP138="Yes"),100-OFFSET('Sanitation Data'!$E$4,0,10*ROW('Sanitation Data'!E132)),NA())</f>
        <v>#N/A</v>
      </c>
      <c r="AB138" s="508" t="e">
        <f ca="1">+IF(AND(ISNUMBER(OFFSET('Sanitation Data'!$E$6,0,10*ROW('Sanitation Data'!E132))),'Data Summary'!CQ138="Yes"),OFFSET('Sanitation Data'!$E$6,0,10*ROW('Sanitation Data'!E132)),NA())</f>
        <v>#N/A</v>
      </c>
      <c r="AC138" s="508" t="e">
        <f ca="1">+IF(AND(ISNUMBER(OFFSET('Sanitation Data'!$E$10,0,10*ROW('Sanitation Data'!E132))),'Data Summary'!CR138="Yes"),OFFSET('Sanitation Data'!$E$10,0,10*ROW('Sanitation Data'!E132)),NA())</f>
        <v>#N/A</v>
      </c>
      <c r="AD138" s="508" t="e">
        <f ca="1">+IF(AND(ISNUMBER(OFFSET('Sanitation Data'!$E$11,0,10*ROW('Sanitation Data'!E132))),'Data Summary'!CS138="Yes"),OFFSET('Sanitation Data'!$E$11,0,10*ROW('Sanitation Data'!E132)),NA())</f>
        <v>#N/A</v>
      </c>
      <c r="AE138" s="508" t="e">
        <f ca="1">+IF(AND(ISNUMBER(OFFSET('Sanitation Data'!$E$12,0,10*ROW('Sanitation Data'!E132))),'Data Summary'!CT138="Yes"),OFFSET('Sanitation Data'!$E$12,0,10*ROW('Sanitation Data'!E132)),NA())</f>
        <v>#N/A</v>
      </c>
      <c r="AF138" s="508" t="e">
        <f ca="1">+IF(AND(ISNUMBER(OFFSET('Sanitation Data'!$F$4,0,10*ROW('Sanitation Data'!F132))),'Data Summary'!CU138="Yes"),100-OFFSET('Sanitation Data'!$F$4,0,10*ROW('Sanitation Data'!F132)),NA())</f>
        <v>#N/A</v>
      </c>
      <c r="AG138" s="508" t="e">
        <f ca="1">+IF(AND(ISNUMBER(OFFSET('Sanitation Data'!$F$6,0,10*ROW('Sanitation Data'!F132))),'Data Summary'!CV138="Yes"),OFFSET('Sanitation Data'!$F$6,0,10*ROW('Sanitation Data'!F132)),NA())</f>
        <v>#N/A</v>
      </c>
      <c r="AH138" s="508" t="e">
        <f ca="1">+IF(AND(ISNUMBER(OFFSET('Sanitation Data'!$F$10,0,10*ROW('Sanitation Data'!F132))),'Data Summary'!CW138="Yes"),OFFSET('Sanitation Data'!$F$10,0,10*ROW('Sanitation Data'!F132)),NA())</f>
        <v>#N/A</v>
      </c>
      <c r="AI138" s="508" t="e">
        <f ca="1">+IF(AND(ISNUMBER(OFFSET('Sanitation Data'!$F$11,0,10*ROW('Sanitation Data'!F132))),'Data Summary'!CX138="Yes"),OFFSET('Sanitation Data'!$F$11,0,10*ROW('Sanitation Data'!F132)),NA())</f>
        <v>#N/A</v>
      </c>
      <c r="AJ138" s="508" t="e">
        <f ca="1">+IF(AND(ISNUMBER(OFFSET('Sanitation Data'!$F$12,0,10*ROW('Sanitation Data'!F132))),'Data Summary'!CY138="Yes"),OFFSET('Sanitation Data'!$F$12,0,10*ROW('Sanitation Data'!F132)),NA())</f>
        <v>#N/A</v>
      </c>
      <c r="AK138" s="508" t="e">
        <f ca="1">+IF(AND(ISNUMBER(OFFSET('Sanitation Data'!$G$4,0,10*ROW('Sanitation Data'!G132))),'Data Summary'!CZ138="Yes"),100-OFFSET('Sanitation Data'!$G$4,0,10*ROW('Sanitation Data'!G132)),NA())</f>
        <v>#N/A</v>
      </c>
      <c r="AL138" s="508" t="e">
        <f ca="1">+IF(AND(ISNUMBER(OFFSET('Sanitation Data'!$G$6,0,10*ROW('Sanitation Data'!G132))),'Data Summary'!DA138="Yes"),OFFSET('Sanitation Data'!$G$6,0,10*ROW('Sanitation Data'!G132)),NA())</f>
        <v>#N/A</v>
      </c>
      <c r="AM138" s="508" t="e">
        <f ca="1">+IF(AND(ISNUMBER(OFFSET('Sanitation Data'!$G$10,0,10*ROW('Sanitation Data'!G132))),'Data Summary'!DB138="Yes"),OFFSET('Sanitation Data'!$G$10,0,10*ROW('Sanitation Data'!G132)),NA())</f>
        <v>#N/A</v>
      </c>
      <c r="AN138" s="508" t="e">
        <f ca="1">+IF(AND(ISNUMBER(OFFSET('Sanitation Data'!$G$11,0,10*ROW('Sanitation Data'!G132))),'Data Summary'!DC138="Yes"),OFFSET('Sanitation Data'!$G$11,0,10*ROW('Sanitation Data'!G132)),NA())</f>
        <v>#N/A</v>
      </c>
      <c r="AO138" s="508" t="e">
        <f ca="1">+IF(AND(ISNUMBER(OFFSET('Sanitation Data'!$G$12,0,10*ROW('Sanitation Data'!G132))),'Data Summary'!DD138="Yes"),OFFSET('Sanitation Data'!$G$12,0,10*ROW('Sanitation Data'!G132)),NA())</f>
        <v>#N/A</v>
      </c>
      <c r="AP138" s="508" t="e">
        <f ca="1">+IF(AND(ISNUMBER(OFFSET('Sanitation Data'!$H$4,0,10*ROW('Sanitation Data'!H132))),'Data Summary'!DE138="Yes"),100-OFFSET('Sanitation Data'!$H$4,0,10*ROW('Sanitation Data'!H132)),NA())</f>
        <v>#N/A</v>
      </c>
      <c r="AQ138" s="508" t="e">
        <f ca="1">+IF(AND(ISNUMBER(OFFSET('Sanitation Data'!$H$6,0,10*ROW('Sanitation Data'!H132))),'Data Summary'!DF138="Yes"),OFFSET('Sanitation Data'!$H$6,0,10*ROW('Sanitation Data'!H132)),NA())</f>
        <v>#N/A</v>
      </c>
      <c r="AR138" s="508" t="e">
        <f ca="1">+IF(AND(ISNUMBER(OFFSET('Sanitation Data'!$H$10,0,10*ROW('Sanitation Data'!H132))),'Data Summary'!DG138="Yes"),OFFSET('Sanitation Data'!$H$10,0,10*ROW('Sanitation Data'!H132)),NA())</f>
        <v>#N/A</v>
      </c>
      <c r="AS138" s="508" t="e">
        <f ca="1">+IF(AND(ISNUMBER(OFFSET('Sanitation Data'!$H$11,0,10*ROW('Sanitation Data'!H132))),'Data Summary'!DH138="Yes"),OFFSET('Sanitation Data'!$H$11,0,10*ROW('Sanitation Data'!H132)),NA())</f>
        <v>#N/A</v>
      </c>
      <c r="AT138" s="508" t="e">
        <f ca="1">+IF(AND(ISNUMBER(OFFSET('Sanitation Data'!$H$12,0,10*ROW('Sanitation Data'!H132))),'Data Summary'!DI138="Yes"),OFFSET('Sanitation Data'!$H$12,0,10*ROW('Sanitation Data'!H132)),NA())</f>
        <v>#N/A</v>
      </c>
      <c r="AU138" s="508" t="e">
        <f ca="1">+IF(AND(ISNUMBER(OFFSET('Sanitation Data'!$I$4,0,10*ROW('Sanitation Data'!I132))),'Data Summary'!DJ138="Yes"),100-OFFSET('Sanitation Data'!$I$4,0,10*ROW('Sanitation Data'!I132)),NA())</f>
        <v>#N/A</v>
      </c>
      <c r="AV138" s="508" t="e">
        <f ca="1">+IF(AND(ISNUMBER(OFFSET('Sanitation Data'!$I$6,0,10*ROW('Sanitation Data'!I132))),'Data Summary'!DK138="Yes"),OFFSET('Sanitation Data'!$I$6,0,10*ROW('Sanitation Data'!I132)),NA())</f>
        <v>#N/A</v>
      </c>
      <c r="AW138" s="508" t="e">
        <f ca="1">+IF(AND(ISNUMBER(OFFSET('Sanitation Data'!$I$10,0,10*ROW('Sanitation Data'!I132))),'Data Summary'!DL138="Yes"),OFFSET('Sanitation Data'!$I$10,0,10*ROW('Sanitation Data'!I132)),NA())</f>
        <v>#N/A</v>
      </c>
      <c r="AX138" s="508" t="e">
        <f ca="1">+IF(AND(ISNUMBER(OFFSET('Sanitation Data'!$I$11,0,10*ROW('Sanitation Data'!I132))),'Data Summary'!DM138="Yes"),OFFSET('Sanitation Data'!$I$11,0,10*ROW('Sanitation Data'!I132)),NA())</f>
        <v>#N/A</v>
      </c>
      <c r="AY138" s="508" t="e">
        <f ca="1">+IF(AND(ISNUMBER(OFFSET('Sanitation Data'!$I$12,0,10*ROW('Sanitation Data'!I132))),'Data Summary'!DN138="Yes"),OFFSET('Sanitation Data'!$I$12,0,10*ROW('Sanitation Data'!I132)),NA())</f>
        <v>#N/A</v>
      </c>
      <c r="AZ138" s="509" t="e">
        <f ca="1">+IF(AND(ISNUMBER(OFFSET('Hygiene Data'!$D$5,0,10*ROW('Hygiene Data'!D132))),'Data Summary'!DO138="Yes"),OFFSET('Hygiene Data'!$D$5,0,10*ROW('Hygiene Data'!D132)),NA())</f>
        <v>#N/A</v>
      </c>
      <c r="BA138" s="509" t="e">
        <f ca="1">+IF(AND(ISNUMBER(OFFSET('Hygiene Data'!$D$7,0,10*ROW('Hygiene Data'!D132))),'Data Summary'!DP138="Yes"),OFFSET('Hygiene Data'!$D$7,0,10*ROW('Hygiene Data'!D132)),NA())</f>
        <v>#N/A</v>
      </c>
      <c r="BB138" s="509" t="e">
        <f ca="1">+IF(AND(ISNUMBER(OFFSET('Hygiene Data'!$D$9,0,10*ROW('Hygiene Data'!D132))),'Data Summary'!DQ138="Yes"),OFFSET('Hygiene Data'!$D$9,0,10*ROW('Hygiene Data'!D132)),NA())</f>
        <v>#N/A</v>
      </c>
      <c r="BC138" s="509" t="e">
        <f ca="1">+IF(AND(ISNUMBER(OFFSET('Hygiene Data'!$E$5,0,10*ROW('Hygiene Data'!E132))),'Data Summary'!DR138="Yes"),OFFSET('Hygiene Data'!$E$5,0,10*ROW('Hygiene Data'!E132)),NA())</f>
        <v>#N/A</v>
      </c>
      <c r="BD138" s="509" t="e">
        <f ca="1">+IF(AND(ISNUMBER(OFFSET('Hygiene Data'!$E$7,0,10*ROW('Hygiene Data'!E132))),'Data Summary'!DS138="Yes"),OFFSET('Hygiene Data'!$E$7,0,10*ROW('Hygiene Data'!E132)),NA())</f>
        <v>#N/A</v>
      </c>
      <c r="BE138" s="509" t="e">
        <f ca="1">+IF(AND(ISNUMBER(OFFSET('Hygiene Data'!$E$9,0,10*ROW('Hygiene Data'!E132))),'Data Summary'!DT138="Yes"),OFFSET('Hygiene Data'!$E$9,0,10*ROW('Hygiene Data'!E132)),NA())</f>
        <v>#N/A</v>
      </c>
      <c r="BF138" s="509" t="e">
        <f ca="1">+IF(AND(ISNUMBER(OFFSET('Hygiene Data'!$F$5,0,10*ROW('Hygiene Data'!F132))),'Data Summary'!DU138="Yes"),OFFSET('Hygiene Data'!$F$5,0,10*ROW('Hygiene Data'!F132)),NA())</f>
        <v>#N/A</v>
      </c>
      <c r="BG138" s="509" t="e">
        <f ca="1">+IF(AND(ISNUMBER(OFFSET('Hygiene Data'!$F$7,0,10*ROW('Hygiene Data'!F132))),'Data Summary'!DV138="Yes"),OFFSET('Hygiene Data'!$F$7,0,10*ROW('Hygiene Data'!F132)),NA())</f>
        <v>#N/A</v>
      </c>
      <c r="BH138" s="509" t="e">
        <f ca="1">+IF(AND(ISNUMBER(OFFSET('Hygiene Data'!$F$9,0,10*ROW('Hygiene Data'!F132))),'Data Summary'!DW138="Yes"),OFFSET('Hygiene Data'!$F$9,0,10*ROW('Hygiene Data'!F132)),NA())</f>
        <v>#N/A</v>
      </c>
      <c r="BI138" s="509" t="e">
        <f ca="1">+IF(AND(ISNUMBER(OFFSET('Hygiene Data'!$G$5,0,10*ROW('Hygiene Data'!G132))),'Data Summary'!DX138="Yes"),OFFSET('Hygiene Data'!$G$5,0,10*ROW('Hygiene Data'!G132)),NA())</f>
        <v>#N/A</v>
      </c>
      <c r="BJ138" s="509" t="e">
        <f ca="1">+IF(AND(ISNUMBER(OFFSET('Hygiene Data'!$G$7,0,10*ROW('Hygiene Data'!G132))),'Data Summary'!DY138="Yes"),OFFSET('Hygiene Data'!$G$7,0,10*ROW('Hygiene Data'!G132)),NA())</f>
        <v>#N/A</v>
      </c>
      <c r="BK138" s="509" t="e">
        <f ca="1">+IF(AND(ISNUMBER(OFFSET('Hygiene Data'!$G$9,0,10*ROW('Hygiene Data'!G132))),'Data Summary'!DZ138="Yes"),OFFSET('Hygiene Data'!$G$9,0,10*ROW('Hygiene Data'!G132)),NA())</f>
        <v>#N/A</v>
      </c>
      <c r="BL138" s="509" t="e">
        <f ca="1">+IF(AND(ISNUMBER(OFFSET('Hygiene Data'!$H$5,0,10*ROW('Hygiene Data'!H132))),'Data Summary'!EA138="Yes"),OFFSET('Hygiene Data'!$H$5,0,10*ROW('Hygiene Data'!H132)),NA())</f>
        <v>#N/A</v>
      </c>
      <c r="BM138" s="509" t="e">
        <f ca="1">+IF(AND(ISNUMBER(OFFSET('Hygiene Data'!$H$7,0,10*ROW('Hygiene Data'!H132))),'Data Summary'!EB138="Yes"),OFFSET('Hygiene Data'!$H$7,0,10*ROW('Hygiene Data'!H132)),NA())</f>
        <v>#N/A</v>
      </c>
      <c r="BN138" s="509" t="e">
        <f ca="1">+IF(AND(ISNUMBER(OFFSET('Hygiene Data'!$H$9,0,10*ROW('Hygiene Data'!H132))),'Data Summary'!EC138="Yes"),OFFSET('Hygiene Data'!$H$9,0,10*ROW('Hygiene Data'!H132)),NA())</f>
        <v>#N/A</v>
      </c>
      <c r="BO138" s="509" t="e">
        <f ca="1">+IF(AND(ISNUMBER(OFFSET('Hygiene Data'!$I$5,0,10*ROW('Hygiene Data'!I132))),'Data Summary'!ED138="Yes"),OFFSET('Hygiene Data'!$I$5,0,10*ROW('Hygiene Data'!I132)),NA())</f>
        <v>#N/A</v>
      </c>
      <c r="BP138" s="509" t="e">
        <f ca="1">+IF(AND(ISNUMBER(OFFSET('Hygiene Data'!$I$7,0,10*ROW('Hygiene Data'!I132))),'Data Summary'!EE138="Yes"),OFFSET('Hygiene Data'!$I$7,0,10*ROW('Hygiene Data'!I132)),NA())</f>
        <v>#N/A</v>
      </c>
      <c r="BQ138" s="509" t="e">
        <f ca="1">+IF(AND(ISNUMBER(OFFSET('Hygiene Data'!$I$9,0,10*ROW('Hygiene Data'!I132))),'Data Summary'!EF138="Yes"),OFFSET('Hygiene Data'!$I$9,0,10*ROW('Hygiene Data'!I132)),NA())</f>
        <v>#N/A</v>
      </c>
    </row>
    <row r="139" spans="1:69" x14ac:dyDescent="0.25">
      <c r="A139" s="505" t="e">
        <f ca="1">+RIGHT('Data Summary'!A139,LEN('Data Summary'!A139)-9)</f>
        <v>#VALUE!</v>
      </c>
      <c r="B139" s="479" t="str">
        <f ca="1">+IF(ISTEXT('Data Summary'!B139),'Data Summary'!B139,"")</f>
        <v/>
      </c>
      <c r="C139" s="506" t="e">
        <f ca="1">+VALUE('Data Summary'!C139)</f>
        <v>#VALUE!</v>
      </c>
      <c r="D139" s="507" t="e">
        <f ca="1">+IF(AND(ISNUMBER(OFFSET('Water Data'!$D$4,0,10*ROW('Water Data'!D133))),'Data Summary'!BS139="Yes"),100-OFFSET('Water Data'!$D$4,0,10*ROW('Water Data'!D133)),NA())</f>
        <v>#N/A</v>
      </c>
      <c r="E139" s="507" t="e">
        <f ca="1">+IF(AND(ISNUMBER(OFFSET('Water Data'!$D$6,0,10*ROW('Water Data'!D133))),'Data Summary'!BT139="Yes"),OFFSET('Water Data'!$D$6,0,10*ROW('Water Data'!D133)),NA())</f>
        <v>#N/A</v>
      </c>
      <c r="F139" s="507" t="e">
        <f ca="1">+IF(AND(ISNUMBER(OFFSET('Water Data'!$D$9,0,10*ROW('Water Data'!D133))),'Data Summary'!BU139="Yes"),OFFSET('Water Data'!$D$9,0,10*ROW('Water Data'!D133)),NA())</f>
        <v>#N/A</v>
      </c>
      <c r="G139" s="507" t="e">
        <f ca="1">+IF(AND(ISNUMBER(OFFSET('Water Data'!$E$4,0,10*ROW('Water Data'!E133))),'Data Summary'!BV139="Yes"),100-OFFSET('Water Data'!$E$4,0,10*ROW('Water Data'!E133)),NA())</f>
        <v>#N/A</v>
      </c>
      <c r="H139" s="507" t="e">
        <f ca="1">+IF(AND(ISNUMBER(OFFSET('Water Data'!$E$6,0,10*ROW('Water Data'!E133))),'Data Summary'!BW139="Yes"),OFFSET('Water Data'!$E$6,0,10*ROW('Water Data'!E133)),NA())</f>
        <v>#N/A</v>
      </c>
      <c r="I139" s="507" t="e">
        <f ca="1">+IF(AND(ISNUMBER(OFFSET('Water Data'!$E$9,0,10*ROW('Water Data'!E133))),'Data Summary'!BX139="Yes"),OFFSET('Water Data'!$E$9,0,10*ROW('Water Data'!E133)),NA())</f>
        <v>#N/A</v>
      </c>
      <c r="J139" s="507" t="e">
        <f ca="1">+IF(AND(ISNUMBER(OFFSET('Water Data'!$F$4,0,10*ROW('Water Data'!F133))),'Data Summary'!BY139="Yes"),100-OFFSET('Water Data'!$F$4,0,10*ROW('Water Data'!F133)),NA())</f>
        <v>#N/A</v>
      </c>
      <c r="K139" s="507" t="e">
        <f ca="1">+IF(AND(ISNUMBER(OFFSET('Water Data'!$F$6,0,10*ROW('Water Data'!F133))),'Data Summary'!BZ139="Yes"),OFFSET('Water Data'!$F$6,0,10*ROW('Water Data'!F133)),NA())</f>
        <v>#N/A</v>
      </c>
      <c r="L139" s="507" t="e">
        <f ca="1">+IF(AND(ISNUMBER(OFFSET('Water Data'!$F$9,0,10*ROW('Water Data'!F133))),'Data Summary'!CA139="Yes"),OFFSET('Water Data'!$F$9,0,10*ROW('Water Data'!F133)),NA())</f>
        <v>#N/A</v>
      </c>
      <c r="M139" s="507" t="e">
        <f ca="1">+IF(AND(ISNUMBER(OFFSET('Water Data'!$G$4,0,10*ROW('Water Data'!G133))),'Data Summary'!CB139="Yes"),100-OFFSET('Water Data'!$G$4,0,10*ROW('Water Data'!G133)),NA())</f>
        <v>#N/A</v>
      </c>
      <c r="N139" s="507" t="e">
        <f ca="1">+IF(AND(ISNUMBER(OFFSET('Water Data'!$G$6,0,10*ROW('Water Data'!G133))),'Data Summary'!CC139="Yes"),OFFSET('Water Data'!$G$6,0,10*ROW('Water Data'!G133)),NA())</f>
        <v>#N/A</v>
      </c>
      <c r="O139" s="507" t="e">
        <f ca="1">+IF(AND(ISNUMBER(OFFSET('Water Data'!$G$9,0,10*ROW('Water Data'!G133))),'Data Summary'!CD139="Yes"),OFFSET('Water Data'!$G$9,0,10*ROW('Water Data'!G133)),NA())</f>
        <v>#N/A</v>
      </c>
      <c r="P139" s="507" t="e">
        <f ca="1">+IF(AND(ISNUMBER(OFFSET('Water Data'!$H$4,0,10*ROW('Water Data'!H133))),'Data Summary'!CE139="Yes"),100-OFFSET('Water Data'!$H$4,0,10*ROW('Water Data'!H133)),NA())</f>
        <v>#N/A</v>
      </c>
      <c r="Q139" s="507" t="e">
        <f ca="1">+IF(AND(ISNUMBER(OFFSET('Water Data'!$H$6,0,10*ROW('Water Data'!H133))),'Data Summary'!CF139="Yes"),OFFSET('Water Data'!$H$6,0,10*ROW('Water Data'!H133)),NA())</f>
        <v>#N/A</v>
      </c>
      <c r="R139" s="507" t="e">
        <f ca="1">+IF(AND(ISNUMBER(OFFSET('Water Data'!$H$9,0,10*ROW('Water Data'!H133))),'Data Summary'!CG139="Yes"),OFFSET('Water Data'!$H$9,0,10*ROW('Water Data'!H133)),NA())</f>
        <v>#N/A</v>
      </c>
      <c r="S139" s="507" t="e">
        <f ca="1">+IF(AND(ISNUMBER(OFFSET('Water Data'!$I$4,0,10*ROW('Water Data'!I133))),'Data Summary'!CH139="Yes"),100-OFFSET('Water Data'!$I$4,0,10*ROW('Water Data'!I133)),NA())</f>
        <v>#N/A</v>
      </c>
      <c r="T139" s="507" t="e">
        <f ca="1">+IF(AND(ISNUMBER(OFFSET('Water Data'!$I$6,0,10*ROW('Water Data'!I133))),'Data Summary'!CI139="Yes"),OFFSET('Water Data'!$I$6,0,10*ROW('Water Data'!I133)),NA())</f>
        <v>#N/A</v>
      </c>
      <c r="U139" s="507" t="e">
        <f ca="1">+IF(AND(ISNUMBER(OFFSET('Water Data'!$I$9,0,10*ROW('Water Data'!I133))),'Data Summary'!CJ139="Yes"),OFFSET('Water Data'!$I$9,0,10*ROW('Water Data'!I133)),NA())</f>
        <v>#N/A</v>
      </c>
      <c r="V139" s="508" t="e">
        <f ca="1">+IF(AND(ISNUMBER(OFFSET('Sanitation Data'!$D$4,0,10*ROW('Sanitation Data'!D133))),'Data Summary'!CK139="Yes"),100-OFFSET('Sanitation Data'!$D$4,0,10*ROW('Sanitation Data'!D133)),NA())</f>
        <v>#N/A</v>
      </c>
      <c r="W139" s="508" t="e">
        <f ca="1">+IF(AND(ISNUMBER(OFFSET('Sanitation Data'!$D$6,0,10*ROW('Sanitation Data'!D133))),'Data Summary'!CL139="Yes"),OFFSET('Sanitation Data'!$D$6,0,10*ROW('Sanitation Data'!D133)),NA())</f>
        <v>#N/A</v>
      </c>
      <c r="X139" s="508" t="e">
        <f ca="1">+IF(AND(ISNUMBER(OFFSET('Sanitation Data'!$D$10,0,10*ROW('Sanitation Data'!D133))),'Data Summary'!CM139="Yes"),OFFSET('Sanitation Data'!$D$10,0,10*ROW('Sanitation Data'!D133)),NA())</f>
        <v>#N/A</v>
      </c>
      <c r="Y139" s="508" t="e">
        <f ca="1">+IF(AND(ISNUMBER(OFFSET('Sanitation Data'!$D$11,0,10*ROW('Sanitation Data'!D133))),'Data Summary'!CN139="Yes"),OFFSET('Sanitation Data'!$D$11,0,10*ROW('Sanitation Data'!D133)),NA())</f>
        <v>#N/A</v>
      </c>
      <c r="Z139" s="508" t="e">
        <f ca="1">+IF(AND(ISNUMBER(OFFSET('Sanitation Data'!$D$12,0,10*ROW('Sanitation Data'!D133))),'Data Summary'!CO139="Yes"),OFFSET('Sanitation Data'!$D$12,0,10*ROW('Sanitation Data'!D133)),NA())</f>
        <v>#N/A</v>
      </c>
      <c r="AA139" s="508" t="e">
        <f ca="1">+IF(AND(ISNUMBER(OFFSET('Sanitation Data'!$E$4,0,10*ROW('Sanitation Data'!E133))),'Data Summary'!CP139="Yes"),100-OFFSET('Sanitation Data'!$E$4,0,10*ROW('Sanitation Data'!E133)),NA())</f>
        <v>#N/A</v>
      </c>
      <c r="AB139" s="508" t="e">
        <f ca="1">+IF(AND(ISNUMBER(OFFSET('Sanitation Data'!$E$6,0,10*ROW('Sanitation Data'!E133))),'Data Summary'!CQ139="Yes"),OFFSET('Sanitation Data'!$E$6,0,10*ROW('Sanitation Data'!E133)),NA())</f>
        <v>#N/A</v>
      </c>
      <c r="AC139" s="508" t="e">
        <f ca="1">+IF(AND(ISNUMBER(OFFSET('Sanitation Data'!$E$10,0,10*ROW('Sanitation Data'!E133))),'Data Summary'!CR139="Yes"),OFFSET('Sanitation Data'!$E$10,0,10*ROW('Sanitation Data'!E133)),NA())</f>
        <v>#N/A</v>
      </c>
      <c r="AD139" s="508" t="e">
        <f ca="1">+IF(AND(ISNUMBER(OFFSET('Sanitation Data'!$E$11,0,10*ROW('Sanitation Data'!E133))),'Data Summary'!CS139="Yes"),OFFSET('Sanitation Data'!$E$11,0,10*ROW('Sanitation Data'!E133)),NA())</f>
        <v>#N/A</v>
      </c>
      <c r="AE139" s="508" t="e">
        <f ca="1">+IF(AND(ISNUMBER(OFFSET('Sanitation Data'!$E$12,0,10*ROW('Sanitation Data'!E133))),'Data Summary'!CT139="Yes"),OFFSET('Sanitation Data'!$E$12,0,10*ROW('Sanitation Data'!E133)),NA())</f>
        <v>#N/A</v>
      </c>
      <c r="AF139" s="508" t="e">
        <f ca="1">+IF(AND(ISNUMBER(OFFSET('Sanitation Data'!$F$4,0,10*ROW('Sanitation Data'!F133))),'Data Summary'!CU139="Yes"),100-OFFSET('Sanitation Data'!$F$4,0,10*ROW('Sanitation Data'!F133)),NA())</f>
        <v>#N/A</v>
      </c>
      <c r="AG139" s="508" t="e">
        <f ca="1">+IF(AND(ISNUMBER(OFFSET('Sanitation Data'!$F$6,0,10*ROW('Sanitation Data'!F133))),'Data Summary'!CV139="Yes"),OFFSET('Sanitation Data'!$F$6,0,10*ROW('Sanitation Data'!F133)),NA())</f>
        <v>#N/A</v>
      </c>
      <c r="AH139" s="508" t="e">
        <f ca="1">+IF(AND(ISNUMBER(OFFSET('Sanitation Data'!$F$10,0,10*ROW('Sanitation Data'!F133))),'Data Summary'!CW139="Yes"),OFFSET('Sanitation Data'!$F$10,0,10*ROW('Sanitation Data'!F133)),NA())</f>
        <v>#N/A</v>
      </c>
      <c r="AI139" s="508" t="e">
        <f ca="1">+IF(AND(ISNUMBER(OFFSET('Sanitation Data'!$F$11,0,10*ROW('Sanitation Data'!F133))),'Data Summary'!CX139="Yes"),OFFSET('Sanitation Data'!$F$11,0,10*ROW('Sanitation Data'!F133)),NA())</f>
        <v>#N/A</v>
      </c>
      <c r="AJ139" s="508" t="e">
        <f ca="1">+IF(AND(ISNUMBER(OFFSET('Sanitation Data'!$F$12,0,10*ROW('Sanitation Data'!F133))),'Data Summary'!CY139="Yes"),OFFSET('Sanitation Data'!$F$12,0,10*ROW('Sanitation Data'!F133)),NA())</f>
        <v>#N/A</v>
      </c>
      <c r="AK139" s="508" t="e">
        <f ca="1">+IF(AND(ISNUMBER(OFFSET('Sanitation Data'!$G$4,0,10*ROW('Sanitation Data'!G133))),'Data Summary'!CZ139="Yes"),100-OFFSET('Sanitation Data'!$G$4,0,10*ROW('Sanitation Data'!G133)),NA())</f>
        <v>#N/A</v>
      </c>
      <c r="AL139" s="508" t="e">
        <f ca="1">+IF(AND(ISNUMBER(OFFSET('Sanitation Data'!$G$6,0,10*ROW('Sanitation Data'!G133))),'Data Summary'!DA139="Yes"),OFFSET('Sanitation Data'!$G$6,0,10*ROW('Sanitation Data'!G133)),NA())</f>
        <v>#N/A</v>
      </c>
      <c r="AM139" s="508" t="e">
        <f ca="1">+IF(AND(ISNUMBER(OFFSET('Sanitation Data'!$G$10,0,10*ROW('Sanitation Data'!G133))),'Data Summary'!DB139="Yes"),OFFSET('Sanitation Data'!$G$10,0,10*ROW('Sanitation Data'!G133)),NA())</f>
        <v>#N/A</v>
      </c>
      <c r="AN139" s="508" t="e">
        <f ca="1">+IF(AND(ISNUMBER(OFFSET('Sanitation Data'!$G$11,0,10*ROW('Sanitation Data'!G133))),'Data Summary'!DC139="Yes"),OFFSET('Sanitation Data'!$G$11,0,10*ROW('Sanitation Data'!G133)),NA())</f>
        <v>#N/A</v>
      </c>
      <c r="AO139" s="508" t="e">
        <f ca="1">+IF(AND(ISNUMBER(OFFSET('Sanitation Data'!$G$12,0,10*ROW('Sanitation Data'!G133))),'Data Summary'!DD139="Yes"),OFFSET('Sanitation Data'!$G$12,0,10*ROW('Sanitation Data'!G133)),NA())</f>
        <v>#N/A</v>
      </c>
      <c r="AP139" s="508" t="e">
        <f ca="1">+IF(AND(ISNUMBER(OFFSET('Sanitation Data'!$H$4,0,10*ROW('Sanitation Data'!H133))),'Data Summary'!DE139="Yes"),100-OFFSET('Sanitation Data'!$H$4,0,10*ROW('Sanitation Data'!H133)),NA())</f>
        <v>#N/A</v>
      </c>
      <c r="AQ139" s="508" t="e">
        <f ca="1">+IF(AND(ISNUMBER(OFFSET('Sanitation Data'!$H$6,0,10*ROW('Sanitation Data'!H133))),'Data Summary'!DF139="Yes"),OFFSET('Sanitation Data'!$H$6,0,10*ROW('Sanitation Data'!H133)),NA())</f>
        <v>#N/A</v>
      </c>
      <c r="AR139" s="508" t="e">
        <f ca="1">+IF(AND(ISNUMBER(OFFSET('Sanitation Data'!$H$10,0,10*ROW('Sanitation Data'!H133))),'Data Summary'!DG139="Yes"),OFFSET('Sanitation Data'!$H$10,0,10*ROW('Sanitation Data'!H133)),NA())</f>
        <v>#N/A</v>
      </c>
      <c r="AS139" s="508" t="e">
        <f ca="1">+IF(AND(ISNUMBER(OFFSET('Sanitation Data'!$H$11,0,10*ROW('Sanitation Data'!H133))),'Data Summary'!DH139="Yes"),OFFSET('Sanitation Data'!$H$11,0,10*ROW('Sanitation Data'!H133)),NA())</f>
        <v>#N/A</v>
      </c>
      <c r="AT139" s="508" t="e">
        <f ca="1">+IF(AND(ISNUMBER(OFFSET('Sanitation Data'!$H$12,0,10*ROW('Sanitation Data'!H133))),'Data Summary'!DI139="Yes"),OFFSET('Sanitation Data'!$H$12,0,10*ROW('Sanitation Data'!H133)),NA())</f>
        <v>#N/A</v>
      </c>
      <c r="AU139" s="508" t="e">
        <f ca="1">+IF(AND(ISNUMBER(OFFSET('Sanitation Data'!$I$4,0,10*ROW('Sanitation Data'!I133))),'Data Summary'!DJ139="Yes"),100-OFFSET('Sanitation Data'!$I$4,0,10*ROW('Sanitation Data'!I133)),NA())</f>
        <v>#N/A</v>
      </c>
      <c r="AV139" s="508" t="e">
        <f ca="1">+IF(AND(ISNUMBER(OFFSET('Sanitation Data'!$I$6,0,10*ROW('Sanitation Data'!I133))),'Data Summary'!DK139="Yes"),OFFSET('Sanitation Data'!$I$6,0,10*ROW('Sanitation Data'!I133)),NA())</f>
        <v>#N/A</v>
      </c>
      <c r="AW139" s="508" t="e">
        <f ca="1">+IF(AND(ISNUMBER(OFFSET('Sanitation Data'!$I$10,0,10*ROW('Sanitation Data'!I133))),'Data Summary'!DL139="Yes"),OFFSET('Sanitation Data'!$I$10,0,10*ROW('Sanitation Data'!I133)),NA())</f>
        <v>#N/A</v>
      </c>
      <c r="AX139" s="508" t="e">
        <f ca="1">+IF(AND(ISNUMBER(OFFSET('Sanitation Data'!$I$11,0,10*ROW('Sanitation Data'!I133))),'Data Summary'!DM139="Yes"),OFFSET('Sanitation Data'!$I$11,0,10*ROW('Sanitation Data'!I133)),NA())</f>
        <v>#N/A</v>
      </c>
      <c r="AY139" s="508" t="e">
        <f ca="1">+IF(AND(ISNUMBER(OFFSET('Sanitation Data'!$I$12,0,10*ROW('Sanitation Data'!I133))),'Data Summary'!DN139="Yes"),OFFSET('Sanitation Data'!$I$12,0,10*ROW('Sanitation Data'!I133)),NA())</f>
        <v>#N/A</v>
      </c>
      <c r="AZ139" s="509" t="e">
        <f ca="1">+IF(AND(ISNUMBER(OFFSET('Hygiene Data'!$D$5,0,10*ROW('Hygiene Data'!D133))),'Data Summary'!DO139="Yes"),OFFSET('Hygiene Data'!$D$5,0,10*ROW('Hygiene Data'!D133)),NA())</f>
        <v>#N/A</v>
      </c>
      <c r="BA139" s="509" t="e">
        <f ca="1">+IF(AND(ISNUMBER(OFFSET('Hygiene Data'!$D$7,0,10*ROW('Hygiene Data'!D133))),'Data Summary'!DP139="Yes"),OFFSET('Hygiene Data'!$D$7,0,10*ROW('Hygiene Data'!D133)),NA())</f>
        <v>#N/A</v>
      </c>
      <c r="BB139" s="509" t="e">
        <f ca="1">+IF(AND(ISNUMBER(OFFSET('Hygiene Data'!$D$9,0,10*ROW('Hygiene Data'!D133))),'Data Summary'!DQ139="Yes"),OFFSET('Hygiene Data'!$D$9,0,10*ROW('Hygiene Data'!D133)),NA())</f>
        <v>#N/A</v>
      </c>
      <c r="BC139" s="509" t="e">
        <f ca="1">+IF(AND(ISNUMBER(OFFSET('Hygiene Data'!$E$5,0,10*ROW('Hygiene Data'!E133))),'Data Summary'!DR139="Yes"),OFFSET('Hygiene Data'!$E$5,0,10*ROW('Hygiene Data'!E133)),NA())</f>
        <v>#N/A</v>
      </c>
      <c r="BD139" s="509" t="e">
        <f ca="1">+IF(AND(ISNUMBER(OFFSET('Hygiene Data'!$E$7,0,10*ROW('Hygiene Data'!E133))),'Data Summary'!DS139="Yes"),OFFSET('Hygiene Data'!$E$7,0,10*ROW('Hygiene Data'!E133)),NA())</f>
        <v>#N/A</v>
      </c>
      <c r="BE139" s="509" t="e">
        <f ca="1">+IF(AND(ISNUMBER(OFFSET('Hygiene Data'!$E$9,0,10*ROW('Hygiene Data'!E133))),'Data Summary'!DT139="Yes"),OFFSET('Hygiene Data'!$E$9,0,10*ROW('Hygiene Data'!E133)),NA())</f>
        <v>#N/A</v>
      </c>
      <c r="BF139" s="509" t="e">
        <f ca="1">+IF(AND(ISNUMBER(OFFSET('Hygiene Data'!$F$5,0,10*ROW('Hygiene Data'!F133))),'Data Summary'!DU139="Yes"),OFFSET('Hygiene Data'!$F$5,0,10*ROW('Hygiene Data'!F133)),NA())</f>
        <v>#N/A</v>
      </c>
      <c r="BG139" s="509" t="e">
        <f ca="1">+IF(AND(ISNUMBER(OFFSET('Hygiene Data'!$F$7,0,10*ROW('Hygiene Data'!F133))),'Data Summary'!DV139="Yes"),OFFSET('Hygiene Data'!$F$7,0,10*ROW('Hygiene Data'!F133)),NA())</f>
        <v>#N/A</v>
      </c>
      <c r="BH139" s="509" t="e">
        <f ca="1">+IF(AND(ISNUMBER(OFFSET('Hygiene Data'!$F$9,0,10*ROW('Hygiene Data'!F133))),'Data Summary'!DW139="Yes"),OFFSET('Hygiene Data'!$F$9,0,10*ROW('Hygiene Data'!F133)),NA())</f>
        <v>#N/A</v>
      </c>
      <c r="BI139" s="509" t="e">
        <f ca="1">+IF(AND(ISNUMBER(OFFSET('Hygiene Data'!$G$5,0,10*ROW('Hygiene Data'!G133))),'Data Summary'!DX139="Yes"),OFFSET('Hygiene Data'!$G$5,0,10*ROW('Hygiene Data'!G133)),NA())</f>
        <v>#N/A</v>
      </c>
      <c r="BJ139" s="509" t="e">
        <f ca="1">+IF(AND(ISNUMBER(OFFSET('Hygiene Data'!$G$7,0,10*ROW('Hygiene Data'!G133))),'Data Summary'!DY139="Yes"),OFFSET('Hygiene Data'!$G$7,0,10*ROW('Hygiene Data'!G133)),NA())</f>
        <v>#N/A</v>
      </c>
      <c r="BK139" s="509" t="e">
        <f ca="1">+IF(AND(ISNUMBER(OFFSET('Hygiene Data'!$G$9,0,10*ROW('Hygiene Data'!G133))),'Data Summary'!DZ139="Yes"),OFFSET('Hygiene Data'!$G$9,0,10*ROW('Hygiene Data'!G133)),NA())</f>
        <v>#N/A</v>
      </c>
      <c r="BL139" s="509" t="e">
        <f ca="1">+IF(AND(ISNUMBER(OFFSET('Hygiene Data'!$H$5,0,10*ROW('Hygiene Data'!H133))),'Data Summary'!EA139="Yes"),OFFSET('Hygiene Data'!$H$5,0,10*ROW('Hygiene Data'!H133)),NA())</f>
        <v>#N/A</v>
      </c>
      <c r="BM139" s="509" t="e">
        <f ca="1">+IF(AND(ISNUMBER(OFFSET('Hygiene Data'!$H$7,0,10*ROW('Hygiene Data'!H133))),'Data Summary'!EB139="Yes"),OFFSET('Hygiene Data'!$H$7,0,10*ROW('Hygiene Data'!H133)),NA())</f>
        <v>#N/A</v>
      </c>
      <c r="BN139" s="509" t="e">
        <f ca="1">+IF(AND(ISNUMBER(OFFSET('Hygiene Data'!$H$9,0,10*ROW('Hygiene Data'!H133))),'Data Summary'!EC139="Yes"),OFFSET('Hygiene Data'!$H$9,0,10*ROW('Hygiene Data'!H133)),NA())</f>
        <v>#N/A</v>
      </c>
      <c r="BO139" s="509" t="e">
        <f ca="1">+IF(AND(ISNUMBER(OFFSET('Hygiene Data'!$I$5,0,10*ROW('Hygiene Data'!I133))),'Data Summary'!ED139="Yes"),OFFSET('Hygiene Data'!$I$5,0,10*ROW('Hygiene Data'!I133)),NA())</f>
        <v>#N/A</v>
      </c>
      <c r="BP139" s="509" t="e">
        <f ca="1">+IF(AND(ISNUMBER(OFFSET('Hygiene Data'!$I$7,0,10*ROW('Hygiene Data'!I133))),'Data Summary'!EE139="Yes"),OFFSET('Hygiene Data'!$I$7,0,10*ROW('Hygiene Data'!I133)),NA())</f>
        <v>#N/A</v>
      </c>
      <c r="BQ139" s="509" t="e">
        <f ca="1">+IF(AND(ISNUMBER(OFFSET('Hygiene Data'!$I$9,0,10*ROW('Hygiene Data'!I133))),'Data Summary'!EF139="Yes"),OFFSET('Hygiene Data'!$I$9,0,10*ROW('Hygiene Data'!I133)),NA())</f>
        <v>#N/A</v>
      </c>
    </row>
    <row r="140" spans="1:69" x14ac:dyDescent="0.25">
      <c r="A140" s="505" t="e">
        <f ca="1">+RIGHT('Data Summary'!A140,LEN('Data Summary'!A140)-9)</f>
        <v>#VALUE!</v>
      </c>
      <c r="B140" s="479" t="str">
        <f ca="1">+IF(ISTEXT('Data Summary'!B140),'Data Summary'!B140,"")</f>
        <v/>
      </c>
      <c r="C140" s="506" t="e">
        <f ca="1">+VALUE('Data Summary'!C140)</f>
        <v>#VALUE!</v>
      </c>
      <c r="D140" s="507" t="e">
        <f ca="1">+IF(AND(ISNUMBER(OFFSET('Water Data'!$D$4,0,10*ROW('Water Data'!D134))),'Data Summary'!BS140="Yes"),100-OFFSET('Water Data'!$D$4,0,10*ROW('Water Data'!D134)),NA())</f>
        <v>#N/A</v>
      </c>
      <c r="E140" s="507" t="e">
        <f ca="1">+IF(AND(ISNUMBER(OFFSET('Water Data'!$D$6,0,10*ROW('Water Data'!D134))),'Data Summary'!BT140="Yes"),OFFSET('Water Data'!$D$6,0,10*ROW('Water Data'!D134)),NA())</f>
        <v>#N/A</v>
      </c>
      <c r="F140" s="507" t="e">
        <f ca="1">+IF(AND(ISNUMBER(OFFSET('Water Data'!$D$9,0,10*ROW('Water Data'!D134))),'Data Summary'!BU140="Yes"),OFFSET('Water Data'!$D$9,0,10*ROW('Water Data'!D134)),NA())</f>
        <v>#N/A</v>
      </c>
      <c r="G140" s="507" t="e">
        <f ca="1">+IF(AND(ISNUMBER(OFFSET('Water Data'!$E$4,0,10*ROW('Water Data'!E134))),'Data Summary'!BV140="Yes"),100-OFFSET('Water Data'!$E$4,0,10*ROW('Water Data'!E134)),NA())</f>
        <v>#N/A</v>
      </c>
      <c r="H140" s="507" t="e">
        <f ca="1">+IF(AND(ISNUMBER(OFFSET('Water Data'!$E$6,0,10*ROW('Water Data'!E134))),'Data Summary'!BW140="Yes"),OFFSET('Water Data'!$E$6,0,10*ROW('Water Data'!E134)),NA())</f>
        <v>#N/A</v>
      </c>
      <c r="I140" s="507" t="e">
        <f ca="1">+IF(AND(ISNUMBER(OFFSET('Water Data'!$E$9,0,10*ROW('Water Data'!E134))),'Data Summary'!BX140="Yes"),OFFSET('Water Data'!$E$9,0,10*ROW('Water Data'!E134)),NA())</f>
        <v>#N/A</v>
      </c>
      <c r="J140" s="507" t="e">
        <f ca="1">+IF(AND(ISNUMBER(OFFSET('Water Data'!$F$4,0,10*ROW('Water Data'!F134))),'Data Summary'!BY140="Yes"),100-OFFSET('Water Data'!$F$4,0,10*ROW('Water Data'!F134)),NA())</f>
        <v>#N/A</v>
      </c>
      <c r="K140" s="507" t="e">
        <f ca="1">+IF(AND(ISNUMBER(OFFSET('Water Data'!$F$6,0,10*ROW('Water Data'!F134))),'Data Summary'!BZ140="Yes"),OFFSET('Water Data'!$F$6,0,10*ROW('Water Data'!F134)),NA())</f>
        <v>#N/A</v>
      </c>
      <c r="L140" s="507" t="e">
        <f ca="1">+IF(AND(ISNUMBER(OFFSET('Water Data'!$F$9,0,10*ROW('Water Data'!F134))),'Data Summary'!CA140="Yes"),OFFSET('Water Data'!$F$9,0,10*ROW('Water Data'!F134)),NA())</f>
        <v>#N/A</v>
      </c>
      <c r="M140" s="507" t="e">
        <f ca="1">+IF(AND(ISNUMBER(OFFSET('Water Data'!$G$4,0,10*ROW('Water Data'!G134))),'Data Summary'!CB140="Yes"),100-OFFSET('Water Data'!$G$4,0,10*ROW('Water Data'!G134)),NA())</f>
        <v>#N/A</v>
      </c>
      <c r="N140" s="507" t="e">
        <f ca="1">+IF(AND(ISNUMBER(OFFSET('Water Data'!$G$6,0,10*ROW('Water Data'!G134))),'Data Summary'!CC140="Yes"),OFFSET('Water Data'!$G$6,0,10*ROW('Water Data'!G134)),NA())</f>
        <v>#N/A</v>
      </c>
      <c r="O140" s="507" t="e">
        <f ca="1">+IF(AND(ISNUMBER(OFFSET('Water Data'!$G$9,0,10*ROW('Water Data'!G134))),'Data Summary'!CD140="Yes"),OFFSET('Water Data'!$G$9,0,10*ROW('Water Data'!G134)),NA())</f>
        <v>#N/A</v>
      </c>
      <c r="P140" s="507" t="e">
        <f ca="1">+IF(AND(ISNUMBER(OFFSET('Water Data'!$H$4,0,10*ROW('Water Data'!H134))),'Data Summary'!CE140="Yes"),100-OFFSET('Water Data'!$H$4,0,10*ROW('Water Data'!H134)),NA())</f>
        <v>#N/A</v>
      </c>
      <c r="Q140" s="507" t="e">
        <f ca="1">+IF(AND(ISNUMBER(OFFSET('Water Data'!$H$6,0,10*ROW('Water Data'!H134))),'Data Summary'!CF140="Yes"),OFFSET('Water Data'!$H$6,0,10*ROW('Water Data'!H134)),NA())</f>
        <v>#N/A</v>
      </c>
      <c r="R140" s="507" t="e">
        <f ca="1">+IF(AND(ISNUMBER(OFFSET('Water Data'!$H$9,0,10*ROW('Water Data'!H134))),'Data Summary'!CG140="Yes"),OFFSET('Water Data'!$H$9,0,10*ROW('Water Data'!H134)),NA())</f>
        <v>#N/A</v>
      </c>
      <c r="S140" s="507" t="e">
        <f ca="1">+IF(AND(ISNUMBER(OFFSET('Water Data'!$I$4,0,10*ROW('Water Data'!I134))),'Data Summary'!CH140="Yes"),100-OFFSET('Water Data'!$I$4,0,10*ROW('Water Data'!I134)),NA())</f>
        <v>#N/A</v>
      </c>
      <c r="T140" s="507" t="e">
        <f ca="1">+IF(AND(ISNUMBER(OFFSET('Water Data'!$I$6,0,10*ROW('Water Data'!I134))),'Data Summary'!CI140="Yes"),OFFSET('Water Data'!$I$6,0,10*ROW('Water Data'!I134)),NA())</f>
        <v>#N/A</v>
      </c>
      <c r="U140" s="507" t="e">
        <f ca="1">+IF(AND(ISNUMBER(OFFSET('Water Data'!$I$9,0,10*ROW('Water Data'!I134))),'Data Summary'!CJ140="Yes"),OFFSET('Water Data'!$I$9,0,10*ROW('Water Data'!I134)),NA())</f>
        <v>#N/A</v>
      </c>
      <c r="V140" s="508" t="e">
        <f ca="1">+IF(AND(ISNUMBER(OFFSET('Sanitation Data'!$D$4,0,10*ROW('Sanitation Data'!D134))),'Data Summary'!CK140="Yes"),100-OFFSET('Sanitation Data'!$D$4,0,10*ROW('Sanitation Data'!D134)),NA())</f>
        <v>#N/A</v>
      </c>
      <c r="W140" s="508" t="e">
        <f ca="1">+IF(AND(ISNUMBER(OFFSET('Sanitation Data'!$D$6,0,10*ROW('Sanitation Data'!D134))),'Data Summary'!CL140="Yes"),OFFSET('Sanitation Data'!$D$6,0,10*ROW('Sanitation Data'!D134)),NA())</f>
        <v>#N/A</v>
      </c>
      <c r="X140" s="508" t="e">
        <f ca="1">+IF(AND(ISNUMBER(OFFSET('Sanitation Data'!$D$10,0,10*ROW('Sanitation Data'!D134))),'Data Summary'!CM140="Yes"),OFFSET('Sanitation Data'!$D$10,0,10*ROW('Sanitation Data'!D134)),NA())</f>
        <v>#N/A</v>
      </c>
      <c r="Y140" s="508" t="e">
        <f ca="1">+IF(AND(ISNUMBER(OFFSET('Sanitation Data'!$D$11,0,10*ROW('Sanitation Data'!D134))),'Data Summary'!CN140="Yes"),OFFSET('Sanitation Data'!$D$11,0,10*ROW('Sanitation Data'!D134)),NA())</f>
        <v>#N/A</v>
      </c>
      <c r="Z140" s="508" t="e">
        <f ca="1">+IF(AND(ISNUMBER(OFFSET('Sanitation Data'!$D$12,0,10*ROW('Sanitation Data'!D134))),'Data Summary'!CO140="Yes"),OFFSET('Sanitation Data'!$D$12,0,10*ROW('Sanitation Data'!D134)),NA())</f>
        <v>#N/A</v>
      </c>
      <c r="AA140" s="508" t="e">
        <f ca="1">+IF(AND(ISNUMBER(OFFSET('Sanitation Data'!$E$4,0,10*ROW('Sanitation Data'!E134))),'Data Summary'!CP140="Yes"),100-OFFSET('Sanitation Data'!$E$4,0,10*ROW('Sanitation Data'!E134)),NA())</f>
        <v>#N/A</v>
      </c>
      <c r="AB140" s="508" t="e">
        <f ca="1">+IF(AND(ISNUMBER(OFFSET('Sanitation Data'!$E$6,0,10*ROW('Sanitation Data'!E134))),'Data Summary'!CQ140="Yes"),OFFSET('Sanitation Data'!$E$6,0,10*ROW('Sanitation Data'!E134)),NA())</f>
        <v>#N/A</v>
      </c>
      <c r="AC140" s="508" t="e">
        <f ca="1">+IF(AND(ISNUMBER(OFFSET('Sanitation Data'!$E$10,0,10*ROW('Sanitation Data'!E134))),'Data Summary'!CR140="Yes"),OFFSET('Sanitation Data'!$E$10,0,10*ROW('Sanitation Data'!E134)),NA())</f>
        <v>#N/A</v>
      </c>
      <c r="AD140" s="508" t="e">
        <f ca="1">+IF(AND(ISNUMBER(OFFSET('Sanitation Data'!$E$11,0,10*ROW('Sanitation Data'!E134))),'Data Summary'!CS140="Yes"),OFFSET('Sanitation Data'!$E$11,0,10*ROW('Sanitation Data'!E134)),NA())</f>
        <v>#N/A</v>
      </c>
      <c r="AE140" s="508" t="e">
        <f ca="1">+IF(AND(ISNUMBER(OFFSET('Sanitation Data'!$E$12,0,10*ROW('Sanitation Data'!E134))),'Data Summary'!CT140="Yes"),OFFSET('Sanitation Data'!$E$12,0,10*ROW('Sanitation Data'!E134)),NA())</f>
        <v>#N/A</v>
      </c>
      <c r="AF140" s="508" t="e">
        <f ca="1">+IF(AND(ISNUMBER(OFFSET('Sanitation Data'!$F$4,0,10*ROW('Sanitation Data'!F134))),'Data Summary'!CU140="Yes"),100-OFFSET('Sanitation Data'!$F$4,0,10*ROW('Sanitation Data'!F134)),NA())</f>
        <v>#N/A</v>
      </c>
      <c r="AG140" s="508" t="e">
        <f ca="1">+IF(AND(ISNUMBER(OFFSET('Sanitation Data'!$F$6,0,10*ROW('Sanitation Data'!F134))),'Data Summary'!CV140="Yes"),OFFSET('Sanitation Data'!$F$6,0,10*ROW('Sanitation Data'!F134)),NA())</f>
        <v>#N/A</v>
      </c>
      <c r="AH140" s="508" t="e">
        <f ca="1">+IF(AND(ISNUMBER(OFFSET('Sanitation Data'!$F$10,0,10*ROW('Sanitation Data'!F134))),'Data Summary'!CW140="Yes"),OFFSET('Sanitation Data'!$F$10,0,10*ROW('Sanitation Data'!F134)),NA())</f>
        <v>#N/A</v>
      </c>
      <c r="AI140" s="508" t="e">
        <f ca="1">+IF(AND(ISNUMBER(OFFSET('Sanitation Data'!$F$11,0,10*ROW('Sanitation Data'!F134))),'Data Summary'!CX140="Yes"),OFFSET('Sanitation Data'!$F$11,0,10*ROW('Sanitation Data'!F134)),NA())</f>
        <v>#N/A</v>
      </c>
      <c r="AJ140" s="508" t="e">
        <f ca="1">+IF(AND(ISNUMBER(OFFSET('Sanitation Data'!$F$12,0,10*ROW('Sanitation Data'!F134))),'Data Summary'!CY140="Yes"),OFFSET('Sanitation Data'!$F$12,0,10*ROW('Sanitation Data'!F134)),NA())</f>
        <v>#N/A</v>
      </c>
      <c r="AK140" s="508" t="e">
        <f ca="1">+IF(AND(ISNUMBER(OFFSET('Sanitation Data'!$G$4,0,10*ROW('Sanitation Data'!G134))),'Data Summary'!CZ140="Yes"),100-OFFSET('Sanitation Data'!$G$4,0,10*ROW('Sanitation Data'!G134)),NA())</f>
        <v>#N/A</v>
      </c>
      <c r="AL140" s="508" t="e">
        <f ca="1">+IF(AND(ISNUMBER(OFFSET('Sanitation Data'!$G$6,0,10*ROW('Sanitation Data'!G134))),'Data Summary'!DA140="Yes"),OFFSET('Sanitation Data'!$G$6,0,10*ROW('Sanitation Data'!G134)),NA())</f>
        <v>#N/A</v>
      </c>
      <c r="AM140" s="508" t="e">
        <f ca="1">+IF(AND(ISNUMBER(OFFSET('Sanitation Data'!$G$10,0,10*ROW('Sanitation Data'!G134))),'Data Summary'!DB140="Yes"),OFFSET('Sanitation Data'!$G$10,0,10*ROW('Sanitation Data'!G134)),NA())</f>
        <v>#N/A</v>
      </c>
      <c r="AN140" s="508" t="e">
        <f ca="1">+IF(AND(ISNUMBER(OFFSET('Sanitation Data'!$G$11,0,10*ROW('Sanitation Data'!G134))),'Data Summary'!DC140="Yes"),OFFSET('Sanitation Data'!$G$11,0,10*ROW('Sanitation Data'!G134)),NA())</f>
        <v>#N/A</v>
      </c>
      <c r="AO140" s="508" t="e">
        <f ca="1">+IF(AND(ISNUMBER(OFFSET('Sanitation Data'!$G$12,0,10*ROW('Sanitation Data'!G134))),'Data Summary'!DD140="Yes"),OFFSET('Sanitation Data'!$G$12,0,10*ROW('Sanitation Data'!G134)),NA())</f>
        <v>#N/A</v>
      </c>
      <c r="AP140" s="508" t="e">
        <f ca="1">+IF(AND(ISNUMBER(OFFSET('Sanitation Data'!$H$4,0,10*ROW('Sanitation Data'!H134))),'Data Summary'!DE140="Yes"),100-OFFSET('Sanitation Data'!$H$4,0,10*ROW('Sanitation Data'!H134)),NA())</f>
        <v>#N/A</v>
      </c>
      <c r="AQ140" s="508" t="e">
        <f ca="1">+IF(AND(ISNUMBER(OFFSET('Sanitation Data'!$H$6,0,10*ROW('Sanitation Data'!H134))),'Data Summary'!DF140="Yes"),OFFSET('Sanitation Data'!$H$6,0,10*ROW('Sanitation Data'!H134)),NA())</f>
        <v>#N/A</v>
      </c>
      <c r="AR140" s="508" t="e">
        <f ca="1">+IF(AND(ISNUMBER(OFFSET('Sanitation Data'!$H$10,0,10*ROW('Sanitation Data'!H134))),'Data Summary'!DG140="Yes"),OFFSET('Sanitation Data'!$H$10,0,10*ROW('Sanitation Data'!H134)),NA())</f>
        <v>#N/A</v>
      </c>
      <c r="AS140" s="508" t="e">
        <f ca="1">+IF(AND(ISNUMBER(OFFSET('Sanitation Data'!$H$11,0,10*ROW('Sanitation Data'!H134))),'Data Summary'!DH140="Yes"),OFFSET('Sanitation Data'!$H$11,0,10*ROW('Sanitation Data'!H134)),NA())</f>
        <v>#N/A</v>
      </c>
      <c r="AT140" s="508" t="e">
        <f ca="1">+IF(AND(ISNUMBER(OFFSET('Sanitation Data'!$H$12,0,10*ROW('Sanitation Data'!H134))),'Data Summary'!DI140="Yes"),OFFSET('Sanitation Data'!$H$12,0,10*ROW('Sanitation Data'!H134)),NA())</f>
        <v>#N/A</v>
      </c>
      <c r="AU140" s="508" t="e">
        <f ca="1">+IF(AND(ISNUMBER(OFFSET('Sanitation Data'!$I$4,0,10*ROW('Sanitation Data'!I134))),'Data Summary'!DJ140="Yes"),100-OFFSET('Sanitation Data'!$I$4,0,10*ROW('Sanitation Data'!I134)),NA())</f>
        <v>#N/A</v>
      </c>
      <c r="AV140" s="508" t="e">
        <f ca="1">+IF(AND(ISNUMBER(OFFSET('Sanitation Data'!$I$6,0,10*ROW('Sanitation Data'!I134))),'Data Summary'!DK140="Yes"),OFFSET('Sanitation Data'!$I$6,0,10*ROW('Sanitation Data'!I134)),NA())</f>
        <v>#N/A</v>
      </c>
      <c r="AW140" s="508" t="e">
        <f ca="1">+IF(AND(ISNUMBER(OFFSET('Sanitation Data'!$I$10,0,10*ROW('Sanitation Data'!I134))),'Data Summary'!DL140="Yes"),OFFSET('Sanitation Data'!$I$10,0,10*ROW('Sanitation Data'!I134)),NA())</f>
        <v>#N/A</v>
      </c>
      <c r="AX140" s="508" t="e">
        <f ca="1">+IF(AND(ISNUMBER(OFFSET('Sanitation Data'!$I$11,0,10*ROW('Sanitation Data'!I134))),'Data Summary'!DM140="Yes"),OFFSET('Sanitation Data'!$I$11,0,10*ROW('Sanitation Data'!I134)),NA())</f>
        <v>#N/A</v>
      </c>
      <c r="AY140" s="508" t="e">
        <f ca="1">+IF(AND(ISNUMBER(OFFSET('Sanitation Data'!$I$12,0,10*ROW('Sanitation Data'!I134))),'Data Summary'!DN140="Yes"),OFFSET('Sanitation Data'!$I$12,0,10*ROW('Sanitation Data'!I134)),NA())</f>
        <v>#N/A</v>
      </c>
      <c r="AZ140" s="509" t="e">
        <f ca="1">+IF(AND(ISNUMBER(OFFSET('Hygiene Data'!$D$5,0,10*ROW('Hygiene Data'!D134))),'Data Summary'!DO140="Yes"),OFFSET('Hygiene Data'!$D$5,0,10*ROW('Hygiene Data'!D134)),NA())</f>
        <v>#N/A</v>
      </c>
      <c r="BA140" s="509" t="e">
        <f ca="1">+IF(AND(ISNUMBER(OFFSET('Hygiene Data'!$D$7,0,10*ROW('Hygiene Data'!D134))),'Data Summary'!DP140="Yes"),OFFSET('Hygiene Data'!$D$7,0,10*ROW('Hygiene Data'!D134)),NA())</f>
        <v>#N/A</v>
      </c>
      <c r="BB140" s="509" t="e">
        <f ca="1">+IF(AND(ISNUMBER(OFFSET('Hygiene Data'!$D$9,0,10*ROW('Hygiene Data'!D134))),'Data Summary'!DQ140="Yes"),OFFSET('Hygiene Data'!$D$9,0,10*ROW('Hygiene Data'!D134)),NA())</f>
        <v>#N/A</v>
      </c>
      <c r="BC140" s="509" t="e">
        <f ca="1">+IF(AND(ISNUMBER(OFFSET('Hygiene Data'!$E$5,0,10*ROW('Hygiene Data'!E134))),'Data Summary'!DR140="Yes"),OFFSET('Hygiene Data'!$E$5,0,10*ROW('Hygiene Data'!E134)),NA())</f>
        <v>#N/A</v>
      </c>
      <c r="BD140" s="509" t="e">
        <f ca="1">+IF(AND(ISNUMBER(OFFSET('Hygiene Data'!$E$7,0,10*ROW('Hygiene Data'!E134))),'Data Summary'!DS140="Yes"),OFFSET('Hygiene Data'!$E$7,0,10*ROW('Hygiene Data'!E134)),NA())</f>
        <v>#N/A</v>
      </c>
      <c r="BE140" s="509" t="e">
        <f ca="1">+IF(AND(ISNUMBER(OFFSET('Hygiene Data'!$E$9,0,10*ROW('Hygiene Data'!E134))),'Data Summary'!DT140="Yes"),OFFSET('Hygiene Data'!$E$9,0,10*ROW('Hygiene Data'!E134)),NA())</f>
        <v>#N/A</v>
      </c>
      <c r="BF140" s="509" t="e">
        <f ca="1">+IF(AND(ISNUMBER(OFFSET('Hygiene Data'!$F$5,0,10*ROW('Hygiene Data'!F134))),'Data Summary'!DU140="Yes"),OFFSET('Hygiene Data'!$F$5,0,10*ROW('Hygiene Data'!F134)),NA())</f>
        <v>#N/A</v>
      </c>
      <c r="BG140" s="509" t="e">
        <f ca="1">+IF(AND(ISNUMBER(OFFSET('Hygiene Data'!$F$7,0,10*ROW('Hygiene Data'!F134))),'Data Summary'!DV140="Yes"),OFFSET('Hygiene Data'!$F$7,0,10*ROW('Hygiene Data'!F134)),NA())</f>
        <v>#N/A</v>
      </c>
      <c r="BH140" s="509" t="e">
        <f ca="1">+IF(AND(ISNUMBER(OFFSET('Hygiene Data'!$F$9,0,10*ROW('Hygiene Data'!F134))),'Data Summary'!DW140="Yes"),OFFSET('Hygiene Data'!$F$9,0,10*ROW('Hygiene Data'!F134)),NA())</f>
        <v>#N/A</v>
      </c>
      <c r="BI140" s="509" t="e">
        <f ca="1">+IF(AND(ISNUMBER(OFFSET('Hygiene Data'!$G$5,0,10*ROW('Hygiene Data'!G134))),'Data Summary'!DX140="Yes"),OFFSET('Hygiene Data'!$G$5,0,10*ROW('Hygiene Data'!G134)),NA())</f>
        <v>#N/A</v>
      </c>
      <c r="BJ140" s="509" t="e">
        <f ca="1">+IF(AND(ISNUMBER(OFFSET('Hygiene Data'!$G$7,0,10*ROW('Hygiene Data'!G134))),'Data Summary'!DY140="Yes"),OFFSET('Hygiene Data'!$G$7,0,10*ROW('Hygiene Data'!G134)),NA())</f>
        <v>#N/A</v>
      </c>
      <c r="BK140" s="509" t="e">
        <f ca="1">+IF(AND(ISNUMBER(OFFSET('Hygiene Data'!$G$9,0,10*ROW('Hygiene Data'!G134))),'Data Summary'!DZ140="Yes"),OFFSET('Hygiene Data'!$G$9,0,10*ROW('Hygiene Data'!G134)),NA())</f>
        <v>#N/A</v>
      </c>
      <c r="BL140" s="509" t="e">
        <f ca="1">+IF(AND(ISNUMBER(OFFSET('Hygiene Data'!$H$5,0,10*ROW('Hygiene Data'!H134))),'Data Summary'!EA140="Yes"),OFFSET('Hygiene Data'!$H$5,0,10*ROW('Hygiene Data'!H134)),NA())</f>
        <v>#N/A</v>
      </c>
      <c r="BM140" s="509" t="e">
        <f ca="1">+IF(AND(ISNUMBER(OFFSET('Hygiene Data'!$H$7,0,10*ROW('Hygiene Data'!H134))),'Data Summary'!EB140="Yes"),OFFSET('Hygiene Data'!$H$7,0,10*ROW('Hygiene Data'!H134)),NA())</f>
        <v>#N/A</v>
      </c>
      <c r="BN140" s="509" t="e">
        <f ca="1">+IF(AND(ISNUMBER(OFFSET('Hygiene Data'!$H$9,0,10*ROW('Hygiene Data'!H134))),'Data Summary'!EC140="Yes"),OFFSET('Hygiene Data'!$H$9,0,10*ROW('Hygiene Data'!H134)),NA())</f>
        <v>#N/A</v>
      </c>
      <c r="BO140" s="509" t="e">
        <f ca="1">+IF(AND(ISNUMBER(OFFSET('Hygiene Data'!$I$5,0,10*ROW('Hygiene Data'!I134))),'Data Summary'!ED140="Yes"),OFFSET('Hygiene Data'!$I$5,0,10*ROW('Hygiene Data'!I134)),NA())</f>
        <v>#N/A</v>
      </c>
      <c r="BP140" s="509" t="e">
        <f ca="1">+IF(AND(ISNUMBER(OFFSET('Hygiene Data'!$I$7,0,10*ROW('Hygiene Data'!I134))),'Data Summary'!EE140="Yes"),OFFSET('Hygiene Data'!$I$7,0,10*ROW('Hygiene Data'!I134)),NA())</f>
        <v>#N/A</v>
      </c>
      <c r="BQ140" s="509" t="e">
        <f ca="1">+IF(AND(ISNUMBER(OFFSET('Hygiene Data'!$I$9,0,10*ROW('Hygiene Data'!I134))),'Data Summary'!EF140="Yes"),OFFSET('Hygiene Data'!$I$9,0,10*ROW('Hygiene Data'!I134)),NA())</f>
        <v>#N/A</v>
      </c>
    </row>
    <row r="141" spans="1:69" x14ac:dyDescent="0.25">
      <c r="A141" s="505" t="e">
        <f ca="1">+RIGHT('Data Summary'!A141,LEN('Data Summary'!A141)-9)</f>
        <v>#VALUE!</v>
      </c>
      <c r="B141" s="479" t="str">
        <f ca="1">+IF(ISTEXT('Data Summary'!B141),'Data Summary'!B141,"")</f>
        <v/>
      </c>
      <c r="C141" s="506" t="e">
        <f ca="1">+VALUE('Data Summary'!C141)</f>
        <v>#VALUE!</v>
      </c>
      <c r="D141" s="507" t="e">
        <f ca="1">+IF(AND(ISNUMBER(OFFSET('Water Data'!$D$4,0,10*ROW('Water Data'!D135))),'Data Summary'!BS141="Yes"),100-OFFSET('Water Data'!$D$4,0,10*ROW('Water Data'!D135)),NA())</f>
        <v>#N/A</v>
      </c>
      <c r="E141" s="507" t="e">
        <f ca="1">+IF(AND(ISNUMBER(OFFSET('Water Data'!$D$6,0,10*ROW('Water Data'!D135))),'Data Summary'!BT141="Yes"),OFFSET('Water Data'!$D$6,0,10*ROW('Water Data'!D135)),NA())</f>
        <v>#N/A</v>
      </c>
      <c r="F141" s="507" t="e">
        <f ca="1">+IF(AND(ISNUMBER(OFFSET('Water Data'!$D$9,0,10*ROW('Water Data'!D135))),'Data Summary'!BU141="Yes"),OFFSET('Water Data'!$D$9,0,10*ROW('Water Data'!D135)),NA())</f>
        <v>#N/A</v>
      </c>
      <c r="G141" s="507" t="e">
        <f ca="1">+IF(AND(ISNUMBER(OFFSET('Water Data'!$E$4,0,10*ROW('Water Data'!E135))),'Data Summary'!BV141="Yes"),100-OFFSET('Water Data'!$E$4,0,10*ROW('Water Data'!E135)),NA())</f>
        <v>#N/A</v>
      </c>
      <c r="H141" s="507" t="e">
        <f ca="1">+IF(AND(ISNUMBER(OFFSET('Water Data'!$E$6,0,10*ROW('Water Data'!E135))),'Data Summary'!BW141="Yes"),OFFSET('Water Data'!$E$6,0,10*ROW('Water Data'!E135)),NA())</f>
        <v>#N/A</v>
      </c>
      <c r="I141" s="507" t="e">
        <f ca="1">+IF(AND(ISNUMBER(OFFSET('Water Data'!$E$9,0,10*ROW('Water Data'!E135))),'Data Summary'!BX141="Yes"),OFFSET('Water Data'!$E$9,0,10*ROW('Water Data'!E135)),NA())</f>
        <v>#N/A</v>
      </c>
      <c r="J141" s="507" t="e">
        <f ca="1">+IF(AND(ISNUMBER(OFFSET('Water Data'!$F$4,0,10*ROW('Water Data'!F135))),'Data Summary'!BY141="Yes"),100-OFFSET('Water Data'!$F$4,0,10*ROW('Water Data'!F135)),NA())</f>
        <v>#N/A</v>
      </c>
      <c r="K141" s="507" t="e">
        <f ca="1">+IF(AND(ISNUMBER(OFFSET('Water Data'!$F$6,0,10*ROW('Water Data'!F135))),'Data Summary'!BZ141="Yes"),OFFSET('Water Data'!$F$6,0,10*ROW('Water Data'!F135)),NA())</f>
        <v>#N/A</v>
      </c>
      <c r="L141" s="507" t="e">
        <f ca="1">+IF(AND(ISNUMBER(OFFSET('Water Data'!$F$9,0,10*ROW('Water Data'!F135))),'Data Summary'!CA141="Yes"),OFFSET('Water Data'!$F$9,0,10*ROW('Water Data'!F135)),NA())</f>
        <v>#N/A</v>
      </c>
      <c r="M141" s="507" t="e">
        <f ca="1">+IF(AND(ISNUMBER(OFFSET('Water Data'!$G$4,0,10*ROW('Water Data'!G135))),'Data Summary'!CB141="Yes"),100-OFFSET('Water Data'!$G$4,0,10*ROW('Water Data'!G135)),NA())</f>
        <v>#N/A</v>
      </c>
      <c r="N141" s="507" t="e">
        <f ca="1">+IF(AND(ISNUMBER(OFFSET('Water Data'!$G$6,0,10*ROW('Water Data'!G135))),'Data Summary'!CC141="Yes"),OFFSET('Water Data'!$G$6,0,10*ROW('Water Data'!G135)),NA())</f>
        <v>#N/A</v>
      </c>
      <c r="O141" s="507" t="e">
        <f ca="1">+IF(AND(ISNUMBER(OFFSET('Water Data'!$G$9,0,10*ROW('Water Data'!G135))),'Data Summary'!CD141="Yes"),OFFSET('Water Data'!$G$9,0,10*ROW('Water Data'!G135)),NA())</f>
        <v>#N/A</v>
      </c>
      <c r="P141" s="507" t="e">
        <f ca="1">+IF(AND(ISNUMBER(OFFSET('Water Data'!$H$4,0,10*ROW('Water Data'!H135))),'Data Summary'!CE141="Yes"),100-OFFSET('Water Data'!$H$4,0,10*ROW('Water Data'!H135)),NA())</f>
        <v>#N/A</v>
      </c>
      <c r="Q141" s="507" t="e">
        <f ca="1">+IF(AND(ISNUMBER(OFFSET('Water Data'!$H$6,0,10*ROW('Water Data'!H135))),'Data Summary'!CF141="Yes"),OFFSET('Water Data'!$H$6,0,10*ROW('Water Data'!H135)),NA())</f>
        <v>#N/A</v>
      </c>
      <c r="R141" s="507" t="e">
        <f ca="1">+IF(AND(ISNUMBER(OFFSET('Water Data'!$H$9,0,10*ROW('Water Data'!H135))),'Data Summary'!CG141="Yes"),OFFSET('Water Data'!$H$9,0,10*ROW('Water Data'!H135)),NA())</f>
        <v>#N/A</v>
      </c>
      <c r="S141" s="507" t="e">
        <f ca="1">+IF(AND(ISNUMBER(OFFSET('Water Data'!$I$4,0,10*ROW('Water Data'!I135))),'Data Summary'!CH141="Yes"),100-OFFSET('Water Data'!$I$4,0,10*ROW('Water Data'!I135)),NA())</f>
        <v>#N/A</v>
      </c>
      <c r="T141" s="507" t="e">
        <f ca="1">+IF(AND(ISNUMBER(OFFSET('Water Data'!$I$6,0,10*ROW('Water Data'!I135))),'Data Summary'!CI141="Yes"),OFFSET('Water Data'!$I$6,0,10*ROW('Water Data'!I135)),NA())</f>
        <v>#N/A</v>
      </c>
      <c r="U141" s="507" t="e">
        <f ca="1">+IF(AND(ISNUMBER(OFFSET('Water Data'!$I$9,0,10*ROW('Water Data'!I135))),'Data Summary'!CJ141="Yes"),OFFSET('Water Data'!$I$9,0,10*ROW('Water Data'!I135)),NA())</f>
        <v>#N/A</v>
      </c>
      <c r="V141" s="508" t="e">
        <f ca="1">+IF(AND(ISNUMBER(OFFSET('Sanitation Data'!$D$4,0,10*ROW('Sanitation Data'!D135))),'Data Summary'!CK141="Yes"),100-OFFSET('Sanitation Data'!$D$4,0,10*ROW('Sanitation Data'!D135)),NA())</f>
        <v>#N/A</v>
      </c>
      <c r="W141" s="508" t="e">
        <f ca="1">+IF(AND(ISNUMBER(OFFSET('Sanitation Data'!$D$6,0,10*ROW('Sanitation Data'!D135))),'Data Summary'!CL141="Yes"),OFFSET('Sanitation Data'!$D$6,0,10*ROW('Sanitation Data'!D135)),NA())</f>
        <v>#N/A</v>
      </c>
      <c r="X141" s="508" t="e">
        <f ca="1">+IF(AND(ISNUMBER(OFFSET('Sanitation Data'!$D$10,0,10*ROW('Sanitation Data'!D135))),'Data Summary'!CM141="Yes"),OFFSET('Sanitation Data'!$D$10,0,10*ROW('Sanitation Data'!D135)),NA())</f>
        <v>#N/A</v>
      </c>
      <c r="Y141" s="508" t="e">
        <f ca="1">+IF(AND(ISNUMBER(OFFSET('Sanitation Data'!$D$11,0,10*ROW('Sanitation Data'!D135))),'Data Summary'!CN141="Yes"),OFFSET('Sanitation Data'!$D$11,0,10*ROW('Sanitation Data'!D135)),NA())</f>
        <v>#N/A</v>
      </c>
      <c r="Z141" s="508" t="e">
        <f ca="1">+IF(AND(ISNUMBER(OFFSET('Sanitation Data'!$D$12,0,10*ROW('Sanitation Data'!D135))),'Data Summary'!CO141="Yes"),OFFSET('Sanitation Data'!$D$12,0,10*ROW('Sanitation Data'!D135)),NA())</f>
        <v>#N/A</v>
      </c>
      <c r="AA141" s="508" t="e">
        <f ca="1">+IF(AND(ISNUMBER(OFFSET('Sanitation Data'!$E$4,0,10*ROW('Sanitation Data'!E135))),'Data Summary'!CP141="Yes"),100-OFFSET('Sanitation Data'!$E$4,0,10*ROW('Sanitation Data'!E135)),NA())</f>
        <v>#N/A</v>
      </c>
      <c r="AB141" s="508" t="e">
        <f ca="1">+IF(AND(ISNUMBER(OFFSET('Sanitation Data'!$E$6,0,10*ROW('Sanitation Data'!E135))),'Data Summary'!CQ141="Yes"),OFFSET('Sanitation Data'!$E$6,0,10*ROW('Sanitation Data'!E135)),NA())</f>
        <v>#N/A</v>
      </c>
      <c r="AC141" s="508" t="e">
        <f ca="1">+IF(AND(ISNUMBER(OFFSET('Sanitation Data'!$E$10,0,10*ROW('Sanitation Data'!E135))),'Data Summary'!CR141="Yes"),OFFSET('Sanitation Data'!$E$10,0,10*ROW('Sanitation Data'!E135)),NA())</f>
        <v>#N/A</v>
      </c>
      <c r="AD141" s="508" t="e">
        <f ca="1">+IF(AND(ISNUMBER(OFFSET('Sanitation Data'!$E$11,0,10*ROW('Sanitation Data'!E135))),'Data Summary'!CS141="Yes"),OFFSET('Sanitation Data'!$E$11,0,10*ROW('Sanitation Data'!E135)),NA())</f>
        <v>#N/A</v>
      </c>
      <c r="AE141" s="508" t="e">
        <f ca="1">+IF(AND(ISNUMBER(OFFSET('Sanitation Data'!$E$12,0,10*ROW('Sanitation Data'!E135))),'Data Summary'!CT141="Yes"),OFFSET('Sanitation Data'!$E$12,0,10*ROW('Sanitation Data'!E135)),NA())</f>
        <v>#N/A</v>
      </c>
      <c r="AF141" s="508" t="e">
        <f ca="1">+IF(AND(ISNUMBER(OFFSET('Sanitation Data'!$F$4,0,10*ROW('Sanitation Data'!F135))),'Data Summary'!CU141="Yes"),100-OFFSET('Sanitation Data'!$F$4,0,10*ROW('Sanitation Data'!F135)),NA())</f>
        <v>#N/A</v>
      </c>
      <c r="AG141" s="508" t="e">
        <f ca="1">+IF(AND(ISNUMBER(OFFSET('Sanitation Data'!$F$6,0,10*ROW('Sanitation Data'!F135))),'Data Summary'!CV141="Yes"),OFFSET('Sanitation Data'!$F$6,0,10*ROW('Sanitation Data'!F135)),NA())</f>
        <v>#N/A</v>
      </c>
      <c r="AH141" s="508" t="e">
        <f ca="1">+IF(AND(ISNUMBER(OFFSET('Sanitation Data'!$F$10,0,10*ROW('Sanitation Data'!F135))),'Data Summary'!CW141="Yes"),OFFSET('Sanitation Data'!$F$10,0,10*ROW('Sanitation Data'!F135)),NA())</f>
        <v>#N/A</v>
      </c>
      <c r="AI141" s="508" t="e">
        <f ca="1">+IF(AND(ISNUMBER(OFFSET('Sanitation Data'!$F$11,0,10*ROW('Sanitation Data'!F135))),'Data Summary'!CX141="Yes"),OFFSET('Sanitation Data'!$F$11,0,10*ROW('Sanitation Data'!F135)),NA())</f>
        <v>#N/A</v>
      </c>
      <c r="AJ141" s="508" t="e">
        <f ca="1">+IF(AND(ISNUMBER(OFFSET('Sanitation Data'!$F$12,0,10*ROW('Sanitation Data'!F135))),'Data Summary'!CY141="Yes"),OFFSET('Sanitation Data'!$F$12,0,10*ROW('Sanitation Data'!F135)),NA())</f>
        <v>#N/A</v>
      </c>
      <c r="AK141" s="508" t="e">
        <f ca="1">+IF(AND(ISNUMBER(OFFSET('Sanitation Data'!$G$4,0,10*ROW('Sanitation Data'!G135))),'Data Summary'!CZ141="Yes"),100-OFFSET('Sanitation Data'!$G$4,0,10*ROW('Sanitation Data'!G135)),NA())</f>
        <v>#N/A</v>
      </c>
      <c r="AL141" s="508" t="e">
        <f ca="1">+IF(AND(ISNUMBER(OFFSET('Sanitation Data'!$G$6,0,10*ROW('Sanitation Data'!G135))),'Data Summary'!DA141="Yes"),OFFSET('Sanitation Data'!$G$6,0,10*ROW('Sanitation Data'!G135)),NA())</f>
        <v>#N/A</v>
      </c>
      <c r="AM141" s="508" t="e">
        <f ca="1">+IF(AND(ISNUMBER(OFFSET('Sanitation Data'!$G$10,0,10*ROW('Sanitation Data'!G135))),'Data Summary'!DB141="Yes"),OFFSET('Sanitation Data'!$G$10,0,10*ROW('Sanitation Data'!G135)),NA())</f>
        <v>#N/A</v>
      </c>
      <c r="AN141" s="508" t="e">
        <f ca="1">+IF(AND(ISNUMBER(OFFSET('Sanitation Data'!$G$11,0,10*ROW('Sanitation Data'!G135))),'Data Summary'!DC141="Yes"),OFFSET('Sanitation Data'!$G$11,0,10*ROW('Sanitation Data'!G135)),NA())</f>
        <v>#N/A</v>
      </c>
      <c r="AO141" s="508" t="e">
        <f ca="1">+IF(AND(ISNUMBER(OFFSET('Sanitation Data'!$G$12,0,10*ROW('Sanitation Data'!G135))),'Data Summary'!DD141="Yes"),OFFSET('Sanitation Data'!$G$12,0,10*ROW('Sanitation Data'!G135)),NA())</f>
        <v>#N/A</v>
      </c>
      <c r="AP141" s="508" t="e">
        <f ca="1">+IF(AND(ISNUMBER(OFFSET('Sanitation Data'!$H$4,0,10*ROW('Sanitation Data'!H135))),'Data Summary'!DE141="Yes"),100-OFFSET('Sanitation Data'!$H$4,0,10*ROW('Sanitation Data'!H135)),NA())</f>
        <v>#N/A</v>
      </c>
      <c r="AQ141" s="508" t="e">
        <f ca="1">+IF(AND(ISNUMBER(OFFSET('Sanitation Data'!$H$6,0,10*ROW('Sanitation Data'!H135))),'Data Summary'!DF141="Yes"),OFFSET('Sanitation Data'!$H$6,0,10*ROW('Sanitation Data'!H135)),NA())</f>
        <v>#N/A</v>
      </c>
      <c r="AR141" s="508" t="e">
        <f ca="1">+IF(AND(ISNUMBER(OFFSET('Sanitation Data'!$H$10,0,10*ROW('Sanitation Data'!H135))),'Data Summary'!DG141="Yes"),OFFSET('Sanitation Data'!$H$10,0,10*ROW('Sanitation Data'!H135)),NA())</f>
        <v>#N/A</v>
      </c>
      <c r="AS141" s="508" t="e">
        <f ca="1">+IF(AND(ISNUMBER(OFFSET('Sanitation Data'!$H$11,0,10*ROW('Sanitation Data'!H135))),'Data Summary'!DH141="Yes"),OFFSET('Sanitation Data'!$H$11,0,10*ROW('Sanitation Data'!H135)),NA())</f>
        <v>#N/A</v>
      </c>
      <c r="AT141" s="508" t="e">
        <f ca="1">+IF(AND(ISNUMBER(OFFSET('Sanitation Data'!$H$12,0,10*ROW('Sanitation Data'!H135))),'Data Summary'!DI141="Yes"),OFFSET('Sanitation Data'!$H$12,0,10*ROW('Sanitation Data'!H135)),NA())</f>
        <v>#N/A</v>
      </c>
      <c r="AU141" s="508" t="e">
        <f ca="1">+IF(AND(ISNUMBER(OFFSET('Sanitation Data'!$I$4,0,10*ROW('Sanitation Data'!I135))),'Data Summary'!DJ141="Yes"),100-OFFSET('Sanitation Data'!$I$4,0,10*ROW('Sanitation Data'!I135)),NA())</f>
        <v>#N/A</v>
      </c>
      <c r="AV141" s="508" t="e">
        <f ca="1">+IF(AND(ISNUMBER(OFFSET('Sanitation Data'!$I$6,0,10*ROW('Sanitation Data'!I135))),'Data Summary'!DK141="Yes"),OFFSET('Sanitation Data'!$I$6,0,10*ROW('Sanitation Data'!I135)),NA())</f>
        <v>#N/A</v>
      </c>
      <c r="AW141" s="508" t="e">
        <f ca="1">+IF(AND(ISNUMBER(OFFSET('Sanitation Data'!$I$10,0,10*ROW('Sanitation Data'!I135))),'Data Summary'!DL141="Yes"),OFFSET('Sanitation Data'!$I$10,0,10*ROW('Sanitation Data'!I135)),NA())</f>
        <v>#N/A</v>
      </c>
      <c r="AX141" s="508" t="e">
        <f ca="1">+IF(AND(ISNUMBER(OFFSET('Sanitation Data'!$I$11,0,10*ROW('Sanitation Data'!I135))),'Data Summary'!DM141="Yes"),OFFSET('Sanitation Data'!$I$11,0,10*ROW('Sanitation Data'!I135)),NA())</f>
        <v>#N/A</v>
      </c>
      <c r="AY141" s="508" t="e">
        <f ca="1">+IF(AND(ISNUMBER(OFFSET('Sanitation Data'!$I$12,0,10*ROW('Sanitation Data'!I135))),'Data Summary'!DN141="Yes"),OFFSET('Sanitation Data'!$I$12,0,10*ROW('Sanitation Data'!I135)),NA())</f>
        <v>#N/A</v>
      </c>
      <c r="AZ141" s="509" t="e">
        <f ca="1">+IF(AND(ISNUMBER(OFFSET('Hygiene Data'!$D$5,0,10*ROW('Hygiene Data'!D135))),'Data Summary'!DO141="Yes"),OFFSET('Hygiene Data'!$D$5,0,10*ROW('Hygiene Data'!D135)),NA())</f>
        <v>#N/A</v>
      </c>
      <c r="BA141" s="509" t="e">
        <f ca="1">+IF(AND(ISNUMBER(OFFSET('Hygiene Data'!$D$7,0,10*ROW('Hygiene Data'!D135))),'Data Summary'!DP141="Yes"),OFFSET('Hygiene Data'!$D$7,0,10*ROW('Hygiene Data'!D135)),NA())</f>
        <v>#N/A</v>
      </c>
      <c r="BB141" s="509" t="e">
        <f ca="1">+IF(AND(ISNUMBER(OFFSET('Hygiene Data'!$D$9,0,10*ROW('Hygiene Data'!D135))),'Data Summary'!DQ141="Yes"),OFFSET('Hygiene Data'!$D$9,0,10*ROW('Hygiene Data'!D135)),NA())</f>
        <v>#N/A</v>
      </c>
      <c r="BC141" s="509" t="e">
        <f ca="1">+IF(AND(ISNUMBER(OFFSET('Hygiene Data'!$E$5,0,10*ROW('Hygiene Data'!E135))),'Data Summary'!DR141="Yes"),OFFSET('Hygiene Data'!$E$5,0,10*ROW('Hygiene Data'!E135)),NA())</f>
        <v>#N/A</v>
      </c>
      <c r="BD141" s="509" t="e">
        <f ca="1">+IF(AND(ISNUMBER(OFFSET('Hygiene Data'!$E$7,0,10*ROW('Hygiene Data'!E135))),'Data Summary'!DS141="Yes"),OFFSET('Hygiene Data'!$E$7,0,10*ROW('Hygiene Data'!E135)),NA())</f>
        <v>#N/A</v>
      </c>
      <c r="BE141" s="509" t="e">
        <f ca="1">+IF(AND(ISNUMBER(OFFSET('Hygiene Data'!$E$9,0,10*ROW('Hygiene Data'!E135))),'Data Summary'!DT141="Yes"),OFFSET('Hygiene Data'!$E$9,0,10*ROW('Hygiene Data'!E135)),NA())</f>
        <v>#N/A</v>
      </c>
      <c r="BF141" s="509" t="e">
        <f ca="1">+IF(AND(ISNUMBER(OFFSET('Hygiene Data'!$F$5,0,10*ROW('Hygiene Data'!F135))),'Data Summary'!DU141="Yes"),OFFSET('Hygiene Data'!$F$5,0,10*ROW('Hygiene Data'!F135)),NA())</f>
        <v>#N/A</v>
      </c>
      <c r="BG141" s="509" t="e">
        <f ca="1">+IF(AND(ISNUMBER(OFFSET('Hygiene Data'!$F$7,0,10*ROW('Hygiene Data'!F135))),'Data Summary'!DV141="Yes"),OFFSET('Hygiene Data'!$F$7,0,10*ROW('Hygiene Data'!F135)),NA())</f>
        <v>#N/A</v>
      </c>
      <c r="BH141" s="509" t="e">
        <f ca="1">+IF(AND(ISNUMBER(OFFSET('Hygiene Data'!$F$9,0,10*ROW('Hygiene Data'!F135))),'Data Summary'!DW141="Yes"),OFFSET('Hygiene Data'!$F$9,0,10*ROW('Hygiene Data'!F135)),NA())</f>
        <v>#N/A</v>
      </c>
      <c r="BI141" s="509" t="e">
        <f ca="1">+IF(AND(ISNUMBER(OFFSET('Hygiene Data'!$G$5,0,10*ROW('Hygiene Data'!G135))),'Data Summary'!DX141="Yes"),OFFSET('Hygiene Data'!$G$5,0,10*ROW('Hygiene Data'!G135)),NA())</f>
        <v>#N/A</v>
      </c>
      <c r="BJ141" s="509" t="e">
        <f ca="1">+IF(AND(ISNUMBER(OFFSET('Hygiene Data'!$G$7,0,10*ROW('Hygiene Data'!G135))),'Data Summary'!DY141="Yes"),OFFSET('Hygiene Data'!$G$7,0,10*ROW('Hygiene Data'!G135)),NA())</f>
        <v>#N/A</v>
      </c>
      <c r="BK141" s="509" t="e">
        <f ca="1">+IF(AND(ISNUMBER(OFFSET('Hygiene Data'!$G$9,0,10*ROW('Hygiene Data'!G135))),'Data Summary'!DZ141="Yes"),OFFSET('Hygiene Data'!$G$9,0,10*ROW('Hygiene Data'!G135)),NA())</f>
        <v>#N/A</v>
      </c>
      <c r="BL141" s="509" t="e">
        <f ca="1">+IF(AND(ISNUMBER(OFFSET('Hygiene Data'!$H$5,0,10*ROW('Hygiene Data'!H135))),'Data Summary'!EA141="Yes"),OFFSET('Hygiene Data'!$H$5,0,10*ROW('Hygiene Data'!H135)),NA())</f>
        <v>#N/A</v>
      </c>
      <c r="BM141" s="509" t="e">
        <f ca="1">+IF(AND(ISNUMBER(OFFSET('Hygiene Data'!$H$7,0,10*ROW('Hygiene Data'!H135))),'Data Summary'!EB141="Yes"),OFFSET('Hygiene Data'!$H$7,0,10*ROW('Hygiene Data'!H135)),NA())</f>
        <v>#N/A</v>
      </c>
      <c r="BN141" s="509" t="e">
        <f ca="1">+IF(AND(ISNUMBER(OFFSET('Hygiene Data'!$H$9,0,10*ROW('Hygiene Data'!H135))),'Data Summary'!EC141="Yes"),OFFSET('Hygiene Data'!$H$9,0,10*ROW('Hygiene Data'!H135)),NA())</f>
        <v>#N/A</v>
      </c>
      <c r="BO141" s="509" t="e">
        <f ca="1">+IF(AND(ISNUMBER(OFFSET('Hygiene Data'!$I$5,0,10*ROW('Hygiene Data'!I135))),'Data Summary'!ED141="Yes"),OFFSET('Hygiene Data'!$I$5,0,10*ROW('Hygiene Data'!I135)),NA())</f>
        <v>#N/A</v>
      </c>
      <c r="BP141" s="509" t="e">
        <f ca="1">+IF(AND(ISNUMBER(OFFSET('Hygiene Data'!$I$7,0,10*ROW('Hygiene Data'!I135))),'Data Summary'!EE141="Yes"),OFFSET('Hygiene Data'!$I$7,0,10*ROW('Hygiene Data'!I135)),NA())</f>
        <v>#N/A</v>
      </c>
      <c r="BQ141" s="509" t="e">
        <f ca="1">+IF(AND(ISNUMBER(OFFSET('Hygiene Data'!$I$9,0,10*ROW('Hygiene Data'!I135))),'Data Summary'!EF141="Yes"),OFFSET('Hygiene Data'!$I$9,0,10*ROW('Hygiene Data'!I135)),NA())</f>
        <v>#N/A</v>
      </c>
    </row>
    <row r="142" spans="1:69" x14ac:dyDescent="0.25">
      <c r="A142" s="505" t="e">
        <f ca="1">+RIGHT('Data Summary'!A142,LEN('Data Summary'!A142)-9)</f>
        <v>#VALUE!</v>
      </c>
      <c r="B142" s="479" t="str">
        <f ca="1">+IF(ISTEXT('Data Summary'!B142),'Data Summary'!B142,"")</f>
        <v/>
      </c>
      <c r="C142" s="506" t="e">
        <f ca="1">+VALUE('Data Summary'!C142)</f>
        <v>#VALUE!</v>
      </c>
      <c r="D142" s="507" t="e">
        <f ca="1">+IF(AND(ISNUMBER(OFFSET('Water Data'!$D$4,0,10*ROW('Water Data'!D136))),'Data Summary'!BS142="Yes"),100-OFFSET('Water Data'!$D$4,0,10*ROW('Water Data'!D136)),NA())</f>
        <v>#N/A</v>
      </c>
      <c r="E142" s="507" t="e">
        <f ca="1">+IF(AND(ISNUMBER(OFFSET('Water Data'!$D$6,0,10*ROW('Water Data'!D136))),'Data Summary'!BT142="Yes"),OFFSET('Water Data'!$D$6,0,10*ROW('Water Data'!D136)),NA())</f>
        <v>#N/A</v>
      </c>
      <c r="F142" s="507" t="e">
        <f ca="1">+IF(AND(ISNUMBER(OFFSET('Water Data'!$D$9,0,10*ROW('Water Data'!D136))),'Data Summary'!BU142="Yes"),OFFSET('Water Data'!$D$9,0,10*ROW('Water Data'!D136)),NA())</f>
        <v>#N/A</v>
      </c>
      <c r="G142" s="507" t="e">
        <f ca="1">+IF(AND(ISNUMBER(OFFSET('Water Data'!$E$4,0,10*ROW('Water Data'!E136))),'Data Summary'!BV142="Yes"),100-OFFSET('Water Data'!$E$4,0,10*ROW('Water Data'!E136)),NA())</f>
        <v>#N/A</v>
      </c>
      <c r="H142" s="507" t="e">
        <f ca="1">+IF(AND(ISNUMBER(OFFSET('Water Data'!$E$6,0,10*ROW('Water Data'!E136))),'Data Summary'!BW142="Yes"),OFFSET('Water Data'!$E$6,0,10*ROW('Water Data'!E136)),NA())</f>
        <v>#N/A</v>
      </c>
      <c r="I142" s="507" t="e">
        <f ca="1">+IF(AND(ISNUMBER(OFFSET('Water Data'!$E$9,0,10*ROW('Water Data'!E136))),'Data Summary'!BX142="Yes"),OFFSET('Water Data'!$E$9,0,10*ROW('Water Data'!E136)),NA())</f>
        <v>#N/A</v>
      </c>
      <c r="J142" s="507" t="e">
        <f ca="1">+IF(AND(ISNUMBER(OFFSET('Water Data'!$F$4,0,10*ROW('Water Data'!F136))),'Data Summary'!BY142="Yes"),100-OFFSET('Water Data'!$F$4,0,10*ROW('Water Data'!F136)),NA())</f>
        <v>#N/A</v>
      </c>
      <c r="K142" s="507" t="e">
        <f ca="1">+IF(AND(ISNUMBER(OFFSET('Water Data'!$F$6,0,10*ROW('Water Data'!F136))),'Data Summary'!BZ142="Yes"),OFFSET('Water Data'!$F$6,0,10*ROW('Water Data'!F136)),NA())</f>
        <v>#N/A</v>
      </c>
      <c r="L142" s="507" t="e">
        <f ca="1">+IF(AND(ISNUMBER(OFFSET('Water Data'!$F$9,0,10*ROW('Water Data'!F136))),'Data Summary'!CA142="Yes"),OFFSET('Water Data'!$F$9,0,10*ROW('Water Data'!F136)),NA())</f>
        <v>#N/A</v>
      </c>
      <c r="M142" s="507" t="e">
        <f ca="1">+IF(AND(ISNUMBER(OFFSET('Water Data'!$G$4,0,10*ROW('Water Data'!G136))),'Data Summary'!CB142="Yes"),100-OFFSET('Water Data'!$G$4,0,10*ROW('Water Data'!G136)),NA())</f>
        <v>#N/A</v>
      </c>
      <c r="N142" s="507" t="e">
        <f ca="1">+IF(AND(ISNUMBER(OFFSET('Water Data'!$G$6,0,10*ROW('Water Data'!G136))),'Data Summary'!CC142="Yes"),OFFSET('Water Data'!$G$6,0,10*ROW('Water Data'!G136)),NA())</f>
        <v>#N/A</v>
      </c>
      <c r="O142" s="507" t="e">
        <f ca="1">+IF(AND(ISNUMBER(OFFSET('Water Data'!$G$9,0,10*ROW('Water Data'!G136))),'Data Summary'!CD142="Yes"),OFFSET('Water Data'!$G$9,0,10*ROW('Water Data'!G136)),NA())</f>
        <v>#N/A</v>
      </c>
      <c r="P142" s="507" t="e">
        <f ca="1">+IF(AND(ISNUMBER(OFFSET('Water Data'!$H$4,0,10*ROW('Water Data'!H136))),'Data Summary'!CE142="Yes"),100-OFFSET('Water Data'!$H$4,0,10*ROW('Water Data'!H136)),NA())</f>
        <v>#N/A</v>
      </c>
      <c r="Q142" s="507" t="e">
        <f ca="1">+IF(AND(ISNUMBER(OFFSET('Water Data'!$H$6,0,10*ROW('Water Data'!H136))),'Data Summary'!CF142="Yes"),OFFSET('Water Data'!$H$6,0,10*ROW('Water Data'!H136)),NA())</f>
        <v>#N/A</v>
      </c>
      <c r="R142" s="507" t="e">
        <f ca="1">+IF(AND(ISNUMBER(OFFSET('Water Data'!$H$9,0,10*ROW('Water Data'!H136))),'Data Summary'!CG142="Yes"),OFFSET('Water Data'!$H$9,0,10*ROW('Water Data'!H136)),NA())</f>
        <v>#N/A</v>
      </c>
      <c r="S142" s="507" t="e">
        <f ca="1">+IF(AND(ISNUMBER(OFFSET('Water Data'!$I$4,0,10*ROW('Water Data'!I136))),'Data Summary'!CH142="Yes"),100-OFFSET('Water Data'!$I$4,0,10*ROW('Water Data'!I136)),NA())</f>
        <v>#N/A</v>
      </c>
      <c r="T142" s="507" t="e">
        <f ca="1">+IF(AND(ISNUMBER(OFFSET('Water Data'!$I$6,0,10*ROW('Water Data'!I136))),'Data Summary'!CI142="Yes"),OFFSET('Water Data'!$I$6,0,10*ROW('Water Data'!I136)),NA())</f>
        <v>#N/A</v>
      </c>
      <c r="U142" s="507" t="e">
        <f ca="1">+IF(AND(ISNUMBER(OFFSET('Water Data'!$I$9,0,10*ROW('Water Data'!I136))),'Data Summary'!CJ142="Yes"),OFFSET('Water Data'!$I$9,0,10*ROW('Water Data'!I136)),NA())</f>
        <v>#N/A</v>
      </c>
      <c r="V142" s="508" t="e">
        <f ca="1">+IF(AND(ISNUMBER(OFFSET('Sanitation Data'!$D$4,0,10*ROW('Sanitation Data'!D136))),'Data Summary'!CK142="Yes"),100-OFFSET('Sanitation Data'!$D$4,0,10*ROW('Sanitation Data'!D136)),NA())</f>
        <v>#N/A</v>
      </c>
      <c r="W142" s="508" t="e">
        <f ca="1">+IF(AND(ISNUMBER(OFFSET('Sanitation Data'!$D$6,0,10*ROW('Sanitation Data'!D136))),'Data Summary'!CL142="Yes"),OFFSET('Sanitation Data'!$D$6,0,10*ROW('Sanitation Data'!D136)),NA())</f>
        <v>#N/A</v>
      </c>
      <c r="X142" s="508" t="e">
        <f ca="1">+IF(AND(ISNUMBER(OFFSET('Sanitation Data'!$D$10,0,10*ROW('Sanitation Data'!D136))),'Data Summary'!CM142="Yes"),OFFSET('Sanitation Data'!$D$10,0,10*ROW('Sanitation Data'!D136)),NA())</f>
        <v>#N/A</v>
      </c>
      <c r="Y142" s="508" t="e">
        <f ca="1">+IF(AND(ISNUMBER(OFFSET('Sanitation Data'!$D$11,0,10*ROW('Sanitation Data'!D136))),'Data Summary'!CN142="Yes"),OFFSET('Sanitation Data'!$D$11,0,10*ROW('Sanitation Data'!D136)),NA())</f>
        <v>#N/A</v>
      </c>
      <c r="Z142" s="508" t="e">
        <f ca="1">+IF(AND(ISNUMBER(OFFSET('Sanitation Data'!$D$12,0,10*ROW('Sanitation Data'!D136))),'Data Summary'!CO142="Yes"),OFFSET('Sanitation Data'!$D$12,0,10*ROW('Sanitation Data'!D136)),NA())</f>
        <v>#N/A</v>
      </c>
      <c r="AA142" s="508" t="e">
        <f ca="1">+IF(AND(ISNUMBER(OFFSET('Sanitation Data'!$E$4,0,10*ROW('Sanitation Data'!E136))),'Data Summary'!CP142="Yes"),100-OFFSET('Sanitation Data'!$E$4,0,10*ROW('Sanitation Data'!E136)),NA())</f>
        <v>#N/A</v>
      </c>
      <c r="AB142" s="508" t="e">
        <f ca="1">+IF(AND(ISNUMBER(OFFSET('Sanitation Data'!$E$6,0,10*ROW('Sanitation Data'!E136))),'Data Summary'!CQ142="Yes"),OFFSET('Sanitation Data'!$E$6,0,10*ROW('Sanitation Data'!E136)),NA())</f>
        <v>#N/A</v>
      </c>
      <c r="AC142" s="508" t="e">
        <f ca="1">+IF(AND(ISNUMBER(OFFSET('Sanitation Data'!$E$10,0,10*ROW('Sanitation Data'!E136))),'Data Summary'!CR142="Yes"),OFFSET('Sanitation Data'!$E$10,0,10*ROW('Sanitation Data'!E136)),NA())</f>
        <v>#N/A</v>
      </c>
      <c r="AD142" s="508" t="e">
        <f ca="1">+IF(AND(ISNUMBER(OFFSET('Sanitation Data'!$E$11,0,10*ROW('Sanitation Data'!E136))),'Data Summary'!CS142="Yes"),OFFSET('Sanitation Data'!$E$11,0,10*ROW('Sanitation Data'!E136)),NA())</f>
        <v>#N/A</v>
      </c>
      <c r="AE142" s="508" t="e">
        <f ca="1">+IF(AND(ISNUMBER(OFFSET('Sanitation Data'!$E$12,0,10*ROW('Sanitation Data'!E136))),'Data Summary'!CT142="Yes"),OFFSET('Sanitation Data'!$E$12,0,10*ROW('Sanitation Data'!E136)),NA())</f>
        <v>#N/A</v>
      </c>
      <c r="AF142" s="508" t="e">
        <f ca="1">+IF(AND(ISNUMBER(OFFSET('Sanitation Data'!$F$4,0,10*ROW('Sanitation Data'!F136))),'Data Summary'!CU142="Yes"),100-OFFSET('Sanitation Data'!$F$4,0,10*ROW('Sanitation Data'!F136)),NA())</f>
        <v>#N/A</v>
      </c>
      <c r="AG142" s="508" t="e">
        <f ca="1">+IF(AND(ISNUMBER(OFFSET('Sanitation Data'!$F$6,0,10*ROW('Sanitation Data'!F136))),'Data Summary'!CV142="Yes"),OFFSET('Sanitation Data'!$F$6,0,10*ROW('Sanitation Data'!F136)),NA())</f>
        <v>#N/A</v>
      </c>
      <c r="AH142" s="508" t="e">
        <f ca="1">+IF(AND(ISNUMBER(OFFSET('Sanitation Data'!$F$10,0,10*ROW('Sanitation Data'!F136))),'Data Summary'!CW142="Yes"),OFFSET('Sanitation Data'!$F$10,0,10*ROW('Sanitation Data'!F136)),NA())</f>
        <v>#N/A</v>
      </c>
      <c r="AI142" s="508" t="e">
        <f ca="1">+IF(AND(ISNUMBER(OFFSET('Sanitation Data'!$F$11,0,10*ROW('Sanitation Data'!F136))),'Data Summary'!CX142="Yes"),OFFSET('Sanitation Data'!$F$11,0,10*ROW('Sanitation Data'!F136)),NA())</f>
        <v>#N/A</v>
      </c>
      <c r="AJ142" s="508" t="e">
        <f ca="1">+IF(AND(ISNUMBER(OFFSET('Sanitation Data'!$F$12,0,10*ROW('Sanitation Data'!F136))),'Data Summary'!CY142="Yes"),OFFSET('Sanitation Data'!$F$12,0,10*ROW('Sanitation Data'!F136)),NA())</f>
        <v>#N/A</v>
      </c>
      <c r="AK142" s="508" t="e">
        <f ca="1">+IF(AND(ISNUMBER(OFFSET('Sanitation Data'!$G$4,0,10*ROW('Sanitation Data'!G136))),'Data Summary'!CZ142="Yes"),100-OFFSET('Sanitation Data'!$G$4,0,10*ROW('Sanitation Data'!G136)),NA())</f>
        <v>#N/A</v>
      </c>
      <c r="AL142" s="508" t="e">
        <f ca="1">+IF(AND(ISNUMBER(OFFSET('Sanitation Data'!$G$6,0,10*ROW('Sanitation Data'!G136))),'Data Summary'!DA142="Yes"),OFFSET('Sanitation Data'!$G$6,0,10*ROW('Sanitation Data'!G136)),NA())</f>
        <v>#N/A</v>
      </c>
      <c r="AM142" s="508" t="e">
        <f ca="1">+IF(AND(ISNUMBER(OFFSET('Sanitation Data'!$G$10,0,10*ROW('Sanitation Data'!G136))),'Data Summary'!DB142="Yes"),OFFSET('Sanitation Data'!$G$10,0,10*ROW('Sanitation Data'!G136)),NA())</f>
        <v>#N/A</v>
      </c>
      <c r="AN142" s="508" t="e">
        <f ca="1">+IF(AND(ISNUMBER(OFFSET('Sanitation Data'!$G$11,0,10*ROW('Sanitation Data'!G136))),'Data Summary'!DC142="Yes"),OFFSET('Sanitation Data'!$G$11,0,10*ROW('Sanitation Data'!G136)),NA())</f>
        <v>#N/A</v>
      </c>
      <c r="AO142" s="508" t="e">
        <f ca="1">+IF(AND(ISNUMBER(OFFSET('Sanitation Data'!$G$12,0,10*ROW('Sanitation Data'!G136))),'Data Summary'!DD142="Yes"),OFFSET('Sanitation Data'!$G$12,0,10*ROW('Sanitation Data'!G136)),NA())</f>
        <v>#N/A</v>
      </c>
      <c r="AP142" s="508" t="e">
        <f ca="1">+IF(AND(ISNUMBER(OFFSET('Sanitation Data'!$H$4,0,10*ROW('Sanitation Data'!H136))),'Data Summary'!DE142="Yes"),100-OFFSET('Sanitation Data'!$H$4,0,10*ROW('Sanitation Data'!H136)),NA())</f>
        <v>#N/A</v>
      </c>
      <c r="AQ142" s="508" t="e">
        <f ca="1">+IF(AND(ISNUMBER(OFFSET('Sanitation Data'!$H$6,0,10*ROW('Sanitation Data'!H136))),'Data Summary'!DF142="Yes"),OFFSET('Sanitation Data'!$H$6,0,10*ROW('Sanitation Data'!H136)),NA())</f>
        <v>#N/A</v>
      </c>
      <c r="AR142" s="508" t="e">
        <f ca="1">+IF(AND(ISNUMBER(OFFSET('Sanitation Data'!$H$10,0,10*ROW('Sanitation Data'!H136))),'Data Summary'!DG142="Yes"),OFFSET('Sanitation Data'!$H$10,0,10*ROW('Sanitation Data'!H136)),NA())</f>
        <v>#N/A</v>
      </c>
      <c r="AS142" s="508" t="e">
        <f ca="1">+IF(AND(ISNUMBER(OFFSET('Sanitation Data'!$H$11,0,10*ROW('Sanitation Data'!H136))),'Data Summary'!DH142="Yes"),OFFSET('Sanitation Data'!$H$11,0,10*ROW('Sanitation Data'!H136)),NA())</f>
        <v>#N/A</v>
      </c>
      <c r="AT142" s="508" t="e">
        <f ca="1">+IF(AND(ISNUMBER(OFFSET('Sanitation Data'!$H$12,0,10*ROW('Sanitation Data'!H136))),'Data Summary'!DI142="Yes"),OFFSET('Sanitation Data'!$H$12,0,10*ROW('Sanitation Data'!H136)),NA())</f>
        <v>#N/A</v>
      </c>
      <c r="AU142" s="508" t="e">
        <f ca="1">+IF(AND(ISNUMBER(OFFSET('Sanitation Data'!$I$4,0,10*ROW('Sanitation Data'!I136))),'Data Summary'!DJ142="Yes"),100-OFFSET('Sanitation Data'!$I$4,0,10*ROW('Sanitation Data'!I136)),NA())</f>
        <v>#N/A</v>
      </c>
      <c r="AV142" s="508" t="e">
        <f ca="1">+IF(AND(ISNUMBER(OFFSET('Sanitation Data'!$I$6,0,10*ROW('Sanitation Data'!I136))),'Data Summary'!DK142="Yes"),OFFSET('Sanitation Data'!$I$6,0,10*ROW('Sanitation Data'!I136)),NA())</f>
        <v>#N/A</v>
      </c>
      <c r="AW142" s="508" t="e">
        <f ca="1">+IF(AND(ISNUMBER(OFFSET('Sanitation Data'!$I$10,0,10*ROW('Sanitation Data'!I136))),'Data Summary'!DL142="Yes"),OFFSET('Sanitation Data'!$I$10,0,10*ROW('Sanitation Data'!I136)),NA())</f>
        <v>#N/A</v>
      </c>
      <c r="AX142" s="508" t="e">
        <f ca="1">+IF(AND(ISNUMBER(OFFSET('Sanitation Data'!$I$11,0,10*ROW('Sanitation Data'!I136))),'Data Summary'!DM142="Yes"),OFFSET('Sanitation Data'!$I$11,0,10*ROW('Sanitation Data'!I136)),NA())</f>
        <v>#N/A</v>
      </c>
      <c r="AY142" s="508" t="e">
        <f ca="1">+IF(AND(ISNUMBER(OFFSET('Sanitation Data'!$I$12,0,10*ROW('Sanitation Data'!I136))),'Data Summary'!DN142="Yes"),OFFSET('Sanitation Data'!$I$12,0,10*ROW('Sanitation Data'!I136)),NA())</f>
        <v>#N/A</v>
      </c>
      <c r="AZ142" s="509" t="e">
        <f ca="1">+IF(AND(ISNUMBER(OFFSET('Hygiene Data'!$D$5,0,10*ROW('Hygiene Data'!D136))),'Data Summary'!DO142="Yes"),OFFSET('Hygiene Data'!$D$5,0,10*ROW('Hygiene Data'!D136)),NA())</f>
        <v>#N/A</v>
      </c>
      <c r="BA142" s="509" t="e">
        <f ca="1">+IF(AND(ISNUMBER(OFFSET('Hygiene Data'!$D$7,0,10*ROW('Hygiene Data'!D136))),'Data Summary'!DP142="Yes"),OFFSET('Hygiene Data'!$D$7,0,10*ROW('Hygiene Data'!D136)),NA())</f>
        <v>#N/A</v>
      </c>
      <c r="BB142" s="509" t="e">
        <f ca="1">+IF(AND(ISNUMBER(OFFSET('Hygiene Data'!$D$9,0,10*ROW('Hygiene Data'!D136))),'Data Summary'!DQ142="Yes"),OFFSET('Hygiene Data'!$D$9,0,10*ROW('Hygiene Data'!D136)),NA())</f>
        <v>#N/A</v>
      </c>
      <c r="BC142" s="509" t="e">
        <f ca="1">+IF(AND(ISNUMBER(OFFSET('Hygiene Data'!$E$5,0,10*ROW('Hygiene Data'!E136))),'Data Summary'!DR142="Yes"),OFFSET('Hygiene Data'!$E$5,0,10*ROW('Hygiene Data'!E136)),NA())</f>
        <v>#N/A</v>
      </c>
      <c r="BD142" s="509" t="e">
        <f ca="1">+IF(AND(ISNUMBER(OFFSET('Hygiene Data'!$E$7,0,10*ROW('Hygiene Data'!E136))),'Data Summary'!DS142="Yes"),OFFSET('Hygiene Data'!$E$7,0,10*ROW('Hygiene Data'!E136)),NA())</f>
        <v>#N/A</v>
      </c>
      <c r="BE142" s="509" t="e">
        <f ca="1">+IF(AND(ISNUMBER(OFFSET('Hygiene Data'!$E$9,0,10*ROW('Hygiene Data'!E136))),'Data Summary'!DT142="Yes"),OFFSET('Hygiene Data'!$E$9,0,10*ROW('Hygiene Data'!E136)),NA())</f>
        <v>#N/A</v>
      </c>
      <c r="BF142" s="509" t="e">
        <f ca="1">+IF(AND(ISNUMBER(OFFSET('Hygiene Data'!$F$5,0,10*ROW('Hygiene Data'!F136))),'Data Summary'!DU142="Yes"),OFFSET('Hygiene Data'!$F$5,0,10*ROW('Hygiene Data'!F136)),NA())</f>
        <v>#N/A</v>
      </c>
      <c r="BG142" s="509" t="e">
        <f ca="1">+IF(AND(ISNUMBER(OFFSET('Hygiene Data'!$F$7,0,10*ROW('Hygiene Data'!F136))),'Data Summary'!DV142="Yes"),OFFSET('Hygiene Data'!$F$7,0,10*ROW('Hygiene Data'!F136)),NA())</f>
        <v>#N/A</v>
      </c>
      <c r="BH142" s="509" t="e">
        <f ca="1">+IF(AND(ISNUMBER(OFFSET('Hygiene Data'!$F$9,0,10*ROW('Hygiene Data'!F136))),'Data Summary'!DW142="Yes"),OFFSET('Hygiene Data'!$F$9,0,10*ROW('Hygiene Data'!F136)),NA())</f>
        <v>#N/A</v>
      </c>
      <c r="BI142" s="509" t="e">
        <f ca="1">+IF(AND(ISNUMBER(OFFSET('Hygiene Data'!$G$5,0,10*ROW('Hygiene Data'!G136))),'Data Summary'!DX142="Yes"),OFFSET('Hygiene Data'!$G$5,0,10*ROW('Hygiene Data'!G136)),NA())</f>
        <v>#N/A</v>
      </c>
      <c r="BJ142" s="509" t="e">
        <f ca="1">+IF(AND(ISNUMBER(OFFSET('Hygiene Data'!$G$7,0,10*ROW('Hygiene Data'!G136))),'Data Summary'!DY142="Yes"),OFFSET('Hygiene Data'!$G$7,0,10*ROW('Hygiene Data'!G136)),NA())</f>
        <v>#N/A</v>
      </c>
      <c r="BK142" s="509" t="e">
        <f ca="1">+IF(AND(ISNUMBER(OFFSET('Hygiene Data'!$G$9,0,10*ROW('Hygiene Data'!G136))),'Data Summary'!DZ142="Yes"),OFFSET('Hygiene Data'!$G$9,0,10*ROW('Hygiene Data'!G136)),NA())</f>
        <v>#N/A</v>
      </c>
      <c r="BL142" s="509" t="e">
        <f ca="1">+IF(AND(ISNUMBER(OFFSET('Hygiene Data'!$H$5,0,10*ROW('Hygiene Data'!H136))),'Data Summary'!EA142="Yes"),OFFSET('Hygiene Data'!$H$5,0,10*ROW('Hygiene Data'!H136)),NA())</f>
        <v>#N/A</v>
      </c>
      <c r="BM142" s="509" t="e">
        <f ca="1">+IF(AND(ISNUMBER(OFFSET('Hygiene Data'!$H$7,0,10*ROW('Hygiene Data'!H136))),'Data Summary'!EB142="Yes"),OFFSET('Hygiene Data'!$H$7,0,10*ROW('Hygiene Data'!H136)),NA())</f>
        <v>#N/A</v>
      </c>
      <c r="BN142" s="509" t="e">
        <f ca="1">+IF(AND(ISNUMBER(OFFSET('Hygiene Data'!$H$9,0,10*ROW('Hygiene Data'!H136))),'Data Summary'!EC142="Yes"),OFFSET('Hygiene Data'!$H$9,0,10*ROW('Hygiene Data'!H136)),NA())</f>
        <v>#N/A</v>
      </c>
      <c r="BO142" s="509" t="e">
        <f ca="1">+IF(AND(ISNUMBER(OFFSET('Hygiene Data'!$I$5,0,10*ROW('Hygiene Data'!I136))),'Data Summary'!ED142="Yes"),OFFSET('Hygiene Data'!$I$5,0,10*ROW('Hygiene Data'!I136)),NA())</f>
        <v>#N/A</v>
      </c>
      <c r="BP142" s="509" t="e">
        <f ca="1">+IF(AND(ISNUMBER(OFFSET('Hygiene Data'!$I$7,0,10*ROW('Hygiene Data'!I136))),'Data Summary'!EE142="Yes"),OFFSET('Hygiene Data'!$I$7,0,10*ROW('Hygiene Data'!I136)),NA())</f>
        <v>#N/A</v>
      </c>
      <c r="BQ142" s="509" t="e">
        <f ca="1">+IF(AND(ISNUMBER(OFFSET('Hygiene Data'!$I$9,0,10*ROW('Hygiene Data'!I136))),'Data Summary'!EF142="Yes"),OFFSET('Hygiene Data'!$I$9,0,10*ROW('Hygiene Data'!I136)),NA())</f>
        <v>#N/A</v>
      </c>
    </row>
    <row r="143" spans="1:69" x14ac:dyDescent="0.25">
      <c r="A143" s="505" t="e">
        <f ca="1">+RIGHT('Data Summary'!A143,LEN('Data Summary'!A143)-9)</f>
        <v>#VALUE!</v>
      </c>
      <c r="B143" s="479" t="str">
        <f ca="1">+IF(ISTEXT('Data Summary'!B143),'Data Summary'!B143,"")</f>
        <v/>
      </c>
      <c r="C143" s="506" t="e">
        <f ca="1">+VALUE('Data Summary'!C143)</f>
        <v>#VALUE!</v>
      </c>
      <c r="D143" s="507" t="e">
        <f ca="1">+IF(AND(ISNUMBER(OFFSET('Water Data'!$D$4,0,10*ROW('Water Data'!D137))),'Data Summary'!BS143="Yes"),100-OFFSET('Water Data'!$D$4,0,10*ROW('Water Data'!D137)),NA())</f>
        <v>#N/A</v>
      </c>
      <c r="E143" s="507" t="e">
        <f ca="1">+IF(AND(ISNUMBER(OFFSET('Water Data'!$D$6,0,10*ROW('Water Data'!D137))),'Data Summary'!BT143="Yes"),OFFSET('Water Data'!$D$6,0,10*ROW('Water Data'!D137)),NA())</f>
        <v>#N/A</v>
      </c>
      <c r="F143" s="507" t="e">
        <f ca="1">+IF(AND(ISNUMBER(OFFSET('Water Data'!$D$9,0,10*ROW('Water Data'!D137))),'Data Summary'!BU143="Yes"),OFFSET('Water Data'!$D$9,0,10*ROW('Water Data'!D137)),NA())</f>
        <v>#N/A</v>
      </c>
      <c r="G143" s="507" t="e">
        <f ca="1">+IF(AND(ISNUMBER(OFFSET('Water Data'!$E$4,0,10*ROW('Water Data'!E137))),'Data Summary'!BV143="Yes"),100-OFFSET('Water Data'!$E$4,0,10*ROW('Water Data'!E137)),NA())</f>
        <v>#N/A</v>
      </c>
      <c r="H143" s="507" t="e">
        <f ca="1">+IF(AND(ISNUMBER(OFFSET('Water Data'!$E$6,0,10*ROW('Water Data'!E137))),'Data Summary'!BW143="Yes"),OFFSET('Water Data'!$E$6,0,10*ROW('Water Data'!E137)),NA())</f>
        <v>#N/A</v>
      </c>
      <c r="I143" s="507" t="e">
        <f ca="1">+IF(AND(ISNUMBER(OFFSET('Water Data'!$E$9,0,10*ROW('Water Data'!E137))),'Data Summary'!BX143="Yes"),OFFSET('Water Data'!$E$9,0,10*ROW('Water Data'!E137)),NA())</f>
        <v>#N/A</v>
      </c>
      <c r="J143" s="507" t="e">
        <f ca="1">+IF(AND(ISNUMBER(OFFSET('Water Data'!$F$4,0,10*ROW('Water Data'!F137))),'Data Summary'!BY143="Yes"),100-OFFSET('Water Data'!$F$4,0,10*ROW('Water Data'!F137)),NA())</f>
        <v>#N/A</v>
      </c>
      <c r="K143" s="507" t="e">
        <f ca="1">+IF(AND(ISNUMBER(OFFSET('Water Data'!$F$6,0,10*ROW('Water Data'!F137))),'Data Summary'!BZ143="Yes"),OFFSET('Water Data'!$F$6,0,10*ROW('Water Data'!F137)),NA())</f>
        <v>#N/A</v>
      </c>
      <c r="L143" s="507" t="e">
        <f ca="1">+IF(AND(ISNUMBER(OFFSET('Water Data'!$F$9,0,10*ROW('Water Data'!F137))),'Data Summary'!CA143="Yes"),OFFSET('Water Data'!$F$9,0,10*ROW('Water Data'!F137)),NA())</f>
        <v>#N/A</v>
      </c>
      <c r="M143" s="507" t="e">
        <f ca="1">+IF(AND(ISNUMBER(OFFSET('Water Data'!$G$4,0,10*ROW('Water Data'!G137))),'Data Summary'!CB143="Yes"),100-OFFSET('Water Data'!$G$4,0,10*ROW('Water Data'!G137)),NA())</f>
        <v>#N/A</v>
      </c>
      <c r="N143" s="507" t="e">
        <f ca="1">+IF(AND(ISNUMBER(OFFSET('Water Data'!$G$6,0,10*ROW('Water Data'!G137))),'Data Summary'!CC143="Yes"),OFFSET('Water Data'!$G$6,0,10*ROW('Water Data'!G137)),NA())</f>
        <v>#N/A</v>
      </c>
      <c r="O143" s="507" t="e">
        <f ca="1">+IF(AND(ISNUMBER(OFFSET('Water Data'!$G$9,0,10*ROW('Water Data'!G137))),'Data Summary'!CD143="Yes"),OFFSET('Water Data'!$G$9,0,10*ROW('Water Data'!G137)),NA())</f>
        <v>#N/A</v>
      </c>
      <c r="P143" s="507" t="e">
        <f ca="1">+IF(AND(ISNUMBER(OFFSET('Water Data'!$H$4,0,10*ROW('Water Data'!H137))),'Data Summary'!CE143="Yes"),100-OFFSET('Water Data'!$H$4,0,10*ROW('Water Data'!H137)),NA())</f>
        <v>#N/A</v>
      </c>
      <c r="Q143" s="507" t="e">
        <f ca="1">+IF(AND(ISNUMBER(OFFSET('Water Data'!$H$6,0,10*ROW('Water Data'!H137))),'Data Summary'!CF143="Yes"),OFFSET('Water Data'!$H$6,0,10*ROW('Water Data'!H137)),NA())</f>
        <v>#N/A</v>
      </c>
      <c r="R143" s="507" t="e">
        <f ca="1">+IF(AND(ISNUMBER(OFFSET('Water Data'!$H$9,0,10*ROW('Water Data'!H137))),'Data Summary'!CG143="Yes"),OFFSET('Water Data'!$H$9,0,10*ROW('Water Data'!H137)),NA())</f>
        <v>#N/A</v>
      </c>
      <c r="S143" s="507" t="e">
        <f ca="1">+IF(AND(ISNUMBER(OFFSET('Water Data'!$I$4,0,10*ROW('Water Data'!I137))),'Data Summary'!CH143="Yes"),100-OFFSET('Water Data'!$I$4,0,10*ROW('Water Data'!I137)),NA())</f>
        <v>#N/A</v>
      </c>
      <c r="T143" s="507" t="e">
        <f ca="1">+IF(AND(ISNUMBER(OFFSET('Water Data'!$I$6,0,10*ROW('Water Data'!I137))),'Data Summary'!CI143="Yes"),OFFSET('Water Data'!$I$6,0,10*ROW('Water Data'!I137)),NA())</f>
        <v>#N/A</v>
      </c>
      <c r="U143" s="507" t="e">
        <f ca="1">+IF(AND(ISNUMBER(OFFSET('Water Data'!$I$9,0,10*ROW('Water Data'!I137))),'Data Summary'!CJ143="Yes"),OFFSET('Water Data'!$I$9,0,10*ROW('Water Data'!I137)),NA())</f>
        <v>#N/A</v>
      </c>
      <c r="V143" s="508" t="e">
        <f ca="1">+IF(AND(ISNUMBER(OFFSET('Sanitation Data'!$D$4,0,10*ROW('Sanitation Data'!D137))),'Data Summary'!CK143="Yes"),100-OFFSET('Sanitation Data'!$D$4,0,10*ROW('Sanitation Data'!D137)),NA())</f>
        <v>#N/A</v>
      </c>
      <c r="W143" s="508" t="e">
        <f ca="1">+IF(AND(ISNUMBER(OFFSET('Sanitation Data'!$D$6,0,10*ROW('Sanitation Data'!D137))),'Data Summary'!CL143="Yes"),OFFSET('Sanitation Data'!$D$6,0,10*ROW('Sanitation Data'!D137)),NA())</f>
        <v>#N/A</v>
      </c>
      <c r="X143" s="508" t="e">
        <f ca="1">+IF(AND(ISNUMBER(OFFSET('Sanitation Data'!$D$10,0,10*ROW('Sanitation Data'!D137))),'Data Summary'!CM143="Yes"),OFFSET('Sanitation Data'!$D$10,0,10*ROW('Sanitation Data'!D137)),NA())</f>
        <v>#N/A</v>
      </c>
      <c r="Y143" s="508" t="e">
        <f ca="1">+IF(AND(ISNUMBER(OFFSET('Sanitation Data'!$D$11,0,10*ROW('Sanitation Data'!D137))),'Data Summary'!CN143="Yes"),OFFSET('Sanitation Data'!$D$11,0,10*ROW('Sanitation Data'!D137)),NA())</f>
        <v>#N/A</v>
      </c>
      <c r="Z143" s="508" t="e">
        <f ca="1">+IF(AND(ISNUMBER(OFFSET('Sanitation Data'!$D$12,0,10*ROW('Sanitation Data'!D137))),'Data Summary'!CO143="Yes"),OFFSET('Sanitation Data'!$D$12,0,10*ROW('Sanitation Data'!D137)),NA())</f>
        <v>#N/A</v>
      </c>
      <c r="AA143" s="508" t="e">
        <f ca="1">+IF(AND(ISNUMBER(OFFSET('Sanitation Data'!$E$4,0,10*ROW('Sanitation Data'!E137))),'Data Summary'!CP143="Yes"),100-OFFSET('Sanitation Data'!$E$4,0,10*ROW('Sanitation Data'!E137)),NA())</f>
        <v>#N/A</v>
      </c>
      <c r="AB143" s="508" t="e">
        <f ca="1">+IF(AND(ISNUMBER(OFFSET('Sanitation Data'!$E$6,0,10*ROW('Sanitation Data'!E137))),'Data Summary'!CQ143="Yes"),OFFSET('Sanitation Data'!$E$6,0,10*ROW('Sanitation Data'!E137)),NA())</f>
        <v>#N/A</v>
      </c>
      <c r="AC143" s="508" t="e">
        <f ca="1">+IF(AND(ISNUMBER(OFFSET('Sanitation Data'!$E$10,0,10*ROW('Sanitation Data'!E137))),'Data Summary'!CR143="Yes"),OFFSET('Sanitation Data'!$E$10,0,10*ROW('Sanitation Data'!E137)),NA())</f>
        <v>#N/A</v>
      </c>
      <c r="AD143" s="508" t="e">
        <f ca="1">+IF(AND(ISNUMBER(OFFSET('Sanitation Data'!$E$11,0,10*ROW('Sanitation Data'!E137))),'Data Summary'!CS143="Yes"),OFFSET('Sanitation Data'!$E$11,0,10*ROW('Sanitation Data'!E137)),NA())</f>
        <v>#N/A</v>
      </c>
      <c r="AE143" s="508" t="e">
        <f ca="1">+IF(AND(ISNUMBER(OFFSET('Sanitation Data'!$E$12,0,10*ROW('Sanitation Data'!E137))),'Data Summary'!CT143="Yes"),OFFSET('Sanitation Data'!$E$12,0,10*ROW('Sanitation Data'!E137)),NA())</f>
        <v>#N/A</v>
      </c>
      <c r="AF143" s="508" t="e">
        <f ca="1">+IF(AND(ISNUMBER(OFFSET('Sanitation Data'!$F$4,0,10*ROW('Sanitation Data'!F137))),'Data Summary'!CU143="Yes"),100-OFFSET('Sanitation Data'!$F$4,0,10*ROW('Sanitation Data'!F137)),NA())</f>
        <v>#N/A</v>
      </c>
      <c r="AG143" s="508" t="e">
        <f ca="1">+IF(AND(ISNUMBER(OFFSET('Sanitation Data'!$F$6,0,10*ROW('Sanitation Data'!F137))),'Data Summary'!CV143="Yes"),OFFSET('Sanitation Data'!$F$6,0,10*ROW('Sanitation Data'!F137)),NA())</f>
        <v>#N/A</v>
      </c>
      <c r="AH143" s="508" t="e">
        <f ca="1">+IF(AND(ISNUMBER(OFFSET('Sanitation Data'!$F$10,0,10*ROW('Sanitation Data'!F137))),'Data Summary'!CW143="Yes"),OFFSET('Sanitation Data'!$F$10,0,10*ROW('Sanitation Data'!F137)),NA())</f>
        <v>#N/A</v>
      </c>
      <c r="AI143" s="508" t="e">
        <f ca="1">+IF(AND(ISNUMBER(OFFSET('Sanitation Data'!$F$11,0,10*ROW('Sanitation Data'!F137))),'Data Summary'!CX143="Yes"),OFFSET('Sanitation Data'!$F$11,0,10*ROW('Sanitation Data'!F137)),NA())</f>
        <v>#N/A</v>
      </c>
      <c r="AJ143" s="508" t="e">
        <f ca="1">+IF(AND(ISNUMBER(OFFSET('Sanitation Data'!$F$12,0,10*ROW('Sanitation Data'!F137))),'Data Summary'!CY143="Yes"),OFFSET('Sanitation Data'!$F$12,0,10*ROW('Sanitation Data'!F137)),NA())</f>
        <v>#N/A</v>
      </c>
      <c r="AK143" s="508" t="e">
        <f ca="1">+IF(AND(ISNUMBER(OFFSET('Sanitation Data'!$G$4,0,10*ROW('Sanitation Data'!G137))),'Data Summary'!CZ143="Yes"),100-OFFSET('Sanitation Data'!$G$4,0,10*ROW('Sanitation Data'!G137)),NA())</f>
        <v>#N/A</v>
      </c>
      <c r="AL143" s="508" t="e">
        <f ca="1">+IF(AND(ISNUMBER(OFFSET('Sanitation Data'!$G$6,0,10*ROW('Sanitation Data'!G137))),'Data Summary'!DA143="Yes"),OFFSET('Sanitation Data'!$G$6,0,10*ROW('Sanitation Data'!G137)),NA())</f>
        <v>#N/A</v>
      </c>
      <c r="AM143" s="508" t="e">
        <f ca="1">+IF(AND(ISNUMBER(OFFSET('Sanitation Data'!$G$10,0,10*ROW('Sanitation Data'!G137))),'Data Summary'!DB143="Yes"),OFFSET('Sanitation Data'!$G$10,0,10*ROW('Sanitation Data'!G137)),NA())</f>
        <v>#N/A</v>
      </c>
      <c r="AN143" s="508" t="e">
        <f ca="1">+IF(AND(ISNUMBER(OFFSET('Sanitation Data'!$G$11,0,10*ROW('Sanitation Data'!G137))),'Data Summary'!DC143="Yes"),OFFSET('Sanitation Data'!$G$11,0,10*ROW('Sanitation Data'!G137)),NA())</f>
        <v>#N/A</v>
      </c>
      <c r="AO143" s="508" t="e">
        <f ca="1">+IF(AND(ISNUMBER(OFFSET('Sanitation Data'!$G$12,0,10*ROW('Sanitation Data'!G137))),'Data Summary'!DD143="Yes"),OFFSET('Sanitation Data'!$G$12,0,10*ROW('Sanitation Data'!G137)),NA())</f>
        <v>#N/A</v>
      </c>
      <c r="AP143" s="508" t="e">
        <f ca="1">+IF(AND(ISNUMBER(OFFSET('Sanitation Data'!$H$4,0,10*ROW('Sanitation Data'!H137))),'Data Summary'!DE143="Yes"),100-OFFSET('Sanitation Data'!$H$4,0,10*ROW('Sanitation Data'!H137)),NA())</f>
        <v>#N/A</v>
      </c>
      <c r="AQ143" s="508" t="e">
        <f ca="1">+IF(AND(ISNUMBER(OFFSET('Sanitation Data'!$H$6,0,10*ROW('Sanitation Data'!H137))),'Data Summary'!DF143="Yes"),OFFSET('Sanitation Data'!$H$6,0,10*ROW('Sanitation Data'!H137)),NA())</f>
        <v>#N/A</v>
      </c>
      <c r="AR143" s="508" t="e">
        <f ca="1">+IF(AND(ISNUMBER(OFFSET('Sanitation Data'!$H$10,0,10*ROW('Sanitation Data'!H137))),'Data Summary'!DG143="Yes"),OFFSET('Sanitation Data'!$H$10,0,10*ROW('Sanitation Data'!H137)),NA())</f>
        <v>#N/A</v>
      </c>
      <c r="AS143" s="508" t="e">
        <f ca="1">+IF(AND(ISNUMBER(OFFSET('Sanitation Data'!$H$11,0,10*ROW('Sanitation Data'!H137))),'Data Summary'!DH143="Yes"),OFFSET('Sanitation Data'!$H$11,0,10*ROW('Sanitation Data'!H137)),NA())</f>
        <v>#N/A</v>
      </c>
      <c r="AT143" s="508" t="e">
        <f ca="1">+IF(AND(ISNUMBER(OFFSET('Sanitation Data'!$H$12,0,10*ROW('Sanitation Data'!H137))),'Data Summary'!DI143="Yes"),OFFSET('Sanitation Data'!$H$12,0,10*ROW('Sanitation Data'!H137)),NA())</f>
        <v>#N/A</v>
      </c>
      <c r="AU143" s="508" t="e">
        <f ca="1">+IF(AND(ISNUMBER(OFFSET('Sanitation Data'!$I$4,0,10*ROW('Sanitation Data'!I137))),'Data Summary'!DJ143="Yes"),100-OFFSET('Sanitation Data'!$I$4,0,10*ROW('Sanitation Data'!I137)),NA())</f>
        <v>#N/A</v>
      </c>
      <c r="AV143" s="508" t="e">
        <f ca="1">+IF(AND(ISNUMBER(OFFSET('Sanitation Data'!$I$6,0,10*ROW('Sanitation Data'!I137))),'Data Summary'!DK143="Yes"),OFFSET('Sanitation Data'!$I$6,0,10*ROW('Sanitation Data'!I137)),NA())</f>
        <v>#N/A</v>
      </c>
      <c r="AW143" s="508" t="e">
        <f ca="1">+IF(AND(ISNUMBER(OFFSET('Sanitation Data'!$I$10,0,10*ROW('Sanitation Data'!I137))),'Data Summary'!DL143="Yes"),OFFSET('Sanitation Data'!$I$10,0,10*ROW('Sanitation Data'!I137)),NA())</f>
        <v>#N/A</v>
      </c>
      <c r="AX143" s="508" t="e">
        <f ca="1">+IF(AND(ISNUMBER(OFFSET('Sanitation Data'!$I$11,0,10*ROW('Sanitation Data'!I137))),'Data Summary'!DM143="Yes"),OFFSET('Sanitation Data'!$I$11,0,10*ROW('Sanitation Data'!I137)),NA())</f>
        <v>#N/A</v>
      </c>
      <c r="AY143" s="508" t="e">
        <f ca="1">+IF(AND(ISNUMBER(OFFSET('Sanitation Data'!$I$12,0,10*ROW('Sanitation Data'!I137))),'Data Summary'!DN143="Yes"),OFFSET('Sanitation Data'!$I$12,0,10*ROW('Sanitation Data'!I137)),NA())</f>
        <v>#N/A</v>
      </c>
      <c r="AZ143" s="509" t="e">
        <f ca="1">+IF(AND(ISNUMBER(OFFSET('Hygiene Data'!$D$5,0,10*ROW('Hygiene Data'!D137))),'Data Summary'!DO143="Yes"),OFFSET('Hygiene Data'!$D$5,0,10*ROW('Hygiene Data'!D137)),NA())</f>
        <v>#N/A</v>
      </c>
      <c r="BA143" s="509" t="e">
        <f ca="1">+IF(AND(ISNUMBER(OFFSET('Hygiene Data'!$D$7,0,10*ROW('Hygiene Data'!D137))),'Data Summary'!DP143="Yes"),OFFSET('Hygiene Data'!$D$7,0,10*ROW('Hygiene Data'!D137)),NA())</f>
        <v>#N/A</v>
      </c>
      <c r="BB143" s="509" t="e">
        <f ca="1">+IF(AND(ISNUMBER(OFFSET('Hygiene Data'!$D$9,0,10*ROW('Hygiene Data'!D137))),'Data Summary'!DQ143="Yes"),OFFSET('Hygiene Data'!$D$9,0,10*ROW('Hygiene Data'!D137)),NA())</f>
        <v>#N/A</v>
      </c>
      <c r="BC143" s="509" t="e">
        <f ca="1">+IF(AND(ISNUMBER(OFFSET('Hygiene Data'!$E$5,0,10*ROW('Hygiene Data'!E137))),'Data Summary'!DR143="Yes"),OFFSET('Hygiene Data'!$E$5,0,10*ROW('Hygiene Data'!E137)),NA())</f>
        <v>#N/A</v>
      </c>
      <c r="BD143" s="509" t="e">
        <f ca="1">+IF(AND(ISNUMBER(OFFSET('Hygiene Data'!$E$7,0,10*ROW('Hygiene Data'!E137))),'Data Summary'!DS143="Yes"),OFFSET('Hygiene Data'!$E$7,0,10*ROW('Hygiene Data'!E137)),NA())</f>
        <v>#N/A</v>
      </c>
      <c r="BE143" s="509" t="e">
        <f ca="1">+IF(AND(ISNUMBER(OFFSET('Hygiene Data'!$E$9,0,10*ROW('Hygiene Data'!E137))),'Data Summary'!DT143="Yes"),OFFSET('Hygiene Data'!$E$9,0,10*ROW('Hygiene Data'!E137)),NA())</f>
        <v>#N/A</v>
      </c>
      <c r="BF143" s="509" t="e">
        <f ca="1">+IF(AND(ISNUMBER(OFFSET('Hygiene Data'!$F$5,0,10*ROW('Hygiene Data'!F137))),'Data Summary'!DU143="Yes"),OFFSET('Hygiene Data'!$F$5,0,10*ROW('Hygiene Data'!F137)),NA())</f>
        <v>#N/A</v>
      </c>
      <c r="BG143" s="509" t="e">
        <f ca="1">+IF(AND(ISNUMBER(OFFSET('Hygiene Data'!$F$7,0,10*ROW('Hygiene Data'!F137))),'Data Summary'!DV143="Yes"),OFFSET('Hygiene Data'!$F$7,0,10*ROW('Hygiene Data'!F137)),NA())</f>
        <v>#N/A</v>
      </c>
      <c r="BH143" s="509" t="e">
        <f ca="1">+IF(AND(ISNUMBER(OFFSET('Hygiene Data'!$F$9,0,10*ROW('Hygiene Data'!F137))),'Data Summary'!DW143="Yes"),OFFSET('Hygiene Data'!$F$9,0,10*ROW('Hygiene Data'!F137)),NA())</f>
        <v>#N/A</v>
      </c>
      <c r="BI143" s="509" t="e">
        <f ca="1">+IF(AND(ISNUMBER(OFFSET('Hygiene Data'!$G$5,0,10*ROW('Hygiene Data'!G137))),'Data Summary'!DX143="Yes"),OFFSET('Hygiene Data'!$G$5,0,10*ROW('Hygiene Data'!G137)),NA())</f>
        <v>#N/A</v>
      </c>
      <c r="BJ143" s="509" t="e">
        <f ca="1">+IF(AND(ISNUMBER(OFFSET('Hygiene Data'!$G$7,0,10*ROW('Hygiene Data'!G137))),'Data Summary'!DY143="Yes"),OFFSET('Hygiene Data'!$G$7,0,10*ROW('Hygiene Data'!G137)),NA())</f>
        <v>#N/A</v>
      </c>
      <c r="BK143" s="509" t="e">
        <f ca="1">+IF(AND(ISNUMBER(OFFSET('Hygiene Data'!$G$9,0,10*ROW('Hygiene Data'!G137))),'Data Summary'!DZ143="Yes"),OFFSET('Hygiene Data'!$G$9,0,10*ROW('Hygiene Data'!G137)),NA())</f>
        <v>#N/A</v>
      </c>
      <c r="BL143" s="509" t="e">
        <f ca="1">+IF(AND(ISNUMBER(OFFSET('Hygiene Data'!$H$5,0,10*ROW('Hygiene Data'!H137))),'Data Summary'!EA143="Yes"),OFFSET('Hygiene Data'!$H$5,0,10*ROW('Hygiene Data'!H137)),NA())</f>
        <v>#N/A</v>
      </c>
      <c r="BM143" s="509" t="e">
        <f ca="1">+IF(AND(ISNUMBER(OFFSET('Hygiene Data'!$H$7,0,10*ROW('Hygiene Data'!H137))),'Data Summary'!EB143="Yes"),OFFSET('Hygiene Data'!$H$7,0,10*ROW('Hygiene Data'!H137)),NA())</f>
        <v>#N/A</v>
      </c>
      <c r="BN143" s="509" t="e">
        <f ca="1">+IF(AND(ISNUMBER(OFFSET('Hygiene Data'!$H$9,0,10*ROW('Hygiene Data'!H137))),'Data Summary'!EC143="Yes"),OFFSET('Hygiene Data'!$H$9,0,10*ROW('Hygiene Data'!H137)),NA())</f>
        <v>#N/A</v>
      </c>
      <c r="BO143" s="509" t="e">
        <f ca="1">+IF(AND(ISNUMBER(OFFSET('Hygiene Data'!$I$5,0,10*ROW('Hygiene Data'!I137))),'Data Summary'!ED143="Yes"),OFFSET('Hygiene Data'!$I$5,0,10*ROW('Hygiene Data'!I137)),NA())</f>
        <v>#N/A</v>
      </c>
      <c r="BP143" s="509" t="e">
        <f ca="1">+IF(AND(ISNUMBER(OFFSET('Hygiene Data'!$I$7,0,10*ROW('Hygiene Data'!I137))),'Data Summary'!EE143="Yes"),OFFSET('Hygiene Data'!$I$7,0,10*ROW('Hygiene Data'!I137)),NA())</f>
        <v>#N/A</v>
      </c>
      <c r="BQ143" s="509" t="e">
        <f ca="1">+IF(AND(ISNUMBER(OFFSET('Hygiene Data'!$I$9,0,10*ROW('Hygiene Data'!I137))),'Data Summary'!EF143="Yes"),OFFSET('Hygiene Data'!$I$9,0,10*ROW('Hygiene Data'!I137)),NA())</f>
        <v>#N/A</v>
      </c>
    </row>
    <row r="144" spans="1:69" x14ac:dyDescent="0.25">
      <c r="A144" s="505" t="e">
        <f ca="1">+RIGHT('Data Summary'!A144,LEN('Data Summary'!A144)-9)</f>
        <v>#VALUE!</v>
      </c>
      <c r="B144" s="479" t="str">
        <f ca="1">+IF(ISTEXT('Data Summary'!B144),'Data Summary'!B144,"")</f>
        <v/>
      </c>
      <c r="C144" s="506" t="e">
        <f ca="1">+VALUE('Data Summary'!C144)</f>
        <v>#VALUE!</v>
      </c>
      <c r="D144" s="507" t="e">
        <f ca="1">+IF(AND(ISNUMBER(OFFSET('Water Data'!$D$4,0,10*ROW('Water Data'!D138))),'Data Summary'!BS144="Yes"),100-OFFSET('Water Data'!$D$4,0,10*ROW('Water Data'!D138)),NA())</f>
        <v>#N/A</v>
      </c>
      <c r="E144" s="507" t="e">
        <f ca="1">+IF(AND(ISNUMBER(OFFSET('Water Data'!$D$6,0,10*ROW('Water Data'!D138))),'Data Summary'!BT144="Yes"),OFFSET('Water Data'!$D$6,0,10*ROW('Water Data'!D138)),NA())</f>
        <v>#N/A</v>
      </c>
      <c r="F144" s="507" t="e">
        <f ca="1">+IF(AND(ISNUMBER(OFFSET('Water Data'!$D$9,0,10*ROW('Water Data'!D138))),'Data Summary'!BU144="Yes"),OFFSET('Water Data'!$D$9,0,10*ROW('Water Data'!D138)),NA())</f>
        <v>#N/A</v>
      </c>
      <c r="G144" s="507" t="e">
        <f ca="1">+IF(AND(ISNUMBER(OFFSET('Water Data'!$E$4,0,10*ROW('Water Data'!E138))),'Data Summary'!BV144="Yes"),100-OFFSET('Water Data'!$E$4,0,10*ROW('Water Data'!E138)),NA())</f>
        <v>#N/A</v>
      </c>
      <c r="H144" s="507" t="e">
        <f ca="1">+IF(AND(ISNUMBER(OFFSET('Water Data'!$E$6,0,10*ROW('Water Data'!E138))),'Data Summary'!BW144="Yes"),OFFSET('Water Data'!$E$6,0,10*ROW('Water Data'!E138)),NA())</f>
        <v>#N/A</v>
      </c>
      <c r="I144" s="507" t="e">
        <f ca="1">+IF(AND(ISNUMBER(OFFSET('Water Data'!$E$9,0,10*ROW('Water Data'!E138))),'Data Summary'!BX144="Yes"),OFFSET('Water Data'!$E$9,0,10*ROW('Water Data'!E138)),NA())</f>
        <v>#N/A</v>
      </c>
      <c r="J144" s="507" t="e">
        <f ca="1">+IF(AND(ISNUMBER(OFFSET('Water Data'!$F$4,0,10*ROW('Water Data'!F138))),'Data Summary'!BY144="Yes"),100-OFFSET('Water Data'!$F$4,0,10*ROW('Water Data'!F138)),NA())</f>
        <v>#N/A</v>
      </c>
      <c r="K144" s="507" t="e">
        <f ca="1">+IF(AND(ISNUMBER(OFFSET('Water Data'!$F$6,0,10*ROW('Water Data'!F138))),'Data Summary'!BZ144="Yes"),OFFSET('Water Data'!$F$6,0,10*ROW('Water Data'!F138)),NA())</f>
        <v>#N/A</v>
      </c>
      <c r="L144" s="507" t="e">
        <f ca="1">+IF(AND(ISNUMBER(OFFSET('Water Data'!$F$9,0,10*ROW('Water Data'!F138))),'Data Summary'!CA144="Yes"),OFFSET('Water Data'!$F$9,0,10*ROW('Water Data'!F138)),NA())</f>
        <v>#N/A</v>
      </c>
      <c r="M144" s="507" t="e">
        <f ca="1">+IF(AND(ISNUMBER(OFFSET('Water Data'!$G$4,0,10*ROW('Water Data'!G138))),'Data Summary'!CB144="Yes"),100-OFFSET('Water Data'!$G$4,0,10*ROW('Water Data'!G138)),NA())</f>
        <v>#N/A</v>
      </c>
      <c r="N144" s="507" t="e">
        <f ca="1">+IF(AND(ISNUMBER(OFFSET('Water Data'!$G$6,0,10*ROW('Water Data'!G138))),'Data Summary'!CC144="Yes"),OFFSET('Water Data'!$G$6,0,10*ROW('Water Data'!G138)),NA())</f>
        <v>#N/A</v>
      </c>
      <c r="O144" s="507" t="e">
        <f ca="1">+IF(AND(ISNUMBER(OFFSET('Water Data'!$G$9,0,10*ROW('Water Data'!G138))),'Data Summary'!CD144="Yes"),OFFSET('Water Data'!$G$9,0,10*ROW('Water Data'!G138)),NA())</f>
        <v>#N/A</v>
      </c>
      <c r="P144" s="507" t="e">
        <f ca="1">+IF(AND(ISNUMBER(OFFSET('Water Data'!$H$4,0,10*ROW('Water Data'!H138))),'Data Summary'!CE144="Yes"),100-OFFSET('Water Data'!$H$4,0,10*ROW('Water Data'!H138)),NA())</f>
        <v>#N/A</v>
      </c>
      <c r="Q144" s="507" t="e">
        <f ca="1">+IF(AND(ISNUMBER(OFFSET('Water Data'!$H$6,0,10*ROW('Water Data'!H138))),'Data Summary'!CF144="Yes"),OFFSET('Water Data'!$H$6,0,10*ROW('Water Data'!H138)),NA())</f>
        <v>#N/A</v>
      </c>
      <c r="R144" s="507" t="e">
        <f ca="1">+IF(AND(ISNUMBER(OFFSET('Water Data'!$H$9,0,10*ROW('Water Data'!H138))),'Data Summary'!CG144="Yes"),OFFSET('Water Data'!$H$9,0,10*ROW('Water Data'!H138)),NA())</f>
        <v>#N/A</v>
      </c>
      <c r="S144" s="507" t="e">
        <f ca="1">+IF(AND(ISNUMBER(OFFSET('Water Data'!$I$4,0,10*ROW('Water Data'!I138))),'Data Summary'!CH144="Yes"),100-OFFSET('Water Data'!$I$4,0,10*ROW('Water Data'!I138)),NA())</f>
        <v>#N/A</v>
      </c>
      <c r="T144" s="507" t="e">
        <f ca="1">+IF(AND(ISNUMBER(OFFSET('Water Data'!$I$6,0,10*ROW('Water Data'!I138))),'Data Summary'!CI144="Yes"),OFFSET('Water Data'!$I$6,0,10*ROW('Water Data'!I138)),NA())</f>
        <v>#N/A</v>
      </c>
      <c r="U144" s="507" t="e">
        <f ca="1">+IF(AND(ISNUMBER(OFFSET('Water Data'!$I$9,0,10*ROW('Water Data'!I138))),'Data Summary'!CJ144="Yes"),OFFSET('Water Data'!$I$9,0,10*ROW('Water Data'!I138)),NA())</f>
        <v>#N/A</v>
      </c>
      <c r="V144" s="508" t="e">
        <f ca="1">+IF(AND(ISNUMBER(OFFSET('Sanitation Data'!$D$4,0,10*ROW('Sanitation Data'!D138))),'Data Summary'!CK144="Yes"),100-OFFSET('Sanitation Data'!$D$4,0,10*ROW('Sanitation Data'!D138)),NA())</f>
        <v>#N/A</v>
      </c>
      <c r="W144" s="508" t="e">
        <f ca="1">+IF(AND(ISNUMBER(OFFSET('Sanitation Data'!$D$6,0,10*ROW('Sanitation Data'!D138))),'Data Summary'!CL144="Yes"),OFFSET('Sanitation Data'!$D$6,0,10*ROW('Sanitation Data'!D138)),NA())</f>
        <v>#N/A</v>
      </c>
      <c r="X144" s="508" t="e">
        <f ca="1">+IF(AND(ISNUMBER(OFFSET('Sanitation Data'!$D$10,0,10*ROW('Sanitation Data'!D138))),'Data Summary'!CM144="Yes"),OFFSET('Sanitation Data'!$D$10,0,10*ROW('Sanitation Data'!D138)),NA())</f>
        <v>#N/A</v>
      </c>
      <c r="Y144" s="508" t="e">
        <f ca="1">+IF(AND(ISNUMBER(OFFSET('Sanitation Data'!$D$11,0,10*ROW('Sanitation Data'!D138))),'Data Summary'!CN144="Yes"),OFFSET('Sanitation Data'!$D$11,0,10*ROW('Sanitation Data'!D138)),NA())</f>
        <v>#N/A</v>
      </c>
      <c r="Z144" s="508" t="e">
        <f ca="1">+IF(AND(ISNUMBER(OFFSET('Sanitation Data'!$D$12,0,10*ROW('Sanitation Data'!D138))),'Data Summary'!CO144="Yes"),OFFSET('Sanitation Data'!$D$12,0,10*ROW('Sanitation Data'!D138)),NA())</f>
        <v>#N/A</v>
      </c>
      <c r="AA144" s="508" t="e">
        <f ca="1">+IF(AND(ISNUMBER(OFFSET('Sanitation Data'!$E$4,0,10*ROW('Sanitation Data'!E138))),'Data Summary'!CP144="Yes"),100-OFFSET('Sanitation Data'!$E$4,0,10*ROW('Sanitation Data'!E138)),NA())</f>
        <v>#N/A</v>
      </c>
      <c r="AB144" s="508" t="e">
        <f ca="1">+IF(AND(ISNUMBER(OFFSET('Sanitation Data'!$E$6,0,10*ROW('Sanitation Data'!E138))),'Data Summary'!CQ144="Yes"),OFFSET('Sanitation Data'!$E$6,0,10*ROW('Sanitation Data'!E138)),NA())</f>
        <v>#N/A</v>
      </c>
      <c r="AC144" s="508" t="e">
        <f ca="1">+IF(AND(ISNUMBER(OFFSET('Sanitation Data'!$E$10,0,10*ROW('Sanitation Data'!E138))),'Data Summary'!CR144="Yes"),OFFSET('Sanitation Data'!$E$10,0,10*ROW('Sanitation Data'!E138)),NA())</f>
        <v>#N/A</v>
      </c>
      <c r="AD144" s="508" t="e">
        <f ca="1">+IF(AND(ISNUMBER(OFFSET('Sanitation Data'!$E$11,0,10*ROW('Sanitation Data'!E138))),'Data Summary'!CS144="Yes"),OFFSET('Sanitation Data'!$E$11,0,10*ROW('Sanitation Data'!E138)),NA())</f>
        <v>#N/A</v>
      </c>
      <c r="AE144" s="508" t="e">
        <f ca="1">+IF(AND(ISNUMBER(OFFSET('Sanitation Data'!$E$12,0,10*ROW('Sanitation Data'!E138))),'Data Summary'!CT144="Yes"),OFFSET('Sanitation Data'!$E$12,0,10*ROW('Sanitation Data'!E138)),NA())</f>
        <v>#N/A</v>
      </c>
      <c r="AF144" s="508" t="e">
        <f ca="1">+IF(AND(ISNUMBER(OFFSET('Sanitation Data'!$F$4,0,10*ROW('Sanitation Data'!F138))),'Data Summary'!CU144="Yes"),100-OFFSET('Sanitation Data'!$F$4,0,10*ROW('Sanitation Data'!F138)),NA())</f>
        <v>#N/A</v>
      </c>
      <c r="AG144" s="508" t="e">
        <f ca="1">+IF(AND(ISNUMBER(OFFSET('Sanitation Data'!$F$6,0,10*ROW('Sanitation Data'!F138))),'Data Summary'!CV144="Yes"),OFFSET('Sanitation Data'!$F$6,0,10*ROW('Sanitation Data'!F138)),NA())</f>
        <v>#N/A</v>
      </c>
      <c r="AH144" s="508" t="e">
        <f ca="1">+IF(AND(ISNUMBER(OFFSET('Sanitation Data'!$F$10,0,10*ROW('Sanitation Data'!F138))),'Data Summary'!CW144="Yes"),OFFSET('Sanitation Data'!$F$10,0,10*ROW('Sanitation Data'!F138)),NA())</f>
        <v>#N/A</v>
      </c>
      <c r="AI144" s="508" t="e">
        <f ca="1">+IF(AND(ISNUMBER(OFFSET('Sanitation Data'!$F$11,0,10*ROW('Sanitation Data'!F138))),'Data Summary'!CX144="Yes"),OFFSET('Sanitation Data'!$F$11,0,10*ROW('Sanitation Data'!F138)),NA())</f>
        <v>#N/A</v>
      </c>
      <c r="AJ144" s="508" t="e">
        <f ca="1">+IF(AND(ISNUMBER(OFFSET('Sanitation Data'!$F$12,0,10*ROW('Sanitation Data'!F138))),'Data Summary'!CY144="Yes"),OFFSET('Sanitation Data'!$F$12,0,10*ROW('Sanitation Data'!F138)),NA())</f>
        <v>#N/A</v>
      </c>
      <c r="AK144" s="508" t="e">
        <f ca="1">+IF(AND(ISNUMBER(OFFSET('Sanitation Data'!$G$4,0,10*ROW('Sanitation Data'!G138))),'Data Summary'!CZ144="Yes"),100-OFFSET('Sanitation Data'!$G$4,0,10*ROW('Sanitation Data'!G138)),NA())</f>
        <v>#N/A</v>
      </c>
      <c r="AL144" s="508" t="e">
        <f ca="1">+IF(AND(ISNUMBER(OFFSET('Sanitation Data'!$G$6,0,10*ROW('Sanitation Data'!G138))),'Data Summary'!DA144="Yes"),OFFSET('Sanitation Data'!$G$6,0,10*ROW('Sanitation Data'!G138)),NA())</f>
        <v>#N/A</v>
      </c>
      <c r="AM144" s="508" t="e">
        <f ca="1">+IF(AND(ISNUMBER(OFFSET('Sanitation Data'!$G$10,0,10*ROW('Sanitation Data'!G138))),'Data Summary'!DB144="Yes"),OFFSET('Sanitation Data'!$G$10,0,10*ROW('Sanitation Data'!G138)),NA())</f>
        <v>#N/A</v>
      </c>
      <c r="AN144" s="508" t="e">
        <f ca="1">+IF(AND(ISNUMBER(OFFSET('Sanitation Data'!$G$11,0,10*ROW('Sanitation Data'!G138))),'Data Summary'!DC144="Yes"),OFFSET('Sanitation Data'!$G$11,0,10*ROW('Sanitation Data'!G138)),NA())</f>
        <v>#N/A</v>
      </c>
      <c r="AO144" s="508" t="e">
        <f ca="1">+IF(AND(ISNUMBER(OFFSET('Sanitation Data'!$G$12,0,10*ROW('Sanitation Data'!G138))),'Data Summary'!DD144="Yes"),OFFSET('Sanitation Data'!$G$12,0,10*ROW('Sanitation Data'!G138)),NA())</f>
        <v>#N/A</v>
      </c>
      <c r="AP144" s="508" t="e">
        <f ca="1">+IF(AND(ISNUMBER(OFFSET('Sanitation Data'!$H$4,0,10*ROW('Sanitation Data'!H138))),'Data Summary'!DE144="Yes"),100-OFFSET('Sanitation Data'!$H$4,0,10*ROW('Sanitation Data'!H138)),NA())</f>
        <v>#N/A</v>
      </c>
      <c r="AQ144" s="508" t="e">
        <f ca="1">+IF(AND(ISNUMBER(OFFSET('Sanitation Data'!$H$6,0,10*ROW('Sanitation Data'!H138))),'Data Summary'!DF144="Yes"),OFFSET('Sanitation Data'!$H$6,0,10*ROW('Sanitation Data'!H138)),NA())</f>
        <v>#N/A</v>
      </c>
      <c r="AR144" s="508" t="e">
        <f ca="1">+IF(AND(ISNUMBER(OFFSET('Sanitation Data'!$H$10,0,10*ROW('Sanitation Data'!H138))),'Data Summary'!DG144="Yes"),OFFSET('Sanitation Data'!$H$10,0,10*ROW('Sanitation Data'!H138)),NA())</f>
        <v>#N/A</v>
      </c>
      <c r="AS144" s="508" t="e">
        <f ca="1">+IF(AND(ISNUMBER(OFFSET('Sanitation Data'!$H$11,0,10*ROW('Sanitation Data'!H138))),'Data Summary'!DH144="Yes"),OFFSET('Sanitation Data'!$H$11,0,10*ROW('Sanitation Data'!H138)),NA())</f>
        <v>#N/A</v>
      </c>
      <c r="AT144" s="508" t="e">
        <f ca="1">+IF(AND(ISNUMBER(OFFSET('Sanitation Data'!$H$12,0,10*ROW('Sanitation Data'!H138))),'Data Summary'!DI144="Yes"),OFFSET('Sanitation Data'!$H$12,0,10*ROW('Sanitation Data'!H138)),NA())</f>
        <v>#N/A</v>
      </c>
      <c r="AU144" s="508" t="e">
        <f ca="1">+IF(AND(ISNUMBER(OFFSET('Sanitation Data'!$I$4,0,10*ROW('Sanitation Data'!I138))),'Data Summary'!DJ144="Yes"),100-OFFSET('Sanitation Data'!$I$4,0,10*ROW('Sanitation Data'!I138)),NA())</f>
        <v>#N/A</v>
      </c>
      <c r="AV144" s="508" t="e">
        <f ca="1">+IF(AND(ISNUMBER(OFFSET('Sanitation Data'!$I$6,0,10*ROW('Sanitation Data'!I138))),'Data Summary'!DK144="Yes"),OFFSET('Sanitation Data'!$I$6,0,10*ROW('Sanitation Data'!I138)),NA())</f>
        <v>#N/A</v>
      </c>
      <c r="AW144" s="508" t="e">
        <f ca="1">+IF(AND(ISNUMBER(OFFSET('Sanitation Data'!$I$10,0,10*ROW('Sanitation Data'!I138))),'Data Summary'!DL144="Yes"),OFFSET('Sanitation Data'!$I$10,0,10*ROW('Sanitation Data'!I138)),NA())</f>
        <v>#N/A</v>
      </c>
      <c r="AX144" s="508" t="e">
        <f ca="1">+IF(AND(ISNUMBER(OFFSET('Sanitation Data'!$I$11,0,10*ROW('Sanitation Data'!I138))),'Data Summary'!DM144="Yes"),OFFSET('Sanitation Data'!$I$11,0,10*ROW('Sanitation Data'!I138)),NA())</f>
        <v>#N/A</v>
      </c>
      <c r="AY144" s="508" t="e">
        <f ca="1">+IF(AND(ISNUMBER(OFFSET('Sanitation Data'!$I$12,0,10*ROW('Sanitation Data'!I138))),'Data Summary'!DN144="Yes"),OFFSET('Sanitation Data'!$I$12,0,10*ROW('Sanitation Data'!I138)),NA())</f>
        <v>#N/A</v>
      </c>
      <c r="AZ144" s="509" t="e">
        <f ca="1">+IF(AND(ISNUMBER(OFFSET('Hygiene Data'!$D$5,0,10*ROW('Hygiene Data'!D138))),'Data Summary'!DO144="Yes"),OFFSET('Hygiene Data'!$D$5,0,10*ROW('Hygiene Data'!D138)),NA())</f>
        <v>#N/A</v>
      </c>
      <c r="BA144" s="509" t="e">
        <f ca="1">+IF(AND(ISNUMBER(OFFSET('Hygiene Data'!$D$7,0,10*ROW('Hygiene Data'!D138))),'Data Summary'!DP144="Yes"),OFFSET('Hygiene Data'!$D$7,0,10*ROW('Hygiene Data'!D138)),NA())</f>
        <v>#N/A</v>
      </c>
      <c r="BB144" s="509" t="e">
        <f ca="1">+IF(AND(ISNUMBER(OFFSET('Hygiene Data'!$D$9,0,10*ROW('Hygiene Data'!D138))),'Data Summary'!DQ144="Yes"),OFFSET('Hygiene Data'!$D$9,0,10*ROW('Hygiene Data'!D138)),NA())</f>
        <v>#N/A</v>
      </c>
      <c r="BC144" s="509" t="e">
        <f ca="1">+IF(AND(ISNUMBER(OFFSET('Hygiene Data'!$E$5,0,10*ROW('Hygiene Data'!E138))),'Data Summary'!DR144="Yes"),OFFSET('Hygiene Data'!$E$5,0,10*ROW('Hygiene Data'!E138)),NA())</f>
        <v>#N/A</v>
      </c>
      <c r="BD144" s="509" t="e">
        <f ca="1">+IF(AND(ISNUMBER(OFFSET('Hygiene Data'!$E$7,0,10*ROW('Hygiene Data'!E138))),'Data Summary'!DS144="Yes"),OFFSET('Hygiene Data'!$E$7,0,10*ROW('Hygiene Data'!E138)),NA())</f>
        <v>#N/A</v>
      </c>
      <c r="BE144" s="509" t="e">
        <f ca="1">+IF(AND(ISNUMBER(OFFSET('Hygiene Data'!$E$9,0,10*ROW('Hygiene Data'!E138))),'Data Summary'!DT144="Yes"),OFFSET('Hygiene Data'!$E$9,0,10*ROW('Hygiene Data'!E138)),NA())</f>
        <v>#N/A</v>
      </c>
      <c r="BF144" s="509" t="e">
        <f ca="1">+IF(AND(ISNUMBER(OFFSET('Hygiene Data'!$F$5,0,10*ROW('Hygiene Data'!F138))),'Data Summary'!DU144="Yes"),OFFSET('Hygiene Data'!$F$5,0,10*ROW('Hygiene Data'!F138)),NA())</f>
        <v>#N/A</v>
      </c>
      <c r="BG144" s="509" t="e">
        <f ca="1">+IF(AND(ISNUMBER(OFFSET('Hygiene Data'!$F$7,0,10*ROW('Hygiene Data'!F138))),'Data Summary'!DV144="Yes"),OFFSET('Hygiene Data'!$F$7,0,10*ROW('Hygiene Data'!F138)),NA())</f>
        <v>#N/A</v>
      </c>
      <c r="BH144" s="509" t="e">
        <f ca="1">+IF(AND(ISNUMBER(OFFSET('Hygiene Data'!$F$9,0,10*ROW('Hygiene Data'!F138))),'Data Summary'!DW144="Yes"),OFFSET('Hygiene Data'!$F$9,0,10*ROW('Hygiene Data'!F138)),NA())</f>
        <v>#N/A</v>
      </c>
      <c r="BI144" s="509" t="e">
        <f ca="1">+IF(AND(ISNUMBER(OFFSET('Hygiene Data'!$G$5,0,10*ROW('Hygiene Data'!G138))),'Data Summary'!DX144="Yes"),OFFSET('Hygiene Data'!$G$5,0,10*ROW('Hygiene Data'!G138)),NA())</f>
        <v>#N/A</v>
      </c>
      <c r="BJ144" s="509" t="e">
        <f ca="1">+IF(AND(ISNUMBER(OFFSET('Hygiene Data'!$G$7,0,10*ROW('Hygiene Data'!G138))),'Data Summary'!DY144="Yes"),OFFSET('Hygiene Data'!$G$7,0,10*ROW('Hygiene Data'!G138)),NA())</f>
        <v>#N/A</v>
      </c>
      <c r="BK144" s="509" t="e">
        <f ca="1">+IF(AND(ISNUMBER(OFFSET('Hygiene Data'!$G$9,0,10*ROW('Hygiene Data'!G138))),'Data Summary'!DZ144="Yes"),OFFSET('Hygiene Data'!$G$9,0,10*ROW('Hygiene Data'!G138)),NA())</f>
        <v>#N/A</v>
      </c>
      <c r="BL144" s="509" t="e">
        <f ca="1">+IF(AND(ISNUMBER(OFFSET('Hygiene Data'!$H$5,0,10*ROW('Hygiene Data'!H138))),'Data Summary'!EA144="Yes"),OFFSET('Hygiene Data'!$H$5,0,10*ROW('Hygiene Data'!H138)),NA())</f>
        <v>#N/A</v>
      </c>
      <c r="BM144" s="509" t="e">
        <f ca="1">+IF(AND(ISNUMBER(OFFSET('Hygiene Data'!$H$7,0,10*ROW('Hygiene Data'!H138))),'Data Summary'!EB144="Yes"),OFFSET('Hygiene Data'!$H$7,0,10*ROW('Hygiene Data'!H138)),NA())</f>
        <v>#N/A</v>
      </c>
      <c r="BN144" s="509" t="e">
        <f ca="1">+IF(AND(ISNUMBER(OFFSET('Hygiene Data'!$H$9,0,10*ROW('Hygiene Data'!H138))),'Data Summary'!EC144="Yes"),OFFSET('Hygiene Data'!$H$9,0,10*ROW('Hygiene Data'!H138)),NA())</f>
        <v>#N/A</v>
      </c>
      <c r="BO144" s="509" t="e">
        <f ca="1">+IF(AND(ISNUMBER(OFFSET('Hygiene Data'!$I$5,0,10*ROW('Hygiene Data'!I138))),'Data Summary'!ED144="Yes"),OFFSET('Hygiene Data'!$I$5,0,10*ROW('Hygiene Data'!I138)),NA())</f>
        <v>#N/A</v>
      </c>
      <c r="BP144" s="509" t="e">
        <f ca="1">+IF(AND(ISNUMBER(OFFSET('Hygiene Data'!$I$7,0,10*ROW('Hygiene Data'!I138))),'Data Summary'!EE144="Yes"),OFFSET('Hygiene Data'!$I$7,0,10*ROW('Hygiene Data'!I138)),NA())</f>
        <v>#N/A</v>
      </c>
      <c r="BQ144" s="509" t="e">
        <f ca="1">+IF(AND(ISNUMBER(OFFSET('Hygiene Data'!$I$9,0,10*ROW('Hygiene Data'!I138))),'Data Summary'!EF144="Yes"),OFFSET('Hygiene Data'!$I$9,0,10*ROW('Hygiene Data'!I138)),NA())</f>
        <v>#N/A</v>
      </c>
    </row>
    <row r="145" spans="1:69" x14ac:dyDescent="0.25">
      <c r="A145" s="505" t="e">
        <f ca="1">+RIGHT('Data Summary'!A145,LEN('Data Summary'!A145)-9)</f>
        <v>#VALUE!</v>
      </c>
      <c r="B145" s="479" t="str">
        <f ca="1">+IF(ISTEXT('Data Summary'!B145),'Data Summary'!B145,"")</f>
        <v/>
      </c>
      <c r="C145" s="506" t="e">
        <f ca="1">+VALUE('Data Summary'!C145)</f>
        <v>#VALUE!</v>
      </c>
      <c r="D145" s="507" t="e">
        <f ca="1">+IF(AND(ISNUMBER(OFFSET('Water Data'!$D$4,0,10*ROW('Water Data'!D139))),'Data Summary'!BS145="Yes"),100-OFFSET('Water Data'!$D$4,0,10*ROW('Water Data'!D139)),NA())</f>
        <v>#N/A</v>
      </c>
      <c r="E145" s="507" t="e">
        <f ca="1">+IF(AND(ISNUMBER(OFFSET('Water Data'!$D$6,0,10*ROW('Water Data'!D139))),'Data Summary'!BT145="Yes"),OFFSET('Water Data'!$D$6,0,10*ROW('Water Data'!D139)),NA())</f>
        <v>#N/A</v>
      </c>
      <c r="F145" s="507" t="e">
        <f ca="1">+IF(AND(ISNUMBER(OFFSET('Water Data'!$D$9,0,10*ROW('Water Data'!D139))),'Data Summary'!BU145="Yes"),OFFSET('Water Data'!$D$9,0,10*ROW('Water Data'!D139)),NA())</f>
        <v>#N/A</v>
      </c>
      <c r="G145" s="507" t="e">
        <f ca="1">+IF(AND(ISNUMBER(OFFSET('Water Data'!$E$4,0,10*ROW('Water Data'!E139))),'Data Summary'!BV145="Yes"),100-OFFSET('Water Data'!$E$4,0,10*ROW('Water Data'!E139)),NA())</f>
        <v>#N/A</v>
      </c>
      <c r="H145" s="507" t="e">
        <f ca="1">+IF(AND(ISNUMBER(OFFSET('Water Data'!$E$6,0,10*ROW('Water Data'!E139))),'Data Summary'!BW145="Yes"),OFFSET('Water Data'!$E$6,0,10*ROW('Water Data'!E139)),NA())</f>
        <v>#N/A</v>
      </c>
      <c r="I145" s="507" t="e">
        <f ca="1">+IF(AND(ISNUMBER(OFFSET('Water Data'!$E$9,0,10*ROW('Water Data'!E139))),'Data Summary'!BX145="Yes"),OFFSET('Water Data'!$E$9,0,10*ROW('Water Data'!E139)),NA())</f>
        <v>#N/A</v>
      </c>
      <c r="J145" s="507" t="e">
        <f ca="1">+IF(AND(ISNUMBER(OFFSET('Water Data'!$F$4,0,10*ROW('Water Data'!F139))),'Data Summary'!BY145="Yes"),100-OFFSET('Water Data'!$F$4,0,10*ROW('Water Data'!F139)),NA())</f>
        <v>#N/A</v>
      </c>
      <c r="K145" s="507" t="e">
        <f ca="1">+IF(AND(ISNUMBER(OFFSET('Water Data'!$F$6,0,10*ROW('Water Data'!F139))),'Data Summary'!BZ145="Yes"),OFFSET('Water Data'!$F$6,0,10*ROW('Water Data'!F139)),NA())</f>
        <v>#N/A</v>
      </c>
      <c r="L145" s="507" t="e">
        <f ca="1">+IF(AND(ISNUMBER(OFFSET('Water Data'!$F$9,0,10*ROW('Water Data'!F139))),'Data Summary'!CA145="Yes"),OFFSET('Water Data'!$F$9,0,10*ROW('Water Data'!F139)),NA())</f>
        <v>#N/A</v>
      </c>
      <c r="M145" s="507" t="e">
        <f ca="1">+IF(AND(ISNUMBER(OFFSET('Water Data'!$G$4,0,10*ROW('Water Data'!G139))),'Data Summary'!CB145="Yes"),100-OFFSET('Water Data'!$G$4,0,10*ROW('Water Data'!G139)),NA())</f>
        <v>#N/A</v>
      </c>
      <c r="N145" s="507" t="e">
        <f ca="1">+IF(AND(ISNUMBER(OFFSET('Water Data'!$G$6,0,10*ROW('Water Data'!G139))),'Data Summary'!CC145="Yes"),OFFSET('Water Data'!$G$6,0,10*ROW('Water Data'!G139)),NA())</f>
        <v>#N/A</v>
      </c>
      <c r="O145" s="507" t="e">
        <f ca="1">+IF(AND(ISNUMBER(OFFSET('Water Data'!$G$9,0,10*ROW('Water Data'!G139))),'Data Summary'!CD145="Yes"),OFFSET('Water Data'!$G$9,0,10*ROW('Water Data'!G139)),NA())</f>
        <v>#N/A</v>
      </c>
      <c r="P145" s="507" t="e">
        <f ca="1">+IF(AND(ISNUMBER(OFFSET('Water Data'!$H$4,0,10*ROW('Water Data'!H139))),'Data Summary'!CE145="Yes"),100-OFFSET('Water Data'!$H$4,0,10*ROW('Water Data'!H139)),NA())</f>
        <v>#N/A</v>
      </c>
      <c r="Q145" s="507" t="e">
        <f ca="1">+IF(AND(ISNUMBER(OFFSET('Water Data'!$H$6,0,10*ROW('Water Data'!H139))),'Data Summary'!CF145="Yes"),OFFSET('Water Data'!$H$6,0,10*ROW('Water Data'!H139)),NA())</f>
        <v>#N/A</v>
      </c>
      <c r="R145" s="507" t="e">
        <f ca="1">+IF(AND(ISNUMBER(OFFSET('Water Data'!$H$9,0,10*ROW('Water Data'!H139))),'Data Summary'!CG145="Yes"),OFFSET('Water Data'!$H$9,0,10*ROW('Water Data'!H139)),NA())</f>
        <v>#N/A</v>
      </c>
      <c r="S145" s="507" t="e">
        <f ca="1">+IF(AND(ISNUMBER(OFFSET('Water Data'!$I$4,0,10*ROW('Water Data'!I139))),'Data Summary'!CH145="Yes"),100-OFFSET('Water Data'!$I$4,0,10*ROW('Water Data'!I139)),NA())</f>
        <v>#N/A</v>
      </c>
      <c r="T145" s="507" t="e">
        <f ca="1">+IF(AND(ISNUMBER(OFFSET('Water Data'!$I$6,0,10*ROW('Water Data'!I139))),'Data Summary'!CI145="Yes"),OFFSET('Water Data'!$I$6,0,10*ROW('Water Data'!I139)),NA())</f>
        <v>#N/A</v>
      </c>
      <c r="U145" s="507" t="e">
        <f ca="1">+IF(AND(ISNUMBER(OFFSET('Water Data'!$I$9,0,10*ROW('Water Data'!I139))),'Data Summary'!CJ145="Yes"),OFFSET('Water Data'!$I$9,0,10*ROW('Water Data'!I139)),NA())</f>
        <v>#N/A</v>
      </c>
      <c r="V145" s="508" t="e">
        <f ca="1">+IF(AND(ISNUMBER(OFFSET('Sanitation Data'!$D$4,0,10*ROW('Sanitation Data'!D139))),'Data Summary'!CK145="Yes"),100-OFFSET('Sanitation Data'!$D$4,0,10*ROW('Sanitation Data'!D139)),NA())</f>
        <v>#N/A</v>
      </c>
      <c r="W145" s="508" t="e">
        <f ca="1">+IF(AND(ISNUMBER(OFFSET('Sanitation Data'!$D$6,0,10*ROW('Sanitation Data'!D139))),'Data Summary'!CL145="Yes"),OFFSET('Sanitation Data'!$D$6,0,10*ROW('Sanitation Data'!D139)),NA())</f>
        <v>#N/A</v>
      </c>
      <c r="X145" s="508" t="e">
        <f ca="1">+IF(AND(ISNUMBER(OFFSET('Sanitation Data'!$D$10,0,10*ROW('Sanitation Data'!D139))),'Data Summary'!CM145="Yes"),OFFSET('Sanitation Data'!$D$10,0,10*ROW('Sanitation Data'!D139)),NA())</f>
        <v>#N/A</v>
      </c>
      <c r="Y145" s="508" t="e">
        <f ca="1">+IF(AND(ISNUMBER(OFFSET('Sanitation Data'!$D$11,0,10*ROW('Sanitation Data'!D139))),'Data Summary'!CN145="Yes"),OFFSET('Sanitation Data'!$D$11,0,10*ROW('Sanitation Data'!D139)),NA())</f>
        <v>#N/A</v>
      </c>
      <c r="Z145" s="508" t="e">
        <f ca="1">+IF(AND(ISNUMBER(OFFSET('Sanitation Data'!$D$12,0,10*ROW('Sanitation Data'!D139))),'Data Summary'!CO145="Yes"),OFFSET('Sanitation Data'!$D$12,0,10*ROW('Sanitation Data'!D139)),NA())</f>
        <v>#N/A</v>
      </c>
      <c r="AA145" s="508" t="e">
        <f ca="1">+IF(AND(ISNUMBER(OFFSET('Sanitation Data'!$E$4,0,10*ROW('Sanitation Data'!E139))),'Data Summary'!CP145="Yes"),100-OFFSET('Sanitation Data'!$E$4,0,10*ROW('Sanitation Data'!E139)),NA())</f>
        <v>#N/A</v>
      </c>
      <c r="AB145" s="508" t="e">
        <f ca="1">+IF(AND(ISNUMBER(OFFSET('Sanitation Data'!$E$6,0,10*ROW('Sanitation Data'!E139))),'Data Summary'!CQ145="Yes"),OFFSET('Sanitation Data'!$E$6,0,10*ROW('Sanitation Data'!E139)),NA())</f>
        <v>#N/A</v>
      </c>
      <c r="AC145" s="508" t="e">
        <f ca="1">+IF(AND(ISNUMBER(OFFSET('Sanitation Data'!$E$10,0,10*ROW('Sanitation Data'!E139))),'Data Summary'!CR145="Yes"),OFFSET('Sanitation Data'!$E$10,0,10*ROW('Sanitation Data'!E139)),NA())</f>
        <v>#N/A</v>
      </c>
      <c r="AD145" s="508" t="e">
        <f ca="1">+IF(AND(ISNUMBER(OFFSET('Sanitation Data'!$E$11,0,10*ROW('Sanitation Data'!E139))),'Data Summary'!CS145="Yes"),OFFSET('Sanitation Data'!$E$11,0,10*ROW('Sanitation Data'!E139)),NA())</f>
        <v>#N/A</v>
      </c>
      <c r="AE145" s="508" t="e">
        <f ca="1">+IF(AND(ISNUMBER(OFFSET('Sanitation Data'!$E$12,0,10*ROW('Sanitation Data'!E139))),'Data Summary'!CT145="Yes"),OFFSET('Sanitation Data'!$E$12,0,10*ROW('Sanitation Data'!E139)),NA())</f>
        <v>#N/A</v>
      </c>
      <c r="AF145" s="508" t="e">
        <f ca="1">+IF(AND(ISNUMBER(OFFSET('Sanitation Data'!$F$4,0,10*ROW('Sanitation Data'!F139))),'Data Summary'!CU145="Yes"),100-OFFSET('Sanitation Data'!$F$4,0,10*ROW('Sanitation Data'!F139)),NA())</f>
        <v>#N/A</v>
      </c>
      <c r="AG145" s="508" t="e">
        <f ca="1">+IF(AND(ISNUMBER(OFFSET('Sanitation Data'!$F$6,0,10*ROW('Sanitation Data'!F139))),'Data Summary'!CV145="Yes"),OFFSET('Sanitation Data'!$F$6,0,10*ROW('Sanitation Data'!F139)),NA())</f>
        <v>#N/A</v>
      </c>
      <c r="AH145" s="508" t="e">
        <f ca="1">+IF(AND(ISNUMBER(OFFSET('Sanitation Data'!$F$10,0,10*ROW('Sanitation Data'!F139))),'Data Summary'!CW145="Yes"),OFFSET('Sanitation Data'!$F$10,0,10*ROW('Sanitation Data'!F139)),NA())</f>
        <v>#N/A</v>
      </c>
      <c r="AI145" s="508" t="e">
        <f ca="1">+IF(AND(ISNUMBER(OFFSET('Sanitation Data'!$F$11,0,10*ROW('Sanitation Data'!F139))),'Data Summary'!CX145="Yes"),OFFSET('Sanitation Data'!$F$11,0,10*ROW('Sanitation Data'!F139)),NA())</f>
        <v>#N/A</v>
      </c>
      <c r="AJ145" s="508" t="e">
        <f ca="1">+IF(AND(ISNUMBER(OFFSET('Sanitation Data'!$F$12,0,10*ROW('Sanitation Data'!F139))),'Data Summary'!CY145="Yes"),OFFSET('Sanitation Data'!$F$12,0,10*ROW('Sanitation Data'!F139)),NA())</f>
        <v>#N/A</v>
      </c>
      <c r="AK145" s="508" t="e">
        <f ca="1">+IF(AND(ISNUMBER(OFFSET('Sanitation Data'!$G$4,0,10*ROW('Sanitation Data'!G139))),'Data Summary'!CZ145="Yes"),100-OFFSET('Sanitation Data'!$G$4,0,10*ROW('Sanitation Data'!G139)),NA())</f>
        <v>#N/A</v>
      </c>
      <c r="AL145" s="508" t="e">
        <f ca="1">+IF(AND(ISNUMBER(OFFSET('Sanitation Data'!$G$6,0,10*ROW('Sanitation Data'!G139))),'Data Summary'!DA145="Yes"),OFFSET('Sanitation Data'!$G$6,0,10*ROW('Sanitation Data'!G139)),NA())</f>
        <v>#N/A</v>
      </c>
      <c r="AM145" s="508" t="e">
        <f ca="1">+IF(AND(ISNUMBER(OFFSET('Sanitation Data'!$G$10,0,10*ROW('Sanitation Data'!G139))),'Data Summary'!DB145="Yes"),OFFSET('Sanitation Data'!$G$10,0,10*ROW('Sanitation Data'!G139)),NA())</f>
        <v>#N/A</v>
      </c>
      <c r="AN145" s="508" t="e">
        <f ca="1">+IF(AND(ISNUMBER(OFFSET('Sanitation Data'!$G$11,0,10*ROW('Sanitation Data'!G139))),'Data Summary'!DC145="Yes"),OFFSET('Sanitation Data'!$G$11,0,10*ROW('Sanitation Data'!G139)),NA())</f>
        <v>#N/A</v>
      </c>
      <c r="AO145" s="508" t="e">
        <f ca="1">+IF(AND(ISNUMBER(OFFSET('Sanitation Data'!$G$12,0,10*ROW('Sanitation Data'!G139))),'Data Summary'!DD145="Yes"),OFFSET('Sanitation Data'!$G$12,0,10*ROW('Sanitation Data'!G139)),NA())</f>
        <v>#N/A</v>
      </c>
      <c r="AP145" s="508" t="e">
        <f ca="1">+IF(AND(ISNUMBER(OFFSET('Sanitation Data'!$H$4,0,10*ROW('Sanitation Data'!H139))),'Data Summary'!DE145="Yes"),100-OFFSET('Sanitation Data'!$H$4,0,10*ROW('Sanitation Data'!H139)),NA())</f>
        <v>#N/A</v>
      </c>
      <c r="AQ145" s="508" t="e">
        <f ca="1">+IF(AND(ISNUMBER(OFFSET('Sanitation Data'!$H$6,0,10*ROW('Sanitation Data'!H139))),'Data Summary'!DF145="Yes"),OFFSET('Sanitation Data'!$H$6,0,10*ROW('Sanitation Data'!H139)),NA())</f>
        <v>#N/A</v>
      </c>
      <c r="AR145" s="508" t="e">
        <f ca="1">+IF(AND(ISNUMBER(OFFSET('Sanitation Data'!$H$10,0,10*ROW('Sanitation Data'!H139))),'Data Summary'!DG145="Yes"),OFFSET('Sanitation Data'!$H$10,0,10*ROW('Sanitation Data'!H139)),NA())</f>
        <v>#N/A</v>
      </c>
      <c r="AS145" s="508" t="e">
        <f ca="1">+IF(AND(ISNUMBER(OFFSET('Sanitation Data'!$H$11,0,10*ROW('Sanitation Data'!H139))),'Data Summary'!DH145="Yes"),OFFSET('Sanitation Data'!$H$11,0,10*ROW('Sanitation Data'!H139)),NA())</f>
        <v>#N/A</v>
      </c>
      <c r="AT145" s="508" t="e">
        <f ca="1">+IF(AND(ISNUMBER(OFFSET('Sanitation Data'!$H$12,0,10*ROW('Sanitation Data'!H139))),'Data Summary'!DI145="Yes"),OFFSET('Sanitation Data'!$H$12,0,10*ROW('Sanitation Data'!H139)),NA())</f>
        <v>#N/A</v>
      </c>
      <c r="AU145" s="508" t="e">
        <f ca="1">+IF(AND(ISNUMBER(OFFSET('Sanitation Data'!$I$4,0,10*ROW('Sanitation Data'!I139))),'Data Summary'!DJ145="Yes"),100-OFFSET('Sanitation Data'!$I$4,0,10*ROW('Sanitation Data'!I139)),NA())</f>
        <v>#N/A</v>
      </c>
      <c r="AV145" s="508" t="e">
        <f ca="1">+IF(AND(ISNUMBER(OFFSET('Sanitation Data'!$I$6,0,10*ROW('Sanitation Data'!I139))),'Data Summary'!DK145="Yes"),OFFSET('Sanitation Data'!$I$6,0,10*ROW('Sanitation Data'!I139)),NA())</f>
        <v>#N/A</v>
      </c>
      <c r="AW145" s="508" t="e">
        <f ca="1">+IF(AND(ISNUMBER(OFFSET('Sanitation Data'!$I$10,0,10*ROW('Sanitation Data'!I139))),'Data Summary'!DL145="Yes"),OFFSET('Sanitation Data'!$I$10,0,10*ROW('Sanitation Data'!I139)),NA())</f>
        <v>#N/A</v>
      </c>
      <c r="AX145" s="508" t="e">
        <f ca="1">+IF(AND(ISNUMBER(OFFSET('Sanitation Data'!$I$11,0,10*ROW('Sanitation Data'!I139))),'Data Summary'!DM145="Yes"),OFFSET('Sanitation Data'!$I$11,0,10*ROW('Sanitation Data'!I139)),NA())</f>
        <v>#N/A</v>
      </c>
      <c r="AY145" s="508" t="e">
        <f ca="1">+IF(AND(ISNUMBER(OFFSET('Sanitation Data'!$I$12,0,10*ROW('Sanitation Data'!I139))),'Data Summary'!DN145="Yes"),OFFSET('Sanitation Data'!$I$12,0,10*ROW('Sanitation Data'!I139)),NA())</f>
        <v>#N/A</v>
      </c>
      <c r="AZ145" s="509" t="e">
        <f ca="1">+IF(AND(ISNUMBER(OFFSET('Hygiene Data'!$D$5,0,10*ROW('Hygiene Data'!D139))),'Data Summary'!DO145="Yes"),OFFSET('Hygiene Data'!$D$5,0,10*ROW('Hygiene Data'!D139)),NA())</f>
        <v>#N/A</v>
      </c>
      <c r="BA145" s="509" t="e">
        <f ca="1">+IF(AND(ISNUMBER(OFFSET('Hygiene Data'!$D$7,0,10*ROW('Hygiene Data'!D139))),'Data Summary'!DP145="Yes"),OFFSET('Hygiene Data'!$D$7,0,10*ROW('Hygiene Data'!D139)),NA())</f>
        <v>#N/A</v>
      </c>
      <c r="BB145" s="509" t="e">
        <f ca="1">+IF(AND(ISNUMBER(OFFSET('Hygiene Data'!$D$9,0,10*ROW('Hygiene Data'!D139))),'Data Summary'!DQ145="Yes"),OFFSET('Hygiene Data'!$D$9,0,10*ROW('Hygiene Data'!D139)),NA())</f>
        <v>#N/A</v>
      </c>
      <c r="BC145" s="509" t="e">
        <f ca="1">+IF(AND(ISNUMBER(OFFSET('Hygiene Data'!$E$5,0,10*ROW('Hygiene Data'!E139))),'Data Summary'!DR145="Yes"),OFFSET('Hygiene Data'!$E$5,0,10*ROW('Hygiene Data'!E139)),NA())</f>
        <v>#N/A</v>
      </c>
      <c r="BD145" s="509" t="e">
        <f ca="1">+IF(AND(ISNUMBER(OFFSET('Hygiene Data'!$E$7,0,10*ROW('Hygiene Data'!E139))),'Data Summary'!DS145="Yes"),OFFSET('Hygiene Data'!$E$7,0,10*ROW('Hygiene Data'!E139)),NA())</f>
        <v>#N/A</v>
      </c>
      <c r="BE145" s="509" t="e">
        <f ca="1">+IF(AND(ISNUMBER(OFFSET('Hygiene Data'!$E$9,0,10*ROW('Hygiene Data'!E139))),'Data Summary'!DT145="Yes"),OFFSET('Hygiene Data'!$E$9,0,10*ROW('Hygiene Data'!E139)),NA())</f>
        <v>#N/A</v>
      </c>
      <c r="BF145" s="509" t="e">
        <f ca="1">+IF(AND(ISNUMBER(OFFSET('Hygiene Data'!$F$5,0,10*ROW('Hygiene Data'!F139))),'Data Summary'!DU145="Yes"),OFFSET('Hygiene Data'!$F$5,0,10*ROW('Hygiene Data'!F139)),NA())</f>
        <v>#N/A</v>
      </c>
      <c r="BG145" s="509" t="e">
        <f ca="1">+IF(AND(ISNUMBER(OFFSET('Hygiene Data'!$F$7,0,10*ROW('Hygiene Data'!F139))),'Data Summary'!DV145="Yes"),OFFSET('Hygiene Data'!$F$7,0,10*ROW('Hygiene Data'!F139)),NA())</f>
        <v>#N/A</v>
      </c>
      <c r="BH145" s="509" t="e">
        <f ca="1">+IF(AND(ISNUMBER(OFFSET('Hygiene Data'!$F$9,0,10*ROW('Hygiene Data'!F139))),'Data Summary'!DW145="Yes"),OFFSET('Hygiene Data'!$F$9,0,10*ROW('Hygiene Data'!F139)),NA())</f>
        <v>#N/A</v>
      </c>
      <c r="BI145" s="509" t="e">
        <f ca="1">+IF(AND(ISNUMBER(OFFSET('Hygiene Data'!$G$5,0,10*ROW('Hygiene Data'!G139))),'Data Summary'!DX145="Yes"),OFFSET('Hygiene Data'!$G$5,0,10*ROW('Hygiene Data'!G139)),NA())</f>
        <v>#N/A</v>
      </c>
      <c r="BJ145" s="509" t="e">
        <f ca="1">+IF(AND(ISNUMBER(OFFSET('Hygiene Data'!$G$7,0,10*ROW('Hygiene Data'!G139))),'Data Summary'!DY145="Yes"),OFFSET('Hygiene Data'!$G$7,0,10*ROW('Hygiene Data'!G139)),NA())</f>
        <v>#N/A</v>
      </c>
      <c r="BK145" s="509" t="e">
        <f ca="1">+IF(AND(ISNUMBER(OFFSET('Hygiene Data'!$G$9,0,10*ROW('Hygiene Data'!G139))),'Data Summary'!DZ145="Yes"),OFFSET('Hygiene Data'!$G$9,0,10*ROW('Hygiene Data'!G139)),NA())</f>
        <v>#N/A</v>
      </c>
      <c r="BL145" s="509" t="e">
        <f ca="1">+IF(AND(ISNUMBER(OFFSET('Hygiene Data'!$H$5,0,10*ROW('Hygiene Data'!H139))),'Data Summary'!EA145="Yes"),OFFSET('Hygiene Data'!$H$5,0,10*ROW('Hygiene Data'!H139)),NA())</f>
        <v>#N/A</v>
      </c>
      <c r="BM145" s="509" t="e">
        <f ca="1">+IF(AND(ISNUMBER(OFFSET('Hygiene Data'!$H$7,0,10*ROW('Hygiene Data'!H139))),'Data Summary'!EB145="Yes"),OFFSET('Hygiene Data'!$H$7,0,10*ROW('Hygiene Data'!H139)),NA())</f>
        <v>#N/A</v>
      </c>
      <c r="BN145" s="509" t="e">
        <f ca="1">+IF(AND(ISNUMBER(OFFSET('Hygiene Data'!$H$9,0,10*ROW('Hygiene Data'!H139))),'Data Summary'!EC145="Yes"),OFFSET('Hygiene Data'!$H$9,0,10*ROW('Hygiene Data'!H139)),NA())</f>
        <v>#N/A</v>
      </c>
      <c r="BO145" s="509" t="e">
        <f ca="1">+IF(AND(ISNUMBER(OFFSET('Hygiene Data'!$I$5,0,10*ROW('Hygiene Data'!I139))),'Data Summary'!ED145="Yes"),OFFSET('Hygiene Data'!$I$5,0,10*ROW('Hygiene Data'!I139)),NA())</f>
        <v>#N/A</v>
      </c>
      <c r="BP145" s="509" t="e">
        <f ca="1">+IF(AND(ISNUMBER(OFFSET('Hygiene Data'!$I$7,0,10*ROW('Hygiene Data'!I139))),'Data Summary'!EE145="Yes"),OFFSET('Hygiene Data'!$I$7,0,10*ROW('Hygiene Data'!I139)),NA())</f>
        <v>#N/A</v>
      </c>
      <c r="BQ145" s="509" t="e">
        <f ca="1">+IF(AND(ISNUMBER(OFFSET('Hygiene Data'!$I$9,0,10*ROW('Hygiene Data'!I139))),'Data Summary'!EF145="Yes"),OFFSET('Hygiene Data'!$I$9,0,10*ROW('Hygiene Data'!I139)),NA())</f>
        <v>#N/A</v>
      </c>
    </row>
    <row r="146" spans="1:69" x14ac:dyDescent="0.25">
      <c r="A146" s="505" t="e">
        <f ca="1">+RIGHT('Data Summary'!A146,LEN('Data Summary'!A146)-9)</f>
        <v>#VALUE!</v>
      </c>
      <c r="B146" s="479" t="str">
        <f ca="1">+IF(ISTEXT('Data Summary'!B146),'Data Summary'!B146,"")</f>
        <v/>
      </c>
      <c r="C146" s="506" t="e">
        <f ca="1">+VALUE('Data Summary'!C146)</f>
        <v>#VALUE!</v>
      </c>
      <c r="D146" s="507" t="e">
        <f ca="1">+IF(AND(ISNUMBER(OFFSET('Water Data'!$D$4,0,10*ROW('Water Data'!D140))),'Data Summary'!BS146="Yes"),100-OFFSET('Water Data'!$D$4,0,10*ROW('Water Data'!D140)),NA())</f>
        <v>#N/A</v>
      </c>
      <c r="E146" s="507" t="e">
        <f ca="1">+IF(AND(ISNUMBER(OFFSET('Water Data'!$D$6,0,10*ROW('Water Data'!D140))),'Data Summary'!BT146="Yes"),OFFSET('Water Data'!$D$6,0,10*ROW('Water Data'!D140)),NA())</f>
        <v>#N/A</v>
      </c>
      <c r="F146" s="507" t="e">
        <f ca="1">+IF(AND(ISNUMBER(OFFSET('Water Data'!$D$9,0,10*ROW('Water Data'!D140))),'Data Summary'!BU146="Yes"),OFFSET('Water Data'!$D$9,0,10*ROW('Water Data'!D140)),NA())</f>
        <v>#N/A</v>
      </c>
      <c r="G146" s="507" t="e">
        <f ca="1">+IF(AND(ISNUMBER(OFFSET('Water Data'!$E$4,0,10*ROW('Water Data'!E140))),'Data Summary'!BV146="Yes"),100-OFFSET('Water Data'!$E$4,0,10*ROW('Water Data'!E140)),NA())</f>
        <v>#N/A</v>
      </c>
      <c r="H146" s="507" t="e">
        <f ca="1">+IF(AND(ISNUMBER(OFFSET('Water Data'!$E$6,0,10*ROW('Water Data'!E140))),'Data Summary'!BW146="Yes"),OFFSET('Water Data'!$E$6,0,10*ROW('Water Data'!E140)),NA())</f>
        <v>#N/A</v>
      </c>
      <c r="I146" s="507" t="e">
        <f ca="1">+IF(AND(ISNUMBER(OFFSET('Water Data'!$E$9,0,10*ROW('Water Data'!E140))),'Data Summary'!BX146="Yes"),OFFSET('Water Data'!$E$9,0,10*ROW('Water Data'!E140)),NA())</f>
        <v>#N/A</v>
      </c>
      <c r="J146" s="507" t="e">
        <f ca="1">+IF(AND(ISNUMBER(OFFSET('Water Data'!$F$4,0,10*ROW('Water Data'!F140))),'Data Summary'!BY146="Yes"),100-OFFSET('Water Data'!$F$4,0,10*ROW('Water Data'!F140)),NA())</f>
        <v>#N/A</v>
      </c>
      <c r="K146" s="507" t="e">
        <f ca="1">+IF(AND(ISNUMBER(OFFSET('Water Data'!$F$6,0,10*ROW('Water Data'!F140))),'Data Summary'!BZ146="Yes"),OFFSET('Water Data'!$F$6,0,10*ROW('Water Data'!F140)),NA())</f>
        <v>#N/A</v>
      </c>
      <c r="L146" s="507" t="e">
        <f ca="1">+IF(AND(ISNUMBER(OFFSET('Water Data'!$F$9,0,10*ROW('Water Data'!F140))),'Data Summary'!CA146="Yes"),OFFSET('Water Data'!$F$9,0,10*ROW('Water Data'!F140)),NA())</f>
        <v>#N/A</v>
      </c>
      <c r="M146" s="507" t="e">
        <f ca="1">+IF(AND(ISNUMBER(OFFSET('Water Data'!$G$4,0,10*ROW('Water Data'!G140))),'Data Summary'!CB146="Yes"),100-OFFSET('Water Data'!$G$4,0,10*ROW('Water Data'!G140)),NA())</f>
        <v>#N/A</v>
      </c>
      <c r="N146" s="507" t="e">
        <f ca="1">+IF(AND(ISNUMBER(OFFSET('Water Data'!$G$6,0,10*ROW('Water Data'!G140))),'Data Summary'!CC146="Yes"),OFFSET('Water Data'!$G$6,0,10*ROW('Water Data'!G140)),NA())</f>
        <v>#N/A</v>
      </c>
      <c r="O146" s="507" t="e">
        <f ca="1">+IF(AND(ISNUMBER(OFFSET('Water Data'!$G$9,0,10*ROW('Water Data'!G140))),'Data Summary'!CD146="Yes"),OFFSET('Water Data'!$G$9,0,10*ROW('Water Data'!G140)),NA())</f>
        <v>#N/A</v>
      </c>
      <c r="P146" s="507" t="e">
        <f ca="1">+IF(AND(ISNUMBER(OFFSET('Water Data'!$H$4,0,10*ROW('Water Data'!H140))),'Data Summary'!CE146="Yes"),100-OFFSET('Water Data'!$H$4,0,10*ROW('Water Data'!H140)),NA())</f>
        <v>#N/A</v>
      </c>
      <c r="Q146" s="507" t="e">
        <f ca="1">+IF(AND(ISNUMBER(OFFSET('Water Data'!$H$6,0,10*ROW('Water Data'!H140))),'Data Summary'!CF146="Yes"),OFFSET('Water Data'!$H$6,0,10*ROW('Water Data'!H140)),NA())</f>
        <v>#N/A</v>
      </c>
      <c r="R146" s="507" t="e">
        <f ca="1">+IF(AND(ISNUMBER(OFFSET('Water Data'!$H$9,0,10*ROW('Water Data'!H140))),'Data Summary'!CG146="Yes"),OFFSET('Water Data'!$H$9,0,10*ROW('Water Data'!H140)),NA())</f>
        <v>#N/A</v>
      </c>
      <c r="S146" s="507" t="e">
        <f ca="1">+IF(AND(ISNUMBER(OFFSET('Water Data'!$I$4,0,10*ROW('Water Data'!I140))),'Data Summary'!CH146="Yes"),100-OFFSET('Water Data'!$I$4,0,10*ROW('Water Data'!I140)),NA())</f>
        <v>#N/A</v>
      </c>
      <c r="T146" s="507" t="e">
        <f ca="1">+IF(AND(ISNUMBER(OFFSET('Water Data'!$I$6,0,10*ROW('Water Data'!I140))),'Data Summary'!CI146="Yes"),OFFSET('Water Data'!$I$6,0,10*ROW('Water Data'!I140)),NA())</f>
        <v>#N/A</v>
      </c>
      <c r="U146" s="507" t="e">
        <f ca="1">+IF(AND(ISNUMBER(OFFSET('Water Data'!$I$9,0,10*ROW('Water Data'!I140))),'Data Summary'!CJ146="Yes"),OFFSET('Water Data'!$I$9,0,10*ROW('Water Data'!I140)),NA())</f>
        <v>#N/A</v>
      </c>
      <c r="V146" s="508" t="e">
        <f ca="1">+IF(AND(ISNUMBER(OFFSET('Sanitation Data'!$D$4,0,10*ROW('Sanitation Data'!D140))),'Data Summary'!CK146="Yes"),100-OFFSET('Sanitation Data'!$D$4,0,10*ROW('Sanitation Data'!D140)),NA())</f>
        <v>#N/A</v>
      </c>
      <c r="W146" s="508" t="e">
        <f ca="1">+IF(AND(ISNUMBER(OFFSET('Sanitation Data'!$D$6,0,10*ROW('Sanitation Data'!D140))),'Data Summary'!CL146="Yes"),OFFSET('Sanitation Data'!$D$6,0,10*ROW('Sanitation Data'!D140)),NA())</f>
        <v>#N/A</v>
      </c>
      <c r="X146" s="508" t="e">
        <f ca="1">+IF(AND(ISNUMBER(OFFSET('Sanitation Data'!$D$10,0,10*ROW('Sanitation Data'!D140))),'Data Summary'!CM146="Yes"),OFFSET('Sanitation Data'!$D$10,0,10*ROW('Sanitation Data'!D140)),NA())</f>
        <v>#N/A</v>
      </c>
      <c r="Y146" s="508" t="e">
        <f ca="1">+IF(AND(ISNUMBER(OFFSET('Sanitation Data'!$D$11,0,10*ROW('Sanitation Data'!D140))),'Data Summary'!CN146="Yes"),OFFSET('Sanitation Data'!$D$11,0,10*ROW('Sanitation Data'!D140)),NA())</f>
        <v>#N/A</v>
      </c>
      <c r="Z146" s="508" t="e">
        <f ca="1">+IF(AND(ISNUMBER(OFFSET('Sanitation Data'!$D$12,0,10*ROW('Sanitation Data'!D140))),'Data Summary'!CO146="Yes"),OFFSET('Sanitation Data'!$D$12,0,10*ROW('Sanitation Data'!D140)),NA())</f>
        <v>#N/A</v>
      </c>
      <c r="AA146" s="508" t="e">
        <f ca="1">+IF(AND(ISNUMBER(OFFSET('Sanitation Data'!$E$4,0,10*ROW('Sanitation Data'!E140))),'Data Summary'!CP146="Yes"),100-OFFSET('Sanitation Data'!$E$4,0,10*ROW('Sanitation Data'!E140)),NA())</f>
        <v>#N/A</v>
      </c>
      <c r="AB146" s="508" t="e">
        <f ca="1">+IF(AND(ISNUMBER(OFFSET('Sanitation Data'!$E$6,0,10*ROW('Sanitation Data'!E140))),'Data Summary'!CQ146="Yes"),OFFSET('Sanitation Data'!$E$6,0,10*ROW('Sanitation Data'!E140)),NA())</f>
        <v>#N/A</v>
      </c>
      <c r="AC146" s="508" t="e">
        <f ca="1">+IF(AND(ISNUMBER(OFFSET('Sanitation Data'!$E$10,0,10*ROW('Sanitation Data'!E140))),'Data Summary'!CR146="Yes"),OFFSET('Sanitation Data'!$E$10,0,10*ROW('Sanitation Data'!E140)),NA())</f>
        <v>#N/A</v>
      </c>
      <c r="AD146" s="508" t="e">
        <f ca="1">+IF(AND(ISNUMBER(OFFSET('Sanitation Data'!$E$11,0,10*ROW('Sanitation Data'!E140))),'Data Summary'!CS146="Yes"),OFFSET('Sanitation Data'!$E$11,0,10*ROW('Sanitation Data'!E140)),NA())</f>
        <v>#N/A</v>
      </c>
      <c r="AE146" s="508" t="e">
        <f ca="1">+IF(AND(ISNUMBER(OFFSET('Sanitation Data'!$E$12,0,10*ROW('Sanitation Data'!E140))),'Data Summary'!CT146="Yes"),OFFSET('Sanitation Data'!$E$12,0,10*ROW('Sanitation Data'!E140)),NA())</f>
        <v>#N/A</v>
      </c>
      <c r="AF146" s="508" t="e">
        <f ca="1">+IF(AND(ISNUMBER(OFFSET('Sanitation Data'!$F$4,0,10*ROW('Sanitation Data'!F140))),'Data Summary'!CU146="Yes"),100-OFFSET('Sanitation Data'!$F$4,0,10*ROW('Sanitation Data'!F140)),NA())</f>
        <v>#N/A</v>
      </c>
      <c r="AG146" s="508" t="e">
        <f ca="1">+IF(AND(ISNUMBER(OFFSET('Sanitation Data'!$F$6,0,10*ROW('Sanitation Data'!F140))),'Data Summary'!CV146="Yes"),OFFSET('Sanitation Data'!$F$6,0,10*ROW('Sanitation Data'!F140)),NA())</f>
        <v>#N/A</v>
      </c>
      <c r="AH146" s="508" t="e">
        <f ca="1">+IF(AND(ISNUMBER(OFFSET('Sanitation Data'!$F$10,0,10*ROW('Sanitation Data'!F140))),'Data Summary'!CW146="Yes"),OFFSET('Sanitation Data'!$F$10,0,10*ROW('Sanitation Data'!F140)),NA())</f>
        <v>#N/A</v>
      </c>
      <c r="AI146" s="508" t="e">
        <f ca="1">+IF(AND(ISNUMBER(OFFSET('Sanitation Data'!$F$11,0,10*ROW('Sanitation Data'!F140))),'Data Summary'!CX146="Yes"),OFFSET('Sanitation Data'!$F$11,0,10*ROW('Sanitation Data'!F140)),NA())</f>
        <v>#N/A</v>
      </c>
      <c r="AJ146" s="508" t="e">
        <f ca="1">+IF(AND(ISNUMBER(OFFSET('Sanitation Data'!$F$12,0,10*ROW('Sanitation Data'!F140))),'Data Summary'!CY146="Yes"),OFFSET('Sanitation Data'!$F$12,0,10*ROW('Sanitation Data'!F140)),NA())</f>
        <v>#N/A</v>
      </c>
      <c r="AK146" s="508" t="e">
        <f ca="1">+IF(AND(ISNUMBER(OFFSET('Sanitation Data'!$G$4,0,10*ROW('Sanitation Data'!G140))),'Data Summary'!CZ146="Yes"),100-OFFSET('Sanitation Data'!$G$4,0,10*ROW('Sanitation Data'!G140)),NA())</f>
        <v>#N/A</v>
      </c>
      <c r="AL146" s="508" t="e">
        <f ca="1">+IF(AND(ISNUMBER(OFFSET('Sanitation Data'!$G$6,0,10*ROW('Sanitation Data'!G140))),'Data Summary'!DA146="Yes"),OFFSET('Sanitation Data'!$G$6,0,10*ROW('Sanitation Data'!G140)),NA())</f>
        <v>#N/A</v>
      </c>
      <c r="AM146" s="508" t="e">
        <f ca="1">+IF(AND(ISNUMBER(OFFSET('Sanitation Data'!$G$10,0,10*ROW('Sanitation Data'!G140))),'Data Summary'!DB146="Yes"),OFFSET('Sanitation Data'!$G$10,0,10*ROW('Sanitation Data'!G140)),NA())</f>
        <v>#N/A</v>
      </c>
      <c r="AN146" s="508" t="e">
        <f ca="1">+IF(AND(ISNUMBER(OFFSET('Sanitation Data'!$G$11,0,10*ROW('Sanitation Data'!G140))),'Data Summary'!DC146="Yes"),OFFSET('Sanitation Data'!$G$11,0,10*ROW('Sanitation Data'!G140)),NA())</f>
        <v>#N/A</v>
      </c>
      <c r="AO146" s="508" t="e">
        <f ca="1">+IF(AND(ISNUMBER(OFFSET('Sanitation Data'!$G$12,0,10*ROW('Sanitation Data'!G140))),'Data Summary'!DD146="Yes"),OFFSET('Sanitation Data'!$G$12,0,10*ROW('Sanitation Data'!G140)),NA())</f>
        <v>#N/A</v>
      </c>
      <c r="AP146" s="508" t="e">
        <f ca="1">+IF(AND(ISNUMBER(OFFSET('Sanitation Data'!$H$4,0,10*ROW('Sanitation Data'!H140))),'Data Summary'!DE146="Yes"),100-OFFSET('Sanitation Data'!$H$4,0,10*ROW('Sanitation Data'!H140)),NA())</f>
        <v>#N/A</v>
      </c>
      <c r="AQ146" s="508" t="e">
        <f ca="1">+IF(AND(ISNUMBER(OFFSET('Sanitation Data'!$H$6,0,10*ROW('Sanitation Data'!H140))),'Data Summary'!DF146="Yes"),OFFSET('Sanitation Data'!$H$6,0,10*ROW('Sanitation Data'!H140)),NA())</f>
        <v>#N/A</v>
      </c>
      <c r="AR146" s="508" t="e">
        <f ca="1">+IF(AND(ISNUMBER(OFFSET('Sanitation Data'!$H$10,0,10*ROW('Sanitation Data'!H140))),'Data Summary'!DG146="Yes"),OFFSET('Sanitation Data'!$H$10,0,10*ROW('Sanitation Data'!H140)),NA())</f>
        <v>#N/A</v>
      </c>
      <c r="AS146" s="508" t="e">
        <f ca="1">+IF(AND(ISNUMBER(OFFSET('Sanitation Data'!$H$11,0,10*ROW('Sanitation Data'!H140))),'Data Summary'!DH146="Yes"),OFFSET('Sanitation Data'!$H$11,0,10*ROW('Sanitation Data'!H140)),NA())</f>
        <v>#N/A</v>
      </c>
      <c r="AT146" s="508" t="e">
        <f ca="1">+IF(AND(ISNUMBER(OFFSET('Sanitation Data'!$H$12,0,10*ROW('Sanitation Data'!H140))),'Data Summary'!DI146="Yes"),OFFSET('Sanitation Data'!$H$12,0,10*ROW('Sanitation Data'!H140)),NA())</f>
        <v>#N/A</v>
      </c>
      <c r="AU146" s="508" t="e">
        <f ca="1">+IF(AND(ISNUMBER(OFFSET('Sanitation Data'!$I$4,0,10*ROW('Sanitation Data'!I140))),'Data Summary'!DJ146="Yes"),100-OFFSET('Sanitation Data'!$I$4,0,10*ROW('Sanitation Data'!I140)),NA())</f>
        <v>#N/A</v>
      </c>
      <c r="AV146" s="508" t="e">
        <f ca="1">+IF(AND(ISNUMBER(OFFSET('Sanitation Data'!$I$6,0,10*ROW('Sanitation Data'!I140))),'Data Summary'!DK146="Yes"),OFFSET('Sanitation Data'!$I$6,0,10*ROW('Sanitation Data'!I140)),NA())</f>
        <v>#N/A</v>
      </c>
      <c r="AW146" s="508" t="e">
        <f ca="1">+IF(AND(ISNUMBER(OFFSET('Sanitation Data'!$I$10,0,10*ROW('Sanitation Data'!I140))),'Data Summary'!DL146="Yes"),OFFSET('Sanitation Data'!$I$10,0,10*ROW('Sanitation Data'!I140)),NA())</f>
        <v>#N/A</v>
      </c>
      <c r="AX146" s="508" t="e">
        <f ca="1">+IF(AND(ISNUMBER(OFFSET('Sanitation Data'!$I$11,0,10*ROW('Sanitation Data'!I140))),'Data Summary'!DM146="Yes"),OFFSET('Sanitation Data'!$I$11,0,10*ROW('Sanitation Data'!I140)),NA())</f>
        <v>#N/A</v>
      </c>
      <c r="AY146" s="508" t="e">
        <f ca="1">+IF(AND(ISNUMBER(OFFSET('Sanitation Data'!$I$12,0,10*ROW('Sanitation Data'!I140))),'Data Summary'!DN146="Yes"),OFFSET('Sanitation Data'!$I$12,0,10*ROW('Sanitation Data'!I140)),NA())</f>
        <v>#N/A</v>
      </c>
      <c r="AZ146" s="509" t="e">
        <f ca="1">+IF(AND(ISNUMBER(OFFSET('Hygiene Data'!$D$5,0,10*ROW('Hygiene Data'!D140))),'Data Summary'!DO146="Yes"),OFFSET('Hygiene Data'!$D$5,0,10*ROW('Hygiene Data'!D140)),NA())</f>
        <v>#N/A</v>
      </c>
      <c r="BA146" s="509" t="e">
        <f ca="1">+IF(AND(ISNUMBER(OFFSET('Hygiene Data'!$D$7,0,10*ROW('Hygiene Data'!D140))),'Data Summary'!DP146="Yes"),OFFSET('Hygiene Data'!$D$7,0,10*ROW('Hygiene Data'!D140)),NA())</f>
        <v>#N/A</v>
      </c>
      <c r="BB146" s="509" t="e">
        <f ca="1">+IF(AND(ISNUMBER(OFFSET('Hygiene Data'!$D$9,0,10*ROW('Hygiene Data'!D140))),'Data Summary'!DQ146="Yes"),OFFSET('Hygiene Data'!$D$9,0,10*ROW('Hygiene Data'!D140)),NA())</f>
        <v>#N/A</v>
      </c>
      <c r="BC146" s="509" t="e">
        <f ca="1">+IF(AND(ISNUMBER(OFFSET('Hygiene Data'!$E$5,0,10*ROW('Hygiene Data'!E140))),'Data Summary'!DR146="Yes"),OFFSET('Hygiene Data'!$E$5,0,10*ROW('Hygiene Data'!E140)),NA())</f>
        <v>#N/A</v>
      </c>
      <c r="BD146" s="509" t="e">
        <f ca="1">+IF(AND(ISNUMBER(OFFSET('Hygiene Data'!$E$7,0,10*ROW('Hygiene Data'!E140))),'Data Summary'!DS146="Yes"),OFFSET('Hygiene Data'!$E$7,0,10*ROW('Hygiene Data'!E140)),NA())</f>
        <v>#N/A</v>
      </c>
      <c r="BE146" s="509" t="e">
        <f ca="1">+IF(AND(ISNUMBER(OFFSET('Hygiene Data'!$E$9,0,10*ROW('Hygiene Data'!E140))),'Data Summary'!DT146="Yes"),OFFSET('Hygiene Data'!$E$9,0,10*ROW('Hygiene Data'!E140)),NA())</f>
        <v>#N/A</v>
      </c>
      <c r="BF146" s="509" t="e">
        <f ca="1">+IF(AND(ISNUMBER(OFFSET('Hygiene Data'!$F$5,0,10*ROW('Hygiene Data'!F140))),'Data Summary'!DU146="Yes"),OFFSET('Hygiene Data'!$F$5,0,10*ROW('Hygiene Data'!F140)),NA())</f>
        <v>#N/A</v>
      </c>
      <c r="BG146" s="509" t="e">
        <f ca="1">+IF(AND(ISNUMBER(OFFSET('Hygiene Data'!$F$7,0,10*ROW('Hygiene Data'!F140))),'Data Summary'!DV146="Yes"),OFFSET('Hygiene Data'!$F$7,0,10*ROW('Hygiene Data'!F140)),NA())</f>
        <v>#N/A</v>
      </c>
      <c r="BH146" s="509" t="e">
        <f ca="1">+IF(AND(ISNUMBER(OFFSET('Hygiene Data'!$F$9,0,10*ROW('Hygiene Data'!F140))),'Data Summary'!DW146="Yes"),OFFSET('Hygiene Data'!$F$9,0,10*ROW('Hygiene Data'!F140)),NA())</f>
        <v>#N/A</v>
      </c>
      <c r="BI146" s="509" t="e">
        <f ca="1">+IF(AND(ISNUMBER(OFFSET('Hygiene Data'!$G$5,0,10*ROW('Hygiene Data'!G140))),'Data Summary'!DX146="Yes"),OFFSET('Hygiene Data'!$G$5,0,10*ROW('Hygiene Data'!G140)),NA())</f>
        <v>#N/A</v>
      </c>
      <c r="BJ146" s="509" t="e">
        <f ca="1">+IF(AND(ISNUMBER(OFFSET('Hygiene Data'!$G$7,0,10*ROW('Hygiene Data'!G140))),'Data Summary'!DY146="Yes"),OFFSET('Hygiene Data'!$G$7,0,10*ROW('Hygiene Data'!G140)),NA())</f>
        <v>#N/A</v>
      </c>
      <c r="BK146" s="509" t="e">
        <f ca="1">+IF(AND(ISNUMBER(OFFSET('Hygiene Data'!$G$9,0,10*ROW('Hygiene Data'!G140))),'Data Summary'!DZ146="Yes"),OFFSET('Hygiene Data'!$G$9,0,10*ROW('Hygiene Data'!G140)),NA())</f>
        <v>#N/A</v>
      </c>
      <c r="BL146" s="509" t="e">
        <f ca="1">+IF(AND(ISNUMBER(OFFSET('Hygiene Data'!$H$5,0,10*ROW('Hygiene Data'!H140))),'Data Summary'!EA146="Yes"),OFFSET('Hygiene Data'!$H$5,0,10*ROW('Hygiene Data'!H140)),NA())</f>
        <v>#N/A</v>
      </c>
      <c r="BM146" s="509" t="e">
        <f ca="1">+IF(AND(ISNUMBER(OFFSET('Hygiene Data'!$H$7,0,10*ROW('Hygiene Data'!H140))),'Data Summary'!EB146="Yes"),OFFSET('Hygiene Data'!$H$7,0,10*ROW('Hygiene Data'!H140)),NA())</f>
        <v>#N/A</v>
      </c>
      <c r="BN146" s="509" t="e">
        <f ca="1">+IF(AND(ISNUMBER(OFFSET('Hygiene Data'!$H$9,0,10*ROW('Hygiene Data'!H140))),'Data Summary'!EC146="Yes"),OFFSET('Hygiene Data'!$H$9,0,10*ROW('Hygiene Data'!H140)),NA())</f>
        <v>#N/A</v>
      </c>
      <c r="BO146" s="509" t="e">
        <f ca="1">+IF(AND(ISNUMBER(OFFSET('Hygiene Data'!$I$5,0,10*ROW('Hygiene Data'!I140))),'Data Summary'!ED146="Yes"),OFFSET('Hygiene Data'!$I$5,0,10*ROW('Hygiene Data'!I140)),NA())</f>
        <v>#N/A</v>
      </c>
      <c r="BP146" s="509" t="e">
        <f ca="1">+IF(AND(ISNUMBER(OFFSET('Hygiene Data'!$I$7,0,10*ROW('Hygiene Data'!I140))),'Data Summary'!EE146="Yes"),OFFSET('Hygiene Data'!$I$7,0,10*ROW('Hygiene Data'!I140)),NA())</f>
        <v>#N/A</v>
      </c>
      <c r="BQ146" s="509" t="e">
        <f ca="1">+IF(AND(ISNUMBER(OFFSET('Hygiene Data'!$I$9,0,10*ROW('Hygiene Data'!I140))),'Data Summary'!EF146="Yes"),OFFSET('Hygiene Data'!$I$9,0,10*ROW('Hygiene Data'!I140)),NA())</f>
        <v>#N/A</v>
      </c>
    </row>
    <row r="147" spans="1:69" x14ac:dyDescent="0.25">
      <c r="A147" s="505" t="e">
        <f ca="1">+RIGHT('Data Summary'!A147,LEN('Data Summary'!A147)-9)</f>
        <v>#VALUE!</v>
      </c>
      <c r="B147" s="479" t="str">
        <f ca="1">+IF(ISTEXT('Data Summary'!B147),'Data Summary'!B147,"")</f>
        <v/>
      </c>
      <c r="C147" s="506" t="e">
        <f ca="1">+VALUE('Data Summary'!C147)</f>
        <v>#VALUE!</v>
      </c>
      <c r="D147" s="507" t="e">
        <f ca="1">+IF(AND(ISNUMBER(OFFSET('Water Data'!$D$4,0,10*ROW('Water Data'!D141))),'Data Summary'!BS147="Yes"),100-OFFSET('Water Data'!$D$4,0,10*ROW('Water Data'!D141)),NA())</f>
        <v>#N/A</v>
      </c>
      <c r="E147" s="507" t="e">
        <f ca="1">+IF(AND(ISNUMBER(OFFSET('Water Data'!$D$6,0,10*ROW('Water Data'!D141))),'Data Summary'!BT147="Yes"),OFFSET('Water Data'!$D$6,0,10*ROW('Water Data'!D141)),NA())</f>
        <v>#N/A</v>
      </c>
      <c r="F147" s="507" t="e">
        <f ca="1">+IF(AND(ISNUMBER(OFFSET('Water Data'!$D$9,0,10*ROW('Water Data'!D141))),'Data Summary'!BU147="Yes"),OFFSET('Water Data'!$D$9,0,10*ROW('Water Data'!D141)),NA())</f>
        <v>#N/A</v>
      </c>
      <c r="G147" s="507" t="e">
        <f ca="1">+IF(AND(ISNUMBER(OFFSET('Water Data'!$E$4,0,10*ROW('Water Data'!E141))),'Data Summary'!BV147="Yes"),100-OFFSET('Water Data'!$E$4,0,10*ROW('Water Data'!E141)),NA())</f>
        <v>#N/A</v>
      </c>
      <c r="H147" s="507" t="e">
        <f ca="1">+IF(AND(ISNUMBER(OFFSET('Water Data'!$E$6,0,10*ROW('Water Data'!E141))),'Data Summary'!BW147="Yes"),OFFSET('Water Data'!$E$6,0,10*ROW('Water Data'!E141)),NA())</f>
        <v>#N/A</v>
      </c>
      <c r="I147" s="507" t="e">
        <f ca="1">+IF(AND(ISNUMBER(OFFSET('Water Data'!$E$9,0,10*ROW('Water Data'!E141))),'Data Summary'!BX147="Yes"),OFFSET('Water Data'!$E$9,0,10*ROW('Water Data'!E141)),NA())</f>
        <v>#N/A</v>
      </c>
      <c r="J147" s="507" t="e">
        <f ca="1">+IF(AND(ISNUMBER(OFFSET('Water Data'!$F$4,0,10*ROW('Water Data'!F141))),'Data Summary'!BY147="Yes"),100-OFFSET('Water Data'!$F$4,0,10*ROW('Water Data'!F141)),NA())</f>
        <v>#N/A</v>
      </c>
      <c r="K147" s="507" t="e">
        <f ca="1">+IF(AND(ISNUMBER(OFFSET('Water Data'!$F$6,0,10*ROW('Water Data'!F141))),'Data Summary'!BZ147="Yes"),OFFSET('Water Data'!$F$6,0,10*ROW('Water Data'!F141)),NA())</f>
        <v>#N/A</v>
      </c>
      <c r="L147" s="507" t="e">
        <f ca="1">+IF(AND(ISNUMBER(OFFSET('Water Data'!$F$9,0,10*ROW('Water Data'!F141))),'Data Summary'!CA147="Yes"),OFFSET('Water Data'!$F$9,0,10*ROW('Water Data'!F141)),NA())</f>
        <v>#N/A</v>
      </c>
      <c r="M147" s="507" t="e">
        <f ca="1">+IF(AND(ISNUMBER(OFFSET('Water Data'!$G$4,0,10*ROW('Water Data'!G141))),'Data Summary'!CB147="Yes"),100-OFFSET('Water Data'!$G$4,0,10*ROW('Water Data'!G141)),NA())</f>
        <v>#N/A</v>
      </c>
      <c r="N147" s="507" t="e">
        <f ca="1">+IF(AND(ISNUMBER(OFFSET('Water Data'!$G$6,0,10*ROW('Water Data'!G141))),'Data Summary'!CC147="Yes"),OFFSET('Water Data'!$G$6,0,10*ROW('Water Data'!G141)),NA())</f>
        <v>#N/A</v>
      </c>
      <c r="O147" s="507" t="e">
        <f ca="1">+IF(AND(ISNUMBER(OFFSET('Water Data'!$G$9,0,10*ROW('Water Data'!G141))),'Data Summary'!CD147="Yes"),OFFSET('Water Data'!$G$9,0,10*ROW('Water Data'!G141)),NA())</f>
        <v>#N/A</v>
      </c>
      <c r="P147" s="507" t="e">
        <f ca="1">+IF(AND(ISNUMBER(OFFSET('Water Data'!$H$4,0,10*ROW('Water Data'!H141))),'Data Summary'!CE147="Yes"),100-OFFSET('Water Data'!$H$4,0,10*ROW('Water Data'!H141)),NA())</f>
        <v>#N/A</v>
      </c>
      <c r="Q147" s="507" t="e">
        <f ca="1">+IF(AND(ISNUMBER(OFFSET('Water Data'!$H$6,0,10*ROW('Water Data'!H141))),'Data Summary'!CF147="Yes"),OFFSET('Water Data'!$H$6,0,10*ROW('Water Data'!H141)),NA())</f>
        <v>#N/A</v>
      </c>
      <c r="R147" s="507" t="e">
        <f ca="1">+IF(AND(ISNUMBER(OFFSET('Water Data'!$H$9,0,10*ROW('Water Data'!H141))),'Data Summary'!CG147="Yes"),OFFSET('Water Data'!$H$9,0,10*ROW('Water Data'!H141)),NA())</f>
        <v>#N/A</v>
      </c>
      <c r="S147" s="507" t="e">
        <f ca="1">+IF(AND(ISNUMBER(OFFSET('Water Data'!$I$4,0,10*ROW('Water Data'!I141))),'Data Summary'!CH147="Yes"),100-OFFSET('Water Data'!$I$4,0,10*ROW('Water Data'!I141)),NA())</f>
        <v>#N/A</v>
      </c>
      <c r="T147" s="507" t="e">
        <f ca="1">+IF(AND(ISNUMBER(OFFSET('Water Data'!$I$6,0,10*ROW('Water Data'!I141))),'Data Summary'!CI147="Yes"),OFFSET('Water Data'!$I$6,0,10*ROW('Water Data'!I141)),NA())</f>
        <v>#N/A</v>
      </c>
      <c r="U147" s="507" t="e">
        <f ca="1">+IF(AND(ISNUMBER(OFFSET('Water Data'!$I$9,0,10*ROW('Water Data'!I141))),'Data Summary'!CJ147="Yes"),OFFSET('Water Data'!$I$9,0,10*ROW('Water Data'!I141)),NA())</f>
        <v>#N/A</v>
      </c>
      <c r="V147" s="508" t="e">
        <f ca="1">+IF(AND(ISNUMBER(OFFSET('Sanitation Data'!$D$4,0,10*ROW('Sanitation Data'!D141))),'Data Summary'!CK147="Yes"),100-OFFSET('Sanitation Data'!$D$4,0,10*ROW('Sanitation Data'!D141)),NA())</f>
        <v>#N/A</v>
      </c>
      <c r="W147" s="508" t="e">
        <f ca="1">+IF(AND(ISNUMBER(OFFSET('Sanitation Data'!$D$6,0,10*ROW('Sanitation Data'!D141))),'Data Summary'!CL147="Yes"),OFFSET('Sanitation Data'!$D$6,0,10*ROW('Sanitation Data'!D141)),NA())</f>
        <v>#N/A</v>
      </c>
      <c r="X147" s="508" t="e">
        <f ca="1">+IF(AND(ISNUMBER(OFFSET('Sanitation Data'!$D$10,0,10*ROW('Sanitation Data'!D141))),'Data Summary'!CM147="Yes"),OFFSET('Sanitation Data'!$D$10,0,10*ROW('Sanitation Data'!D141)),NA())</f>
        <v>#N/A</v>
      </c>
      <c r="Y147" s="508" t="e">
        <f ca="1">+IF(AND(ISNUMBER(OFFSET('Sanitation Data'!$D$11,0,10*ROW('Sanitation Data'!D141))),'Data Summary'!CN147="Yes"),OFFSET('Sanitation Data'!$D$11,0,10*ROW('Sanitation Data'!D141)),NA())</f>
        <v>#N/A</v>
      </c>
      <c r="Z147" s="508" t="e">
        <f ca="1">+IF(AND(ISNUMBER(OFFSET('Sanitation Data'!$D$12,0,10*ROW('Sanitation Data'!D141))),'Data Summary'!CO147="Yes"),OFFSET('Sanitation Data'!$D$12,0,10*ROW('Sanitation Data'!D141)),NA())</f>
        <v>#N/A</v>
      </c>
      <c r="AA147" s="508" t="e">
        <f ca="1">+IF(AND(ISNUMBER(OFFSET('Sanitation Data'!$E$4,0,10*ROW('Sanitation Data'!E141))),'Data Summary'!CP147="Yes"),100-OFFSET('Sanitation Data'!$E$4,0,10*ROW('Sanitation Data'!E141)),NA())</f>
        <v>#N/A</v>
      </c>
      <c r="AB147" s="508" t="e">
        <f ca="1">+IF(AND(ISNUMBER(OFFSET('Sanitation Data'!$E$6,0,10*ROW('Sanitation Data'!E141))),'Data Summary'!CQ147="Yes"),OFFSET('Sanitation Data'!$E$6,0,10*ROW('Sanitation Data'!E141)),NA())</f>
        <v>#N/A</v>
      </c>
      <c r="AC147" s="508" t="e">
        <f ca="1">+IF(AND(ISNUMBER(OFFSET('Sanitation Data'!$E$10,0,10*ROW('Sanitation Data'!E141))),'Data Summary'!CR147="Yes"),OFFSET('Sanitation Data'!$E$10,0,10*ROW('Sanitation Data'!E141)),NA())</f>
        <v>#N/A</v>
      </c>
      <c r="AD147" s="508" t="e">
        <f ca="1">+IF(AND(ISNUMBER(OFFSET('Sanitation Data'!$E$11,0,10*ROW('Sanitation Data'!E141))),'Data Summary'!CS147="Yes"),OFFSET('Sanitation Data'!$E$11,0,10*ROW('Sanitation Data'!E141)),NA())</f>
        <v>#N/A</v>
      </c>
      <c r="AE147" s="508" t="e">
        <f ca="1">+IF(AND(ISNUMBER(OFFSET('Sanitation Data'!$E$12,0,10*ROW('Sanitation Data'!E141))),'Data Summary'!CT147="Yes"),OFFSET('Sanitation Data'!$E$12,0,10*ROW('Sanitation Data'!E141)),NA())</f>
        <v>#N/A</v>
      </c>
      <c r="AF147" s="508" t="e">
        <f ca="1">+IF(AND(ISNUMBER(OFFSET('Sanitation Data'!$F$4,0,10*ROW('Sanitation Data'!F141))),'Data Summary'!CU147="Yes"),100-OFFSET('Sanitation Data'!$F$4,0,10*ROW('Sanitation Data'!F141)),NA())</f>
        <v>#N/A</v>
      </c>
      <c r="AG147" s="508" t="e">
        <f ca="1">+IF(AND(ISNUMBER(OFFSET('Sanitation Data'!$F$6,0,10*ROW('Sanitation Data'!F141))),'Data Summary'!CV147="Yes"),OFFSET('Sanitation Data'!$F$6,0,10*ROW('Sanitation Data'!F141)),NA())</f>
        <v>#N/A</v>
      </c>
      <c r="AH147" s="508" t="e">
        <f ca="1">+IF(AND(ISNUMBER(OFFSET('Sanitation Data'!$F$10,0,10*ROW('Sanitation Data'!F141))),'Data Summary'!CW147="Yes"),OFFSET('Sanitation Data'!$F$10,0,10*ROW('Sanitation Data'!F141)),NA())</f>
        <v>#N/A</v>
      </c>
      <c r="AI147" s="508" t="e">
        <f ca="1">+IF(AND(ISNUMBER(OFFSET('Sanitation Data'!$F$11,0,10*ROW('Sanitation Data'!F141))),'Data Summary'!CX147="Yes"),OFFSET('Sanitation Data'!$F$11,0,10*ROW('Sanitation Data'!F141)),NA())</f>
        <v>#N/A</v>
      </c>
      <c r="AJ147" s="508" t="e">
        <f ca="1">+IF(AND(ISNUMBER(OFFSET('Sanitation Data'!$F$12,0,10*ROW('Sanitation Data'!F141))),'Data Summary'!CY147="Yes"),OFFSET('Sanitation Data'!$F$12,0,10*ROW('Sanitation Data'!F141)),NA())</f>
        <v>#N/A</v>
      </c>
      <c r="AK147" s="508" t="e">
        <f ca="1">+IF(AND(ISNUMBER(OFFSET('Sanitation Data'!$G$4,0,10*ROW('Sanitation Data'!G141))),'Data Summary'!CZ147="Yes"),100-OFFSET('Sanitation Data'!$G$4,0,10*ROW('Sanitation Data'!G141)),NA())</f>
        <v>#N/A</v>
      </c>
      <c r="AL147" s="508" t="e">
        <f ca="1">+IF(AND(ISNUMBER(OFFSET('Sanitation Data'!$G$6,0,10*ROW('Sanitation Data'!G141))),'Data Summary'!DA147="Yes"),OFFSET('Sanitation Data'!$G$6,0,10*ROW('Sanitation Data'!G141)),NA())</f>
        <v>#N/A</v>
      </c>
      <c r="AM147" s="508" t="e">
        <f ca="1">+IF(AND(ISNUMBER(OFFSET('Sanitation Data'!$G$10,0,10*ROW('Sanitation Data'!G141))),'Data Summary'!DB147="Yes"),OFFSET('Sanitation Data'!$G$10,0,10*ROW('Sanitation Data'!G141)),NA())</f>
        <v>#N/A</v>
      </c>
      <c r="AN147" s="508" t="e">
        <f ca="1">+IF(AND(ISNUMBER(OFFSET('Sanitation Data'!$G$11,0,10*ROW('Sanitation Data'!G141))),'Data Summary'!DC147="Yes"),OFFSET('Sanitation Data'!$G$11,0,10*ROW('Sanitation Data'!G141)),NA())</f>
        <v>#N/A</v>
      </c>
      <c r="AO147" s="508" t="e">
        <f ca="1">+IF(AND(ISNUMBER(OFFSET('Sanitation Data'!$G$12,0,10*ROW('Sanitation Data'!G141))),'Data Summary'!DD147="Yes"),OFFSET('Sanitation Data'!$G$12,0,10*ROW('Sanitation Data'!G141)),NA())</f>
        <v>#N/A</v>
      </c>
      <c r="AP147" s="508" t="e">
        <f ca="1">+IF(AND(ISNUMBER(OFFSET('Sanitation Data'!$H$4,0,10*ROW('Sanitation Data'!H141))),'Data Summary'!DE147="Yes"),100-OFFSET('Sanitation Data'!$H$4,0,10*ROW('Sanitation Data'!H141)),NA())</f>
        <v>#N/A</v>
      </c>
      <c r="AQ147" s="508" t="e">
        <f ca="1">+IF(AND(ISNUMBER(OFFSET('Sanitation Data'!$H$6,0,10*ROW('Sanitation Data'!H141))),'Data Summary'!DF147="Yes"),OFFSET('Sanitation Data'!$H$6,0,10*ROW('Sanitation Data'!H141)),NA())</f>
        <v>#N/A</v>
      </c>
      <c r="AR147" s="508" t="e">
        <f ca="1">+IF(AND(ISNUMBER(OFFSET('Sanitation Data'!$H$10,0,10*ROW('Sanitation Data'!H141))),'Data Summary'!DG147="Yes"),OFFSET('Sanitation Data'!$H$10,0,10*ROW('Sanitation Data'!H141)),NA())</f>
        <v>#N/A</v>
      </c>
      <c r="AS147" s="508" t="e">
        <f ca="1">+IF(AND(ISNUMBER(OFFSET('Sanitation Data'!$H$11,0,10*ROW('Sanitation Data'!H141))),'Data Summary'!DH147="Yes"),OFFSET('Sanitation Data'!$H$11,0,10*ROW('Sanitation Data'!H141)),NA())</f>
        <v>#N/A</v>
      </c>
      <c r="AT147" s="508" t="e">
        <f ca="1">+IF(AND(ISNUMBER(OFFSET('Sanitation Data'!$H$12,0,10*ROW('Sanitation Data'!H141))),'Data Summary'!DI147="Yes"),OFFSET('Sanitation Data'!$H$12,0,10*ROW('Sanitation Data'!H141)),NA())</f>
        <v>#N/A</v>
      </c>
      <c r="AU147" s="508" t="e">
        <f ca="1">+IF(AND(ISNUMBER(OFFSET('Sanitation Data'!$I$4,0,10*ROW('Sanitation Data'!I141))),'Data Summary'!DJ147="Yes"),100-OFFSET('Sanitation Data'!$I$4,0,10*ROW('Sanitation Data'!I141)),NA())</f>
        <v>#N/A</v>
      </c>
      <c r="AV147" s="508" t="e">
        <f ca="1">+IF(AND(ISNUMBER(OFFSET('Sanitation Data'!$I$6,0,10*ROW('Sanitation Data'!I141))),'Data Summary'!DK147="Yes"),OFFSET('Sanitation Data'!$I$6,0,10*ROW('Sanitation Data'!I141)),NA())</f>
        <v>#N/A</v>
      </c>
      <c r="AW147" s="508" t="e">
        <f ca="1">+IF(AND(ISNUMBER(OFFSET('Sanitation Data'!$I$10,0,10*ROW('Sanitation Data'!I141))),'Data Summary'!DL147="Yes"),OFFSET('Sanitation Data'!$I$10,0,10*ROW('Sanitation Data'!I141)),NA())</f>
        <v>#N/A</v>
      </c>
      <c r="AX147" s="508" t="e">
        <f ca="1">+IF(AND(ISNUMBER(OFFSET('Sanitation Data'!$I$11,0,10*ROW('Sanitation Data'!I141))),'Data Summary'!DM147="Yes"),OFFSET('Sanitation Data'!$I$11,0,10*ROW('Sanitation Data'!I141)),NA())</f>
        <v>#N/A</v>
      </c>
      <c r="AY147" s="508" t="e">
        <f ca="1">+IF(AND(ISNUMBER(OFFSET('Sanitation Data'!$I$12,0,10*ROW('Sanitation Data'!I141))),'Data Summary'!DN147="Yes"),OFFSET('Sanitation Data'!$I$12,0,10*ROW('Sanitation Data'!I141)),NA())</f>
        <v>#N/A</v>
      </c>
      <c r="AZ147" s="509" t="e">
        <f ca="1">+IF(AND(ISNUMBER(OFFSET('Hygiene Data'!$D$5,0,10*ROW('Hygiene Data'!D141))),'Data Summary'!DO147="Yes"),OFFSET('Hygiene Data'!$D$5,0,10*ROW('Hygiene Data'!D141)),NA())</f>
        <v>#N/A</v>
      </c>
      <c r="BA147" s="509" t="e">
        <f ca="1">+IF(AND(ISNUMBER(OFFSET('Hygiene Data'!$D$7,0,10*ROW('Hygiene Data'!D141))),'Data Summary'!DP147="Yes"),OFFSET('Hygiene Data'!$D$7,0,10*ROW('Hygiene Data'!D141)),NA())</f>
        <v>#N/A</v>
      </c>
      <c r="BB147" s="509" t="e">
        <f ca="1">+IF(AND(ISNUMBER(OFFSET('Hygiene Data'!$D$9,0,10*ROW('Hygiene Data'!D141))),'Data Summary'!DQ147="Yes"),OFFSET('Hygiene Data'!$D$9,0,10*ROW('Hygiene Data'!D141)),NA())</f>
        <v>#N/A</v>
      </c>
      <c r="BC147" s="509" t="e">
        <f ca="1">+IF(AND(ISNUMBER(OFFSET('Hygiene Data'!$E$5,0,10*ROW('Hygiene Data'!E141))),'Data Summary'!DR147="Yes"),OFFSET('Hygiene Data'!$E$5,0,10*ROW('Hygiene Data'!E141)),NA())</f>
        <v>#N/A</v>
      </c>
      <c r="BD147" s="509" t="e">
        <f ca="1">+IF(AND(ISNUMBER(OFFSET('Hygiene Data'!$E$7,0,10*ROW('Hygiene Data'!E141))),'Data Summary'!DS147="Yes"),OFFSET('Hygiene Data'!$E$7,0,10*ROW('Hygiene Data'!E141)),NA())</f>
        <v>#N/A</v>
      </c>
      <c r="BE147" s="509" t="e">
        <f ca="1">+IF(AND(ISNUMBER(OFFSET('Hygiene Data'!$E$9,0,10*ROW('Hygiene Data'!E141))),'Data Summary'!DT147="Yes"),OFFSET('Hygiene Data'!$E$9,0,10*ROW('Hygiene Data'!E141)),NA())</f>
        <v>#N/A</v>
      </c>
      <c r="BF147" s="509" t="e">
        <f ca="1">+IF(AND(ISNUMBER(OFFSET('Hygiene Data'!$F$5,0,10*ROW('Hygiene Data'!F141))),'Data Summary'!DU147="Yes"),OFFSET('Hygiene Data'!$F$5,0,10*ROW('Hygiene Data'!F141)),NA())</f>
        <v>#N/A</v>
      </c>
      <c r="BG147" s="509" t="e">
        <f ca="1">+IF(AND(ISNUMBER(OFFSET('Hygiene Data'!$F$7,0,10*ROW('Hygiene Data'!F141))),'Data Summary'!DV147="Yes"),OFFSET('Hygiene Data'!$F$7,0,10*ROW('Hygiene Data'!F141)),NA())</f>
        <v>#N/A</v>
      </c>
      <c r="BH147" s="509" t="e">
        <f ca="1">+IF(AND(ISNUMBER(OFFSET('Hygiene Data'!$F$9,0,10*ROW('Hygiene Data'!F141))),'Data Summary'!DW147="Yes"),OFFSET('Hygiene Data'!$F$9,0,10*ROW('Hygiene Data'!F141)),NA())</f>
        <v>#N/A</v>
      </c>
      <c r="BI147" s="509" t="e">
        <f ca="1">+IF(AND(ISNUMBER(OFFSET('Hygiene Data'!$G$5,0,10*ROW('Hygiene Data'!G141))),'Data Summary'!DX147="Yes"),OFFSET('Hygiene Data'!$G$5,0,10*ROW('Hygiene Data'!G141)),NA())</f>
        <v>#N/A</v>
      </c>
      <c r="BJ147" s="509" t="e">
        <f ca="1">+IF(AND(ISNUMBER(OFFSET('Hygiene Data'!$G$7,0,10*ROW('Hygiene Data'!G141))),'Data Summary'!DY147="Yes"),OFFSET('Hygiene Data'!$G$7,0,10*ROW('Hygiene Data'!G141)),NA())</f>
        <v>#N/A</v>
      </c>
      <c r="BK147" s="509" t="e">
        <f ca="1">+IF(AND(ISNUMBER(OFFSET('Hygiene Data'!$G$9,0,10*ROW('Hygiene Data'!G141))),'Data Summary'!DZ147="Yes"),OFFSET('Hygiene Data'!$G$9,0,10*ROW('Hygiene Data'!G141)),NA())</f>
        <v>#N/A</v>
      </c>
      <c r="BL147" s="509" t="e">
        <f ca="1">+IF(AND(ISNUMBER(OFFSET('Hygiene Data'!$H$5,0,10*ROW('Hygiene Data'!H141))),'Data Summary'!EA147="Yes"),OFFSET('Hygiene Data'!$H$5,0,10*ROW('Hygiene Data'!H141)),NA())</f>
        <v>#N/A</v>
      </c>
      <c r="BM147" s="509" t="e">
        <f ca="1">+IF(AND(ISNUMBER(OFFSET('Hygiene Data'!$H$7,0,10*ROW('Hygiene Data'!H141))),'Data Summary'!EB147="Yes"),OFFSET('Hygiene Data'!$H$7,0,10*ROW('Hygiene Data'!H141)),NA())</f>
        <v>#N/A</v>
      </c>
      <c r="BN147" s="509" t="e">
        <f ca="1">+IF(AND(ISNUMBER(OFFSET('Hygiene Data'!$H$9,0,10*ROW('Hygiene Data'!H141))),'Data Summary'!EC147="Yes"),OFFSET('Hygiene Data'!$H$9,0,10*ROW('Hygiene Data'!H141)),NA())</f>
        <v>#N/A</v>
      </c>
      <c r="BO147" s="509" t="e">
        <f ca="1">+IF(AND(ISNUMBER(OFFSET('Hygiene Data'!$I$5,0,10*ROW('Hygiene Data'!I141))),'Data Summary'!ED147="Yes"),OFFSET('Hygiene Data'!$I$5,0,10*ROW('Hygiene Data'!I141)),NA())</f>
        <v>#N/A</v>
      </c>
      <c r="BP147" s="509" t="e">
        <f ca="1">+IF(AND(ISNUMBER(OFFSET('Hygiene Data'!$I$7,0,10*ROW('Hygiene Data'!I141))),'Data Summary'!EE147="Yes"),OFFSET('Hygiene Data'!$I$7,0,10*ROW('Hygiene Data'!I141)),NA())</f>
        <v>#N/A</v>
      </c>
      <c r="BQ147" s="509" t="e">
        <f ca="1">+IF(AND(ISNUMBER(OFFSET('Hygiene Data'!$I$9,0,10*ROW('Hygiene Data'!I141))),'Data Summary'!EF147="Yes"),OFFSET('Hygiene Data'!$I$9,0,10*ROW('Hygiene Data'!I141)),NA())</f>
        <v>#N/A</v>
      </c>
    </row>
    <row r="148" spans="1:69" x14ac:dyDescent="0.25">
      <c r="A148" s="505" t="e">
        <f ca="1">+RIGHT('Data Summary'!A148,LEN('Data Summary'!A148)-9)</f>
        <v>#VALUE!</v>
      </c>
      <c r="B148" s="479" t="str">
        <f ca="1">+IF(ISTEXT('Data Summary'!B148),'Data Summary'!B148,"")</f>
        <v/>
      </c>
      <c r="C148" s="506" t="e">
        <f ca="1">+VALUE('Data Summary'!C148)</f>
        <v>#VALUE!</v>
      </c>
      <c r="D148" s="507" t="e">
        <f ca="1">+IF(AND(ISNUMBER(OFFSET('Water Data'!$D$4,0,10*ROW('Water Data'!D142))),'Data Summary'!BS148="Yes"),100-OFFSET('Water Data'!$D$4,0,10*ROW('Water Data'!D142)),NA())</f>
        <v>#N/A</v>
      </c>
      <c r="E148" s="507" t="e">
        <f ca="1">+IF(AND(ISNUMBER(OFFSET('Water Data'!$D$6,0,10*ROW('Water Data'!D142))),'Data Summary'!BT148="Yes"),OFFSET('Water Data'!$D$6,0,10*ROW('Water Data'!D142)),NA())</f>
        <v>#N/A</v>
      </c>
      <c r="F148" s="507" t="e">
        <f ca="1">+IF(AND(ISNUMBER(OFFSET('Water Data'!$D$9,0,10*ROW('Water Data'!D142))),'Data Summary'!BU148="Yes"),OFFSET('Water Data'!$D$9,0,10*ROW('Water Data'!D142)),NA())</f>
        <v>#N/A</v>
      </c>
      <c r="G148" s="507" t="e">
        <f ca="1">+IF(AND(ISNUMBER(OFFSET('Water Data'!$E$4,0,10*ROW('Water Data'!E142))),'Data Summary'!BV148="Yes"),100-OFFSET('Water Data'!$E$4,0,10*ROW('Water Data'!E142)),NA())</f>
        <v>#N/A</v>
      </c>
      <c r="H148" s="507" t="e">
        <f ca="1">+IF(AND(ISNUMBER(OFFSET('Water Data'!$E$6,0,10*ROW('Water Data'!E142))),'Data Summary'!BW148="Yes"),OFFSET('Water Data'!$E$6,0,10*ROW('Water Data'!E142)),NA())</f>
        <v>#N/A</v>
      </c>
      <c r="I148" s="507" t="e">
        <f ca="1">+IF(AND(ISNUMBER(OFFSET('Water Data'!$E$9,0,10*ROW('Water Data'!E142))),'Data Summary'!BX148="Yes"),OFFSET('Water Data'!$E$9,0,10*ROW('Water Data'!E142)),NA())</f>
        <v>#N/A</v>
      </c>
      <c r="J148" s="507" t="e">
        <f ca="1">+IF(AND(ISNUMBER(OFFSET('Water Data'!$F$4,0,10*ROW('Water Data'!F142))),'Data Summary'!BY148="Yes"),100-OFFSET('Water Data'!$F$4,0,10*ROW('Water Data'!F142)),NA())</f>
        <v>#N/A</v>
      </c>
      <c r="K148" s="507" t="e">
        <f ca="1">+IF(AND(ISNUMBER(OFFSET('Water Data'!$F$6,0,10*ROW('Water Data'!F142))),'Data Summary'!BZ148="Yes"),OFFSET('Water Data'!$F$6,0,10*ROW('Water Data'!F142)),NA())</f>
        <v>#N/A</v>
      </c>
      <c r="L148" s="507" t="e">
        <f ca="1">+IF(AND(ISNUMBER(OFFSET('Water Data'!$F$9,0,10*ROW('Water Data'!F142))),'Data Summary'!CA148="Yes"),OFFSET('Water Data'!$F$9,0,10*ROW('Water Data'!F142)),NA())</f>
        <v>#N/A</v>
      </c>
      <c r="M148" s="507" t="e">
        <f ca="1">+IF(AND(ISNUMBER(OFFSET('Water Data'!$G$4,0,10*ROW('Water Data'!G142))),'Data Summary'!CB148="Yes"),100-OFFSET('Water Data'!$G$4,0,10*ROW('Water Data'!G142)),NA())</f>
        <v>#N/A</v>
      </c>
      <c r="N148" s="507" t="e">
        <f ca="1">+IF(AND(ISNUMBER(OFFSET('Water Data'!$G$6,0,10*ROW('Water Data'!G142))),'Data Summary'!CC148="Yes"),OFFSET('Water Data'!$G$6,0,10*ROW('Water Data'!G142)),NA())</f>
        <v>#N/A</v>
      </c>
      <c r="O148" s="507" t="e">
        <f ca="1">+IF(AND(ISNUMBER(OFFSET('Water Data'!$G$9,0,10*ROW('Water Data'!G142))),'Data Summary'!CD148="Yes"),OFFSET('Water Data'!$G$9,0,10*ROW('Water Data'!G142)),NA())</f>
        <v>#N/A</v>
      </c>
      <c r="P148" s="507" t="e">
        <f ca="1">+IF(AND(ISNUMBER(OFFSET('Water Data'!$H$4,0,10*ROW('Water Data'!H142))),'Data Summary'!CE148="Yes"),100-OFFSET('Water Data'!$H$4,0,10*ROW('Water Data'!H142)),NA())</f>
        <v>#N/A</v>
      </c>
      <c r="Q148" s="507" t="e">
        <f ca="1">+IF(AND(ISNUMBER(OFFSET('Water Data'!$H$6,0,10*ROW('Water Data'!H142))),'Data Summary'!CF148="Yes"),OFFSET('Water Data'!$H$6,0,10*ROW('Water Data'!H142)),NA())</f>
        <v>#N/A</v>
      </c>
      <c r="R148" s="507" t="e">
        <f ca="1">+IF(AND(ISNUMBER(OFFSET('Water Data'!$H$9,0,10*ROW('Water Data'!H142))),'Data Summary'!CG148="Yes"),OFFSET('Water Data'!$H$9,0,10*ROW('Water Data'!H142)),NA())</f>
        <v>#N/A</v>
      </c>
      <c r="S148" s="507" t="e">
        <f ca="1">+IF(AND(ISNUMBER(OFFSET('Water Data'!$I$4,0,10*ROW('Water Data'!I142))),'Data Summary'!CH148="Yes"),100-OFFSET('Water Data'!$I$4,0,10*ROW('Water Data'!I142)),NA())</f>
        <v>#N/A</v>
      </c>
      <c r="T148" s="507" t="e">
        <f ca="1">+IF(AND(ISNUMBER(OFFSET('Water Data'!$I$6,0,10*ROW('Water Data'!I142))),'Data Summary'!CI148="Yes"),OFFSET('Water Data'!$I$6,0,10*ROW('Water Data'!I142)),NA())</f>
        <v>#N/A</v>
      </c>
      <c r="U148" s="507" t="e">
        <f ca="1">+IF(AND(ISNUMBER(OFFSET('Water Data'!$I$9,0,10*ROW('Water Data'!I142))),'Data Summary'!CJ148="Yes"),OFFSET('Water Data'!$I$9,0,10*ROW('Water Data'!I142)),NA())</f>
        <v>#N/A</v>
      </c>
      <c r="V148" s="508" t="e">
        <f ca="1">+IF(AND(ISNUMBER(OFFSET('Sanitation Data'!$D$4,0,10*ROW('Sanitation Data'!D142))),'Data Summary'!CK148="Yes"),100-OFFSET('Sanitation Data'!$D$4,0,10*ROW('Sanitation Data'!D142)),NA())</f>
        <v>#N/A</v>
      </c>
      <c r="W148" s="508" t="e">
        <f ca="1">+IF(AND(ISNUMBER(OFFSET('Sanitation Data'!$D$6,0,10*ROW('Sanitation Data'!D142))),'Data Summary'!CL148="Yes"),OFFSET('Sanitation Data'!$D$6,0,10*ROW('Sanitation Data'!D142)),NA())</f>
        <v>#N/A</v>
      </c>
      <c r="X148" s="508" t="e">
        <f ca="1">+IF(AND(ISNUMBER(OFFSET('Sanitation Data'!$D$10,0,10*ROW('Sanitation Data'!D142))),'Data Summary'!CM148="Yes"),OFFSET('Sanitation Data'!$D$10,0,10*ROW('Sanitation Data'!D142)),NA())</f>
        <v>#N/A</v>
      </c>
      <c r="Y148" s="508" t="e">
        <f ca="1">+IF(AND(ISNUMBER(OFFSET('Sanitation Data'!$D$11,0,10*ROW('Sanitation Data'!D142))),'Data Summary'!CN148="Yes"),OFFSET('Sanitation Data'!$D$11,0,10*ROW('Sanitation Data'!D142)),NA())</f>
        <v>#N/A</v>
      </c>
      <c r="Z148" s="508" t="e">
        <f ca="1">+IF(AND(ISNUMBER(OFFSET('Sanitation Data'!$D$12,0,10*ROW('Sanitation Data'!D142))),'Data Summary'!CO148="Yes"),OFFSET('Sanitation Data'!$D$12,0,10*ROW('Sanitation Data'!D142)),NA())</f>
        <v>#N/A</v>
      </c>
      <c r="AA148" s="508" t="e">
        <f ca="1">+IF(AND(ISNUMBER(OFFSET('Sanitation Data'!$E$4,0,10*ROW('Sanitation Data'!E142))),'Data Summary'!CP148="Yes"),100-OFFSET('Sanitation Data'!$E$4,0,10*ROW('Sanitation Data'!E142)),NA())</f>
        <v>#N/A</v>
      </c>
      <c r="AB148" s="508" t="e">
        <f ca="1">+IF(AND(ISNUMBER(OFFSET('Sanitation Data'!$E$6,0,10*ROW('Sanitation Data'!E142))),'Data Summary'!CQ148="Yes"),OFFSET('Sanitation Data'!$E$6,0,10*ROW('Sanitation Data'!E142)),NA())</f>
        <v>#N/A</v>
      </c>
      <c r="AC148" s="508" t="e">
        <f ca="1">+IF(AND(ISNUMBER(OFFSET('Sanitation Data'!$E$10,0,10*ROW('Sanitation Data'!E142))),'Data Summary'!CR148="Yes"),OFFSET('Sanitation Data'!$E$10,0,10*ROW('Sanitation Data'!E142)),NA())</f>
        <v>#N/A</v>
      </c>
      <c r="AD148" s="508" t="e">
        <f ca="1">+IF(AND(ISNUMBER(OFFSET('Sanitation Data'!$E$11,0,10*ROW('Sanitation Data'!E142))),'Data Summary'!CS148="Yes"),OFFSET('Sanitation Data'!$E$11,0,10*ROW('Sanitation Data'!E142)),NA())</f>
        <v>#N/A</v>
      </c>
      <c r="AE148" s="508" t="e">
        <f ca="1">+IF(AND(ISNUMBER(OFFSET('Sanitation Data'!$E$12,0,10*ROW('Sanitation Data'!E142))),'Data Summary'!CT148="Yes"),OFFSET('Sanitation Data'!$E$12,0,10*ROW('Sanitation Data'!E142)),NA())</f>
        <v>#N/A</v>
      </c>
      <c r="AF148" s="508" t="e">
        <f ca="1">+IF(AND(ISNUMBER(OFFSET('Sanitation Data'!$F$4,0,10*ROW('Sanitation Data'!F142))),'Data Summary'!CU148="Yes"),100-OFFSET('Sanitation Data'!$F$4,0,10*ROW('Sanitation Data'!F142)),NA())</f>
        <v>#N/A</v>
      </c>
      <c r="AG148" s="508" t="e">
        <f ca="1">+IF(AND(ISNUMBER(OFFSET('Sanitation Data'!$F$6,0,10*ROW('Sanitation Data'!F142))),'Data Summary'!CV148="Yes"),OFFSET('Sanitation Data'!$F$6,0,10*ROW('Sanitation Data'!F142)),NA())</f>
        <v>#N/A</v>
      </c>
      <c r="AH148" s="508" t="e">
        <f ca="1">+IF(AND(ISNUMBER(OFFSET('Sanitation Data'!$F$10,0,10*ROW('Sanitation Data'!F142))),'Data Summary'!CW148="Yes"),OFFSET('Sanitation Data'!$F$10,0,10*ROW('Sanitation Data'!F142)),NA())</f>
        <v>#N/A</v>
      </c>
      <c r="AI148" s="508" t="e">
        <f ca="1">+IF(AND(ISNUMBER(OFFSET('Sanitation Data'!$F$11,0,10*ROW('Sanitation Data'!F142))),'Data Summary'!CX148="Yes"),OFFSET('Sanitation Data'!$F$11,0,10*ROW('Sanitation Data'!F142)),NA())</f>
        <v>#N/A</v>
      </c>
      <c r="AJ148" s="508" t="e">
        <f ca="1">+IF(AND(ISNUMBER(OFFSET('Sanitation Data'!$F$12,0,10*ROW('Sanitation Data'!F142))),'Data Summary'!CY148="Yes"),OFFSET('Sanitation Data'!$F$12,0,10*ROW('Sanitation Data'!F142)),NA())</f>
        <v>#N/A</v>
      </c>
      <c r="AK148" s="508" t="e">
        <f ca="1">+IF(AND(ISNUMBER(OFFSET('Sanitation Data'!$G$4,0,10*ROW('Sanitation Data'!G142))),'Data Summary'!CZ148="Yes"),100-OFFSET('Sanitation Data'!$G$4,0,10*ROW('Sanitation Data'!G142)),NA())</f>
        <v>#N/A</v>
      </c>
      <c r="AL148" s="508" t="e">
        <f ca="1">+IF(AND(ISNUMBER(OFFSET('Sanitation Data'!$G$6,0,10*ROW('Sanitation Data'!G142))),'Data Summary'!DA148="Yes"),OFFSET('Sanitation Data'!$G$6,0,10*ROW('Sanitation Data'!G142)),NA())</f>
        <v>#N/A</v>
      </c>
      <c r="AM148" s="508" t="e">
        <f ca="1">+IF(AND(ISNUMBER(OFFSET('Sanitation Data'!$G$10,0,10*ROW('Sanitation Data'!G142))),'Data Summary'!DB148="Yes"),OFFSET('Sanitation Data'!$G$10,0,10*ROW('Sanitation Data'!G142)),NA())</f>
        <v>#N/A</v>
      </c>
      <c r="AN148" s="508" t="e">
        <f ca="1">+IF(AND(ISNUMBER(OFFSET('Sanitation Data'!$G$11,0,10*ROW('Sanitation Data'!G142))),'Data Summary'!DC148="Yes"),OFFSET('Sanitation Data'!$G$11,0,10*ROW('Sanitation Data'!G142)),NA())</f>
        <v>#N/A</v>
      </c>
      <c r="AO148" s="508" t="e">
        <f ca="1">+IF(AND(ISNUMBER(OFFSET('Sanitation Data'!$G$12,0,10*ROW('Sanitation Data'!G142))),'Data Summary'!DD148="Yes"),OFFSET('Sanitation Data'!$G$12,0,10*ROW('Sanitation Data'!G142)),NA())</f>
        <v>#N/A</v>
      </c>
      <c r="AP148" s="508" t="e">
        <f ca="1">+IF(AND(ISNUMBER(OFFSET('Sanitation Data'!$H$4,0,10*ROW('Sanitation Data'!H142))),'Data Summary'!DE148="Yes"),100-OFFSET('Sanitation Data'!$H$4,0,10*ROW('Sanitation Data'!H142)),NA())</f>
        <v>#N/A</v>
      </c>
      <c r="AQ148" s="508" t="e">
        <f ca="1">+IF(AND(ISNUMBER(OFFSET('Sanitation Data'!$H$6,0,10*ROW('Sanitation Data'!H142))),'Data Summary'!DF148="Yes"),OFFSET('Sanitation Data'!$H$6,0,10*ROW('Sanitation Data'!H142)),NA())</f>
        <v>#N/A</v>
      </c>
      <c r="AR148" s="508" t="e">
        <f ca="1">+IF(AND(ISNUMBER(OFFSET('Sanitation Data'!$H$10,0,10*ROW('Sanitation Data'!H142))),'Data Summary'!DG148="Yes"),OFFSET('Sanitation Data'!$H$10,0,10*ROW('Sanitation Data'!H142)),NA())</f>
        <v>#N/A</v>
      </c>
      <c r="AS148" s="508" t="e">
        <f ca="1">+IF(AND(ISNUMBER(OFFSET('Sanitation Data'!$H$11,0,10*ROW('Sanitation Data'!H142))),'Data Summary'!DH148="Yes"),OFFSET('Sanitation Data'!$H$11,0,10*ROW('Sanitation Data'!H142)),NA())</f>
        <v>#N/A</v>
      </c>
      <c r="AT148" s="508" t="e">
        <f ca="1">+IF(AND(ISNUMBER(OFFSET('Sanitation Data'!$H$12,0,10*ROW('Sanitation Data'!H142))),'Data Summary'!DI148="Yes"),OFFSET('Sanitation Data'!$H$12,0,10*ROW('Sanitation Data'!H142)),NA())</f>
        <v>#N/A</v>
      </c>
      <c r="AU148" s="508" t="e">
        <f ca="1">+IF(AND(ISNUMBER(OFFSET('Sanitation Data'!$I$4,0,10*ROW('Sanitation Data'!I142))),'Data Summary'!DJ148="Yes"),100-OFFSET('Sanitation Data'!$I$4,0,10*ROW('Sanitation Data'!I142)),NA())</f>
        <v>#N/A</v>
      </c>
      <c r="AV148" s="508" t="e">
        <f ca="1">+IF(AND(ISNUMBER(OFFSET('Sanitation Data'!$I$6,0,10*ROW('Sanitation Data'!I142))),'Data Summary'!DK148="Yes"),OFFSET('Sanitation Data'!$I$6,0,10*ROW('Sanitation Data'!I142)),NA())</f>
        <v>#N/A</v>
      </c>
      <c r="AW148" s="508" t="e">
        <f ca="1">+IF(AND(ISNUMBER(OFFSET('Sanitation Data'!$I$10,0,10*ROW('Sanitation Data'!I142))),'Data Summary'!DL148="Yes"),OFFSET('Sanitation Data'!$I$10,0,10*ROW('Sanitation Data'!I142)),NA())</f>
        <v>#N/A</v>
      </c>
      <c r="AX148" s="508" t="e">
        <f ca="1">+IF(AND(ISNUMBER(OFFSET('Sanitation Data'!$I$11,0,10*ROW('Sanitation Data'!I142))),'Data Summary'!DM148="Yes"),OFFSET('Sanitation Data'!$I$11,0,10*ROW('Sanitation Data'!I142)),NA())</f>
        <v>#N/A</v>
      </c>
      <c r="AY148" s="508" t="e">
        <f ca="1">+IF(AND(ISNUMBER(OFFSET('Sanitation Data'!$I$12,0,10*ROW('Sanitation Data'!I142))),'Data Summary'!DN148="Yes"),OFFSET('Sanitation Data'!$I$12,0,10*ROW('Sanitation Data'!I142)),NA())</f>
        <v>#N/A</v>
      </c>
      <c r="AZ148" s="509" t="e">
        <f ca="1">+IF(AND(ISNUMBER(OFFSET('Hygiene Data'!$D$5,0,10*ROW('Hygiene Data'!D142))),'Data Summary'!DO148="Yes"),OFFSET('Hygiene Data'!$D$5,0,10*ROW('Hygiene Data'!D142)),NA())</f>
        <v>#N/A</v>
      </c>
      <c r="BA148" s="509" t="e">
        <f ca="1">+IF(AND(ISNUMBER(OFFSET('Hygiene Data'!$D$7,0,10*ROW('Hygiene Data'!D142))),'Data Summary'!DP148="Yes"),OFFSET('Hygiene Data'!$D$7,0,10*ROW('Hygiene Data'!D142)),NA())</f>
        <v>#N/A</v>
      </c>
      <c r="BB148" s="509" t="e">
        <f ca="1">+IF(AND(ISNUMBER(OFFSET('Hygiene Data'!$D$9,0,10*ROW('Hygiene Data'!D142))),'Data Summary'!DQ148="Yes"),OFFSET('Hygiene Data'!$D$9,0,10*ROW('Hygiene Data'!D142)),NA())</f>
        <v>#N/A</v>
      </c>
      <c r="BC148" s="509" t="e">
        <f ca="1">+IF(AND(ISNUMBER(OFFSET('Hygiene Data'!$E$5,0,10*ROW('Hygiene Data'!E142))),'Data Summary'!DR148="Yes"),OFFSET('Hygiene Data'!$E$5,0,10*ROW('Hygiene Data'!E142)),NA())</f>
        <v>#N/A</v>
      </c>
      <c r="BD148" s="509" t="e">
        <f ca="1">+IF(AND(ISNUMBER(OFFSET('Hygiene Data'!$E$7,0,10*ROW('Hygiene Data'!E142))),'Data Summary'!DS148="Yes"),OFFSET('Hygiene Data'!$E$7,0,10*ROW('Hygiene Data'!E142)),NA())</f>
        <v>#N/A</v>
      </c>
      <c r="BE148" s="509" t="e">
        <f ca="1">+IF(AND(ISNUMBER(OFFSET('Hygiene Data'!$E$9,0,10*ROW('Hygiene Data'!E142))),'Data Summary'!DT148="Yes"),OFFSET('Hygiene Data'!$E$9,0,10*ROW('Hygiene Data'!E142)),NA())</f>
        <v>#N/A</v>
      </c>
      <c r="BF148" s="509" t="e">
        <f ca="1">+IF(AND(ISNUMBER(OFFSET('Hygiene Data'!$F$5,0,10*ROW('Hygiene Data'!F142))),'Data Summary'!DU148="Yes"),OFFSET('Hygiene Data'!$F$5,0,10*ROW('Hygiene Data'!F142)),NA())</f>
        <v>#N/A</v>
      </c>
      <c r="BG148" s="509" t="e">
        <f ca="1">+IF(AND(ISNUMBER(OFFSET('Hygiene Data'!$F$7,0,10*ROW('Hygiene Data'!F142))),'Data Summary'!DV148="Yes"),OFFSET('Hygiene Data'!$F$7,0,10*ROW('Hygiene Data'!F142)),NA())</f>
        <v>#N/A</v>
      </c>
      <c r="BH148" s="509" t="e">
        <f ca="1">+IF(AND(ISNUMBER(OFFSET('Hygiene Data'!$F$9,0,10*ROW('Hygiene Data'!F142))),'Data Summary'!DW148="Yes"),OFFSET('Hygiene Data'!$F$9,0,10*ROW('Hygiene Data'!F142)),NA())</f>
        <v>#N/A</v>
      </c>
      <c r="BI148" s="509" t="e">
        <f ca="1">+IF(AND(ISNUMBER(OFFSET('Hygiene Data'!$G$5,0,10*ROW('Hygiene Data'!G142))),'Data Summary'!DX148="Yes"),OFFSET('Hygiene Data'!$G$5,0,10*ROW('Hygiene Data'!G142)),NA())</f>
        <v>#N/A</v>
      </c>
      <c r="BJ148" s="509" t="e">
        <f ca="1">+IF(AND(ISNUMBER(OFFSET('Hygiene Data'!$G$7,0,10*ROW('Hygiene Data'!G142))),'Data Summary'!DY148="Yes"),OFFSET('Hygiene Data'!$G$7,0,10*ROW('Hygiene Data'!G142)),NA())</f>
        <v>#N/A</v>
      </c>
      <c r="BK148" s="509" t="e">
        <f ca="1">+IF(AND(ISNUMBER(OFFSET('Hygiene Data'!$G$9,0,10*ROW('Hygiene Data'!G142))),'Data Summary'!DZ148="Yes"),OFFSET('Hygiene Data'!$G$9,0,10*ROW('Hygiene Data'!G142)),NA())</f>
        <v>#N/A</v>
      </c>
      <c r="BL148" s="509" t="e">
        <f ca="1">+IF(AND(ISNUMBER(OFFSET('Hygiene Data'!$H$5,0,10*ROW('Hygiene Data'!H142))),'Data Summary'!EA148="Yes"),OFFSET('Hygiene Data'!$H$5,0,10*ROW('Hygiene Data'!H142)),NA())</f>
        <v>#N/A</v>
      </c>
      <c r="BM148" s="509" t="e">
        <f ca="1">+IF(AND(ISNUMBER(OFFSET('Hygiene Data'!$H$7,0,10*ROW('Hygiene Data'!H142))),'Data Summary'!EB148="Yes"),OFFSET('Hygiene Data'!$H$7,0,10*ROW('Hygiene Data'!H142)),NA())</f>
        <v>#N/A</v>
      </c>
      <c r="BN148" s="509" t="e">
        <f ca="1">+IF(AND(ISNUMBER(OFFSET('Hygiene Data'!$H$9,0,10*ROW('Hygiene Data'!H142))),'Data Summary'!EC148="Yes"),OFFSET('Hygiene Data'!$H$9,0,10*ROW('Hygiene Data'!H142)),NA())</f>
        <v>#N/A</v>
      </c>
      <c r="BO148" s="509" t="e">
        <f ca="1">+IF(AND(ISNUMBER(OFFSET('Hygiene Data'!$I$5,0,10*ROW('Hygiene Data'!I142))),'Data Summary'!ED148="Yes"),OFFSET('Hygiene Data'!$I$5,0,10*ROW('Hygiene Data'!I142)),NA())</f>
        <v>#N/A</v>
      </c>
      <c r="BP148" s="509" t="e">
        <f ca="1">+IF(AND(ISNUMBER(OFFSET('Hygiene Data'!$I$7,0,10*ROW('Hygiene Data'!I142))),'Data Summary'!EE148="Yes"),OFFSET('Hygiene Data'!$I$7,0,10*ROW('Hygiene Data'!I142)),NA())</f>
        <v>#N/A</v>
      </c>
      <c r="BQ148" s="509" t="e">
        <f ca="1">+IF(AND(ISNUMBER(OFFSET('Hygiene Data'!$I$9,0,10*ROW('Hygiene Data'!I142))),'Data Summary'!EF148="Yes"),OFFSET('Hygiene Data'!$I$9,0,10*ROW('Hygiene Data'!I142)),NA())</f>
        <v>#N/A</v>
      </c>
    </row>
    <row r="149" spans="1:69" x14ac:dyDescent="0.25">
      <c r="A149" s="505" t="e">
        <f ca="1">+RIGHT('Data Summary'!A149,LEN('Data Summary'!A149)-9)</f>
        <v>#VALUE!</v>
      </c>
      <c r="B149" s="479" t="str">
        <f ca="1">+IF(ISTEXT('Data Summary'!B149),'Data Summary'!B149,"")</f>
        <v/>
      </c>
      <c r="C149" s="506" t="e">
        <f ca="1">+VALUE('Data Summary'!C149)</f>
        <v>#VALUE!</v>
      </c>
      <c r="D149" s="507" t="e">
        <f ca="1">+IF(AND(ISNUMBER(OFFSET('Water Data'!$D$4,0,10*ROW('Water Data'!D143))),'Data Summary'!BS149="Yes"),100-OFFSET('Water Data'!$D$4,0,10*ROW('Water Data'!D143)),NA())</f>
        <v>#N/A</v>
      </c>
      <c r="E149" s="507" t="e">
        <f ca="1">+IF(AND(ISNUMBER(OFFSET('Water Data'!$D$6,0,10*ROW('Water Data'!D143))),'Data Summary'!BT149="Yes"),OFFSET('Water Data'!$D$6,0,10*ROW('Water Data'!D143)),NA())</f>
        <v>#N/A</v>
      </c>
      <c r="F149" s="507" t="e">
        <f ca="1">+IF(AND(ISNUMBER(OFFSET('Water Data'!$D$9,0,10*ROW('Water Data'!D143))),'Data Summary'!BU149="Yes"),OFFSET('Water Data'!$D$9,0,10*ROW('Water Data'!D143)),NA())</f>
        <v>#N/A</v>
      </c>
      <c r="G149" s="507" t="e">
        <f ca="1">+IF(AND(ISNUMBER(OFFSET('Water Data'!$E$4,0,10*ROW('Water Data'!E143))),'Data Summary'!BV149="Yes"),100-OFFSET('Water Data'!$E$4,0,10*ROW('Water Data'!E143)),NA())</f>
        <v>#N/A</v>
      </c>
      <c r="H149" s="507" t="e">
        <f ca="1">+IF(AND(ISNUMBER(OFFSET('Water Data'!$E$6,0,10*ROW('Water Data'!E143))),'Data Summary'!BW149="Yes"),OFFSET('Water Data'!$E$6,0,10*ROW('Water Data'!E143)),NA())</f>
        <v>#N/A</v>
      </c>
      <c r="I149" s="507" t="e">
        <f ca="1">+IF(AND(ISNUMBER(OFFSET('Water Data'!$E$9,0,10*ROW('Water Data'!E143))),'Data Summary'!BX149="Yes"),OFFSET('Water Data'!$E$9,0,10*ROW('Water Data'!E143)),NA())</f>
        <v>#N/A</v>
      </c>
      <c r="J149" s="507" t="e">
        <f ca="1">+IF(AND(ISNUMBER(OFFSET('Water Data'!$F$4,0,10*ROW('Water Data'!F143))),'Data Summary'!BY149="Yes"),100-OFFSET('Water Data'!$F$4,0,10*ROW('Water Data'!F143)),NA())</f>
        <v>#N/A</v>
      </c>
      <c r="K149" s="507" t="e">
        <f ca="1">+IF(AND(ISNUMBER(OFFSET('Water Data'!$F$6,0,10*ROW('Water Data'!F143))),'Data Summary'!BZ149="Yes"),OFFSET('Water Data'!$F$6,0,10*ROW('Water Data'!F143)),NA())</f>
        <v>#N/A</v>
      </c>
      <c r="L149" s="507" t="e">
        <f ca="1">+IF(AND(ISNUMBER(OFFSET('Water Data'!$F$9,0,10*ROW('Water Data'!F143))),'Data Summary'!CA149="Yes"),OFFSET('Water Data'!$F$9,0,10*ROW('Water Data'!F143)),NA())</f>
        <v>#N/A</v>
      </c>
      <c r="M149" s="507" t="e">
        <f ca="1">+IF(AND(ISNUMBER(OFFSET('Water Data'!$G$4,0,10*ROW('Water Data'!G143))),'Data Summary'!CB149="Yes"),100-OFFSET('Water Data'!$G$4,0,10*ROW('Water Data'!G143)),NA())</f>
        <v>#N/A</v>
      </c>
      <c r="N149" s="507" t="e">
        <f ca="1">+IF(AND(ISNUMBER(OFFSET('Water Data'!$G$6,0,10*ROW('Water Data'!G143))),'Data Summary'!CC149="Yes"),OFFSET('Water Data'!$G$6,0,10*ROW('Water Data'!G143)),NA())</f>
        <v>#N/A</v>
      </c>
      <c r="O149" s="507" t="e">
        <f ca="1">+IF(AND(ISNUMBER(OFFSET('Water Data'!$G$9,0,10*ROW('Water Data'!G143))),'Data Summary'!CD149="Yes"),OFFSET('Water Data'!$G$9,0,10*ROW('Water Data'!G143)),NA())</f>
        <v>#N/A</v>
      </c>
      <c r="P149" s="507" t="e">
        <f ca="1">+IF(AND(ISNUMBER(OFFSET('Water Data'!$H$4,0,10*ROW('Water Data'!H143))),'Data Summary'!CE149="Yes"),100-OFFSET('Water Data'!$H$4,0,10*ROW('Water Data'!H143)),NA())</f>
        <v>#N/A</v>
      </c>
      <c r="Q149" s="507" t="e">
        <f ca="1">+IF(AND(ISNUMBER(OFFSET('Water Data'!$H$6,0,10*ROW('Water Data'!H143))),'Data Summary'!CF149="Yes"),OFFSET('Water Data'!$H$6,0,10*ROW('Water Data'!H143)),NA())</f>
        <v>#N/A</v>
      </c>
      <c r="R149" s="507" t="e">
        <f ca="1">+IF(AND(ISNUMBER(OFFSET('Water Data'!$H$9,0,10*ROW('Water Data'!H143))),'Data Summary'!CG149="Yes"),OFFSET('Water Data'!$H$9,0,10*ROW('Water Data'!H143)),NA())</f>
        <v>#N/A</v>
      </c>
      <c r="S149" s="507" t="e">
        <f ca="1">+IF(AND(ISNUMBER(OFFSET('Water Data'!$I$4,0,10*ROW('Water Data'!I143))),'Data Summary'!CH149="Yes"),100-OFFSET('Water Data'!$I$4,0,10*ROW('Water Data'!I143)),NA())</f>
        <v>#N/A</v>
      </c>
      <c r="T149" s="507" t="e">
        <f ca="1">+IF(AND(ISNUMBER(OFFSET('Water Data'!$I$6,0,10*ROW('Water Data'!I143))),'Data Summary'!CI149="Yes"),OFFSET('Water Data'!$I$6,0,10*ROW('Water Data'!I143)),NA())</f>
        <v>#N/A</v>
      </c>
      <c r="U149" s="507" t="e">
        <f ca="1">+IF(AND(ISNUMBER(OFFSET('Water Data'!$I$9,0,10*ROW('Water Data'!I143))),'Data Summary'!CJ149="Yes"),OFFSET('Water Data'!$I$9,0,10*ROW('Water Data'!I143)),NA())</f>
        <v>#N/A</v>
      </c>
      <c r="V149" s="508" t="e">
        <f ca="1">+IF(AND(ISNUMBER(OFFSET('Sanitation Data'!$D$4,0,10*ROW('Sanitation Data'!D143))),'Data Summary'!CK149="Yes"),100-OFFSET('Sanitation Data'!$D$4,0,10*ROW('Sanitation Data'!D143)),NA())</f>
        <v>#N/A</v>
      </c>
      <c r="W149" s="508" t="e">
        <f ca="1">+IF(AND(ISNUMBER(OFFSET('Sanitation Data'!$D$6,0,10*ROW('Sanitation Data'!D143))),'Data Summary'!CL149="Yes"),OFFSET('Sanitation Data'!$D$6,0,10*ROW('Sanitation Data'!D143)),NA())</f>
        <v>#N/A</v>
      </c>
      <c r="X149" s="508" t="e">
        <f ca="1">+IF(AND(ISNUMBER(OFFSET('Sanitation Data'!$D$10,0,10*ROW('Sanitation Data'!D143))),'Data Summary'!CM149="Yes"),OFFSET('Sanitation Data'!$D$10,0,10*ROW('Sanitation Data'!D143)),NA())</f>
        <v>#N/A</v>
      </c>
      <c r="Y149" s="508" t="e">
        <f ca="1">+IF(AND(ISNUMBER(OFFSET('Sanitation Data'!$D$11,0,10*ROW('Sanitation Data'!D143))),'Data Summary'!CN149="Yes"),OFFSET('Sanitation Data'!$D$11,0,10*ROW('Sanitation Data'!D143)),NA())</f>
        <v>#N/A</v>
      </c>
      <c r="Z149" s="508" t="e">
        <f ca="1">+IF(AND(ISNUMBER(OFFSET('Sanitation Data'!$D$12,0,10*ROW('Sanitation Data'!D143))),'Data Summary'!CO149="Yes"),OFFSET('Sanitation Data'!$D$12,0,10*ROW('Sanitation Data'!D143)),NA())</f>
        <v>#N/A</v>
      </c>
      <c r="AA149" s="508" t="e">
        <f ca="1">+IF(AND(ISNUMBER(OFFSET('Sanitation Data'!$E$4,0,10*ROW('Sanitation Data'!E143))),'Data Summary'!CP149="Yes"),100-OFFSET('Sanitation Data'!$E$4,0,10*ROW('Sanitation Data'!E143)),NA())</f>
        <v>#N/A</v>
      </c>
      <c r="AB149" s="508" t="e">
        <f ca="1">+IF(AND(ISNUMBER(OFFSET('Sanitation Data'!$E$6,0,10*ROW('Sanitation Data'!E143))),'Data Summary'!CQ149="Yes"),OFFSET('Sanitation Data'!$E$6,0,10*ROW('Sanitation Data'!E143)),NA())</f>
        <v>#N/A</v>
      </c>
      <c r="AC149" s="508" t="e">
        <f ca="1">+IF(AND(ISNUMBER(OFFSET('Sanitation Data'!$E$10,0,10*ROW('Sanitation Data'!E143))),'Data Summary'!CR149="Yes"),OFFSET('Sanitation Data'!$E$10,0,10*ROW('Sanitation Data'!E143)),NA())</f>
        <v>#N/A</v>
      </c>
      <c r="AD149" s="508" t="e">
        <f ca="1">+IF(AND(ISNUMBER(OFFSET('Sanitation Data'!$E$11,0,10*ROW('Sanitation Data'!E143))),'Data Summary'!CS149="Yes"),OFFSET('Sanitation Data'!$E$11,0,10*ROW('Sanitation Data'!E143)),NA())</f>
        <v>#N/A</v>
      </c>
      <c r="AE149" s="508" t="e">
        <f ca="1">+IF(AND(ISNUMBER(OFFSET('Sanitation Data'!$E$12,0,10*ROW('Sanitation Data'!E143))),'Data Summary'!CT149="Yes"),OFFSET('Sanitation Data'!$E$12,0,10*ROW('Sanitation Data'!E143)),NA())</f>
        <v>#N/A</v>
      </c>
      <c r="AF149" s="508" t="e">
        <f ca="1">+IF(AND(ISNUMBER(OFFSET('Sanitation Data'!$F$4,0,10*ROW('Sanitation Data'!F143))),'Data Summary'!CU149="Yes"),100-OFFSET('Sanitation Data'!$F$4,0,10*ROW('Sanitation Data'!F143)),NA())</f>
        <v>#N/A</v>
      </c>
      <c r="AG149" s="508" t="e">
        <f ca="1">+IF(AND(ISNUMBER(OFFSET('Sanitation Data'!$F$6,0,10*ROW('Sanitation Data'!F143))),'Data Summary'!CV149="Yes"),OFFSET('Sanitation Data'!$F$6,0,10*ROW('Sanitation Data'!F143)),NA())</f>
        <v>#N/A</v>
      </c>
      <c r="AH149" s="508" t="e">
        <f ca="1">+IF(AND(ISNUMBER(OFFSET('Sanitation Data'!$F$10,0,10*ROW('Sanitation Data'!F143))),'Data Summary'!CW149="Yes"),OFFSET('Sanitation Data'!$F$10,0,10*ROW('Sanitation Data'!F143)),NA())</f>
        <v>#N/A</v>
      </c>
      <c r="AI149" s="508" t="e">
        <f ca="1">+IF(AND(ISNUMBER(OFFSET('Sanitation Data'!$F$11,0,10*ROW('Sanitation Data'!F143))),'Data Summary'!CX149="Yes"),OFFSET('Sanitation Data'!$F$11,0,10*ROW('Sanitation Data'!F143)),NA())</f>
        <v>#N/A</v>
      </c>
      <c r="AJ149" s="508" t="e">
        <f ca="1">+IF(AND(ISNUMBER(OFFSET('Sanitation Data'!$F$12,0,10*ROW('Sanitation Data'!F143))),'Data Summary'!CY149="Yes"),OFFSET('Sanitation Data'!$F$12,0,10*ROW('Sanitation Data'!F143)),NA())</f>
        <v>#N/A</v>
      </c>
      <c r="AK149" s="508" t="e">
        <f ca="1">+IF(AND(ISNUMBER(OFFSET('Sanitation Data'!$G$4,0,10*ROW('Sanitation Data'!G143))),'Data Summary'!CZ149="Yes"),100-OFFSET('Sanitation Data'!$G$4,0,10*ROW('Sanitation Data'!G143)),NA())</f>
        <v>#N/A</v>
      </c>
      <c r="AL149" s="508" t="e">
        <f ca="1">+IF(AND(ISNUMBER(OFFSET('Sanitation Data'!$G$6,0,10*ROW('Sanitation Data'!G143))),'Data Summary'!DA149="Yes"),OFFSET('Sanitation Data'!$G$6,0,10*ROW('Sanitation Data'!G143)),NA())</f>
        <v>#N/A</v>
      </c>
      <c r="AM149" s="508" t="e">
        <f ca="1">+IF(AND(ISNUMBER(OFFSET('Sanitation Data'!$G$10,0,10*ROW('Sanitation Data'!G143))),'Data Summary'!DB149="Yes"),OFFSET('Sanitation Data'!$G$10,0,10*ROW('Sanitation Data'!G143)),NA())</f>
        <v>#N/A</v>
      </c>
      <c r="AN149" s="508" t="e">
        <f ca="1">+IF(AND(ISNUMBER(OFFSET('Sanitation Data'!$G$11,0,10*ROW('Sanitation Data'!G143))),'Data Summary'!DC149="Yes"),OFFSET('Sanitation Data'!$G$11,0,10*ROW('Sanitation Data'!G143)),NA())</f>
        <v>#N/A</v>
      </c>
      <c r="AO149" s="508" t="e">
        <f ca="1">+IF(AND(ISNUMBER(OFFSET('Sanitation Data'!$G$12,0,10*ROW('Sanitation Data'!G143))),'Data Summary'!DD149="Yes"),OFFSET('Sanitation Data'!$G$12,0,10*ROW('Sanitation Data'!G143)),NA())</f>
        <v>#N/A</v>
      </c>
      <c r="AP149" s="508" t="e">
        <f ca="1">+IF(AND(ISNUMBER(OFFSET('Sanitation Data'!$H$4,0,10*ROW('Sanitation Data'!H143))),'Data Summary'!DE149="Yes"),100-OFFSET('Sanitation Data'!$H$4,0,10*ROW('Sanitation Data'!H143)),NA())</f>
        <v>#N/A</v>
      </c>
      <c r="AQ149" s="508" t="e">
        <f ca="1">+IF(AND(ISNUMBER(OFFSET('Sanitation Data'!$H$6,0,10*ROW('Sanitation Data'!H143))),'Data Summary'!DF149="Yes"),OFFSET('Sanitation Data'!$H$6,0,10*ROW('Sanitation Data'!H143)),NA())</f>
        <v>#N/A</v>
      </c>
      <c r="AR149" s="508" t="e">
        <f ca="1">+IF(AND(ISNUMBER(OFFSET('Sanitation Data'!$H$10,0,10*ROW('Sanitation Data'!H143))),'Data Summary'!DG149="Yes"),OFFSET('Sanitation Data'!$H$10,0,10*ROW('Sanitation Data'!H143)),NA())</f>
        <v>#N/A</v>
      </c>
      <c r="AS149" s="508" t="e">
        <f ca="1">+IF(AND(ISNUMBER(OFFSET('Sanitation Data'!$H$11,0,10*ROW('Sanitation Data'!H143))),'Data Summary'!DH149="Yes"),OFFSET('Sanitation Data'!$H$11,0,10*ROW('Sanitation Data'!H143)),NA())</f>
        <v>#N/A</v>
      </c>
      <c r="AT149" s="508" t="e">
        <f ca="1">+IF(AND(ISNUMBER(OFFSET('Sanitation Data'!$H$12,0,10*ROW('Sanitation Data'!H143))),'Data Summary'!DI149="Yes"),OFFSET('Sanitation Data'!$H$12,0,10*ROW('Sanitation Data'!H143)),NA())</f>
        <v>#N/A</v>
      </c>
      <c r="AU149" s="508" t="e">
        <f ca="1">+IF(AND(ISNUMBER(OFFSET('Sanitation Data'!$I$4,0,10*ROW('Sanitation Data'!I143))),'Data Summary'!DJ149="Yes"),100-OFFSET('Sanitation Data'!$I$4,0,10*ROW('Sanitation Data'!I143)),NA())</f>
        <v>#N/A</v>
      </c>
      <c r="AV149" s="508" t="e">
        <f ca="1">+IF(AND(ISNUMBER(OFFSET('Sanitation Data'!$I$6,0,10*ROW('Sanitation Data'!I143))),'Data Summary'!DK149="Yes"),OFFSET('Sanitation Data'!$I$6,0,10*ROW('Sanitation Data'!I143)),NA())</f>
        <v>#N/A</v>
      </c>
      <c r="AW149" s="508" t="e">
        <f ca="1">+IF(AND(ISNUMBER(OFFSET('Sanitation Data'!$I$10,0,10*ROW('Sanitation Data'!I143))),'Data Summary'!DL149="Yes"),OFFSET('Sanitation Data'!$I$10,0,10*ROW('Sanitation Data'!I143)),NA())</f>
        <v>#N/A</v>
      </c>
      <c r="AX149" s="508" t="e">
        <f ca="1">+IF(AND(ISNUMBER(OFFSET('Sanitation Data'!$I$11,0,10*ROW('Sanitation Data'!I143))),'Data Summary'!DM149="Yes"),OFFSET('Sanitation Data'!$I$11,0,10*ROW('Sanitation Data'!I143)),NA())</f>
        <v>#N/A</v>
      </c>
      <c r="AY149" s="508" t="e">
        <f ca="1">+IF(AND(ISNUMBER(OFFSET('Sanitation Data'!$I$12,0,10*ROW('Sanitation Data'!I143))),'Data Summary'!DN149="Yes"),OFFSET('Sanitation Data'!$I$12,0,10*ROW('Sanitation Data'!I143)),NA())</f>
        <v>#N/A</v>
      </c>
      <c r="AZ149" s="509" t="e">
        <f ca="1">+IF(AND(ISNUMBER(OFFSET('Hygiene Data'!$D$5,0,10*ROW('Hygiene Data'!D143))),'Data Summary'!DO149="Yes"),OFFSET('Hygiene Data'!$D$5,0,10*ROW('Hygiene Data'!D143)),NA())</f>
        <v>#N/A</v>
      </c>
      <c r="BA149" s="509" t="e">
        <f ca="1">+IF(AND(ISNUMBER(OFFSET('Hygiene Data'!$D$7,0,10*ROW('Hygiene Data'!D143))),'Data Summary'!DP149="Yes"),OFFSET('Hygiene Data'!$D$7,0,10*ROW('Hygiene Data'!D143)),NA())</f>
        <v>#N/A</v>
      </c>
      <c r="BB149" s="509" t="e">
        <f ca="1">+IF(AND(ISNUMBER(OFFSET('Hygiene Data'!$D$9,0,10*ROW('Hygiene Data'!D143))),'Data Summary'!DQ149="Yes"),OFFSET('Hygiene Data'!$D$9,0,10*ROW('Hygiene Data'!D143)),NA())</f>
        <v>#N/A</v>
      </c>
      <c r="BC149" s="509" t="e">
        <f ca="1">+IF(AND(ISNUMBER(OFFSET('Hygiene Data'!$E$5,0,10*ROW('Hygiene Data'!E143))),'Data Summary'!DR149="Yes"),OFFSET('Hygiene Data'!$E$5,0,10*ROW('Hygiene Data'!E143)),NA())</f>
        <v>#N/A</v>
      </c>
      <c r="BD149" s="509" t="e">
        <f ca="1">+IF(AND(ISNUMBER(OFFSET('Hygiene Data'!$E$7,0,10*ROW('Hygiene Data'!E143))),'Data Summary'!DS149="Yes"),OFFSET('Hygiene Data'!$E$7,0,10*ROW('Hygiene Data'!E143)),NA())</f>
        <v>#N/A</v>
      </c>
      <c r="BE149" s="509" t="e">
        <f ca="1">+IF(AND(ISNUMBER(OFFSET('Hygiene Data'!$E$9,0,10*ROW('Hygiene Data'!E143))),'Data Summary'!DT149="Yes"),OFFSET('Hygiene Data'!$E$9,0,10*ROW('Hygiene Data'!E143)),NA())</f>
        <v>#N/A</v>
      </c>
      <c r="BF149" s="509" t="e">
        <f ca="1">+IF(AND(ISNUMBER(OFFSET('Hygiene Data'!$F$5,0,10*ROW('Hygiene Data'!F143))),'Data Summary'!DU149="Yes"),OFFSET('Hygiene Data'!$F$5,0,10*ROW('Hygiene Data'!F143)),NA())</f>
        <v>#N/A</v>
      </c>
      <c r="BG149" s="509" t="e">
        <f ca="1">+IF(AND(ISNUMBER(OFFSET('Hygiene Data'!$F$7,0,10*ROW('Hygiene Data'!F143))),'Data Summary'!DV149="Yes"),OFFSET('Hygiene Data'!$F$7,0,10*ROW('Hygiene Data'!F143)),NA())</f>
        <v>#N/A</v>
      </c>
      <c r="BH149" s="509" t="e">
        <f ca="1">+IF(AND(ISNUMBER(OFFSET('Hygiene Data'!$F$9,0,10*ROW('Hygiene Data'!F143))),'Data Summary'!DW149="Yes"),OFFSET('Hygiene Data'!$F$9,0,10*ROW('Hygiene Data'!F143)),NA())</f>
        <v>#N/A</v>
      </c>
      <c r="BI149" s="509" t="e">
        <f ca="1">+IF(AND(ISNUMBER(OFFSET('Hygiene Data'!$G$5,0,10*ROW('Hygiene Data'!G143))),'Data Summary'!DX149="Yes"),OFFSET('Hygiene Data'!$G$5,0,10*ROW('Hygiene Data'!G143)),NA())</f>
        <v>#N/A</v>
      </c>
      <c r="BJ149" s="509" t="e">
        <f ca="1">+IF(AND(ISNUMBER(OFFSET('Hygiene Data'!$G$7,0,10*ROW('Hygiene Data'!G143))),'Data Summary'!DY149="Yes"),OFFSET('Hygiene Data'!$G$7,0,10*ROW('Hygiene Data'!G143)),NA())</f>
        <v>#N/A</v>
      </c>
      <c r="BK149" s="509" t="e">
        <f ca="1">+IF(AND(ISNUMBER(OFFSET('Hygiene Data'!$G$9,0,10*ROW('Hygiene Data'!G143))),'Data Summary'!DZ149="Yes"),OFFSET('Hygiene Data'!$G$9,0,10*ROW('Hygiene Data'!G143)),NA())</f>
        <v>#N/A</v>
      </c>
      <c r="BL149" s="509" t="e">
        <f ca="1">+IF(AND(ISNUMBER(OFFSET('Hygiene Data'!$H$5,0,10*ROW('Hygiene Data'!H143))),'Data Summary'!EA149="Yes"),OFFSET('Hygiene Data'!$H$5,0,10*ROW('Hygiene Data'!H143)),NA())</f>
        <v>#N/A</v>
      </c>
      <c r="BM149" s="509" t="e">
        <f ca="1">+IF(AND(ISNUMBER(OFFSET('Hygiene Data'!$H$7,0,10*ROW('Hygiene Data'!H143))),'Data Summary'!EB149="Yes"),OFFSET('Hygiene Data'!$H$7,0,10*ROW('Hygiene Data'!H143)),NA())</f>
        <v>#N/A</v>
      </c>
      <c r="BN149" s="509" t="e">
        <f ca="1">+IF(AND(ISNUMBER(OFFSET('Hygiene Data'!$H$9,0,10*ROW('Hygiene Data'!H143))),'Data Summary'!EC149="Yes"),OFFSET('Hygiene Data'!$H$9,0,10*ROW('Hygiene Data'!H143)),NA())</f>
        <v>#N/A</v>
      </c>
      <c r="BO149" s="509" t="e">
        <f ca="1">+IF(AND(ISNUMBER(OFFSET('Hygiene Data'!$I$5,0,10*ROW('Hygiene Data'!I143))),'Data Summary'!ED149="Yes"),OFFSET('Hygiene Data'!$I$5,0,10*ROW('Hygiene Data'!I143)),NA())</f>
        <v>#N/A</v>
      </c>
      <c r="BP149" s="509" t="e">
        <f ca="1">+IF(AND(ISNUMBER(OFFSET('Hygiene Data'!$I$7,0,10*ROW('Hygiene Data'!I143))),'Data Summary'!EE149="Yes"),OFFSET('Hygiene Data'!$I$7,0,10*ROW('Hygiene Data'!I143)),NA())</f>
        <v>#N/A</v>
      </c>
      <c r="BQ149" s="509" t="e">
        <f ca="1">+IF(AND(ISNUMBER(OFFSET('Hygiene Data'!$I$9,0,10*ROW('Hygiene Data'!I143))),'Data Summary'!EF149="Yes"),OFFSET('Hygiene Data'!$I$9,0,10*ROW('Hygiene Data'!I143)),NA())</f>
        <v>#N/A</v>
      </c>
    </row>
    <row r="150" spans="1:69" x14ac:dyDescent="0.25">
      <c r="A150" s="505" t="e">
        <f ca="1">+RIGHT('Data Summary'!A150,LEN('Data Summary'!A150)-9)</f>
        <v>#VALUE!</v>
      </c>
      <c r="B150" s="479" t="str">
        <f ca="1">+IF(ISTEXT('Data Summary'!B150),'Data Summary'!B150,"")</f>
        <v/>
      </c>
      <c r="C150" s="506" t="e">
        <f ca="1">+VALUE('Data Summary'!C150)</f>
        <v>#VALUE!</v>
      </c>
      <c r="D150" s="507" t="e">
        <f ca="1">+IF(AND(ISNUMBER(OFFSET('Water Data'!$D$4,0,10*ROW('Water Data'!D144))),'Data Summary'!BS150="Yes"),100-OFFSET('Water Data'!$D$4,0,10*ROW('Water Data'!D144)),NA())</f>
        <v>#N/A</v>
      </c>
      <c r="E150" s="507" t="e">
        <f ca="1">+IF(AND(ISNUMBER(OFFSET('Water Data'!$D$6,0,10*ROW('Water Data'!D144))),'Data Summary'!BT150="Yes"),OFFSET('Water Data'!$D$6,0,10*ROW('Water Data'!D144)),NA())</f>
        <v>#N/A</v>
      </c>
      <c r="F150" s="507" t="e">
        <f ca="1">+IF(AND(ISNUMBER(OFFSET('Water Data'!$D$9,0,10*ROW('Water Data'!D144))),'Data Summary'!BU150="Yes"),OFFSET('Water Data'!$D$9,0,10*ROW('Water Data'!D144)),NA())</f>
        <v>#N/A</v>
      </c>
      <c r="G150" s="507" t="e">
        <f ca="1">+IF(AND(ISNUMBER(OFFSET('Water Data'!$E$4,0,10*ROW('Water Data'!E144))),'Data Summary'!BV150="Yes"),100-OFFSET('Water Data'!$E$4,0,10*ROW('Water Data'!E144)),NA())</f>
        <v>#N/A</v>
      </c>
      <c r="H150" s="507" t="e">
        <f ca="1">+IF(AND(ISNUMBER(OFFSET('Water Data'!$E$6,0,10*ROW('Water Data'!E144))),'Data Summary'!BW150="Yes"),OFFSET('Water Data'!$E$6,0,10*ROW('Water Data'!E144)),NA())</f>
        <v>#N/A</v>
      </c>
      <c r="I150" s="507" t="e">
        <f ca="1">+IF(AND(ISNUMBER(OFFSET('Water Data'!$E$9,0,10*ROW('Water Data'!E144))),'Data Summary'!BX150="Yes"),OFFSET('Water Data'!$E$9,0,10*ROW('Water Data'!E144)),NA())</f>
        <v>#N/A</v>
      </c>
      <c r="J150" s="507" t="e">
        <f ca="1">+IF(AND(ISNUMBER(OFFSET('Water Data'!$F$4,0,10*ROW('Water Data'!F144))),'Data Summary'!BY150="Yes"),100-OFFSET('Water Data'!$F$4,0,10*ROW('Water Data'!F144)),NA())</f>
        <v>#N/A</v>
      </c>
      <c r="K150" s="507" t="e">
        <f ca="1">+IF(AND(ISNUMBER(OFFSET('Water Data'!$F$6,0,10*ROW('Water Data'!F144))),'Data Summary'!BZ150="Yes"),OFFSET('Water Data'!$F$6,0,10*ROW('Water Data'!F144)),NA())</f>
        <v>#N/A</v>
      </c>
      <c r="L150" s="507" t="e">
        <f ca="1">+IF(AND(ISNUMBER(OFFSET('Water Data'!$F$9,0,10*ROW('Water Data'!F144))),'Data Summary'!CA150="Yes"),OFFSET('Water Data'!$F$9,0,10*ROW('Water Data'!F144)),NA())</f>
        <v>#N/A</v>
      </c>
      <c r="M150" s="507" t="e">
        <f ca="1">+IF(AND(ISNUMBER(OFFSET('Water Data'!$G$4,0,10*ROW('Water Data'!G144))),'Data Summary'!CB150="Yes"),100-OFFSET('Water Data'!$G$4,0,10*ROW('Water Data'!G144)),NA())</f>
        <v>#N/A</v>
      </c>
      <c r="N150" s="507" t="e">
        <f ca="1">+IF(AND(ISNUMBER(OFFSET('Water Data'!$G$6,0,10*ROW('Water Data'!G144))),'Data Summary'!CC150="Yes"),OFFSET('Water Data'!$G$6,0,10*ROW('Water Data'!G144)),NA())</f>
        <v>#N/A</v>
      </c>
      <c r="O150" s="507" t="e">
        <f ca="1">+IF(AND(ISNUMBER(OFFSET('Water Data'!$G$9,0,10*ROW('Water Data'!G144))),'Data Summary'!CD150="Yes"),OFFSET('Water Data'!$G$9,0,10*ROW('Water Data'!G144)),NA())</f>
        <v>#N/A</v>
      </c>
      <c r="P150" s="507" t="e">
        <f ca="1">+IF(AND(ISNUMBER(OFFSET('Water Data'!$H$4,0,10*ROW('Water Data'!H144))),'Data Summary'!CE150="Yes"),100-OFFSET('Water Data'!$H$4,0,10*ROW('Water Data'!H144)),NA())</f>
        <v>#N/A</v>
      </c>
      <c r="Q150" s="507" t="e">
        <f ca="1">+IF(AND(ISNUMBER(OFFSET('Water Data'!$H$6,0,10*ROW('Water Data'!H144))),'Data Summary'!CF150="Yes"),OFFSET('Water Data'!$H$6,0,10*ROW('Water Data'!H144)),NA())</f>
        <v>#N/A</v>
      </c>
      <c r="R150" s="507" t="e">
        <f ca="1">+IF(AND(ISNUMBER(OFFSET('Water Data'!$H$9,0,10*ROW('Water Data'!H144))),'Data Summary'!CG150="Yes"),OFFSET('Water Data'!$H$9,0,10*ROW('Water Data'!H144)),NA())</f>
        <v>#N/A</v>
      </c>
      <c r="S150" s="507" t="e">
        <f ca="1">+IF(AND(ISNUMBER(OFFSET('Water Data'!$I$4,0,10*ROW('Water Data'!I144))),'Data Summary'!CH150="Yes"),100-OFFSET('Water Data'!$I$4,0,10*ROW('Water Data'!I144)),NA())</f>
        <v>#N/A</v>
      </c>
      <c r="T150" s="507" t="e">
        <f ca="1">+IF(AND(ISNUMBER(OFFSET('Water Data'!$I$6,0,10*ROW('Water Data'!I144))),'Data Summary'!CI150="Yes"),OFFSET('Water Data'!$I$6,0,10*ROW('Water Data'!I144)),NA())</f>
        <v>#N/A</v>
      </c>
      <c r="U150" s="507" t="e">
        <f ca="1">+IF(AND(ISNUMBER(OFFSET('Water Data'!$I$9,0,10*ROW('Water Data'!I144))),'Data Summary'!CJ150="Yes"),OFFSET('Water Data'!$I$9,0,10*ROW('Water Data'!I144)),NA())</f>
        <v>#N/A</v>
      </c>
      <c r="V150" s="508" t="e">
        <f ca="1">+IF(AND(ISNUMBER(OFFSET('Sanitation Data'!$D$4,0,10*ROW('Sanitation Data'!D144))),'Data Summary'!CK150="Yes"),100-OFFSET('Sanitation Data'!$D$4,0,10*ROW('Sanitation Data'!D144)),NA())</f>
        <v>#N/A</v>
      </c>
      <c r="W150" s="508" t="e">
        <f ca="1">+IF(AND(ISNUMBER(OFFSET('Sanitation Data'!$D$6,0,10*ROW('Sanitation Data'!D144))),'Data Summary'!CL150="Yes"),OFFSET('Sanitation Data'!$D$6,0,10*ROW('Sanitation Data'!D144)),NA())</f>
        <v>#N/A</v>
      </c>
      <c r="X150" s="508" t="e">
        <f ca="1">+IF(AND(ISNUMBER(OFFSET('Sanitation Data'!$D$10,0,10*ROW('Sanitation Data'!D144))),'Data Summary'!CM150="Yes"),OFFSET('Sanitation Data'!$D$10,0,10*ROW('Sanitation Data'!D144)),NA())</f>
        <v>#N/A</v>
      </c>
      <c r="Y150" s="508" t="e">
        <f ca="1">+IF(AND(ISNUMBER(OFFSET('Sanitation Data'!$D$11,0,10*ROW('Sanitation Data'!D144))),'Data Summary'!CN150="Yes"),OFFSET('Sanitation Data'!$D$11,0,10*ROW('Sanitation Data'!D144)),NA())</f>
        <v>#N/A</v>
      </c>
      <c r="Z150" s="508" t="e">
        <f ca="1">+IF(AND(ISNUMBER(OFFSET('Sanitation Data'!$D$12,0,10*ROW('Sanitation Data'!D144))),'Data Summary'!CO150="Yes"),OFFSET('Sanitation Data'!$D$12,0,10*ROW('Sanitation Data'!D144)),NA())</f>
        <v>#N/A</v>
      </c>
      <c r="AA150" s="508" t="e">
        <f ca="1">+IF(AND(ISNUMBER(OFFSET('Sanitation Data'!$E$4,0,10*ROW('Sanitation Data'!E144))),'Data Summary'!CP150="Yes"),100-OFFSET('Sanitation Data'!$E$4,0,10*ROW('Sanitation Data'!E144)),NA())</f>
        <v>#N/A</v>
      </c>
      <c r="AB150" s="508" t="e">
        <f ca="1">+IF(AND(ISNUMBER(OFFSET('Sanitation Data'!$E$6,0,10*ROW('Sanitation Data'!E144))),'Data Summary'!CQ150="Yes"),OFFSET('Sanitation Data'!$E$6,0,10*ROW('Sanitation Data'!E144)),NA())</f>
        <v>#N/A</v>
      </c>
      <c r="AC150" s="508" t="e">
        <f ca="1">+IF(AND(ISNUMBER(OFFSET('Sanitation Data'!$E$10,0,10*ROW('Sanitation Data'!E144))),'Data Summary'!CR150="Yes"),OFFSET('Sanitation Data'!$E$10,0,10*ROW('Sanitation Data'!E144)),NA())</f>
        <v>#N/A</v>
      </c>
      <c r="AD150" s="508" t="e">
        <f ca="1">+IF(AND(ISNUMBER(OFFSET('Sanitation Data'!$E$11,0,10*ROW('Sanitation Data'!E144))),'Data Summary'!CS150="Yes"),OFFSET('Sanitation Data'!$E$11,0,10*ROW('Sanitation Data'!E144)),NA())</f>
        <v>#N/A</v>
      </c>
      <c r="AE150" s="508" t="e">
        <f ca="1">+IF(AND(ISNUMBER(OFFSET('Sanitation Data'!$E$12,0,10*ROW('Sanitation Data'!E144))),'Data Summary'!CT150="Yes"),OFFSET('Sanitation Data'!$E$12,0,10*ROW('Sanitation Data'!E144)),NA())</f>
        <v>#N/A</v>
      </c>
      <c r="AF150" s="508" t="e">
        <f ca="1">+IF(AND(ISNUMBER(OFFSET('Sanitation Data'!$F$4,0,10*ROW('Sanitation Data'!F144))),'Data Summary'!CU150="Yes"),100-OFFSET('Sanitation Data'!$F$4,0,10*ROW('Sanitation Data'!F144)),NA())</f>
        <v>#N/A</v>
      </c>
      <c r="AG150" s="508" t="e">
        <f ca="1">+IF(AND(ISNUMBER(OFFSET('Sanitation Data'!$F$6,0,10*ROW('Sanitation Data'!F144))),'Data Summary'!CV150="Yes"),OFFSET('Sanitation Data'!$F$6,0,10*ROW('Sanitation Data'!F144)),NA())</f>
        <v>#N/A</v>
      </c>
      <c r="AH150" s="508" t="e">
        <f ca="1">+IF(AND(ISNUMBER(OFFSET('Sanitation Data'!$F$10,0,10*ROW('Sanitation Data'!F144))),'Data Summary'!CW150="Yes"),OFFSET('Sanitation Data'!$F$10,0,10*ROW('Sanitation Data'!F144)),NA())</f>
        <v>#N/A</v>
      </c>
      <c r="AI150" s="508" t="e">
        <f ca="1">+IF(AND(ISNUMBER(OFFSET('Sanitation Data'!$F$11,0,10*ROW('Sanitation Data'!F144))),'Data Summary'!CX150="Yes"),OFFSET('Sanitation Data'!$F$11,0,10*ROW('Sanitation Data'!F144)),NA())</f>
        <v>#N/A</v>
      </c>
      <c r="AJ150" s="508" t="e">
        <f ca="1">+IF(AND(ISNUMBER(OFFSET('Sanitation Data'!$F$12,0,10*ROW('Sanitation Data'!F144))),'Data Summary'!CY150="Yes"),OFFSET('Sanitation Data'!$F$12,0,10*ROW('Sanitation Data'!F144)),NA())</f>
        <v>#N/A</v>
      </c>
      <c r="AK150" s="508" t="e">
        <f ca="1">+IF(AND(ISNUMBER(OFFSET('Sanitation Data'!$G$4,0,10*ROW('Sanitation Data'!G144))),'Data Summary'!CZ150="Yes"),100-OFFSET('Sanitation Data'!$G$4,0,10*ROW('Sanitation Data'!G144)),NA())</f>
        <v>#N/A</v>
      </c>
      <c r="AL150" s="508" t="e">
        <f ca="1">+IF(AND(ISNUMBER(OFFSET('Sanitation Data'!$G$6,0,10*ROW('Sanitation Data'!G144))),'Data Summary'!DA150="Yes"),OFFSET('Sanitation Data'!$G$6,0,10*ROW('Sanitation Data'!G144)),NA())</f>
        <v>#N/A</v>
      </c>
      <c r="AM150" s="508" t="e">
        <f ca="1">+IF(AND(ISNUMBER(OFFSET('Sanitation Data'!$G$10,0,10*ROW('Sanitation Data'!G144))),'Data Summary'!DB150="Yes"),OFFSET('Sanitation Data'!$G$10,0,10*ROW('Sanitation Data'!G144)),NA())</f>
        <v>#N/A</v>
      </c>
      <c r="AN150" s="508" t="e">
        <f ca="1">+IF(AND(ISNUMBER(OFFSET('Sanitation Data'!$G$11,0,10*ROW('Sanitation Data'!G144))),'Data Summary'!DC150="Yes"),OFFSET('Sanitation Data'!$G$11,0,10*ROW('Sanitation Data'!G144)),NA())</f>
        <v>#N/A</v>
      </c>
      <c r="AO150" s="508" t="e">
        <f ca="1">+IF(AND(ISNUMBER(OFFSET('Sanitation Data'!$G$12,0,10*ROW('Sanitation Data'!G144))),'Data Summary'!DD150="Yes"),OFFSET('Sanitation Data'!$G$12,0,10*ROW('Sanitation Data'!G144)),NA())</f>
        <v>#N/A</v>
      </c>
      <c r="AP150" s="508" t="e">
        <f ca="1">+IF(AND(ISNUMBER(OFFSET('Sanitation Data'!$H$4,0,10*ROW('Sanitation Data'!H144))),'Data Summary'!DE150="Yes"),100-OFFSET('Sanitation Data'!$H$4,0,10*ROW('Sanitation Data'!H144)),NA())</f>
        <v>#N/A</v>
      </c>
      <c r="AQ150" s="508" t="e">
        <f ca="1">+IF(AND(ISNUMBER(OFFSET('Sanitation Data'!$H$6,0,10*ROW('Sanitation Data'!H144))),'Data Summary'!DF150="Yes"),OFFSET('Sanitation Data'!$H$6,0,10*ROW('Sanitation Data'!H144)),NA())</f>
        <v>#N/A</v>
      </c>
      <c r="AR150" s="508" t="e">
        <f ca="1">+IF(AND(ISNUMBER(OFFSET('Sanitation Data'!$H$10,0,10*ROW('Sanitation Data'!H144))),'Data Summary'!DG150="Yes"),OFFSET('Sanitation Data'!$H$10,0,10*ROW('Sanitation Data'!H144)),NA())</f>
        <v>#N/A</v>
      </c>
      <c r="AS150" s="508" t="e">
        <f ca="1">+IF(AND(ISNUMBER(OFFSET('Sanitation Data'!$H$11,0,10*ROW('Sanitation Data'!H144))),'Data Summary'!DH150="Yes"),OFFSET('Sanitation Data'!$H$11,0,10*ROW('Sanitation Data'!H144)),NA())</f>
        <v>#N/A</v>
      </c>
      <c r="AT150" s="508" t="e">
        <f ca="1">+IF(AND(ISNUMBER(OFFSET('Sanitation Data'!$H$12,0,10*ROW('Sanitation Data'!H144))),'Data Summary'!DI150="Yes"),OFFSET('Sanitation Data'!$H$12,0,10*ROW('Sanitation Data'!H144)),NA())</f>
        <v>#N/A</v>
      </c>
      <c r="AU150" s="508" t="e">
        <f ca="1">+IF(AND(ISNUMBER(OFFSET('Sanitation Data'!$I$4,0,10*ROW('Sanitation Data'!I144))),'Data Summary'!DJ150="Yes"),100-OFFSET('Sanitation Data'!$I$4,0,10*ROW('Sanitation Data'!I144)),NA())</f>
        <v>#N/A</v>
      </c>
      <c r="AV150" s="508" t="e">
        <f ca="1">+IF(AND(ISNUMBER(OFFSET('Sanitation Data'!$I$6,0,10*ROW('Sanitation Data'!I144))),'Data Summary'!DK150="Yes"),OFFSET('Sanitation Data'!$I$6,0,10*ROW('Sanitation Data'!I144)),NA())</f>
        <v>#N/A</v>
      </c>
      <c r="AW150" s="508" t="e">
        <f ca="1">+IF(AND(ISNUMBER(OFFSET('Sanitation Data'!$I$10,0,10*ROW('Sanitation Data'!I144))),'Data Summary'!DL150="Yes"),OFFSET('Sanitation Data'!$I$10,0,10*ROW('Sanitation Data'!I144)),NA())</f>
        <v>#N/A</v>
      </c>
      <c r="AX150" s="508" t="e">
        <f ca="1">+IF(AND(ISNUMBER(OFFSET('Sanitation Data'!$I$11,0,10*ROW('Sanitation Data'!I144))),'Data Summary'!DM150="Yes"),OFFSET('Sanitation Data'!$I$11,0,10*ROW('Sanitation Data'!I144)),NA())</f>
        <v>#N/A</v>
      </c>
      <c r="AY150" s="508" t="e">
        <f ca="1">+IF(AND(ISNUMBER(OFFSET('Sanitation Data'!$I$12,0,10*ROW('Sanitation Data'!I144))),'Data Summary'!DN150="Yes"),OFFSET('Sanitation Data'!$I$12,0,10*ROW('Sanitation Data'!I144)),NA())</f>
        <v>#N/A</v>
      </c>
      <c r="AZ150" s="509" t="e">
        <f ca="1">+IF(AND(ISNUMBER(OFFSET('Hygiene Data'!$D$5,0,10*ROW('Hygiene Data'!D144))),'Data Summary'!DO150="Yes"),OFFSET('Hygiene Data'!$D$5,0,10*ROW('Hygiene Data'!D144)),NA())</f>
        <v>#N/A</v>
      </c>
      <c r="BA150" s="509" t="e">
        <f ca="1">+IF(AND(ISNUMBER(OFFSET('Hygiene Data'!$D$7,0,10*ROW('Hygiene Data'!D144))),'Data Summary'!DP150="Yes"),OFFSET('Hygiene Data'!$D$7,0,10*ROW('Hygiene Data'!D144)),NA())</f>
        <v>#N/A</v>
      </c>
      <c r="BB150" s="509" t="e">
        <f ca="1">+IF(AND(ISNUMBER(OFFSET('Hygiene Data'!$D$9,0,10*ROW('Hygiene Data'!D144))),'Data Summary'!DQ150="Yes"),OFFSET('Hygiene Data'!$D$9,0,10*ROW('Hygiene Data'!D144)),NA())</f>
        <v>#N/A</v>
      </c>
      <c r="BC150" s="509" t="e">
        <f ca="1">+IF(AND(ISNUMBER(OFFSET('Hygiene Data'!$E$5,0,10*ROW('Hygiene Data'!E144))),'Data Summary'!DR150="Yes"),OFFSET('Hygiene Data'!$E$5,0,10*ROW('Hygiene Data'!E144)),NA())</f>
        <v>#N/A</v>
      </c>
      <c r="BD150" s="509" t="e">
        <f ca="1">+IF(AND(ISNUMBER(OFFSET('Hygiene Data'!$E$7,0,10*ROW('Hygiene Data'!E144))),'Data Summary'!DS150="Yes"),OFFSET('Hygiene Data'!$E$7,0,10*ROW('Hygiene Data'!E144)),NA())</f>
        <v>#N/A</v>
      </c>
      <c r="BE150" s="509" t="e">
        <f ca="1">+IF(AND(ISNUMBER(OFFSET('Hygiene Data'!$E$9,0,10*ROW('Hygiene Data'!E144))),'Data Summary'!DT150="Yes"),OFFSET('Hygiene Data'!$E$9,0,10*ROW('Hygiene Data'!E144)),NA())</f>
        <v>#N/A</v>
      </c>
      <c r="BF150" s="509" t="e">
        <f ca="1">+IF(AND(ISNUMBER(OFFSET('Hygiene Data'!$F$5,0,10*ROW('Hygiene Data'!F144))),'Data Summary'!DU150="Yes"),OFFSET('Hygiene Data'!$F$5,0,10*ROW('Hygiene Data'!F144)),NA())</f>
        <v>#N/A</v>
      </c>
      <c r="BG150" s="509" t="e">
        <f ca="1">+IF(AND(ISNUMBER(OFFSET('Hygiene Data'!$F$7,0,10*ROW('Hygiene Data'!F144))),'Data Summary'!DV150="Yes"),OFFSET('Hygiene Data'!$F$7,0,10*ROW('Hygiene Data'!F144)),NA())</f>
        <v>#N/A</v>
      </c>
      <c r="BH150" s="509" t="e">
        <f ca="1">+IF(AND(ISNUMBER(OFFSET('Hygiene Data'!$F$9,0,10*ROW('Hygiene Data'!F144))),'Data Summary'!DW150="Yes"),OFFSET('Hygiene Data'!$F$9,0,10*ROW('Hygiene Data'!F144)),NA())</f>
        <v>#N/A</v>
      </c>
      <c r="BI150" s="509" t="e">
        <f ca="1">+IF(AND(ISNUMBER(OFFSET('Hygiene Data'!$G$5,0,10*ROW('Hygiene Data'!G144))),'Data Summary'!DX150="Yes"),OFFSET('Hygiene Data'!$G$5,0,10*ROW('Hygiene Data'!G144)),NA())</f>
        <v>#N/A</v>
      </c>
      <c r="BJ150" s="509" t="e">
        <f ca="1">+IF(AND(ISNUMBER(OFFSET('Hygiene Data'!$G$7,0,10*ROW('Hygiene Data'!G144))),'Data Summary'!DY150="Yes"),OFFSET('Hygiene Data'!$G$7,0,10*ROW('Hygiene Data'!G144)),NA())</f>
        <v>#N/A</v>
      </c>
      <c r="BK150" s="509" t="e">
        <f ca="1">+IF(AND(ISNUMBER(OFFSET('Hygiene Data'!$G$9,0,10*ROW('Hygiene Data'!G144))),'Data Summary'!DZ150="Yes"),OFFSET('Hygiene Data'!$G$9,0,10*ROW('Hygiene Data'!G144)),NA())</f>
        <v>#N/A</v>
      </c>
      <c r="BL150" s="509" t="e">
        <f ca="1">+IF(AND(ISNUMBER(OFFSET('Hygiene Data'!$H$5,0,10*ROW('Hygiene Data'!H144))),'Data Summary'!EA150="Yes"),OFFSET('Hygiene Data'!$H$5,0,10*ROW('Hygiene Data'!H144)),NA())</f>
        <v>#N/A</v>
      </c>
      <c r="BM150" s="509" t="e">
        <f ca="1">+IF(AND(ISNUMBER(OFFSET('Hygiene Data'!$H$7,0,10*ROW('Hygiene Data'!H144))),'Data Summary'!EB150="Yes"),OFFSET('Hygiene Data'!$H$7,0,10*ROW('Hygiene Data'!H144)),NA())</f>
        <v>#N/A</v>
      </c>
      <c r="BN150" s="509" t="e">
        <f ca="1">+IF(AND(ISNUMBER(OFFSET('Hygiene Data'!$H$9,0,10*ROW('Hygiene Data'!H144))),'Data Summary'!EC150="Yes"),OFFSET('Hygiene Data'!$H$9,0,10*ROW('Hygiene Data'!H144)),NA())</f>
        <v>#N/A</v>
      </c>
      <c r="BO150" s="509" t="e">
        <f ca="1">+IF(AND(ISNUMBER(OFFSET('Hygiene Data'!$I$5,0,10*ROW('Hygiene Data'!I144))),'Data Summary'!ED150="Yes"),OFFSET('Hygiene Data'!$I$5,0,10*ROW('Hygiene Data'!I144)),NA())</f>
        <v>#N/A</v>
      </c>
      <c r="BP150" s="509" t="e">
        <f ca="1">+IF(AND(ISNUMBER(OFFSET('Hygiene Data'!$I$7,0,10*ROW('Hygiene Data'!I144))),'Data Summary'!EE150="Yes"),OFFSET('Hygiene Data'!$I$7,0,10*ROW('Hygiene Data'!I144)),NA())</f>
        <v>#N/A</v>
      </c>
      <c r="BQ150" s="509" t="e">
        <f ca="1">+IF(AND(ISNUMBER(OFFSET('Hygiene Data'!$I$9,0,10*ROW('Hygiene Data'!I144))),'Data Summary'!EF150="Yes"),OFFSET('Hygiene Data'!$I$9,0,10*ROW('Hygiene Data'!I144)),NA())</f>
        <v>#N/A</v>
      </c>
    </row>
    <row r="151" spans="1:69" x14ac:dyDescent="0.25">
      <c r="A151" s="505" t="e">
        <f ca="1">+RIGHT('Data Summary'!A151,LEN('Data Summary'!A151)-9)</f>
        <v>#VALUE!</v>
      </c>
      <c r="B151" s="479" t="str">
        <f ca="1">+IF(ISTEXT('Data Summary'!B151),'Data Summary'!B151,"")</f>
        <v/>
      </c>
      <c r="C151" s="506" t="e">
        <f ca="1">+VALUE('Data Summary'!C151)</f>
        <v>#VALUE!</v>
      </c>
      <c r="D151" s="507" t="e">
        <f ca="1">+IF(AND(ISNUMBER(OFFSET('Water Data'!$D$4,0,10*ROW('Water Data'!D145))),'Data Summary'!BS151="Yes"),100-OFFSET('Water Data'!$D$4,0,10*ROW('Water Data'!D145)),NA())</f>
        <v>#N/A</v>
      </c>
      <c r="E151" s="507" t="e">
        <f ca="1">+IF(AND(ISNUMBER(OFFSET('Water Data'!$D$6,0,10*ROW('Water Data'!D145))),'Data Summary'!BT151="Yes"),OFFSET('Water Data'!$D$6,0,10*ROW('Water Data'!D145)),NA())</f>
        <v>#N/A</v>
      </c>
      <c r="F151" s="507" t="e">
        <f ca="1">+IF(AND(ISNUMBER(OFFSET('Water Data'!$D$9,0,10*ROW('Water Data'!D145))),'Data Summary'!BU151="Yes"),OFFSET('Water Data'!$D$9,0,10*ROW('Water Data'!D145)),NA())</f>
        <v>#N/A</v>
      </c>
      <c r="G151" s="507" t="e">
        <f ca="1">+IF(AND(ISNUMBER(OFFSET('Water Data'!$E$4,0,10*ROW('Water Data'!E145))),'Data Summary'!BV151="Yes"),100-OFFSET('Water Data'!$E$4,0,10*ROW('Water Data'!E145)),NA())</f>
        <v>#N/A</v>
      </c>
      <c r="H151" s="507" t="e">
        <f ca="1">+IF(AND(ISNUMBER(OFFSET('Water Data'!$E$6,0,10*ROW('Water Data'!E145))),'Data Summary'!BW151="Yes"),OFFSET('Water Data'!$E$6,0,10*ROW('Water Data'!E145)),NA())</f>
        <v>#N/A</v>
      </c>
      <c r="I151" s="507" t="e">
        <f ca="1">+IF(AND(ISNUMBER(OFFSET('Water Data'!$E$9,0,10*ROW('Water Data'!E145))),'Data Summary'!BX151="Yes"),OFFSET('Water Data'!$E$9,0,10*ROW('Water Data'!E145)),NA())</f>
        <v>#N/A</v>
      </c>
      <c r="J151" s="507" t="e">
        <f ca="1">+IF(AND(ISNUMBER(OFFSET('Water Data'!$F$4,0,10*ROW('Water Data'!F145))),'Data Summary'!BY151="Yes"),100-OFFSET('Water Data'!$F$4,0,10*ROW('Water Data'!F145)),NA())</f>
        <v>#N/A</v>
      </c>
      <c r="K151" s="507" t="e">
        <f ca="1">+IF(AND(ISNUMBER(OFFSET('Water Data'!$F$6,0,10*ROW('Water Data'!F145))),'Data Summary'!BZ151="Yes"),OFFSET('Water Data'!$F$6,0,10*ROW('Water Data'!F145)),NA())</f>
        <v>#N/A</v>
      </c>
      <c r="L151" s="507" t="e">
        <f ca="1">+IF(AND(ISNUMBER(OFFSET('Water Data'!$F$9,0,10*ROW('Water Data'!F145))),'Data Summary'!CA151="Yes"),OFFSET('Water Data'!$F$9,0,10*ROW('Water Data'!F145)),NA())</f>
        <v>#N/A</v>
      </c>
      <c r="M151" s="507" t="e">
        <f ca="1">+IF(AND(ISNUMBER(OFFSET('Water Data'!$G$4,0,10*ROW('Water Data'!G145))),'Data Summary'!CB151="Yes"),100-OFFSET('Water Data'!$G$4,0,10*ROW('Water Data'!G145)),NA())</f>
        <v>#N/A</v>
      </c>
      <c r="N151" s="507" t="e">
        <f ca="1">+IF(AND(ISNUMBER(OFFSET('Water Data'!$G$6,0,10*ROW('Water Data'!G145))),'Data Summary'!CC151="Yes"),OFFSET('Water Data'!$G$6,0,10*ROW('Water Data'!G145)),NA())</f>
        <v>#N/A</v>
      </c>
      <c r="O151" s="507" t="e">
        <f ca="1">+IF(AND(ISNUMBER(OFFSET('Water Data'!$G$9,0,10*ROW('Water Data'!G145))),'Data Summary'!CD151="Yes"),OFFSET('Water Data'!$G$9,0,10*ROW('Water Data'!G145)),NA())</f>
        <v>#N/A</v>
      </c>
      <c r="P151" s="507" t="e">
        <f ca="1">+IF(AND(ISNUMBER(OFFSET('Water Data'!$H$4,0,10*ROW('Water Data'!H145))),'Data Summary'!CE151="Yes"),100-OFFSET('Water Data'!$H$4,0,10*ROW('Water Data'!H145)),NA())</f>
        <v>#N/A</v>
      </c>
      <c r="Q151" s="507" t="e">
        <f ca="1">+IF(AND(ISNUMBER(OFFSET('Water Data'!$H$6,0,10*ROW('Water Data'!H145))),'Data Summary'!CF151="Yes"),OFFSET('Water Data'!$H$6,0,10*ROW('Water Data'!H145)),NA())</f>
        <v>#N/A</v>
      </c>
      <c r="R151" s="507" t="e">
        <f ca="1">+IF(AND(ISNUMBER(OFFSET('Water Data'!$H$9,0,10*ROW('Water Data'!H145))),'Data Summary'!CG151="Yes"),OFFSET('Water Data'!$H$9,0,10*ROW('Water Data'!H145)),NA())</f>
        <v>#N/A</v>
      </c>
      <c r="S151" s="507" t="e">
        <f ca="1">+IF(AND(ISNUMBER(OFFSET('Water Data'!$I$4,0,10*ROW('Water Data'!I145))),'Data Summary'!CH151="Yes"),100-OFFSET('Water Data'!$I$4,0,10*ROW('Water Data'!I145)),NA())</f>
        <v>#N/A</v>
      </c>
      <c r="T151" s="507" t="e">
        <f ca="1">+IF(AND(ISNUMBER(OFFSET('Water Data'!$I$6,0,10*ROW('Water Data'!I145))),'Data Summary'!CI151="Yes"),OFFSET('Water Data'!$I$6,0,10*ROW('Water Data'!I145)),NA())</f>
        <v>#N/A</v>
      </c>
      <c r="U151" s="507" t="e">
        <f ca="1">+IF(AND(ISNUMBER(OFFSET('Water Data'!$I$9,0,10*ROW('Water Data'!I145))),'Data Summary'!CJ151="Yes"),OFFSET('Water Data'!$I$9,0,10*ROW('Water Data'!I145)),NA())</f>
        <v>#N/A</v>
      </c>
      <c r="V151" s="508" t="e">
        <f ca="1">+IF(AND(ISNUMBER(OFFSET('Sanitation Data'!$D$4,0,10*ROW('Sanitation Data'!D145))),'Data Summary'!CK151="Yes"),100-OFFSET('Sanitation Data'!$D$4,0,10*ROW('Sanitation Data'!D145)),NA())</f>
        <v>#N/A</v>
      </c>
      <c r="W151" s="508" t="e">
        <f ca="1">+IF(AND(ISNUMBER(OFFSET('Sanitation Data'!$D$6,0,10*ROW('Sanitation Data'!D145))),'Data Summary'!CL151="Yes"),OFFSET('Sanitation Data'!$D$6,0,10*ROW('Sanitation Data'!D145)),NA())</f>
        <v>#N/A</v>
      </c>
      <c r="X151" s="508" t="e">
        <f ca="1">+IF(AND(ISNUMBER(OFFSET('Sanitation Data'!$D$10,0,10*ROW('Sanitation Data'!D145))),'Data Summary'!CM151="Yes"),OFFSET('Sanitation Data'!$D$10,0,10*ROW('Sanitation Data'!D145)),NA())</f>
        <v>#N/A</v>
      </c>
      <c r="Y151" s="508" t="e">
        <f ca="1">+IF(AND(ISNUMBER(OFFSET('Sanitation Data'!$D$11,0,10*ROW('Sanitation Data'!D145))),'Data Summary'!CN151="Yes"),OFFSET('Sanitation Data'!$D$11,0,10*ROW('Sanitation Data'!D145)),NA())</f>
        <v>#N/A</v>
      </c>
      <c r="Z151" s="508" t="e">
        <f ca="1">+IF(AND(ISNUMBER(OFFSET('Sanitation Data'!$D$12,0,10*ROW('Sanitation Data'!D145))),'Data Summary'!CO151="Yes"),OFFSET('Sanitation Data'!$D$12,0,10*ROW('Sanitation Data'!D145)),NA())</f>
        <v>#N/A</v>
      </c>
      <c r="AA151" s="508" t="e">
        <f ca="1">+IF(AND(ISNUMBER(OFFSET('Sanitation Data'!$E$4,0,10*ROW('Sanitation Data'!E145))),'Data Summary'!CP151="Yes"),100-OFFSET('Sanitation Data'!$E$4,0,10*ROW('Sanitation Data'!E145)),NA())</f>
        <v>#N/A</v>
      </c>
      <c r="AB151" s="508" t="e">
        <f ca="1">+IF(AND(ISNUMBER(OFFSET('Sanitation Data'!$E$6,0,10*ROW('Sanitation Data'!E145))),'Data Summary'!CQ151="Yes"),OFFSET('Sanitation Data'!$E$6,0,10*ROW('Sanitation Data'!E145)),NA())</f>
        <v>#N/A</v>
      </c>
      <c r="AC151" s="508" t="e">
        <f ca="1">+IF(AND(ISNUMBER(OFFSET('Sanitation Data'!$E$10,0,10*ROW('Sanitation Data'!E145))),'Data Summary'!CR151="Yes"),OFFSET('Sanitation Data'!$E$10,0,10*ROW('Sanitation Data'!E145)),NA())</f>
        <v>#N/A</v>
      </c>
      <c r="AD151" s="508" t="e">
        <f ca="1">+IF(AND(ISNUMBER(OFFSET('Sanitation Data'!$E$11,0,10*ROW('Sanitation Data'!E145))),'Data Summary'!CS151="Yes"),OFFSET('Sanitation Data'!$E$11,0,10*ROW('Sanitation Data'!E145)),NA())</f>
        <v>#N/A</v>
      </c>
      <c r="AE151" s="508" t="e">
        <f ca="1">+IF(AND(ISNUMBER(OFFSET('Sanitation Data'!$E$12,0,10*ROW('Sanitation Data'!E145))),'Data Summary'!CT151="Yes"),OFFSET('Sanitation Data'!$E$12,0,10*ROW('Sanitation Data'!E145)),NA())</f>
        <v>#N/A</v>
      </c>
      <c r="AF151" s="508" t="e">
        <f ca="1">+IF(AND(ISNUMBER(OFFSET('Sanitation Data'!$F$4,0,10*ROW('Sanitation Data'!F145))),'Data Summary'!CU151="Yes"),100-OFFSET('Sanitation Data'!$F$4,0,10*ROW('Sanitation Data'!F145)),NA())</f>
        <v>#N/A</v>
      </c>
      <c r="AG151" s="508" t="e">
        <f ca="1">+IF(AND(ISNUMBER(OFFSET('Sanitation Data'!$F$6,0,10*ROW('Sanitation Data'!F145))),'Data Summary'!CV151="Yes"),OFFSET('Sanitation Data'!$F$6,0,10*ROW('Sanitation Data'!F145)),NA())</f>
        <v>#N/A</v>
      </c>
      <c r="AH151" s="508" t="e">
        <f ca="1">+IF(AND(ISNUMBER(OFFSET('Sanitation Data'!$F$10,0,10*ROW('Sanitation Data'!F145))),'Data Summary'!CW151="Yes"),OFFSET('Sanitation Data'!$F$10,0,10*ROW('Sanitation Data'!F145)),NA())</f>
        <v>#N/A</v>
      </c>
      <c r="AI151" s="508" t="e">
        <f ca="1">+IF(AND(ISNUMBER(OFFSET('Sanitation Data'!$F$11,0,10*ROW('Sanitation Data'!F145))),'Data Summary'!CX151="Yes"),OFFSET('Sanitation Data'!$F$11,0,10*ROW('Sanitation Data'!F145)),NA())</f>
        <v>#N/A</v>
      </c>
      <c r="AJ151" s="508" t="e">
        <f ca="1">+IF(AND(ISNUMBER(OFFSET('Sanitation Data'!$F$12,0,10*ROW('Sanitation Data'!F145))),'Data Summary'!CY151="Yes"),OFFSET('Sanitation Data'!$F$12,0,10*ROW('Sanitation Data'!F145)),NA())</f>
        <v>#N/A</v>
      </c>
      <c r="AK151" s="508" t="e">
        <f ca="1">+IF(AND(ISNUMBER(OFFSET('Sanitation Data'!$G$4,0,10*ROW('Sanitation Data'!G145))),'Data Summary'!CZ151="Yes"),100-OFFSET('Sanitation Data'!$G$4,0,10*ROW('Sanitation Data'!G145)),NA())</f>
        <v>#N/A</v>
      </c>
      <c r="AL151" s="508" t="e">
        <f ca="1">+IF(AND(ISNUMBER(OFFSET('Sanitation Data'!$G$6,0,10*ROW('Sanitation Data'!G145))),'Data Summary'!DA151="Yes"),OFFSET('Sanitation Data'!$G$6,0,10*ROW('Sanitation Data'!G145)),NA())</f>
        <v>#N/A</v>
      </c>
      <c r="AM151" s="508" t="e">
        <f ca="1">+IF(AND(ISNUMBER(OFFSET('Sanitation Data'!$G$10,0,10*ROW('Sanitation Data'!G145))),'Data Summary'!DB151="Yes"),OFFSET('Sanitation Data'!$G$10,0,10*ROW('Sanitation Data'!G145)),NA())</f>
        <v>#N/A</v>
      </c>
      <c r="AN151" s="508" t="e">
        <f ca="1">+IF(AND(ISNUMBER(OFFSET('Sanitation Data'!$G$11,0,10*ROW('Sanitation Data'!G145))),'Data Summary'!DC151="Yes"),OFFSET('Sanitation Data'!$G$11,0,10*ROW('Sanitation Data'!G145)),NA())</f>
        <v>#N/A</v>
      </c>
      <c r="AO151" s="508" t="e">
        <f ca="1">+IF(AND(ISNUMBER(OFFSET('Sanitation Data'!$G$12,0,10*ROW('Sanitation Data'!G145))),'Data Summary'!DD151="Yes"),OFFSET('Sanitation Data'!$G$12,0,10*ROW('Sanitation Data'!G145)),NA())</f>
        <v>#N/A</v>
      </c>
      <c r="AP151" s="508" t="e">
        <f ca="1">+IF(AND(ISNUMBER(OFFSET('Sanitation Data'!$H$4,0,10*ROW('Sanitation Data'!H145))),'Data Summary'!DE151="Yes"),100-OFFSET('Sanitation Data'!$H$4,0,10*ROW('Sanitation Data'!H145)),NA())</f>
        <v>#N/A</v>
      </c>
      <c r="AQ151" s="508" t="e">
        <f ca="1">+IF(AND(ISNUMBER(OFFSET('Sanitation Data'!$H$6,0,10*ROW('Sanitation Data'!H145))),'Data Summary'!DF151="Yes"),OFFSET('Sanitation Data'!$H$6,0,10*ROW('Sanitation Data'!H145)),NA())</f>
        <v>#N/A</v>
      </c>
      <c r="AR151" s="508" t="e">
        <f ca="1">+IF(AND(ISNUMBER(OFFSET('Sanitation Data'!$H$10,0,10*ROW('Sanitation Data'!H145))),'Data Summary'!DG151="Yes"),OFFSET('Sanitation Data'!$H$10,0,10*ROW('Sanitation Data'!H145)),NA())</f>
        <v>#N/A</v>
      </c>
      <c r="AS151" s="508" t="e">
        <f ca="1">+IF(AND(ISNUMBER(OFFSET('Sanitation Data'!$H$11,0,10*ROW('Sanitation Data'!H145))),'Data Summary'!DH151="Yes"),OFFSET('Sanitation Data'!$H$11,0,10*ROW('Sanitation Data'!H145)),NA())</f>
        <v>#N/A</v>
      </c>
      <c r="AT151" s="508" t="e">
        <f ca="1">+IF(AND(ISNUMBER(OFFSET('Sanitation Data'!$H$12,0,10*ROW('Sanitation Data'!H145))),'Data Summary'!DI151="Yes"),OFFSET('Sanitation Data'!$H$12,0,10*ROW('Sanitation Data'!H145)),NA())</f>
        <v>#N/A</v>
      </c>
      <c r="AU151" s="508" t="e">
        <f ca="1">+IF(AND(ISNUMBER(OFFSET('Sanitation Data'!$I$4,0,10*ROW('Sanitation Data'!I145))),'Data Summary'!DJ151="Yes"),100-OFFSET('Sanitation Data'!$I$4,0,10*ROW('Sanitation Data'!I145)),NA())</f>
        <v>#N/A</v>
      </c>
      <c r="AV151" s="508" t="e">
        <f ca="1">+IF(AND(ISNUMBER(OFFSET('Sanitation Data'!$I$6,0,10*ROW('Sanitation Data'!I145))),'Data Summary'!DK151="Yes"),OFFSET('Sanitation Data'!$I$6,0,10*ROW('Sanitation Data'!I145)),NA())</f>
        <v>#N/A</v>
      </c>
      <c r="AW151" s="508" t="e">
        <f ca="1">+IF(AND(ISNUMBER(OFFSET('Sanitation Data'!$I$10,0,10*ROW('Sanitation Data'!I145))),'Data Summary'!DL151="Yes"),OFFSET('Sanitation Data'!$I$10,0,10*ROW('Sanitation Data'!I145)),NA())</f>
        <v>#N/A</v>
      </c>
      <c r="AX151" s="508" t="e">
        <f ca="1">+IF(AND(ISNUMBER(OFFSET('Sanitation Data'!$I$11,0,10*ROW('Sanitation Data'!I145))),'Data Summary'!DM151="Yes"),OFFSET('Sanitation Data'!$I$11,0,10*ROW('Sanitation Data'!I145)),NA())</f>
        <v>#N/A</v>
      </c>
      <c r="AY151" s="508" t="e">
        <f ca="1">+IF(AND(ISNUMBER(OFFSET('Sanitation Data'!$I$12,0,10*ROW('Sanitation Data'!I145))),'Data Summary'!DN151="Yes"),OFFSET('Sanitation Data'!$I$12,0,10*ROW('Sanitation Data'!I145)),NA())</f>
        <v>#N/A</v>
      </c>
      <c r="AZ151" s="509" t="e">
        <f ca="1">+IF(AND(ISNUMBER(OFFSET('Hygiene Data'!$D$5,0,10*ROW('Hygiene Data'!D145))),'Data Summary'!DO151="Yes"),OFFSET('Hygiene Data'!$D$5,0,10*ROW('Hygiene Data'!D145)),NA())</f>
        <v>#N/A</v>
      </c>
      <c r="BA151" s="509" t="e">
        <f ca="1">+IF(AND(ISNUMBER(OFFSET('Hygiene Data'!$D$7,0,10*ROW('Hygiene Data'!D145))),'Data Summary'!DP151="Yes"),OFFSET('Hygiene Data'!$D$7,0,10*ROW('Hygiene Data'!D145)),NA())</f>
        <v>#N/A</v>
      </c>
      <c r="BB151" s="509" t="e">
        <f ca="1">+IF(AND(ISNUMBER(OFFSET('Hygiene Data'!$D$9,0,10*ROW('Hygiene Data'!D145))),'Data Summary'!DQ151="Yes"),OFFSET('Hygiene Data'!$D$9,0,10*ROW('Hygiene Data'!D145)),NA())</f>
        <v>#N/A</v>
      </c>
      <c r="BC151" s="509" t="e">
        <f ca="1">+IF(AND(ISNUMBER(OFFSET('Hygiene Data'!$E$5,0,10*ROW('Hygiene Data'!E145))),'Data Summary'!DR151="Yes"),OFFSET('Hygiene Data'!$E$5,0,10*ROW('Hygiene Data'!E145)),NA())</f>
        <v>#N/A</v>
      </c>
      <c r="BD151" s="509" t="e">
        <f ca="1">+IF(AND(ISNUMBER(OFFSET('Hygiene Data'!$E$7,0,10*ROW('Hygiene Data'!E145))),'Data Summary'!DS151="Yes"),OFFSET('Hygiene Data'!$E$7,0,10*ROW('Hygiene Data'!E145)),NA())</f>
        <v>#N/A</v>
      </c>
      <c r="BE151" s="509" t="e">
        <f ca="1">+IF(AND(ISNUMBER(OFFSET('Hygiene Data'!$E$9,0,10*ROW('Hygiene Data'!E145))),'Data Summary'!DT151="Yes"),OFFSET('Hygiene Data'!$E$9,0,10*ROW('Hygiene Data'!E145)),NA())</f>
        <v>#N/A</v>
      </c>
      <c r="BF151" s="509" t="e">
        <f ca="1">+IF(AND(ISNUMBER(OFFSET('Hygiene Data'!$F$5,0,10*ROW('Hygiene Data'!F145))),'Data Summary'!DU151="Yes"),OFFSET('Hygiene Data'!$F$5,0,10*ROW('Hygiene Data'!F145)),NA())</f>
        <v>#N/A</v>
      </c>
      <c r="BG151" s="509" t="e">
        <f ca="1">+IF(AND(ISNUMBER(OFFSET('Hygiene Data'!$F$7,0,10*ROW('Hygiene Data'!F145))),'Data Summary'!DV151="Yes"),OFFSET('Hygiene Data'!$F$7,0,10*ROW('Hygiene Data'!F145)),NA())</f>
        <v>#N/A</v>
      </c>
      <c r="BH151" s="509" t="e">
        <f ca="1">+IF(AND(ISNUMBER(OFFSET('Hygiene Data'!$F$9,0,10*ROW('Hygiene Data'!F145))),'Data Summary'!DW151="Yes"),OFFSET('Hygiene Data'!$F$9,0,10*ROW('Hygiene Data'!F145)),NA())</f>
        <v>#N/A</v>
      </c>
      <c r="BI151" s="509" t="e">
        <f ca="1">+IF(AND(ISNUMBER(OFFSET('Hygiene Data'!$G$5,0,10*ROW('Hygiene Data'!G145))),'Data Summary'!DX151="Yes"),OFFSET('Hygiene Data'!$G$5,0,10*ROW('Hygiene Data'!G145)),NA())</f>
        <v>#N/A</v>
      </c>
      <c r="BJ151" s="509" t="e">
        <f ca="1">+IF(AND(ISNUMBER(OFFSET('Hygiene Data'!$G$7,0,10*ROW('Hygiene Data'!G145))),'Data Summary'!DY151="Yes"),OFFSET('Hygiene Data'!$G$7,0,10*ROW('Hygiene Data'!G145)),NA())</f>
        <v>#N/A</v>
      </c>
      <c r="BK151" s="509" t="e">
        <f ca="1">+IF(AND(ISNUMBER(OFFSET('Hygiene Data'!$G$9,0,10*ROW('Hygiene Data'!G145))),'Data Summary'!DZ151="Yes"),OFFSET('Hygiene Data'!$G$9,0,10*ROW('Hygiene Data'!G145)),NA())</f>
        <v>#N/A</v>
      </c>
      <c r="BL151" s="509" t="e">
        <f ca="1">+IF(AND(ISNUMBER(OFFSET('Hygiene Data'!$H$5,0,10*ROW('Hygiene Data'!H145))),'Data Summary'!EA151="Yes"),OFFSET('Hygiene Data'!$H$5,0,10*ROW('Hygiene Data'!H145)),NA())</f>
        <v>#N/A</v>
      </c>
      <c r="BM151" s="509" t="e">
        <f ca="1">+IF(AND(ISNUMBER(OFFSET('Hygiene Data'!$H$7,0,10*ROW('Hygiene Data'!H145))),'Data Summary'!EB151="Yes"),OFFSET('Hygiene Data'!$H$7,0,10*ROW('Hygiene Data'!H145)),NA())</f>
        <v>#N/A</v>
      </c>
      <c r="BN151" s="509" t="e">
        <f ca="1">+IF(AND(ISNUMBER(OFFSET('Hygiene Data'!$H$9,0,10*ROW('Hygiene Data'!H145))),'Data Summary'!EC151="Yes"),OFFSET('Hygiene Data'!$H$9,0,10*ROW('Hygiene Data'!H145)),NA())</f>
        <v>#N/A</v>
      </c>
      <c r="BO151" s="509" t="e">
        <f ca="1">+IF(AND(ISNUMBER(OFFSET('Hygiene Data'!$I$5,0,10*ROW('Hygiene Data'!I145))),'Data Summary'!ED151="Yes"),OFFSET('Hygiene Data'!$I$5,0,10*ROW('Hygiene Data'!I145)),NA())</f>
        <v>#N/A</v>
      </c>
      <c r="BP151" s="509" t="e">
        <f ca="1">+IF(AND(ISNUMBER(OFFSET('Hygiene Data'!$I$7,0,10*ROW('Hygiene Data'!I145))),'Data Summary'!EE151="Yes"),OFFSET('Hygiene Data'!$I$7,0,10*ROW('Hygiene Data'!I145)),NA())</f>
        <v>#N/A</v>
      </c>
      <c r="BQ151" s="509" t="e">
        <f ca="1">+IF(AND(ISNUMBER(OFFSET('Hygiene Data'!$I$9,0,10*ROW('Hygiene Data'!I145))),'Data Summary'!EF151="Yes"),OFFSET('Hygiene Data'!$I$9,0,10*ROW('Hygiene Data'!I145)),NA())</f>
        <v>#N/A</v>
      </c>
    </row>
    <row r="152" spans="1:69" x14ac:dyDescent="0.25">
      <c r="A152" s="505" t="e">
        <f ca="1">+RIGHT('Data Summary'!A152,LEN('Data Summary'!A152)-9)</f>
        <v>#VALUE!</v>
      </c>
      <c r="B152" s="479" t="str">
        <f ca="1">+IF(ISTEXT('Data Summary'!B152),'Data Summary'!B152,"")</f>
        <v/>
      </c>
      <c r="C152" s="506" t="e">
        <f ca="1">+VALUE('Data Summary'!C152)</f>
        <v>#VALUE!</v>
      </c>
      <c r="D152" s="507" t="e">
        <f ca="1">+IF(AND(ISNUMBER(OFFSET('Water Data'!$D$4,0,10*ROW('Water Data'!D146))),'Data Summary'!BS152="Yes"),100-OFFSET('Water Data'!$D$4,0,10*ROW('Water Data'!D146)),NA())</f>
        <v>#N/A</v>
      </c>
      <c r="E152" s="507" t="e">
        <f ca="1">+IF(AND(ISNUMBER(OFFSET('Water Data'!$D$6,0,10*ROW('Water Data'!D146))),'Data Summary'!BT152="Yes"),OFFSET('Water Data'!$D$6,0,10*ROW('Water Data'!D146)),NA())</f>
        <v>#N/A</v>
      </c>
      <c r="F152" s="507" t="e">
        <f ca="1">+IF(AND(ISNUMBER(OFFSET('Water Data'!$D$9,0,10*ROW('Water Data'!D146))),'Data Summary'!BU152="Yes"),OFFSET('Water Data'!$D$9,0,10*ROW('Water Data'!D146)),NA())</f>
        <v>#N/A</v>
      </c>
      <c r="G152" s="507" t="e">
        <f ca="1">+IF(AND(ISNUMBER(OFFSET('Water Data'!$E$4,0,10*ROW('Water Data'!E146))),'Data Summary'!BV152="Yes"),100-OFFSET('Water Data'!$E$4,0,10*ROW('Water Data'!E146)),NA())</f>
        <v>#N/A</v>
      </c>
      <c r="H152" s="507" t="e">
        <f ca="1">+IF(AND(ISNUMBER(OFFSET('Water Data'!$E$6,0,10*ROW('Water Data'!E146))),'Data Summary'!BW152="Yes"),OFFSET('Water Data'!$E$6,0,10*ROW('Water Data'!E146)),NA())</f>
        <v>#N/A</v>
      </c>
      <c r="I152" s="507" t="e">
        <f ca="1">+IF(AND(ISNUMBER(OFFSET('Water Data'!$E$9,0,10*ROW('Water Data'!E146))),'Data Summary'!BX152="Yes"),OFFSET('Water Data'!$E$9,0,10*ROW('Water Data'!E146)),NA())</f>
        <v>#N/A</v>
      </c>
      <c r="J152" s="507" t="e">
        <f ca="1">+IF(AND(ISNUMBER(OFFSET('Water Data'!$F$4,0,10*ROW('Water Data'!F146))),'Data Summary'!BY152="Yes"),100-OFFSET('Water Data'!$F$4,0,10*ROW('Water Data'!F146)),NA())</f>
        <v>#N/A</v>
      </c>
      <c r="K152" s="507" t="e">
        <f ca="1">+IF(AND(ISNUMBER(OFFSET('Water Data'!$F$6,0,10*ROW('Water Data'!F146))),'Data Summary'!BZ152="Yes"),OFFSET('Water Data'!$F$6,0,10*ROW('Water Data'!F146)),NA())</f>
        <v>#N/A</v>
      </c>
      <c r="L152" s="507" t="e">
        <f ca="1">+IF(AND(ISNUMBER(OFFSET('Water Data'!$F$9,0,10*ROW('Water Data'!F146))),'Data Summary'!CA152="Yes"),OFFSET('Water Data'!$F$9,0,10*ROW('Water Data'!F146)),NA())</f>
        <v>#N/A</v>
      </c>
      <c r="M152" s="507" t="e">
        <f ca="1">+IF(AND(ISNUMBER(OFFSET('Water Data'!$G$4,0,10*ROW('Water Data'!G146))),'Data Summary'!CB152="Yes"),100-OFFSET('Water Data'!$G$4,0,10*ROW('Water Data'!G146)),NA())</f>
        <v>#N/A</v>
      </c>
      <c r="N152" s="507" t="e">
        <f ca="1">+IF(AND(ISNUMBER(OFFSET('Water Data'!$G$6,0,10*ROW('Water Data'!G146))),'Data Summary'!CC152="Yes"),OFFSET('Water Data'!$G$6,0,10*ROW('Water Data'!G146)),NA())</f>
        <v>#N/A</v>
      </c>
      <c r="O152" s="507" t="e">
        <f ca="1">+IF(AND(ISNUMBER(OFFSET('Water Data'!$G$9,0,10*ROW('Water Data'!G146))),'Data Summary'!CD152="Yes"),OFFSET('Water Data'!$G$9,0,10*ROW('Water Data'!G146)),NA())</f>
        <v>#N/A</v>
      </c>
      <c r="P152" s="507" t="e">
        <f ca="1">+IF(AND(ISNUMBER(OFFSET('Water Data'!$H$4,0,10*ROW('Water Data'!H146))),'Data Summary'!CE152="Yes"),100-OFFSET('Water Data'!$H$4,0,10*ROW('Water Data'!H146)),NA())</f>
        <v>#N/A</v>
      </c>
      <c r="Q152" s="507" t="e">
        <f ca="1">+IF(AND(ISNUMBER(OFFSET('Water Data'!$H$6,0,10*ROW('Water Data'!H146))),'Data Summary'!CF152="Yes"),OFFSET('Water Data'!$H$6,0,10*ROW('Water Data'!H146)),NA())</f>
        <v>#N/A</v>
      </c>
      <c r="R152" s="507" t="e">
        <f ca="1">+IF(AND(ISNUMBER(OFFSET('Water Data'!$H$9,0,10*ROW('Water Data'!H146))),'Data Summary'!CG152="Yes"),OFFSET('Water Data'!$H$9,0,10*ROW('Water Data'!H146)),NA())</f>
        <v>#N/A</v>
      </c>
      <c r="S152" s="507" t="e">
        <f ca="1">+IF(AND(ISNUMBER(OFFSET('Water Data'!$I$4,0,10*ROW('Water Data'!I146))),'Data Summary'!CH152="Yes"),100-OFFSET('Water Data'!$I$4,0,10*ROW('Water Data'!I146)),NA())</f>
        <v>#N/A</v>
      </c>
      <c r="T152" s="507" t="e">
        <f ca="1">+IF(AND(ISNUMBER(OFFSET('Water Data'!$I$6,0,10*ROW('Water Data'!I146))),'Data Summary'!CI152="Yes"),OFFSET('Water Data'!$I$6,0,10*ROW('Water Data'!I146)),NA())</f>
        <v>#N/A</v>
      </c>
      <c r="U152" s="507" t="e">
        <f ca="1">+IF(AND(ISNUMBER(OFFSET('Water Data'!$I$9,0,10*ROW('Water Data'!I146))),'Data Summary'!CJ152="Yes"),OFFSET('Water Data'!$I$9,0,10*ROW('Water Data'!I146)),NA())</f>
        <v>#N/A</v>
      </c>
      <c r="V152" s="508" t="e">
        <f ca="1">+IF(AND(ISNUMBER(OFFSET('Sanitation Data'!$D$4,0,10*ROW('Sanitation Data'!D146))),'Data Summary'!CK152="Yes"),100-OFFSET('Sanitation Data'!$D$4,0,10*ROW('Sanitation Data'!D146)),NA())</f>
        <v>#N/A</v>
      </c>
      <c r="W152" s="508" t="e">
        <f ca="1">+IF(AND(ISNUMBER(OFFSET('Sanitation Data'!$D$6,0,10*ROW('Sanitation Data'!D146))),'Data Summary'!CL152="Yes"),OFFSET('Sanitation Data'!$D$6,0,10*ROW('Sanitation Data'!D146)),NA())</f>
        <v>#N/A</v>
      </c>
      <c r="X152" s="508" t="e">
        <f ca="1">+IF(AND(ISNUMBER(OFFSET('Sanitation Data'!$D$10,0,10*ROW('Sanitation Data'!D146))),'Data Summary'!CM152="Yes"),OFFSET('Sanitation Data'!$D$10,0,10*ROW('Sanitation Data'!D146)),NA())</f>
        <v>#N/A</v>
      </c>
      <c r="Y152" s="508" t="e">
        <f ca="1">+IF(AND(ISNUMBER(OFFSET('Sanitation Data'!$D$11,0,10*ROW('Sanitation Data'!D146))),'Data Summary'!CN152="Yes"),OFFSET('Sanitation Data'!$D$11,0,10*ROW('Sanitation Data'!D146)),NA())</f>
        <v>#N/A</v>
      </c>
      <c r="Z152" s="508" t="e">
        <f ca="1">+IF(AND(ISNUMBER(OFFSET('Sanitation Data'!$D$12,0,10*ROW('Sanitation Data'!D146))),'Data Summary'!CO152="Yes"),OFFSET('Sanitation Data'!$D$12,0,10*ROW('Sanitation Data'!D146)),NA())</f>
        <v>#N/A</v>
      </c>
      <c r="AA152" s="508" t="e">
        <f ca="1">+IF(AND(ISNUMBER(OFFSET('Sanitation Data'!$E$4,0,10*ROW('Sanitation Data'!E146))),'Data Summary'!CP152="Yes"),100-OFFSET('Sanitation Data'!$E$4,0,10*ROW('Sanitation Data'!E146)),NA())</f>
        <v>#N/A</v>
      </c>
      <c r="AB152" s="508" t="e">
        <f ca="1">+IF(AND(ISNUMBER(OFFSET('Sanitation Data'!$E$6,0,10*ROW('Sanitation Data'!E146))),'Data Summary'!CQ152="Yes"),OFFSET('Sanitation Data'!$E$6,0,10*ROW('Sanitation Data'!E146)),NA())</f>
        <v>#N/A</v>
      </c>
      <c r="AC152" s="508" t="e">
        <f ca="1">+IF(AND(ISNUMBER(OFFSET('Sanitation Data'!$E$10,0,10*ROW('Sanitation Data'!E146))),'Data Summary'!CR152="Yes"),OFFSET('Sanitation Data'!$E$10,0,10*ROW('Sanitation Data'!E146)),NA())</f>
        <v>#N/A</v>
      </c>
      <c r="AD152" s="508" t="e">
        <f ca="1">+IF(AND(ISNUMBER(OFFSET('Sanitation Data'!$E$11,0,10*ROW('Sanitation Data'!E146))),'Data Summary'!CS152="Yes"),OFFSET('Sanitation Data'!$E$11,0,10*ROW('Sanitation Data'!E146)),NA())</f>
        <v>#N/A</v>
      </c>
      <c r="AE152" s="508" t="e">
        <f ca="1">+IF(AND(ISNUMBER(OFFSET('Sanitation Data'!$E$12,0,10*ROW('Sanitation Data'!E146))),'Data Summary'!CT152="Yes"),OFFSET('Sanitation Data'!$E$12,0,10*ROW('Sanitation Data'!E146)),NA())</f>
        <v>#N/A</v>
      </c>
      <c r="AF152" s="508" t="e">
        <f ca="1">+IF(AND(ISNUMBER(OFFSET('Sanitation Data'!$F$4,0,10*ROW('Sanitation Data'!F146))),'Data Summary'!CU152="Yes"),100-OFFSET('Sanitation Data'!$F$4,0,10*ROW('Sanitation Data'!F146)),NA())</f>
        <v>#N/A</v>
      </c>
      <c r="AG152" s="508" t="e">
        <f ca="1">+IF(AND(ISNUMBER(OFFSET('Sanitation Data'!$F$6,0,10*ROW('Sanitation Data'!F146))),'Data Summary'!CV152="Yes"),OFFSET('Sanitation Data'!$F$6,0,10*ROW('Sanitation Data'!F146)),NA())</f>
        <v>#N/A</v>
      </c>
      <c r="AH152" s="508" t="e">
        <f ca="1">+IF(AND(ISNUMBER(OFFSET('Sanitation Data'!$F$10,0,10*ROW('Sanitation Data'!F146))),'Data Summary'!CW152="Yes"),OFFSET('Sanitation Data'!$F$10,0,10*ROW('Sanitation Data'!F146)),NA())</f>
        <v>#N/A</v>
      </c>
      <c r="AI152" s="508" t="e">
        <f ca="1">+IF(AND(ISNUMBER(OFFSET('Sanitation Data'!$F$11,0,10*ROW('Sanitation Data'!F146))),'Data Summary'!CX152="Yes"),OFFSET('Sanitation Data'!$F$11,0,10*ROW('Sanitation Data'!F146)),NA())</f>
        <v>#N/A</v>
      </c>
      <c r="AJ152" s="508" t="e">
        <f ca="1">+IF(AND(ISNUMBER(OFFSET('Sanitation Data'!$F$12,0,10*ROW('Sanitation Data'!F146))),'Data Summary'!CY152="Yes"),OFFSET('Sanitation Data'!$F$12,0,10*ROW('Sanitation Data'!F146)),NA())</f>
        <v>#N/A</v>
      </c>
      <c r="AK152" s="508" t="e">
        <f ca="1">+IF(AND(ISNUMBER(OFFSET('Sanitation Data'!$G$4,0,10*ROW('Sanitation Data'!G146))),'Data Summary'!CZ152="Yes"),100-OFFSET('Sanitation Data'!$G$4,0,10*ROW('Sanitation Data'!G146)),NA())</f>
        <v>#N/A</v>
      </c>
      <c r="AL152" s="508" t="e">
        <f ca="1">+IF(AND(ISNUMBER(OFFSET('Sanitation Data'!$G$6,0,10*ROW('Sanitation Data'!G146))),'Data Summary'!DA152="Yes"),OFFSET('Sanitation Data'!$G$6,0,10*ROW('Sanitation Data'!G146)),NA())</f>
        <v>#N/A</v>
      </c>
      <c r="AM152" s="508" t="e">
        <f ca="1">+IF(AND(ISNUMBER(OFFSET('Sanitation Data'!$G$10,0,10*ROW('Sanitation Data'!G146))),'Data Summary'!DB152="Yes"),OFFSET('Sanitation Data'!$G$10,0,10*ROW('Sanitation Data'!G146)),NA())</f>
        <v>#N/A</v>
      </c>
      <c r="AN152" s="508" t="e">
        <f ca="1">+IF(AND(ISNUMBER(OFFSET('Sanitation Data'!$G$11,0,10*ROW('Sanitation Data'!G146))),'Data Summary'!DC152="Yes"),OFFSET('Sanitation Data'!$G$11,0,10*ROW('Sanitation Data'!G146)),NA())</f>
        <v>#N/A</v>
      </c>
      <c r="AO152" s="508" t="e">
        <f ca="1">+IF(AND(ISNUMBER(OFFSET('Sanitation Data'!$G$12,0,10*ROW('Sanitation Data'!G146))),'Data Summary'!DD152="Yes"),OFFSET('Sanitation Data'!$G$12,0,10*ROW('Sanitation Data'!G146)),NA())</f>
        <v>#N/A</v>
      </c>
      <c r="AP152" s="508" t="e">
        <f ca="1">+IF(AND(ISNUMBER(OFFSET('Sanitation Data'!$H$4,0,10*ROW('Sanitation Data'!H146))),'Data Summary'!DE152="Yes"),100-OFFSET('Sanitation Data'!$H$4,0,10*ROW('Sanitation Data'!H146)),NA())</f>
        <v>#N/A</v>
      </c>
      <c r="AQ152" s="508" t="e">
        <f ca="1">+IF(AND(ISNUMBER(OFFSET('Sanitation Data'!$H$6,0,10*ROW('Sanitation Data'!H146))),'Data Summary'!DF152="Yes"),OFFSET('Sanitation Data'!$H$6,0,10*ROW('Sanitation Data'!H146)),NA())</f>
        <v>#N/A</v>
      </c>
      <c r="AR152" s="508" t="e">
        <f ca="1">+IF(AND(ISNUMBER(OFFSET('Sanitation Data'!$H$10,0,10*ROW('Sanitation Data'!H146))),'Data Summary'!DG152="Yes"),OFFSET('Sanitation Data'!$H$10,0,10*ROW('Sanitation Data'!H146)),NA())</f>
        <v>#N/A</v>
      </c>
      <c r="AS152" s="508" t="e">
        <f ca="1">+IF(AND(ISNUMBER(OFFSET('Sanitation Data'!$H$11,0,10*ROW('Sanitation Data'!H146))),'Data Summary'!DH152="Yes"),OFFSET('Sanitation Data'!$H$11,0,10*ROW('Sanitation Data'!H146)),NA())</f>
        <v>#N/A</v>
      </c>
      <c r="AT152" s="508" t="e">
        <f ca="1">+IF(AND(ISNUMBER(OFFSET('Sanitation Data'!$H$12,0,10*ROW('Sanitation Data'!H146))),'Data Summary'!DI152="Yes"),OFFSET('Sanitation Data'!$H$12,0,10*ROW('Sanitation Data'!H146)),NA())</f>
        <v>#N/A</v>
      </c>
      <c r="AU152" s="508" t="e">
        <f ca="1">+IF(AND(ISNUMBER(OFFSET('Sanitation Data'!$I$4,0,10*ROW('Sanitation Data'!I146))),'Data Summary'!DJ152="Yes"),100-OFFSET('Sanitation Data'!$I$4,0,10*ROW('Sanitation Data'!I146)),NA())</f>
        <v>#N/A</v>
      </c>
      <c r="AV152" s="508" t="e">
        <f ca="1">+IF(AND(ISNUMBER(OFFSET('Sanitation Data'!$I$6,0,10*ROW('Sanitation Data'!I146))),'Data Summary'!DK152="Yes"),OFFSET('Sanitation Data'!$I$6,0,10*ROW('Sanitation Data'!I146)),NA())</f>
        <v>#N/A</v>
      </c>
      <c r="AW152" s="508" t="e">
        <f ca="1">+IF(AND(ISNUMBER(OFFSET('Sanitation Data'!$I$10,0,10*ROW('Sanitation Data'!I146))),'Data Summary'!DL152="Yes"),OFFSET('Sanitation Data'!$I$10,0,10*ROW('Sanitation Data'!I146)),NA())</f>
        <v>#N/A</v>
      </c>
      <c r="AX152" s="508" t="e">
        <f ca="1">+IF(AND(ISNUMBER(OFFSET('Sanitation Data'!$I$11,0,10*ROW('Sanitation Data'!I146))),'Data Summary'!DM152="Yes"),OFFSET('Sanitation Data'!$I$11,0,10*ROW('Sanitation Data'!I146)),NA())</f>
        <v>#N/A</v>
      </c>
      <c r="AY152" s="508" t="e">
        <f ca="1">+IF(AND(ISNUMBER(OFFSET('Sanitation Data'!$I$12,0,10*ROW('Sanitation Data'!I146))),'Data Summary'!DN152="Yes"),OFFSET('Sanitation Data'!$I$12,0,10*ROW('Sanitation Data'!I146)),NA())</f>
        <v>#N/A</v>
      </c>
      <c r="AZ152" s="509" t="e">
        <f ca="1">+IF(AND(ISNUMBER(OFFSET('Hygiene Data'!$D$5,0,10*ROW('Hygiene Data'!D146))),'Data Summary'!DO152="Yes"),OFFSET('Hygiene Data'!$D$5,0,10*ROW('Hygiene Data'!D146)),NA())</f>
        <v>#N/A</v>
      </c>
      <c r="BA152" s="509" t="e">
        <f ca="1">+IF(AND(ISNUMBER(OFFSET('Hygiene Data'!$D$7,0,10*ROW('Hygiene Data'!D146))),'Data Summary'!DP152="Yes"),OFFSET('Hygiene Data'!$D$7,0,10*ROW('Hygiene Data'!D146)),NA())</f>
        <v>#N/A</v>
      </c>
      <c r="BB152" s="509" t="e">
        <f ca="1">+IF(AND(ISNUMBER(OFFSET('Hygiene Data'!$D$9,0,10*ROW('Hygiene Data'!D146))),'Data Summary'!DQ152="Yes"),OFFSET('Hygiene Data'!$D$9,0,10*ROW('Hygiene Data'!D146)),NA())</f>
        <v>#N/A</v>
      </c>
      <c r="BC152" s="509" t="e">
        <f ca="1">+IF(AND(ISNUMBER(OFFSET('Hygiene Data'!$E$5,0,10*ROW('Hygiene Data'!E146))),'Data Summary'!DR152="Yes"),OFFSET('Hygiene Data'!$E$5,0,10*ROW('Hygiene Data'!E146)),NA())</f>
        <v>#N/A</v>
      </c>
      <c r="BD152" s="509" t="e">
        <f ca="1">+IF(AND(ISNUMBER(OFFSET('Hygiene Data'!$E$7,0,10*ROW('Hygiene Data'!E146))),'Data Summary'!DS152="Yes"),OFFSET('Hygiene Data'!$E$7,0,10*ROW('Hygiene Data'!E146)),NA())</f>
        <v>#N/A</v>
      </c>
      <c r="BE152" s="509" t="e">
        <f ca="1">+IF(AND(ISNUMBER(OFFSET('Hygiene Data'!$E$9,0,10*ROW('Hygiene Data'!E146))),'Data Summary'!DT152="Yes"),OFFSET('Hygiene Data'!$E$9,0,10*ROW('Hygiene Data'!E146)),NA())</f>
        <v>#N/A</v>
      </c>
      <c r="BF152" s="509" t="e">
        <f ca="1">+IF(AND(ISNUMBER(OFFSET('Hygiene Data'!$F$5,0,10*ROW('Hygiene Data'!F146))),'Data Summary'!DU152="Yes"),OFFSET('Hygiene Data'!$F$5,0,10*ROW('Hygiene Data'!F146)),NA())</f>
        <v>#N/A</v>
      </c>
      <c r="BG152" s="509" t="e">
        <f ca="1">+IF(AND(ISNUMBER(OFFSET('Hygiene Data'!$F$7,0,10*ROW('Hygiene Data'!F146))),'Data Summary'!DV152="Yes"),OFFSET('Hygiene Data'!$F$7,0,10*ROW('Hygiene Data'!F146)),NA())</f>
        <v>#N/A</v>
      </c>
      <c r="BH152" s="509" t="e">
        <f ca="1">+IF(AND(ISNUMBER(OFFSET('Hygiene Data'!$F$9,0,10*ROW('Hygiene Data'!F146))),'Data Summary'!DW152="Yes"),OFFSET('Hygiene Data'!$F$9,0,10*ROW('Hygiene Data'!F146)),NA())</f>
        <v>#N/A</v>
      </c>
      <c r="BI152" s="509" t="e">
        <f ca="1">+IF(AND(ISNUMBER(OFFSET('Hygiene Data'!$G$5,0,10*ROW('Hygiene Data'!G146))),'Data Summary'!DX152="Yes"),OFFSET('Hygiene Data'!$G$5,0,10*ROW('Hygiene Data'!G146)),NA())</f>
        <v>#N/A</v>
      </c>
      <c r="BJ152" s="509" t="e">
        <f ca="1">+IF(AND(ISNUMBER(OFFSET('Hygiene Data'!$G$7,0,10*ROW('Hygiene Data'!G146))),'Data Summary'!DY152="Yes"),OFFSET('Hygiene Data'!$G$7,0,10*ROW('Hygiene Data'!G146)),NA())</f>
        <v>#N/A</v>
      </c>
      <c r="BK152" s="509" t="e">
        <f ca="1">+IF(AND(ISNUMBER(OFFSET('Hygiene Data'!$G$9,0,10*ROW('Hygiene Data'!G146))),'Data Summary'!DZ152="Yes"),OFFSET('Hygiene Data'!$G$9,0,10*ROW('Hygiene Data'!G146)),NA())</f>
        <v>#N/A</v>
      </c>
      <c r="BL152" s="509" t="e">
        <f ca="1">+IF(AND(ISNUMBER(OFFSET('Hygiene Data'!$H$5,0,10*ROW('Hygiene Data'!H146))),'Data Summary'!EA152="Yes"),OFFSET('Hygiene Data'!$H$5,0,10*ROW('Hygiene Data'!H146)),NA())</f>
        <v>#N/A</v>
      </c>
      <c r="BM152" s="509" t="e">
        <f ca="1">+IF(AND(ISNUMBER(OFFSET('Hygiene Data'!$H$7,0,10*ROW('Hygiene Data'!H146))),'Data Summary'!EB152="Yes"),OFFSET('Hygiene Data'!$H$7,0,10*ROW('Hygiene Data'!H146)),NA())</f>
        <v>#N/A</v>
      </c>
      <c r="BN152" s="509" t="e">
        <f ca="1">+IF(AND(ISNUMBER(OFFSET('Hygiene Data'!$H$9,0,10*ROW('Hygiene Data'!H146))),'Data Summary'!EC152="Yes"),OFFSET('Hygiene Data'!$H$9,0,10*ROW('Hygiene Data'!H146)),NA())</f>
        <v>#N/A</v>
      </c>
      <c r="BO152" s="509" t="e">
        <f ca="1">+IF(AND(ISNUMBER(OFFSET('Hygiene Data'!$I$5,0,10*ROW('Hygiene Data'!I146))),'Data Summary'!ED152="Yes"),OFFSET('Hygiene Data'!$I$5,0,10*ROW('Hygiene Data'!I146)),NA())</f>
        <v>#N/A</v>
      </c>
      <c r="BP152" s="509" t="e">
        <f ca="1">+IF(AND(ISNUMBER(OFFSET('Hygiene Data'!$I$7,0,10*ROW('Hygiene Data'!I146))),'Data Summary'!EE152="Yes"),OFFSET('Hygiene Data'!$I$7,0,10*ROW('Hygiene Data'!I146)),NA())</f>
        <v>#N/A</v>
      </c>
      <c r="BQ152" s="509" t="e">
        <f ca="1">+IF(AND(ISNUMBER(OFFSET('Hygiene Data'!$I$9,0,10*ROW('Hygiene Data'!I146))),'Data Summary'!EF152="Yes"),OFFSET('Hygiene Data'!$I$9,0,10*ROW('Hygiene Data'!I146)),NA())</f>
        <v>#N/A</v>
      </c>
    </row>
    <row r="153" spans="1:69" x14ac:dyDescent="0.25">
      <c r="A153" s="505" t="e">
        <f ca="1">+RIGHT('Data Summary'!A153,LEN('Data Summary'!A153)-9)</f>
        <v>#VALUE!</v>
      </c>
      <c r="B153" s="479" t="str">
        <f ca="1">+IF(ISTEXT('Data Summary'!B153),'Data Summary'!B153,"")</f>
        <v/>
      </c>
      <c r="C153" s="506" t="e">
        <f ca="1">+VALUE('Data Summary'!C153)</f>
        <v>#VALUE!</v>
      </c>
      <c r="D153" s="507" t="e">
        <f ca="1">+IF(AND(ISNUMBER(OFFSET('Water Data'!$D$4,0,10*ROW('Water Data'!D147))),'Data Summary'!BS153="Yes"),100-OFFSET('Water Data'!$D$4,0,10*ROW('Water Data'!D147)),NA())</f>
        <v>#N/A</v>
      </c>
      <c r="E153" s="507" t="e">
        <f ca="1">+IF(AND(ISNUMBER(OFFSET('Water Data'!$D$6,0,10*ROW('Water Data'!D147))),'Data Summary'!BT153="Yes"),OFFSET('Water Data'!$D$6,0,10*ROW('Water Data'!D147)),NA())</f>
        <v>#N/A</v>
      </c>
      <c r="F153" s="507" t="e">
        <f ca="1">+IF(AND(ISNUMBER(OFFSET('Water Data'!$D$9,0,10*ROW('Water Data'!D147))),'Data Summary'!BU153="Yes"),OFFSET('Water Data'!$D$9,0,10*ROW('Water Data'!D147)),NA())</f>
        <v>#N/A</v>
      </c>
      <c r="G153" s="507" t="e">
        <f ca="1">+IF(AND(ISNUMBER(OFFSET('Water Data'!$E$4,0,10*ROW('Water Data'!E147))),'Data Summary'!BV153="Yes"),100-OFFSET('Water Data'!$E$4,0,10*ROW('Water Data'!E147)),NA())</f>
        <v>#N/A</v>
      </c>
      <c r="H153" s="507" t="e">
        <f ca="1">+IF(AND(ISNUMBER(OFFSET('Water Data'!$E$6,0,10*ROW('Water Data'!E147))),'Data Summary'!BW153="Yes"),OFFSET('Water Data'!$E$6,0,10*ROW('Water Data'!E147)),NA())</f>
        <v>#N/A</v>
      </c>
      <c r="I153" s="507" t="e">
        <f ca="1">+IF(AND(ISNUMBER(OFFSET('Water Data'!$E$9,0,10*ROW('Water Data'!E147))),'Data Summary'!BX153="Yes"),OFFSET('Water Data'!$E$9,0,10*ROW('Water Data'!E147)),NA())</f>
        <v>#N/A</v>
      </c>
      <c r="J153" s="507" t="e">
        <f ca="1">+IF(AND(ISNUMBER(OFFSET('Water Data'!$F$4,0,10*ROW('Water Data'!F147))),'Data Summary'!BY153="Yes"),100-OFFSET('Water Data'!$F$4,0,10*ROW('Water Data'!F147)),NA())</f>
        <v>#N/A</v>
      </c>
      <c r="K153" s="507" t="e">
        <f ca="1">+IF(AND(ISNUMBER(OFFSET('Water Data'!$F$6,0,10*ROW('Water Data'!F147))),'Data Summary'!BZ153="Yes"),OFFSET('Water Data'!$F$6,0,10*ROW('Water Data'!F147)),NA())</f>
        <v>#N/A</v>
      </c>
      <c r="L153" s="507" t="e">
        <f ca="1">+IF(AND(ISNUMBER(OFFSET('Water Data'!$F$9,0,10*ROW('Water Data'!F147))),'Data Summary'!CA153="Yes"),OFFSET('Water Data'!$F$9,0,10*ROW('Water Data'!F147)),NA())</f>
        <v>#N/A</v>
      </c>
      <c r="M153" s="507" t="e">
        <f ca="1">+IF(AND(ISNUMBER(OFFSET('Water Data'!$G$4,0,10*ROW('Water Data'!G147))),'Data Summary'!CB153="Yes"),100-OFFSET('Water Data'!$G$4,0,10*ROW('Water Data'!G147)),NA())</f>
        <v>#N/A</v>
      </c>
      <c r="N153" s="507" t="e">
        <f ca="1">+IF(AND(ISNUMBER(OFFSET('Water Data'!$G$6,0,10*ROW('Water Data'!G147))),'Data Summary'!CC153="Yes"),OFFSET('Water Data'!$G$6,0,10*ROW('Water Data'!G147)),NA())</f>
        <v>#N/A</v>
      </c>
      <c r="O153" s="507" t="e">
        <f ca="1">+IF(AND(ISNUMBER(OFFSET('Water Data'!$G$9,0,10*ROW('Water Data'!G147))),'Data Summary'!CD153="Yes"),OFFSET('Water Data'!$G$9,0,10*ROW('Water Data'!G147)),NA())</f>
        <v>#N/A</v>
      </c>
      <c r="P153" s="507" t="e">
        <f ca="1">+IF(AND(ISNUMBER(OFFSET('Water Data'!$H$4,0,10*ROW('Water Data'!H147))),'Data Summary'!CE153="Yes"),100-OFFSET('Water Data'!$H$4,0,10*ROW('Water Data'!H147)),NA())</f>
        <v>#N/A</v>
      </c>
      <c r="Q153" s="507" t="e">
        <f ca="1">+IF(AND(ISNUMBER(OFFSET('Water Data'!$H$6,0,10*ROW('Water Data'!H147))),'Data Summary'!CF153="Yes"),OFFSET('Water Data'!$H$6,0,10*ROW('Water Data'!H147)),NA())</f>
        <v>#N/A</v>
      </c>
      <c r="R153" s="507" t="e">
        <f ca="1">+IF(AND(ISNUMBER(OFFSET('Water Data'!$H$9,0,10*ROW('Water Data'!H147))),'Data Summary'!CG153="Yes"),OFFSET('Water Data'!$H$9,0,10*ROW('Water Data'!H147)),NA())</f>
        <v>#N/A</v>
      </c>
      <c r="S153" s="507" t="e">
        <f ca="1">+IF(AND(ISNUMBER(OFFSET('Water Data'!$I$4,0,10*ROW('Water Data'!I147))),'Data Summary'!CH153="Yes"),100-OFFSET('Water Data'!$I$4,0,10*ROW('Water Data'!I147)),NA())</f>
        <v>#N/A</v>
      </c>
      <c r="T153" s="507" t="e">
        <f ca="1">+IF(AND(ISNUMBER(OFFSET('Water Data'!$I$6,0,10*ROW('Water Data'!I147))),'Data Summary'!CI153="Yes"),OFFSET('Water Data'!$I$6,0,10*ROW('Water Data'!I147)),NA())</f>
        <v>#N/A</v>
      </c>
      <c r="U153" s="507" t="e">
        <f ca="1">+IF(AND(ISNUMBER(OFFSET('Water Data'!$I$9,0,10*ROW('Water Data'!I147))),'Data Summary'!CJ153="Yes"),OFFSET('Water Data'!$I$9,0,10*ROW('Water Data'!I147)),NA())</f>
        <v>#N/A</v>
      </c>
      <c r="V153" s="508" t="e">
        <f ca="1">+IF(AND(ISNUMBER(OFFSET('Sanitation Data'!$D$4,0,10*ROW('Sanitation Data'!D147))),'Data Summary'!CK153="Yes"),100-OFFSET('Sanitation Data'!$D$4,0,10*ROW('Sanitation Data'!D147)),NA())</f>
        <v>#N/A</v>
      </c>
      <c r="W153" s="508" t="e">
        <f ca="1">+IF(AND(ISNUMBER(OFFSET('Sanitation Data'!$D$6,0,10*ROW('Sanitation Data'!D147))),'Data Summary'!CL153="Yes"),OFFSET('Sanitation Data'!$D$6,0,10*ROW('Sanitation Data'!D147)),NA())</f>
        <v>#N/A</v>
      </c>
      <c r="X153" s="508" t="e">
        <f ca="1">+IF(AND(ISNUMBER(OFFSET('Sanitation Data'!$D$10,0,10*ROW('Sanitation Data'!D147))),'Data Summary'!CM153="Yes"),OFFSET('Sanitation Data'!$D$10,0,10*ROW('Sanitation Data'!D147)),NA())</f>
        <v>#N/A</v>
      </c>
      <c r="Y153" s="508" t="e">
        <f ca="1">+IF(AND(ISNUMBER(OFFSET('Sanitation Data'!$D$11,0,10*ROW('Sanitation Data'!D147))),'Data Summary'!CN153="Yes"),OFFSET('Sanitation Data'!$D$11,0,10*ROW('Sanitation Data'!D147)),NA())</f>
        <v>#N/A</v>
      </c>
      <c r="Z153" s="508" t="e">
        <f ca="1">+IF(AND(ISNUMBER(OFFSET('Sanitation Data'!$D$12,0,10*ROW('Sanitation Data'!D147))),'Data Summary'!CO153="Yes"),OFFSET('Sanitation Data'!$D$12,0,10*ROW('Sanitation Data'!D147)),NA())</f>
        <v>#N/A</v>
      </c>
      <c r="AA153" s="508" t="e">
        <f ca="1">+IF(AND(ISNUMBER(OFFSET('Sanitation Data'!$E$4,0,10*ROW('Sanitation Data'!E147))),'Data Summary'!CP153="Yes"),100-OFFSET('Sanitation Data'!$E$4,0,10*ROW('Sanitation Data'!E147)),NA())</f>
        <v>#N/A</v>
      </c>
      <c r="AB153" s="508" t="e">
        <f ca="1">+IF(AND(ISNUMBER(OFFSET('Sanitation Data'!$E$6,0,10*ROW('Sanitation Data'!E147))),'Data Summary'!CQ153="Yes"),OFFSET('Sanitation Data'!$E$6,0,10*ROW('Sanitation Data'!E147)),NA())</f>
        <v>#N/A</v>
      </c>
      <c r="AC153" s="508" t="e">
        <f ca="1">+IF(AND(ISNUMBER(OFFSET('Sanitation Data'!$E$10,0,10*ROW('Sanitation Data'!E147))),'Data Summary'!CR153="Yes"),OFFSET('Sanitation Data'!$E$10,0,10*ROW('Sanitation Data'!E147)),NA())</f>
        <v>#N/A</v>
      </c>
      <c r="AD153" s="508" t="e">
        <f ca="1">+IF(AND(ISNUMBER(OFFSET('Sanitation Data'!$E$11,0,10*ROW('Sanitation Data'!E147))),'Data Summary'!CS153="Yes"),OFFSET('Sanitation Data'!$E$11,0,10*ROW('Sanitation Data'!E147)),NA())</f>
        <v>#N/A</v>
      </c>
      <c r="AE153" s="508" t="e">
        <f ca="1">+IF(AND(ISNUMBER(OFFSET('Sanitation Data'!$E$12,0,10*ROW('Sanitation Data'!E147))),'Data Summary'!CT153="Yes"),OFFSET('Sanitation Data'!$E$12,0,10*ROW('Sanitation Data'!E147)),NA())</f>
        <v>#N/A</v>
      </c>
      <c r="AF153" s="508" t="e">
        <f ca="1">+IF(AND(ISNUMBER(OFFSET('Sanitation Data'!$F$4,0,10*ROW('Sanitation Data'!F147))),'Data Summary'!CU153="Yes"),100-OFFSET('Sanitation Data'!$F$4,0,10*ROW('Sanitation Data'!F147)),NA())</f>
        <v>#N/A</v>
      </c>
      <c r="AG153" s="508" t="e">
        <f ca="1">+IF(AND(ISNUMBER(OFFSET('Sanitation Data'!$F$6,0,10*ROW('Sanitation Data'!F147))),'Data Summary'!CV153="Yes"),OFFSET('Sanitation Data'!$F$6,0,10*ROW('Sanitation Data'!F147)),NA())</f>
        <v>#N/A</v>
      </c>
      <c r="AH153" s="508" t="e">
        <f ca="1">+IF(AND(ISNUMBER(OFFSET('Sanitation Data'!$F$10,0,10*ROW('Sanitation Data'!F147))),'Data Summary'!CW153="Yes"),OFFSET('Sanitation Data'!$F$10,0,10*ROW('Sanitation Data'!F147)),NA())</f>
        <v>#N/A</v>
      </c>
      <c r="AI153" s="508" t="e">
        <f ca="1">+IF(AND(ISNUMBER(OFFSET('Sanitation Data'!$F$11,0,10*ROW('Sanitation Data'!F147))),'Data Summary'!CX153="Yes"),OFFSET('Sanitation Data'!$F$11,0,10*ROW('Sanitation Data'!F147)),NA())</f>
        <v>#N/A</v>
      </c>
      <c r="AJ153" s="508" t="e">
        <f ca="1">+IF(AND(ISNUMBER(OFFSET('Sanitation Data'!$F$12,0,10*ROW('Sanitation Data'!F147))),'Data Summary'!CY153="Yes"),OFFSET('Sanitation Data'!$F$12,0,10*ROW('Sanitation Data'!F147)),NA())</f>
        <v>#N/A</v>
      </c>
      <c r="AK153" s="508" t="e">
        <f ca="1">+IF(AND(ISNUMBER(OFFSET('Sanitation Data'!$G$4,0,10*ROW('Sanitation Data'!G147))),'Data Summary'!CZ153="Yes"),100-OFFSET('Sanitation Data'!$G$4,0,10*ROW('Sanitation Data'!G147)),NA())</f>
        <v>#N/A</v>
      </c>
      <c r="AL153" s="508" t="e">
        <f ca="1">+IF(AND(ISNUMBER(OFFSET('Sanitation Data'!$G$6,0,10*ROW('Sanitation Data'!G147))),'Data Summary'!DA153="Yes"),OFFSET('Sanitation Data'!$G$6,0,10*ROW('Sanitation Data'!G147)),NA())</f>
        <v>#N/A</v>
      </c>
      <c r="AM153" s="508" t="e">
        <f ca="1">+IF(AND(ISNUMBER(OFFSET('Sanitation Data'!$G$10,0,10*ROW('Sanitation Data'!G147))),'Data Summary'!DB153="Yes"),OFFSET('Sanitation Data'!$G$10,0,10*ROW('Sanitation Data'!G147)),NA())</f>
        <v>#N/A</v>
      </c>
      <c r="AN153" s="508" t="e">
        <f ca="1">+IF(AND(ISNUMBER(OFFSET('Sanitation Data'!$G$11,0,10*ROW('Sanitation Data'!G147))),'Data Summary'!DC153="Yes"),OFFSET('Sanitation Data'!$G$11,0,10*ROW('Sanitation Data'!G147)),NA())</f>
        <v>#N/A</v>
      </c>
      <c r="AO153" s="508" t="e">
        <f ca="1">+IF(AND(ISNUMBER(OFFSET('Sanitation Data'!$G$12,0,10*ROW('Sanitation Data'!G147))),'Data Summary'!DD153="Yes"),OFFSET('Sanitation Data'!$G$12,0,10*ROW('Sanitation Data'!G147)),NA())</f>
        <v>#N/A</v>
      </c>
      <c r="AP153" s="508" t="e">
        <f ca="1">+IF(AND(ISNUMBER(OFFSET('Sanitation Data'!$H$4,0,10*ROW('Sanitation Data'!H147))),'Data Summary'!DE153="Yes"),100-OFFSET('Sanitation Data'!$H$4,0,10*ROW('Sanitation Data'!H147)),NA())</f>
        <v>#N/A</v>
      </c>
      <c r="AQ153" s="508" t="e">
        <f ca="1">+IF(AND(ISNUMBER(OFFSET('Sanitation Data'!$H$6,0,10*ROW('Sanitation Data'!H147))),'Data Summary'!DF153="Yes"),OFFSET('Sanitation Data'!$H$6,0,10*ROW('Sanitation Data'!H147)),NA())</f>
        <v>#N/A</v>
      </c>
      <c r="AR153" s="508" t="e">
        <f ca="1">+IF(AND(ISNUMBER(OFFSET('Sanitation Data'!$H$10,0,10*ROW('Sanitation Data'!H147))),'Data Summary'!DG153="Yes"),OFFSET('Sanitation Data'!$H$10,0,10*ROW('Sanitation Data'!H147)),NA())</f>
        <v>#N/A</v>
      </c>
      <c r="AS153" s="508" t="e">
        <f ca="1">+IF(AND(ISNUMBER(OFFSET('Sanitation Data'!$H$11,0,10*ROW('Sanitation Data'!H147))),'Data Summary'!DH153="Yes"),OFFSET('Sanitation Data'!$H$11,0,10*ROW('Sanitation Data'!H147)),NA())</f>
        <v>#N/A</v>
      </c>
      <c r="AT153" s="508" t="e">
        <f ca="1">+IF(AND(ISNUMBER(OFFSET('Sanitation Data'!$H$12,0,10*ROW('Sanitation Data'!H147))),'Data Summary'!DI153="Yes"),OFFSET('Sanitation Data'!$H$12,0,10*ROW('Sanitation Data'!H147)),NA())</f>
        <v>#N/A</v>
      </c>
      <c r="AU153" s="508" t="e">
        <f ca="1">+IF(AND(ISNUMBER(OFFSET('Sanitation Data'!$I$4,0,10*ROW('Sanitation Data'!I147))),'Data Summary'!DJ153="Yes"),100-OFFSET('Sanitation Data'!$I$4,0,10*ROW('Sanitation Data'!I147)),NA())</f>
        <v>#N/A</v>
      </c>
      <c r="AV153" s="508" t="e">
        <f ca="1">+IF(AND(ISNUMBER(OFFSET('Sanitation Data'!$I$6,0,10*ROW('Sanitation Data'!I147))),'Data Summary'!DK153="Yes"),OFFSET('Sanitation Data'!$I$6,0,10*ROW('Sanitation Data'!I147)),NA())</f>
        <v>#N/A</v>
      </c>
      <c r="AW153" s="508" t="e">
        <f ca="1">+IF(AND(ISNUMBER(OFFSET('Sanitation Data'!$I$10,0,10*ROW('Sanitation Data'!I147))),'Data Summary'!DL153="Yes"),OFFSET('Sanitation Data'!$I$10,0,10*ROW('Sanitation Data'!I147)),NA())</f>
        <v>#N/A</v>
      </c>
      <c r="AX153" s="508" t="e">
        <f ca="1">+IF(AND(ISNUMBER(OFFSET('Sanitation Data'!$I$11,0,10*ROW('Sanitation Data'!I147))),'Data Summary'!DM153="Yes"),OFFSET('Sanitation Data'!$I$11,0,10*ROW('Sanitation Data'!I147)),NA())</f>
        <v>#N/A</v>
      </c>
      <c r="AY153" s="508" t="e">
        <f ca="1">+IF(AND(ISNUMBER(OFFSET('Sanitation Data'!$I$12,0,10*ROW('Sanitation Data'!I147))),'Data Summary'!DN153="Yes"),OFFSET('Sanitation Data'!$I$12,0,10*ROW('Sanitation Data'!I147)),NA())</f>
        <v>#N/A</v>
      </c>
      <c r="AZ153" s="509" t="e">
        <f ca="1">+IF(AND(ISNUMBER(OFFSET('Hygiene Data'!$D$5,0,10*ROW('Hygiene Data'!D147))),'Data Summary'!DO153="Yes"),OFFSET('Hygiene Data'!$D$5,0,10*ROW('Hygiene Data'!D147)),NA())</f>
        <v>#N/A</v>
      </c>
      <c r="BA153" s="509" t="e">
        <f ca="1">+IF(AND(ISNUMBER(OFFSET('Hygiene Data'!$D$7,0,10*ROW('Hygiene Data'!D147))),'Data Summary'!DP153="Yes"),OFFSET('Hygiene Data'!$D$7,0,10*ROW('Hygiene Data'!D147)),NA())</f>
        <v>#N/A</v>
      </c>
      <c r="BB153" s="509" t="e">
        <f ca="1">+IF(AND(ISNUMBER(OFFSET('Hygiene Data'!$D$9,0,10*ROW('Hygiene Data'!D147))),'Data Summary'!DQ153="Yes"),OFFSET('Hygiene Data'!$D$9,0,10*ROW('Hygiene Data'!D147)),NA())</f>
        <v>#N/A</v>
      </c>
      <c r="BC153" s="509" t="e">
        <f ca="1">+IF(AND(ISNUMBER(OFFSET('Hygiene Data'!$E$5,0,10*ROW('Hygiene Data'!E147))),'Data Summary'!DR153="Yes"),OFFSET('Hygiene Data'!$E$5,0,10*ROW('Hygiene Data'!E147)),NA())</f>
        <v>#N/A</v>
      </c>
      <c r="BD153" s="509" t="e">
        <f ca="1">+IF(AND(ISNUMBER(OFFSET('Hygiene Data'!$E$7,0,10*ROW('Hygiene Data'!E147))),'Data Summary'!DS153="Yes"),OFFSET('Hygiene Data'!$E$7,0,10*ROW('Hygiene Data'!E147)),NA())</f>
        <v>#N/A</v>
      </c>
      <c r="BE153" s="509" t="e">
        <f ca="1">+IF(AND(ISNUMBER(OFFSET('Hygiene Data'!$E$9,0,10*ROW('Hygiene Data'!E147))),'Data Summary'!DT153="Yes"),OFFSET('Hygiene Data'!$E$9,0,10*ROW('Hygiene Data'!E147)),NA())</f>
        <v>#N/A</v>
      </c>
      <c r="BF153" s="509" t="e">
        <f ca="1">+IF(AND(ISNUMBER(OFFSET('Hygiene Data'!$F$5,0,10*ROW('Hygiene Data'!F147))),'Data Summary'!DU153="Yes"),OFFSET('Hygiene Data'!$F$5,0,10*ROW('Hygiene Data'!F147)),NA())</f>
        <v>#N/A</v>
      </c>
      <c r="BG153" s="509" t="e">
        <f ca="1">+IF(AND(ISNUMBER(OFFSET('Hygiene Data'!$F$7,0,10*ROW('Hygiene Data'!F147))),'Data Summary'!DV153="Yes"),OFFSET('Hygiene Data'!$F$7,0,10*ROW('Hygiene Data'!F147)),NA())</f>
        <v>#N/A</v>
      </c>
      <c r="BH153" s="509" t="e">
        <f ca="1">+IF(AND(ISNUMBER(OFFSET('Hygiene Data'!$F$9,0,10*ROW('Hygiene Data'!F147))),'Data Summary'!DW153="Yes"),OFFSET('Hygiene Data'!$F$9,0,10*ROW('Hygiene Data'!F147)),NA())</f>
        <v>#N/A</v>
      </c>
      <c r="BI153" s="509" t="e">
        <f ca="1">+IF(AND(ISNUMBER(OFFSET('Hygiene Data'!$G$5,0,10*ROW('Hygiene Data'!G147))),'Data Summary'!DX153="Yes"),OFFSET('Hygiene Data'!$G$5,0,10*ROW('Hygiene Data'!G147)),NA())</f>
        <v>#N/A</v>
      </c>
      <c r="BJ153" s="509" t="e">
        <f ca="1">+IF(AND(ISNUMBER(OFFSET('Hygiene Data'!$G$7,0,10*ROW('Hygiene Data'!G147))),'Data Summary'!DY153="Yes"),OFFSET('Hygiene Data'!$G$7,0,10*ROW('Hygiene Data'!G147)),NA())</f>
        <v>#N/A</v>
      </c>
      <c r="BK153" s="509" t="e">
        <f ca="1">+IF(AND(ISNUMBER(OFFSET('Hygiene Data'!$G$9,0,10*ROW('Hygiene Data'!G147))),'Data Summary'!DZ153="Yes"),OFFSET('Hygiene Data'!$G$9,0,10*ROW('Hygiene Data'!G147)),NA())</f>
        <v>#N/A</v>
      </c>
      <c r="BL153" s="509" t="e">
        <f ca="1">+IF(AND(ISNUMBER(OFFSET('Hygiene Data'!$H$5,0,10*ROW('Hygiene Data'!H147))),'Data Summary'!EA153="Yes"),OFFSET('Hygiene Data'!$H$5,0,10*ROW('Hygiene Data'!H147)),NA())</f>
        <v>#N/A</v>
      </c>
      <c r="BM153" s="509" t="e">
        <f ca="1">+IF(AND(ISNUMBER(OFFSET('Hygiene Data'!$H$7,0,10*ROW('Hygiene Data'!H147))),'Data Summary'!EB153="Yes"),OFFSET('Hygiene Data'!$H$7,0,10*ROW('Hygiene Data'!H147)),NA())</f>
        <v>#N/A</v>
      </c>
      <c r="BN153" s="509" t="e">
        <f ca="1">+IF(AND(ISNUMBER(OFFSET('Hygiene Data'!$H$9,0,10*ROW('Hygiene Data'!H147))),'Data Summary'!EC153="Yes"),OFFSET('Hygiene Data'!$H$9,0,10*ROW('Hygiene Data'!H147)),NA())</f>
        <v>#N/A</v>
      </c>
      <c r="BO153" s="509" t="e">
        <f ca="1">+IF(AND(ISNUMBER(OFFSET('Hygiene Data'!$I$5,0,10*ROW('Hygiene Data'!I147))),'Data Summary'!ED153="Yes"),OFFSET('Hygiene Data'!$I$5,0,10*ROW('Hygiene Data'!I147)),NA())</f>
        <v>#N/A</v>
      </c>
      <c r="BP153" s="509" t="e">
        <f ca="1">+IF(AND(ISNUMBER(OFFSET('Hygiene Data'!$I$7,0,10*ROW('Hygiene Data'!I147))),'Data Summary'!EE153="Yes"),OFFSET('Hygiene Data'!$I$7,0,10*ROW('Hygiene Data'!I147)),NA())</f>
        <v>#N/A</v>
      </c>
      <c r="BQ153" s="509" t="e">
        <f ca="1">+IF(AND(ISNUMBER(OFFSET('Hygiene Data'!$I$9,0,10*ROW('Hygiene Data'!I147))),'Data Summary'!EF153="Yes"),OFFSET('Hygiene Data'!$I$9,0,10*ROW('Hygiene Data'!I147)),NA())</f>
        <v>#N/A</v>
      </c>
    </row>
    <row r="154" spans="1:69" x14ac:dyDescent="0.25">
      <c r="A154" s="505" t="e">
        <f ca="1">+RIGHT('Data Summary'!A154,LEN('Data Summary'!A154)-9)</f>
        <v>#VALUE!</v>
      </c>
      <c r="B154" s="479" t="str">
        <f ca="1">+IF(ISTEXT('Data Summary'!B154),'Data Summary'!B154,"")</f>
        <v/>
      </c>
      <c r="C154" s="506" t="e">
        <f ca="1">+VALUE('Data Summary'!C154)</f>
        <v>#VALUE!</v>
      </c>
      <c r="D154" s="507" t="e">
        <f ca="1">+IF(AND(ISNUMBER(OFFSET('Water Data'!$D$4,0,10*ROW('Water Data'!D148))),'Data Summary'!BS154="Yes"),100-OFFSET('Water Data'!$D$4,0,10*ROW('Water Data'!D148)),NA())</f>
        <v>#N/A</v>
      </c>
      <c r="E154" s="507" t="e">
        <f ca="1">+IF(AND(ISNUMBER(OFFSET('Water Data'!$D$6,0,10*ROW('Water Data'!D148))),'Data Summary'!BT154="Yes"),OFFSET('Water Data'!$D$6,0,10*ROW('Water Data'!D148)),NA())</f>
        <v>#N/A</v>
      </c>
      <c r="F154" s="507" t="e">
        <f ca="1">+IF(AND(ISNUMBER(OFFSET('Water Data'!$D$9,0,10*ROW('Water Data'!D148))),'Data Summary'!BU154="Yes"),OFFSET('Water Data'!$D$9,0,10*ROW('Water Data'!D148)),NA())</f>
        <v>#N/A</v>
      </c>
      <c r="G154" s="507" t="e">
        <f ca="1">+IF(AND(ISNUMBER(OFFSET('Water Data'!$E$4,0,10*ROW('Water Data'!E148))),'Data Summary'!BV154="Yes"),100-OFFSET('Water Data'!$E$4,0,10*ROW('Water Data'!E148)),NA())</f>
        <v>#N/A</v>
      </c>
      <c r="H154" s="507" t="e">
        <f ca="1">+IF(AND(ISNUMBER(OFFSET('Water Data'!$E$6,0,10*ROW('Water Data'!E148))),'Data Summary'!BW154="Yes"),OFFSET('Water Data'!$E$6,0,10*ROW('Water Data'!E148)),NA())</f>
        <v>#N/A</v>
      </c>
      <c r="I154" s="507" t="e">
        <f ca="1">+IF(AND(ISNUMBER(OFFSET('Water Data'!$E$9,0,10*ROW('Water Data'!E148))),'Data Summary'!BX154="Yes"),OFFSET('Water Data'!$E$9,0,10*ROW('Water Data'!E148)),NA())</f>
        <v>#N/A</v>
      </c>
      <c r="J154" s="507" t="e">
        <f ca="1">+IF(AND(ISNUMBER(OFFSET('Water Data'!$F$4,0,10*ROW('Water Data'!F148))),'Data Summary'!BY154="Yes"),100-OFFSET('Water Data'!$F$4,0,10*ROW('Water Data'!F148)),NA())</f>
        <v>#N/A</v>
      </c>
      <c r="K154" s="507" t="e">
        <f ca="1">+IF(AND(ISNUMBER(OFFSET('Water Data'!$F$6,0,10*ROW('Water Data'!F148))),'Data Summary'!BZ154="Yes"),OFFSET('Water Data'!$F$6,0,10*ROW('Water Data'!F148)),NA())</f>
        <v>#N/A</v>
      </c>
      <c r="L154" s="507" t="e">
        <f ca="1">+IF(AND(ISNUMBER(OFFSET('Water Data'!$F$9,0,10*ROW('Water Data'!F148))),'Data Summary'!CA154="Yes"),OFFSET('Water Data'!$F$9,0,10*ROW('Water Data'!F148)),NA())</f>
        <v>#N/A</v>
      </c>
      <c r="M154" s="507" t="e">
        <f ca="1">+IF(AND(ISNUMBER(OFFSET('Water Data'!$G$4,0,10*ROW('Water Data'!G148))),'Data Summary'!CB154="Yes"),100-OFFSET('Water Data'!$G$4,0,10*ROW('Water Data'!G148)),NA())</f>
        <v>#N/A</v>
      </c>
      <c r="N154" s="507" t="e">
        <f ca="1">+IF(AND(ISNUMBER(OFFSET('Water Data'!$G$6,0,10*ROW('Water Data'!G148))),'Data Summary'!CC154="Yes"),OFFSET('Water Data'!$G$6,0,10*ROW('Water Data'!G148)),NA())</f>
        <v>#N/A</v>
      </c>
      <c r="O154" s="507" t="e">
        <f ca="1">+IF(AND(ISNUMBER(OFFSET('Water Data'!$G$9,0,10*ROW('Water Data'!G148))),'Data Summary'!CD154="Yes"),OFFSET('Water Data'!$G$9,0,10*ROW('Water Data'!G148)),NA())</f>
        <v>#N/A</v>
      </c>
      <c r="P154" s="507" t="e">
        <f ca="1">+IF(AND(ISNUMBER(OFFSET('Water Data'!$H$4,0,10*ROW('Water Data'!H148))),'Data Summary'!CE154="Yes"),100-OFFSET('Water Data'!$H$4,0,10*ROW('Water Data'!H148)),NA())</f>
        <v>#N/A</v>
      </c>
      <c r="Q154" s="507" t="e">
        <f ca="1">+IF(AND(ISNUMBER(OFFSET('Water Data'!$H$6,0,10*ROW('Water Data'!H148))),'Data Summary'!CF154="Yes"),OFFSET('Water Data'!$H$6,0,10*ROW('Water Data'!H148)),NA())</f>
        <v>#N/A</v>
      </c>
      <c r="R154" s="507" t="e">
        <f ca="1">+IF(AND(ISNUMBER(OFFSET('Water Data'!$H$9,0,10*ROW('Water Data'!H148))),'Data Summary'!CG154="Yes"),OFFSET('Water Data'!$H$9,0,10*ROW('Water Data'!H148)),NA())</f>
        <v>#N/A</v>
      </c>
      <c r="S154" s="507" t="e">
        <f ca="1">+IF(AND(ISNUMBER(OFFSET('Water Data'!$I$4,0,10*ROW('Water Data'!I148))),'Data Summary'!CH154="Yes"),100-OFFSET('Water Data'!$I$4,0,10*ROW('Water Data'!I148)),NA())</f>
        <v>#N/A</v>
      </c>
      <c r="T154" s="507" t="e">
        <f ca="1">+IF(AND(ISNUMBER(OFFSET('Water Data'!$I$6,0,10*ROW('Water Data'!I148))),'Data Summary'!CI154="Yes"),OFFSET('Water Data'!$I$6,0,10*ROW('Water Data'!I148)),NA())</f>
        <v>#N/A</v>
      </c>
      <c r="U154" s="507" t="e">
        <f ca="1">+IF(AND(ISNUMBER(OFFSET('Water Data'!$I$9,0,10*ROW('Water Data'!I148))),'Data Summary'!CJ154="Yes"),OFFSET('Water Data'!$I$9,0,10*ROW('Water Data'!I148)),NA())</f>
        <v>#N/A</v>
      </c>
      <c r="V154" s="508" t="e">
        <f ca="1">+IF(AND(ISNUMBER(OFFSET('Sanitation Data'!$D$4,0,10*ROW('Sanitation Data'!D148))),'Data Summary'!CK154="Yes"),100-OFFSET('Sanitation Data'!$D$4,0,10*ROW('Sanitation Data'!D148)),NA())</f>
        <v>#N/A</v>
      </c>
      <c r="W154" s="508" t="e">
        <f ca="1">+IF(AND(ISNUMBER(OFFSET('Sanitation Data'!$D$6,0,10*ROW('Sanitation Data'!D148))),'Data Summary'!CL154="Yes"),OFFSET('Sanitation Data'!$D$6,0,10*ROW('Sanitation Data'!D148)),NA())</f>
        <v>#N/A</v>
      </c>
      <c r="X154" s="508" t="e">
        <f ca="1">+IF(AND(ISNUMBER(OFFSET('Sanitation Data'!$D$10,0,10*ROW('Sanitation Data'!D148))),'Data Summary'!CM154="Yes"),OFFSET('Sanitation Data'!$D$10,0,10*ROW('Sanitation Data'!D148)),NA())</f>
        <v>#N/A</v>
      </c>
      <c r="Y154" s="508" t="e">
        <f ca="1">+IF(AND(ISNUMBER(OFFSET('Sanitation Data'!$D$11,0,10*ROW('Sanitation Data'!D148))),'Data Summary'!CN154="Yes"),OFFSET('Sanitation Data'!$D$11,0,10*ROW('Sanitation Data'!D148)),NA())</f>
        <v>#N/A</v>
      </c>
      <c r="Z154" s="508" t="e">
        <f ca="1">+IF(AND(ISNUMBER(OFFSET('Sanitation Data'!$D$12,0,10*ROW('Sanitation Data'!D148))),'Data Summary'!CO154="Yes"),OFFSET('Sanitation Data'!$D$12,0,10*ROW('Sanitation Data'!D148)),NA())</f>
        <v>#N/A</v>
      </c>
      <c r="AA154" s="508" t="e">
        <f ca="1">+IF(AND(ISNUMBER(OFFSET('Sanitation Data'!$E$4,0,10*ROW('Sanitation Data'!E148))),'Data Summary'!CP154="Yes"),100-OFFSET('Sanitation Data'!$E$4,0,10*ROW('Sanitation Data'!E148)),NA())</f>
        <v>#N/A</v>
      </c>
      <c r="AB154" s="508" t="e">
        <f ca="1">+IF(AND(ISNUMBER(OFFSET('Sanitation Data'!$E$6,0,10*ROW('Sanitation Data'!E148))),'Data Summary'!CQ154="Yes"),OFFSET('Sanitation Data'!$E$6,0,10*ROW('Sanitation Data'!E148)),NA())</f>
        <v>#N/A</v>
      </c>
      <c r="AC154" s="508" t="e">
        <f ca="1">+IF(AND(ISNUMBER(OFFSET('Sanitation Data'!$E$10,0,10*ROW('Sanitation Data'!E148))),'Data Summary'!CR154="Yes"),OFFSET('Sanitation Data'!$E$10,0,10*ROW('Sanitation Data'!E148)),NA())</f>
        <v>#N/A</v>
      </c>
      <c r="AD154" s="508" t="e">
        <f ca="1">+IF(AND(ISNUMBER(OFFSET('Sanitation Data'!$E$11,0,10*ROW('Sanitation Data'!E148))),'Data Summary'!CS154="Yes"),OFFSET('Sanitation Data'!$E$11,0,10*ROW('Sanitation Data'!E148)),NA())</f>
        <v>#N/A</v>
      </c>
      <c r="AE154" s="508" t="e">
        <f ca="1">+IF(AND(ISNUMBER(OFFSET('Sanitation Data'!$E$12,0,10*ROW('Sanitation Data'!E148))),'Data Summary'!CT154="Yes"),OFFSET('Sanitation Data'!$E$12,0,10*ROW('Sanitation Data'!E148)),NA())</f>
        <v>#N/A</v>
      </c>
      <c r="AF154" s="508" t="e">
        <f ca="1">+IF(AND(ISNUMBER(OFFSET('Sanitation Data'!$F$4,0,10*ROW('Sanitation Data'!F148))),'Data Summary'!CU154="Yes"),100-OFFSET('Sanitation Data'!$F$4,0,10*ROW('Sanitation Data'!F148)),NA())</f>
        <v>#N/A</v>
      </c>
      <c r="AG154" s="508" t="e">
        <f ca="1">+IF(AND(ISNUMBER(OFFSET('Sanitation Data'!$F$6,0,10*ROW('Sanitation Data'!F148))),'Data Summary'!CV154="Yes"),OFFSET('Sanitation Data'!$F$6,0,10*ROW('Sanitation Data'!F148)),NA())</f>
        <v>#N/A</v>
      </c>
      <c r="AH154" s="508" t="e">
        <f ca="1">+IF(AND(ISNUMBER(OFFSET('Sanitation Data'!$F$10,0,10*ROW('Sanitation Data'!F148))),'Data Summary'!CW154="Yes"),OFFSET('Sanitation Data'!$F$10,0,10*ROW('Sanitation Data'!F148)),NA())</f>
        <v>#N/A</v>
      </c>
      <c r="AI154" s="508" t="e">
        <f ca="1">+IF(AND(ISNUMBER(OFFSET('Sanitation Data'!$F$11,0,10*ROW('Sanitation Data'!F148))),'Data Summary'!CX154="Yes"),OFFSET('Sanitation Data'!$F$11,0,10*ROW('Sanitation Data'!F148)),NA())</f>
        <v>#N/A</v>
      </c>
      <c r="AJ154" s="508" t="e">
        <f ca="1">+IF(AND(ISNUMBER(OFFSET('Sanitation Data'!$F$12,0,10*ROW('Sanitation Data'!F148))),'Data Summary'!CY154="Yes"),OFFSET('Sanitation Data'!$F$12,0,10*ROW('Sanitation Data'!F148)),NA())</f>
        <v>#N/A</v>
      </c>
      <c r="AK154" s="508" t="e">
        <f ca="1">+IF(AND(ISNUMBER(OFFSET('Sanitation Data'!$G$4,0,10*ROW('Sanitation Data'!G148))),'Data Summary'!CZ154="Yes"),100-OFFSET('Sanitation Data'!$G$4,0,10*ROW('Sanitation Data'!G148)),NA())</f>
        <v>#N/A</v>
      </c>
      <c r="AL154" s="508" t="e">
        <f ca="1">+IF(AND(ISNUMBER(OFFSET('Sanitation Data'!$G$6,0,10*ROW('Sanitation Data'!G148))),'Data Summary'!DA154="Yes"),OFFSET('Sanitation Data'!$G$6,0,10*ROW('Sanitation Data'!G148)),NA())</f>
        <v>#N/A</v>
      </c>
      <c r="AM154" s="508" t="e">
        <f ca="1">+IF(AND(ISNUMBER(OFFSET('Sanitation Data'!$G$10,0,10*ROW('Sanitation Data'!G148))),'Data Summary'!DB154="Yes"),OFFSET('Sanitation Data'!$G$10,0,10*ROW('Sanitation Data'!G148)),NA())</f>
        <v>#N/A</v>
      </c>
      <c r="AN154" s="508" t="e">
        <f ca="1">+IF(AND(ISNUMBER(OFFSET('Sanitation Data'!$G$11,0,10*ROW('Sanitation Data'!G148))),'Data Summary'!DC154="Yes"),OFFSET('Sanitation Data'!$G$11,0,10*ROW('Sanitation Data'!G148)),NA())</f>
        <v>#N/A</v>
      </c>
      <c r="AO154" s="508" t="e">
        <f ca="1">+IF(AND(ISNUMBER(OFFSET('Sanitation Data'!$G$12,0,10*ROW('Sanitation Data'!G148))),'Data Summary'!DD154="Yes"),OFFSET('Sanitation Data'!$G$12,0,10*ROW('Sanitation Data'!G148)),NA())</f>
        <v>#N/A</v>
      </c>
      <c r="AP154" s="508" t="e">
        <f ca="1">+IF(AND(ISNUMBER(OFFSET('Sanitation Data'!$H$4,0,10*ROW('Sanitation Data'!H148))),'Data Summary'!DE154="Yes"),100-OFFSET('Sanitation Data'!$H$4,0,10*ROW('Sanitation Data'!H148)),NA())</f>
        <v>#N/A</v>
      </c>
      <c r="AQ154" s="508" t="e">
        <f ca="1">+IF(AND(ISNUMBER(OFFSET('Sanitation Data'!$H$6,0,10*ROW('Sanitation Data'!H148))),'Data Summary'!DF154="Yes"),OFFSET('Sanitation Data'!$H$6,0,10*ROW('Sanitation Data'!H148)),NA())</f>
        <v>#N/A</v>
      </c>
      <c r="AR154" s="508" t="e">
        <f ca="1">+IF(AND(ISNUMBER(OFFSET('Sanitation Data'!$H$10,0,10*ROW('Sanitation Data'!H148))),'Data Summary'!DG154="Yes"),OFFSET('Sanitation Data'!$H$10,0,10*ROW('Sanitation Data'!H148)),NA())</f>
        <v>#N/A</v>
      </c>
      <c r="AS154" s="508" t="e">
        <f ca="1">+IF(AND(ISNUMBER(OFFSET('Sanitation Data'!$H$11,0,10*ROW('Sanitation Data'!H148))),'Data Summary'!DH154="Yes"),OFFSET('Sanitation Data'!$H$11,0,10*ROW('Sanitation Data'!H148)),NA())</f>
        <v>#N/A</v>
      </c>
      <c r="AT154" s="508" t="e">
        <f ca="1">+IF(AND(ISNUMBER(OFFSET('Sanitation Data'!$H$12,0,10*ROW('Sanitation Data'!H148))),'Data Summary'!DI154="Yes"),OFFSET('Sanitation Data'!$H$12,0,10*ROW('Sanitation Data'!H148)),NA())</f>
        <v>#N/A</v>
      </c>
      <c r="AU154" s="508" t="e">
        <f ca="1">+IF(AND(ISNUMBER(OFFSET('Sanitation Data'!$I$4,0,10*ROW('Sanitation Data'!I148))),'Data Summary'!DJ154="Yes"),100-OFFSET('Sanitation Data'!$I$4,0,10*ROW('Sanitation Data'!I148)),NA())</f>
        <v>#N/A</v>
      </c>
      <c r="AV154" s="508" t="e">
        <f ca="1">+IF(AND(ISNUMBER(OFFSET('Sanitation Data'!$I$6,0,10*ROW('Sanitation Data'!I148))),'Data Summary'!DK154="Yes"),OFFSET('Sanitation Data'!$I$6,0,10*ROW('Sanitation Data'!I148)),NA())</f>
        <v>#N/A</v>
      </c>
      <c r="AW154" s="508" t="e">
        <f ca="1">+IF(AND(ISNUMBER(OFFSET('Sanitation Data'!$I$10,0,10*ROW('Sanitation Data'!I148))),'Data Summary'!DL154="Yes"),OFFSET('Sanitation Data'!$I$10,0,10*ROW('Sanitation Data'!I148)),NA())</f>
        <v>#N/A</v>
      </c>
      <c r="AX154" s="508" t="e">
        <f ca="1">+IF(AND(ISNUMBER(OFFSET('Sanitation Data'!$I$11,0,10*ROW('Sanitation Data'!I148))),'Data Summary'!DM154="Yes"),OFFSET('Sanitation Data'!$I$11,0,10*ROW('Sanitation Data'!I148)),NA())</f>
        <v>#N/A</v>
      </c>
      <c r="AY154" s="508" t="e">
        <f ca="1">+IF(AND(ISNUMBER(OFFSET('Sanitation Data'!$I$12,0,10*ROW('Sanitation Data'!I148))),'Data Summary'!DN154="Yes"),OFFSET('Sanitation Data'!$I$12,0,10*ROW('Sanitation Data'!I148)),NA())</f>
        <v>#N/A</v>
      </c>
      <c r="AZ154" s="509" t="e">
        <f ca="1">+IF(AND(ISNUMBER(OFFSET('Hygiene Data'!$D$5,0,10*ROW('Hygiene Data'!D148))),'Data Summary'!DO154="Yes"),OFFSET('Hygiene Data'!$D$5,0,10*ROW('Hygiene Data'!D148)),NA())</f>
        <v>#N/A</v>
      </c>
      <c r="BA154" s="509" t="e">
        <f ca="1">+IF(AND(ISNUMBER(OFFSET('Hygiene Data'!$D$7,0,10*ROW('Hygiene Data'!D148))),'Data Summary'!DP154="Yes"),OFFSET('Hygiene Data'!$D$7,0,10*ROW('Hygiene Data'!D148)),NA())</f>
        <v>#N/A</v>
      </c>
      <c r="BB154" s="509" t="e">
        <f ca="1">+IF(AND(ISNUMBER(OFFSET('Hygiene Data'!$D$9,0,10*ROW('Hygiene Data'!D148))),'Data Summary'!DQ154="Yes"),OFFSET('Hygiene Data'!$D$9,0,10*ROW('Hygiene Data'!D148)),NA())</f>
        <v>#N/A</v>
      </c>
      <c r="BC154" s="509" t="e">
        <f ca="1">+IF(AND(ISNUMBER(OFFSET('Hygiene Data'!$E$5,0,10*ROW('Hygiene Data'!E148))),'Data Summary'!DR154="Yes"),OFFSET('Hygiene Data'!$E$5,0,10*ROW('Hygiene Data'!E148)),NA())</f>
        <v>#N/A</v>
      </c>
      <c r="BD154" s="509" t="e">
        <f ca="1">+IF(AND(ISNUMBER(OFFSET('Hygiene Data'!$E$7,0,10*ROW('Hygiene Data'!E148))),'Data Summary'!DS154="Yes"),OFFSET('Hygiene Data'!$E$7,0,10*ROW('Hygiene Data'!E148)),NA())</f>
        <v>#N/A</v>
      </c>
      <c r="BE154" s="509" t="e">
        <f ca="1">+IF(AND(ISNUMBER(OFFSET('Hygiene Data'!$E$9,0,10*ROW('Hygiene Data'!E148))),'Data Summary'!DT154="Yes"),OFFSET('Hygiene Data'!$E$9,0,10*ROW('Hygiene Data'!E148)),NA())</f>
        <v>#N/A</v>
      </c>
      <c r="BF154" s="509" t="e">
        <f ca="1">+IF(AND(ISNUMBER(OFFSET('Hygiene Data'!$F$5,0,10*ROW('Hygiene Data'!F148))),'Data Summary'!DU154="Yes"),OFFSET('Hygiene Data'!$F$5,0,10*ROW('Hygiene Data'!F148)),NA())</f>
        <v>#N/A</v>
      </c>
      <c r="BG154" s="509" t="e">
        <f ca="1">+IF(AND(ISNUMBER(OFFSET('Hygiene Data'!$F$7,0,10*ROW('Hygiene Data'!F148))),'Data Summary'!DV154="Yes"),OFFSET('Hygiene Data'!$F$7,0,10*ROW('Hygiene Data'!F148)),NA())</f>
        <v>#N/A</v>
      </c>
      <c r="BH154" s="509" t="e">
        <f ca="1">+IF(AND(ISNUMBER(OFFSET('Hygiene Data'!$F$9,0,10*ROW('Hygiene Data'!F148))),'Data Summary'!DW154="Yes"),OFFSET('Hygiene Data'!$F$9,0,10*ROW('Hygiene Data'!F148)),NA())</f>
        <v>#N/A</v>
      </c>
      <c r="BI154" s="509" t="e">
        <f ca="1">+IF(AND(ISNUMBER(OFFSET('Hygiene Data'!$G$5,0,10*ROW('Hygiene Data'!G148))),'Data Summary'!DX154="Yes"),OFFSET('Hygiene Data'!$G$5,0,10*ROW('Hygiene Data'!G148)),NA())</f>
        <v>#N/A</v>
      </c>
      <c r="BJ154" s="509" t="e">
        <f ca="1">+IF(AND(ISNUMBER(OFFSET('Hygiene Data'!$G$7,0,10*ROW('Hygiene Data'!G148))),'Data Summary'!DY154="Yes"),OFFSET('Hygiene Data'!$G$7,0,10*ROW('Hygiene Data'!G148)),NA())</f>
        <v>#N/A</v>
      </c>
      <c r="BK154" s="509" t="e">
        <f ca="1">+IF(AND(ISNUMBER(OFFSET('Hygiene Data'!$G$9,0,10*ROW('Hygiene Data'!G148))),'Data Summary'!DZ154="Yes"),OFFSET('Hygiene Data'!$G$9,0,10*ROW('Hygiene Data'!G148)),NA())</f>
        <v>#N/A</v>
      </c>
      <c r="BL154" s="509" t="e">
        <f ca="1">+IF(AND(ISNUMBER(OFFSET('Hygiene Data'!$H$5,0,10*ROW('Hygiene Data'!H148))),'Data Summary'!EA154="Yes"),OFFSET('Hygiene Data'!$H$5,0,10*ROW('Hygiene Data'!H148)),NA())</f>
        <v>#N/A</v>
      </c>
      <c r="BM154" s="509" t="e">
        <f ca="1">+IF(AND(ISNUMBER(OFFSET('Hygiene Data'!$H$7,0,10*ROW('Hygiene Data'!H148))),'Data Summary'!EB154="Yes"),OFFSET('Hygiene Data'!$H$7,0,10*ROW('Hygiene Data'!H148)),NA())</f>
        <v>#N/A</v>
      </c>
      <c r="BN154" s="509" t="e">
        <f ca="1">+IF(AND(ISNUMBER(OFFSET('Hygiene Data'!$H$9,0,10*ROW('Hygiene Data'!H148))),'Data Summary'!EC154="Yes"),OFFSET('Hygiene Data'!$H$9,0,10*ROW('Hygiene Data'!H148)),NA())</f>
        <v>#N/A</v>
      </c>
      <c r="BO154" s="509" t="e">
        <f ca="1">+IF(AND(ISNUMBER(OFFSET('Hygiene Data'!$I$5,0,10*ROW('Hygiene Data'!I148))),'Data Summary'!ED154="Yes"),OFFSET('Hygiene Data'!$I$5,0,10*ROW('Hygiene Data'!I148)),NA())</f>
        <v>#N/A</v>
      </c>
      <c r="BP154" s="509" t="e">
        <f ca="1">+IF(AND(ISNUMBER(OFFSET('Hygiene Data'!$I$7,0,10*ROW('Hygiene Data'!I148))),'Data Summary'!EE154="Yes"),OFFSET('Hygiene Data'!$I$7,0,10*ROW('Hygiene Data'!I148)),NA())</f>
        <v>#N/A</v>
      </c>
      <c r="BQ154" s="509" t="e">
        <f ca="1">+IF(AND(ISNUMBER(OFFSET('Hygiene Data'!$I$9,0,10*ROW('Hygiene Data'!I148))),'Data Summary'!EF154="Yes"),OFFSET('Hygiene Data'!$I$9,0,10*ROW('Hygiene Data'!I148)),NA())</f>
        <v>#N/A</v>
      </c>
    </row>
    <row r="155" spans="1:69" x14ac:dyDescent="0.25">
      <c r="A155" s="505" t="e">
        <f ca="1">+RIGHT('Data Summary'!A155,LEN('Data Summary'!A155)-9)</f>
        <v>#VALUE!</v>
      </c>
      <c r="B155" s="479" t="str">
        <f ca="1">+IF(ISTEXT('Data Summary'!B155),'Data Summary'!B155,"")</f>
        <v/>
      </c>
      <c r="C155" s="506" t="e">
        <f ca="1">+VALUE('Data Summary'!C155)</f>
        <v>#VALUE!</v>
      </c>
      <c r="D155" s="507" t="e">
        <f ca="1">+IF(AND(ISNUMBER(OFFSET('Water Data'!$D$4,0,10*ROW('Water Data'!D149))),'Data Summary'!BS155="Yes"),100-OFFSET('Water Data'!$D$4,0,10*ROW('Water Data'!D149)),NA())</f>
        <v>#N/A</v>
      </c>
      <c r="E155" s="507" t="e">
        <f ca="1">+IF(AND(ISNUMBER(OFFSET('Water Data'!$D$6,0,10*ROW('Water Data'!D149))),'Data Summary'!BT155="Yes"),OFFSET('Water Data'!$D$6,0,10*ROW('Water Data'!D149)),NA())</f>
        <v>#N/A</v>
      </c>
      <c r="F155" s="507" t="e">
        <f ca="1">+IF(AND(ISNUMBER(OFFSET('Water Data'!$D$9,0,10*ROW('Water Data'!D149))),'Data Summary'!BU155="Yes"),OFFSET('Water Data'!$D$9,0,10*ROW('Water Data'!D149)),NA())</f>
        <v>#N/A</v>
      </c>
      <c r="G155" s="507" t="e">
        <f ca="1">+IF(AND(ISNUMBER(OFFSET('Water Data'!$E$4,0,10*ROW('Water Data'!E149))),'Data Summary'!BV155="Yes"),100-OFFSET('Water Data'!$E$4,0,10*ROW('Water Data'!E149)),NA())</f>
        <v>#N/A</v>
      </c>
      <c r="H155" s="507" t="e">
        <f ca="1">+IF(AND(ISNUMBER(OFFSET('Water Data'!$E$6,0,10*ROW('Water Data'!E149))),'Data Summary'!BW155="Yes"),OFFSET('Water Data'!$E$6,0,10*ROW('Water Data'!E149)),NA())</f>
        <v>#N/A</v>
      </c>
      <c r="I155" s="507" t="e">
        <f ca="1">+IF(AND(ISNUMBER(OFFSET('Water Data'!$E$9,0,10*ROW('Water Data'!E149))),'Data Summary'!BX155="Yes"),OFFSET('Water Data'!$E$9,0,10*ROW('Water Data'!E149)),NA())</f>
        <v>#N/A</v>
      </c>
      <c r="J155" s="507" t="e">
        <f ca="1">+IF(AND(ISNUMBER(OFFSET('Water Data'!$F$4,0,10*ROW('Water Data'!F149))),'Data Summary'!BY155="Yes"),100-OFFSET('Water Data'!$F$4,0,10*ROW('Water Data'!F149)),NA())</f>
        <v>#N/A</v>
      </c>
      <c r="K155" s="507" t="e">
        <f ca="1">+IF(AND(ISNUMBER(OFFSET('Water Data'!$F$6,0,10*ROW('Water Data'!F149))),'Data Summary'!BZ155="Yes"),OFFSET('Water Data'!$F$6,0,10*ROW('Water Data'!F149)),NA())</f>
        <v>#N/A</v>
      </c>
      <c r="L155" s="507" t="e">
        <f ca="1">+IF(AND(ISNUMBER(OFFSET('Water Data'!$F$9,0,10*ROW('Water Data'!F149))),'Data Summary'!CA155="Yes"),OFFSET('Water Data'!$F$9,0,10*ROW('Water Data'!F149)),NA())</f>
        <v>#N/A</v>
      </c>
      <c r="M155" s="507" t="e">
        <f ca="1">+IF(AND(ISNUMBER(OFFSET('Water Data'!$G$4,0,10*ROW('Water Data'!G149))),'Data Summary'!CB155="Yes"),100-OFFSET('Water Data'!$G$4,0,10*ROW('Water Data'!G149)),NA())</f>
        <v>#N/A</v>
      </c>
      <c r="N155" s="507" t="e">
        <f ca="1">+IF(AND(ISNUMBER(OFFSET('Water Data'!$G$6,0,10*ROW('Water Data'!G149))),'Data Summary'!CC155="Yes"),OFFSET('Water Data'!$G$6,0,10*ROW('Water Data'!G149)),NA())</f>
        <v>#N/A</v>
      </c>
      <c r="O155" s="507" t="e">
        <f ca="1">+IF(AND(ISNUMBER(OFFSET('Water Data'!$G$9,0,10*ROW('Water Data'!G149))),'Data Summary'!CD155="Yes"),OFFSET('Water Data'!$G$9,0,10*ROW('Water Data'!G149)),NA())</f>
        <v>#N/A</v>
      </c>
      <c r="P155" s="507" t="e">
        <f ca="1">+IF(AND(ISNUMBER(OFFSET('Water Data'!$H$4,0,10*ROW('Water Data'!H149))),'Data Summary'!CE155="Yes"),100-OFFSET('Water Data'!$H$4,0,10*ROW('Water Data'!H149)),NA())</f>
        <v>#N/A</v>
      </c>
      <c r="Q155" s="507" t="e">
        <f ca="1">+IF(AND(ISNUMBER(OFFSET('Water Data'!$H$6,0,10*ROW('Water Data'!H149))),'Data Summary'!CF155="Yes"),OFFSET('Water Data'!$H$6,0,10*ROW('Water Data'!H149)),NA())</f>
        <v>#N/A</v>
      </c>
      <c r="R155" s="507" t="e">
        <f ca="1">+IF(AND(ISNUMBER(OFFSET('Water Data'!$H$9,0,10*ROW('Water Data'!H149))),'Data Summary'!CG155="Yes"),OFFSET('Water Data'!$H$9,0,10*ROW('Water Data'!H149)),NA())</f>
        <v>#N/A</v>
      </c>
      <c r="S155" s="507" t="e">
        <f ca="1">+IF(AND(ISNUMBER(OFFSET('Water Data'!$I$4,0,10*ROW('Water Data'!I149))),'Data Summary'!CH155="Yes"),100-OFFSET('Water Data'!$I$4,0,10*ROW('Water Data'!I149)),NA())</f>
        <v>#N/A</v>
      </c>
      <c r="T155" s="507" t="e">
        <f ca="1">+IF(AND(ISNUMBER(OFFSET('Water Data'!$I$6,0,10*ROW('Water Data'!I149))),'Data Summary'!CI155="Yes"),OFFSET('Water Data'!$I$6,0,10*ROW('Water Data'!I149)),NA())</f>
        <v>#N/A</v>
      </c>
      <c r="U155" s="507" t="e">
        <f ca="1">+IF(AND(ISNUMBER(OFFSET('Water Data'!$I$9,0,10*ROW('Water Data'!I149))),'Data Summary'!CJ155="Yes"),OFFSET('Water Data'!$I$9,0,10*ROW('Water Data'!I149)),NA())</f>
        <v>#N/A</v>
      </c>
      <c r="V155" s="508" t="e">
        <f ca="1">+IF(AND(ISNUMBER(OFFSET('Sanitation Data'!$D$4,0,10*ROW('Sanitation Data'!D149))),'Data Summary'!CK155="Yes"),100-OFFSET('Sanitation Data'!$D$4,0,10*ROW('Sanitation Data'!D149)),NA())</f>
        <v>#N/A</v>
      </c>
      <c r="W155" s="508" t="e">
        <f ca="1">+IF(AND(ISNUMBER(OFFSET('Sanitation Data'!$D$6,0,10*ROW('Sanitation Data'!D149))),'Data Summary'!CL155="Yes"),OFFSET('Sanitation Data'!$D$6,0,10*ROW('Sanitation Data'!D149)),NA())</f>
        <v>#N/A</v>
      </c>
      <c r="X155" s="508" t="e">
        <f ca="1">+IF(AND(ISNUMBER(OFFSET('Sanitation Data'!$D$10,0,10*ROW('Sanitation Data'!D149))),'Data Summary'!CM155="Yes"),OFFSET('Sanitation Data'!$D$10,0,10*ROW('Sanitation Data'!D149)),NA())</f>
        <v>#N/A</v>
      </c>
      <c r="Y155" s="508" t="e">
        <f ca="1">+IF(AND(ISNUMBER(OFFSET('Sanitation Data'!$D$11,0,10*ROW('Sanitation Data'!D149))),'Data Summary'!CN155="Yes"),OFFSET('Sanitation Data'!$D$11,0,10*ROW('Sanitation Data'!D149)),NA())</f>
        <v>#N/A</v>
      </c>
      <c r="Z155" s="508" t="e">
        <f ca="1">+IF(AND(ISNUMBER(OFFSET('Sanitation Data'!$D$12,0,10*ROW('Sanitation Data'!D149))),'Data Summary'!CO155="Yes"),OFFSET('Sanitation Data'!$D$12,0,10*ROW('Sanitation Data'!D149)),NA())</f>
        <v>#N/A</v>
      </c>
      <c r="AA155" s="508" t="e">
        <f ca="1">+IF(AND(ISNUMBER(OFFSET('Sanitation Data'!$E$4,0,10*ROW('Sanitation Data'!E149))),'Data Summary'!CP155="Yes"),100-OFFSET('Sanitation Data'!$E$4,0,10*ROW('Sanitation Data'!E149)),NA())</f>
        <v>#N/A</v>
      </c>
      <c r="AB155" s="508" t="e">
        <f ca="1">+IF(AND(ISNUMBER(OFFSET('Sanitation Data'!$E$6,0,10*ROW('Sanitation Data'!E149))),'Data Summary'!CQ155="Yes"),OFFSET('Sanitation Data'!$E$6,0,10*ROW('Sanitation Data'!E149)),NA())</f>
        <v>#N/A</v>
      </c>
      <c r="AC155" s="508" t="e">
        <f ca="1">+IF(AND(ISNUMBER(OFFSET('Sanitation Data'!$E$10,0,10*ROW('Sanitation Data'!E149))),'Data Summary'!CR155="Yes"),OFFSET('Sanitation Data'!$E$10,0,10*ROW('Sanitation Data'!E149)),NA())</f>
        <v>#N/A</v>
      </c>
      <c r="AD155" s="508" t="e">
        <f ca="1">+IF(AND(ISNUMBER(OFFSET('Sanitation Data'!$E$11,0,10*ROW('Sanitation Data'!E149))),'Data Summary'!CS155="Yes"),OFFSET('Sanitation Data'!$E$11,0,10*ROW('Sanitation Data'!E149)),NA())</f>
        <v>#N/A</v>
      </c>
      <c r="AE155" s="508" t="e">
        <f ca="1">+IF(AND(ISNUMBER(OFFSET('Sanitation Data'!$E$12,0,10*ROW('Sanitation Data'!E149))),'Data Summary'!CT155="Yes"),OFFSET('Sanitation Data'!$E$12,0,10*ROW('Sanitation Data'!E149)),NA())</f>
        <v>#N/A</v>
      </c>
      <c r="AF155" s="508" t="e">
        <f ca="1">+IF(AND(ISNUMBER(OFFSET('Sanitation Data'!$F$4,0,10*ROW('Sanitation Data'!F149))),'Data Summary'!CU155="Yes"),100-OFFSET('Sanitation Data'!$F$4,0,10*ROW('Sanitation Data'!F149)),NA())</f>
        <v>#N/A</v>
      </c>
      <c r="AG155" s="508" t="e">
        <f ca="1">+IF(AND(ISNUMBER(OFFSET('Sanitation Data'!$F$6,0,10*ROW('Sanitation Data'!F149))),'Data Summary'!CV155="Yes"),OFFSET('Sanitation Data'!$F$6,0,10*ROW('Sanitation Data'!F149)),NA())</f>
        <v>#N/A</v>
      </c>
      <c r="AH155" s="508" t="e">
        <f ca="1">+IF(AND(ISNUMBER(OFFSET('Sanitation Data'!$F$10,0,10*ROW('Sanitation Data'!F149))),'Data Summary'!CW155="Yes"),OFFSET('Sanitation Data'!$F$10,0,10*ROW('Sanitation Data'!F149)),NA())</f>
        <v>#N/A</v>
      </c>
      <c r="AI155" s="508" t="e">
        <f ca="1">+IF(AND(ISNUMBER(OFFSET('Sanitation Data'!$F$11,0,10*ROW('Sanitation Data'!F149))),'Data Summary'!CX155="Yes"),OFFSET('Sanitation Data'!$F$11,0,10*ROW('Sanitation Data'!F149)),NA())</f>
        <v>#N/A</v>
      </c>
      <c r="AJ155" s="508" t="e">
        <f ca="1">+IF(AND(ISNUMBER(OFFSET('Sanitation Data'!$F$12,0,10*ROW('Sanitation Data'!F149))),'Data Summary'!CY155="Yes"),OFFSET('Sanitation Data'!$F$12,0,10*ROW('Sanitation Data'!F149)),NA())</f>
        <v>#N/A</v>
      </c>
      <c r="AK155" s="508" t="e">
        <f ca="1">+IF(AND(ISNUMBER(OFFSET('Sanitation Data'!$G$4,0,10*ROW('Sanitation Data'!G149))),'Data Summary'!CZ155="Yes"),100-OFFSET('Sanitation Data'!$G$4,0,10*ROW('Sanitation Data'!G149)),NA())</f>
        <v>#N/A</v>
      </c>
      <c r="AL155" s="508" t="e">
        <f ca="1">+IF(AND(ISNUMBER(OFFSET('Sanitation Data'!$G$6,0,10*ROW('Sanitation Data'!G149))),'Data Summary'!DA155="Yes"),OFFSET('Sanitation Data'!$G$6,0,10*ROW('Sanitation Data'!G149)),NA())</f>
        <v>#N/A</v>
      </c>
      <c r="AM155" s="508" t="e">
        <f ca="1">+IF(AND(ISNUMBER(OFFSET('Sanitation Data'!$G$10,0,10*ROW('Sanitation Data'!G149))),'Data Summary'!DB155="Yes"),OFFSET('Sanitation Data'!$G$10,0,10*ROW('Sanitation Data'!G149)),NA())</f>
        <v>#N/A</v>
      </c>
      <c r="AN155" s="508" t="e">
        <f ca="1">+IF(AND(ISNUMBER(OFFSET('Sanitation Data'!$G$11,0,10*ROW('Sanitation Data'!G149))),'Data Summary'!DC155="Yes"),OFFSET('Sanitation Data'!$G$11,0,10*ROW('Sanitation Data'!G149)),NA())</f>
        <v>#N/A</v>
      </c>
      <c r="AO155" s="508" t="e">
        <f ca="1">+IF(AND(ISNUMBER(OFFSET('Sanitation Data'!$G$12,0,10*ROW('Sanitation Data'!G149))),'Data Summary'!DD155="Yes"),OFFSET('Sanitation Data'!$G$12,0,10*ROW('Sanitation Data'!G149)),NA())</f>
        <v>#N/A</v>
      </c>
      <c r="AP155" s="508" t="e">
        <f ca="1">+IF(AND(ISNUMBER(OFFSET('Sanitation Data'!$H$4,0,10*ROW('Sanitation Data'!H149))),'Data Summary'!DE155="Yes"),100-OFFSET('Sanitation Data'!$H$4,0,10*ROW('Sanitation Data'!H149)),NA())</f>
        <v>#N/A</v>
      </c>
      <c r="AQ155" s="508" t="e">
        <f ca="1">+IF(AND(ISNUMBER(OFFSET('Sanitation Data'!$H$6,0,10*ROW('Sanitation Data'!H149))),'Data Summary'!DF155="Yes"),OFFSET('Sanitation Data'!$H$6,0,10*ROW('Sanitation Data'!H149)),NA())</f>
        <v>#N/A</v>
      </c>
      <c r="AR155" s="508" t="e">
        <f ca="1">+IF(AND(ISNUMBER(OFFSET('Sanitation Data'!$H$10,0,10*ROW('Sanitation Data'!H149))),'Data Summary'!DG155="Yes"),OFFSET('Sanitation Data'!$H$10,0,10*ROW('Sanitation Data'!H149)),NA())</f>
        <v>#N/A</v>
      </c>
      <c r="AS155" s="508" t="e">
        <f ca="1">+IF(AND(ISNUMBER(OFFSET('Sanitation Data'!$H$11,0,10*ROW('Sanitation Data'!H149))),'Data Summary'!DH155="Yes"),OFFSET('Sanitation Data'!$H$11,0,10*ROW('Sanitation Data'!H149)),NA())</f>
        <v>#N/A</v>
      </c>
      <c r="AT155" s="508" t="e">
        <f ca="1">+IF(AND(ISNUMBER(OFFSET('Sanitation Data'!$H$12,0,10*ROW('Sanitation Data'!H149))),'Data Summary'!DI155="Yes"),OFFSET('Sanitation Data'!$H$12,0,10*ROW('Sanitation Data'!H149)),NA())</f>
        <v>#N/A</v>
      </c>
      <c r="AU155" s="508" t="e">
        <f ca="1">+IF(AND(ISNUMBER(OFFSET('Sanitation Data'!$I$4,0,10*ROW('Sanitation Data'!I149))),'Data Summary'!DJ155="Yes"),100-OFFSET('Sanitation Data'!$I$4,0,10*ROW('Sanitation Data'!I149)),NA())</f>
        <v>#N/A</v>
      </c>
      <c r="AV155" s="508" t="e">
        <f ca="1">+IF(AND(ISNUMBER(OFFSET('Sanitation Data'!$I$6,0,10*ROW('Sanitation Data'!I149))),'Data Summary'!DK155="Yes"),OFFSET('Sanitation Data'!$I$6,0,10*ROW('Sanitation Data'!I149)),NA())</f>
        <v>#N/A</v>
      </c>
      <c r="AW155" s="508" t="e">
        <f ca="1">+IF(AND(ISNUMBER(OFFSET('Sanitation Data'!$I$10,0,10*ROW('Sanitation Data'!I149))),'Data Summary'!DL155="Yes"),OFFSET('Sanitation Data'!$I$10,0,10*ROW('Sanitation Data'!I149)),NA())</f>
        <v>#N/A</v>
      </c>
      <c r="AX155" s="508" t="e">
        <f ca="1">+IF(AND(ISNUMBER(OFFSET('Sanitation Data'!$I$11,0,10*ROW('Sanitation Data'!I149))),'Data Summary'!DM155="Yes"),OFFSET('Sanitation Data'!$I$11,0,10*ROW('Sanitation Data'!I149)),NA())</f>
        <v>#N/A</v>
      </c>
      <c r="AY155" s="508" t="e">
        <f ca="1">+IF(AND(ISNUMBER(OFFSET('Sanitation Data'!$I$12,0,10*ROW('Sanitation Data'!I149))),'Data Summary'!DN155="Yes"),OFFSET('Sanitation Data'!$I$12,0,10*ROW('Sanitation Data'!I149)),NA())</f>
        <v>#N/A</v>
      </c>
      <c r="AZ155" s="509" t="e">
        <f ca="1">+IF(AND(ISNUMBER(OFFSET('Hygiene Data'!$D$5,0,10*ROW('Hygiene Data'!D149))),'Data Summary'!DO155="Yes"),OFFSET('Hygiene Data'!$D$5,0,10*ROW('Hygiene Data'!D149)),NA())</f>
        <v>#N/A</v>
      </c>
      <c r="BA155" s="509" t="e">
        <f ca="1">+IF(AND(ISNUMBER(OFFSET('Hygiene Data'!$D$7,0,10*ROW('Hygiene Data'!D149))),'Data Summary'!DP155="Yes"),OFFSET('Hygiene Data'!$D$7,0,10*ROW('Hygiene Data'!D149)),NA())</f>
        <v>#N/A</v>
      </c>
      <c r="BB155" s="509" t="e">
        <f ca="1">+IF(AND(ISNUMBER(OFFSET('Hygiene Data'!$D$9,0,10*ROW('Hygiene Data'!D149))),'Data Summary'!DQ155="Yes"),OFFSET('Hygiene Data'!$D$9,0,10*ROW('Hygiene Data'!D149)),NA())</f>
        <v>#N/A</v>
      </c>
      <c r="BC155" s="509" t="e">
        <f ca="1">+IF(AND(ISNUMBER(OFFSET('Hygiene Data'!$E$5,0,10*ROW('Hygiene Data'!E149))),'Data Summary'!DR155="Yes"),OFFSET('Hygiene Data'!$E$5,0,10*ROW('Hygiene Data'!E149)),NA())</f>
        <v>#N/A</v>
      </c>
      <c r="BD155" s="509" t="e">
        <f ca="1">+IF(AND(ISNUMBER(OFFSET('Hygiene Data'!$E$7,0,10*ROW('Hygiene Data'!E149))),'Data Summary'!DS155="Yes"),OFFSET('Hygiene Data'!$E$7,0,10*ROW('Hygiene Data'!E149)),NA())</f>
        <v>#N/A</v>
      </c>
      <c r="BE155" s="509" t="e">
        <f ca="1">+IF(AND(ISNUMBER(OFFSET('Hygiene Data'!$E$9,0,10*ROW('Hygiene Data'!E149))),'Data Summary'!DT155="Yes"),OFFSET('Hygiene Data'!$E$9,0,10*ROW('Hygiene Data'!E149)),NA())</f>
        <v>#N/A</v>
      </c>
      <c r="BF155" s="509" t="e">
        <f ca="1">+IF(AND(ISNUMBER(OFFSET('Hygiene Data'!$F$5,0,10*ROW('Hygiene Data'!F149))),'Data Summary'!DU155="Yes"),OFFSET('Hygiene Data'!$F$5,0,10*ROW('Hygiene Data'!F149)),NA())</f>
        <v>#N/A</v>
      </c>
      <c r="BG155" s="509" t="e">
        <f ca="1">+IF(AND(ISNUMBER(OFFSET('Hygiene Data'!$F$7,0,10*ROW('Hygiene Data'!F149))),'Data Summary'!DV155="Yes"),OFFSET('Hygiene Data'!$F$7,0,10*ROW('Hygiene Data'!F149)),NA())</f>
        <v>#N/A</v>
      </c>
      <c r="BH155" s="509" t="e">
        <f ca="1">+IF(AND(ISNUMBER(OFFSET('Hygiene Data'!$F$9,0,10*ROW('Hygiene Data'!F149))),'Data Summary'!DW155="Yes"),OFFSET('Hygiene Data'!$F$9,0,10*ROW('Hygiene Data'!F149)),NA())</f>
        <v>#N/A</v>
      </c>
      <c r="BI155" s="509" t="e">
        <f ca="1">+IF(AND(ISNUMBER(OFFSET('Hygiene Data'!$G$5,0,10*ROW('Hygiene Data'!G149))),'Data Summary'!DX155="Yes"),OFFSET('Hygiene Data'!$G$5,0,10*ROW('Hygiene Data'!G149)),NA())</f>
        <v>#N/A</v>
      </c>
      <c r="BJ155" s="509" t="e">
        <f ca="1">+IF(AND(ISNUMBER(OFFSET('Hygiene Data'!$G$7,0,10*ROW('Hygiene Data'!G149))),'Data Summary'!DY155="Yes"),OFFSET('Hygiene Data'!$G$7,0,10*ROW('Hygiene Data'!G149)),NA())</f>
        <v>#N/A</v>
      </c>
      <c r="BK155" s="509" t="e">
        <f ca="1">+IF(AND(ISNUMBER(OFFSET('Hygiene Data'!$G$9,0,10*ROW('Hygiene Data'!G149))),'Data Summary'!DZ155="Yes"),OFFSET('Hygiene Data'!$G$9,0,10*ROW('Hygiene Data'!G149)),NA())</f>
        <v>#N/A</v>
      </c>
      <c r="BL155" s="509" t="e">
        <f ca="1">+IF(AND(ISNUMBER(OFFSET('Hygiene Data'!$H$5,0,10*ROW('Hygiene Data'!H149))),'Data Summary'!EA155="Yes"),OFFSET('Hygiene Data'!$H$5,0,10*ROW('Hygiene Data'!H149)),NA())</f>
        <v>#N/A</v>
      </c>
      <c r="BM155" s="509" t="e">
        <f ca="1">+IF(AND(ISNUMBER(OFFSET('Hygiene Data'!$H$7,0,10*ROW('Hygiene Data'!H149))),'Data Summary'!EB155="Yes"),OFFSET('Hygiene Data'!$H$7,0,10*ROW('Hygiene Data'!H149)),NA())</f>
        <v>#N/A</v>
      </c>
      <c r="BN155" s="509" t="e">
        <f ca="1">+IF(AND(ISNUMBER(OFFSET('Hygiene Data'!$H$9,0,10*ROW('Hygiene Data'!H149))),'Data Summary'!EC155="Yes"),OFFSET('Hygiene Data'!$H$9,0,10*ROW('Hygiene Data'!H149)),NA())</f>
        <v>#N/A</v>
      </c>
      <c r="BO155" s="509" t="e">
        <f ca="1">+IF(AND(ISNUMBER(OFFSET('Hygiene Data'!$I$5,0,10*ROW('Hygiene Data'!I149))),'Data Summary'!ED155="Yes"),OFFSET('Hygiene Data'!$I$5,0,10*ROW('Hygiene Data'!I149)),NA())</f>
        <v>#N/A</v>
      </c>
      <c r="BP155" s="509" t="e">
        <f ca="1">+IF(AND(ISNUMBER(OFFSET('Hygiene Data'!$I$7,0,10*ROW('Hygiene Data'!I149))),'Data Summary'!EE155="Yes"),OFFSET('Hygiene Data'!$I$7,0,10*ROW('Hygiene Data'!I149)),NA())</f>
        <v>#N/A</v>
      </c>
      <c r="BQ155" s="509" t="e">
        <f ca="1">+IF(AND(ISNUMBER(OFFSET('Hygiene Data'!$I$9,0,10*ROW('Hygiene Data'!I149))),'Data Summary'!EF155="Yes"),OFFSET('Hygiene Data'!$I$9,0,10*ROW('Hygiene Data'!I149)),NA())</f>
        <v>#N/A</v>
      </c>
    </row>
    <row r="156" spans="1:69" x14ac:dyDescent="0.25">
      <c r="A156" s="505" t="e">
        <f ca="1">+RIGHT('Data Summary'!A156,LEN('Data Summary'!A156)-9)</f>
        <v>#VALUE!</v>
      </c>
      <c r="B156" s="479" t="str">
        <f ca="1">+IF(ISTEXT('Data Summary'!B156),'Data Summary'!B156,"")</f>
        <v/>
      </c>
      <c r="C156" s="506" t="e">
        <f ca="1">+VALUE('Data Summary'!C156)</f>
        <v>#VALUE!</v>
      </c>
      <c r="D156" s="507" t="e">
        <f ca="1">+IF(AND(ISNUMBER(OFFSET('Water Data'!$D$4,0,10*ROW('Water Data'!D150))),'Data Summary'!BS156="Yes"),100-OFFSET('Water Data'!$D$4,0,10*ROW('Water Data'!D150)),NA())</f>
        <v>#N/A</v>
      </c>
      <c r="E156" s="507" t="e">
        <f ca="1">+IF(AND(ISNUMBER(OFFSET('Water Data'!$D$6,0,10*ROW('Water Data'!D150))),'Data Summary'!BT156="Yes"),OFFSET('Water Data'!$D$6,0,10*ROW('Water Data'!D150)),NA())</f>
        <v>#N/A</v>
      </c>
      <c r="F156" s="507" t="e">
        <f ca="1">+IF(AND(ISNUMBER(OFFSET('Water Data'!$D$9,0,10*ROW('Water Data'!D150))),'Data Summary'!BU156="Yes"),OFFSET('Water Data'!$D$9,0,10*ROW('Water Data'!D150)),NA())</f>
        <v>#N/A</v>
      </c>
      <c r="G156" s="507" t="e">
        <f ca="1">+IF(AND(ISNUMBER(OFFSET('Water Data'!$E$4,0,10*ROW('Water Data'!E150))),'Data Summary'!BV156="Yes"),100-OFFSET('Water Data'!$E$4,0,10*ROW('Water Data'!E150)),NA())</f>
        <v>#N/A</v>
      </c>
      <c r="H156" s="507" t="e">
        <f ca="1">+IF(AND(ISNUMBER(OFFSET('Water Data'!$E$6,0,10*ROW('Water Data'!E150))),'Data Summary'!BW156="Yes"),OFFSET('Water Data'!$E$6,0,10*ROW('Water Data'!E150)),NA())</f>
        <v>#N/A</v>
      </c>
      <c r="I156" s="507" t="e">
        <f ca="1">+IF(AND(ISNUMBER(OFFSET('Water Data'!$E$9,0,10*ROW('Water Data'!E150))),'Data Summary'!BX156="Yes"),OFFSET('Water Data'!$E$9,0,10*ROW('Water Data'!E150)),NA())</f>
        <v>#N/A</v>
      </c>
      <c r="J156" s="507" t="e">
        <f ca="1">+IF(AND(ISNUMBER(OFFSET('Water Data'!$F$4,0,10*ROW('Water Data'!F150))),'Data Summary'!BY156="Yes"),100-OFFSET('Water Data'!$F$4,0,10*ROW('Water Data'!F150)),NA())</f>
        <v>#N/A</v>
      </c>
      <c r="K156" s="507" t="e">
        <f ca="1">+IF(AND(ISNUMBER(OFFSET('Water Data'!$F$6,0,10*ROW('Water Data'!F150))),'Data Summary'!BZ156="Yes"),OFFSET('Water Data'!$F$6,0,10*ROW('Water Data'!F150)),NA())</f>
        <v>#N/A</v>
      </c>
      <c r="L156" s="507" t="e">
        <f ca="1">+IF(AND(ISNUMBER(OFFSET('Water Data'!$F$9,0,10*ROW('Water Data'!F150))),'Data Summary'!CA156="Yes"),OFFSET('Water Data'!$F$9,0,10*ROW('Water Data'!F150)),NA())</f>
        <v>#N/A</v>
      </c>
      <c r="M156" s="507" t="e">
        <f ca="1">+IF(AND(ISNUMBER(OFFSET('Water Data'!$G$4,0,10*ROW('Water Data'!G150))),'Data Summary'!CB156="Yes"),100-OFFSET('Water Data'!$G$4,0,10*ROW('Water Data'!G150)),NA())</f>
        <v>#N/A</v>
      </c>
      <c r="N156" s="507" t="e">
        <f ca="1">+IF(AND(ISNUMBER(OFFSET('Water Data'!$G$6,0,10*ROW('Water Data'!G150))),'Data Summary'!CC156="Yes"),OFFSET('Water Data'!$G$6,0,10*ROW('Water Data'!G150)),NA())</f>
        <v>#N/A</v>
      </c>
      <c r="O156" s="507" t="e">
        <f ca="1">+IF(AND(ISNUMBER(OFFSET('Water Data'!$G$9,0,10*ROW('Water Data'!G150))),'Data Summary'!CD156="Yes"),OFFSET('Water Data'!$G$9,0,10*ROW('Water Data'!G150)),NA())</f>
        <v>#N/A</v>
      </c>
      <c r="P156" s="507" t="e">
        <f ca="1">+IF(AND(ISNUMBER(OFFSET('Water Data'!$H$4,0,10*ROW('Water Data'!H150))),'Data Summary'!CE156="Yes"),100-OFFSET('Water Data'!$H$4,0,10*ROW('Water Data'!H150)),NA())</f>
        <v>#N/A</v>
      </c>
      <c r="Q156" s="507" t="e">
        <f ca="1">+IF(AND(ISNUMBER(OFFSET('Water Data'!$H$6,0,10*ROW('Water Data'!H150))),'Data Summary'!CF156="Yes"),OFFSET('Water Data'!$H$6,0,10*ROW('Water Data'!H150)),NA())</f>
        <v>#N/A</v>
      </c>
      <c r="R156" s="507" t="e">
        <f ca="1">+IF(AND(ISNUMBER(OFFSET('Water Data'!$H$9,0,10*ROW('Water Data'!H150))),'Data Summary'!CG156="Yes"),OFFSET('Water Data'!$H$9,0,10*ROW('Water Data'!H150)),NA())</f>
        <v>#N/A</v>
      </c>
      <c r="S156" s="507" t="e">
        <f ca="1">+IF(AND(ISNUMBER(OFFSET('Water Data'!$I$4,0,10*ROW('Water Data'!I150))),'Data Summary'!CH156="Yes"),100-OFFSET('Water Data'!$I$4,0,10*ROW('Water Data'!I150)),NA())</f>
        <v>#N/A</v>
      </c>
      <c r="T156" s="507" t="e">
        <f ca="1">+IF(AND(ISNUMBER(OFFSET('Water Data'!$I$6,0,10*ROW('Water Data'!I150))),'Data Summary'!CI156="Yes"),OFFSET('Water Data'!$I$6,0,10*ROW('Water Data'!I150)),NA())</f>
        <v>#N/A</v>
      </c>
      <c r="U156" s="507" t="e">
        <f ca="1">+IF(AND(ISNUMBER(OFFSET('Water Data'!$I$9,0,10*ROW('Water Data'!I150))),'Data Summary'!CJ156="Yes"),OFFSET('Water Data'!$I$9,0,10*ROW('Water Data'!I150)),NA())</f>
        <v>#N/A</v>
      </c>
      <c r="V156" s="508" t="e">
        <f ca="1">+IF(AND(ISNUMBER(OFFSET('Sanitation Data'!$D$4,0,10*ROW('Sanitation Data'!D150))),'Data Summary'!CK156="Yes"),100-OFFSET('Sanitation Data'!$D$4,0,10*ROW('Sanitation Data'!D150)),NA())</f>
        <v>#N/A</v>
      </c>
      <c r="W156" s="508" t="e">
        <f ca="1">+IF(AND(ISNUMBER(OFFSET('Sanitation Data'!$D$6,0,10*ROW('Sanitation Data'!D150))),'Data Summary'!CL156="Yes"),OFFSET('Sanitation Data'!$D$6,0,10*ROW('Sanitation Data'!D150)),NA())</f>
        <v>#N/A</v>
      </c>
      <c r="X156" s="508" t="e">
        <f ca="1">+IF(AND(ISNUMBER(OFFSET('Sanitation Data'!$D$10,0,10*ROW('Sanitation Data'!D150))),'Data Summary'!CM156="Yes"),OFFSET('Sanitation Data'!$D$10,0,10*ROW('Sanitation Data'!D150)),NA())</f>
        <v>#N/A</v>
      </c>
      <c r="Y156" s="508" t="e">
        <f ca="1">+IF(AND(ISNUMBER(OFFSET('Sanitation Data'!$D$11,0,10*ROW('Sanitation Data'!D150))),'Data Summary'!CN156="Yes"),OFFSET('Sanitation Data'!$D$11,0,10*ROW('Sanitation Data'!D150)),NA())</f>
        <v>#N/A</v>
      </c>
      <c r="Z156" s="508" t="e">
        <f ca="1">+IF(AND(ISNUMBER(OFFSET('Sanitation Data'!$D$12,0,10*ROW('Sanitation Data'!D150))),'Data Summary'!CO156="Yes"),OFFSET('Sanitation Data'!$D$12,0,10*ROW('Sanitation Data'!D150)),NA())</f>
        <v>#N/A</v>
      </c>
      <c r="AA156" s="508" t="e">
        <f ca="1">+IF(AND(ISNUMBER(OFFSET('Sanitation Data'!$E$4,0,10*ROW('Sanitation Data'!E150))),'Data Summary'!CP156="Yes"),100-OFFSET('Sanitation Data'!$E$4,0,10*ROW('Sanitation Data'!E150)),NA())</f>
        <v>#N/A</v>
      </c>
      <c r="AB156" s="508" t="e">
        <f ca="1">+IF(AND(ISNUMBER(OFFSET('Sanitation Data'!$E$6,0,10*ROW('Sanitation Data'!E150))),'Data Summary'!CQ156="Yes"),OFFSET('Sanitation Data'!$E$6,0,10*ROW('Sanitation Data'!E150)),NA())</f>
        <v>#N/A</v>
      </c>
      <c r="AC156" s="508" t="e">
        <f ca="1">+IF(AND(ISNUMBER(OFFSET('Sanitation Data'!$E$10,0,10*ROW('Sanitation Data'!E150))),'Data Summary'!CR156="Yes"),OFFSET('Sanitation Data'!$E$10,0,10*ROW('Sanitation Data'!E150)),NA())</f>
        <v>#N/A</v>
      </c>
      <c r="AD156" s="508" t="e">
        <f ca="1">+IF(AND(ISNUMBER(OFFSET('Sanitation Data'!$E$11,0,10*ROW('Sanitation Data'!E150))),'Data Summary'!CS156="Yes"),OFFSET('Sanitation Data'!$E$11,0,10*ROW('Sanitation Data'!E150)),NA())</f>
        <v>#N/A</v>
      </c>
      <c r="AE156" s="508" t="e">
        <f ca="1">+IF(AND(ISNUMBER(OFFSET('Sanitation Data'!$E$12,0,10*ROW('Sanitation Data'!E150))),'Data Summary'!CT156="Yes"),OFFSET('Sanitation Data'!$E$12,0,10*ROW('Sanitation Data'!E150)),NA())</f>
        <v>#N/A</v>
      </c>
      <c r="AF156" s="508" t="e">
        <f ca="1">+IF(AND(ISNUMBER(OFFSET('Sanitation Data'!$F$4,0,10*ROW('Sanitation Data'!F150))),'Data Summary'!CU156="Yes"),100-OFFSET('Sanitation Data'!$F$4,0,10*ROW('Sanitation Data'!F150)),NA())</f>
        <v>#N/A</v>
      </c>
      <c r="AG156" s="508" t="e">
        <f ca="1">+IF(AND(ISNUMBER(OFFSET('Sanitation Data'!$F$6,0,10*ROW('Sanitation Data'!F150))),'Data Summary'!CV156="Yes"),OFFSET('Sanitation Data'!$F$6,0,10*ROW('Sanitation Data'!F150)),NA())</f>
        <v>#N/A</v>
      </c>
      <c r="AH156" s="508" t="e">
        <f ca="1">+IF(AND(ISNUMBER(OFFSET('Sanitation Data'!$F$10,0,10*ROW('Sanitation Data'!F150))),'Data Summary'!CW156="Yes"),OFFSET('Sanitation Data'!$F$10,0,10*ROW('Sanitation Data'!F150)),NA())</f>
        <v>#N/A</v>
      </c>
      <c r="AI156" s="508" t="e">
        <f ca="1">+IF(AND(ISNUMBER(OFFSET('Sanitation Data'!$F$11,0,10*ROW('Sanitation Data'!F150))),'Data Summary'!CX156="Yes"),OFFSET('Sanitation Data'!$F$11,0,10*ROW('Sanitation Data'!F150)),NA())</f>
        <v>#N/A</v>
      </c>
      <c r="AJ156" s="508" t="e">
        <f ca="1">+IF(AND(ISNUMBER(OFFSET('Sanitation Data'!$F$12,0,10*ROW('Sanitation Data'!F150))),'Data Summary'!CY156="Yes"),OFFSET('Sanitation Data'!$F$12,0,10*ROW('Sanitation Data'!F150)),NA())</f>
        <v>#N/A</v>
      </c>
      <c r="AK156" s="508" t="e">
        <f ca="1">+IF(AND(ISNUMBER(OFFSET('Sanitation Data'!$G$4,0,10*ROW('Sanitation Data'!G150))),'Data Summary'!CZ156="Yes"),100-OFFSET('Sanitation Data'!$G$4,0,10*ROW('Sanitation Data'!G150)),NA())</f>
        <v>#N/A</v>
      </c>
      <c r="AL156" s="508" t="e">
        <f ca="1">+IF(AND(ISNUMBER(OFFSET('Sanitation Data'!$G$6,0,10*ROW('Sanitation Data'!G150))),'Data Summary'!DA156="Yes"),OFFSET('Sanitation Data'!$G$6,0,10*ROW('Sanitation Data'!G150)),NA())</f>
        <v>#N/A</v>
      </c>
      <c r="AM156" s="508" t="e">
        <f ca="1">+IF(AND(ISNUMBER(OFFSET('Sanitation Data'!$G$10,0,10*ROW('Sanitation Data'!G150))),'Data Summary'!DB156="Yes"),OFFSET('Sanitation Data'!$G$10,0,10*ROW('Sanitation Data'!G150)),NA())</f>
        <v>#N/A</v>
      </c>
      <c r="AN156" s="508" t="e">
        <f ca="1">+IF(AND(ISNUMBER(OFFSET('Sanitation Data'!$G$11,0,10*ROW('Sanitation Data'!G150))),'Data Summary'!DC156="Yes"),OFFSET('Sanitation Data'!$G$11,0,10*ROW('Sanitation Data'!G150)),NA())</f>
        <v>#N/A</v>
      </c>
      <c r="AO156" s="508" t="e">
        <f ca="1">+IF(AND(ISNUMBER(OFFSET('Sanitation Data'!$G$12,0,10*ROW('Sanitation Data'!G150))),'Data Summary'!DD156="Yes"),OFFSET('Sanitation Data'!$G$12,0,10*ROW('Sanitation Data'!G150)),NA())</f>
        <v>#N/A</v>
      </c>
      <c r="AP156" s="508" t="e">
        <f ca="1">+IF(AND(ISNUMBER(OFFSET('Sanitation Data'!$H$4,0,10*ROW('Sanitation Data'!H150))),'Data Summary'!DE156="Yes"),100-OFFSET('Sanitation Data'!$H$4,0,10*ROW('Sanitation Data'!H150)),NA())</f>
        <v>#N/A</v>
      </c>
      <c r="AQ156" s="508" t="e">
        <f ca="1">+IF(AND(ISNUMBER(OFFSET('Sanitation Data'!$H$6,0,10*ROW('Sanitation Data'!H150))),'Data Summary'!DF156="Yes"),OFFSET('Sanitation Data'!$H$6,0,10*ROW('Sanitation Data'!H150)),NA())</f>
        <v>#N/A</v>
      </c>
      <c r="AR156" s="508" t="e">
        <f ca="1">+IF(AND(ISNUMBER(OFFSET('Sanitation Data'!$H$10,0,10*ROW('Sanitation Data'!H150))),'Data Summary'!DG156="Yes"),OFFSET('Sanitation Data'!$H$10,0,10*ROW('Sanitation Data'!H150)),NA())</f>
        <v>#N/A</v>
      </c>
      <c r="AS156" s="508" t="e">
        <f ca="1">+IF(AND(ISNUMBER(OFFSET('Sanitation Data'!$H$11,0,10*ROW('Sanitation Data'!H150))),'Data Summary'!DH156="Yes"),OFFSET('Sanitation Data'!$H$11,0,10*ROW('Sanitation Data'!H150)),NA())</f>
        <v>#N/A</v>
      </c>
      <c r="AT156" s="508" t="e">
        <f ca="1">+IF(AND(ISNUMBER(OFFSET('Sanitation Data'!$H$12,0,10*ROW('Sanitation Data'!H150))),'Data Summary'!DI156="Yes"),OFFSET('Sanitation Data'!$H$12,0,10*ROW('Sanitation Data'!H150)),NA())</f>
        <v>#N/A</v>
      </c>
      <c r="AU156" s="508" t="e">
        <f ca="1">+IF(AND(ISNUMBER(OFFSET('Sanitation Data'!$I$4,0,10*ROW('Sanitation Data'!I150))),'Data Summary'!DJ156="Yes"),100-OFFSET('Sanitation Data'!$I$4,0,10*ROW('Sanitation Data'!I150)),NA())</f>
        <v>#N/A</v>
      </c>
      <c r="AV156" s="508" t="e">
        <f ca="1">+IF(AND(ISNUMBER(OFFSET('Sanitation Data'!$I$6,0,10*ROW('Sanitation Data'!I150))),'Data Summary'!DK156="Yes"),OFFSET('Sanitation Data'!$I$6,0,10*ROW('Sanitation Data'!I150)),NA())</f>
        <v>#N/A</v>
      </c>
      <c r="AW156" s="508" t="e">
        <f ca="1">+IF(AND(ISNUMBER(OFFSET('Sanitation Data'!$I$10,0,10*ROW('Sanitation Data'!I150))),'Data Summary'!DL156="Yes"),OFFSET('Sanitation Data'!$I$10,0,10*ROW('Sanitation Data'!I150)),NA())</f>
        <v>#N/A</v>
      </c>
      <c r="AX156" s="508" t="e">
        <f ca="1">+IF(AND(ISNUMBER(OFFSET('Sanitation Data'!$I$11,0,10*ROW('Sanitation Data'!I150))),'Data Summary'!DM156="Yes"),OFFSET('Sanitation Data'!$I$11,0,10*ROW('Sanitation Data'!I150)),NA())</f>
        <v>#N/A</v>
      </c>
      <c r="AY156" s="508" t="e">
        <f ca="1">+IF(AND(ISNUMBER(OFFSET('Sanitation Data'!$I$12,0,10*ROW('Sanitation Data'!I150))),'Data Summary'!DN156="Yes"),OFFSET('Sanitation Data'!$I$12,0,10*ROW('Sanitation Data'!I150)),NA())</f>
        <v>#N/A</v>
      </c>
      <c r="AZ156" s="509" t="e">
        <f ca="1">+IF(AND(ISNUMBER(OFFSET('Hygiene Data'!$D$5,0,10*ROW('Hygiene Data'!D150))),'Data Summary'!DO156="Yes"),OFFSET('Hygiene Data'!$D$5,0,10*ROW('Hygiene Data'!D150)),NA())</f>
        <v>#N/A</v>
      </c>
      <c r="BA156" s="509" t="e">
        <f ca="1">+IF(AND(ISNUMBER(OFFSET('Hygiene Data'!$D$7,0,10*ROW('Hygiene Data'!D150))),'Data Summary'!DP156="Yes"),OFFSET('Hygiene Data'!$D$7,0,10*ROW('Hygiene Data'!D150)),NA())</f>
        <v>#N/A</v>
      </c>
      <c r="BB156" s="509" t="e">
        <f ca="1">+IF(AND(ISNUMBER(OFFSET('Hygiene Data'!$D$9,0,10*ROW('Hygiene Data'!D150))),'Data Summary'!DQ156="Yes"),OFFSET('Hygiene Data'!$D$9,0,10*ROW('Hygiene Data'!D150)),NA())</f>
        <v>#N/A</v>
      </c>
      <c r="BC156" s="509" t="e">
        <f ca="1">+IF(AND(ISNUMBER(OFFSET('Hygiene Data'!$E$5,0,10*ROW('Hygiene Data'!E150))),'Data Summary'!DR156="Yes"),OFFSET('Hygiene Data'!$E$5,0,10*ROW('Hygiene Data'!E150)),NA())</f>
        <v>#N/A</v>
      </c>
      <c r="BD156" s="509" t="e">
        <f ca="1">+IF(AND(ISNUMBER(OFFSET('Hygiene Data'!$E$7,0,10*ROW('Hygiene Data'!E150))),'Data Summary'!DS156="Yes"),OFFSET('Hygiene Data'!$E$7,0,10*ROW('Hygiene Data'!E150)),NA())</f>
        <v>#N/A</v>
      </c>
      <c r="BE156" s="509" t="e">
        <f ca="1">+IF(AND(ISNUMBER(OFFSET('Hygiene Data'!$E$9,0,10*ROW('Hygiene Data'!E150))),'Data Summary'!DT156="Yes"),OFFSET('Hygiene Data'!$E$9,0,10*ROW('Hygiene Data'!E150)),NA())</f>
        <v>#N/A</v>
      </c>
      <c r="BF156" s="509" t="e">
        <f ca="1">+IF(AND(ISNUMBER(OFFSET('Hygiene Data'!$F$5,0,10*ROW('Hygiene Data'!F150))),'Data Summary'!DU156="Yes"),OFFSET('Hygiene Data'!$F$5,0,10*ROW('Hygiene Data'!F150)),NA())</f>
        <v>#N/A</v>
      </c>
      <c r="BG156" s="509" t="e">
        <f ca="1">+IF(AND(ISNUMBER(OFFSET('Hygiene Data'!$F$7,0,10*ROW('Hygiene Data'!F150))),'Data Summary'!DV156="Yes"),OFFSET('Hygiene Data'!$F$7,0,10*ROW('Hygiene Data'!F150)),NA())</f>
        <v>#N/A</v>
      </c>
      <c r="BH156" s="509" t="e">
        <f ca="1">+IF(AND(ISNUMBER(OFFSET('Hygiene Data'!$F$9,0,10*ROW('Hygiene Data'!F150))),'Data Summary'!DW156="Yes"),OFFSET('Hygiene Data'!$F$9,0,10*ROW('Hygiene Data'!F150)),NA())</f>
        <v>#N/A</v>
      </c>
      <c r="BI156" s="509" t="e">
        <f ca="1">+IF(AND(ISNUMBER(OFFSET('Hygiene Data'!$G$5,0,10*ROW('Hygiene Data'!G150))),'Data Summary'!DX156="Yes"),OFFSET('Hygiene Data'!$G$5,0,10*ROW('Hygiene Data'!G150)),NA())</f>
        <v>#N/A</v>
      </c>
      <c r="BJ156" s="509" t="e">
        <f ca="1">+IF(AND(ISNUMBER(OFFSET('Hygiene Data'!$G$7,0,10*ROW('Hygiene Data'!G150))),'Data Summary'!DY156="Yes"),OFFSET('Hygiene Data'!$G$7,0,10*ROW('Hygiene Data'!G150)),NA())</f>
        <v>#N/A</v>
      </c>
      <c r="BK156" s="509" t="e">
        <f ca="1">+IF(AND(ISNUMBER(OFFSET('Hygiene Data'!$G$9,0,10*ROW('Hygiene Data'!G150))),'Data Summary'!DZ156="Yes"),OFFSET('Hygiene Data'!$G$9,0,10*ROW('Hygiene Data'!G150)),NA())</f>
        <v>#N/A</v>
      </c>
      <c r="BL156" s="509" t="e">
        <f ca="1">+IF(AND(ISNUMBER(OFFSET('Hygiene Data'!$H$5,0,10*ROW('Hygiene Data'!H150))),'Data Summary'!EA156="Yes"),OFFSET('Hygiene Data'!$H$5,0,10*ROW('Hygiene Data'!H150)),NA())</f>
        <v>#N/A</v>
      </c>
      <c r="BM156" s="509" t="e">
        <f ca="1">+IF(AND(ISNUMBER(OFFSET('Hygiene Data'!$H$7,0,10*ROW('Hygiene Data'!H150))),'Data Summary'!EB156="Yes"),OFFSET('Hygiene Data'!$H$7,0,10*ROW('Hygiene Data'!H150)),NA())</f>
        <v>#N/A</v>
      </c>
      <c r="BN156" s="509" t="e">
        <f ca="1">+IF(AND(ISNUMBER(OFFSET('Hygiene Data'!$H$9,0,10*ROW('Hygiene Data'!H150))),'Data Summary'!EC156="Yes"),OFFSET('Hygiene Data'!$H$9,0,10*ROW('Hygiene Data'!H150)),NA())</f>
        <v>#N/A</v>
      </c>
      <c r="BO156" s="509" t="e">
        <f ca="1">+IF(AND(ISNUMBER(OFFSET('Hygiene Data'!$I$5,0,10*ROW('Hygiene Data'!I150))),'Data Summary'!ED156="Yes"),OFFSET('Hygiene Data'!$I$5,0,10*ROW('Hygiene Data'!I150)),NA())</f>
        <v>#N/A</v>
      </c>
      <c r="BP156" s="509" t="e">
        <f ca="1">+IF(AND(ISNUMBER(OFFSET('Hygiene Data'!$I$7,0,10*ROW('Hygiene Data'!I150))),'Data Summary'!EE156="Yes"),OFFSET('Hygiene Data'!$I$7,0,10*ROW('Hygiene Data'!I150)),NA())</f>
        <v>#N/A</v>
      </c>
      <c r="BQ156" s="509" t="e">
        <f ca="1">+IF(AND(ISNUMBER(OFFSET('Hygiene Data'!$I$9,0,10*ROW('Hygiene Data'!I150))),'Data Summary'!EF156="Yes"),OFFSET('Hygiene Data'!$I$9,0,10*ROW('Hygiene Data'!I150)),NA())</f>
        <v>#N/A</v>
      </c>
    </row>
    <row r="157" spans="1:69" x14ac:dyDescent="0.25">
      <c r="A157" s="505" t="e">
        <f ca="1">+RIGHT('Data Summary'!A157,LEN('Data Summary'!A157)-9)</f>
        <v>#VALUE!</v>
      </c>
      <c r="B157" s="479" t="str">
        <f ca="1">+IF(ISTEXT('Data Summary'!B157),'Data Summary'!B157,"")</f>
        <v/>
      </c>
      <c r="C157" s="506" t="e">
        <f ca="1">+VALUE('Data Summary'!C157)</f>
        <v>#VALUE!</v>
      </c>
      <c r="D157" s="507" t="e">
        <f ca="1">+IF(AND(ISNUMBER(OFFSET('Water Data'!$D$4,0,10*ROW('Water Data'!D151))),'Data Summary'!BS157="Yes"),100-OFFSET('Water Data'!$D$4,0,10*ROW('Water Data'!D151)),NA())</f>
        <v>#N/A</v>
      </c>
      <c r="E157" s="507" t="e">
        <f ca="1">+IF(AND(ISNUMBER(OFFSET('Water Data'!$D$6,0,10*ROW('Water Data'!D151))),'Data Summary'!BT157="Yes"),OFFSET('Water Data'!$D$6,0,10*ROW('Water Data'!D151)),NA())</f>
        <v>#N/A</v>
      </c>
      <c r="F157" s="507" t="e">
        <f ca="1">+IF(AND(ISNUMBER(OFFSET('Water Data'!$D$9,0,10*ROW('Water Data'!D151))),'Data Summary'!BU157="Yes"),OFFSET('Water Data'!$D$9,0,10*ROW('Water Data'!D151)),NA())</f>
        <v>#N/A</v>
      </c>
      <c r="G157" s="507" t="e">
        <f ca="1">+IF(AND(ISNUMBER(OFFSET('Water Data'!$E$4,0,10*ROW('Water Data'!E151))),'Data Summary'!BV157="Yes"),100-OFFSET('Water Data'!$E$4,0,10*ROW('Water Data'!E151)),NA())</f>
        <v>#N/A</v>
      </c>
      <c r="H157" s="507" t="e">
        <f ca="1">+IF(AND(ISNUMBER(OFFSET('Water Data'!$E$6,0,10*ROW('Water Data'!E151))),'Data Summary'!BW157="Yes"),OFFSET('Water Data'!$E$6,0,10*ROW('Water Data'!E151)),NA())</f>
        <v>#N/A</v>
      </c>
      <c r="I157" s="507" t="e">
        <f ca="1">+IF(AND(ISNUMBER(OFFSET('Water Data'!$E$9,0,10*ROW('Water Data'!E151))),'Data Summary'!BX157="Yes"),OFFSET('Water Data'!$E$9,0,10*ROW('Water Data'!E151)),NA())</f>
        <v>#N/A</v>
      </c>
      <c r="J157" s="507" t="e">
        <f ca="1">+IF(AND(ISNUMBER(OFFSET('Water Data'!$F$4,0,10*ROW('Water Data'!F151))),'Data Summary'!BY157="Yes"),100-OFFSET('Water Data'!$F$4,0,10*ROW('Water Data'!F151)),NA())</f>
        <v>#N/A</v>
      </c>
      <c r="K157" s="507" t="e">
        <f ca="1">+IF(AND(ISNUMBER(OFFSET('Water Data'!$F$6,0,10*ROW('Water Data'!F151))),'Data Summary'!BZ157="Yes"),OFFSET('Water Data'!$F$6,0,10*ROW('Water Data'!F151)),NA())</f>
        <v>#N/A</v>
      </c>
      <c r="L157" s="507" t="e">
        <f ca="1">+IF(AND(ISNUMBER(OFFSET('Water Data'!$F$9,0,10*ROW('Water Data'!F151))),'Data Summary'!CA157="Yes"),OFFSET('Water Data'!$F$9,0,10*ROW('Water Data'!F151)),NA())</f>
        <v>#N/A</v>
      </c>
      <c r="M157" s="507" t="e">
        <f ca="1">+IF(AND(ISNUMBER(OFFSET('Water Data'!$G$4,0,10*ROW('Water Data'!G151))),'Data Summary'!CB157="Yes"),100-OFFSET('Water Data'!$G$4,0,10*ROW('Water Data'!G151)),NA())</f>
        <v>#N/A</v>
      </c>
      <c r="N157" s="507" t="e">
        <f ca="1">+IF(AND(ISNUMBER(OFFSET('Water Data'!$G$6,0,10*ROW('Water Data'!G151))),'Data Summary'!CC157="Yes"),OFFSET('Water Data'!$G$6,0,10*ROW('Water Data'!G151)),NA())</f>
        <v>#N/A</v>
      </c>
      <c r="O157" s="507" t="e">
        <f ca="1">+IF(AND(ISNUMBER(OFFSET('Water Data'!$G$9,0,10*ROW('Water Data'!G151))),'Data Summary'!CD157="Yes"),OFFSET('Water Data'!$G$9,0,10*ROW('Water Data'!G151)),NA())</f>
        <v>#N/A</v>
      </c>
      <c r="P157" s="507" t="e">
        <f ca="1">+IF(AND(ISNUMBER(OFFSET('Water Data'!$H$4,0,10*ROW('Water Data'!H151))),'Data Summary'!CE157="Yes"),100-OFFSET('Water Data'!$H$4,0,10*ROW('Water Data'!H151)),NA())</f>
        <v>#N/A</v>
      </c>
      <c r="Q157" s="507" t="e">
        <f ca="1">+IF(AND(ISNUMBER(OFFSET('Water Data'!$H$6,0,10*ROW('Water Data'!H151))),'Data Summary'!CF157="Yes"),OFFSET('Water Data'!$H$6,0,10*ROW('Water Data'!H151)),NA())</f>
        <v>#N/A</v>
      </c>
      <c r="R157" s="507" t="e">
        <f ca="1">+IF(AND(ISNUMBER(OFFSET('Water Data'!$H$9,0,10*ROW('Water Data'!H151))),'Data Summary'!CG157="Yes"),OFFSET('Water Data'!$H$9,0,10*ROW('Water Data'!H151)),NA())</f>
        <v>#N/A</v>
      </c>
      <c r="S157" s="507" t="e">
        <f ca="1">+IF(AND(ISNUMBER(OFFSET('Water Data'!$I$4,0,10*ROW('Water Data'!I151))),'Data Summary'!CH157="Yes"),100-OFFSET('Water Data'!$I$4,0,10*ROW('Water Data'!I151)),NA())</f>
        <v>#N/A</v>
      </c>
      <c r="T157" s="507" t="e">
        <f ca="1">+IF(AND(ISNUMBER(OFFSET('Water Data'!$I$6,0,10*ROW('Water Data'!I151))),'Data Summary'!CI157="Yes"),OFFSET('Water Data'!$I$6,0,10*ROW('Water Data'!I151)),NA())</f>
        <v>#N/A</v>
      </c>
      <c r="U157" s="507" t="e">
        <f ca="1">+IF(AND(ISNUMBER(OFFSET('Water Data'!$I$9,0,10*ROW('Water Data'!I151))),'Data Summary'!CJ157="Yes"),OFFSET('Water Data'!$I$9,0,10*ROW('Water Data'!I151)),NA())</f>
        <v>#N/A</v>
      </c>
      <c r="V157" s="508" t="e">
        <f ca="1">+IF(AND(ISNUMBER(OFFSET('Sanitation Data'!$D$4,0,10*ROW('Sanitation Data'!D151))),'Data Summary'!CK157="Yes"),100-OFFSET('Sanitation Data'!$D$4,0,10*ROW('Sanitation Data'!D151)),NA())</f>
        <v>#N/A</v>
      </c>
      <c r="W157" s="508" t="e">
        <f ca="1">+IF(AND(ISNUMBER(OFFSET('Sanitation Data'!$D$6,0,10*ROW('Sanitation Data'!D151))),'Data Summary'!CL157="Yes"),OFFSET('Sanitation Data'!$D$6,0,10*ROW('Sanitation Data'!D151)),NA())</f>
        <v>#N/A</v>
      </c>
      <c r="X157" s="508" t="e">
        <f ca="1">+IF(AND(ISNUMBER(OFFSET('Sanitation Data'!$D$10,0,10*ROW('Sanitation Data'!D151))),'Data Summary'!CM157="Yes"),OFFSET('Sanitation Data'!$D$10,0,10*ROW('Sanitation Data'!D151)),NA())</f>
        <v>#N/A</v>
      </c>
      <c r="Y157" s="508" t="e">
        <f ca="1">+IF(AND(ISNUMBER(OFFSET('Sanitation Data'!$D$11,0,10*ROW('Sanitation Data'!D151))),'Data Summary'!CN157="Yes"),OFFSET('Sanitation Data'!$D$11,0,10*ROW('Sanitation Data'!D151)),NA())</f>
        <v>#N/A</v>
      </c>
      <c r="Z157" s="508" t="e">
        <f ca="1">+IF(AND(ISNUMBER(OFFSET('Sanitation Data'!$D$12,0,10*ROW('Sanitation Data'!D151))),'Data Summary'!CO157="Yes"),OFFSET('Sanitation Data'!$D$12,0,10*ROW('Sanitation Data'!D151)),NA())</f>
        <v>#N/A</v>
      </c>
      <c r="AA157" s="508" t="e">
        <f ca="1">+IF(AND(ISNUMBER(OFFSET('Sanitation Data'!$E$4,0,10*ROW('Sanitation Data'!E151))),'Data Summary'!CP157="Yes"),100-OFFSET('Sanitation Data'!$E$4,0,10*ROW('Sanitation Data'!E151)),NA())</f>
        <v>#N/A</v>
      </c>
      <c r="AB157" s="508" t="e">
        <f ca="1">+IF(AND(ISNUMBER(OFFSET('Sanitation Data'!$E$6,0,10*ROW('Sanitation Data'!E151))),'Data Summary'!CQ157="Yes"),OFFSET('Sanitation Data'!$E$6,0,10*ROW('Sanitation Data'!E151)),NA())</f>
        <v>#N/A</v>
      </c>
      <c r="AC157" s="508" t="e">
        <f ca="1">+IF(AND(ISNUMBER(OFFSET('Sanitation Data'!$E$10,0,10*ROW('Sanitation Data'!E151))),'Data Summary'!CR157="Yes"),OFFSET('Sanitation Data'!$E$10,0,10*ROW('Sanitation Data'!E151)),NA())</f>
        <v>#N/A</v>
      </c>
      <c r="AD157" s="508" t="e">
        <f ca="1">+IF(AND(ISNUMBER(OFFSET('Sanitation Data'!$E$11,0,10*ROW('Sanitation Data'!E151))),'Data Summary'!CS157="Yes"),OFFSET('Sanitation Data'!$E$11,0,10*ROW('Sanitation Data'!E151)),NA())</f>
        <v>#N/A</v>
      </c>
      <c r="AE157" s="508" t="e">
        <f ca="1">+IF(AND(ISNUMBER(OFFSET('Sanitation Data'!$E$12,0,10*ROW('Sanitation Data'!E151))),'Data Summary'!CT157="Yes"),OFFSET('Sanitation Data'!$E$12,0,10*ROW('Sanitation Data'!E151)),NA())</f>
        <v>#N/A</v>
      </c>
      <c r="AF157" s="508" t="e">
        <f ca="1">+IF(AND(ISNUMBER(OFFSET('Sanitation Data'!$F$4,0,10*ROW('Sanitation Data'!F151))),'Data Summary'!CU157="Yes"),100-OFFSET('Sanitation Data'!$F$4,0,10*ROW('Sanitation Data'!F151)),NA())</f>
        <v>#N/A</v>
      </c>
      <c r="AG157" s="508" t="e">
        <f ca="1">+IF(AND(ISNUMBER(OFFSET('Sanitation Data'!$F$6,0,10*ROW('Sanitation Data'!F151))),'Data Summary'!CV157="Yes"),OFFSET('Sanitation Data'!$F$6,0,10*ROW('Sanitation Data'!F151)),NA())</f>
        <v>#N/A</v>
      </c>
      <c r="AH157" s="508" t="e">
        <f ca="1">+IF(AND(ISNUMBER(OFFSET('Sanitation Data'!$F$10,0,10*ROW('Sanitation Data'!F151))),'Data Summary'!CW157="Yes"),OFFSET('Sanitation Data'!$F$10,0,10*ROW('Sanitation Data'!F151)),NA())</f>
        <v>#N/A</v>
      </c>
      <c r="AI157" s="508" t="e">
        <f ca="1">+IF(AND(ISNUMBER(OFFSET('Sanitation Data'!$F$11,0,10*ROW('Sanitation Data'!F151))),'Data Summary'!CX157="Yes"),OFFSET('Sanitation Data'!$F$11,0,10*ROW('Sanitation Data'!F151)),NA())</f>
        <v>#N/A</v>
      </c>
      <c r="AJ157" s="508" t="e">
        <f ca="1">+IF(AND(ISNUMBER(OFFSET('Sanitation Data'!$F$12,0,10*ROW('Sanitation Data'!F151))),'Data Summary'!CY157="Yes"),OFFSET('Sanitation Data'!$F$12,0,10*ROW('Sanitation Data'!F151)),NA())</f>
        <v>#N/A</v>
      </c>
      <c r="AK157" s="508" t="e">
        <f ca="1">+IF(AND(ISNUMBER(OFFSET('Sanitation Data'!$G$4,0,10*ROW('Sanitation Data'!G151))),'Data Summary'!CZ157="Yes"),100-OFFSET('Sanitation Data'!$G$4,0,10*ROW('Sanitation Data'!G151)),NA())</f>
        <v>#N/A</v>
      </c>
      <c r="AL157" s="508" t="e">
        <f ca="1">+IF(AND(ISNUMBER(OFFSET('Sanitation Data'!$G$6,0,10*ROW('Sanitation Data'!G151))),'Data Summary'!DA157="Yes"),OFFSET('Sanitation Data'!$G$6,0,10*ROW('Sanitation Data'!G151)),NA())</f>
        <v>#N/A</v>
      </c>
      <c r="AM157" s="508" t="e">
        <f ca="1">+IF(AND(ISNUMBER(OFFSET('Sanitation Data'!$G$10,0,10*ROW('Sanitation Data'!G151))),'Data Summary'!DB157="Yes"),OFFSET('Sanitation Data'!$G$10,0,10*ROW('Sanitation Data'!G151)),NA())</f>
        <v>#N/A</v>
      </c>
      <c r="AN157" s="508" t="e">
        <f ca="1">+IF(AND(ISNUMBER(OFFSET('Sanitation Data'!$G$11,0,10*ROW('Sanitation Data'!G151))),'Data Summary'!DC157="Yes"),OFFSET('Sanitation Data'!$G$11,0,10*ROW('Sanitation Data'!G151)),NA())</f>
        <v>#N/A</v>
      </c>
      <c r="AO157" s="508" t="e">
        <f ca="1">+IF(AND(ISNUMBER(OFFSET('Sanitation Data'!$G$12,0,10*ROW('Sanitation Data'!G151))),'Data Summary'!DD157="Yes"),OFFSET('Sanitation Data'!$G$12,0,10*ROW('Sanitation Data'!G151)),NA())</f>
        <v>#N/A</v>
      </c>
      <c r="AP157" s="508" t="e">
        <f ca="1">+IF(AND(ISNUMBER(OFFSET('Sanitation Data'!$H$4,0,10*ROW('Sanitation Data'!H151))),'Data Summary'!DE157="Yes"),100-OFFSET('Sanitation Data'!$H$4,0,10*ROW('Sanitation Data'!H151)),NA())</f>
        <v>#N/A</v>
      </c>
      <c r="AQ157" s="508" t="e">
        <f ca="1">+IF(AND(ISNUMBER(OFFSET('Sanitation Data'!$H$6,0,10*ROW('Sanitation Data'!H151))),'Data Summary'!DF157="Yes"),OFFSET('Sanitation Data'!$H$6,0,10*ROW('Sanitation Data'!H151)),NA())</f>
        <v>#N/A</v>
      </c>
      <c r="AR157" s="508" t="e">
        <f ca="1">+IF(AND(ISNUMBER(OFFSET('Sanitation Data'!$H$10,0,10*ROW('Sanitation Data'!H151))),'Data Summary'!DG157="Yes"),OFFSET('Sanitation Data'!$H$10,0,10*ROW('Sanitation Data'!H151)),NA())</f>
        <v>#N/A</v>
      </c>
      <c r="AS157" s="508" t="e">
        <f ca="1">+IF(AND(ISNUMBER(OFFSET('Sanitation Data'!$H$11,0,10*ROW('Sanitation Data'!H151))),'Data Summary'!DH157="Yes"),OFFSET('Sanitation Data'!$H$11,0,10*ROW('Sanitation Data'!H151)),NA())</f>
        <v>#N/A</v>
      </c>
      <c r="AT157" s="508" t="e">
        <f ca="1">+IF(AND(ISNUMBER(OFFSET('Sanitation Data'!$H$12,0,10*ROW('Sanitation Data'!H151))),'Data Summary'!DI157="Yes"),OFFSET('Sanitation Data'!$H$12,0,10*ROW('Sanitation Data'!H151)),NA())</f>
        <v>#N/A</v>
      </c>
      <c r="AU157" s="508" t="e">
        <f ca="1">+IF(AND(ISNUMBER(OFFSET('Sanitation Data'!$I$4,0,10*ROW('Sanitation Data'!I151))),'Data Summary'!DJ157="Yes"),100-OFFSET('Sanitation Data'!$I$4,0,10*ROW('Sanitation Data'!I151)),NA())</f>
        <v>#N/A</v>
      </c>
      <c r="AV157" s="508" t="e">
        <f ca="1">+IF(AND(ISNUMBER(OFFSET('Sanitation Data'!$I$6,0,10*ROW('Sanitation Data'!I151))),'Data Summary'!DK157="Yes"),OFFSET('Sanitation Data'!$I$6,0,10*ROW('Sanitation Data'!I151)),NA())</f>
        <v>#N/A</v>
      </c>
      <c r="AW157" s="508" t="e">
        <f ca="1">+IF(AND(ISNUMBER(OFFSET('Sanitation Data'!$I$10,0,10*ROW('Sanitation Data'!I151))),'Data Summary'!DL157="Yes"),OFFSET('Sanitation Data'!$I$10,0,10*ROW('Sanitation Data'!I151)),NA())</f>
        <v>#N/A</v>
      </c>
      <c r="AX157" s="508" t="e">
        <f ca="1">+IF(AND(ISNUMBER(OFFSET('Sanitation Data'!$I$11,0,10*ROW('Sanitation Data'!I151))),'Data Summary'!DM157="Yes"),OFFSET('Sanitation Data'!$I$11,0,10*ROW('Sanitation Data'!I151)),NA())</f>
        <v>#N/A</v>
      </c>
      <c r="AY157" s="508" t="e">
        <f ca="1">+IF(AND(ISNUMBER(OFFSET('Sanitation Data'!$I$12,0,10*ROW('Sanitation Data'!I151))),'Data Summary'!DN157="Yes"),OFFSET('Sanitation Data'!$I$12,0,10*ROW('Sanitation Data'!I151)),NA())</f>
        <v>#N/A</v>
      </c>
      <c r="AZ157" s="509" t="e">
        <f ca="1">+IF(AND(ISNUMBER(OFFSET('Hygiene Data'!$D$5,0,10*ROW('Hygiene Data'!D151))),'Data Summary'!DO157="Yes"),OFFSET('Hygiene Data'!$D$5,0,10*ROW('Hygiene Data'!D151)),NA())</f>
        <v>#N/A</v>
      </c>
      <c r="BA157" s="509" t="e">
        <f ca="1">+IF(AND(ISNUMBER(OFFSET('Hygiene Data'!$D$7,0,10*ROW('Hygiene Data'!D151))),'Data Summary'!DP157="Yes"),OFFSET('Hygiene Data'!$D$7,0,10*ROW('Hygiene Data'!D151)),NA())</f>
        <v>#N/A</v>
      </c>
      <c r="BB157" s="509" t="e">
        <f ca="1">+IF(AND(ISNUMBER(OFFSET('Hygiene Data'!$D$9,0,10*ROW('Hygiene Data'!D151))),'Data Summary'!DQ157="Yes"),OFFSET('Hygiene Data'!$D$9,0,10*ROW('Hygiene Data'!D151)),NA())</f>
        <v>#N/A</v>
      </c>
      <c r="BC157" s="509" t="e">
        <f ca="1">+IF(AND(ISNUMBER(OFFSET('Hygiene Data'!$E$5,0,10*ROW('Hygiene Data'!E151))),'Data Summary'!DR157="Yes"),OFFSET('Hygiene Data'!$E$5,0,10*ROW('Hygiene Data'!E151)),NA())</f>
        <v>#N/A</v>
      </c>
      <c r="BD157" s="509" t="e">
        <f ca="1">+IF(AND(ISNUMBER(OFFSET('Hygiene Data'!$E$7,0,10*ROW('Hygiene Data'!E151))),'Data Summary'!DS157="Yes"),OFFSET('Hygiene Data'!$E$7,0,10*ROW('Hygiene Data'!E151)),NA())</f>
        <v>#N/A</v>
      </c>
      <c r="BE157" s="509" t="e">
        <f ca="1">+IF(AND(ISNUMBER(OFFSET('Hygiene Data'!$E$9,0,10*ROW('Hygiene Data'!E151))),'Data Summary'!DT157="Yes"),OFFSET('Hygiene Data'!$E$9,0,10*ROW('Hygiene Data'!E151)),NA())</f>
        <v>#N/A</v>
      </c>
      <c r="BF157" s="509" t="e">
        <f ca="1">+IF(AND(ISNUMBER(OFFSET('Hygiene Data'!$F$5,0,10*ROW('Hygiene Data'!F151))),'Data Summary'!DU157="Yes"),OFFSET('Hygiene Data'!$F$5,0,10*ROW('Hygiene Data'!F151)),NA())</f>
        <v>#N/A</v>
      </c>
      <c r="BG157" s="509" t="e">
        <f ca="1">+IF(AND(ISNUMBER(OFFSET('Hygiene Data'!$F$7,0,10*ROW('Hygiene Data'!F151))),'Data Summary'!DV157="Yes"),OFFSET('Hygiene Data'!$F$7,0,10*ROW('Hygiene Data'!F151)),NA())</f>
        <v>#N/A</v>
      </c>
      <c r="BH157" s="509" t="e">
        <f ca="1">+IF(AND(ISNUMBER(OFFSET('Hygiene Data'!$F$9,0,10*ROW('Hygiene Data'!F151))),'Data Summary'!DW157="Yes"),OFFSET('Hygiene Data'!$F$9,0,10*ROW('Hygiene Data'!F151)),NA())</f>
        <v>#N/A</v>
      </c>
      <c r="BI157" s="509" t="e">
        <f ca="1">+IF(AND(ISNUMBER(OFFSET('Hygiene Data'!$G$5,0,10*ROW('Hygiene Data'!G151))),'Data Summary'!DX157="Yes"),OFFSET('Hygiene Data'!$G$5,0,10*ROW('Hygiene Data'!G151)),NA())</f>
        <v>#N/A</v>
      </c>
      <c r="BJ157" s="509" t="e">
        <f ca="1">+IF(AND(ISNUMBER(OFFSET('Hygiene Data'!$G$7,0,10*ROW('Hygiene Data'!G151))),'Data Summary'!DY157="Yes"),OFFSET('Hygiene Data'!$G$7,0,10*ROW('Hygiene Data'!G151)),NA())</f>
        <v>#N/A</v>
      </c>
      <c r="BK157" s="509" t="e">
        <f ca="1">+IF(AND(ISNUMBER(OFFSET('Hygiene Data'!$G$9,0,10*ROW('Hygiene Data'!G151))),'Data Summary'!DZ157="Yes"),OFFSET('Hygiene Data'!$G$9,0,10*ROW('Hygiene Data'!G151)),NA())</f>
        <v>#N/A</v>
      </c>
      <c r="BL157" s="509" t="e">
        <f ca="1">+IF(AND(ISNUMBER(OFFSET('Hygiene Data'!$H$5,0,10*ROW('Hygiene Data'!H151))),'Data Summary'!EA157="Yes"),OFFSET('Hygiene Data'!$H$5,0,10*ROW('Hygiene Data'!H151)),NA())</f>
        <v>#N/A</v>
      </c>
      <c r="BM157" s="509" t="e">
        <f ca="1">+IF(AND(ISNUMBER(OFFSET('Hygiene Data'!$H$7,0,10*ROW('Hygiene Data'!H151))),'Data Summary'!EB157="Yes"),OFFSET('Hygiene Data'!$H$7,0,10*ROW('Hygiene Data'!H151)),NA())</f>
        <v>#N/A</v>
      </c>
      <c r="BN157" s="509" t="e">
        <f ca="1">+IF(AND(ISNUMBER(OFFSET('Hygiene Data'!$H$9,0,10*ROW('Hygiene Data'!H151))),'Data Summary'!EC157="Yes"),OFFSET('Hygiene Data'!$H$9,0,10*ROW('Hygiene Data'!H151)),NA())</f>
        <v>#N/A</v>
      </c>
      <c r="BO157" s="509" t="e">
        <f ca="1">+IF(AND(ISNUMBER(OFFSET('Hygiene Data'!$I$5,0,10*ROW('Hygiene Data'!I151))),'Data Summary'!ED157="Yes"),OFFSET('Hygiene Data'!$I$5,0,10*ROW('Hygiene Data'!I151)),NA())</f>
        <v>#N/A</v>
      </c>
      <c r="BP157" s="509" t="e">
        <f ca="1">+IF(AND(ISNUMBER(OFFSET('Hygiene Data'!$I$7,0,10*ROW('Hygiene Data'!I151))),'Data Summary'!EE157="Yes"),OFFSET('Hygiene Data'!$I$7,0,10*ROW('Hygiene Data'!I151)),NA())</f>
        <v>#N/A</v>
      </c>
      <c r="BQ157" s="509" t="e">
        <f ca="1">+IF(AND(ISNUMBER(OFFSET('Hygiene Data'!$I$9,0,10*ROW('Hygiene Data'!I151))),'Data Summary'!EF157="Yes"),OFFSET('Hygiene Data'!$I$9,0,10*ROW('Hygiene Data'!I151)),NA())</f>
        <v>#N/A</v>
      </c>
    </row>
    <row r="158" spans="1:69" x14ac:dyDescent="0.25">
      <c r="A158" s="505" t="e">
        <f ca="1">+RIGHT('Data Summary'!A158,LEN('Data Summary'!A158)-9)</f>
        <v>#VALUE!</v>
      </c>
      <c r="B158" s="479" t="str">
        <f ca="1">+IF(ISTEXT('Data Summary'!B158),'Data Summary'!B158,"")</f>
        <v/>
      </c>
      <c r="C158" s="506" t="e">
        <f ca="1">+VALUE('Data Summary'!C158)</f>
        <v>#VALUE!</v>
      </c>
      <c r="D158" s="507" t="e">
        <f ca="1">+IF(AND(ISNUMBER(OFFSET('Water Data'!$D$4,0,10*ROW('Water Data'!D152))),'Data Summary'!BS158="Yes"),100-OFFSET('Water Data'!$D$4,0,10*ROW('Water Data'!D152)),NA())</f>
        <v>#N/A</v>
      </c>
      <c r="E158" s="507" t="e">
        <f ca="1">+IF(AND(ISNUMBER(OFFSET('Water Data'!$D$6,0,10*ROW('Water Data'!D152))),'Data Summary'!BT158="Yes"),OFFSET('Water Data'!$D$6,0,10*ROW('Water Data'!D152)),NA())</f>
        <v>#N/A</v>
      </c>
      <c r="F158" s="507" t="e">
        <f ca="1">+IF(AND(ISNUMBER(OFFSET('Water Data'!$D$9,0,10*ROW('Water Data'!D152))),'Data Summary'!BU158="Yes"),OFFSET('Water Data'!$D$9,0,10*ROW('Water Data'!D152)),NA())</f>
        <v>#N/A</v>
      </c>
      <c r="G158" s="507" t="e">
        <f ca="1">+IF(AND(ISNUMBER(OFFSET('Water Data'!$E$4,0,10*ROW('Water Data'!E152))),'Data Summary'!BV158="Yes"),100-OFFSET('Water Data'!$E$4,0,10*ROW('Water Data'!E152)),NA())</f>
        <v>#N/A</v>
      </c>
      <c r="H158" s="507" t="e">
        <f ca="1">+IF(AND(ISNUMBER(OFFSET('Water Data'!$E$6,0,10*ROW('Water Data'!E152))),'Data Summary'!BW158="Yes"),OFFSET('Water Data'!$E$6,0,10*ROW('Water Data'!E152)),NA())</f>
        <v>#N/A</v>
      </c>
      <c r="I158" s="507" t="e">
        <f ca="1">+IF(AND(ISNUMBER(OFFSET('Water Data'!$E$9,0,10*ROW('Water Data'!E152))),'Data Summary'!BX158="Yes"),OFFSET('Water Data'!$E$9,0,10*ROW('Water Data'!E152)),NA())</f>
        <v>#N/A</v>
      </c>
      <c r="J158" s="507" t="e">
        <f ca="1">+IF(AND(ISNUMBER(OFFSET('Water Data'!$F$4,0,10*ROW('Water Data'!F152))),'Data Summary'!BY158="Yes"),100-OFFSET('Water Data'!$F$4,0,10*ROW('Water Data'!F152)),NA())</f>
        <v>#N/A</v>
      </c>
      <c r="K158" s="507" t="e">
        <f ca="1">+IF(AND(ISNUMBER(OFFSET('Water Data'!$F$6,0,10*ROW('Water Data'!F152))),'Data Summary'!BZ158="Yes"),OFFSET('Water Data'!$F$6,0,10*ROW('Water Data'!F152)),NA())</f>
        <v>#N/A</v>
      </c>
      <c r="L158" s="507" t="e">
        <f ca="1">+IF(AND(ISNUMBER(OFFSET('Water Data'!$F$9,0,10*ROW('Water Data'!F152))),'Data Summary'!CA158="Yes"),OFFSET('Water Data'!$F$9,0,10*ROW('Water Data'!F152)),NA())</f>
        <v>#N/A</v>
      </c>
      <c r="M158" s="507" t="e">
        <f ca="1">+IF(AND(ISNUMBER(OFFSET('Water Data'!$G$4,0,10*ROW('Water Data'!G152))),'Data Summary'!CB158="Yes"),100-OFFSET('Water Data'!$G$4,0,10*ROW('Water Data'!G152)),NA())</f>
        <v>#N/A</v>
      </c>
      <c r="N158" s="507" t="e">
        <f ca="1">+IF(AND(ISNUMBER(OFFSET('Water Data'!$G$6,0,10*ROW('Water Data'!G152))),'Data Summary'!CC158="Yes"),OFFSET('Water Data'!$G$6,0,10*ROW('Water Data'!G152)),NA())</f>
        <v>#N/A</v>
      </c>
      <c r="O158" s="507" t="e">
        <f ca="1">+IF(AND(ISNUMBER(OFFSET('Water Data'!$G$9,0,10*ROW('Water Data'!G152))),'Data Summary'!CD158="Yes"),OFFSET('Water Data'!$G$9,0,10*ROW('Water Data'!G152)),NA())</f>
        <v>#N/A</v>
      </c>
      <c r="P158" s="507" t="e">
        <f ca="1">+IF(AND(ISNUMBER(OFFSET('Water Data'!$H$4,0,10*ROW('Water Data'!H152))),'Data Summary'!CE158="Yes"),100-OFFSET('Water Data'!$H$4,0,10*ROW('Water Data'!H152)),NA())</f>
        <v>#N/A</v>
      </c>
      <c r="Q158" s="507" t="e">
        <f ca="1">+IF(AND(ISNUMBER(OFFSET('Water Data'!$H$6,0,10*ROW('Water Data'!H152))),'Data Summary'!CF158="Yes"),OFFSET('Water Data'!$H$6,0,10*ROW('Water Data'!H152)),NA())</f>
        <v>#N/A</v>
      </c>
      <c r="R158" s="507" t="e">
        <f ca="1">+IF(AND(ISNUMBER(OFFSET('Water Data'!$H$9,0,10*ROW('Water Data'!H152))),'Data Summary'!CG158="Yes"),OFFSET('Water Data'!$H$9,0,10*ROW('Water Data'!H152)),NA())</f>
        <v>#N/A</v>
      </c>
      <c r="S158" s="507" t="e">
        <f ca="1">+IF(AND(ISNUMBER(OFFSET('Water Data'!$I$4,0,10*ROW('Water Data'!I152))),'Data Summary'!CH158="Yes"),100-OFFSET('Water Data'!$I$4,0,10*ROW('Water Data'!I152)),NA())</f>
        <v>#N/A</v>
      </c>
      <c r="T158" s="507" t="e">
        <f ca="1">+IF(AND(ISNUMBER(OFFSET('Water Data'!$I$6,0,10*ROW('Water Data'!I152))),'Data Summary'!CI158="Yes"),OFFSET('Water Data'!$I$6,0,10*ROW('Water Data'!I152)),NA())</f>
        <v>#N/A</v>
      </c>
      <c r="U158" s="507" t="e">
        <f ca="1">+IF(AND(ISNUMBER(OFFSET('Water Data'!$I$9,0,10*ROW('Water Data'!I152))),'Data Summary'!CJ158="Yes"),OFFSET('Water Data'!$I$9,0,10*ROW('Water Data'!I152)),NA())</f>
        <v>#N/A</v>
      </c>
      <c r="V158" s="508" t="e">
        <f ca="1">+IF(AND(ISNUMBER(OFFSET('Sanitation Data'!$D$4,0,10*ROW('Sanitation Data'!D152))),'Data Summary'!CK158="Yes"),100-OFFSET('Sanitation Data'!$D$4,0,10*ROW('Sanitation Data'!D152)),NA())</f>
        <v>#N/A</v>
      </c>
      <c r="W158" s="508" t="e">
        <f ca="1">+IF(AND(ISNUMBER(OFFSET('Sanitation Data'!$D$6,0,10*ROW('Sanitation Data'!D152))),'Data Summary'!CL158="Yes"),OFFSET('Sanitation Data'!$D$6,0,10*ROW('Sanitation Data'!D152)),NA())</f>
        <v>#N/A</v>
      </c>
      <c r="X158" s="508" t="e">
        <f ca="1">+IF(AND(ISNUMBER(OFFSET('Sanitation Data'!$D$10,0,10*ROW('Sanitation Data'!D152))),'Data Summary'!CM158="Yes"),OFFSET('Sanitation Data'!$D$10,0,10*ROW('Sanitation Data'!D152)),NA())</f>
        <v>#N/A</v>
      </c>
      <c r="Y158" s="508" t="e">
        <f ca="1">+IF(AND(ISNUMBER(OFFSET('Sanitation Data'!$D$11,0,10*ROW('Sanitation Data'!D152))),'Data Summary'!CN158="Yes"),OFFSET('Sanitation Data'!$D$11,0,10*ROW('Sanitation Data'!D152)),NA())</f>
        <v>#N/A</v>
      </c>
      <c r="Z158" s="508" t="e">
        <f ca="1">+IF(AND(ISNUMBER(OFFSET('Sanitation Data'!$D$12,0,10*ROW('Sanitation Data'!D152))),'Data Summary'!CO158="Yes"),OFFSET('Sanitation Data'!$D$12,0,10*ROW('Sanitation Data'!D152)),NA())</f>
        <v>#N/A</v>
      </c>
      <c r="AA158" s="508" t="e">
        <f ca="1">+IF(AND(ISNUMBER(OFFSET('Sanitation Data'!$E$4,0,10*ROW('Sanitation Data'!E152))),'Data Summary'!CP158="Yes"),100-OFFSET('Sanitation Data'!$E$4,0,10*ROW('Sanitation Data'!E152)),NA())</f>
        <v>#N/A</v>
      </c>
      <c r="AB158" s="508" t="e">
        <f ca="1">+IF(AND(ISNUMBER(OFFSET('Sanitation Data'!$E$6,0,10*ROW('Sanitation Data'!E152))),'Data Summary'!CQ158="Yes"),OFFSET('Sanitation Data'!$E$6,0,10*ROW('Sanitation Data'!E152)),NA())</f>
        <v>#N/A</v>
      </c>
      <c r="AC158" s="508" t="e">
        <f ca="1">+IF(AND(ISNUMBER(OFFSET('Sanitation Data'!$E$10,0,10*ROW('Sanitation Data'!E152))),'Data Summary'!CR158="Yes"),OFFSET('Sanitation Data'!$E$10,0,10*ROW('Sanitation Data'!E152)),NA())</f>
        <v>#N/A</v>
      </c>
      <c r="AD158" s="508" t="e">
        <f ca="1">+IF(AND(ISNUMBER(OFFSET('Sanitation Data'!$E$11,0,10*ROW('Sanitation Data'!E152))),'Data Summary'!CS158="Yes"),OFFSET('Sanitation Data'!$E$11,0,10*ROW('Sanitation Data'!E152)),NA())</f>
        <v>#N/A</v>
      </c>
      <c r="AE158" s="508" t="e">
        <f ca="1">+IF(AND(ISNUMBER(OFFSET('Sanitation Data'!$E$12,0,10*ROW('Sanitation Data'!E152))),'Data Summary'!CT158="Yes"),OFFSET('Sanitation Data'!$E$12,0,10*ROW('Sanitation Data'!E152)),NA())</f>
        <v>#N/A</v>
      </c>
      <c r="AF158" s="508" t="e">
        <f ca="1">+IF(AND(ISNUMBER(OFFSET('Sanitation Data'!$F$4,0,10*ROW('Sanitation Data'!F152))),'Data Summary'!CU158="Yes"),100-OFFSET('Sanitation Data'!$F$4,0,10*ROW('Sanitation Data'!F152)),NA())</f>
        <v>#N/A</v>
      </c>
      <c r="AG158" s="508" t="e">
        <f ca="1">+IF(AND(ISNUMBER(OFFSET('Sanitation Data'!$F$6,0,10*ROW('Sanitation Data'!F152))),'Data Summary'!CV158="Yes"),OFFSET('Sanitation Data'!$F$6,0,10*ROW('Sanitation Data'!F152)),NA())</f>
        <v>#N/A</v>
      </c>
      <c r="AH158" s="508" t="e">
        <f ca="1">+IF(AND(ISNUMBER(OFFSET('Sanitation Data'!$F$10,0,10*ROW('Sanitation Data'!F152))),'Data Summary'!CW158="Yes"),OFFSET('Sanitation Data'!$F$10,0,10*ROW('Sanitation Data'!F152)),NA())</f>
        <v>#N/A</v>
      </c>
      <c r="AI158" s="508" t="e">
        <f ca="1">+IF(AND(ISNUMBER(OFFSET('Sanitation Data'!$F$11,0,10*ROW('Sanitation Data'!F152))),'Data Summary'!CX158="Yes"),OFFSET('Sanitation Data'!$F$11,0,10*ROW('Sanitation Data'!F152)),NA())</f>
        <v>#N/A</v>
      </c>
      <c r="AJ158" s="508" t="e">
        <f ca="1">+IF(AND(ISNUMBER(OFFSET('Sanitation Data'!$F$12,0,10*ROW('Sanitation Data'!F152))),'Data Summary'!CY158="Yes"),OFFSET('Sanitation Data'!$F$12,0,10*ROW('Sanitation Data'!F152)),NA())</f>
        <v>#N/A</v>
      </c>
      <c r="AK158" s="508" t="e">
        <f ca="1">+IF(AND(ISNUMBER(OFFSET('Sanitation Data'!$G$4,0,10*ROW('Sanitation Data'!G152))),'Data Summary'!CZ158="Yes"),100-OFFSET('Sanitation Data'!$G$4,0,10*ROW('Sanitation Data'!G152)),NA())</f>
        <v>#N/A</v>
      </c>
      <c r="AL158" s="508" t="e">
        <f ca="1">+IF(AND(ISNUMBER(OFFSET('Sanitation Data'!$G$6,0,10*ROW('Sanitation Data'!G152))),'Data Summary'!DA158="Yes"),OFFSET('Sanitation Data'!$G$6,0,10*ROW('Sanitation Data'!G152)),NA())</f>
        <v>#N/A</v>
      </c>
      <c r="AM158" s="508" t="e">
        <f ca="1">+IF(AND(ISNUMBER(OFFSET('Sanitation Data'!$G$10,0,10*ROW('Sanitation Data'!G152))),'Data Summary'!DB158="Yes"),OFFSET('Sanitation Data'!$G$10,0,10*ROW('Sanitation Data'!G152)),NA())</f>
        <v>#N/A</v>
      </c>
      <c r="AN158" s="508" t="e">
        <f ca="1">+IF(AND(ISNUMBER(OFFSET('Sanitation Data'!$G$11,0,10*ROW('Sanitation Data'!G152))),'Data Summary'!DC158="Yes"),OFFSET('Sanitation Data'!$G$11,0,10*ROW('Sanitation Data'!G152)),NA())</f>
        <v>#N/A</v>
      </c>
      <c r="AO158" s="508" t="e">
        <f ca="1">+IF(AND(ISNUMBER(OFFSET('Sanitation Data'!$G$12,0,10*ROW('Sanitation Data'!G152))),'Data Summary'!DD158="Yes"),OFFSET('Sanitation Data'!$G$12,0,10*ROW('Sanitation Data'!G152)),NA())</f>
        <v>#N/A</v>
      </c>
      <c r="AP158" s="508" t="e">
        <f ca="1">+IF(AND(ISNUMBER(OFFSET('Sanitation Data'!$H$4,0,10*ROW('Sanitation Data'!H152))),'Data Summary'!DE158="Yes"),100-OFFSET('Sanitation Data'!$H$4,0,10*ROW('Sanitation Data'!H152)),NA())</f>
        <v>#N/A</v>
      </c>
      <c r="AQ158" s="508" t="e">
        <f ca="1">+IF(AND(ISNUMBER(OFFSET('Sanitation Data'!$H$6,0,10*ROW('Sanitation Data'!H152))),'Data Summary'!DF158="Yes"),OFFSET('Sanitation Data'!$H$6,0,10*ROW('Sanitation Data'!H152)),NA())</f>
        <v>#N/A</v>
      </c>
      <c r="AR158" s="508" t="e">
        <f ca="1">+IF(AND(ISNUMBER(OFFSET('Sanitation Data'!$H$10,0,10*ROW('Sanitation Data'!H152))),'Data Summary'!DG158="Yes"),OFFSET('Sanitation Data'!$H$10,0,10*ROW('Sanitation Data'!H152)),NA())</f>
        <v>#N/A</v>
      </c>
      <c r="AS158" s="508" t="e">
        <f ca="1">+IF(AND(ISNUMBER(OFFSET('Sanitation Data'!$H$11,0,10*ROW('Sanitation Data'!H152))),'Data Summary'!DH158="Yes"),OFFSET('Sanitation Data'!$H$11,0,10*ROW('Sanitation Data'!H152)),NA())</f>
        <v>#N/A</v>
      </c>
      <c r="AT158" s="508" t="e">
        <f ca="1">+IF(AND(ISNUMBER(OFFSET('Sanitation Data'!$H$12,0,10*ROW('Sanitation Data'!H152))),'Data Summary'!DI158="Yes"),OFFSET('Sanitation Data'!$H$12,0,10*ROW('Sanitation Data'!H152)),NA())</f>
        <v>#N/A</v>
      </c>
      <c r="AU158" s="508" t="e">
        <f ca="1">+IF(AND(ISNUMBER(OFFSET('Sanitation Data'!$I$4,0,10*ROW('Sanitation Data'!I152))),'Data Summary'!DJ158="Yes"),100-OFFSET('Sanitation Data'!$I$4,0,10*ROW('Sanitation Data'!I152)),NA())</f>
        <v>#N/A</v>
      </c>
      <c r="AV158" s="508" t="e">
        <f ca="1">+IF(AND(ISNUMBER(OFFSET('Sanitation Data'!$I$6,0,10*ROW('Sanitation Data'!I152))),'Data Summary'!DK158="Yes"),OFFSET('Sanitation Data'!$I$6,0,10*ROW('Sanitation Data'!I152)),NA())</f>
        <v>#N/A</v>
      </c>
      <c r="AW158" s="508" t="e">
        <f ca="1">+IF(AND(ISNUMBER(OFFSET('Sanitation Data'!$I$10,0,10*ROW('Sanitation Data'!I152))),'Data Summary'!DL158="Yes"),OFFSET('Sanitation Data'!$I$10,0,10*ROW('Sanitation Data'!I152)),NA())</f>
        <v>#N/A</v>
      </c>
      <c r="AX158" s="508" t="e">
        <f ca="1">+IF(AND(ISNUMBER(OFFSET('Sanitation Data'!$I$11,0,10*ROW('Sanitation Data'!I152))),'Data Summary'!DM158="Yes"),OFFSET('Sanitation Data'!$I$11,0,10*ROW('Sanitation Data'!I152)),NA())</f>
        <v>#N/A</v>
      </c>
      <c r="AY158" s="508" t="e">
        <f ca="1">+IF(AND(ISNUMBER(OFFSET('Sanitation Data'!$I$12,0,10*ROW('Sanitation Data'!I152))),'Data Summary'!DN158="Yes"),OFFSET('Sanitation Data'!$I$12,0,10*ROW('Sanitation Data'!I152)),NA())</f>
        <v>#N/A</v>
      </c>
      <c r="AZ158" s="509" t="e">
        <f ca="1">+IF(AND(ISNUMBER(OFFSET('Hygiene Data'!$D$5,0,10*ROW('Hygiene Data'!D152))),'Data Summary'!DO158="Yes"),OFFSET('Hygiene Data'!$D$5,0,10*ROW('Hygiene Data'!D152)),NA())</f>
        <v>#N/A</v>
      </c>
      <c r="BA158" s="509" t="e">
        <f ca="1">+IF(AND(ISNUMBER(OFFSET('Hygiene Data'!$D$7,0,10*ROW('Hygiene Data'!D152))),'Data Summary'!DP158="Yes"),OFFSET('Hygiene Data'!$D$7,0,10*ROW('Hygiene Data'!D152)),NA())</f>
        <v>#N/A</v>
      </c>
      <c r="BB158" s="509" t="e">
        <f ca="1">+IF(AND(ISNUMBER(OFFSET('Hygiene Data'!$D$9,0,10*ROW('Hygiene Data'!D152))),'Data Summary'!DQ158="Yes"),OFFSET('Hygiene Data'!$D$9,0,10*ROW('Hygiene Data'!D152)),NA())</f>
        <v>#N/A</v>
      </c>
      <c r="BC158" s="509" t="e">
        <f ca="1">+IF(AND(ISNUMBER(OFFSET('Hygiene Data'!$E$5,0,10*ROW('Hygiene Data'!E152))),'Data Summary'!DR158="Yes"),OFFSET('Hygiene Data'!$E$5,0,10*ROW('Hygiene Data'!E152)),NA())</f>
        <v>#N/A</v>
      </c>
      <c r="BD158" s="509" t="e">
        <f ca="1">+IF(AND(ISNUMBER(OFFSET('Hygiene Data'!$E$7,0,10*ROW('Hygiene Data'!E152))),'Data Summary'!DS158="Yes"),OFFSET('Hygiene Data'!$E$7,0,10*ROW('Hygiene Data'!E152)),NA())</f>
        <v>#N/A</v>
      </c>
      <c r="BE158" s="509" t="e">
        <f ca="1">+IF(AND(ISNUMBER(OFFSET('Hygiene Data'!$E$9,0,10*ROW('Hygiene Data'!E152))),'Data Summary'!DT158="Yes"),OFFSET('Hygiene Data'!$E$9,0,10*ROW('Hygiene Data'!E152)),NA())</f>
        <v>#N/A</v>
      </c>
      <c r="BF158" s="509" t="e">
        <f ca="1">+IF(AND(ISNUMBER(OFFSET('Hygiene Data'!$F$5,0,10*ROW('Hygiene Data'!F152))),'Data Summary'!DU158="Yes"),OFFSET('Hygiene Data'!$F$5,0,10*ROW('Hygiene Data'!F152)),NA())</f>
        <v>#N/A</v>
      </c>
      <c r="BG158" s="509" t="e">
        <f ca="1">+IF(AND(ISNUMBER(OFFSET('Hygiene Data'!$F$7,0,10*ROW('Hygiene Data'!F152))),'Data Summary'!DV158="Yes"),OFFSET('Hygiene Data'!$F$7,0,10*ROW('Hygiene Data'!F152)),NA())</f>
        <v>#N/A</v>
      </c>
      <c r="BH158" s="509" t="e">
        <f ca="1">+IF(AND(ISNUMBER(OFFSET('Hygiene Data'!$F$9,0,10*ROW('Hygiene Data'!F152))),'Data Summary'!DW158="Yes"),OFFSET('Hygiene Data'!$F$9,0,10*ROW('Hygiene Data'!F152)),NA())</f>
        <v>#N/A</v>
      </c>
      <c r="BI158" s="509" t="e">
        <f ca="1">+IF(AND(ISNUMBER(OFFSET('Hygiene Data'!$G$5,0,10*ROW('Hygiene Data'!G152))),'Data Summary'!DX158="Yes"),OFFSET('Hygiene Data'!$G$5,0,10*ROW('Hygiene Data'!G152)),NA())</f>
        <v>#N/A</v>
      </c>
      <c r="BJ158" s="509" t="e">
        <f ca="1">+IF(AND(ISNUMBER(OFFSET('Hygiene Data'!$G$7,0,10*ROW('Hygiene Data'!G152))),'Data Summary'!DY158="Yes"),OFFSET('Hygiene Data'!$G$7,0,10*ROW('Hygiene Data'!G152)),NA())</f>
        <v>#N/A</v>
      </c>
      <c r="BK158" s="509" t="e">
        <f ca="1">+IF(AND(ISNUMBER(OFFSET('Hygiene Data'!$G$9,0,10*ROW('Hygiene Data'!G152))),'Data Summary'!DZ158="Yes"),OFFSET('Hygiene Data'!$G$9,0,10*ROW('Hygiene Data'!G152)),NA())</f>
        <v>#N/A</v>
      </c>
      <c r="BL158" s="509" t="e">
        <f ca="1">+IF(AND(ISNUMBER(OFFSET('Hygiene Data'!$H$5,0,10*ROW('Hygiene Data'!H152))),'Data Summary'!EA158="Yes"),OFFSET('Hygiene Data'!$H$5,0,10*ROW('Hygiene Data'!H152)),NA())</f>
        <v>#N/A</v>
      </c>
      <c r="BM158" s="509" t="e">
        <f ca="1">+IF(AND(ISNUMBER(OFFSET('Hygiene Data'!$H$7,0,10*ROW('Hygiene Data'!H152))),'Data Summary'!EB158="Yes"),OFFSET('Hygiene Data'!$H$7,0,10*ROW('Hygiene Data'!H152)),NA())</f>
        <v>#N/A</v>
      </c>
      <c r="BN158" s="509" t="e">
        <f ca="1">+IF(AND(ISNUMBER(OFFSET('Hygiene Data'!$H$9,0,10*ROW('Hygiene Data'!H152))),'Data Summary'!EC158="Yes"),OFFSET('Hygiene Data'!$H$9,0,10*ROW('Hygiene Data'!H152)),NA())</f>
        <v>#N/A</v>
      </c>
      <c r="BO158" s="509" t="e">
        <f ca="1">+IF(AND(ISNUMBER(OFFSET('Hygiene Data'!$I$5,0,10*ROW('Hygiene Data'!I152))),'Data Summary'!ED158="Yes"),OFFSET('Hygiene Data'!$I$5,0,10*ROW('Hygiene Data'!I152)),NA())</f>
        <v>#N/A</v>
      </c>
      <c r="BP158" s="509" t="e">
        <f ca="1">+IF(AND(ISNUMBER(OFFSET('Hygiene Data'!$I$7,0,10*ROW('Hygiene Data'!I152))),'Data Summary'!EE158="Yes"),OFFSET('Hygiene Data'!$I$7,0,10*ROW('Hygiene Data'!I152)),NA())</f>
        <v>#N/A</v>
      </c>
      <c r="BQ158" s="509" t="e">
        <f ca="1">+IF(AND(ISNUMBER(OFFSET('Hygiene Data'!$I$9,0,10*ROW('Hygiene Data'!I152))),'Data Summary'!EF158="Yes"),OFFSET('Hygiene Data'!$I$9,0,10*ROW('Hygiene Data'!I152)),NA())</f>
        <v>#N/A</v>
      </c>
    </row>
    <row r="159" spans="1:69" x14ac:dyDescent="0.25">
      <c r="A159" s="505" t="e">
        <f ca="1">+RIGHT('Data Summary'!A159,LEN('Data Summary'!A159)-9)</f>
        <v>#VALUE!</v>
      </c>
      <c r="B159" s="479" t="str">
        <f ca="1">+IF(ISTEXT('Data Summary'!B159),'Data Summary'!B159,"")</f>
        <v/>
      </c>
      <c r="C159" s="506" t="e">
        <f ca="1">+VALUE('Data Summary'!C159)</f>
        <v>#VALUE!</v>
      </c>
      <c r="D159" s="507" t="e">
        <f ca="1">+IF(AND(ISNUMBER(OFFSET('Water Data'!$D$4,0,10*ROW('Water Data'!D153))),'Data Summary'!BS159="Yes"),100-OFFSET('Water Data'!$D$4,0,10*ROW('Water Data'!D153)),NA())</f>
        <v>#N/A</v>
      </c>
      <c r="E159" s="507" t="e">
        <f ca="1">+IF(AND(ISNUMBER(OFFSET('Water Data'!$D$6,0,10*ROW('Water Data'!D153))),'Data Summary'!BT159="Yes"),OFFSET('Water Data'!$D$6,0,10*ROW('Water Data'!D153)),NA())</f>
        <v>#N/A</v>
      </c>
      <c r="F159" s="507" t="e">
        <f ca="1">+IF(AND(ISNUMBER(OFFSET('Water Data'!$D$9,0,10*ROW('Water Data'!D153))),'Data Summary'!BU159="Yes"),OFFSET('Water Data'!$D$9,0,10*ROW('Water Data'!D153)),NA())</f>
        <v>#N/A</v>
      </c>
      <c r="G159" s="507" t="e">
        <f ca="1">+IF(AND(ISNUMBER(OFFSET('Water Data'!$E$4,0,10*ROW('Water Data'!E153))),'Data Summary'!BV159="Yes"),100-OFFSET('Water Data'!$E$4,0,10*ROW('Water Data'!E153)),NA())</f>
        <v>#N/A</v>
      </c>
      <c r="H159" s="507" t="e">
        <f ca="1">+IF(AND(ISNUMBER(OFFSET('Water Data'!$E$6,0,10*ROW('Water Data'!E153))),'Data Summary'!BW159="Yes"),OFFSET('Water Data'!$E$6,0,10*ROW('Water Data'!E153)),NA())</f>
        <v>#N/A</v>
      </c>
      <c r="I159" s="507" t="e">
        <f ca="1">+IF(AND(ISNUMBER(OFFSET('Water Data'!$E$9,0,10*ROW('Water Data'!E153))),'Data Summary'!BX159="Yes"),OFFSET('Water Data'!$E$9,0,10*ROW('Water Data'!E153)),NA())</f>
        <v>#N/A</v>
      </c>
      <c r="J159" s="507" t="e">
        <f ca="1">+IF(AND(ISNUMBER(OFFSET('Water Data'!$F$4,0,10*ROW('Water Data'!F153))),'Data Summary'!BY159="Yes"),100-OFFSET('Water Data'!$F$4,0,10*ROW('Water Data'!F153)),NA())</f>
        <v>#N/A</v>
      </c>
      <c r="K159" s="507" t="e">
        <f ca="1">+IF(AND(ISNUMBER(OFFSET('Water Data'!$F$6,0,10*ROW('Water Data'!F153))),'Data Summary'!BZ159="Yes"),OFFSET('Water Data'!$F$6,0,10*ROW('Water Data'!F153)),NA())</f>
        <v>#N/A</v>
      </c>
      <c r="L159" s="507" t="e">
        <f ca="1">+IF(AND(ISNUMBER(OFFSET('Water Data'!$F$9,0,10*ROW('Water Data'!F153))),'Data Summary'!CA159="Yes"),OFFSET('Water Data'!$F$9,0,10*ROW('Water Data'!F153)),NA())</f>
        <v>#N/A</v>
      </c>
      <c r="M159" s="507" t="e">
        <f ca="1">+IF(AND(ISNUMBER(OFFSET('Water Data'!$G$4,0,10*ROW('Water Data'!G153))),'Data Summary'!CB159="Yes"),100-OFFSET('Water Data'!$G$4,0,10*ROW('Water Data'!G153)),NA())</f>
        <v>#N/A</v>
      </c>
      <c r="N159" s="507" t="e">
        <f ca="1">+IF(AND(ISNUMBER(OFFSET('Water Data'!$G$6,0,10*ROW('Water Data'!G153))),'Data Summary'!CC159="Yes"),OFFSET('Water Data'!$G$6,0,10*ROW('Water Data'!G153)),NA())</f>
        <v>#N/A</v>
      </c>
      <c r="O159" s="507" t="e">
        <f ca="1">+IF(AND(ISNUMBER(OFFSET('Water Data'!$G$9,0,10*ROW('Water Data'!G153))),'Data Summary'!CD159="Yes"),OFFSET('Water Data'!$G$9,0,10*ROW('Water Data'!G153)),NA())</f>
        <v>#N/A</v>
      </c>
      <c r="P159" s="507" t="e">
        <f ca="1">+IF(AND(ISNUMBER(OFFSET('Water Data'!$H$4,0,10*ROW('Water Data'!H153))),'Data Summary'!CE159="Yes"),100-OFFSET('Water Data'!$H$4,0,10*ROW('Water Data'!H153)),NA())</f>
        <v>#N/A</v>
      </c>
      <c r="Q159" s="507" t="e">
        <f ca="1">+IF(AND(ISNUMBER(OFFSET('Water Data'!$H$6,0,10*ROW('Water Data'!H153))),'Data Summary'!CF159="Yes"),OFFSET('Water Data'!$H$6,0,10*ROW('Water Data'!H153)),NA())</f>
        <v>#N/A</v>
      </c>
      <c r="R159" s="507" t="e">
        <f ca="1">+IF(AND(ISNUMBER(OFFSET('Water Data'!$H$9,0,10*ROW('Water Data'!H153))),'Data Summary'!CG159="Yes"),OFFSET('Water Data'!$H$9,0,10*ROW('Water Data'!H153)),NA())</f>
        <v>#N/A</v>
      </c>
      <c r="S159" s="507" t="e">
        <f ca="1">+IF(AND(ISNUMBER(OFFSET('Water Data'!$I$4,0,10*ROW('Water Data'!I153))),'Data Summary'!CH159="Yes"),100-OFFSET('Water Data'!$I$4,0,10*ROW('Water Data'!I153)),NA())</f>
        <v>#N/A</v>
      </c>
      <c r="T159" s="507" t="e">
        <f ca="1">+IF(AND(ISNUMBER(OFFSET('Water Data'!$I$6,0,10*ROW('Water Data'!I153))),'Data Summary'!CI159="Yes"),OFFSET('Water Data'!$I$6,0,10*ROW('Water Data'!I153)),NA())</f>
        <v>#N/A</v>
      </c>
      <c r="U159" s="507" t="e">
        <f ca="1">+IF(AND(ISNUMBER(OFFSET('Water Data'!$I$9,0,10*ROW('Water Data'!I153))),'Data Summary'!CJ159="Yes"),OFFSET('Water Data'!$I$9,0,10*ROW('Water Data'!I153)),NA())</f>
        <v>#N/A</v>
      </c>
      <c r="V159" s="508" t="e">
        <f ca="1">+IF(AND(ISNUMBER(OFFSET('Sanitation Data'!$D$4,0,10*ROW('Sanitation Data'!D153))),'Data Summary'!CK159="Yes"),100-OFFSET('Sanitation Data'!$D$4,0,10*ROW('Sanitation Data'!D153)),NA())</f>
        <v>#N/A</v>
      </c>
      <c r="W159" s="508" t="e">
        <f ca="1">+IF(AND(ISNUMBER(OFFSET('Sanitation Data'!$D$6,0,10*ROW('Sanitation Data'!D153))),'Data Summary'!CL159="Yes"),OFFSET('Sanitation Data'!$D$6,0,10*ROW('Sanitation Data'!D153)),NA())</f>
        <v>#N/A</v>
      </c>
      <c r="X159" s="508" t="e">
        <f ca="1">+IF(AND(ISNUMBER(OFFSET('Sanitation Data'!$D$10,0,10*ROW('Sanitation Data'!D153))),'Data Summary'!CM159="Yes"),OFFSET('Sanitation Data'!$D$10,0,10*ROW('Sanitation Data'!D153)),NA())</f>
        <v>#N/A</v>
      </c>
      <c r="Y159" s="508" t="e">
        <f ca="1">+IF(AND(ISNUMBER(OFFSET('Sanitation Data'!$D$11,0,10*ROW('Sanitation Data'!D153))),'Data Summary'!CN159="Yes"),OFFSET('Sanitation Data'!$D$11,0,10*ROW('Sanitation Data'!D153)),NA())</f>
        <v>#N/A</v>
      </c>
      <c r="Z159" s="508" t="e">
        <f ca="1">+IF(AND(ISNUMBER(OFFSET('Sanitation Data'!$D$12,0,10*ROW('Sanitation Data'!D153))),'Data Summary'!CO159="Yes"),OFFSET('Sanitation Data'!$D$12,0,10*ROW('Sanitation Data'!D153)),NA())</f>
        <v>#N/A</v>
      </c>
      <c r="AA159" s="508" t="e">
        <f ca="1">+IF(AND(ISNUMBER(OFFSET('Sanitation Data'!$E$4,0,10*ROW('Sanitation Data'!E153))),'Data Summary'!CP159="Yes"),100-OFFSET('Sanitation Data'!$E$4,0,10*ROW('Sanitation Data'!E153)),NA())</f>
        <v>#N/A</v>
      </c>
      <c r="AB159" s="508" t="e">
        <f ca="1">+IF(AND(ISNUMBER(OFFSET('Sanitation Data'!$E$6,0,10*ROW('Sanitation Data'!E153))),'Data Summary'!CQ159="Yes"),OFFSET('Sanitation Data'!$E$6,0,10*ROW('Sanitation Data'!E153)),NA())</f>
        <v>#N/A</v>
      </c>
      <c r="AC159" s="508" t="e">
        <f ca="1">+IF(AND(ISNUMBER(OFFSET('Sanitation Data'!$E$10,0,10*ROW('Sanitation Data'!E153))),'Data Summary'!CR159="Yes"),OFFSET('Sanitation Data'!$E$10,0,10*ROW('Sanitation Data'!E153)),NA())</f>
        <v>#N/A</v>
      </c>
      <c r="AD159" s="508" t="e">
        <f ca="1">+IF(AND(ISNUMBER(OFFSET('Sanitation Data'!$E$11,0,10*ROW('Sanitation Data'!E153))),'Data Summary'!CS159="Yes"),OFFSET('Sanitation Data'!$E$11,0,10*ROW('Sanitation Data'!E153)),NA())</f>
        <v>#N/A</v>
      </c>
      <c r="AE159" s="508" t="e">
        <f ca="1">+IF(AND(ISNUMBER(OFFSET('Sanitation Data'!$E$12,0,10*ROW('Sanitation Data'!E153))),'Data Summary'!CT159="Yes"),OFFSET('Sanitation Data'!$E$12,0,10*ROW('Sanitation Data'!E153)),NA())</f>
        <v>#N/A</v>
      </c>
      <c r="AF159" s="508" t="e">
        <f ca="1">+IF(AND(ISNUMBER(OFFSET('Sanitation Data'!$F$4,0,10*ROW('Sanitation Data'!F153))),'Data Summary'!CU159="Yes"),100-OFFSET('Sanitation Data'!$F$4,0,10*ROW('Sanitation Data'!F153)),NA())</f>
        <v>#N/A</v>
      </c>
      <c r="AG159" s="508" t="e">
        <f ca="1">+IF(AND(ISNUMBER(OFFSET('Sanitation Data'!$F$6,0,10*ROW('Sanitation Data'!F153))),'Data Summary'!CV159="Yes"),OFFSET('Sanitation Data'!$F$6,0,10*ROW('Sanitation Data'!F153)),NA())</f>
        <v>#N/A</v>
      </c>
      <c r="AH159" s="508" t="e">
        <f ca="1">+IF(AND(ISNUMBER(OFFSET('Sanitation Data'!$F$10,0,10*ROW('Sanitation Data'!F153))),'Data Summary'!CW159="Yes"),OFFSET('Sanitation Data'!$F$10,0,10*ROW('Sanitation Data'!F153)),NA())</f>
        <v>#N/A</v>
      </c>
      <c r="AI159" s="508" t="e">
        <f ca="1">+IF(AND(ISNUMBER(OFFSET('Sanitation Data'!$F$11,0,10*ROW('Sanitation Data'!F153))),'Data Summary'!CX159="Yes"),OFFSET('Sanitation Data'!$F$11,0,10*ROW('Sanitation Data'!F153)),NA())</f>
        <v>#N/A</v>
      </c>
      <c r="AJ159" s="508" t="e">
        <f ca="1">+IF(AND(ISNUMBER(OFFSET('Sanitation Data'!$F$12,0,10*ROW('Sanitation Data'!F153))),'Data Summary'!CY159="Yes"),OFFSET('Sanitation Data'!$F$12,0,10*ROW('Sanitation Data'!F153)),NA())</f>
        <v>#N/A</v>
      </c>
      <c r="AK159" s="508" t="e">
        <f ca="1">+IF(AND(ISNUMBER(OFFSET('Sanitation Data'!$G$4,0,10*ROW('Sanitation Data'!G153))),'Data Summary'!CZ159="Yes"),100-OFFSET('Sanitation Data'!$G$4,0,10*ROW('Sanitation Data'!G153)),NA())</f>
        <v>#N/A</v>
      </c>
      <c r="AL159" s="508" t="e">
        <f ca="1">+IF(AND(ISNUMBER(OFFSET('Sanitation Data'!$G$6,0,10*ROW('Sanitation Data'!G153))),'Data Summary'!DA159="Yes"),OFFSET('Sanitation Data'!$G$6,0,10*ROW('Sanitation Data'!G153)),NA())</f>
        <v>#N/A</v>
      </c>
      <c r="AM159" s="508" t="e">
        <f ca="1">+IF(AND(ISNUMBER(OFFSET('Sanitation Data'!$G$10,0,10*ROW('Sanitation Data'!G153))),'Data Summary'!DB159="Yes"),OFFSET('Sanitation Data'!$G$10,0,10*ROW('Sanitation Data'!G153)),NA())</f>
        <v>#N/A</v>
      </c>
      <c r="AN159" s="508" t="e">
        <f ca="1">+IF(AND(ISNUMBER(OFFSET('Sanitation Data'!$G$11,0,10*ROW('Sanitation Data'!G153))),'Data Summary'!DC159="Yes"),OFFSET('Sanitation Data'!$G$11,0,10*ROW('Sanitation Data'!G153)),NA())</f>
        <v>#N/A</v>
      </c>
      <c r="AO159" s="508" t="e">
        <f ca="1">+IF(AND(ISNUMBER(OFFSET('Sanitation Data'!$G$12,0,10*ROW('Sanitation Data'!G153))),'Data Summary'!DD159="Yes"),OFFSET('Sanitation Data'!$G$12,0,10*ROW('Sanitation Data'!G153)),NA())</f>
        <v>#N/A</v>
      </c>
      <c r="AP159" s="508" t="e">
        <f ca="1">+IF(AND(ISNUMBER(OFFSET('Sanitation Data'!$H$4,0,10*ROW('Sanitation Data'!H153))),'Data Summary'!DE159="Yes"),100-OFFSET('Sanitation Data'!$H$4,0,10*ROW('Sanitation Data'!H153)),NA())</f>
        <v>#N/A</v>
      </c>
      <c r="AQ159" s="508" t="e">
        <f ca="1">+IF(AND(ISNUMBER(OFFSET('Sanitation Data'!$H$6,0,10*ROW('Sanitation Data'!H153))),'Data Summary'!DF159="Yes"),OFFSET('Sanitation Data'!$H$6,0,10*ROW('Sanitation Data'!H153)),NA())</f>
        <v>#N/A</v>
      </c>
      <c r="AR159" s="508" t="e">
        <f ca="1">+IF(AND(ISNUMBER(OFFSET('Sanitation Data'!$H$10,0,10*ROW('Sanitation Data'!H153))),'Data Summary'!DG159="Yes"),OFFSET('Sanitation Data'!$H$10,0,10*ROW('Sanitation Data'!H153)),NA())</f>
        <v>#N/A</v>
      </c>
      <c r="AS159" s="508" t="e">
        <f ca="1">+IF(AND(ISNUMBER(OFFSET('Sanitation Data'!$H$11,0,10*ROW('Sanitation Data'!H153))),'Data Summary'!DH159="Yes"),OFFSET('Sanitation Data'!$H$11,0,10*ROW('Sanitation Data'!H153)),NA())</f>
        <v>#N/A</v>
      </c>
      <c r="AT159" s="508" t="e">
        <f ca="1">+IF(AND(ISNUMBER(OFFSET('Sanitation Data'!$H$12,0,10*ROW('Sanitation Data'!H153))),'Data Summary'!DI159="Yes"),OFFSET('Sanitation Data'!$H$12,0,10*ROW('Sanitation Data'!H153)),NA())</f>
        <v>#N/A</v>
      </c>
      <c r="AU159" s="508" t="e">
        <f ca="1">+IF(AND(ISNUMBER(OFFSET('Sanitation Data'!$I$4,0,10*ROW('Sanitation Data'!I153))),'Data Summary'!DJ159="Yes"),100-OFFSET('Sanitation Data'!$I$4,0,10*ROW('Sanitation Data'!I153)),NA())</f>
        <v>#N/A</v>
      </c>
      <c r="AV159" s="508" t="e">
        <f ca="1">+IF(AND(ISNUMBER(OFFSET('Sanitation Data'!$I$6,0,10*ROW('Sanitation Data'!I153))),'Data Summary'!DK159="Yes"),OFFSET('Sanitation Data'!$I$6,0,10*ROW('Sanitation Data'!I153)),NA())</f>
        <v>#N/A</v>
      </c>
      <c r="AW159" s="508" t="e">
        <f ca="1">+IF(AND(ISNUMBER(OFFSET('Sanitation Data'!$I$10,0,10*ROW('Sanitation Data'!I153))),'Data Summary'!DL159="Yes"),OFFSET('Sanitation Data'!$I$10,0,10*ROW('Sanitation Data'!I153)),NA())</f>
        <v>#N/A</v>
      </c>
      <c r="AX159" s="508" t="e">
        <f ca="1">+IF(AND(ISNUMBER(OFFSET('Sanitation Data'!$I$11,0,10*ROW('Sanitation Data'!I153))),'Data Summary'!DM159="Yes"),OFFSET('Sanitation Data'!$I$11,0,10*ROW('Sanitation Data'!I153)),NA())</f>
        <v>#N/A</v>
      </c>
      <c r="AY159" s="508" t="e">
        <f ca="1">+IF(AND(ISNUMBER(OFFSET('Sanitation Data'!$I$12,0,10*ROW('Sanitation Data'!I153))),'Data Summary'!DN159="Yes"),OFFSET('Sanitation Data'!$I$12,0,10*ROW('Sanitation Data'!I153)),NA())</f>
        <v>#N/A</v>
      </c>
      <c r="AZ159" s="509" t="e">
        <f ca="1">+IF(AND(ISNUMBER(OFFSET('Hygiene Data'!$D$5,0,10*ROW('Hygiene Data'!D153))),'Data Summary'!DO159="Yes"),OFFSET('Hygiene Data'!$D$5,0,10*ROW('Hygiene Data'!D153)),NA())</f>
        <v>#N/A</v>
      </c>
      <c r="BA159" s="509" t="e">
        <f ca="1">+IF(AND(ISNUMBER(OFFSET('Hygiene Data'!$D$7,0,10*ROW('Hygiene Data'!D153))),'Data Summary'!DP159="Yes"),OFFSET('Hygiene Data'!$D$7,0,10*ROW('Hygiene Data'!D153)),NA())</f>
        <v>#N/A</v>
      </c>
      <c r="BB159" s="509" t="e">
        <f ca="1">+IF(AND(ISNUMBER(OFFSET('Hygiene Data'!$D$9,0,10*ROW('Hygiene Data'!D153))),'Data Summary'!DQ159="Yes"),OFFSET('Hygiene Data'!$D$9,0,10*ROW('Hygiene Data'!D153)),NA())</f>
        <v>#N/A</v>
      </c>
      <c r="BC159" s="509" t="e">
        <f ca="1">+IF(AND(ISNUMBER(OFFSET('Hygiene Data'!$E$5,0,10*ROW('Hygiene Data'!E153))),'Data Summary'!DR159="Yes"),OFFSET('Hygiene Data'!$E$5,0,10*ROW('Hygiene Data'!E153)),NA())</f>
        <v>#N/A</v>
      </c>
      <c r="BD159" s="509" t="e">
        <f ca="1">+IF(AND(ISNUMBER(OFFSET('Hygiene Data'!$E$7,0,10*ROW('Hygiene Data'!E153))),'Data Summary'!DS159="Yes"),OFFSET('Hygiene Data'!$E$7,0,10*ROW('Hygiene Data'!E153)),NA())</f>
        <v>#N/A</v>
      </c>
      <c r="BE159" s="509" t="e">
        <f ca="1">+IF(AND(ISNUMBER(OFFSET('Hygiene Data'!$E$9,0,10*ROW('Hygiene Data'!E153))),'Data Summary'!DT159="Yes"),OFFSET('Hygiene Data'!$E$9,0,10*ROW('Hygiene Data'!E153)),NA())</f>
        <v>#N/A</v>
      </c>
      <c r="BF159" s="509" t="e">
        <f ca="1">+IF(AND(ISNUMBER(OFFSET('Hygiene Data'!$F$5,0,10*ROW('Hygiene Data'!F153))),'Data Summary'!DU159="Yes"),OFFSET('Hygiene Data'!$F$5,0,10*ROW('Hygiene Data'!F153)),NA())</f>
        <v>#N/A</v>
      </c>
      <c r="BG159" s="509" t="e">
        <f ca="1">+IF(AND(ISNUMBER(OFFSET('Hygiene Data'!$F$7,0,10*ROW('Hygiene Data'!F153))),'Data Summary'!DV159="Yes"),OFFSET('Hygiene Data'!$F$7,0,10*ROW('Hygiene Data'!F153)),NA())</f>
        <v>#N/A</v>
      </c>
      <c r="BH159" s="509" t="e">
        <f ca="1">+IF(AND(ISNUMBER(OFFSET('Hygiene Data'!$F$9,0,10*ROW('Hygiene Data'!F153))),'Data Summary'!DW159="Yes"),OFFSET('Hygiene Data'!$F$9,0,10*ROW('Hygiene Data'!F153)),NA())</f>
        <v>#N/A</v>
      </c>
      <c r="BI159" s="509" t="e">
        <f ca="1">+IF(AND(ISNUMBER(OFFSET('Hygiene Data'!$G$5,0,10*ROW('Hygiene Data'!G153))),'Data Summary'!DX159="Yes"),OFFSET('Hygiene Data'!$G$5,0,10*ROW('Hygiene Data'!G153)),NA())</f>
        <v>#N/A</v>
      </c>
      <c r="BJ159" s="509" t="e">
        <f ca="1">+IF(AND(ISNUMBER(OFFSET('Hygiene Data'!$G$7,0,10*ROW('Hygiene Data'!G153))),'Data Summary'!DY159="Yes"),OFFSET('Hygiene Data'!$G$7,0,10*ROW('Hygiene Data'!G153)),NA())</f>
        <v>#N/A</v>
      </c>
      <c r="BK159" s="509" t="e">
        <f ca="1">+IF(AND(ISNUMBER(OFFSET('Hygiene Data'!$G$9,0,10*ROW('Hygiene Data'!G153))),'Data Summary'!DZ159="Yes"),OFFSET('Hygiene Data'!$G$9,0,10*ROW('Hygiene Data'!G153)),NA())</f>
        <v>#N/A</v>
      </c>
      <c r="BL159" s="509" t="e">
        <f ca="1">+IF(AND(ISNUMBER(OFFSET('Hygiene Data'!$H$5,0,10*ROW('Hygiene Data'!H153))),'Data Summary'!EA159="Yes"),OFFSET('Hygiene Data'!$H$5,0,10*ROW('Hygiene Data'!H153)),NA())</f>
        <v>#N/A</v>
      </c>
      <c r="BM159" s="509" t="e">
        <f ca="1">+IF(AND(ISNUMBER(OFFSET('Hygiene Data'!$H$7,0,10*ROW('Hygiene Data'!H153))),'Data Summary'!EB159="Yes"),OFFSET('Hygiene Data'!$H$7,0,10*ROW('Hygiene Data'!H153)),NA())</f>
        <v>#N/A</v>
      </c>
      <c r="BN159" s="509" t="e">
        <f ca="1">+IF(AND(ISNUMBER(OFFSET('Hygiene Data'!$H$9,0,10*ROW('Hygiene Data'!H153))),'Data Summary'!EC159="Yes"),OFFSET('Hygiene Data'!$H$9,0,10*ROW('Hygiene Data'!H153)),NA())</f>
        <v>#N/A</v>
      </c>
      <c r="BO159" s="509" t="e">
        <f ca="1">+IF(AND(ISNUMBER(OFFSET('Hygiene Data'!$I$5,0,10*ROW('Hygiene Data'!I153))),'Data Summary'!ED159="Yes"),OFFSET('Hygiene Data'!$I$5,0,10*ROW('Hygiene Data'!I153)),NA())</f>
        <v>#N/A</v>
      </c>
      <c r="BP159" s="509" t="e">
        <f ca="1">+IF(AND(ISNUMBER(OFFSET('Hygiene Data'!$I$7,0,10*ROW('Hygiene Data'!I153))),'Data Summary'!EE159="Yes"),OFFSET('Hygiene Data'!$I$7,0,10*ROW('Hygiene Data'!I153)),NA())</f>
        <v>#N/A</v>
      </c>
      <c r="BQ159" s="509" t="e">
        <f ca="1">+IF(AND(ISNUMBER(OFFSET('Hygiene Data'!$I$9,0,10*ROW('Hygiene Data'!I153))),'Data Summary'!EF159="Yes"),OFFSET('Hygiene Data'!$I$9,0,10*ROW('Hygiene Data'!I153)),NA())</f>
        <v>#N/A</v>
      </c>
    </row>
    <row r="160" spans="1:69" x14ac:dyDescent="0.25">
      <c r="A160" s="505" t="e">
        <f ca="1">+RIGHT('Data Summary'!A160,LEN('Data Summary'!A160)-9)</f>
        <v>#VALUE!</v>
      </c>
      <c r="B160" s="479" t="str">
        <f ca="1">+IF(ISTEXT('Data Summary'!B160),'Data Summary'!B160,"")</f>
        <v/>
      </c>
      <c r="C160" s="506" t="e">
        <f ca="1">+VALUE('Data Summary'!C160)</f>
        <v>#VALUE!</v>
      </c>
      <c r="D160" s="507" t="e">
        <f ca="1">+IF(AND(ISNUMBER(OFFSET('Water Data'!$D$4,0,10*ROW('Water Data'!D154))),'Data Summary'!BS160="Yes"),100-OFFSET('Water Data'!$D$4,0,10*ROW('Water Data'!D154)),NA())</f>
        <v>#N/A</v>
      </c>
      <c r="E160" s="507" t="e">
        <f ca="1">+IF(AND(ISNUMBER(OFFSET('Water Data'!$D$6,0,10*ROW('Water Data'!D154))),'Data Summary'!BT160="Yes"),OFFSET('Water Data'!$D$6,0,10*ROW('Water Data'!D154)),NA())</f>
        <v>#N/A</v>
      </c>
      <c r="F160" s="507" t="e">
        <f ca="1">+IF(AND(ISNUMBER(OFFSET('Water Data'!$D$9,0,10*ROW('Water Data'!D154))),'Data Summary'!BU160="Yes"),OFFSET('Water Data'!$D$9,0,10*ROW('Water Data'!D154)),NA())</f>
        <v>#N/A</v>
      </c>
      <c r="G160" s="507" t="e">
        <f ca="1">+IF(AND(ISNUMBER(OFFSET('Water Data'!$E$4,0,10*ROW('Water Data'!E154))),'Data Summary'!BV160="Yes"),100-OFFSET('Water Data'!$E$4,0,10*ROW('Water Data'!E154)),NA())</f>
        <v>#N/A</v>
      </c>
      <c r="H160" s="507" t="e">
        <f ca="1">+IF(AND(ISNUMBER(OFFSET('Water Data'!$E$6,0,10*ROW('Water Data'!E154))),'Data Summary'!BW160="Yes"),OFFSET('Water Data'!$E$6,0,10*ROW('Water Data'!E154)),NA())</f>
        <v>#N/A</v>
      </c>
      <c r="I160" s="507" t="e">
        <f ca="1">+IF(AND(ISNUMBER(OFFSET('Water Data'!$E$9,0,10*ROW('Water Data'!E154))),'Data Summary'!BX160="Yes"),OFFSET('Water Data'!$E$9,0,10*ROW('Water Data'!E154)),NA())</f>
        <v>#N/A</v>
      </c>
      <c r="J160" s="507" t="e">
        <f ca="1">+IF(AND(ISNUMBER(OFFSET('Water Data'!$F$4,0,10*ROW('Water Data'!F154))),'Data Summary'!BY160="Yes"),100-OFFSET('Water Data'!$F$4,0,10*ROW('Water Data'!F154)),NA())</f>
        <v>#N/A</v>
      </c>
      <c r="K160" s="507" t="e">
        <f ca="1">+IF(AND(ISNUMBER(OFFSET('Water Data'!$F$6,0,10*ROW('Water Data'!F154))),'Data Summary'!BZ160="Yes"),OFFSET('Water Data'!$F$6,0,10*ROW('Water Data'!F154)),NA())</f>
        <v>#N/A</v>
      </c>
      <c r="L160" s="507" t="e">
        <f ca="1">+IF(AND(ISNUMBER(OFFSET('Water Data'!$F$9,0,10*ROW('Water Data'!F154))),'Data Summary'!CA160="Yes"),OFFSET('Water Data'!$F$9,0,10*ROW('Water Data'!F154)),NA())</f>
        <v>#N/A</v>
      </c>
      <c r="M160" s="507" t="e">
        <f ca="1">+IF(AND(ISNUMBER(OFFSET('Water Data'!$G$4,0,10*ROW('Water Data'!G154))),'Data Summary'!CB160="Yes"),100-OFFSET('Water Data'!$G$4,0,10*ROW('Water Data'!G154)),NA())</f>
        <v>#N/A</v>
      </c>
      <c r="N160" s="507" t="e">
        <f ca="1">+IF(AND(ISNUMBER(OFFSET('Water Data'!$G$6,0,10*ROW('Water Data'!G154))),'Data Summary'!CC160="Yes"),OFFSET('Water Data'!$G$6,0,10*ROW('Water Data'!G154)),NA())</f>
        <v>#N/A</v>
      </c>
      <c r="O160" s="507" t="e">
        <f ca="1">+IF(AND(ISNUMBER(OFFSET('Water Data'!$G$9,0,10*ROW('Water Data'!G154))),'Data Summary'!CD160="Yes"),OFFSET('Water Data'!$G$9,0,10*ROW('Water Data'!G154)),NA())</f>
        <v>#N/A</v>
      </c>
      <c r="P160" s="507" t="e">
        <f ca="1">+IF(AND(ISNUMBER(OFFSET('Water Data'!$H$4,0,10*ROW('Water Data'!H154))),'Data Summary'!CE160="Yes"),100-OFFSET('Water Data'!$H$4,0,10*ROW('Water Data'!H154)),NA())</f>
        <v>#N/A</v>
      </c>
      <c r="Q160" s="507" t="e">
        <f ca="1">+IF(AND(ISNUMBER(OFFSET('Water Data'!$H$6,0,10*ROW('Water Data'!H154))),'Data Summary'!CF160="Yes"),OFFSET('Water Data'!$H$6,0,10*ROW('Water Data'!H154)),NA())</f>
        <v>#N/A</v>
      </c>
      <c r="R160" s="507" t="e">
        <f ca="1">+IF(AND(ISNUMBER(OFFSET('Water Data'!$H$9,0,10*ROW('Water Data'!H154))),'Data Summary'!CG160="Yes"),OFFSET('Water Data'!$H$9,0,10*ROW('Water Data'!H154)),NA())</f>
        <v>#N/A</v>
      </c>
      <c r="S160" s="507" t="e">
        <f ca="1">+IF(AND(ISNUMBER(OFFSET('Water Data'!$I$4,0,10*ROW('Water Data'!I154))),'Data Summary'!CH160="Yes"),100-OFFSET('Water Data'!$I$4,0,10*ROW('Water Data'!I154)),NA())</f>
        <v>#N/A</v>
      </c>
      <c r="T160" s="507" t="e">
        <f ca="1">+IF(AND(ISNUMBER(OFFSET('Water Data'!$I$6,0,10*ROW('Water Data'!I154))),'Data Summary'!CI160="Yes"),OFFSET('Water Data'!$I$6,0,10*ROW('Water Data'!I154)),NA())</f>
        <v>#N/A</v>
      </c>
      <c r="U160" s="507" t="e">
        <f ca="1">+IF(AND(ISNUMBER(OFFSET('Water Data'!$I$9,0,10*ROW('Water Data'!I154))),'Data Summary'!CJ160="Yes"),OFFSET('Water Data'!$I$9,0,10*ROW('Water Data'!I154)),NA())</f>
        <v>#N/A</v>
      </c>
      <c r="V160" s="508" t="e">
        <f ca="1">+IF(AND(ISNUMBER(OFFSET('Sanitation Data'!$D$4,0,10*ROW('Sanitation Data'!D154))),'Data Summary'!CK160="Yes"),100-OFFSET('Sanitation Data'!$D$4,0,10*ROW('Sanitation Data'!D154)),NA())</f>
        <v>#N/A</v>
      </c>
      <c r="W160" s="508" t="e">
        <f ca="1">+IF(AND(ISNUMBER(OFFSET('Sanitation Data'!$D$6,0,10*ROW('Sanitation Data'!D154))),'Data Summary'!CL160="Yes"),OFFSET('Sanitation Data'!$D$6,0,10*ROW('Sanitation Data'!D154)),NA())</f>
        <v>#N/A</v>
      </c>
      <c r="X160" s="508" t="e">
        <f ca="1">+IF(AND(ISNUMBER(OFFSET('Sanitation Data'!$D$10,0,10*ROW('Sanitation Data'!D154))),'Data Summary'!CM160="Yes"),OFFSET('Sanitation Data'!$D$10,0,10*ROW('Sanitation Data'!D154)),NA())</f>
        <v>#N/A</v>
      </c>
      <c r="Y160" s="508" t="e">
        <f ca="1">+IF(AND(ISNUMBER(OFFSET('Sanitation Data'!$D$11,0,10*ROW('Sanitation Data'!D154))),'Data Summary'!CN160="Yes"),OFFSET('Sanitation Data'!$D$11,0,10*ROW('Sanitation Data'!D154)),NA())</f>
        <v>#N/A</v>
      </c>
      <c r="Z160" s="508" t="e">
        <f ca="1">+IF(AND(ISNUMBER(OFFSET('Sanitation Data'!$D$12,0,10*ROW('Sanitation Data'!D154))),'Data Summary'!CO160="Yes"),OFFSET('Sanitation Data'!$D$12,0,10*ROW('Sanitation Data'!D154)),NA())</f>
        <v>#N/A</v>
      </c>
      <c r="AA160" s="508" t="e">
        <f ca="1">+IF(AND(ISNUMBER(OFFSET('Sanitation Data'!$E$4,0,10*ROW('Sanitation Data'!E154))),'Data Summary'!CP160="Yes"),100-OFFSET('Sanitation Data'!$E$4,0,10*ROW('Sanitation Data'!E154)),NA())</f>
        <v>#N/A</v>
      </c>
      <c r="AB160" s="508" t="e">
        <f ca="1">+IF(AND(ISNUMBER(OFFSET('Sanitation Data'!$E$6,0,10*ROW('Sanitation Data'!E154))),'Data Summary'!CQ160="Yes"),OFFSET('Sanitation Data'!$E$6,0,10*ROW('Sanitation Data'!E154)),NA())</f>
        <v>#N/A</v>
      </c>
      <c r="AC160" s="508" t="e">
        <f ca="1">+IF(AND(ISNUMBER(OFFSET('Sanitation Data'!$E$10,0,10*ROW('Sanitation Data'!E154))),'Data Summary'!CR160="Yes"),OFFSET('Sanitation Data'!$E$10,0,10*ROW('Sanitation Data'!E154)),NA())</f>
        <v>#N/A</v>
      </c>
      <c r="AD160" s="508" t="e">
        <f ca="1">+IF(AND(ISNUMBER(OFFSET('Sanitation Data'!$E$11,0,10*ROW('Sanitation Data'!E154))),'Data Summary'!CS160="Yes"),OFFSET('Sanitation Data'!$E$11,0,10*ROW('Sanitation Data'!E154)),NA())</f>
        <v>#N/A</v>
      </c>
      <c r="AE160" s="508" t="e">
        <f ca="1">+IF(AND(ISNUMBER(OFFSET('Sanitation Data'!$E$12,0,10*ROW('Sanitation Data'!E154))),'Data Summary'!CT160="Yes"),OFFSET('Sanitation Data'!$E$12,0,10*ROW('Sanitation Data'!E154)),NA())</f>
        <v>#N/A</v>
      </c>
      <c r="AF160" s="508" t="e">
        <f ca="1">+IF(AND(ISNUMBER(OFFSET('Sanitation Data'!$F$4,0,10*ROW('Sanitation Data'!F154))),'Data Summary'!CU160="Yes"),100-OFFSET('Sanitation Data'!$F$4,0,10*ROW('Sanitation Data'!F154)),NA())</f>
        <v>#N/A</v>
      </c>
      <c r="AG160" s="508" t="e">
        <f ca="1">+IF(AND(ISNUMBER(OFFSET('Sanitation Data'!$F$6,0,10*ROW('Sanitation Data'!F154))),'Data Summary'!CV160="Yes"),OFFSET('Sanitation Data'!$F$6,0,10*ROW('Sanitation Data'!F154)),NA())</f>
        <v>#N/A</v>
      </c>
      <c r="AH160" s="508" t="e">
        <f ca="1">+IF(AND(ISNUMBER(OFFSET('Sanitation Data'!$F$10,0,10*ROW('Sanitation Data'!F154))),'Data Summary'!CW160="Yes"),OFFSET('Sanitation Data'!$F$10,0,10*ROW('Sanitation Data'!F154)),NA())</f>
        <v>#N/A</v>
      </c>
      <c r="AI160" s="508" t="e">
        <f ca="1">+IF(AND(ISNUMBER(OFFSET('Sanitation Data'!$F$11,0,10*ROW('Sanitation Data'!F154))),'Data Summary'!CX160="Yes"),OFFSET('Sanitation Data'!$F$11,0,10*ROW('Sanitation Data'!F154)),NA())</f>
        <v>#N/A</v>
      </c>
      <c r="AJ160" s="508" t="e">
        <f ca="1">+IF(AND(ISNUMBER(OFFSET('Sanitation Data'!$F$12,0,10*ROW('Sanitation Data'!F154))),'Data Summary'!CY160="Yes"),OFFSET('Sanitation Data'!$F$12,0,10*ROW('Sanitation Data'!F154)),NA())</f>
        <v>#N/A</v>
      </c>
      <c r="AK160" s="508" t="e">
        <f ca="1">+IF(AND(ISNUMBER(OFFSET('Sanitation Data'!$G$4,0,10*ROW('Sanitation Data'!G154))),'Data Summary'!CZ160="Yes"),100-OFFSET('Sanitation Data'!$G$4,0,10*ROW('Sanitation Data'!G154)),NA())</f>
        <v>#N/A</v>
      </c>
      <c r="AL160" s="508" t="e">
        <f ca="1">+IF(AND(ISNUMBER(OFFSET('Sanitation Data'!$G$6,0,10*ROW('Sanitation Data'!G154))),'Data Summary'!DA160="Yes"),OFFSET('Sanitation Data'!$G$6,0,10*ROW('Sanitation Data'!G154)),NA())</f>
        <v>#N/A</v>
      </c>
      <c r="AM160" s="508" t="e">
        <f ca="1">+IF(AND(ISNUMBER(OFFSET('Sanitation Data'!$G$10,0,10*ROW('Sanitation Data'!G154))),'Data Summary'!DB160="Yes"),OFFSET('Sanitation Data'!$G$10,0,10*ROW('Sanitation Data'!G154)),NA())</f>
        <v>#N/A</v>
      </c>
      <c r="AN160" s="508" t="e">
        <f ca="1">+IF(AND(ISNUMBER(OFFSET('Sanitation Data'!$G$11,0,10*ROW('Sanitation Data'!G154))),'Data Summary'!DC160="Yes"),OFFSET('Sanitation Data'!$G$11,0,10*ROW('Sanitation Data'!G154)),NA())</f>
        <v>#N/A</v>
      </c>
      <c r="AO160" s="508" t="e">
        <f ca="1">+IF(AND(ISNUMBER(OFFSET('Sanitation Data'!$G$12,0,10*ROW('Sanitation Data'!G154))),'Data Summary'!DD160="Yes"),OFFSET('Sanitation Data'!$G$12,0,10*ROW('Sanitation Data'!G154)),NA())</f>
        <v>#N/A</v>
      </c>
      <c r="AP160" s="508" t="e">
        <f ca="1">+IF(AND(ISNUMBER(OFFSET('Sanitation Data'!$H$4,0,10*ROW('Sanitation Data'!H154))),'Data Summary'!DE160="Yes"),100-OFFSET('Sanitation Data'!$H$4,0,10*ROW('Sanitation Data'!H154)),NA())</f>
        <v>#N/A</v>
      </c>
      <c r="AQ160" s="508" t="e">
        <f ca="1">+IF(AND(ISNUMBER(OFFSET('Sanitation Data'!$H$6,0,10*ROW('Sanitation Data'!H154))),'Data Summary'!DF160="Yes"),OFFSET('Sanitation Data'!$H$6,0,10*ROW('Sanitation Data'!H154)),NA())</f>
        <v>#N/A</v>
      </c>
      <c r="AR160" s="508" t="e">
        <f ca="1">+IF(AND(ISNUMBER(OFFSET('Sanitation Data'!$H$10,0,10*ROW('Sanitation Data'!H154))),'Data Summary'!DG160="Yes"),OFFSET('Sanitation Data'!$H$10,0,10*ROW('Sanitation Data'!H154)),NA())</f>
        <v>#N/A</v>
      </c>
      <c r="AS160" s="508" t="e">
        <f ca="1">+IF(AND(ISNUMBER(OFFSET('Sanitation Data'!$H$11,0,10*ROW('Sanitation Data'!H154))),'Data Summary'!DH160="Yes"),OFFSET('Sanitation Data'!$H$11,0,10*ROW('Sanitation Data'!H154)),NA())</f>
        <v>#N/A</v>
      </c>
      <c r="AT160" s="508" t="e">
        <f ca="1">+IF(AND(ISNUMBER(OFFSET('Sanitation Data'!$H$12,0,10*ROW('Sanitation Data'!H154))),'Data Summary'!DI160="Yes"),OFFSET('Sanitation Data'!$H$12,0,10*ROW('Sanitation Data'!H154)),NA())</f>
        <v>#N/A</v>
      </c>
      <c r="AU160" s="508" t="e">
        <f ca="1">+IF(AND(ISNUMBER(OFFSET('Sanitation Data'!$I$4,0,10*ROW('Sanitation Data'!I154))),'Data Summary'!DJ160="Yes"),100-OFFSET('Sanitation Data'!$I$4,0,10*ROW('Sanitation Data'!I154)),NA())</f>
        <v>#N/A</v>
      </c>
      <c r="AV160" s="508" t="e">
        <f ca="1">+IF(AND(ISNUMBER(OFFSET('Sanitation Data'!$I$6,0,10*ROW('Sanitation Data'!I154))),'Data Summary'!DK160="Yes"),OFFSET('Sanitation Data'!$I$6,0,10*ROW('Sanitation Data'!I154)),NA())</f>
        <v>#N/A</v>
      </c>
      <c r="AW160" s="508" t="e">
        <f ca="1">+IF(AND(ISNUMBER(OFFSET('Sanitation Data'!$I$10,0,10*ROW('Sanitation Data'!I154))),'Data Summary'!DL160="Yes"),OFFSET('Sanitation Data'!$I$10,0,10*ROW('Sanitation Data'!I154)),NA())</f>
        <v>#N/A</v>
      </c>
      <c r="AX160" s="508" t="e">
        <f ca="1">+IF(AND(ISNUMBER(OFFSET('Sanitation Data'!$I$11,0,10*ROW('Sanitation Data'!I154))),'Data Summary'!DM160="Yes"),OFFSET('Sanitation Data'!$I$11,0,10*ROW('Sanitation Data'!I154)),NA())</f>
        <v>#N/A</v>
      </c>
      <c r="AY160" s="508" t="e">
        <f ca="1">+IF(AND(ISNUMBER(OFFSET('Sanitation Data'!$I$12,0,10*ROW('Sanitation Data'!I154))),'Data Summary'!DN160="Yes"),OFFSET('Sanitation Data'!$I$12,0,10*ROW('Sanitation Data'!I154)),NA())</f>
        <v>#N/A</v>
      </c>
      <c r="AZ160" s="509" t="e">
        <f ca="1">+IF(AND(ISNUMBER(OFFSET('Hygiene Data'!$D$5,0,10*ROW('Hygiene Data'!D154))),'Data Summary'!DO160="Yes"),OFFSET('Hygiene Data'!$D$5,0,10*ROW('Hygiene Data'!D154)),NA())</f>
        <v>#N/A</v>
      </c>
      <c r="BA160" s="509" t="e">
        <f ca="1">+IF(AND(ISNUMBER(OFFSET('Hygiene Data'!$D$7,0,10*ROW('Hygiene Data'!D154))),'Data Summary'!DP160="Yes"),OFFSET('Hygiene Data'!$D$7,0,10*ROW('Hygiene Data'!D154)),NA())</f>
        <v>#N/A</v>
      </c>
      <c r="BB160" s="509" t="e">
        <f ca="1">+IF(AND(ISNUMBER(OFFSET('Hygiene Data'!$D$9,0,10*ROW('Hygiene Data'!D154))),'Data Summary'!DQ160="Yes"),OFFSET('Hygiene Data'!$D$9,0,10*ROW('Hygiene Data'!D154)),NA())</f>
        <v>#N/A</v>
      </c>
      <c r="BC160" s="509" t="e">
        <f ca="1">+IF(AND(ISNUMBER(OFFSET('Hygiene Data'!$E$5,0,10*ROW('Hygiene Data'!E154))),'Data Summary'!DR160="Yes"),OFFSET('Hygiene Data'!$E$5,0,10*ROW('Hygiene Data'!E154)),NA())</f>
        <v>#N/A</v>
      </c>
      <c r="BD160" s="509" t="e">
        <f ca="1">+IF(AND(ISNUMBER(OFFSET('Hygiene Data'!$E$7,0,10*ROW('Hygiene Data'!E154))),'Data Summary'!DS160="Yes"),OFFSET('Hygiene Data'!$E$7,0,10*ROW('Hygiene Data'!E154)),NA())</f>
        <v>#N/A</v>
      </c>
      <c r="BE160" s="509" t="e">
        <f ca="1">+IF(AND(ISNUMBER(OFFSET('Hygiene Data'!$E$9,0,10*ROW('Hygiene Data'!E154))),'Data Summary'!DT160="Yes"),OFFSET('Hygiene Data'!$E$9,0,10*ROW('Hygiene Data'!E154)),NA())</f>
        <v>#N/A</v>
      </c>
      <c r="BF160" s="509" t="e">
        <f ca="1">+IF(AND(ISNUMBER(OFFSET('Hygiene Data'!$F$5,0,10*ROW('Hygiene Data'!F154))),'Data Summary'!DU160="Yes"),OFFSET('Hygiene Data'!$F$5,0,10*ROW('Hygiene Data'!F154)),NA())</f>
        <v>#N/A</v>
      </c>
      <c r="BG160" s="509" t="e">
        <f ca="1">+IF(AND(ISNUMBER(OFFSET('Hygiene Data'!$F$7,0,10*ROW('Hygiene Data'!F154))),'Data Summary'!DV160="Yes"),OFFSET('Hygiene Data'!$F$7,0,10*ROW('Hygiene Data'!F154)),NA())</f>
        <v>#N/A</v>
      </c>
      <c r="BH160" s="509" t="e">
        <f ca="1">+IF(AND(ISNUMBER(OFFSET('Hygiene Data'!$F$9,0,10*ROW('Hygiene Data'!F154))),'Data Summary'!DW160="Yes"),OFFSET('Hygiene Data'!$F$9,0,10*ROW('Hygiene Data'!F154)),NA())</f>
        <v>#N/A</v>
      </c>
      <c r="BI160" s="509" t="e">
        <f ca="1">+IF(AND(ISNUMBER(OFFSET('Hygiene Data'!$G$5,0,10*ROW('Hygiene Data'!G154))),'Data Summary'!DX160="Yes"),OFFSET('Hygiene Data'!$G$5,0,10*ROW('Hygiene Data'!G154)),NA())</f>
        <v>#N/A</v>
      </c>
      <c r="BJ160" s="509" t="e">
        <f ca="1">+IF(AND(ISNUMBER(OFFSET('Hygiene Data'!$G$7,0,10*ROW('Hygiene Data'!G154))),'Data Summary'!DY160="Yes"),OFFSET('Hygiene Data'!$G$7,0,10*ROW('Hygiene Data'!G154)),NA())</f>
        <v>#N/A</v>
      </c>
      <c r="BK160" s="509" t="e">
        <f ca="1">+IF(AND(ISNUMBER(OFFSET('Hygiene Data'!$G$9,0,10*ROW('Hygiene Data'!G154))),'Data Summary'!DZ160="Yes"),OFFSET('Hygiene Data'!$G$9,0,10*ROW('Hygiene Data'!G154)),NA())</f>
        <v>#N/A</v>
      </c>
      <c r="BL160" s="509" t="e">
        <f ca="1">+IF(AND(ISNUMBER(OFFSET('Hygiene Data'!$H$5,0,10*ROW('Hygiene Data'!H154))),'Data Summary'!EA160="Yes"),OFFSET('Hygiene Data'!$H$5,0,10*ROW('Hygiene Data'!H154)),NA())</f>
        <v>#N/A</v>
      </c>
      <c r="BM160" s="509" t="e">
        <f ca="1">+IF(AND(ISNUMBER(OFFSET('Hygiene Data'!$H$7,0,10*ROW('Hygiene Data'!H154))),'Data Summary'!EB160="Yes"),OFFSET('Hygiene Data'!$H$7,0,10*ROW('Hygiene Data'!H154)),NA())</f>
        <v>#N/A</v>
      </c>
      <c r="BN160" s="509" t="e">
        <f ca="1">+IF(AND(ISNUMBER(OFFSET('Hygiene Data'!$H$9,0,10*ROW('Hygiene Data'!H154))),'Data Summary'!EC160="Yes"),OFFSET('Hygiene Data'!$H$9,0,10*ROW('Hygiene Data'!H154)),NA())</f>
        <v>#N/A</v>
      </c>
      <c r="BO160" s="509" t="e">
        <f ca="1">+IF(AND(ISNUMBER(OFFSET('Hygiene Data'!$I$5,0,10*ROW('Hygiene Data'!I154))),'Data Summary'!ED160="Yes"),OFFSET('Hygiene Data'!$I$5,0,10*ROW('Hygiene Data'!I154)),NA())</f>
        <v>#N/A</v>
      </c>
      <c r="BP160" s="509" t="e">
        <f ca="1">+IF(AND(ISNUMBER(OFFSET('Hygiene Data'!$I$7,0,10*ROW('Hygiene Data'!I154))),'Data Summary'!EE160="Yes"),OFFSET('Hygiene Data'!$I$7,0,10*ROW('Hygiene Data'!I154)),NA())</f>
        <v>#N/A</v>
      </c>
      <c r="BQ160" s="509" t="e">
        <f ca="1">+IF(AND(ISNUMBER(OFFSET('Hygiene Data'!$I$9,0,10*ROW('Hygiene Data'!I154))),'Data Summary'!EF160="Yes"),OFFSET('Hygiene Data'!$I$9,0,10*ROW('Hygiene Data'!I154)),NA())</f>
        <v>#N/A</v>
      </c>
    </row>
    <row r="161" spans="1:69" x14ac:dyDescent="0.25">
      <c r="A161" s="505" t="e">
        <f ca="1">+RIGHT('Data Summary'!A161,LEN('Data Summary'!A161)-9)</f>
        <v>#VALUE!</v>
      </c>
      <c r="B161" s="479" t="str">
        <f ca="1">+IF(ISTEXT('Data Summary'!B161),'Data Summary'!B161,"")</f>
        <v/>
      </c>
      <c r="C161" s="506" t="e">
        <f ca="1">+VALUE('Data Summary'!C161)</f>
        <v>#VALUE!</v>
      </c>
      <c r="D161" s="507" t="e">
        <f ca="1">+IF(AND(ISNUMBER(OFFSET('Water Data'!$D$4,0,10*ROW('Water Data'!D155))),'Data Summary'!BS161="Yes"),100-OFFSET('Water Data'!$D$4,0,10*ROW('Water Data'!D155)),NA())</f>
        <v>#N/A</v>
      </c>
      <c r="E161" s="507" t="e">
        <f ca="1">+IF(AND(ISNUMBER(OFFSET('Water Data'!$D$6,0,10*ROW('Water Data'!D155))),'Data Summary'!BT161="Yes"),OFFSET('Water Data'!$D$6,0,10*ROW('Water Data'!D155)),NA())</f>
        <v>#N/A</v>
      </c>
      <c r="F161" s="507" t="e">
        <f ca="1">+IF(AND(ISNUMBER(OFFSET('Water Data'!$D$9,0,10*ROW('Water Data'!D155))),'Data Summary'!BU161="Yes"),OFFSET('Water Data'!$D$9,0,10*ROW('Water Data'!D155)),NA())</f>
        <v>#N/A</v>
      </c>
      <c r="G161" s="507" t="e">
        <f ca="1">+IF(AND(ISNUMBER(OFFSET('Water Data'!$E$4,0,10*ROW('Water Data'!E155))),'Data Summary'!BV161="Yes"),100-OFFSET('Water Data'!$E$4,0,10*ROW('Water Data'!E155)),NA())</f>
        <v>#N/A</v>
      </c>
      <c r="H161" s="507" t="e">
        <f ca="1">+IF(AND(ISNUMBER(OFFSET('Water Data'!$E$6,0,10*ROW('Water Data'!E155))),'Data Summary'!BW161="Yes"),OFFSET('Water Data'!$E$6,0,10*ROW('Water Data'!E155)),NA())</f>
        <v>#N/A</v>
      </c>
      <c r="I161" s="507" t="e">
        <f ca="1">+IF(AND(ISNUMBER(OFFSET('Water Data'!$E$9,0,10*ROW('Water Data'!E155))),'Data Summary'!BX161="Yes"),OFFSET('Water Data'!$E$9,0,10*ROW('Water Data'!E155)),NA())</f>
        <v>#N/A</v>
      </c>
      <c r="J161" s="507" t="e">
        <f ca="1">+IF(AND(ISNUMBER(OFFSET('Water Data'!$F$4,0,10*ROW('Water Data'!F155))),'Data Summary'!BY161="Yes"),100-OFFSET('Water Data'!$F$4,0,10*ROW('Water Data'!F155)),NA())</f>
        <v>#N/A</v>
      </c>
      <c r="K161" s="507" t="e">
        <f ca="1">+IF(AND(ISNUMBER(OFFSET('Water Data'!$F$6,0,10*ROW('Water Data'!F155))),'Data Summary'!BZ161="Yes"),OFFSET('Water Data'!$F$6,0,10*ROW('Water Data'!F155)),NA())</f>
        <v>#N/A</v>
      </c>
      <c r="L161" s="507" t="e">
        <f ca="1">+IF(AND(ISNUMBER(OFFSET('Water Data'!$F$9,0,10*ROW('Water Data'!F155))),'Data Summary'!CA161="Yes"),OFFSET('Water Data'!$F$9,0,10*ROW('Water Data'!F155)),NA())</f>
        <v>#N/A</v>
      </c>
      <c r="M161" s="507" t="e">
        <f ca="1">+IF(AND(ISNUMBER(OFFSET('Water Data'!$G$4,0,10*ROW('Water Data'!G155))),'Data Summary'!CB161="Yes"),100-OFFSET('Water Data'!$G$4,0,10*ROW('Water Data'!G155)),NA())</f>
        <v>#N/A</v>
      </c>
      <c r="N161" s="507" t="e">
        <f ca="1">+IF(AND(ISNUMBER(OFFSET('Water Data'!$G$6,0,10*ROW('Water Data'!G155))),'Data Summary'!CC161="Yes"),OFFSET('Water Data'!$G$6,0,10*ROW('Water Data'!G155)),NA())</f>
        <v>#N/A</v>
      </c>
      <c r="O161" s="507" t="e">
        <f ca="1">+IF(AND(ISNUMBER(OFFSET('Water Data'!$G$9,0,10*ROW('Water Data'!G155))),'Data Summary'!CD161="Yes"),OFFSET('Water Data'!$G$9,0,10*ROW('Water Data'!G155)),NA())</f>
        <v>#N/A</v>
      </c>
      <c r="P161" s="507" t="e">
        <f ca="1">+IF(AND(ISNUMBER(OFFSET('Water Data'!$H$4,0,10*ROW('Water Data'!H155))),'Data Summary'!CE161="Yes"),100-OFFSET('Water Data'!$H$4,0,10*ROW('Water Data'!H155)),NA())</f>
        <v>#N/A</v>
      </c>
      <c r="Q161" s="507" t="e">
        <f ca="1">+IF(AND(ISNUMBER(OFFSET('Water Data'!$H$6,0,10*ROW('Water Data'!H155))),'Data Summary'!CF161="Yes"),OFFSET('Water Data'!$H$6,0,10*ROW('Water Data'!H155)),NA())</f>
        <v>#N/A</v>
      </c>
      <c r="R161" s="507" t="e">
        <f ca="1">+IF(AND(ISNUMBER(OFFSET('Water Data'!$H$9,0,10*ROW('Water Data'!H155))),'Data Summary'!CG161="Yes"),OFFSET('Water Data'!$H$9,0,10*ROW('Water Data'!H155)),NA())</f>
        <v>#N/A</v>
      </c>
      <c r="S161" s="507" t="e">
        <f ca="1">+IF(AND(ISNUMBER(OFFSET('Water Data'!$I$4,0,10*ROW('Water Data'!I155))),'Data Summary'!CH161="Yes"),100-OFFSET('Water Data'!$I$4,0,10*ROW('Water Data'!I155)),NA())</f>
        <v>#N/A</v>
      </c>
      <c r="T161" s="507" t="e">
        <f ca="1">+IF(AND(ISNUMBER(OFFSET('Water Data'!$I$6,0,10*ROW('Water Data'!I155))),'Data Summary'!CI161="Yes"),OFFSET('Water Data'!$I$6,0,10*ROW('Water Data'!I155)),NA())</f>
        <v>#N/A</v>
      </c>
      <c r="U161" s="507" t="e">
        <f ca="1">+IF(AND(ISNUMBER(OFFSET('Water Data'!$I$9,0,10*ROW('Water Data'!I155))),'Data Summary'!CJ161="Yes"),OFFSET('Water Data'!$I$9,0,10*ROW('Water Data'!I155)),NA())</f>
        <v>#N/A</v>
      </c>
      <c r="V161" s="508" t="e">
        <f ca="1">+IF(AND(ISNUMBER(OFFSET('Sanitation Data'!$D$4,0,10*ROW('Sanitation Data'!D155))),'Data Summary'!CK161="Yes"),100-OFFSET('Sanitation Data'!$D$4,0,10*ROW('Sanitation Data'!D155)),NA())</f>
        <v>#N/A</v>
      </c>
      <c r="W161" s="508" t="e">
        <f ca="1">+IF(AND(ISNUMBER(OFFSET('Sanitation Data'!$D$6,0,10*ROW('Sanitation Data'!D155))),'Data Summary'!CL161="Yes"),OFFSET('Sanitation Data'!$D$6,0,10*ROW('Sanitation Data'!D155)),NA())</f>
        <v>#N/A</v>
      </c>
      <c r="X161" s="508" t="e">
        <f ca="1">+IF(AND(ISNUMBER(OFFSET('Sanitation Data'!$D$10,0,10*ROW('Sanitation Data'!D155))),'Data Summary'!CM161="Yes"),OFFSET('Sanitation Data'!$D$10,0,10*ROW('Sanitation Data'!D155)),NA())</f>
        <v>#N/A</v>
      </c>
      <c r="Y161" s="508" t="e">
        <f ca="1">+IF(AND(ISNUMBER(OFFSET('Sanitation Data'!$D$11,0,10*ROW('Sanitation Data'!D155))),'Data Summary'!CN161="Yes"),OFFSET('Sanitation Data'!$D$11,0,10*ROW('Sanitation Data'!D155)),NA())</f>
        <v>#N/A</v>
      </c>
      <c r="Z161" s="508" t="e">
        <f ca="1">+IF(AND(ISNUMBER(OFFSET('Sanitation Data'!$D$12,0,10*ROW('Sanitation Data'!D155))),'Data Summary'!CO161="Yes"),OFFSET('Sanitation Data'!$D$12,0,10*ROW('Sanitation Data'!D155)),NA())</f>
        <v>#N/A</v>
      </c>
      <c r="AA161" s="508" t="e">
        <f ca="1">+IF(AND(ISNUMBER(OFFSET('Sanitation Data'!$E$4,0,10*ROW('Sanitation Data'!E155))),'Data Summary'!CP161="Yes"),100-OFFSET('Sanitation Data'!$E$4,0,10*ROW('Sanitation Data'!E155)),NA())</f>
        <v>#N/A</v>
      </c>
      <c r="AB161" s="508" t="e">
        <f ca="1">+IF(AND(ISNUMBER(OFFSET('Sanitation Data'!$E$6,0,10*ROW('Sanitation Data'!E155))),'Data Summary'!CQ161="Yes"),OFFSET('Sanitation Data'!$E$6,0,10*ROW('Sanitation Data'!E155)),NA())</f>
        <v>#N/A</v>
      </c>
      <c r="AC161" s="508" t="e">
        <f ca="1">+IF(AND(ISNUMBER(OFFSET('Sanitation Data'!$E$10,0,10*ROW('Sanitation Data'!E155))),'Data Summary'!CR161="Yes"),OFFSET('Sanitation Data'!$E$10,0,10*ROW('Sanitation Data'!E155)),NA())</f>
        <v>#N/A</v>
      </c>
      <c r="AD161" s="508" t="e">
        <f ca="1">+IF(AND(ISNUMBER(OFFSET('Sanitation Data'!$E$11,0,10*ROW('Sanitation Data'!E155))),'Data Summary'!CS161="Yes"),OFFSET('Sanitation Data'!$E$11,0,10*ROW('Sanitation Data'!E155)),NA())</f>
        <v>#N/A</v>
      </c>
      <c r="AE161" s="508" t="e">
        <f ca="1">+IF(AND(ISNUMBER(OFFSET('Sanitation Data'!$E$12,0,10*ROW('Sanitation Data'!E155))),'Data Summary'!CT161="Yes"),OFFSET('Sanitation Data'!$E$12,0,10*ROW('Sanitation Data'!E155)),NA())</f>
        <v>#N/A</v>
      </c>
      <c r="AF161" s="508" t="e">
        <f ca="1">+IF(AND(ISNUMBER(OFFSET('Sanitation Data'!$F$4,0,10*ROW('Sanitation Data'!F155))),'Data Summary'!CU161="Yes"),100-OFFSET('Sanitation Data'!$F$4,0,10*ROW('Sanitation Data'!F155)),NA())</f>
        <v>#N/A</v>
      </c>
      <c r="AG161" s="508" t="e">
        <f ca="1">+IF(AND(ISNUMBER(OFFSET('Sanitation Data'!$F$6,0,10*ROW('Sanitation Data'!F155))),'Data Summary'!CV161="Yes"),OFFSET('Sanitation Data'!$F$6,0,10*ROW('Sanitation Data'!F155)),NA())</f>
        <v>#N/A</v>
      </c>
      <c r="AH161" s="508" t="e">
        <f ca="1">+IF(AND(ISNUMBER(OFFSET('Sanitation Data'!$F$10,0,10*ROW('Sanitation Data'!F155))),'Data Summary'!CW161="Yes"),OFFSET('Sanitation Data'!$F$10,0,10*ROW('Sanitation Data'!F155)),NA())</f>
        <v>#N/A</v>
      </c>
      <c r="AI161" s="508" t="e">
        <f ca="1">+IF(AND(ISNUMBER(OFFSET('Sanitation Data'!$F$11,0,10*ROW('Sanitation Data'!F155))),'Data Summary'!CX161="Yes"),OFFSET('Sanitation Data'!$F$11,0,10*ROW('Sanitation Data'!F155)),NA())</f>
        <v>#N/A</v>
      </c>
      <c r="AJ161" s="508" t="e">
        <f ca="1">+IF(AND(ISNUMBER(OFFSET('Sanitation Data'!$F$12,0,10*ROW('Sanitation Data'!F155))),'Data Summary'!CY161="Yes"),OFFSET('Sanitation Data'!$F$12,0,10*ROW('Sanitation Data'!F155)),NA())</f>
        <v>#N/A</v>
      </c>
      <c r="AK161" s="508" t="e">
        <f ca="1">+IF(AND(ISNUMBER(OFFSET('Sanitation Data'!$G$4,0,10*ROW('Sanitation Data'!G155))),'Data Summary'!CZ161="Yes"),100-OFFSET('Sanitation Data'!$G$4,0,10*ROW('Sanitation Data'!G155)),NA())</f>
        <v>#N/A</v>
      </c>
      <c r="AL161" s="508" t="e">
        <f ca="1">+IF(AND(ISNUMBER(OFFSET('Sanitation Data'!$G$6,0,10*ROW('Sanitation Data'!G155))),'Data Summary'!DA161="Yes"),OFFSET('Sanitation Data'!$G$6,0,10*ROW('Sanitation Data'!G155)),NA())</f>
        <v>#N/A</v>
      </c>
      <c r="AM161" s="508" t="e">
        <f ca="1">+IF(AND(ISNUMBER(OFFSET('Sanitation Data'!$G$10,0,10*ROW('Sanitation Data'!G155))),'Data Summary'!DB161="Yes"),OFFSET('Sanitation Data'!$G$10,0,10*ROW('Sanitation Data'!G155)),NA())</f>
        <v>#N/A</v>
      </c>
      <c r="AN161" s="508" t="e">
        <f ca="1">+IF(AND(ISNUMBER(OFFSET('Sanitation Data'!$G$11,0,10*ROW('Sanitation Data'!G155))),'Data Summary'!DC161="Yes"),OFFSET('Sanitation Data'!$G$11,0,10*ROW('Sanitation Data'!G155)),NA())</f>
        <v>#N/A</v>
      </c>
      <c r="AO161" s="508" t="e">
        <f ca="1">+IF(AND(ISNUMBER(OFFSET('Sanitation Data'!$G$12,0,10*ROW('Sanitation Data'!G155))),'Data Summary'!DD161="Yes"),OFFSET('Sanitation Data'!$G$12,0,10*ROW('Sanitation Data'!G155)),NA())</f>
        <v>#N/A</v>
      </c>
      <c r="AP161" s="508" t="e">
        <f ca="1">+IF(AND(ISNUMBER(OFFSET('Sanitation Data'!$H$4,0,10*ROW('Sanitation Data'!H155))),'Data Summary'!DE161="Yes"),100-OFFSET('Sanitation Data'!$H$4,0,10*ROW('Sanitation Data'!H155)),NA())</f>
        <v>#N/A</v>
      </c>
      <c r="AQ161" s="508" t="e">
        <f ca="1">+IF(AND(ISNUMBER(OFFSET('Sanitation Data'!$H$6,0,10*ROW('Sanitation Data'!H155))),'Data Summary'!DF161="Yes"),OFFSET('Sanitation Data'!$H$6,0,10*ROW('Sanitation Data'!H155)),NA())</f>
        <v>#N/A</v>
      </c>
      <c r="AR161" s="508" t="e">
        <f ca="1">+IF(AND(ISNUMBER(OFFSET('Sanitation Data'!$H$10,0,10*ROW('Sanitation Data'!H155))),'Data Summary'!DG161="Yes"),OFFSET('Sanitation Data'!$H$10,0,10*ROW('Sanitation Data'!H155)),NA())</f>
        <v>#N/A</v>
      </c>
      <c r="AS161" s="508" t="e">
        <f ca="1">+IF(AND(ISNUMBER(OFFSET('Sanitation Data'!$H$11,0,10*ROW('Sanitation Data'!H155))),'Data Summary'!DH161="Yes"),OFFSET('Sanitation Data'!$H$11,0,10*ROW('Sanitation Data'!H155)),NA())</f>
        <v>#N/A</v>
      </c>
      <c r="AT161" s="508" t="e">
        <f ca="1">+IF(AND(ISNUMBER(OFFSET('Sanitation Data'!$H$12,0,10*ROW('Sanitation Data'!H155))),'Data Summary'!DI161="Yes"),OFFSET('Sanitation Data'!$H$12,0,10*ROW('Sanitation Data'!H155)),NA())</f>
        <v>#N/A</v>
      </c>
      <c r="AU161" s="508" t="e">
        <f ca="1">+IF(AND(ISNUMBER(OFFSET('Sanitation Data'!$I$4,0,10*ROW('Sanitation Data'!I155))),'Data Summary'!DJ161="Yes"),100-OFFSET('Sanitation Data'!$I$4,0,10*ROW('Sanitation Data'!I155)),NA())</f>
        <v>#N/A</v>
      </c>
      <c r="AV161" s="508" t="e">
        <f ca="1">+IF(AND(ISNUMBER(OFFSET('Sanitation Data'!$I$6,0,10*ROW('Sanitation Data'!I155))),'Data Summary'!DK161="Yes"),OFFSET('Sanitation Data'!$I$6,0,10*ROW('Sanitation Data'!I155)),NA())</f>
        <v>#N/A</v>
      </c>
      <c r="AW161" s="508" t="e">
        <f ca="1">+IF(AND(ISNUMBER(OFFSET('Sanitation Data'!$I$10,0,10*ROW('Sanitation Data'!I155))),'Data Summary'!DL161="Yes"),OFFSET('Sanitation Data'!$I$10,0,10*ROW('Sanitation Data'!I155)),NA())</f>
        <v>#N/A</v>
      </c>
      <c r="AX161" s="508" t="e">
        <f ca="1">+IF(AND(ISNUMBER(OFFSET('Sanitation Data'!$I$11,0,10*ROW('Sanitation Data'!I155))),'Data Summary'!DM161="Yes"),OFFSET('Sanitation Data'!$I$11,0,10*ROW('Sanitation Data'!I155)),NA())</f>
        <v>#N/A</v>
      </c>
      <c r="AY161" s="508" t="e">
        <f ca="1">+IF(AND(ISNUMBER(OFFSET('Sanitation Data'!$I$12,0,10*ROW('Sanitation Data'!I155))),'Data Summary'!DN161="Yes"),OFFSET('Sanitation Data'!$I$12,0,10*ROW('Sanitation Data'!I155)),NA())</f>
        <v>#N/A</v>
      </c>
      <c r="AZ161" s="509" t="e">
        <f ca="1">+IF(AND(ISNUMBER(OFFSET('Hygiene Data'!$D$5,0,10*ROW('Hygiene Data'!D155))),'Data Summary'!DO161="Yes"),OFFSET('Hygiene Data'!$D$5,0,10*ROW('Hygiene Data'!D155)),NA())</f>
        <v>#N/A</v>
      </c>
      <c r="BA161" s="509" t="e">
        <f ca="1">+IF(AND(ISNUMBER(OFFSET('Hygiene Data'!$D$7,0,10*ROW('Hygiene Data'!D155))),'Data Summary'!DP161="Yes"),OFFSET('Hygiene Data'!$D$7,0,10*ROW('Hygiene Data'!D155)),NA())</f>
        <v>#N/A</v>
      </c>
      <c r="BB161" s="509" t="e">
        <f ca="1">+IF(AND(ISNUMBER(OFFSET('Hygiene Data'!$D$9,0,10*ROW('Hygiene Data'!D155))),'Data Summary'!DQ161="Yes"),OFFSET('Hygiene Data'!$D$9,0,10*ROW('Hygiene Data'!D155)),NA())</f>
        <v>#N/A</v>
      </c>
      <c r="BC161" s="509" t="e">
        <f ca="1">+IF(AND(ISNUMBER(OFFSET('Hygiene Data'!$E$5,0,10*ROW('Hygiene Data'!E155))),'Data Summary'!DR161="Yes"),OFFSET('Hygiene Data'!$E$5,0,10*ROW('Hygiene Data'!E155)),NA())</f>
        <v>#N/A</v>
      </c>
      <c r="BD161" s="509" t="e">
        <f ca="1">+IF(AND(ISNUMBER(OFFSET('Hygiene Data'!$E$7,0,10*ROW('Hygiene Data'!E155))),'Data Summary'!DS161="Yes"),OFFSET('Hygiene Data'!$E$7,0,10*ROW('Hygiene Data'!E155)),NA())</f>
        <v>#N/A</v>
      </c>
      <c r="BE161" s="509" t="e">
        <f ca="1">+IF(AND(ISNUMBER(OFFSET('Hygiene Data'!$E$9,0,10*ROW('Hygiene Data'!E155))),'Data Summary'!DT161="Yes"),OFFSET('Hygiene Data'!$E$9,0,10*ROW('Hygiene Data'!E155)),NA())</f>
        <v>#N/A</v>
      </c>
      <c r="BF161" s="509" t="e">
        <f ca="1">+IF(AND(ISNUMBER(OFFSET('Hygiene Data'!$F$5,0,10*ROW('Hygiene Data'!F155))),'Data Summary'!DU161="Yes"),OFFSET('Hygiene Data'!$F$5,0,10*ROW('Hygiene Data'!F155)),NA())</f>
        <v>#N/A</v>
      </c>
      <c r="BG161" s="509" t="e">
        <f ca="1">+IF(AND(ISNUMBER(OFFSET('Hygiene Data'!$F$7,0,10*ROW('Hygiene Data'!F155))),'Data Summary'!DV161="Yes"),OFFSET('Hygiene Data'!$F$7,0,10*ROW('Hygiene Data'!F155)),NA())</f>
        <v>#N/A</v>
      </c>
      <c r="BH161" s="509" t="e">
        <f ca="1">+IF(AND(ISNUMBER(OFFSET('Hygiene Data'!$F$9,0,10*ROW('Hygiene Data'!F155))),'Data Summary'!DW161="Yes"),OFFSET('Hygiene Data'!$F$9,0,10*ROW('Hygiene Data'!F155)),NA())</f>
        <v>#N/A</v>
      </c>
      <c r="BI161" s="509" t="e">
        <f ca="1">+IF(AND(ISNUMBER(OFFSET('Hygiene Data'!$G$5,0,10*ROW('Hygiene Data'!G155))),'Data Summary'!DX161="Yes"),OFFSET('Hygiene Data'!$G$5,0,10*ROW('Hygiene Data'!G155)),NA())</f>
        <v>#N/A</v>
      </c>
      <c r="BJ161" s="509" t="e">
        <f ca="1">+IF(AND(ISNUMBER(OFFSET('Hygiene Data'!$G$7,0,10*ROW('Hygiene Data'!G155))),'Data Summary'!DY161="Yes"),OFFSET('Hygiene Data'!$G$7,0,10*ROW('Hygiene Data'!G155)),NA())</f>
        <v>#N/A</v>
      </c>
      <c r="BK161" s="509" t="e">
        <f ca="1">+IF(AND(ISNUMBER(OFFSET('Hygiene Data'!$G$9,0,10*ROW('Hygiene Data'!G155))),'Data Summary'!DZ161="Yes"),OFFSET('Hygiene Data'!$G$9,0,10*ROW('Hygiene Data'!G155)),NA())</f>
        <v>#N/A</v>
      </c>
      <c r="BL161" s="509" t="e">
        <f ca="1">+IF(AND(ISNUMBER(OFFSET('Hygiene Data'!$H$5,0,10*ROW('Hygiene Data'!H155))),'Data Summary'!EA161="Yes"),OFFSET('Hygiene Data'!$H$5,0,10*ROW('Hygiene Data'!H155)),NA())</f>
        <v>#N/A</v>
      </c>
      <c r="BM161" s="509" t="e">
        <f ca="1">+IF(AND(ISNUMBER(OFFSET('Hygiene Data'!$H$7,0,10*ROW('Hygiene Data'!H155))),'Data Summary'!EB161="Yes"),OFFSET('Hygiene Data'!$H$7,0,10*ROW('Hygiene Data'!H155)),NA())</f>
        <v>#N/A</v>
      </c>
      <c r="BN161" s="509" t="e">
        <f ca="1">+IF(AND(ISNUMBER(OFFSET('Hygiene Data'!$H$9,0,10*ROW('Hygiene Data'!H155))),'Data Summary'!EC161="Yes"),OFFSET('Hygiene Data'!$H$9,0,10*ROW('Hygiene Data'!H155)),NA())</f>
        <v>#N/A</v>
      </c>
      <c r="BO161" s="509" t="e">
        <f ca="1">+IF(AND(ISNUMBER(OFFSET('Hygiene Data'!$I$5,0,10*ROW('Hygiene Data'!I155))),'Data Summary'!ED161="Yes"),OFFSET('Hygiene Data'!$I$5,0,10*ROW('Hygiene Data'!I155)),NA())</f>
        <v>#N/A</v>
      </c>
      <c r="BP161" s="509" t="e">
        <f ca="1">+IF(AND(ISNUMBER(OFFSET('Hygiene Data'!$I$7,0,10*ROW('Hygiene Data'!I155))),'Data Summary'!EE161="Yes"),OFFSET('Hygiene Data'!$I$7,0,10*ROW('Hygiene Data'!I155)),NA())</f>
        <v>#N/A</v>
      </c>
      <c r="BQ161" s="509" t="e">
        <f ca="1">+IF(AND(ISNUMBER(OFFSET('Hygiene Data'!$I$9,0,10*ROW('Hygiene Data'!I155))),'Data Summary'!EF161="Yes"),OFFSET('Hygiene Data'!$I$9,0,10*ROW('Hygiene Data'!I155)),NA())</f>
        <v>#N/A</v>
      </c>
    </row>
    <row r="162" spans="1:69" x14ac:dyDescent="0.25">
      <c r="A162" s="505" t="e">
        <f ca="1">+RIGHT('Data Summary'!A162,LEN('Data Summary'!A162)-9)</f>
        <v>#VALUE!</v>
      </c>
      <c r="B162" s="479" t="str">
        <f ca="1">+IF(ISTEXT('Data Summary'!B162),'Data Summary'!B162,"")</f>
        <v/>
      </c>
      <c r="C162" s="506" t="e">
        <f ca="1">+VALUE('Data Summary'!C162)</f>
        <v>#VALUE!</v>
      </c>
      <c r="D162" s="507" t="e">
        <f ca="1">+IF(AND(ISNUMBER(OFFSET('Water Data'!$D$4,0,10*ROW('Water Data'!D156))),'Data Summary'!BS162="Yes"),100-OFFSET('Water Data'!$D$4,0,10*ROW('Water Data'!D156)),NA())</f>
        <v>#N/A</v>
      </c>
      <c r="E162" s="507" t="e">
        <f ca="1">+IF(AND(ISNUMBER(OFFSET('Water Data'!$D$6,0,10*ROW('Water Data'!D156))),'Data Summary'!BT162="Yes"),OFFSET('Water Data'!$D$6,0,10*ROW('Water Data'!D156)),NA())</f>
        <v>#N/A</v>
      </c>
      <c r="F162" s="507" t="e">
        <f ca="1">+IF(AND(ISNUMBER(OFFSET('Water Data'!$D$9,0,10*ROW('Water Data'!D156))),'Data Summary'!BU162="Yes"),OFFSET('Water Data'!$D$9,0,10*ROW('Water Data'!D156)),NA())</f>
        <v>#N/A</v>
      </c>
      <c r="G162" s="507" t="e">
        <f ca="1">+IF(AND(ISNUMBER(OFFSET('Water Data'!$E$4,0,10*ROW('Water Data'!E156))),'Data Summary'!BV162="Yes"),100-OFFSET('Water Data'!$E$4,0,10*ROW('Water Data'!E156)),NA())</f>
        <v>#N/A</v>
      </c>
      <c r="H162" s="507" t="e">
        <f ca="1">+IF(AND(ISNUMBER(OFFSET('Water Data'!$E$6,0,10*ROW('Water Data'!E156))),'Data Summary'!BW162="Yes"),OFFSET('Water Data'!$E$6,0,10*ROW('Water Data'!E156)),NA())</f>
        <v>#N/A</v>
      </c>
      <c r="I162" s="507" t="e">
        <f ca="1">+IF(AND(ISNUMBER(OFFSET('Water Data'!$E$9,0,10*ROW('Water Data'!E156))),'Data Summary'!BX162="Yes"),OFFSET('Water Data'!$E$9,0,10*ROW('Water Data'!E156)),NA())</f>
        <v>#N/A</v>
      </c>
      <c r="J162" s="507" t="e">
        <f ca="1">+IF(AND(ISNUMBER(OFFSET('Water Data'!$F$4,0,10*ROW('Water Data'!F156))),'Data Summary'!BY162="Yes"),100-OFFSET('Water Data'!$F$4,0,10*ROW('Water Data'!F156)),NA())</f>
        <v>#N/A</v>
      </c>
      <c r="K162" s="507" t="e">
        <f ca="1">+IF(AND(ISNUMBER(OFFSET('Water Data'!$F$6,0,10*ROW('Water Data'!F156))),'Data Summary'!BZ162="Yes"),OFFSET('Water Data'!$F$6,0,10*ROW('Water Data'!F156)),NA())</f>
        <v>#N/A</v>
      </c>
      <c r="L162" s="507" t="e">
        <f ca="1">+IF(AND(ISNUMBER(OFFSET('Water Data'!$F$9,0,10*ROW('Water Data'!F156))),'Data Summary'!CA162="Yes"),OFFSET('Water Data'!$F$9,0,10*ROW('Water Data'!F156)),NA())</f>
        <v>#N/A</v>
      </c>
      <c r="M162" s="507" t="e">
        <f ca="1">+IF(AND(ISNUMBER(OFFSET('Water Data'!$G$4,0,10*ROW('Water Data'!G156))),'Data Summary'!CB162="Yes"),100-OFFSET('Water Data'!$G$4,0,10*ROW('Water Data'!G156)),NA())</f>
        <v>#N/A</v>
      </c>
      <c r="N162" s="507" t="e">
        <f ca="1">+IF(AND(ISNUMBER(OFFSET('Water Data'!$G$6,0,10*ROW('Water Data'!G156))),'Data Summary'!CC162="Yes"),OFFSET('Water Data'!$G$6,0,10*ROW('Water Data'!G156)),NA())</f>
        <v>#N/A</v>
      </c>
      <c r="O162" s="507" t="e">
        <f ca="1">+IF(AND(ISNUMBER(OFFSET('Water Data'!$G$9,0,10*ROW('Water Data'!G156))),'Data Summary'!CD162="Yes"),OFFSET('Water Data'!$G$9,0,10*ROW('Water Data'!G156)),NA())</f>
        <v>#N/A</v>
      </c>
      <c r="P162" s="507" t="e">
        <f ca="1">+IF(AND(ISNUMBER(OFFSET('Water Data'!$H$4,0,10*ROW('Water Data'!H156))),'Data Summary'!CE162="Yes"),100-OFFSET('Water Data'!$H$4,0,10*ROW('Water Data'!H156)),NA())</f>
        <v>#N/A</v>
      </c>
      <c r="Q162" s="507" t="e">
        <f ca="1">+IF(AND(ISNUMBER(OFFSET('Water Data'!$H$6,0,10*ROW('Water Data'!H156))),'Data Summary'!CF162="Yes"),OFFSET('Water Data'!$H$6,0,10*ROW('Water Data'!H156)),NA())</f>
        <v>#N/A</v>
      </c>
      <c r="R162" s="507" t="e">
        <f ca="1">+IF(AND(ISNUMBER(OFFSET('Water Data'!$H$9,0,10*ROW('Water Data'!H156))),'Data Summary'!CG162="Yes"),OFFSET('Water Data'!$H$9,0,10*ROW('Water Data'!H156)),NA())</f>
        <v>#N/A</v>
      </c>
      <c r="S162" s="507" t="e">
        <f ca="1">+IF(AND(ISNUMBER(OFFSET('Water Data'!$I$4,0,10*ROW('Water Data'!I156))),'Data Summary'!CH162="Yes"),100-OFFSET('Water Data'!$I$4,0,10*ROW('Water Data'!I156)),NA())</f>
        <v>#N/A</v>
      </c>
      <c r="T162" s="507" t="e">
        <f ca="1">+IF(AND(ISNUMBER(OFFSET('Water Data'!$I$6,0,10*ROW('Water Data'!I156))),'Data Summary'!CI162="Yes"),OFFSET('Water Data'!$I$6,0,10*ROW('Water Data'!I156)),NA())</f>
        <v>#N/A</v>
      </c>
      <c r="U162" s="507" t="e">
        <f ca="1">+IF(AND(ISNUMBER(OFFSET('Water Data'!$I$9,0,10*ROW('Water Data'!I156))),'Data Summary'!CJ162="Yes"),OFFSET('Water Data'!$I$9,0,10*ROW('Water Data'!I156)),NA())</f>
        <v>#N/A</v>
      </c>
      <c r="V162" s="508" t="e">
        <f ca="1">+IF(AND(ISNUMBER(OFFSET('Sanitation Data'!$D$4,0,10*ROW('Sanitation Data'!D156))),'Data Summary'!CK162="Yes"),100-OFFSET('Sanitation Data'!$D$4,0,10*ROW('Sanitation Data'!D156)),NA())</f>
        <v>#N/A</v>
      </c>
      <c r="W162" s="508" t="e">
        <f ca="1">+IF(AND(ISNUMBER(OFFSET('Sanitation Data'!$D$6,0,10*ROW('Sanitation Data'!D156))),'Data Summary'!CL162="Yes"),OFFSET('Sanitation Data'!$D$6,0,10*ROW('Sanitation Data'!D156)),NA())</f>
        <v>#N/A</v>
      </c>
      <c r="X162" s="508" t="e">
        <f ca="1">+IF(AND(ISNUMBER(OFFSET('Sanitation Data'!$D$10,0,10*ROW('Sanitation Data'!D156))),'Data Summary'!CM162="Yes"),OFFSET('Sanitation Data'!$D$10,0,10*ROW('Sanitation Data'!D156)),NA())</f>
        <v>#N/A</v>
      </c>
      <c r="Y162" s="508" t="e">
        <f ca="1">+IF(AND(ISNUMBER(OFFSET('Sanitation Data'!$D$11,0,10*ROW('Sanitation Data'!D156))),'Data Summary'!CN162="Yes"),OFFSET('Sanitation Data'!$D$11,0,10*ROW('Sanitation Data'!D156)),NA())</f>
        <v>#N/A</v>
      </c>
      <c r="Z162" s="508" t="e">
        <f ca="1">+IF(AND(ISNUMBER(OFFSET('Sanitation Data'!$D$12,0,10*ROW('Sanitation Data'!D156))),'Data Summary'!CO162="Yes"),OFFSET('Sanitation Data'!$D$12,0,10*ROW('Sanitation Data'!D156)),NA())</f>
        <v>#N/A</v>
      </c>
      <c r="AA162" s="508" t="e">
        <f ca="1">+IF(AND(ISNUMBER(OFFSET('Sanitation Data'!$E$4,0,10*ROW('Sanitation Data'!E156))),'Data Summary'!CP162="Yes"),100-OFFSET('Sanitation Data'!$E$4,0,10*ROW('Sanitation Data'!E156)),NA())</f>
        <v>#N/A</v>
      </c>
      <c r="AB162" s="508" t="e">
        <f ca="1">+IF(AND(ISNUMBER(OFFSET('Sanitation Data'!$E$6,0,10*ROW('Sanitation Data'!E156))),'Data Summary'!CQ162="Yes"),OFFSET('Sanitation Data'!$E$6,0,10*ROW('Sanitation Data'!E156)),NA())</f>
        <v>#N/A</v>
      </c>
      <c r="AC162" s="508" t="e">
        <f ca="1">+IF(AND(ISNUMBER(OFFSET('Sanitation Data'!$E$10,0,10*ROW('Sanitation Data'!E156))),'Data Summary'!CR162="Yes"),OFFSET('Sanitation Data'!$E$10,0,10*ROW('Sanitation Data'!E156)),NA())</f>
        <v>#N/A</v>
      </c>
      <c r="AD162" s="508" t="e">
        <f ca="1">+IF(AND(ISNUMBER(OFFSET('Sanitation Data'!$E$11,0,10*ROW('Sanitation Data'!E156))),'Data Summary'!CS162="Yes"),OFFSET('Sanitation Data'!$E$11,0,10*ROW('Sanitation Data'!E156)),NA())</f>
        <v>#N/A</v>
      </c>
      <c r="AE162" s="508" t="e">
        <f ca="1">+IF(AND(ISNUMBER(OFFSET('Sanitation Data'!$E$12,0,10*ROW('Sanitation Data'!E156))),'Data Summary'!CT162="Yes"),OFFSET('Sanitation Data'!$E$12,0,10*ROW('Sanitation Data'!E156)),NA())</f>
        <v>#N/A</v>
      </c>
      <c r="AF162" s="508" t="e">
        <f ca="1">+IF(AND(ISNUMBER(OFFSET('Sanitation Data'!$F$4,0,10*ROW('Sanitation Data'!F156))),'Data Summary'!CU162="Yes"),100-OFFSET('Sanitation Data'!$F$4,0,10*ROW('Sanitation Data'!F156)),NA())</f>
        <v>#N/A</v>
      </c>
      <c r="AG162" s="508" t="e">
        <f ca="1">+IF(AND(ISNUMBER(OFFSET('Sanitation Data'!$F$6,0,10*ROW('Sanitation Data'!F156))),'Data Summary'!CV162="Yes"),OFFSET('Sanitation Data'!$F$6,0,10*ROW('Sanitation Data'!F156)),NA())</f>
        <v>#N/A</v>
      </c>
      <c r="AH162" s="508" t="e">
        <f ca="1">+IF(AND(ISNUMBER(OFFSET('Sanitation Data'!$F$10,0,10*ROW('Sanitation Data'!F156))),'Data Summary'!CW162="Yes"),OFFSET('Sanitation Data'!$F$10,0,10*ROW('Sanitation Data'!F156)),NA())</f>
        <v>#N/A</v>
      </c>
      <c r="AI162" s="508" t="e">
        <f ca="1">+IF(AND(ISNUMBER(OFFSET('Sanitation Data'!$F$11,0,10*ROW('Sanitation Data'!F156))),'Data Summary'!CX162="Yes"),OFFSET('Sanitation Data'!$F$11,0,10*ROW('Sanitation Data'!F156)),NA())</f>
        <v>#N/A</v>
      </c>
      <c r="AJ162" s="508" t="e">
        <f ca="1">+IF(AND(ISNUMBER(OFFSET('Sanitation Data'!$F$12,0,10*ROW('Sanitation Data'!F156))),'Data Summary'!CY162="Yes"),OFFSET('Sanitation Data'!$F$12,0,10*ROW('Sanitation Data'!F156)),NA())</f>
        <v>#N/A</v>
      </c>
      <c r="AK162" s="508" t="e">
        <f ca="1">+IF(AND(ISNUMBER(OFFSET('Sanitation Data'!$G$4,0,10*ROW('Sanitation Data'!G156))),'Data Summary'!CZ162="Yes"),100-OFFSET('Sanitation Data'!$G$4,0,10*ROW('Sanitation Data'!G156)),NA())</f>
        <v>#N/A</v>
      </c>
      <c r="AL162" s="508" t="e">
        <f ca="1">+IF(AND(ISNUMBER(OFFSET('Sanitation Data'!$G$6,0,10*ROW('Sanitation Data'!G156))),'Data Summary'!DA162="Yes"),OFFSET('Sanitation Data'!$G$6,0,10*ROW('Sanitation Data'!G156)),NA())</f>
        <v>#N/A</v>
      </c>
      <c r="AM162" s="508" t="e">
        <f ca="1">+IF(AND(ISNUMBER(OFFSET('Sanitation Data'!$G$10,0,10*ROW('Sanitation Data'!G156))),'Data Summary'!DB162="Yes"),OFFSET('Sanitation Data'!$G$10,0,10*ROW('Sanitation Data'!G156)),NA())</f>
        <v>#N/A</v>
      </c>
      <c r="AN162" s="508" t="e">
        <f ca="1">+IF(AND(ISNUMBER(OFFSET('Sanitation Data'!$G$11,0,10*ROW('Sanitation Data'!G156))),'Data Summary'!DC162="Yes"),OFFSET('Sanitation Data'!$G$11,0,10*ROW('Sanitation Data'!G156)),NA())</f>
        <v>#N/A</v>
      </c>
      <c r="AO162" s="508" t="e">
        <f ca="1">+IF(AND(ISNUMBER(OFFSET('Sanitation Data'!$G$12,0,10*ROW('Sanitation Data'!G156))),'Data Summary'!DD162="Yes"),OFFSET('Sanitation Data'!$G$12,0,10*ROW('Sanitation Data'!G156)),NA())</f>
        <v>#N/A</v>
      </c>
      <c r="AP162" s="508" t="e">
        <f ca="1">+IF(AND(ISNUMBER(OFFSET('Sanitation Data'!$H$4,0,10*ROW('Sanitation Data'!H156))),'Data Summary'!DE162="Yes"),100-OFFSET('Sanitation Data'!$H$4,0,10*ROW('Sanitation Data'!H156)),NA())</f>
        <v>#N/A</v>
      </c>
      <c r="AQ162" s="508" t="e">
        <f ca="1">+IF(AND(ISNUMBER(OFFSET('Sanitation Data'!$H$6,0,10*ROW('Sanitation Data'!H156))),'Data Summary'!DF162="Yes"),OFFSET('Sanitation Data'!$H$6,0,10*ROW('Sanitation Data'!H156)),NA())</f>
        <v>#N/A</v>
      </c>
      <c r="AR162" s="508" t="e">
        <f ca="1">+IF(AND(ISNUMBER(OFFSET('Sanitation Data'!$H$10,0,10*ROW('Sanitation Data'!H156))),'Data Summary'!DG162="Yes"),OFFSET('Sanitation Data'!$H$10,0,10*ROW('Sanitation Data'!H156)),NA())</f>
        <v>#N/A</v>
      </c>
      <c r="AS162" s="508" t="e">
        <f ca="1">+IF(AND(ISNUMBER(OFFSET('Sanitation Data'!$H$11,0,10*ROW('Sanitation Data'!H156))),'Data Summary'!DH162="Yes"),OFFSET('Sanitation Data'!$H$11,0,10*ROW('Sanitation Data'!H156)),NA())</f>
        <v>#N/A</v>
      </c>
      <c r="AT162" s="508" t="e">
        <f ca="1">+IF(AND(ISNUMBER(OFFSET('Sanitation Data'!$H$12,0,10*ROW('Sanitation Data'!H156))),'Data Summary'!DI162="Yes"),OFFSET('Sanitation Data'!$H$12,0,10*ROW('Sanitation Data'!H156)),NA())</f>
        <v>#N/A</v>
      </c>
      <c r="AU162" s="508" t="e">
        <f ca="1">+IF(AND(ISNUMBER(OFFSET('Sanitation Data'!$I$4,0,10*ROW('Sanitation Data'!I156))),'Data Summary'!DJ162="Yes"),100-OFFSET('Sanitation Data'!$I$4,0,10*ROW('Sanitation Data'!I156)),NA())</f>
        <v>#N/A</v>
      </c>
      <c r="AV162" s="508" t="e">
        <f ca="1">+IF(AND(ISNUMBER(OFFSET('Sanitation Data'!$I$6,0,10*ROW('Sanitation Data'!I156))),'Data Summary'!DK162="Yes"),OFFSET('Sanitation Data'!$I$6,0,10*ROW('Sanitation Data'!I156)),NA())</f>
        <v>#N/A</v>
      </c>
      <c r="AW162" s="508" t="e">
        <f ca="1">+IF(AND(ISNUMBER(OFFSET('Sanitation Data'!$I$10,0,10*ROW('Sanitation Data'!I156))),'Data Summary'!DL162="Yes"),OFFSET('Sanitation Data'!$I$10,0,10*ROW('Sanitation Data'!I156)),NA())</f>
        <v>#N/A</v>
      </c>
      <c r="AX162" s="508" t="e">
        <f ca="1">+IF(AND(ISNUMBER(OFFSET('Sanitation Data'!$I$11,0,10*ROW('Sanitation Data'!I156))),'Data Summary'!DM162="Yes"),OFFSET('Sanitation Data'!$I$11,0,10*ROW('Sanitation Data'!I156)),NA())</f>
        <v>#N/A</v>
      </c>
      <c r="AY162" s="508" t="e">
        <f ca="1">+IF(AND(ISNUMBER(OFFSET('Sanitation Data'!$I$12,0,10*ROW('Sanitation Data'!I156))),'Data Summary'!DN162="Yes"),OFFSET('Sanitation Data'!$I$12,0,10*ROW('Sanitation Data'!I156)),NA())</f>
        <v>#N/A</v>
      </c>
      <c r="AZ162" s="509" t="e">
        <f ca="1">+IF(AND(ISNUMBER(OFFSET('Hygiene Data'!$D$5,0,10*ROW('Hygiene Data'!D156))),'Data Summary'!DO162="Yes"),OFFSET('Hygiene Data'!$D$5,0,10*ROW('Hygiene Data'!D156)),NA())</f>
        <v>#N/A</v>
      </c>
      <c r="BA162" s="509" t="e">
        <f ca="1">+IF(AND(ISNUMBER(OFFSET('Hygiene Data'!$D$7,0,10*ROW('Hygiene Data'!D156))),'Data Summary'!DP162="Yes"),OFFSET('Hygiene Data'!$D$7,0,10*ROW('Hygiene Data'!D156)),NA())</f>
        <v>#N/A</v>
      </c>
      <c r="BB162" s="509" t="e">
        <f ca="1">+IF(AND(ISNUMBER(OFFSET('Hygiene Data'!$D$9,0,10*ROW('Hygiene Data'!D156))),'Data Summary'!DQ162="Yes"),OFFSET('Hygiene Data'!$D$9,0,10*ROW('Hygiene Data'!D156)),NA())</f>
        <v>#N/A</v>
      </c>
      <c r="BC162" s="509" t="e">
        <f ca="1">+IF(AND(ISNUMBER(OFFSET('Hygiene Data'!$E$5,0,10*ROW('Hygiene Data'!E156))),'Data Summary'!DR162="Yes"),OFFSET('Hygiene Data'!$E$5,0,10*ROW('Hygiene Data'!E156)),NA())</f>
        <v>#N/A</v>
      </c>
      <c r="BD162" s="509" t="e">
        <f ca="1">+IF(AND(ISNUMBER(OFFSET('Hygiene Data'!$E$7,0,10*ROW('Hygiene Data'!E156))),'Data Summary'!DS162="Yes"),OFFSET('Hygiene Data'!$E$7,0,10*ROW('Hygiene Data'!E156)),NA())</f>
        <v>#N/A</v>
      </c>
      <c r="BE162" s="509" t="e">
        <f ca="1">+IF(AND(ISNUMBER(OFFSET('Hygiene Data'!$E$9,0,10*ROW('Hygiene Data'!E156))),'Data Summary'!DT162="Yes"),OFFSET('Hygiene Data'!$E$9,0,10*ROW('Hygiene Data'!E156)),NA())</f>
        <v>#N/A</v>
      </c>
      <c r="BF162" s="509" t="e">
        <f ca="1">+IF(AND(ISNUMBER(OFFSET('Hygiene Data'!$F$5,0,10*ROW('Hygiene Data'!F156))),'Data Summary'!DU162="Yes"),OFFSET('Hygiene Data'!$F$5,0,10*ROW('Hygiene Data'!F156)),NA())</f>
        <v>#N/A</v>
      </c>
      <c r="BG162" s="509" t="e">
        <f ca="1">+IF(AND(ISNUMBER(OFFSET('Hygiene Data'!$F$7,0,10*ROW('Hygiene Data'!F156))),'Data Summary'!DV162="Yes"),OFFSET('Hygiene Data'!$F$7,0,10*ROW('Hygiene Data'!F156)),NA())</f>
        <v>#N/A</v>
      </c>
      <c r="BH162" s="509" t="e">
        <f ca="1">+IF(AND(ISNUMBER(OFFSET('Hygiene Data'!$F$9,0,10*ROW('Hygiene Data'!F156))),'Data Summary'!DW162="Yes"),OFFSET('Hygiene Data'!$F$9,0,10*ROW('Hygiene Data'!F156)),NA())</f>
        <v>#N/A</v>
      </c>
      <c r="BI162" s="509" t="e">
        <f ca="1">+IF(AND(ISNUMBER(OFFSET('Hygiene Data'!$G$5,0,10*ROW('Hygiene Data'!G156))),'Data Summary'!DX162="Yes"),OFFSET('Hygiene Data'!$G$5,0,10*ROW('Hygiene Data'!G156)),NA())</f>
        <v>#N/A</v>
      </c>
      <c r="BJ162" s="509" t="e">
        <f ca="1">+IF(AND(ISNUMBER(OFFSET('Hygiene Data'!$G$7,0,10*ROW('Hygiene Data'!G156))),'Data Summary'!DY162="Yes"),OFFSET('Hygiene Data'!$G$7,0,10*ROW('Hygiene Data'!G156)),NA())</f>
        <v>#N/A</v>
      </c>
      <c r="BK162" s="509" t="e">
        <f ca="1">+IF(AND(ISNUMBER(OFFSET('Hygiene Data'!$G$9,0,10*ROW('Hygiene Data'!G156))),'Data Summary'!DZ162="Yes"),OFFSET('Hygiene Data'!$G$9,0,10*ROW('Hygiene Data'!G156)),NA())</f>
        <v>#N/A</v>
      </c>
      <c r="BL162" s="509" t="e">
        <f ca="1">+IF(AND(ISNUMBER(OFFSET('Hygiene Data'!$H$5,0,10*ROW('Hygiene Data'!H156))),'Data Summary'!EA162="Yes"),OFFSET('Hygiene Data'!$H$5,0,10*ROW('Hygiene Data'!H156)),NA())</f>
        <v>#N/A</v>
      </c>
      <c r="BM162" s="509" t="e">
        <f ca="1">+IF(AND(ISNUMBER(OFFSET('Hygiene Data'!$H$7,0,10*ROW('Hygiene Data'!H156))),'Data Summary'!EB162="Yes"),OFFSET('Hygiene Data'!$H$7,0,10*ROW('Hygiene Data'!H156)),NA())</f>
        <v>#N/A</v>
      </c>
      <c r="BN162" s="509" t="e">
        <f ca="1">+IF(AND(ISNUMBER(OFFSET('Hygiene Data'!$H$9,0,10*ROW('Hygiene Data'!H156))),'Data Summary'!EC162="Yes"),OFFSET('Hygiene Data'!$H$9,0,10*ROW('Hygiene Data'!H156)),NA())</f>
        <v>#N/A</v>
      </c>
      <c r="BO162" s="509" t="e">
        <f ca="1">+IF(AND(ISNUMBER(OFFSET('Hygiene Data'!$I$5,0,10*ROW('Hygiene Data'!I156))),'Data Summary'!ED162="Yes"),OFFSET('Hygiene Data'!$I$5,0,10*ROW('Hygiene Data'!I156)),NA())</f>
        <v>#N/A</v>
      </c>
      <c r="BP162" s="509" t="e">
        <f ca="1">+IF(AND(ISNUMBER(OFFSET('Hygiene Data'!$I$7,0,10*ROW('Hygiene Data'!I156))),'Data Summary'!EE162="Yes"),OFFSET('Hygiene Data'!$I$7,0,10*ROW('Hygiene Data'!I156)),NA())</f>
        <v>#N/A</v>
      </c>
      <c r="BQ162" s="509" t="e">
        <f ca="1">+IF(AND(ISNUMBER(OFFSET('Hygiene Data'!$I$9,0,10*ROW('Hygiene Data'!I156))),'Data Summary'!EF162="Yes"),OFFSET('Hygiene Data'!$I$9,0,10*ROW('Hygiene Data'!I156)),NA())</f>
        <v>#N/A</v>
      </c>
    </row>
    <row r="163" spans="1:69" x14ac:dyDescent="0.25">
      <c r="A163" s="505" t="e">
        <f ca="1">+RIGHT('Data Summary'!A163,LEN('Data Summary'!A163)-9)</f>
        <v>#VALUE!</v>
      </c>
      <c r="B163" s="479" t="str">
        <f ca="1">+IF(ISTEXT('Data Summary'!B163),'Data Summary'!B163,"")</f>
        <v/>
      </c>
      <c r="C163" s="506" t="e">
        <f ca="1">+VALUE('Data Summary'!C163)</f>
        <v>#VALUE!</v>
      </c>
      <c r="D163" s="507" t="e">
        <f ca="1">+IF(AND(ISNUMBER(OFFSET('Water Data'!$D$4,0,10*ROW('Water Data'!D157))),'Data Summary'!BS163="Yes"),100-OFFSET('Water Data'!$D$4,0,10*ROW('Water Data'!D157)),NA())</f>
        <v>#N/A</v>
      </c>
      <c r="E163" s="507" t="e">
        <f ca="1">+IF(AND(ISNUMBER(OFFSET('Water Data'!$D$6,0,10*ROW('Water Data'!D157))),'Data Summary'!BT163="Yes"),OFFSET('Water Data'!$D$6,0,10*ROW('Water Data'!D157)),NA())</f>
        <v>#N/A</v>
      </c>
      <c r="F163" s="507" t="e">
        <f ca="1">+IF(AND(ISNUMBER(OFFSET('Water Data'!$D$9,0,10*ROW('Water Data'!D157))),'Data Summary'!BU163="Yes"),OFFSET('Water Data'!$D$9,0,10*ROW('Water Data'!D157)),NA())</f>
        <v>#N/A</v>
      </c>
      <c r="G163" s="507" t="e">
        <f ca="1">+IF(AND(ISNUMBER(OFFSET('Water Data'!$E$4,0,10*ROW('Water Data'!E157))),'Data Summary'!BV163="Yes"),100-OFFSET('Water Data'!$E$4,0,10*ROW('Water Data'!E157)),NA())</f>
        <v>#N/A</v>
      </c>
      <c r="H163" s="507" t="e">
        <f ca="1">+IF(AND(ISNUMBER(OFFSET('Water Data'!$E$6,0,10*ROW('Water Data'!E157))),'Data Summary'!BW163="Yes"),OFFSET('Water Data'!$E$6,0,10*ROW('Water Data'!E157)),NA())</f>
        <v>#N/A</v>
      </c>
      <c r="I163" s="507" t="e">
        <f ca="1">+IF(AND(ISNUMBER(OFFSET('Water Data'!$E$9,0,10*ROW('Water Data'!E157))),'Data Summary'!BX163="Yes"),OFFSET('Water Data'!$E$9,0,10*ROW('Water Data'!E157)),NA())</f>
        <v>#N/A</v>
      </c>
      <c r="J163" s="507" t="e">
        <f ca="1">+IF(AND(ISNUMBER(OFFSET('Water Data'!$F$4,0,10*ROW('Water Data'!F157))),'Data Summary'!BY163="Yes"),100-OFFSET('Water Data'!$F$4,0,10*ROW('Water Data'!F157)),NA())</f>
        <v>#N/A</v>
      </c>
      <c r="K163" s="507" t="e">
        <f ca="1">+IF(AND(ISNUMBER(OFFSET('Water Data'!$F$6,0,10*ROW('Water Data'!F157))),'Data Summary'!BZ163="Yes"),OFFSET('Water Data'!$F$6,0,10*ROW('Water Data'!F157)),NA())</f>
        <v>#N/A</v>
      </c>
      <c r="L163" s="507" t="e">
        <f ca="1">+IF(AND(ISNUMBER(OFFSET('Water Data'!$F$9,0,10*ROW('Water Data'!F157))),'Data Summary'!CA163="Yes"),OFFSET('Water Data'!$F$9,0,10*ROW('Water Data'!F157)),NA())</f>
        <v>#N/A</v>
      </c>
      <c r="M163" s="507" t="e">
        <f ca="1">+IF(AND(ISNUMBER(OFFSET('Water Data'!$G$4,0,10*ROW('Water Data'!G157))),'Data Summary'!CB163="Yes"),100-OFFSET('Water Data'!$G$4,0,10*ROW('Water Data'!G157)),NA())</f>
        <v>#N/A</v>
      </c>
      <c r="N163" s="507" t="e">
        <f ca="1">+IF(AND(ISNUMBER(OFFSET('Water Data'!$G$6,0,10*ROW('Water Data'!G157))),'Data Summary'!CC163="Yes"),OFFSET('Water Data'!$G$6,0,10*ROW('Water Data'!G157)),NA())</f>
        <v>#N/A</v>
      </c>
      <c r="O163" s="507" t="e">
        <f ca="1">+IF(AND(ISNUMBER(OFFSET('Water Data'!$G$9,0,10*ROW('Water Data'!G157))),'Data Summary'!CD163="Yes"),OFFSET('Water Data'!$G$9,0,10*ROW('Water Data'!G157)),NA())</f>
        <v>#N/A</v>
      </c>
      <c r="P163" s="507" t="e">
        <f ca="1">+IF(AND(ISNUMBER(OFFSET('Water Data'!$H$4,0,10*ROW('Water Data'!H157))),'Data Summary'!CE163="Yes"),100-OFFSET('Water Data'!$H$4,0,10*ROW('Water Data'!H157)),NA())</f>
        <v>#N/A</v>
      </c>
      <c r="Q163" s="507" t="e">
        <f ca="1">+IF(AND(ISNUMBER(OFFSET('Water Data'!$H$6,0,10*ROW('Water Data'!H157))),'Data Summary'!CF163="Yes"),OFFSET('Water Data'!$H$6,0,10*ROW('Water Data'!H157)),NA())</f>
        <v>#N/A</v>
      </c>
      <c r="R163" s="507" t="e">
        <f ca="1">+IF(AND(ISNUMBER(OFFSET('Water Data'!$H$9,0,10*ROW('Water Data'!H157))),'Data Summary'!CG163="Yes"),OFFSET('Water Data'!$H$9,0,10*ROW('Water Data'!H157)),NA())</f>
        <v>#N/A</v>
      </c>
      <c r="S163" s="507" t="e">
        <f ca="1">+IF(AND(ISNUMBER(OFFSET('Water Data'!$I$4,0,10*ROW('Water Data'!I157))),'Data Summary'!CH163="Yes"),100-OFFSET('Water Data'!$I$4,0,10*ROW('Water Data'!I157)),NA())</f>
        <v>#N/A</v>
      </c>
      <c r="T163" s="507" t="e">
        <f ca="1">+IF(AND(ISNUMBER(OFFSET('Water Data'!$I$6,0,10*ROW('Water Data'!I157))),'Data Summary'!CI163="Yes"),OFFSET('Water Data'!$I$6,0,10*ROW('Water Data'!I157)),NA())</f>
        <v>#N/A</v>
      </c>
      <c r="U163" s="507" t="e">
        <f ca="1">+IF(AND(ISNUMBER(OFFSET('Water Data'!$I$9,0,10*ROW('Water Data'!I157))),'Data Summary'!CJ163="Yes"),OFFSET('Water Data'!$I$9,0,10*ROW('Water Data'!I157)),NA())</f>
        <v>#N/A</v>
      </c>
      <c r="V163" s="508" t="e">
        <f ca="1">+IF(AND(ISNUMBER(OFFSET('Sanitation Data'!$D$4,0,10*ROW('Sanitation Data'!D157))),'Data Summary'!CK163="Yes"),100-OFFSET('Sanitation Data'!$D$4,0,10*ROW('Sanitation Data'!D157)),NA())</f>
        <v>#N/A</v>
      </c>
      <c r="W163" s="508" t="e">
        <f ca="1">+IF(AND(ISNUMBER(OFFSET('Sanitation Data'!$D$6,0,10*ROW('Sanitation Data'!D157))),'Data Summary'!CL163="Yes"),OFFSET('Sanitation Data'!$D$6,0,10*ROW('Sanitation Data'!D157)),NA())</f>
        <v>#N/A</v>
      </c>
      <c r="X163" s="508" t="e">
        <f ca="1">+IF(AND(ISNUMBER(OFFSET('Sanitation Data'!$D$10,0,10*ROW('Sanitation Data'!D157))),'Data Summary'!CM163="Yes"),OFFSET('Sanitation Data'!$D$10,0,10*ROW('Sanitation Data'!D157)),NA())</f>
        <v>#N/A</v>
      </c>
      <c r="Y163" s="508" t="e">
        <f ca="1">+IF(AND(ISNUMBER(OFFSET('Sanitation Data'!$D$11,0,10*ROW('Sanitation Data'!D157))),'Data Summary'!CN163="Yes"),OFFSET('Sanitation Data'!$D$11,0,10*ROW('Sanitation Data'!D157)),NA())</f>
        <v>#N/A</v>
      </c>
      <c r="Z163" s="508" t="e">
        <f ca="1">+IF(AND(ISNUMBER(OFFSET('Sanitation Data'!$D$12,0,10*ROW('Sanitation Data'!D157))),'Data Summary'!CO163="Yes"),OFFSET('Sanitation Data'!$D$12,0,10*ROW('Sanitation Data'!D157)),NA())</f>
        <v>#N/A</v>
      </c>
      <c r="AA163" s="508" t="e">
        <f ca="1">+IF(AND(ISNUMBER(OFFSET('Sanitation Data'!$E$4,0,10*ROW('Sanitation Data'!E157))),'Data Summary'!CP163="Yes"),100-OFFSET('Sanitation Data'!$E$4,0,10*ROW('Sanitation Data'!E157)),NA())</f>
        <v>#N/A</v>
      </c>
      <c r="AB163" s="508" t="e">
        <f ca="1">+IF(AND(ISNUMBER(OFFSET('Sanitation Data'!$E$6,0,10*ROW('Sanitation Data'!E157))),'Data Summary'!CQ163="Yes"),OFFSET('Sanitation Data'!$E$6,0,10*ROW('Sanitation Data'!E157)),NA())</f>
        <v>#N/A</v>
      </c>
      <c r="AC163" s="508" t="e">
        <f ca="1">+IF(AND(ISNUMBER(OFFSET('Sanitation Data'!$E$10,0,10*ROW('Sanitation Data'!E157))),'Data Summary'!CR163="Yes"),OFFSET('Sanitation Data'!$E$10,0,10*ROW('Sanitation Data'!E157)),NA())</f>
        <v>#N/A</v>
      </c>
      <c r="AD163" s="508" t="e">
        <f ca="1">+IF(AND(ISNUMBER(OFFSET('Sanitation Data'!$E$11,0,10*ROW('Sanitation Data'!E157))),'Data Summary'!CS163="Yes"),OFFSET('Sanitation Data'!$E$11,0,10*ROW('Sanitation Data'!E157)),NA())</f>
        <v>#N/A</v>
      </c>
      <c r="AE163" s="508" t="e">
        <f ca="1">+IF(AND(ISNUMBER(OFFSET('Sanitation Data'!$E$12,0,10*ROW('Sanitation Data'!E157))),'Data Summary'!CT163="Yes"),OFFSET('Sanitation Data'!$E$12,0,10*ROW('Sanitation Data'!E157)),NA())</f>
        <v>#N/A</v>
      </c>
      <c r="AF163" s="508" t="e">
        <f ca="1">+IF(AND(ISNUMBER(OFFSET('Sanitation Data'!$F$4,0,10*ROW('Sanitation Data'!F157))),'Data Summary'!CU163="Yes"),100-OFFSET('Sanitation Data'!$F$4,0,10*ROW('Sanitation Data'!F157)),NA())</f>
        <v>#N/A</v>
      </c>
      <c r="AG163" s="508" t="e">
        <f ca="1">+IF(AND(ISNUMBER(OFFSET('Sanitation Data'!$F$6,0,10*ROW('Sanitation Data'!F157))),'Data Summary'!CV163="Yes"),OFFSET('Sanitation Data'!$F$6,0,10*ROW('Sanitation Data'!F157)),NA())</f>
        <v>#N/A</v>
      </c>
      <c r="AH163" s="508" t="e">
        <f ca="1">+IF(AND(ISNUMBER(OFFSET('Sanitation Data'!$F$10,0,10*ROW('Sanitation Data'!F157))),'Data Summary'!CW163="Yes"),OFFSET('Sanitation Data'!$F$10,0,10*ROW('Sanitation Data'!F157)),NA())</f>
        <v>#N/A</v>
      </c>
      <c r="AI163" s="508" t="e">
        <f ca="1">+IF(AND(ISNUMBER(OFFSET('Sanitation Data'!$F$11,0,10*ROW('Sanitation Data'!F157))),'Data Summary'!CX163="Yes"),OFFSET('Sanitation Data'!$F$11,0,10*ROW('Sanitation Data'!F157)),NA())</f>
        <v>#N/A</v>
      </c>
      <c r="AJ163" s="508" t="e">
        <f ca="1">+IF(AND(ISNUMBER(OFFSET('Sanitation Data'!$F$12,0,10*ROW('Sanitation Data'!F157))),'Data Summary'!CY163="Yes"),OFFSET('Sanitation Data'!$F$12,0,10*ROW('Sanitation Data'!F157)),NA())</f>
        <v>#N/A</v>
      </c>
      <c r="AK163" s="508" t="e">
        <f ca="1">+IF(AND(ISNUMBER(OFFSET('Sanitation Data'!$G$4,0,10*ROW('Sanitation Data'!G157))),'Data Summary'!CZ163="Yes"),100-OFFSET('Sanitation Data'!$G$4,0,10*ROW('Sanitation Data'!G157)),NA())</f>
        <v>#N/A</v>
      </c>
      <c r="AL163" s="508" t="e">
        <f ca="1">+IF(AND(ISNUMBER(OFFSET('Sanitation Data'!$G$6,0,10*ROW('Sanitation Data'!G157))),'Data Summary'!DA163="Yes"),OFFSET('Sanitation Data'!$G$6,0,10*ROW('Sanitation Data'!G157)),NA())</f>
        <v>#N/A</v>
      </c>
      <c r="AM163" s="508" t="e">
        <f ca="1">+IF(AND(ISNUMBER(OFFSET('Sanitation Data'!$G$10,0,10*ROW('Sanitation Data'!G157))),'Data Summary'!DB163="Yes"),OFFSET('Sanitation Data'!$G$10,0,10*ROW('Sanitation Data'!G157)),NA())</f>
        <v>#N/A</v>
      </c>
      <c r="AN163" s="508" t="e">
        <f ca="1">+IF(AND(ISNUMBER(OFFSET('Sanitation Data'!$G$11,0,10*ROW('Sanitation Data'!G157))),'Data Summary'!DC163="Yes"),OFFSET('Sanitation Data'!$G$11,0,10*ROW('Sanitation Data'!G157)),NA())</f>
        <v>#N/A</v>
      </c>
      <c r="AO163" s="508" t="e">
        <f ca="1">+IF(AND(ISNUMBER(OFFSET('Sanitation Data'!$G$12,0,10*ROW('Sanitation Data'!G157))),'Data Summary'!DD163="Yes"),OFFSET('Sanitation Data'!$G$12,0,10*ROW('Sanitation Data'!G157)),NA())</f>
        <v>#N/A</v>
      </c>
      <c r="AP163" s="508" t="e">
        <f ca="1">+IF(AND(ISNUMBER(OFFSET('Sanitation Data'!$H$4,0,10*ROW('Sanitation Data'!H157))),'Data Summary'!DE163="Yes"),100-OFFSET('Sanitation Data'!$H$4,0,10*ROW('Sanitation Data'!H157)),NA())</f>
        <v>#N/A</v>
      </c>
      <c r="AQ163" s="508" t="e">
        <f ca="1">+IF(AND(ISNUMBER(OFFSET('Sanitation Data'!$H$6,0,10*ROW('Sanitation Data'!H157))),'Data Summary'!DF163="Yes"),OFFSET('Sanitation Data'!$H$6,0,10*ROW('Sanitation Data'!H157)),NA())</f>
        <v>#N/A</v>
      </c>
      <c r="AR163" s="508" t="e">
        <f ca="1">+IF(AND(ISNUMBER(OFFSET('Sanitation Data'!$H$10,0,10*ROW('Sanitation Data'!H157))),'Data Summary'!DG163="Yes"),OFFSET('Sanitation Data'!$H$10,0,10*ROW('Sanitation Data'!H157)),NA())</f>
        <v>#N/A</v>
      </c>
      <c r="AS163" s="508" t="e">
        <f ca="1">+IF(AND(ISNUMBER(OFFSET('Sanitation Data'!$H$11,0,10*ROW('Sanitation Data'!H157))),'Data Summary'!DH163="Yes"),OFFSET('Sanitation Data'!$H$11,0,10*ROW('Sanitation Data'!H157)),NA())</f>
        <v>#N/A</v>
      </c>
      <c r="AT163" s="508" t="e">
        <f ca="1">+IF(AND(ISNUMBER(OFFSET('Sanitation Data'!$H$12,0,10*ROW('Sanitation Data'!H157))),'Data Summary'!DI163="Yes"),OFFSET('Sanitation Data'!$H$12,0,10*ROW('Sanitation Data'!H157)),NA())</f>
        <v>#N/A</v>
      </c>
      <c r="AU163" s="508" t="e">
        <f ca="1">+IF(AND(ISNUMBER(OFFSET('Sanitation Data'!$I$4,0,10*ROW('Sanitation Data'!I157))),'Data Summary'!DJ163="Yes"),100-OFFSET('Sanitation Data'!$I$4,0,10*ROW('Sanitation Data'!I157)),NA())</f>
        <v>#N/A</v>
      </c>
      <c r="AV163" s="508" t="e">
        <f ca="1">+IF(AND(ISNUMBER(OFFSET('Sanitation Data'!$I$6,0,10*ROW('Sanitation Data'!I157))),'Data Summary'!DK163="Yes"),OFFSET('Sanitation Data'!$I$6,0,10*ROW('Sanitation Data'!I157)),NA())</f>
        <v>#N/A</v>
      </c>
      <c r="AW163" s="508" t="e">
        <f ca="1">+IF(AND(ISNUMBER(OFFSET('Sanitation Data'!$I$10,0,10*ROW('Sanitation Data'!I157))),'Data Summary'!DL163="Yes"),OFFSET('Sanitation Data'!$I$10,0,10*ROW('Sanitation Data'!I157)),NA())</f>
        <v>#N/A</v>
      </c>
      <c r="AX163" s="508" t="e">
        <f ca="1">+IF(AND(ISNUMBER(OFFSET('Sanitation Data'!$I$11,0,10*ROW('Sanitation Data'!I157))),'Data Summary'!DM163="Yes"),OFFSET('Sanitation Data'!$I$11,0,10*ROW('Sanitation Data'!I157)),NA())</f>
        <v>#N/A</v>
      </c>
      <c r="AY163" s="508" t="e">
        <f ca="1">+IF(AND(ISNUMBER(OFFSET('Sanitation Data'!$I$12,0,10*ROW('Sanitation Data'!I157))),'Data Summary'!DN163="Yes"),OFFSET('Sanitation Data'!$I$12,0,10*ROW('Sanitation Data'!I157)),NA())</f>
        <v>#N/A</v>
      </c>
      <c r="AZ163" s="509" t="e">
        <f ca="1">+IF(AND(ISNUMBER(OFFSET('Hygiene Data'!$D$5,0,10*ROW('Hygiene Data'!D157))),'Data Summary'!DO163="Yes"),OFFSET('Hygiene Data'!$D$5,0,10*ROW('Hygiene Data'!D157)),NA())</f>
        <v>#N/A</v>
      </c>
      <c r="BA163" s="509" t="e">
        <f ca="1">+IF(AND(ISNUMBER(OFFSET('Hygiene Data'!$D$7,0,10*ROW('Hygiene Data'!D157))),'Data Summary'!DP163="Yes"),OFFSET('Hygiene Data'!$D$7,0,10*ROW('Hygiene Data'!D157)),NA())</f>
        <v>#N/A</v>
      </c>
      <c r="BB163" s="509" t="e">
        <f ca="1">+IF(AND(ISNUMBER(OFFSET('Hygiene Data'!$D$9,0,10*ROW('Hygiene Data'!D157))),'Data Summary'!DQ163="Yes"),OFFSET('Hygiene Data'!$D$9,0,10*ROW('Hygiene Data'!D157)),NA())</f>
        <v>#N/A</v>
      </c>
      <c r="BC163" s="509" t="e">
        <f ca="1">+IF(AND(ISNUMBER(OFFSET('Hygiene Data'!$E$5,0,10*ROW('Hygiene Data'!E157))),'Data Summary'!DR163="Yes"),OFFSET('Hygiene Data'!$E$5,0,10*ROW('Hygiene Data'!E157)),NA())</f>
        <v>#N/A</v>
      </c>
      <c r="BD163" s="509" t="e">
        <f ca="1">+IF(AND(ISNUMBER(OFFSET('Hygiene Data'!$E$7,0,10*ROW('Hygiene Data'!E157))),'Data Summary'!DS163="Yes"),OFFSET('Hygiene Data'!$E$7,0,10*ROW('Hygiene Data'!E157)),NA())</f>
        <v>#N/A</v>
      </c>
      <c r="BE163" s="509" t="e">
        <f ca="1">+IF(AND(ISNUMBER(OFFSET('Hygiene Data'!$E$9,0,10*ROW('Hygiene Data'!E157))),'Data Summary'!DT163="Yes"),OFFSET('Hygiene Data'!$E$9,0,10*ROW('Hygiene Data'!E157)),NA())</f>
        <v>#N/A</v>
      </c>
      <c r="BF163" s="509" t="e">
        <f ca="1">+IF(AND(ISNUMBER(OFFSET('Hygiene Data'!$F$5,0,10*ROW('Hygiene Data'!F157))),'Data Summary'!DU163="Yes"),OFFSET('Hygiene Data'!$F$5,0,10*ROW('Hygiene Data'!F157)),NA())</f>
        <v>#N/A</v>
      </c>
      <c r="BG163" s="509" t="e">
        <f ca="1">+IF(AND(ISNUMBER(OFFSET('Hygiene Data'!$F$7,0,10*ROW('Hygiene Data'!F157))),'Data Summary'!DV163="Yes"),OFFSET('Hygiene Data'!$F$7,0,10*ROW('Hygiene Data'!F157)),NA())</f>
        <v>#N/A</v>
      </c>
      <c r="BH163" s="509" t="e">
        <f ca="1">+IF(AND(ISNUMBER(OFFSET('Hygiene Data'!$F$9,0,10*ROW('Hygiene Data'!F157))),'Data Summary'!DW163="Yes"),OFFSET('Hygiene Data'!$F$9,0,10*ROW('Hygiene Data'!F157)),NA())</f>
        <v>#N/A</v>
      </c>
      <c r="BI163" s="509" t="e">
        <f ca="1">+IF(AND(ISNUMBER(OFFSET('Hygiene Data'!$G$5,0,10*ROW('Hygiene Data'!G157))),'Data Summary'!DX163="Yes"),OFFSET('Hygiene Data'!$G$5,0,10*ROW('Hygiene Data'!G157)),NA())</f>
        <v>#N/A</v>
      </c>
      <c r="BJ163" s="509" t="e">
        <f ca="1">+IF(AND(ISNUMBER(OFFSET('Hygiene Data'!$G$7,0,10*ROW('Hygiene Data'!G157))),'Data Summary'!DY163="Yes"),OFFSET('Hygiene Data'!$G$7,0,10*ROW('Hygiene Data'!G157)),NA())</f>
        <v>#N/A</v>
      </c>
      <c r="BK163" s="509" t="e">
        <f ca="1">+IF(AND(ISNUMBER(OFFSET('Hygiene Data'!$G$9,0,10*ROW('Hygiene Data'!G157))),'Data Summary'!DZ163="Yes"),OFFSET('Hygiene Data'!$G$9,0,10*ROW('Hygiene Data'!G157)),NA())</f>
        <v>#N/A</v>
      </c>
      <c r="BL163" s="509" t="e">
        <f ca="1">+IF(AND(ISNUMBER(OFFSET('Hygiene Data'!$H$5,0,10*ROW('Hygiene Data'!H157))),'Data Summary'!EA163="Yes"),OFFSET('Hygiene Data'!$H$5,0,10*ROW('Hygiene Data'!H157)),NA())</f>
        <v>#N/A</v>
      </c>
      <c r="BM163" s="509" t="e">
        <f ca="1">+IF(AND(ISNUMBER(OFFSET('Hygiene Data'!$H$7,0,10*ROW('Hygiene Data'!H157))),'Data Summary'!EB163="Yes"),OFFSET('Hygiene Data'!$H$7,0,10*ROW('Hygiene Data'!H157)),NA())</f>
        <v>#N/A</v>
      </c>
      <c r="BN163" s="509" t="e">
        <f ca="1">+IF(AND(ISNUMBER(OFFSET('Hygiene Data'!$H$9,0,10*ROW('Hygiene Data'!H157))),'Data Summary'!EC163="Yes"),OFFSET('Hygiene Data'!$H$9,0,10*ROW('Hygiene Data'!H157)),NA())</f>
        <v>#N/A</v>
      </c>
      <c r="BO163" s="509" t="e">
        <f ca="1">+IF(AND(ISNUMBER(OFFSET('Hygiene Data'!$I$5,0,10*ROW('Hygiene Data'!I157))),'Data Summary'!ED163="Yes"),OFFSET('Hygiene Data'!$I$5,0,10*ROW('Hygiene Data'!I157)),NA())</f>
        <v>#N/A</v>
      </c>
      <c r="BP163" s="509" t="e">
        <f ca="1">+IF(AND(ISNUMBER(OFFSET('Hygiene Data'!$I$7,0,10*ROW('Hygiene Data'!I157))),'Data Summary'!EE163="Yes"),OFFSET('Hygiene Data'!$I$7,0,10*ROW('Hygiene Data'!I157)),NA())</f>
        <v>#N/A</v>
      </c>
      <c r="BQ163" s="509" t="e">
        <f ca="1">+IF(AND(ISNUMBER(OFFSET('Hygiene Data'!$I$9,0,10*ROW('Hygiene Data'!I157))),'Data Summary'!EF163="Yes"),OFFSET('Hygiene Data'!$I$9,0,10*ROW('Hygiene Data'!I157)),NA())</f>
        <v>#N/A</v>
      </c>
    </row>
    <row r="164" spans="1:69" x14ac:dyDescent="0.25">
      <c r="A164" s="505" t="e">
        <f ca="1">+RIGHT('Data Summary'!A164,LEN('Data Summary'!A164)-9)</f>
        <v>#VALUE!</v>
      </c>
      <c r="B164" s="479" t="str">
        <f ca="1">+IF(ISTEXT('Data Summary'!B164),'Data Summary'!B164,"")</f>
        <v/>
      </c>
      <c r="C164" s="506" t="e">
        <f ca="1">+VALUE('Data Summary'!C164)</f>
        <v>#VALUE!</v>
      </c>
      <c r="D164" s="507" t="e">
        <f ca="1">+IF(AND(ISNUMBER(OFFSET('Water Data'!$D$4,0,10*ROW('Water Data'!D158))),'Data Summary'!BS164="Yes"),100-OFFSET('Water Data'!$D$4,0,10*ROW('Water Data'!D158)),NA())</f>
        <v>#N/A</v>
      </c>
      <c r="E164" s="507" t="e">
        <f ca="1">+IF(AND(ISNUMBER(OFFSET('Water Data'!$D$6,0,10*ROW('Water Data'!D158))),'Data Summary'!BT164="Yes"),OFFSET('Water Data'!$D$6,0,10*ROW('Water Data'!D158)),NA())</f>
        <v>#N/A</v>
      </c>
      <c r="F164" s="507" t="e">
        <f ca="1">+IF(AND(ISNUMBER(OFFSET('Water Data'!$D$9,0,10*ROW('Water Data'!D158))),'Data Summary'!BU164="Yes"),OFFSET('Water Data'!$D$9,0,10*ROW('Water Data'!D158)),NA())</f>
        <v>#N/A</v>
      </c>
      <c r="G164" s="507" t="e">
        <f ca="1">+IF(AND(ISNUMBER(OFFSET('Water Data'!$E$4,0,10*ROW('Water Data'!E158))),'Data Summary'!BV164="Yes"),100-OFFSET('Water Data'!$E$4,0,10*ROW('Water Data'!E158)),NA())</f>
        <v>#N/A</v>
      </c>
      <c r="H164" s="507" t="e">
        <f ca="1">+IF(AND(ISNUMBER(OFFSET('Water Data'!$E$6,0,10*ROW('Water Data'!E158))),'Data Summary'!BW164="Yes"),OFFSET('Water Data'!$E$6,0,10*ROW('Water Data'!E158)),NA())</f>
        <v>#N/A</v>
      </c>
      <c r="I164" s="507" t="e">
        <f ca="1">+IF(AND(ISNUMBER(OFFSET('Water Data'!$E$9,0,10*ROW('Water Data'!E158))),'Data Summary'!BX164="Yes"),OFFSET('Water Data'!$E$9,0,10*ROW('Water Data'!E158)),NA())</f>
        <v>#N/A</v>
      </c>
      <c r="J164" s="507" t="e">
        <f ca="1">+IF(AND(ISNUMBER(OFFSET('Water Data'!$F$4,0,10*ROW('Water Data'!F158))),'Data Summary'!BY164="Yes"),100-OFFSET('Water Data'!$F$4,0,10*ROW('Water Data'!F158)),NA())</f>
        <v>#N/A</v>
      </c>
      <c r="K164" s="507" t="e">
        <f ca="1">+IF(AND(ISNUMBER(OFFSET('Water Data'!$F$6,0,10*ROW('Water Data'!F158))),'Data Summary'!BZ164="Yes"),OFFSET('Water Data'!$F$6,0,10*ROW('Water Data'!F158)),NA())</f>
        <v>#N/A</v>
      </c>
      <c r="L164" s="507" t="e">
        <f ca="1">+IF(AND(ISNUMBER(OFFSET('Water Data'!$F$9,0,10*ROW('Water Data'!F158))),'Data Summary'!CA164="Yes"),OFFSET('Water Data'!$F$9,0,10*ROW('Water Data'!F158)),NA())</f>
        <v>#N/A</v>
      </c>
      <c r="M164" s="507" t="e">
        <f ca="1">+IF(AND(ISNUMBER(OFFSET('Water Data'!$G$4,0,10*ROW('Water Data'!G158))),'Data Summary'!CB164="Yes"),100-OFFSET('Water Data'!$G$4,0,10*ROW('Water Data'!G158)),NA())</f>
        <v>#N/A</v>
      </c>
      <c r="N164" s="507" t="e">
        <f ca="1">+IF(AND(ISNUMBER(OFFSET('Water Data'!$G$6,0,10*ROW('Water Data'!G158))),'Data Summary'!CC164="Yes"),OFFSET('Water Data'!$G$6,0,10*ROW('Water Data'!G158)),NA())</f>
        <v>#N/A</v>
      </c>
      <c r="O164" s="507" t="e">
        <f ca="1">+IF(AND(ISNUMBER(OFFSET('Water Data'!$G$9,0,10*ROW('Water Data'!G158))),'Data Summary'!CD164="Yes"),OFFSET('Water Data'!$G$9,0,10*ROW('Water Data'!G158)),NA())</f>
        <v>#N/A</v>
      </c>
      <c r="P164" s="507" t="e">
        <f ca="1">+IF(AND(ISNUMBER(OFFSET('Water Data'!$H$4,0,10*ROW('Water Data'!H158))),'Data Summary'!CE164="Yes"),100-OFFSET('Water Data'!$H$4,0,10*ROW('Water Data'!H158)),NA())</f>
        <v>#N/A</v>
      </c>
      <c r="Q164" s="507" t="e">
        <f ca="1">+IF(AND(ISNUMBER(OFFSET('Water Data'!$H$6,0,10*ROW('Water Data'!H158))),'Data Summary'!CF164="Yes"),OFFSET('Water Data'!$H$6,0,10*ROW('Water Data'!H158)),NA())</f>
        <v>#N/A</v>
      </c>
      <c r="R164" s="507" t="e">
        <f ca="1">+IF(AND(ISNUMBER(OFFSET('Water Data'!$H$9,0,10*ROW('Water Data'!H158))),'Data Summary'!CG164="Yes"),OFFSET('Water Data'!$H$9,0,10*ROW('Water Data'!H158)),NA())</f>
        <v>#N/A</v>
      </c>
      <c r="S164" s="507" t="e">
        <f ca="1">+IF(AND(ISNUMBER(OFFSET('Water Data'!$I$4,0,10*ROW('Water Data'!I158))),'Data Summary'!CH164="Yes"),100-OFFSET('Water Data'!$I$4,0,10*ROW('Water Data'!I158)),NA())</f>
        <v>#N/A</v>
      </c>
      <c r="T164" s="507" t="e">
        <f ca="1">+IF(AND(ISNUMBER(OFFSET('Water Data'!$I$6,0,10*ROW('Water Data'!I158))),'Data Summary'!CI164="Yes"),OFFSET('Water Data'!$I$6,0,10*ROW('Water Data'!I158)),NA())</f>
        <v>#N/A</v>
      </c>
      <c r="U164" s="507" t="e">
        <f ca="1">+IF(AND(ISNUMBER(OFFSET('Water Data'!$I$9,0,10*ROW('Water Data'!I158))),'Data Summary'!CJ164="Yes"),OFFSET('Water Data'!$I$9,0,10*ROW('Water Data'!I158)),NA())</f>
        <v>#N/A</v>
      </c>
      <c r="V164" s="508" t="e">
        <f ca="1">+IF(AND(ISNUMBER(OFFSET('Sanitation Data'!$D$4,0,10*ROW('Sanitation Data'!D158))),'Data Summary'!CK164="Yes"),100-OFFSET('Sanitation Data'!$D$4,0,10*ROW('Sanitation Data'!D158)),NA())</f>
        <v>#N/A</v>
      </c>
      <c r="W164" s="508" t="e">
        <f ca="1">+IF(AND(ISNUMBER(OFFSET('Sanitation Data'!$D$6,0,10*ROW('Sanitation Data'!D158))),'Data Summary'!CL164="Yes"),OFFSET('Sanitation Data'!$D$6,0,10*ROW('Sanitation Data'!D158)),NA())</f>
        <v>#N/A</v>
      </c>
      <c r="X164" s="508" t="e">
        <f ca="1">+IF(AND(ISNUMBER(OFFSET('Sanitation Data'!$D$10,0,10*ROW('Sanitation Data'!D158))),'Data Summary'!CM164="Yes"),OFFSET('Sanitation Data'!$D$10,0,10*ROW('Sanitation Data'!D158)),NA())</f>
        <v>#N/A</v>
      </c>
      <c r="Y164" s="508" t="e">
        <f ca="1">+IF(AND(ISNUMBER(OFFSET('Sanitation Data'!$D$11,0,10*ROW('Sanitation Data'!D158))),'Data Summary'!CN164="Yes"),OFFSET('Sanitation Data'!$D$11,0,10*ROW('Sanitation Data'!D158)),NA())</f>
        <v>#N/A</v>
      </c>
      <c r="Z164" s="508" t="e">
        <f ca="1">+IF(AND(ISNUMBER(OFFSET('Sanitation Data'!$D$12,0,10*ROW('Sanitation Data'!D158))),'Data Summary'!CO164="Yes"),OFFSET('Sanitation Data'!$D$12,0,10*ROW('Sanitation Data'!D158)),NA())</f>
        <v>#N/A</v>
      </c>
      <c r="AA164" s="508" t="e">
        <f ca="1">+IF(AND(ISNUMBER(OFFSET('Sanitation Data'!$E$4,0,10*ROW('Sanitation Data'!E158))),'Data Summary'!CP164="Yes"),100-OFFSET('Sanitation Data'!$E$4,0,10*ROW('Sanitation Data'!E158)),NA())</f>
        <v>#N/A</v>
      </c>
      <c r="AB164" s="508" t="e">
        <f ca="1">+IF(AND(ISNUMBER(OFFSET('Sanitation Data'!$E$6,0,10*ROW('Sanitation Data'!E158))),'Data Summary'!CQ164="Yes"),OFFSET('Sanitation Data'!$E$6,0,10*ROW('Sanitation Data'!E158)),NA())</f>
        <v>#N/A</v>
      </c>
      <c r="AC164" s="508" t="e">
        <f ca="1">+IF(AND(ISNUMBER(OFFSET('Sanitation Data'!$E$10,0,10*ROW('Sanitation Data'!E158))),'Data Summary'!CR164="Yes"),OFFSET('Sanitation Data'!$E$10,0,10*ROW('Sanitation Data'!E158)),NA())</f>
        <v>#N/A</v>
      </c>
      <c r="AD164" s="508" t="e">
        <f ca="1">+IF(AND(ISNUMBER(OFFSET('Sanitation Data'!$E$11,0,10*ROW('Sanitation Data'!E158))),'Data Summary'!CS164="Yes"),OFFSET('Sanitation Data'!$E$11,0,10*ROW('Sanitation Data'!E158)),NA())</f>
        <v>#N/A</v>
      </c>
      <c r="AE164" s="508" t="e">
        <f ca="1">+IF(AND(ISNUMBER(OFFSET('Sanitation Data'!$E$12,0,10*ROW('Sanitation Data'!E158))),'Data Summary'!CT164="Yes"),OFFSET('Sanitation Data'!$E$12,0,10*ROW('Sanitation Data'!E158)),NA())</f>
        <v>#N/A</v>
      </c>
      <c r="AF164" s="508" t="e">
        <f ca="1">+IF(AND(ISNUMBER(OFFSET('Sanitation Data'!$F$4,0,10*ROW('Sanitation Data'!F158))),'Data Summary'!CU164="Yes"),100-OFFSET('Sanitation Data'!$F$4,0,10*ROW('Sanitation Data'!F158)),NA())</f>
        <v>#N/A</v>
      </c>
      <c r="AG164" s="508" t="e">
        <f ca="1">+IF(AND(ISNUMBER(OFFSET('Sanitation Data'!$F$6,0,10*ROW('Sanitation Data'!F158))),'Data Summary'!CV164="Yes"),OFFSET('Sanitation Data'!$F$6,0,10*ROW('Sanitation Data'!F158)),NA())</f>
        <v>#N/A</v>
      </c>
      <c r="AH164" s="508" t="e">
        <f ca="1">+IF(AND(ISNUMBER(OFFSET('Sanitation Data'!$F$10,0,10*ROW('Sanitation Data'!F158))),'Data Summary'!CW164="Yes"),OFFSET('Sanitation Data'!$F$10,0,10*ROW('Sanitation Data'!F158)),NA())</f>
        <v>#N/A</v>
      </c>
      <c r="AI164" s="508" t="e">
        <f ca="1">+IF(AND(ISNUMBER(OFFSET('Sanitation Data'!$F$11,0,10*ROW('Sanitation Data'!F158))),'Data Summary'!CX164="Yes"),OFFSET('Sanitation Data'!$F$11,0,10*ROW('Sanitation Data'!F158)),NA())</f>
        <v>#N/A</v>
      </c>
      <c r="AJ164" s="508" t="e">
        <f ca="1">+IF(AND(ISNUMBER(OFFSET('Sanitation Data'!$F$12,0,10*ROW('Sanitation Data'!F158))),'Data Summary'!CY164="Yes"),OFFSET('Sanitation Data'!$F$12,0,10*ROW('Sanitation Data'!F158)),NA())</f>
        <v>#N/A</v>
      </c>
      <c r="AK164" s="508" t="e">
        <f ca="1">+IF(AND(ISNUMBER(OFFSET('Sanitation Data'!$G$4,0,10*ROW('Sanitation Data'!G158))),'Data Summary'!CZ164="Yes"),100-OFFSET('Sanitation Data'!$G$4,0,10*ROW('Sanitation Data'!G158)),NA())</f>
        <v>#N/A</v>
      </c>
      <c r="AL164" s="508" t="e">
        <f ca="1">+IF(AND(ISNUMBER(OFFSET('Sanitation Data'!$G$6,0,10*ROW('Sanitation Data'!G158))),'Data Summary'!DA164="Yes"),OFFSET('Sanitation Data'!$G$6,0,10*ROW('Sanitation Data'!G158)),NA())</f>
        <v>#N/A</v>
      </c>
      <c r="AM164" s="508" t="e">
        <f ca="1">+IF(AND(ISNUMBER(OFFSET('Sanitation Data'!$G$10,0,10*ROW('Sanitation Data'!G158))),'Data Summary'!DB164="Yes"),OFFSET('Sanitation Data'!$G$10,0,10*ROW('Sanitation Data'!G158)),NA())</f>
        <v>#N/A</v>
      </c>
      <c r="AN164" s="508" t="e">
        <f ca="1">+IF(AND(ISNUMBER(OFFSET('Sanitation Data'!$G$11,0,10*ROW('Sanitation Data'!G158))),'Data Summary'!DC164="Yes"),OFFSET('Sanitation Data'!$G$11,0,10*ROW('Sanitation Data'!G158)),NA())</f>
        <v>#N/A</v>
      </c>
      <c r="AO164" s="508" t="e">
        <f ca="1">+IF(AND(ISNUMBER(OFFSET('Sanitation Data'!$G$12,0,10*ROW('Sanitation Data'!G158))),'Data Summary'!DD164="Yes"),OFFSET('Sanitation Data'!$G$12,0,10*ROW('Sanitation Data'!G158)),NA())</f>
        <v>#N/A</v>
      </c>
      <c r="AP164" s="508" t="e">
        <f ca="1">+IF(AND(ISNUMBER(OFFSET('Sanitation Data'!$H$4,0,10*ROW('Sanitation Data'!H158))),'Data Summary'!DE164="Yes"),100-OFFSET('Sanitation Data'!$H$4,0,10*ROW('Sanitation Data'!H158)),NA())</f>
        <v>#N/A</v>
      </c>
      <c r="AQ164" s="508" t="e">
        <f ca="1">+IF(AND(ISNUMBER(OFFSET('Sanitation Data'!$H$6,0,10*ROW('Sanitation Data'!H158))),'Data Summary'!DF164="Yes"),OFFSET('Sanitation Data'!$H$6,0,10*ROW('Sanitation Data'!H158)),NA())</f>
        <v>#N/A</v>
      </c>
      <c r="AR164" s="508" t="e">
        <f ca="1">+IF(AND(ISNUMBER(OFFSET('Sanitation Data'!$H$10,0,10*ROW('Sanitation Data'!H158))),'Data Summary'!DG164="Yes"),OFFSET('Sanitation Data'!$H$10,0,10*ROW('Sanitation Data'!H158)),NA())</f>
        <v>#N/A</v>
      </c>
      <c r="AS164" s="508" t="e">
        <f ca="1">+IF(AND(ISNUMBER(OFFSET('Sanitation Data'!$H$11,0,10*ROW('Sanitation Data'!H158))),'Data Summary'!DH164="Yes"),OFFSET('Sanitation Data'!$H$11,0,10*ROW('Sanitation Data'!H158)),NA())</f>
        <v>#N/A</v>
      </c>
      <c r="AT164" s="508" t="e">
        <f ca="1">+IF(AND(ISNUMBER(OFFSET('Sanitation Data'!$H$12,0,10*ROW('Sanitation Data'!H158))),'Data Summary'!DI164="Yes"),OFFSET('Sanitation Data'!$H$12,0,10*ROW('Sanitation Data'!H158)),NA())</f>
        <v>#N/A</v>
      </c>
      <c r="AU164" s="508" t="e">
        <f ca="1">+IF(AND(ISNUMBER(OFFSET('Sanitation Data'!$I$4,0,10*ROW('Sanitation Data'!I158))),'Data Summary'!DJ164="Yes"),100-OFFSET('Sanitation Data'!$I$4,0,10*ROW('Sanitation Data'!I158)),NA())</f>
        <v>#N/A</v>
      </c>
      <c r="AV164" s="508" t="e">
        <f ca="1">+IF(AND(ISNUMBER(OFFSET('Sanitation Data'!$I$6,0,10*ROW('Sanitation Data'!I158))),'Data Summary'!DK164="Yes"),OFFSET('Sanitation Data'!$I$6,0,10*ROW('Sanitation Data'!I158)),NA())</f>
        <v>#N/A</v>
      </c>
      <c r="AW164" s="508" t="e">
        <f ca="1">+IF(AND(ISNUMBER(OFFSET('Sanitation Data'!$I$10,0,10*ROW('Sanitation Data'!I158))),'Data Summary'!DL164="Yes"),OFFSET('Sanitation Data'!$I$10,0,10*ROW('Sanitation Data'!I158)),NA())</f>
        <v>#N/A</v>
      </c>
      <c r="AX164" s="508" t="e">
        <f ca="1">+IF(AND(ISNUMBER(OFFSET('Sanitation Data'!$I$11,0,10*ROW('Sanitation Data'!I158))),'Data Summary'!DM164="Yes"),OFFSET('Sanitation Data'!$I$11,0,10*ROW('Sanitation Data'!I158)),NA())</f>
        <v>#N/A</v>
      </c>
      <c r="AY164" s="508" t="e">
        <f ca="1">+IF(AND(ISNUMBER(OFFSET('Sanitation Data'!$I$12,0,10*ROW('Sanitation Data'!I158))),'Data Summary'!DN164="Yes"),OFFSET('Sanitation Data'!$I$12,0,10*ROW('Sanitation Data'!I158)),NA())</f>
        <v>#N/A</v>
      </c>
      <c r="AZ164" s="509" t="e">
        <f ca="1">+IF(AND(ISNUMBER(OFFSET('Hygiene Data'!$D$5,0,10*ROW('Hygiene Data'!D158))),'Data Summary'!DO164="Yes"),OFFSET('Hygiene Data'!$D$5,0,10*ROW('Hygiene Data'!D158)),NA())</f>
        <v>#N/A</v>
      </c>
      <c r="BA164" s="509" t="e">
        <f ca="1">+IF(AND(ISNUMBER(OFFSET('Hygiene Data'!$D$7,0,10*ROW('Hygiene Data'!D158))),'Data Summary'!DP164="Yes"),OFFSET('Hygiene Data'!$D$7,0,10*ROW('Hygiene Data'!D158)),NA())</f>
        <v>#N/A</v>
      </c>
      <c r="BB164" s="509" t="e">
        <f ca="1">+IF(AND(ISNUMBER(OFFSET('Hygiene Data'!$D$9,0,10*ROW('Hygiene Data'!D158))),'Data Summary'!DQ164="Yes"),OFFSET('Hygiene Data'!$D$9,0,10*ROW('Hygiene Data'!D158)),NA())</f>
        <v>#N/A</v>
      </c>
      <c r="BC164" s="509" t="e">
        <f ca="1">+IF(AND(ISNUMBER(OFFSET('Hygiene Data'!$E$5,0,10*ROW('Hygiene Data'!E158))),'Data Summary'!DR164="Yes"),OFFSET('Hygiene Data'!$E$5,0,10*ROW('Hygiene Data'!E158)),NA())</f>
        <v>#N/A</v>
      </c>
      <c r="BD164" s="509" t="e">
        <f ca="1">+IF(AND(ISNUMBER(OFFSET('Hygiene Data'!$E$7,0,10*ROW('Hygiene Data'!E158))),'Data Summary'!DS164="Yes"),OFFSET('Hygiene Data'!$E$7,0,10*ROW('Hygiene Data'!E158)),NA())</f>
        <v>#N/A</v>
      </c>
      <c r="BE164" s="509" t="e">
        <f ca="1">+IF(AND(ISNUMBER(OFFSET('Hygiene Data'!$E$9,0,10*ROW('Hygiene Data'!E158))),'Data Summary'!DT164="Yes"),OFFSET('Hygiene Data'!$E$9,0,10*ROW('Hygiene Data'!E158)),NA())</f>
        <v>#N/A</v>
      </c>
      <c r="BF164" s="509" t="e">
        <f ca="1">+IF(AND(ISNUMBER(OFFSET('Hygiene Data'!$F$5,0,10*ROW('Hygiene Data'!F158))),'Data Summary'!DU164="Yes"),OFFSET('Hygiene Data'!$F$5,0,10*ROW('Hygiene Data'!F158)),NA())</f>
        <v>#N/A</v>
      </c>
      <c r="BG164" s="509" t="e">
        <f ca="1">+IF(AND(ISNUMBER(OFFSET('Hygiene Data'!$F$7,0,10*ROW('Hygiene Data'!F158))),'Data Summary'!DV164="Yes"),OFFSET('Hygiene Data'!$F$7,0,10*ROW('Hygiene Data'!F158)),NA())</f>
        <v>#N/A</v>
      </c>
      <c r="BH164" s="509" t="e">
        <f ca="1">+IF(AND(ISNUMBER(OFFSET('Hygiene Data'!$F$9,0,10*ROW('Hygiene Data'!F158))),'Data Summary'!DW164="Yes"),OFFSET('Hygiene Data'!$F$9,0,10*ROW('Hygiene Data'!F158)),NA())</f>
        <v>#N/A</v>
      </c>
      <c r="BI164" s="509" t="e">
        <f ca="1">+IF(AND(ISNUMBER(OFFSET('Hygiene Data'!$G$5,0,10*ROW('Hygiene Data'!G158))),'Data Summary'!DX164="Yes"),OFFSET('Hygiene Data'!$G$5,0,10*ROW('Hygiene Data'!G158)),NA())</f>
        <v>#N/A</v>
      </c>
      <c r="BJ164" s="509" t="e">
        <f ca="1">+IF(AND(ISNUMBER(OFFSET('Hygiene Data'!$G$7,0,10*ROW('Hygiene Data'!G158))),'Data Summary'!DY164="Yes"),OFFSET('Hygiene Data'!$G$7,0,10*ROW('Hygiene Data'!G158)),NA())</f>
        <v>#N/A</v>
      </c>
      <c r="BK164" s="509" t="e">
        <f ca="1">+IF(AND(ISNUMBER(OFFSET('Hygiene Data'!$G$9,0,10*ROW('Hygiene Data'!G158))),'Data Summary'!DZ164="Yes"),OFFSET('Hygiene Data'!$G$9,0,10*ROW('Hygiene Data'!G158)),NA())</f>
        <v>#N/A</v>
      </c>
      <c r="BL164" s="509" t="e">
        <f ca="1">+IF(AND(ISNUMBER(OFFSET('Hygiene Data'!$H$5,0,10*ROW('Hygiene Data'!H158))),'Data Summary'!EA164="Yes"),OFFSET('Hygiene Data'!$H$5,0,10*ROW('Hygiene Data'!H158)),NA())</f>
        <v>#N/A</v>
      </c>
      <c r="BM164" s="509" t="e">
        <f ca="1">+IF(AND(ISNUMBER(OFFSET('Hygiene Data'!$H$7,0,10*ROW('Hygiene Data'!H158))),'Data Summary'!EB164="Yes"),OFFSET('Hygiene Data'!$H$7,0,10*ROW('Hygiene Data'!H158)),NA())</f>
        <v>#N/A</v>
      </c>
      <c r="BN164" s="509" t="e">
        <f ca="1">+IF(AND(ISNUMBER(OFFSET('Hygiene Data'!$H$9,0,10*ROW('Hygiene Data'!H158))),'Data Summary'!EC164="Yes"),OFFSET('Hygiene Data'!$H$9,0,10*ROW('Hygiene Data'!H158)),NA())</f>
        <v>#N/A</v>
      </c>
      <c r="BO164" s="509" t="e">
        <f ca="1">+IF(AND(ISNUMBER(OFFSET('Hygiene Data'!$I$5,0,10*ROW('Hygiene Data'!I158))),'Data Summary'!ED164="Yes"),OFFSET('Hygiene Data'!$I$5,0,10*ROW('Hygiene Data'!I158)),NA())</f>
        <v>#N/A</v>
      </c>
      <c r="BP164" s="509" t="e">
        <f ca="1">+IF(AND(ISNUMBER(OFFSET('Hygiene Data'!$I$7,0,10*ROW('Hygiene Data'!I158))),'Data Summary'!EE164="Yes"),OFFSET('Hygiene Data'!$I$7,0,10*ROW('Hygiene Data'!I158)),NA())</f>
        <v>#N/A</v>
      </c>
      <c r="BQ164" s="509" t="e">
        <f ca="1">+IF(AND(ISNUMBER(OFFSET('Hygiene Data'!$I$9,0,10*ROW('Hygiene Data'!I158))),'Data Summary'!EF164="Yes"),OFFSET('Hygiene Data'!$I$9,0,10*ROW('Hygiene Data'!I158)),NA())</f>
        <v>#N/A</v>
      </c>
    </row>
    <row r="165" spans="1:69" x14ac:dyDescent="0.25">
      <c r="A165" s="505" t="e">
        <f ca="1">+RIGHT('Data Summary'!A165,LEN('Data Summary'!A165)-9)</f>
        <v>#VALUE!</v>
      </c>
      <c r="B165" s="479" t="str">
        <f ca="1">+IF(ISTEXT('Data Summary'!B165),'Data Summary'!B165,"")</f>
        <v/>
      </c>
      <c r="C165" s="506" t="e">
        <f ca="1">+VALUE('Data Summary'!C165)</f>
        <v>#VALUE!</v>
      </c>
      <c r="D165" s="507" t="e">
        <f ca="1">+IF(AND(ISNUMBER(OFFSET('Water Data'!$D$4,0,10*ROW('Water Data'!D159))),'Data Summary'!BS165="Yes"),100-OFFSET('Water Data'!$D$4,0,10*ROW('Water Data'!D159)),NA())</f>
        <v>#N/A</v>
      </c>
      <c r="E165" s="507" t="e">
        <f ca="1">+IF(AND(ISNUMBER(OFFSET('Water Data'!$D$6,0,10*ROW('Water Data'!D159))),'Data Summary'!BT165="Yes"),OFFSET('Water Data'!$D$6,0,10*ROW('Water Data'!D159)),NA())</f>
        <v>#N/A</v>
      </c>
      <c r="F165" s="507" t="e">
        <f ca="1">+IF(AND(ISNUMBER(OFFSET('Water Data'!$D$9,0,10*ROW('Water Data'!D159))),'Data Summary'!BU165="Yes"),OFFSET('Water Data'!$D$9,0,10*ROW('Water Data'!D159)),NA())</f>
        <v>#N/A</v>
      </c>
      <c r="G165" s="507" t="e">
        <f ca="1">+IF(AND(ISNUMBER(OFFSET('Water Data'!$E$4,0,10*ROW('Water Data'!E159))),'Data Summary'!BV165="Yes"),100-OFFSET('Water Data'!$E$4,0,10*ROW('Water Data'!E159)),NA())</f>
        <v>#N/A</v>
      </c>
      <c r="H165" s="507" t="e">
        <f ca="1">+IF(AND(ISNUMBER(OFFSET('Water Data'!$E$6,0,10*ROW('Water Data'!E159))),'Data Summary'!BW165="Yes"),OFFSET('Water Data'!$E$6,0,10*ROW('Water Data'!E159)),NA())</f>
        <v>#N/A</v>
      </c>
      <c r="I165" s="507" t="e">
        <f ca="1">+IF(AND(ISNUMBER(OFFSET('Water Data'!$E$9,0,10*ROW('Water Data'!E159))),'Data Summary'!BX165="Yes"),OFFSET('Water Data'!$E$9,0,10*ROW('Water Data'!E159)),NA())</f>
        <v>#N/A</v>
      </c>
      <c r="J165" s="507" t="e">
        <f ca="1">+IF(AND(ISNUMBER(OFFSET('Water Data'!$F$4,0,10*ROW('Water Data'!F159))),'Data Summary'!BY165="Yes"),100-OFFSET('Water Data'!$F$4,0,10*ROW('Water Data'!F159)),NA())</f>
        <v>#N/A</v>
      </c>
      <c r="K165" s="507" t="e">
        <f ca="1">+IF(AND(ISNUMBER(OFFSET('Water Data'!$F$6,0,10*ROW('Water Data'!F159))),'Data Summary'!BZ165="Yes"),OFFSET('Water Data'!$F$6,0,10*ROW('Water Data'!F159)),NA())</f>
        <v>#N/A</v>
      </c>
      <c r="L165" s="507" t="e">
        <f ca="1">+IF(AND(ISNUMBER(OFFSET('Water Data'!$F$9,0,10*ROW('Water Data'!F159))),'Data Summary'!CA165="Yes"),OFFSET('Water Data'!$F$9,0,10*ROW('Water Data'!F159)),NA())</f>
        <v>#N/A</v>
      </c>
      <c r="M165" s="507" t="e">
        <f ca="1">+IF(AND(ISNUMBER(OFFSET('Water Data'!$G$4,0,10*ROW('Water Data'!G159))),'Data Summary'!CB165="Yes"),100-OFFSET('Water Data'!$G$4,0,10*ROW('Water Data'!G159)),NA())</f>
        <v>#N/A</v>
      </c>
      <c r="N165" s="507" t="e">
        <f ca="1">+IF(AND(ISNUMBER(OFFSET('Water Data'!$G$6,0,10*ROW('Water Data'!G159))),'Data Summary'!CC165="Yes"),OFFSET('Water Data'!$G$6,0,10*ROW('Water Data'!G159)),NA())</f>
        <v>#N/A</v>
      </c>
      <c r="O165" s="507" t="e">
        <f ca="1">+IF(AND(ISNUMBER(OFFSET('Water Data'!$G$9,0,10*ROW('Water Data'!G159))),'Data Summary'!CD165="Yes"),OFFSET('Water Data'!$G$9,0,10*ROW('Water Data'!G159)),NA())</f>
        <v>#N/A</v>
      </c>
      <c r="P165" s="507" t="e">
        <f ca="1">+IF(AND(ISNUMBER(OFFSET('Water Data'!$H$4,0,10*ROW('Water Data'!H159))),'Data Summary'!CE165="Yes"),100-OFFSET('Water Data'!$H$4,0,10*ROW('Water Data'!H159)),NA())</f>
        <v>#N/A</v>
      </c>
      <c r="Q165" s="507" t="e">
        <f ca="1">+IF(AND(ISNUMBER(OFFSET('Water Data'!$H$6,0,10*ROW('Water Data'!H159))),'Data Summary'!CF165="Yes"),OFFSET('Water Data'!$H$6,0,10*ROW('Water Data'!H159)),NA())</f>
        <v>#N/A</v>
      </c>
      <c r="R165" s="507" t="e">
        <f ca="1">+IF(AND(ISNUMBER(OFFSET('Water Data'!$H$9,0,10*ROW('Water Data'!H159))),'Data Summary'!CG165="Yes"),OFFSET('Water Data'!$H$9,0,10*ROW('Water Data'!H159)),NA())</f>
        <v>#N/A</v>
      </c>
      <c r="S165" s="507" t="e">
        <f ca="1">+IF(AND(ISNUMBER(OFFSET('Water Data'!$I$4,0,10*ROW('Water Data'!I159))),'Data Summary'!CH165="Yes"),100-OFFSET('Water Data'!$I$4,0,10*ROW('Water Data'!I159)),NA())</f>
        <v>#N/A</v>
      </c>
      <c r="T165" s="507" t="e">
        <f ca="1">+IF(AND(ISNUMBER(OFFSET('Water Data'!$I$6,0,10*ROW('Water Data'!I159))),'Data Summary'!CI165="Yes"),OFFSET('Water Data'!$I$6,0,10*ROW('Water Data'!I159)),NA())</f>
        <v>#N/A</v>
      </c>
      <c r="U165" s="507" t="e">
        <f ca="1">+IF(AND(ISNUMBER(OFFSET('Water Data'!$I$9,0,10*ROW('Water Data'!I159))),'Data Summary'!CJ165="Yes"),OFFSET('Water Data'!$I$9,0,10*ROW('Water Data'!I159)),NA())</f>
        <v>#N/A</v>
      </c>
      <c r="V165" s="508" t="e">
        <f ca="1">+IF(AND(ISNUMBER(OFFSET('Sanitation Data'!$D$4,0,10*ROW('Sanitation Data'!D159))),'Data Summary'!CK165="Yes"),100-OFFSET('Sanitation Data'!$D$4,0,10*ROW('Sanitation Data'!D159)),NA())</f>
        <v>#N/A</v>
      </c>
      <c r="W165" s="508" t="e">
        <f ca="1">+IF(AND(ISNUMBER(OFFSET('Sanitation Data'!$D$6,0,10*ROW('Sanitation Data'!D159))),'Data Summary'!CL165="Yes"),OFFSET('Sanitation Data'!$D$6,0,10*ROW('Sanitation Data'!D159)),NA())</f>
        <v>#N/A</v>
      </c>
      <c r="X165" s="508" t="e">
        <f ca="1">+IF(AND(ISNUMBER(OFFSET('Sanitation Data'!$D$10,0,10*ROW('Sanitation Data'!D159))),'Data Summary'!CM165="Yes"),OFFSET('Sanitation Data'!$D$10,0,10*ROW('Sanitation Data'!D159)),NA())</f>
        <v>#N/A</v>
      </c>
      <c r="Y165" s="508" t="e">
        <f ca="1">+IF(AND(ISNUMBER(OFFSET('Sanitation Data'!$D$11,0,10*ROW('Sanitation Data'!D159))),'Data Summary'!CN165="Yes"),OFFSET('Sanitation Data'!$D$11,0,10*ROW('Sanitation Data'!D159)),NA())</f>
        <v>#N/A</v>
      </c>
      <c r="Z165" s="508" t="e">
        <f ca="1">+IF(AND(ISNUMBER(OFFSET('Sanitation Data'!$D$12,0,10*ROW('Sanitation Data'!D159))),'Data Summary'!CO165="Yes"),OFFSET('Sanitation Data'!$D$12,0,10*ROW('Sanitation Data'!D159)),NA())</f>
        <v>#N/A</v>
      </c>
      <c r="AA165" s="508" t="e">
        <f ca="1">+IF(AND(ISNUMBER(OFFSET('Sanitation Data'!$E$4,0,10*ROW('Sanitation Data'!E159))),'Data Summary'!CP165="Yes"),100-OFFSET('Sanitation Data'!$E$4,0,10*ROW('Sanitation Data'!E159)),NA())</f>
        <v>#N/A</v>
      </c>
      <c r="AB165" s="508" t="e">
        <f ca="1">+IF(AND(ISNUMBER(OFFSET('Sanitation Data'!$E$6,0,10*ROW('Sanitation Data'!E159))),'Data Summary'!CQ165="Yes"),OFFSET('Sanitation Data'!$E$6,0,10*ROW('Sanitation Data'!E159)),NA())</f>
        <v>#N/A</v>
      </c>
      <c r="AC165" s="508" t="e">
        <f ca="1">+IF(AND(ISNUMBER(OFFSET('Sanitation Data'!$E$10,0,10*ROW('Sanitation Data'!E159))),'Data Summary'!CR165="Yes"),OFFSET('Sanitation Data'!$E$10,0,10*ROW('Sanitation Data'!E159)),NA())</f>
        <v>#N/A</v>
      </c>
      <c r="AD165" s="508" t="e">
        <f ca="1">+IF(AND(ISNUMBER(OFFSET('Sanitation Data'!$E$11,0,10*ROW('Sanitation Data'!E159))),'Data Summary'!CS165="Yes"),OFFSET('Sanitation Data'!$E$11,0,10*ROW('Sanitation Data'!E159)),NA())</f>
        <v>#N/A</v>
      </c>
      <c r="AE165" s="508" t="e">
        <f ca="1">+IF(AND(ISNUMBER(OFFSET('Sanitation Data'!$E$12,0,10*ROW('Sanitation Data'!E159))),'Data Summary'!CT165="Yes"),OFFSET('Sanitation Data'!$E$12,0,10*ROW('Sanitation Data'!E159)),NA())</f>
        <v>#N/A</v>
      </c>
      <c r="AF165" s="508" t="e">
        <f ca="1">+IF(AND(ISNUMBER(OFFSET('Sanitation Data'!$F$4,0,10*ROW('Sanitation Data'!F159))),'Data Summary'!CU165="Yes"),100-OFFSET('Sanitation Data'!$F$4,0,10*ROW('Sanitation Data'!F159)),NA())</f>
        <v>#N/A</v>
      </c>
      <c r="AG165" s="508" t="e">
        <f ca="1">+IF(AND(ISNUMBER(OFFSET('Sanitation Data'!$F$6,0,10*ROW('Sanitation Data'!F159))),'Data Summary'!CV165="Yes"),OFFSET('Sanitation Data'!$F$6,0,10*ROW('Sanitation Data'!F159)),NA())</f>
        <v>#N/A</v>
      </c>
      <c r="AH165" s="508" t="e">
        <f ca="1">+IF(AND(ISNUMBER(OFFSET('Sanitation Data'!$F$10,0,10*ROW('Sanitation Data'!F159))),'Data Summary'!CW165="Yes"),OFFSET('Sanitation Data'!$F$10,0,10*ROW('Sanitation Data'!F159)),NA())</f>
        <v>#N/A</v>
      </c>
      <c r="AI165" s="508" t="e">
        <f ca="1">+IF(AND(ISNUMBER(OFFSET('Sanitation Data'!$F$11,0,10*ROW('Sanitation Data'!F159))),'Data Summary'!CX165="Yes"),OFFSET('Sanitation Data'!$F$11,0,10*ROW('Sanitation Data'!F159)),NA())</f>
        <v>#N/A</v>
      </c>
      <c r="AJ165" s="508" t="e">
        <f ca="1">+IF(AND(ISNUMBER(OFFSET('Sanitation Data'!$F$12,0,10*ROW('Sanitation Data'!F159))),'Data Summary'!CY165="Yes"),OFFSET('Sanitation Data'!$F$12,0,10*ROW('Sanitation Data'!F159)),NA())</f>
        <v>#N/A</v>
      </c>
      <c r="AK165" s="508" t="e">
        <f ca="1">+IF(AND(ISNUMBER(OFFSET('Sanitation Data'!$G$4,0,10*ROW('Sanitation Data'!G159))),'Data Summary'!CZ165="Yes"),100-OFFSET('Sanitation Data'!$G$4,0,10*ROW('Sanitation Data'!G159)),NA())</f>
        <v>#N/A</v>
      </c>
      <c r="AL165" s="508" t="e">
        <f ca="1">+IF(AND(ISNUMBER(OFFSET('Sanitation Data'!$G$6,0,10*ROW('Sanitation Data'!G159))),'Data Summary'!DA165="Yes"),OFFSET('Sanitation Data'!$G$6,0,10*ROW('Sanitation Data'!G159)),NA())</f>
        <v>#N/A</v>
      </c>
      <c r="AM165" s="508" t="e">
        <f ca="1">+IF(AND(ISNUMBER(OFFSET('Sanitation Data'!$G$10,0,10*ROW('Sanitation Data'!G159))),'Data Summary'!DB165="Yes"),OFFSET('Sanitation Data'!$G$10,0,10*ROW('Sanitation Data'!G159)),NA())</f>
        <v>#N/A</v>
      </c>
      <c r="AN165" s="508" t="e">
        <f ca="1">+IF(AND(ISNUMBER(OFFSET('Sanitation Data'!$G$11,0,10*ROW('Sanitation Data'!G159))),'Data Summary'!DC165="Yes"),OFFSET('Sanitation Data'!$G$11,0,10*ROW('Sanitation Data'!G159)),NA())</f>
        <v>#N/A</v>
      </c>
      <c r="AO165" s="508" t="e">
        <f ca="1">+IF(AND(ISNUMBER(OFFSET('Sanitation Data'!$G$12,0,10*ROW('Sanitation Data'!G159))),'Data Summary'!DD165="Yes"),OFFSET('Sanitation Data'!$G$12,0,10*ROW('Sanitation Data'!G159)),NA())</f>
        <v>#N/A</v>
      </c>
      <c r="AP165" s="508" t="e">
        <f ca="1">+IF(AND(ISNUMBER(OFFSET('Sanitation Data'!$H$4,0,10*ROW('Sanitation Data'!H159))),'Data Summary'!DE165="Yes"),100-OFFSET('Sanitation Data'!$H$4,0,10*ROW('Sanitation Data'!H159)),NA())</f>
        <v>#N/A</v>
      </c>
      <c r="AQ165" s="508" t="e">
        <f ca="1">+IF(AND(ISNUMBER(OFFSET('Sanitation Data'!$H$6,0,10*ROW('Sanitation Data'!H159))),'Data Summary'!DF165="Yes"),OFFSET('Sanitation Data'!$H$6,0,10*ROW('Sanitation Data'!H159)),NA())</f>
        <v>#N/A</v>
      </c>
      <c r="AR165" s="508" t="e">
        <f ca="1">+IF(AND(ISNUMBER(OFFSET('Sanitation Data'!$H$10,0,10*ROW('Sanitation Data'!H159))),'Data Summary'!DG165="Yes"),OFFSET('Sanitation Data'!$H$10,0,10*ROW('Sanitation Data'!H159)),NA())</f>
        <v>#N/A</v>
      </c>
      <c r="AS165" s="508" t="e">
        <f ca="1">+IF(AND(ISNUMBER(OFFSET('Sanitation Data'!$H$11,0,10*ROW('Sanitation Data'!H159))),'Data Summary'!DH165="Yes"),OFFSET('Sanitation Data'!$H$11,0,10*ROW('Sanitation Data'!H159)),NA())</f>
        <v>#N/A</v>
      </c>
      <c r="AT165" s="508" t="e">
        <f ca="1">+IF(AND(ISNUMBER(OFFSET('Sanitation Data'!$H$12,0,10*ROW('Sanitation Data'!H159))),'Data Summary'!DI165="Yes"),OFFSET('Sanitation Data'!$H$12,0,10*ROW('Sanitation Data'!H159)),NA())</f>
        <v>#N/A</v>
      </c>
      <c r="AU165" s="508" t="e">
        <f ca="1">+IF(AND(ISNUMBER(OFFSET('Sanitation Data'!$I$4,0,10*ROW('Sanitation Data'!I159))),'Data Summary'!DJ165="Yes"),100-OFFSET('Sanitation Data'!$I$4,0,10*ROW('Sanitation Data'!I159)),NA())</f>
        <v>#N/A</v>
      </c>
      <c r="AV165" s="508" t="e">
        <f ca="1">+IF(AND(ISNUMBER(OFFSET('Sanitation Data'!$I$6,0,10*ROW('Sanitation Data'!I159))),'Data Summary'!DK165="Yes"),OFFSET('Sanitation Data'!$I$6,0,10*ROW('Sanitation Data'!I159)),NA())</f>
        <v>#N/A</v>
      </c>
      <c r="AW165" s="508" t="e">
        <f ca="1">+IF(AND(ISNUMBER(OFFSET('Sanitation Data'!$I$10,0,10*ROW('Sanitation Data'!I159))),'Data Summary'!DL165="Yes"),OFFSET('Sanitation Data'!$I$10,0,10*ROW('Sanitation Data'!I159)),NA())</f>
        <v>#N/A</v>
      </c>
      <c r="AX165" s="508" t="e">
        <f ca="1">+IF(AND(ISNUMBER(OFFSET('Sanitation Data'!$I$11,0,10*ROW('Sanitation Data'!I159))),'Data Summary'!DM165="Yes"),OFFSET('Sanitation Data'!$I$11,0,10*ROW('Sanitation Data'!I159)),NA())</f>
        <v>#N/A</v>
      </c>
      <c r="AY165" s="508" t="e">
        <f ca="1">+IF(AND(ISNUMBER(OFFSET('Sanitation Data'!$I$12,0,10*ROW('Sanitation Data'!I159))),'Data Summary'!DN165="Yes"),OFFSET('Sanitation Data'!$I$12,0,10*ROW('Sanitation Data'!I159)),NA())</f>
        <v>#N/A</v>
      </c>
      <c r="AZ165" s="509" t="e">
        <f ca="1">+IF(AND(ISNUMBER(OFFSET('Hygiene Data'!$D$5,0,10*ROW('Hygiene Data'!D159))),'Data Summary'!DO165="Yes"),OFFSET('Hygiene Data'!$D$5,0,10*ROW('Hygiene Data'!D159)),NA())</f>
        <v>#N/A</v>
      </c>
      <c r="BA165" s="509" t="e">
        <f ca="1">+IF(AND(ISNUMBER(OFFSET('Hygiene Data'!$D$7,0,10*ROW('Hygiene Data'!D159))),'Data Summary'!DP165="Yes"),OFFSET('Hygiene Data'!$D$7,0,10*ROW('Hygiene Data'!D159)),NA())</f>
        <v>#N/A</v>
      </c>
      <c r="BB165" s="509" t="e">
        <f ca="1">+IF(AND(ISNUMBER(OFFSET('Hygiene Data'!$D$9,0,10*ROW('Hygiene Data'!D159))),'Data Summary'!DQ165="Yes"),OFFSET('Hygiene Data'!$D$9,0,10*ROW('Hygiene Data'!D159)),NA())</f>
        <v>#N/A</v>
      </c>
      <c r="BC165" s="509" t="e">
        <f ca="1">+IF(AND(ISNUMBER(OFFSET('Hygiene Data'!$E$5,0,10*ROW('Hygiene Data'!E159))),'Data Summary'!DR165="Yes"),OFFSET('Hygiene Data'!$E$5,0,10*ROW('Hygiene Data'!E159)),NA())</f>
        <v>#N/A</v>
      </c>
      <c r="BD165" s="509" t="e">
        <f ca="1">+IF(AND(ISNUMBER(OFFSET('Hygiene Data'!$E$7,0,10*ROW('Hygiene Data'!E159))),'Data Summary'!DS165="Yes"),OFFSET('Hygiene Data'!$E$7,0,10*ROW('Hygiene Data'!E159)),NA())</f>
        <v>#N/A</v>
      </c>
      <c r="BE165" s="509" t="e">
        <f ca="1">+IF(AND(ISNUMBER(OFFSET('Hygiene Data'!$E$9,0,10*ROW('Hygiene Data'!E159))),'Data Summary'!DT165="Yes"),OFFSET('Hygiene Data'!$E$9,0,10*ROW('Hygiene Data'!E159)),NA())</f>
        <v>#N/A</v>
      </c>
      <c r="BF165" s="509" t="e">
        <f ca="1">+IF(AND(ISNUMBER(OFFSET('Hygiene Data'!$F$5,0,10*ROW('Hygiene Data'!F159))),'Data Summary'!DU165="Yes"),OFFSET('Hygiene Data'!$F$5,0,10*ROW('Hygiene Data'!F159)),NA())</f>
        <v>#N/A</v>
      </c>
      <c r="BG165" s="509" t="e">
        <f ca="1">+IF(AND(ISNUMBER(OFFSET('Hygiene Data'!$F$7,0,10*ROW('Hygiene Data'!F159))),'Data Summary'!DV165="Yes"),OFFSET('Hygiene Data'!$F$7,0,10*ROW('Hygiene Data'!F159)),NA())</f>
        <v>#N/A</v>
      </c>
      <c r="BH165" s="509" t="e">
        <f ca="1">+IF(AND(ISNUMBER(OFFSET('Hygiene Data'!$F$9,0,10*ROW('Hygiene Data'!F159))),'Data Summary'!DW165="Yes"),OFFSET('Hygiene Data'!$F$9,0,10*ROW('Hygiene Data'!F159)),NA())</f>
        <v>#N/A</v>
      </c>
      <c r="BI165" s="509" t="e">
        <f ca="1">+IF(AND(ISNUMBER(OFFSET('Hygiene Data'!$G$5,0,10*ROW('Hygiene Data'!G159))),'Data Summary'!DX165="Yes"),OFFSET('Hygiene Data'!$G$5,0,10*ROW('Hygiene Data'!G159)),NA())</f>
        <v>#N/A</v>
      </c>
      <c r="BJ165" s="509" t="e">
        <f ca="1">+IF(AND(ISNUMBER(OFFSET('Hygiene Data'!$G$7,0,10*ROW('Hygiene Data'!G159))),'Data Summary'!DY165="Yes"),OFFSET('Hygiene Data'!$G$7,0,10*ROW('Hygiene Data'!G159)),NA())</f>
        <v>#N/A</v>
      </c>
      <c r="BK165" s="509" t="e">
        <f ca="1">+IF(AND(ISNUMBER(OFFSET('Hygiene Data'!$G$9,0,10*ROW('Hygiene Data'!G159))),'Data Summary'!DZ165="Yes"),OFFSET('Hygiene Data'!$G$9,0,10*ROW('Hygiene Data'!G159)),NA())</f>
        <v>#N/A</v>
      </c>
      <c r="BL165" s="509" t="e">
        <f ca="1">+IF(AND(ISNUMBER(OFFSET('Hygiene Data'!$H$5,0,10*ROW('Hygiene Data'!H159))),'Data Summary'!EA165="Yes"),OFFSET('Hygiene Data'!$H$5,0,10*ROW('Hygiene Data'!H159)),NA())</f>
        <v>#N/A</v>
      </c>
      <c r="BM165" s="509" t="e">
        <f ca="1">+IF(AND(ISNUMBER(OFFSET('Hygiene Data'!$H$7,0,10*ROW('Hygiene Data'!H159))),'Data Summary'!EB165="Yes"),OFFSET('Hygiene Data'!$H$7,0,10*ROW('Hygiene Data'!H159)),NA())</f>
        <v>#N/A</v>
      </c>
      <c r="BN165" s="509" t="e">
        <f ca="1">+IF(AND(ISNUMBER(OFFSET('Hygiene Data'!$H$9,0,10*ROW('Hygiene Data'!H159))),'Data Summary'!EC165="Yes"),OFFSET('Hygiene Data'!$H$9,0,10*ROW('Hygiene Data'!H159)),NA())</f>
        <v>#N/A</v>
      </c>
      <c r="BO165" s="509" t="e">
        <f ca="1">+IF(AND(ISNUMBER(OFFSET('Hygiene Data'!$I$5,0,10*ROW('Hygiene Data'!I159))),'Data Summary'!ED165="Yes"),OFFSET('Hygiene Data'!$I$5,0,10*ROW('Hygiene Data'!I159)),NA())</f>
        <v>#N/A</v>
      </c>
      <c r="BP165" s="509" t="e">
        <f ca="1">+IF(AND(ISNUMBER(OFFSET('Hygiene Data'!$I$7,0,10*ROW('Hygiene Data'!I159))),'Data Summary'!EE165="Yes"),OFFSET('Hygiene Data'!$I$7,0,10*ROW('Hygiene Data'!I159)),NA())</f>
        <v>#N/A</v>
      </c>
      <c r="BQ165" s="509" t="e">
        <f ca="1">+IF(AND(ISNUMBER(OFFSET('Hygiene Data'!$I$9,0,10*ROW('Hygiene Data'!I159))),'Data Summary'!EF165="Yes"),OFFSET('Hygiene Data'!$I$9,0,10*ROW('Hygiene Data'!I159)),NA())</f>
        <v>#N/A</v>
      </c>
    </row>
    <row r="166" spans="1:69" x14ac:dyDescent="0.25">
      <c r="A166" s="505" t="e">
        <f ca="1">+RIGHT('Data Summary'!A166,LEN('Data Summary'!A166)-9)</f>
        <v>#VALUE!</v>
      </c>
      <c r="B166" s="479" t="str">
        <f ca="1">+IF(ISTEXT('Data Summary'!B166),'Data Summary'!B166,"")</f>
        <v/>
      </c>
      <c r="C166" s="506" t="e">
        <f ca="1">+VALUE('Data Summary'!C166)</f>
        <v>#VALUE!</v>
      </c>
      <c r="D166" s="507" t="e">
        <f ca="1">+IF(AND(ISNUMBER(OFFSET('Water Data'!$D$4,0,10*ROW('Water Data'!D160))),'Data Summary'!BS166="Yes"),100-OFFSET('Water Data'!$D$4,0,10*ROW('Water Data'!D160)),NA())</f>
        <v>#N/A</v>
      </c>
      <c r="E166" s="507" t="e">
        <f ca="1">+IF(AND(ISNUMBER(OFFSET('Water Data'!$D$6,0,10*ROW('Water Data'!D160))),'Data Summary'!BT166="Yes"),OFFSET('Water Data'!$D$6,0,10*ROW('Water Data'!D160)),NA())</f>
        <v>#N/A</v>
      </c>
      <c r="F166" s="507" t="e">
        <f ca="1">+IF(AND(ISNUMBER(OFFSET('Water Data'!$D$9,0,10*ROW('Water Data'!D160))),'Data Summary'!BU166="Yes"),OFFSET('Water Data'!$D$9,0,10*ROW('Water Data'!D160)),NA())</f>
        <v>#N/A</v>
      </c>
      <c r="G166" s="507" t="e">
        <f ca="1">+IF(AND(ISNUMBER(OFFSET('Water Data'!$E$4,0,10*ROW('Water Data'!E160))),'Data Summary'!BV166="Yes"),100-OFFSET('Water Data'!$E$4,0,10*ROW('Water Data'!E160)),NA())</f>
        <v>#N/A</v>
      </c>
      <c r="H166" s="507" t="e">
        <f ca="1">+IF(AND(ISNUMBER(OFFSET('Water Data'!$E$6,0,10*ROW('Water Data'!E160))),'Data Summary'!BW166="Yes"),OFFSET('Water Data'!$E$6,0,10*ROW('Water Data'!E160)),NA())</f>
        <v>#N/A</v>
      </c>
      <c r="I166" s="507" t="e">
        <f ca="1">+IF(AND(ISNUMBER(OFFSET('Water Data'!$E$9,0,10*ROW('Water Data'!E160))),'Data Summary'!BX166="Yes"),OFFSET('Water Data'!$E$9,0,10*ROW('Water Data'!E160)),NA())</f>
        <v>#N/A</v>
      </c>
      <c r="J166" s="507" t="e">
        <f ca="1">+IF(AND(ISNUMBER(OFFSET('Water Data'!$F$4,0,10*ROW('Water Data'!F160))),'Data Summary'!BY166="Yes"),100-OFFSET('Water Data'!$F$4,0,10*ROW('Water Data'!F160)),NA())</f>
        <v>#N/A</v>
      </c>
      <c r="K166" s="507" t="e">
        <f ca="1">+IF(AND(ISNUMBER(OFFSET('Water Data'!$F$6,0,10*ROW('Water Data'!F160))),'Data Summary'!BZ166="Yes"),OFFSET('Water Data'!$F$6,0,10*ROW('Water Data'!F160)),NA())</f>
        <v>#N/A</v>
      </c>
      <c r="L166" s="507" t="e">
        <f ca="1">+IF(AND(ISNUMBER(OFFSET('Water Data'!$F$9,0,10*ROW('Water Data'!F160))),'Data Summary'!CA166="Yes"),OFFSET('Water Data'!$F$9,0,10*ROW('Water Data'!F160)),NA())</f>
        <v>#N/A</v>
      </c>
      <c r="M166" s="507" t="e">
        <f ca="1">+IF(AND(ISNUMBER(OFFSET('Water Data'!$G$4,0,10*ROW('Water Data'!G160))),'Data Summary'!CB166="Yes"),100-OFFSET('Water Data'!$G$4,0,10*ROW('Water Data'!G160)),NA())</f>
        <v>#N/A</v>
      </c>
      <c r="N166" s="507" t="e">
        <f ca="1">+IF(AND(ISNUMBER(OFFSET('Water Data'!$G$6,0,10*ROW('Water Data'!G160))),'Data Summary'!CC166="Yes"),OFFSET('Water Data'!$G$6,0,10*ROW('Water Data'!G160)),NA())</f>
        <v>#N/A</v>
      </c>
      <c r="O166" s="507" t="e">
        <f ca="1">+IF(AND(ISNUMBER(OFFSET('Water Data'!$G$9,0,10*ROW('Water Data'!G160))),'Data Summary'!CD166="Yes"),OFFSET('Water Data'!$G$9,0,10*ROW('Water Data'!G160)),NA())</f>
        <v>#N/A</v>
      </c>
      <c r="P166" s="507" t="e">
        <f ca="1">+IF(AND(ISNUMBER(OFFSET('Water Data'!$H$4,0,10*ROW('Water Data'!H160))),'Data Summary'!CE166="Yes"),100-OFFSET('Water Data'!$H$4,0,10*ROW('Water Data'!H160)),NA())</f>
        <v>#N/A</v>
      </c>
      <c r="Q166" s="507" t="e">
        <f ca="1">+IF(AND(ISNUMBER(OFFSET('Water Data'!$H$6,0,10*ROW('Water Data'!H160))),'Data Summary'!CF166="Yes"),OFFSET('Water Data'!$H$6,0,10*ROW('Water Data'!H160)),NA())</f>
        <v>#N/A</v>
      </c>
      <c r="R166" s="507" t="e">
        <f ca="1">+IF(AND(ISNUMBER(OFFSET('Water Data'!$H$9,0,10*ROW('Water Data'!H160))),'Data Summary'!CG166="Yes"),OFFSET('Water Data'!$H$9,0,10*ROW('Water Data'!H160)),NA())</f>
        <v>#N/A</v>
      </c>
      <c r="S166" s="507" t="e">
        <f ca="1">+IF(AND(ISNUMBER(OFFSET('Water Data'!$I$4,0,10*ROW('Water Data'!I160))),'Data Summary'!CH166="Yes"),100-OFFSET('Water Data'!$I$4,0,10*ROW('Water Data'!I160)),NA())</f>
        <v>#N/A</v>
      </c>
      <c r="T166" s="507" t="e">
        <f ca="1">+IF(AND(ISNUMBER(OFFSET('Water Data'!$I$6,0,10*ROW('Water Data'!I160))),'Data Summary'!CI166="Yes"),OFFSET('Water Data'!$I$6,0,10*ROW('Water Data'!I160)),NA())</f>
        <v>#N/A</v>
      </c>
      <c r="U166" s="507" t="e">
        <f ca="1">+IF(AND(ISNUMBER(OFFSET('Water Data'!$I$9,0,10*ROW('Water Data'!I160))),'Data Summary'!CJ166="Yes"),OFFSET('Water Data'!$I$9,0,10*ROW('Water Data'!I160)),NA())</f>
        <v>#N/A</v>
      </c>
      <c r="V166" s="508" t="e">
        <f ca="1">+IF(AND(ISNUMBER(OFFSET('Sanitation Data'!$D$4,0,10*ROW('Sanitation Data'!D160))),'Data Summary'!CK166="Yes"),100-OFFSET('Sanitation Data'!$D$4,0,10*ROW('Sanitation Data'!D160)),NA())</f>
        <v>#N/A</v>
      </c>
      <c r="W166" s="508" t="e">
        <f ca="1">+IF(AND(ISNUMBER(OFFSET('Sanitation Data'!$D$6,0,10*ROW('Sanitation Data'!D160))),'Data Summary'!CL166="Yes"),OFFSET('Sanitation Data'!$D$6,0,10*ROW('Sanitation Data'!D160)),NA())</f>
        <v>#N/A</v>
      </c>
      <c r="X166" s="508" t="e">
        <f ca="1">+IF(AND(ISNUMBER(OFFSET('Sanitation Data'!$D$10,0,10*ROW('Sanitation Data'!D160))),'Data Summary'!CM166="Yes"),OFFSET('Sanitation Data'!$D$10,0,10*ROW('Sanitation Data'!D160)),NA())</f>
        <v>#N/A</v>
      </c>
      <c r="Y166" s="508" t="e">
        <f ca="1">+IF(AND(ISNUMBER(OFFSET('Sanitation Data'!$D$11,0,10*ROW('Sanitation Data'!D160))),'Data Summary'!CN166="Yes"),OFFSET('Sanitation Data'!$D$11,0,10*ROW('Sanitation Data'!D160)),NA())</f>
        <v>#N/A</v>
      </c>
      <c r="Z166" s="508" t="e">
        <f ca="1">+IF(AND(ISNUMBER(OFFSET('Sanitation Data'!$D$12,0,10*ROW('Sanitation Data'!D160))),'Data Summary'!CO166="Yes"),OFFSET('Sanitation Data'!$D$12,0,10*ROW('Sanitation Data'!D160)),NA())</f>
        <v>#N/A</v>
      </c>
      <c r="AA166" s="508" t="e">
        <f ca="1">+IF(AND(ISNUMBER(OFFSET('Sanitation Data'!$E$4,0,10*ROW('Sanitation Data'!E160))),'Data Summary'!CP166="Yes"),100-OFFSET('Sanitation Data'!$E$4,0,10*ROW('Sanitation Data'!E160)),NA())</f>
        <v>#N/A</v>
      </c>
      <c r="AB166" s="508" t="e">
        <f ca="1">+IF(AND(ISNUMBER(OFFSET('Sanitation Data'!$E$6,0,10*ROW('Sanitation Data'!E160))),'Data Summary'!CQ166="Yes"),OFFSET('Sanitation Data'!$E$6,0,10*ROW('Sanitation Data'!E160)),NA())</f>
        <v>#N/A</v>
      </c>
      <c r="AC166" s="508" t="e">
        <f ca="1">+IF(AND(ISNUMBER(OFFSET('Sanitation Data'!$E$10,0,10*ROW('Sanitation Data'!E160))),'Data Summary'!CR166="Yes"),OFFSET('Sanitation Data'!$E$10,0,10*ROW('Sanitation Data'!E160)),NA())</f>
        <v>#N/A</v>
      </c>
      <c r="AD166" s="508" t="e">
        <f ca="1">+IF(AND(ISNUMBER(OFFSET('Sanitation Data'!$E$11,0,10*ROW('Sanitation Data'!E160))),'Data Summary'!CS166="Yes"),OFFSET('Sanitation Data'!$E$11,0,10*ROW('Sanitation Data'!E160)),NA())</f>
        <v>#N/A</v>
      </c>
      <c r="AE166" s="508" t="e">
        <f ca="1">+IF(AND(ISNUMBER(OFFSET('Sanitation Data'!$E$12,0,10*ROW('Sanitation Data'!E160))),'Data Summary'!CT166="Yes"),OFFSET('Sanitation Data'!$E$12,0,10*ROW('Sanitation Data'!E160)),NA())</f>
        <v>#N/A</v>
      </c>
      <c r="AF166" s="508" t="e">
        <f ca="1">+IF(AND(ISNUMBER(OFFSET('Sanitation Data'!$F$4,0,10*ROW('Sanitation Data'!F160))),'Data Summary'!CU166="Yes"),100-OFFSET('Sanitation Data'!$F$4,0,10*ROW('Sanitation Data'!F160)),NA())</f>
        <v>#N/A</v>
      </c>
      <c r="AG166" s="508" t="e">
        <f ca="1">+IF(AND(ISNUMBER(OFFSET('Sanitation Data'!$F$6,0,10*ROW('Sanitation Data'!F160))),'Data Summary'!CV166="Yes"),OFFSET('Sanitation Data'!$F$6,0,10*ROW('Sanitation Data'!F160)),NA())</f>
        <v>#N/A</v>
      </c>
      <c r="AH166" s="508" t="e">
        <f ca="1">+IF(AND(ISNUMBER(OFFSET('Sanitation Data'!$F$10,0,10*ROW('Sanitation Data'!F160))),'Data Summary'!CW166="Yes"),OFFSET('Sanitation Data'!$F$10,0,10*ROW('Sanitation Data'!F160)),NA())</f>
        <v>#N/A</v>
      </c>
      <c r="AI166" s="508" t="e">
        <f ca="1">+IF(AND(ISNUMBER(OFFSET('Sanitation Data'!$F$11,0,10*ROW('Sanitation Data'!F160))),'Data Summary'!CX166="Yes"),OFFSET('Sanitation Data'!$F$11,0,10*ROW('Sanitation Data'!F160)),NA())</f>
        <v>#N/A</v>
      </c>
      <c r="AJ166" s="508" t="e">
        <f ca="1">+IF(AND(ISNUMBER(OFFSET('Sanitation Data'!$F$12,0,10*ROW('Sanitation Data'!F160))),'Data Summary'!CY166="Yes"),OFFSET('Sanitation Data'!$F$12,0,10*ROW('Sanitation Data'!F160)),NA())</f>
        <v>#N/A</v>
      </c>
      <c r="AK166" s="508" t="e">
        <f ca="1">+IF(AND(ISNUMBER(OFFSET('Sanitation Data'!$G$4,0,10*ROW('Sanitation Data'!G160))),'Data Summary'!CZ166="Yes"),100-OFFSET('Sanitation Data'!$G$4,0,10*ROW('Sanitation Data'!G160)),NA())</f>
        <v>#N/A</v>
      </c>
      <c r="AL166" s="508" t="e">
        <f ca="1">+IF(AND(ISNUMBER(OFFSET('Sanitation Data'!$G$6,0,10*ROW('Sanitation Data'!G160))),'Data Summary'!DA166="Yes"),OFFSET('Sanitation Data'!$G$6,0,10*ROW('Sanitation Data'!G160)),NA())</f>
        <v>#N/A</v>
      </c>
      <c r="AM166" s="508" t="e">
        <f ca="1">+IF(AND(ISNUMBER(OFFSET('Sanitation Data'!$G$10,0,10*ROW('Sanitation Data'!G160))),'Data Summary'!DB166="Yes"),OFFSET('Sanitation Data'!$G$10,0,10*ROW('Sanitation Data'!G160)),NA())</f>
        <v>#N/A</v>
      </c>
      <c r="AN166" s="508" t="e">
        <f ca="1">+IF(AND(ISNUMBER(OFFSET('Sanitation Data'!$G$11,0,10*ROW('Sanitation Data'!G160))),'Data Summary'!DC166="Yes"),OFFSET('Sanitation Data'!$G$11,0,10*ROW('Sanitation Data'!G160)),NA())</f>
        <v>#N/A</v>
      </c>
      <c r="AO166" s="508" t="e">
        <f ca="1">+IF(AND(ISNUMBER(OFFSET('Sanitation Data'!$G$12,0,10*ROW('Sanitation Data'!G160))),'Data Summary'!DD166="Yes"),OFFSET('Sanitation Data'!$G$12,0,10*ROW('Sanitation Data'!G160)),NA())</f>
        <v>#N/A</v>
      </c>
      <c r="AP166" s="508" t="e">
        <f ca="1">+IF(AND(ISNUMBER(OFFSET('Sanitation Data'!$H$4,0,10*ROW('Sanitation Data'!H160))),'Data Summary'!DE166="Yes"),100-OFFSET('Sanitation Data'!$H$4,0,10*ROW('Sanitation Data'!H160)),NA())</f>
        <v>#N/A</v>
      </c>
      <c r="AQ166" s="508" t="e">
        <f ca="1">+IF(AND(ISNUMBER(OFFSET('Sanitation Data'!$H$6,0,10*ROW('Sanitation Data'!H160))),'Data Summary'!DF166="Yes"),OFFSET('Sanitation Data'!$H$6,0,10*ROW('Sanitation Data'!H160)),NA())</f>
        <v>#N/A</v>
      </c>
      <c r="AR166" s="508" t="e">
        <f ca="1">+IF(AND(ISNUMBER(OFFSET('Sanitation Data'!$H$10,0,10*ROW('Sanitation Data'!H160))),'Data Summary'!DG166="Yes"),OFFSET('Sanitation Data'!$H$10,0,10*ROW('Sanitation Data'!H160)),NA())</f>
        <v>#N/A</v>
      </c>
      <c r="AS166" s="508" t="e">
        <f ca="1">+IF(AND(ISNUMBER(OFFSET('Sanitation Data'!$H$11,0,10*ROW('Sanitation Data'!H160))),'Data Summary'!DH166="Yes"),OFFSET('Sanitation Data'!$H$11,0,10*ROW('Sanitation Data'!H160)),NA())</f>
        <v>#N/A</v>
      </c>
      <c r="AT166" s="508" t="e">
        <f ca="1">+IF(AND(ISNUMBER(OFFSET('Sanitation Data'!$H$12,0,10*ROW('Sanitation Data'!H160))),'Data Summary'!DI166="Yes"),OFFSET('Sanitation Data'!$H$12,0,10*ROW('Sanitation Data'!H160)),NA())</f>
        <v>#N/A</v>
      </c>
      <c r="AU166" s="508" t="e">
        <f ca="1">+IF(AND(ISNUMBER(OFFSET('Sanitation Data'!$I$4,0,10*ROW('Sanitation Data'!I160))),'Data Summary'!DJ166="Yes"),100-OFFSET('Sanitation Data'!$I$4,0,10*ROW('Sanitation Data'!I160)),NA())</f>
        <v>#N/A</v>
      </c>
      <c r="AV166" s="508" t="e">
        <f ca="1">+IF(AND(ISNUMBER(OFFSET('Sanitation Data'!$I$6,0,10*ROW('Sanitation Data'!I160))),'Data Summary'!DK166="Yes"),OFFSET('Sanitation Data'!$I$6,0,10*ROW('Sanitation Data'!I160)),NA())</f>
        <v>#N/A</v>
      </c>
      <c r="AW166" s="508" t="e">
        <f ca="1">+IF(AND(ISNUMBER(OFFSET('Sanitation Data'!$I$10,0,10*ROW('Sanitation Data'!I160))),'Data Summary'!DL166="Yes"),OFFSET('Sanitation Data'!$I$10,0,10*ROW('Sanitation Data'!I160)),NA())</f>
        <v>#N/A</v>
      </c>
      <c r="AX166" s="508" t="e">
        <f ca="1">+IF(AND(ISNUMBER(OFFSET('Sanitation Data'!$I$11,0,10*ROW('Sanitation Data'!I160))),'Data Summary'!DM166="Yes"),OFFSET('Sanitation Data'!$I$11,0,10*ROW('Sanitation Data'!I160)),NA())</f>
        <v>#N/A</v>
      </c>
      <c r="AY166" s="508" t="e">
        <f ca="1">+IF(AND(ISNUMBER(OFFSET('Sanitation Data'!$I$12,0,10*ROW('Sanitation Data'!I160))),'Data Summary'!DN166="Yes"),OFFSET('Sanitation Data'!$I$12,0,10*ROW('Sanitation Data'!I160)),NA())</f>
        <v>#N/A</v>
      </c>
      <c r="AZ166" s="509" t="e">
        <f ca="1">+IF(AND(ISNUMBER(OFFSET('Hygiene Data'!$D$5,0,10*ROW('Hygiene Data'!D160))),'Data Summary'!DO166="Yes"),OFFSET('Hygiene Data'!$D$5,0,10*ROW('Hygiene Data'!D160)),NA())</f>
        <v>#N/A</v>
      </c>
      <c r="BA166" s="509" t="e">
        <f ca="1">+IF(AND(ISNUMBER(OFFSET('Hygiene Data'!$D$7,0,10*ROW('Hygiene Data'!D160))),'Data Summary'!DP166="Yes"),OFFSET('Hygiene Data'!$D$7,0,10*ROW('Hygiene Data'!D160)),NA())</f>
        <v>#N/A</v>
      </c>
      <c r="BB166" s="509" t="e">
        <f ca="1">+IF(AND(ISNUMBER(OFFSET('Hygiene Data'!$D$9,0,10*ROW('Hygiene Data'!D160))),'Data Summary'!DQ166="Yes"),OFFSET('Hygiene Data'!$D$9,0,10*ROW('Hygiene Data'!D160)),NA())</f>
        <v>#N/A</v>
      </c>
      <c r="BC166" s="509" t="e">
        <f ca="1">+IF(AND(ISNUMBER(OFFSET('Hygiene Data'!$E$5,0,10*ROW('Hygiene Data'!E160))),'Data Summary'!DR166="Yes"),OFFSET('Hygiene Data'!$E$5,0,10*ROW('Hygiene Data'!E160)),NA())</f>
        <v>#N/A</v>
      </c>
      <c r="BD166" s="509" t="e">
        <f ca="1">+IF(AND(ISNUMBER(OFFSET('Hygiene Data'!$E$7,0,10*ROW('Hygiene Data'!E160))),'Data Summary'!DS166="Yes"),OFFSET('Hygiene Data'!$E$7,0,10*ROW('Hygiene Data'!E160)),NA())</f>
        <v>#N/A</v>
      </c>
      <c r="BE166" s="509" t="e">
        <f ca="1">+IF(AND(ISNUMBER(OFFSET('Hygiene Data'!$E$9,0,10*ROW('Hygiene Data'!E160))),'Data Summary'!DT166="Yes"),OFFSET('Hygiene Data'!$E$9,0,10*ROW('Hygiene Data'!E160)),NA())</f>
        <v>#N/A</v>
      </c>
      <c r="BF166" s="509" t="e">
        <f ca="1">+IF(AND(ISNUMBER(OFFSET('Hygiene Data'!$F$5,0,10*ROW('Hygiene Data'!F160))),'Data Summary'!DU166="Yes"),OFFSET('Hygiene Data'!$F$5,0,10*ROW('Hygiene Data'!F160)),NA())</f>
        <v>#N/A</v>
      </c>
      <c r="BG166" s="509" t="e">
        <f ca="1">+IF(AND(ISNUMBER(OFFSET('Hygiene Data'!$F$7,0,10*ROW('Hygiene Data'!F160))),'Data Summary'!DV166="Yes"),OFFSET('Hygiene Data'!$F$7,0,10*ROW('Hygiene Data'!F160)),NA())</f>
        <v>#N/A</v>
      </c>
      <c r="BH166" s="509" t="e">
        <f ca="1">+IF(AND(ISNUMBER(OFFSET('Hygiene Data'!$F$9,0,10*ROW('Hygiene Data'!F160))),'Data Summary'!DW166="Yes"),OFFSET('Hygiene Data'!$F$9,0,10*ROW('Hygiene Data'!F160)),NA())</f>
        <v>#N/A</v>
      </c>
      <c r="BI166" s="509" t="e">
        <f ca="1">+IF(AND(ISNUMBER(OFFSET('Hygiene Data'!$G$5,0,10*ROW('Hygiene Data'!G160))),'Data Summary'!DX166="Yes"),OFFSET('Hygiene Data'!$G$5,0,10*ROW('Hygiene Data'!G160)),NA())</f>
        <v>#N/A</v>
      </c>
      <c r="BJ166" s="509" t="e">
        <f ca="1">+IF(AND(ISNUMBER(OFFSET('Hygiene Data'!$G$7,0,10*ROW('Hygiene Data'!G160))),'Data Summary'!DY166="Yes"),OFFSET('Hygiene Data'!$G$7,0,10*ROW('Hygiene Data'!G160)),NA())</f>
        <v>#N/A</v>
      </c>
      <c r="BK166" s="509" t="e">
        <f ca="1">+IF(AND(ISNUMBER(OFFSET('Hygiene Data'!$G$9,0,10*ROW('Hygiene Data'!G160))),'Data Summary'!DZ166="Yes"),OFFSET('Hygiene Data'!$G$9,0,10*ROW('Hygiene Data'!G160)),NA())</f>
        <v>#N/A</v>
      </c>
      <c r="BL166" s="509" t="e">
        <f ca="1">+IF(AND(ISNUMBER(OFFSET('Hygiene Data'!$H$5,0,10*ROW('Hygiene Data'!H160))),'Data Summary'!EA166="Yes"),OFFSET('Hygiene Data'!$H$5,0,10*ROW('Hygiene Data'!H160)),NA())</f>
        <v>#N/A</v>
      </c>
      <c r="BM166" s="509" t="e">
        <f ca="1">+IF(AND(ISNUMBER(OFFSET('Hygiene Data'!$H$7,0,10*ROW('Hygiene Data'!H160))),'Data Summary'!EB166="Yes"),OFFSET('Hygiene Data'!$H$7,0,10*ROW('Hygiene Data'!H160)),NA())</f>
        <v>#N/A</v>
      </c>
      <c r="BN166" s="509" t="e">
        <f ca="1">+IF(AND(ISNUMBER(OFFSET('Hygiene Data'!$H$9,0,10*ROW('Hygiene Data'!H160))),'Data Summary'!EC166="Yes"),OFFSET('Hygiene Data'!$H$9,0,10*ROW('Hygiene Data'!H160)),NA())</f>
        <v>#N/A</v>
      </c>
      <c r="BO166" s="509" t="e">
        <f ca="1">+IF(AND(ISNUMBER(OFFSET('Hygiene Data'!$I$5,0,10*ROW('Hygiene Data'!I160))),'Data Summary'!ED166="Yes"),OFFSET('Hygiene Data'!$I$5,0,10*ROW('Hygiene Data'!I160)),NA())</f>
        <v>#N/A</v>
      </c>
      <c r="BP166" s="509" t="e">
        <f ca="1">+IF(AND(ISNUMBER(OFFSET('Hygiene Data'!$I$7,0,10*ROW('Hygiene Data'!I160))),'Data Summary'!EE166="Yes"),OFFSET('Hygiene Data'!$I$7,0,10*ROW('Hygiene Data'!I160)),NA())</f>
        <v>#N/A</v>
      </c>
      <c r="BQ166" s="509" t="e">
        <f ca="1">+IF(AND(ISNUMBER(OFFSET('Hygiene Data'!$I$9,0,10*ROW('Hygiene Data'!I160))),'Data Summary'!EF166="Yes"),OFFSET('Hygiene Data'!$I$9,0,10*ROW('Hygiene Data'!I160)),NA())</f>
        <v>#N/A</v>
      </c>
    </row>
    <row r="167" spans="1:69" x14ac:dyDescent="0.25">
      <c r="A167" s="505" t="e">
        <f ca="1">+RIGHT('Data Summary'!A167,LEN('Data Summary'!A167)-9)</f>
        <v>#VALUE!</v>
      </c>
      <c r="B167" s="479" t="str">
        <f ca="1">+IF(ISTEXT('Data Summary'!B167),'Data Summary'!B167,"")</f>
        <v/>
      </c>
      <c r="C167" s="506" t="e">
        <f ca="1">+VALUE('Data Summary'!C167)</f>
        <v>#VALUE!</v>
      </c>
      <c r="D167" s="507" t="e">
        <f ca="1">+IF(AND(ISNUMBER(OFFSET('Water Data'!$D$4,0,10*ROW('Water Data'!D161))),'Data Summary'!BS167="Yes"),100-OFFSET('Water Data'!$D$4,0,10*ROW('Water Data'!D161)),NA())</f>
        <v>#N/A</v>
      </c>
      <c r="E167" s="507" t="e">
        <f ca="1">+IF(AND(ISNUMBER(OFFSET('Water Data'!$D$6,0,10*ROW('Water Data'!D161))),'Data Summary'!BT167="Yes"),OFFSET('Water Data'!$D$6,0,10*ROW('Water Data'!D161)),NA())</f>
        <v>#N/A</v>
      </c>
      <c r="F167" s="507" t="e">
        <f ca="1">+IF(AND(ISNUMBER(OFFSET('Water Data'!$D$9,0,10*ROW('Water Data'!D161))),'Data Summary'!BU167="Yes"),OFFSET('Water Data'!$D$9,0,10*ROW('Water Data'!D161)),NA())</f>
        <v>#N/A</v>
      </c>
      <c r="G167" s="507" t="e">
        <f ca="1">+IF(AND(ISNUMBER(OFFSET('Water Data'!$E$4,0,10*ROW('Water Data'!E161))),'Data Summary'!BV167="Yes"),100-OFFSET('Water Data'!$E$4,0,10*ROW('Water Data'!E161)),NA())</f>
        <v>#N/A</v>
      </c>
      <c r="H167" s="507" t="e">
        <f ca="1">+IF(AND(ISNUMBER(OFFSET('Water Data'!$E$6,0,10*ROW('Water Data'!E161))),'Data Summary'!BW167="Yes"),OFFSET('Water Data'!$E$6,0,10*ROW('Water Data'!E161)),NA())</f>
        <v>#N/A</v>
      </c>
      <c r="I167" s="507" t="e">
        <f ca="1">+IF(AND(ISNUMBER(OFFSET('Water Data'!$E$9,0,10*ROW('Water Data'!E161))),'Data Summary'!BX167="Yes"),OFFSET('Water Data'!$E$9,0,10*ROW('Water Data'!E161)),NA())</f>
        <v>#N/A</v>
      </c>
      <c r="J167" s="507" t="e">
        <f ca="1">+IF(AND(ISNUMBER(OFFSET('Water Data'!$F$4,0,10*ROW('Water Data'!F161))),'Data Summary'!BY167="Yes"),100-OFFSET('Water Data'!$F$4,0,10*ROW('Water Data'!F161)),NA())</f>
        <v>#N/A</v>
      </c>
      <c r="K167" s="507" t="e">
        <f ca="1">+IF(AND(ISNUMBER(OFFSET('Water Data'!$F$6,0,10*ROW('Water Data'!F161))),'Data Summary'!BZ167="Yes"),OFFSET('Water Data'!$F$6,0,10*ROW('Water Data'!F161)),NA())</f>
        <v>#N/A</v>
      </c>
      <c r="L167" s="507" t="e">
        <f ca="1">+IF(AND(ISNUMBER(OFFSET('Water Data'!$F$9,0,10*ROW('Water Data'!F161))),'Data Summary'!CA167="Yes"),OFFSET('Water Data'!$F$9,0,10*ROW('Water Data'!F161)),NA())</f>
        <v>#N/A</v>
      </c>
      <c r="M167" s="507" t="e">
        <f ca="1">+IF(AND(ISNUMBER(OFFSET('Water Data'!$G$4,0,10*ROW('Water Data'!G161))),'Data Summary'!CB167="Yes"),100-OFFSET('Water Data'!$G$4,0,10*ROW('Water Data'!G161)),NA())</f>
        <v>#N/A</v>
      </c>
      <c r="N167" s="507" t="e">
        <f ca="1">+IF(AND(ISNUMBER(OFFSET('Water Data'!$G$6,0,10*ROW('Water Data'!G161))),'Data Summary'!CC167="Yes"),OFFSET('Water Data'!$G$6,0,10*ROW('Water Data'!G161)),NA())</f>
        <v>#N/A</v>
      </c>
      <c r="O167" s="507" t="e">
        <f ca="1">+IF(AND(ISNUMBER(OFFSET('Water Data'!$G$9,0,10*ROW('Water Data'!G161))),'Data Summary'!CD167="Yes"),OFFSET('Water Data'!$G$9,0,10*ROW('Water Data'!G161)),NA())</f>
        <v>#N/A</v>
      </c>
      <c r="P167" s="507" t="e">
        <f ca="1">+IF(AND(ISNUMBER(OFFSET('Water Data'!$H$4,0,10*ROW('Water Data'!H161))),'Data Summary'!CE167="Yes"),100-OFFSET('Water Data'!$H$4,0,10*ROW('Water Data'!H161)),NA())</f>
        <v>#N/A</v>
      </c>
      <c r="Q167" s="507" t="e">
        <f ca="1">+IF(AND(ISNUMBER(OFFSET('Water Data'!$H$6,0,10*ROW('Water Data'!H161))),'Data Summary'!CF167="Yes"),OFFSET('Water Data'!$H$6,0,10*ROW('Water Data'!H161)),NA())</f>
        <v>#N/A</v>
      </c>
      <c r="R167" s="507" t="e">
        <f ca="1">+IF(AND(ISNUMBER(OFFSET('Water Data'!$H$9,0,10*ROW('Water Data'!H161))),'Data Summary'!CG167="Yes"),OFFSET('Water Data'!$H$9,0,10*ROW('Water Data'!H161)),NA())</f>
        <v>#N/A</v>
      </c>
      <c r="S167" s="507" t="e">
        <f ca="1">+IF(AND(ISNUMBER(OFFSET('Water Data'!$I$4,0,10*ROW('Water Data'!I161))),'Data Summary'!CH167="Yes"),100-OFFSET('Water Data'!$I$4,0,10*ROW('Water Data'!I161)),NA())</f>
        <v>#N/A</v>
      </c>
      <c r="T167" s="507" t="e">
        <f ca="1">+IF(AND(ISNUMBER(OFFSET('Water Data'!$I$6,0,10*ROW('Water Data'!I161))),'Data Summary'!CI167="Yes"),OFFSET('Water Data'!$I$6,0,10*ROW('Water Data'!I161)),NA())</f>
        <v>#N/A</v>
      </c>
      <c r="U167" s="507" t="e">
        <f ca="1">+IF(AND(ISNUMBER(OFFSET('Water Data'!$I$9,0,10*ROW('Water Data'!I161))),'Data Summary'!CJ167="Yes"),OFFSET('Water Data'!$I$9,0,10*ROW('Water Data'!I161)),NA())</f>
        <v>#N/A</v>
      </c>
      <c r="V167" s="508" t="e">
        <f ca="1">+IF(AND(ISNUMBER(OFFSET('Sanitation Data'!$D$4,0,10*ROW('Sanitation Data'!D161))),'Data Summary'!CK167="Yes"),100-OFFSET('Sanitation Data'!$D$4,0,10*ROW('Sanitation Data'!D161)),NA())</f>
        <v>#N/A</v>
      </c>
      <c r="W167" s="508" t="e">
        <f ca="1">+IF(AND(ISNUMBER(OFFSET('Sanitation Data'!$D$6,0,10*ROW('Sanitation Data'!D161))),'Data Summary'!CL167="Yes"),OFFSET('Sanitation Data'!$D$6,0,10*ROW('Sanitation Data'!D161)),NA())</f>
        <v>#N/A</v>
      </c>
      <c r="X167" s="508" t="e">
        <f ca="1">+IF(AND(ISNUMBER(OFFSET('Sanitation Data'!$D$10,0,10*ROW('Sanitation Data'!D161))),'Data Summary'!CM167="Yes"),OFFSET('Sanitation Data'!$D$10,0,10*ROW('Sanitation Data'!D161)),NA())</f>
        <v>#N/A</v>
      </c>
      <c r="Y167" s="508" t="e">
        <f ca="1">+IF(AND(ISNUMBER(OFFSET('Sanitation Data'!$D$11,0,10*ROW('Sanitation Data'!D161))),'Data Summary'!CN167="Yes"),OFFSET('Sanitation Data'!$D$11,0,10*ROW('Sanitation Data'!D161)),NA())</f>
        <v>#N/A</v>
      </c>
      <c r="Z167" s="508" t="e">
        <f ca="1">+IF(AND(ISNUMBER(OFFSET('Sanitation Data'!$D$12,0,10*ROW('Sanitation Data'!D161))),'Data Summary'!CO167="Yes"),OFFSET('Sanitation Data'!$D$12,0,10*ROW('Sanitation Data'!D161)),NA())</f>
        <v>#N/A</v>
      </c>
      <c r="AA167" s="508" t="e">
        <f ca="1">+IF(AND(ISNUMBER(OFFSET('Sanitation Data'!$E$4,0,10*ROW('Sanitation Data'!E161))),'Data Summary'!CP167="Yes"),100-OFFSET('Sanitation Data'!$E$4,0,10*ROW('Sanitation Data'!E161)),NA())</f>
        <v>#N/A</v>
      </c>
      <c r="AB167" s="508" t="e">
        <f ca="1">+IF(AND(ISNUMBER(OFFSET('Sanitation Data'!$E$6,0,10*ROW('Sanitation Data'!E161))),'Data Summary'!CQ167="Yes"),OFFSET('Sanitation Data'!$E$6,0,10*ROW('Sanitation Data'!E161)),NA())</f>
        <v>#N/A</v>
      </c>
      <c r="AC167" s="508" t="e">
        <f ca="1">+IF(AND(ISNUMBER(OFFSET('Sanitation Data'!$E$10,0,10*ROW('Sanitation Data'!E161))),'Data Summary'!CR167="Yes"),OFFSET('Sanitation Data'!$E$10,0,10*ROW('Sanitation Data'!E161)),NA())</f>
        <v>#N/A</v>
      </c>
      <c r="AD167" s="508" t="e">
        <f ca="1">+IF(AND(ISNUMBER(OFFSET('Sanitation Data'!$E$11,0,10*ROW('Sanitation Data'!E161))),'Data Summary'!CS167="Yes"),OFFSET('Sanitation Data'!$E$11,0,10*ROW('Sanitation Data'!E161)),NA())</f>
        <v>#N/A</v>
      </c>
      <c r="AE167" s="508" t="e">
        <f ca="1">+IF(AND(ISNUMBER(OFFSET('Sanitation Data'!$E$12,0,10*ROW('Sanitation Data'!E161))),'Data Summary'!CT167="Yes"),OFFSET('Sanitation Data'!$E$12,0,10*ROW('Sanitation Data'!E161)),NA())</f>
        <v>#N/A</v>
      </c>
      <c r="AF167" s="508" t="e">
        <f ca="1">+IF(AND(ISNUMBER(OFFSET('Sanitation Data'!$F$4,0,10*ROW('Sanitation Data'!F161))),'Data Summary'!CU167="Yes"),100-OFFSET('Sanitation Data'!$F$4,0,10*ROW('Sanitation Data'!F161)),NA())</f>
        <v>#N/A</v>
      </c>
      <c r="AG167" s="508" t="e">
        <f ca="1">+IF(AND(ISNUMBER(OFFSET('Sanitation Data'!$F$6,0,10*ROW('Sanitation Data'!F161))),'Data Summary'!CV167="Yes"),OFFSET('Sanitation Data'!$F$6,0,10*ROW('Sanitation Data'!F161)),NA())</f>
        <v>#N/A</v>
      </c>
      <c r="AH167" s="508" t="e">
        <f ca="1">+IF(AND(ISNUMBER(OFFSET('Sanitation Data'!$F$10,0,10*ROW('Sanitation Data'!F161))),'Data Summary'!CW167="Yes"),OFFSET('Sanitation Data'!$F$10,0,10*ROW('Sanitation Data'!F161)),NA())</f>
        <v>#N/A</v>
      </c>
      <c r="AI167" s="508" t="e">
        <f ca="1">+IF(AND(ISNUMBER(OFFSET('Sanitation Data'!$F$11,0,10*ROW('Sanitation Data'!F161))),'Data Summary'!CX167="Yes"),OFFSET('Sanitation Data'!$F$11,0,10*ROW('Sanitation Data'!F161)),NA())</f>
        <v>#N/A</v>
      </c>
      <c r="AJ167" s="508" t="e">
        <f ca="1">+IF(AND(ISNUMBER(OFFSET('Sanitation Data'!$F$12,0,10*ROW('Sanitation Data'!F161))),'Data Summary'!CY167="Yes"),OFFSET('Sanitation Data'!$F$12,0,10*ROW('Sanitation Data'!F161)),NA())</f>
        <v>#N/A</v>
      </c>
      <c r="AK167" s="508" t="e">
        <f ca="1">+IF(AND(ISNUMBER(OFFSET('Sanitation Data'!$G$4,0,10*ROW('Sanitation Data'!G161))),'Data Summary'!CZ167="Yes"),100-OFFSET('Sanitation Data'!$G$4,0,10*ROW('Sanitation Data'!G161)),NA())</f>
        <v>#N/A</v>
      </c>
      <c r="AL167" s="508" t="e">
        <f ca="1">+IF(AND(ISNUMBER(OFFSET('Sanitation Data'!$G$6,0,10*ROW('Sanitation Data'!G161))),'Data Summary'!DA167="Yes"),OFFSET('Sanitation Data'!$G$6,0,10*ROW('Sanitation Data'!G161)),NA())</f>
        <v>#N/A</v>
      </c>
      <c r="AM167" s="508" t="e">
        <f ca="1">+IF(AND(ISNUMBER(OFFSET('Sanitation Data'!$G$10,0,10*ROW('Sanitation Data'!G161))),'Data Summary'!DB167="Yes"),OFFSET('Sanitation Data'!$G$10,0,10*ROW('Sanitation Data'!G161)),NA())</f>
        <v>#N/A</v>
      </c>
      <c r="AN167" s="508" t="e">
        <f ca="1">+IF(AND(ISNUMBER(OFFSET('Sanitation Data'!$G$11,0,10*ROW('Sanitation Data'!G161))),'Data Summary'!DC167="Yes"),OFFSET('Sanitation Data'!$G$11,0,10*ROW('Sanitation Data'!G161)),NA())</f>
        <v>#N/A</v>
      </c>
      <c r="AO167" s="508" t="e">
        <f ca="1">+IF(AND(ISNUMBER(OFFSET('Sanitation Data'!$G$12,0,10*ROW('Sanitation Data'!G161))),'Data Summary'!DD167="Yes"),OFFSET('Sanitation Data'!$G$12,0,10*ROW('Sanitation Data'!G161)),NA())</f>
        <v>#N/A</v>
      </c>
      <c r="AP167" s="508" t="e">
        <f ca="1">+IF(AND(ISNUMBER(OFFSET('Sanitation Data'!$H$4,0,10*ROW('Sanitation Data'!H161))),'Data Summary'!DE167="Yes"),100-OFFSET('Sanitation Data'!$H$4,0,10*ROW('Sanitation Data'!H161)),NA())</f>
        <v>#N/A</v>
      </c>
      <c r="AQ167" s="508" t="e">
        <f ca="1">+IF(AND(ISNUMBER(OFFSET('Sanitation Data'!$H$6,0,10*ROW('Sanitation Data'!H161))),'Data Summary'!DF167="Yes"),OFFSET('Sanitation Data'!$H$6,0,10*ROW('Sanitation Data'!H161)),NA())</f>
        <v>#N/A</v>
      </c>
      <c r="AR167" s="508" t="e">
        <f ca="1">+IF(AND(ISNUMBER(OFFSET('Sanitation Data'!$H$10,0,10*ROW('Sanitation Data'!H161))),'Data Summary'!DG167="Yes"),OFFSET('Sanitation Data'!$H$10,0,10*ROW('Sanitation Data'!H161)),NA())</f>
        <v>#N/A</v>
      </c>
      <c r="AS167" s="508" t="e">
        <f ca="1">+IF(AND(ISNUMBER(OFFSET('Sanitation Data'!$H$11,0,10*ROW('Sanitation Data'!H161))),'Data Summary'!DH167="Yes"),OFFSET('Sanitation Data'!$H$11,0,10*ROW('Sanitation Data'!H161)),NA())</f>
        <v>#N/A</v>
      </c>
      <c r="AT167" s="508" t="e">
        <f ca="1">+IF(AND(ISNUMBER(OFFSET('Sanitation Data'!$H$12,0,10*ROW('Sanitation Data'!H161))),'Data Summary'!DI167="Yes"),OFFSET('Sanitation Data'!$H$12,0,10*ROW('Sanitation Data'!H161)),NA())</f>
        <v>#N/A</v>
      </c>
      <c r="AU167" s="508" t="e">
        <f ca="1">+IF(AND(ISNUMBER(OFFSET('Sanitation Data'!$I$4,0,10*ROW('Sanitation Data'!I161))),'Data Summary'!DJ167="Yes"),100-OFFSET('Sanitation Data'!$I$4,0,10*ROW('Sanitation Data'!I161)),NA())</f>
        <v>#N/A</v>
      </c>
      <c r="AV167" s="508" t="e">
        <f ca="1">+IF(AND(ISNUMBER(OFFSET('Sanitation Data'!$I$6,0,10*ROW('Sanitation Data'!I161))),'Data Summary'!DK167="Yes"),OFFSET('Sanitation Data'!$I$6,0,10*ROW('Sanitation Data'!I161)),NA())</f>
        <v>#N/A</v>
      </c>
      <c r="AW167" s="508" t="e">
        <f ca="1">+IF(AND(ISNUMBER(OFFSET('Sanitation Data'!$I$10,0,10*ROW('Sanitation Data'!I161))),'Data Summary'!DL167="Yes"),OFFSET('Sanitation Data'!$I$10,0,10*ROW('Sanitation Data'!I161)),NA())</f>
        <v>#N/A</v>
      </c>
      <c r="AX167" s="508" t="e">
        <f ca="1">+IF(AND(ISNUMBER(OFFSET('Sanitation Data'!$I$11,0,10*ROW('Sanitation Data'!I161))),'Data Summary'!DM167="Yes"),OFFSET('Sanitation Data'!$I$11,0,10*ROW('Sanitation Data'!I161)),NA())</f>
        <v>#N/A</v>
      </c>
      <c r="AY167" s="508" t="e">
        <f ca="1">+IF(AND(ISNUMBER(OFFSET('Sanitation Data'!$I$12,0,10*ROW('Sanitation Data'!I161))),'Data Summary'!DN167="Yes"),OFFSET('Sanitation Data'!$I$12,0,10*ROW('Sanitation Data'!I161)),NA())</f>
        <v>#N/A</v>
      </c>
      <c r="AZ167" s="509" t="e">
        <f ca="1">+IF(AND(ISNUMBER(OFFSET('Hygiene Data'!$D$5,0,10*ROW('Hygiene Data'!D161))),'Data Summary'!DO167="Yes"),OFFSET('Hygiene Data'!$D$5,0,10*ROW('Hygiene Data'!D161)),NA())</f>
        <v>#N/A</v>
      </c>
      <c r="BA167" s="509" t="e">
        <f ca="1">+IF(AND(ISNUMBER(OFFSET('Hygiene Data'!$D$7,0,10*ROW('Hygiene Data'!D161))),'Data Summary'!DP167="Yes"),OFFSET('Hygiene Data'!$D$7,0,10*ROW('Hygiene Data'!D161)),NA())</f>
        <v>#N/A</v>
      </c>
      <c r="BB167" s="509" t="e">
        <f ca="1">+IF(AND(ISNUMBER(OFFSET('Hygiene Data'!$D$9,0,10*ROW('Hygiene Data'!D161))),'Data Summary'!DQ167="Yes"),OFFSET('Hygiene Data'!$D$9,0,10*ROW('Hygiene Data'!D161)),NA())</f>
        <v>#N/A</v>
      </c>
      <c r="BC167" s="509" t="e">
        <f ca="1">+IF(AND(ISNUMBER(OFFSET('Hygiene Data'!$E$5,0,10*ROW('Hygiene Data'!E161))),'Data Summary'!DR167="Yes"),OFFSET('Hygiene Data'!$E$5,0,10*ROW('Hygiene Data'!E161)),NA())</f>
        <v>#N/A</v>
      </c>
      <c r="BD167" s="509" t="e">
        <f ca="1">+IF(AND(ISNUMBER(OFFSET('Hygiene Data'!$E$7,0,10*ROW('Hygiene Data'!E161))),'Data Summary'!DS167="Yes"),OFFSET('Hygiene Data'!$E$7,0,10*ROW('Hygiene Data'!E161)),NA())</f>
        <v>#N/A</v>
      </c>
      <c r="BE167" s="509" t="e">
        <f ca="1">+IF(AND(ISNUMBER(OFFSET('Hygiene Data'!$E$9,0,10*ROW('Hygiene Data'!E161))),'Data Summary'!DT167="Yes"),OFFSET('Hygiene Data'!$E$9,0,10*ROW('Hygiene Data'!E161)),NA())</f>
        <v>#N/A</v>
      </c>
      <c r="BF167" s="509" t="e">
        <f ca="1">+IF(AND(ISNUMBER(OFFSET('Hygiene Data'!$F$5,0,10*ROW('Hygiene Data'!F161))),'Data Summary'!DU167="Yes"),OFFSET('Hygiene Data'!$F$5,0,10*ROW('Hygiene Data'!F161)),NA())</f>
        <v>#N/A</v>
      </c>
      <c r="BG167" s="509" t="e">
        <f ca="1">+IF(AND(ISNUMBER(OFFSET('Hygiene Data'!$F$7,0,10*ROW('Hygiene Data'!F161))),'Data Summary'!DV167="Yes"),OFFSET('Hygiene Data'!$F$7,0,10*ROW('Hygiene Data'!F161)),NA())</f>
        <v>#N/A</v>
      </c>
      <c r="BH167" s="509" t="e">
        <f ca="1">+IF(AND(ISNUMBER(OFFSET('Hygiene Data'!$F$9,0,10*ROW('Hygiene Data'!F161))),'Data Summary'!DW167="Yes"),OFFSET('Hygiene Data'!$F$9,0,10*ROW('Hygiene Data'!F161)),NA())</f>
        <v>#N/A</v>
      </c>
      <c r="BI167" s="509" t="e">
        <f ca="1">+IF(AND(ISNUMBER(OFFSET('Hygiene Data'!$G$5,0,10*ROW('Hygiene Data'!G161))),'Data Summary'!DX167="Yes"),OFFSET('Hygiene Data'!$G$5,0,10*ROW('Hygiene Data'!G161)),NA())</f>
        <v>#N/A</v>
      </c>
      <c r="BJ167" s="509" t="e">
        <f ca="1">+IF(AND(ISNUMBER(OFFSET('Hygiene Data'!$G$7,0,10*ROW('Hygiene Data'!G161))),'Data Summary'!DY167="Yes"),OFFSET('Hygiene Data'!$G$7,0,10*ROW('Hygiene Data'!G161)),NA())</f>
        <v>#N/A</v>
      </c>
      <c r="BK167" s="509" t="e">
        <f ca="1">+IF(AND(ISNUMBER(OFFSET('Hygiene Data'!$G$9,0,10*ROW('Hygiene Data'!G161))),'Data Summary'!DZ167="Yes"),OFFSET('Hygiene Data'!$G$9,0,10*ROW('Hygiene Data'!G161)),NA())</f>
        <v>#N/A</v>
      </c>
      <c r="BL167" s="509" t="e">
        <f ca="1">+IF(AND(ISNUMBER(OFFSET('Hygiene Data'!$H$5,0,10*ROW('Hygiene Data'!H161))),'Data Summary'!EA167="Yes"),OFFSET('Hygiene Data'!$H$5,0,10*ROW('Hygiene Data'!H161)),NA())</f>
        <v>#N/A</v>
      </c>
      <c r="BM167" s="509" t="e">
        <f ca="1">+IF(AND(ISNUMBER(OFFSET('Hygiene Data'!$H$7,0,10*ROW('Hygiene Data'!H161))),'Data Summary'!EB167="Yes"),OFFSET('Hygiene Data'!$H$7,0,10*ROW('Hygiene Data'!H161)),NA())</f>
        <v>#N/A</v>
      </c>
      <c r="BN167" s="509" t="e">
        <f ca="1">+IF(AND(ISNUMBER(OFFSET('Hygiene Data'!$H$9,0,10*ROW('Hygiene Data'!H161))),'Data Summary'!EC167="Yes"),OFFSET('Hygiene Data'!$H$9,0,10*ROW('Hygiene Data'!H161)),NA())</f>
        <v>#N/A</v>
      </c>
      <c r="BO167" s="509" t="e">
        <f ca="1">+IF(AND(ISNUMBER(OFFSET('Hygiene Data'!$I$5,0,10*ROW('Hygiene Data'!I161))),'Data Summary'!ED167="Yes"),OFFSET('Hygiene Data'!$I$5,0,10*ROW('Hygiene Data'!I161)),NA())</f>
        <v>#N/A</v>
      </c>
      <c r="BP167" s="509" t="e">
        <f ca="1">+IF(AND(ISNUMBER(OFFSET('Hygiene Data'!$I$7,0,10*ROW('Hygiene Data'!I161))),'Data Summary'!EE167="Yes"),OFFSET('Hygiene Data'!$I$7,0,10*ROW('Hygiene Data'!I161)),NA())</f>
        <v>#N/A</v>
      </c>
      <c r="BQ167" s="509" t="e">
        <f ca="1">+IF(AND(ISNUMBER(OFFSET('Hygiene Data'!$I$9,0,10*ROW('Hygiene Data'!I161))),'Data Summary'!EF167="Yes"),OFFSET('Hygiene Data'!$I$9,0,10*ROW('Hygiene Data'!I161)),NA())</f>
        <v>#N/A</v>
      </c>
    </row>
    <row r="168" spans="1:69" x14ac:dyDescent="0.25">
      <c r="A168" s="505" t="e">
        <f ca="1">+RIGHT('Data Summary'!A168,LEN('Data Summary'!A168)-9)</f>
        <v>#VALUE!</v>
      </c>
      <c r="B168" s="479" t="str">
        <f ca="1">+IF(ISTEXT('Data Summary'!B168),'Data Summary'!B168,"")</f>
        <v/>
      </c>
      <c r="C168" s="506" t="e">
        <f ca="1">+VALUE('Data Summary'!C168)</f>
        <v>#VALUE!</v>
      </c>
      <c r="D168" s="507" t="e">
        <f ca="1">+IF(AND(ISNUMBER(OFFSET('Water Data'!$D$4,0,10*ROW('Water Data'!D162))),'Data Summary'!BS168="Yes"),100-OFFSET('Water Data'!$D$4,0,10*ROW('Water Data'!D162)),NA())</f>
        <v>#N/A</v>
      </c>
      <c r="E168" s="507" t="e">
        <f ca="1">+IF(AND(ISNUMBER(OFFSET('Water Data'!$D$6,0,10*ROW('Water Data'!D162))),'Data Summary'!BT168="Yes"),OFFSET('Water Data'!$D$6,0,10*ROW('Water Data'!D162)),NA())</f>
        <v>#N/A</v>
      </c>
      <c r="F168" s="507" t="e">
        <f ca="1">+IF(AND(ISNUMBER(OFFSET('Water Data'!$D$9,0,10*ROW('Water Data'!D162))),'Data Summary'!BU168="Yes"),OFFSET('Water Data'!$D$9,0,10*ROW('Water Data'!D162)),NA())</f>
        <v>#N/A</v>
      </c>
      <c r="G168" s="507" t="e">
        <f ca="1">+IF(AND(ISNUMBER(OFFSET('Water Data'!$E$4,0,10*ROW('Water Data'!E162))),'Data Summary'!BV168="Yes"),100-OFFSET('Water Data'!$E$4,0,10*ROW('Water Data'!E162)),NA())</f>
        <v>#N/A</v>
      </c>
      <c r="H168" s="507" t="e">
        <f ca="1">+IF(AND(ISNUMBER(OFFSET('Water Data'!$E$6,0,10*ROW('Water Data'!E162))),'Data Summary'!BW168="Yes"),OFFSET('Water Data'!$E$6,0,10*ROW('Water Data'!E162)),NA())</f>
        <v>#N/A</v>
      </c>
      <c r="I168" s="507" t="e">
        <f ca="1">+IF(AND(ISNUMBER(OFFSET('Water Data'!$E$9,0,10*ROW('Water Data'!E162))),'Data Summary'!BX168="Yes"),OFFSET('Water Data'!$E$9,0,10*ROW('Water Data'!E162)),NA())</f>
        <v>#N/A</v>
      </c>
      <c r="J168" s="507" t="e">
        <f ca="1">+IF(AND(ISNUMBER(OFFSET('Water Data'!$F$4,0,10*ROW('Water Data'!F162))),'Data Summary'!BY168="Yes"),100-OFFSET('Water Data'!$F$4,0,10*ROW('Water Data'!F162)),NA())</f>
        <v>#N/A</v>
      </c>
      <c r="K168" s="507" t="e">
        <f ca="1">+IF(AND(ISNUMBER(OFFSET('Water Data'!$F$6,0,10*ROW('Water Data'!F162))),'Data Summary'!BZ168="Yes"),OFFSET('Water Data'!$F$6,0,10*ROW('Water Data'!F162)),NA())</f>
        <v>#N/A</v>
      </c>
      <c r="L168" s="507" t="e">
        <f ca="1">+IF(AND(ISNUMBER(OFFSET('Water Data'!$F$9,0,10*ROW('Water Data'!F162))),'Data Summary'!CA168="Yes"),OFFSET('Water Data'!$F$9,0,10*ROW('Water Data'!F162)),NA())</f>
        <v>#N/A</v>
      </c>
      <c r="M168" s="507" t="e">
        <f ca="1">+IF(AND(ISNUMBER(OFFSET('Water Data'!$G$4,0,10*ROW('Water Data'!G162))),'Data Summary'!CB168="Yes"),100-OFFSET('Water Data'!$G$4,0,10*ROW('Water Data'!G162)),NA())</f>
        <v>#N/A</v>
      </c>
      <c r="N168" s="507" t="e">
        <f ca="1">+IF(AND(ISNUMBER(OFFSET('Water Data'!$G$6,0,10*ROW('Water Data'!G162))),'Data Summary'!CC168="Yes"),OFFSET('Water Data'!$G$6,0,10*ROW('Water Data'!G162)),NA())</f>
        <v>#N/A</v>
      </c>
      <c r="O168" s="507" t="e">
        <f ca="1">+IF(AND(ISNUMBER(OFFSET('Water Data'!$G$9,0,10*ROW('Water Data'!G162))),'Data Summary'!CD168="Yes"),OFFSET('Water Data'!$G$9,0,10*ROW('Water Data'!G162)),NA())</f>
        <v>#N/A</v>
      </c>
      <c r="P168" s="507" t="e">
        <f ca="1">+IF(AND(ISNUMBER(OFFSET('Water Data'!$H$4,0,10*ROW('Water Data'!H162))),'Data Summary'!CE168="Yes"),100-OFFSET('Water Data'!$H$4,0,10*ROW('Water Data'!H162)),NA())</f>
        <v>#N/A</v>
      </c>
      <c r="Q168" s="507" t="e">
        <f ca="1">+IF(AND(ISNUMBER(OFFSET('Water Data'!$H$6,0,10*ROW('Water Data'!H162))),'Data Summary'!CF168="Yes"),OFFSET('Water Data'!$H$6,0,10*ROW('Water Data'!H162)),NA())</f>
        <v>#N/A</v>
      </c>
      <c r="R168" s="507" t="e">
        <f ca="1">+IF(AND(ISNUMBER(OFFSET('Water Data'!$H$9,0,10*ROW('Water Data'!H162))),'Data Summary'!CG168="Yes"),OFFSET('Water Data'!$H$9,0,10*ROW('Water Data'!H162)),NA())</f>
        <v>#N/A</v>
      </c>
      <c r="S168" s="507" t="e">
        <f ca="1">+IF(AND(ISNUMBER(OFFSET('Water Data'!$I$4,0,10*ROW('Water Data'!I162))),'Data Summary'!CH168="Yes"),100-OFFSET('Water Data'!$I$4,0,10*ROW('Water Data'!I162)),NA())</f>
        <v>#N/A</v>
      </c>
      <c r="T168" s="507" t="e">
        <f ca="1">+IF(AND(ISNUMBER(OFFSET('Water Data'!$I$6,0,10*ROW('Water Data'!I162))),'Data Summary'!CI168="Yes"),OFFSET('Water Data'!$I$6,0,10*ROW('Water Data'!I162)),NA())</f>
        <v>#N/A</v>
      </c>
      <c r="U168" s="507" t="e">
        <f ca="1">+IF(AND(ISNUMBER(OFFSET('Water Data'!$I$9,0,10*ROW('Water Data'!I162))),'Data Summary'!CJ168="Yes"),OFFSET('Water Data'!$I$9,0,10*ROW('Water Data'!I162)),NA())</f>
        <v>#N/A</v>
      </c>
      <c r="V168" s="508" t="e">
        <f ca="1">+IF(AND(ISNUMBER(OFFSET('Sanitation Data'!$D$4,0,10*ROW('Sanitation Data'!D162))),'Data Summary'!CK168="Yes"),100-OFFSET('Sanitation Data'!$D$4,0,10*ROW('Sanitation Data'!D162)),NA())</f>
        <v>#N/A</v>
      </c>
      <c r="W168" s="508" t="e">
        <f ca="1">+IF(AND(ISNUMBER(OFFSET('Sanitation Data'!$D$6,0,10*ROW('Sanitation Data'!D162))),'Data Summary'!CL168="Yes"),OFFSET('Sanitation Data'!$D$6,0,10*ROW('Sanitation Data'!D162)),NA())</f>
        <v>#N/A</v>
      </c>
      <c r="X168" s="508" t="e">
        <f ca="1">+IF(AND(ISNUMBER(OFFSET('Sanitation Data'!$D$10,0,10*ROW('Sanitation Data'!D162))),'Data Summary'!CM168="Yes"),OFFSET('Sanitation Data'!$D$10,0,10*ROW('Sanitation Data'!D162)),NA())</f>
        <v>#N/A</v>
      </c>
      <c r="Y168" s="508" t="e">
        <f ca="1">+IF(AND(ISNUMBER(OFFSET('Sanitation Data'!$D$11,0,10*ROW('Sanitation Data'!D162))),'Data Summary'!CN168="Yes"),OFFSET('Sanitation Data'!$D$11,0,10*ROW('Sanitation Data'!D162)),NA())</f>
        <v>#N/A</v>
      </c>
      <c r="Z168" s="508" t="e">
        <f ca="1">+IF(AND(ISNUMBER(OFFSET('Sanitation Data'!$D$12,0,10*ROW('Sanitation Data'!D162))),'Data Summary'!CO168="Yes"),OFFSET('Sanitation Data'!$D$12,0,10*ROW('Sanitation Data'!D162)),NA())</f>
        <v>#N/A</v>
      </c>
      <c r="AA168" s="508" t="e">
        <f ca="1">+IF(AND(ISNUMBER(OFFSET('Sanitation Data'!$E$4,0,10*ROW('Sanitation Data'!E162))),'Data Summary'!CP168="Yes"),100-OFFSET('Sanitation Data'!$E$4,0,10*ROW('Sanitation Data'!E162)),NA())</f>
        <v>#N/A</v>
      </c>
      <c r="AB168" s="508" t="e">
        <f ca="1">+IF(AND(ISNUMBER(OFFSET('Sanitation Data'!$E$6,0,10*ROW('Sanitation Data'!E162))),'Data Summary'!CQ168="Yes"),OFFSET('Sanitation Data'!$E$6,0,10*ROW('Sanitation Data'!E162)),NA())</f>
        <v>#N/A</v>
      </c>
      <c r="AC168" s="508" t="e">
        <f ca="1">+IF(AND(ISNUMBER(OFFSET('Sanitation Data'!$E$10,0,10*ROW('Sanitation Data'!E162))),'Data Summary'!CR168="Yes"),OFFSET('Sanitation Data'!$E$10,0,10*ROW('Sanitation Data'!E162)),NA())</f>
        <v>#N/A</v>
      </c>
      <c r="AD168" s="508" t="e">
        <f ca="1">+IF(AND(ISNUMBER(OFFSET('Sanitation Data'!$E$11,0,10*ROW('Sanitation Data'!E162))),'Data Summary'!CS168="Yes"),OFFSET('Sanitation Data'!$E$11,0,10*ROW('Sanitation Data'!E162)),NA())</f>
        <v>#N/A</v>
      </c>
      <c r="AE168" s="508" t="e">
        <f ca="1">+IF(AND(ISNUMBER(OFFSET('Sanitation Data'!$E$12,0,10*ROW('Sanitation Data'!E162))),'Data Summary'!CT168="Yes"),OFFSET('Sanitation Data'!$E$12,0,10*ROW('Sanitation Data'!E162)),NA())</f>
        <v>#N/A</v>
      </c>
      <c r="AF168" s="508" t="e">
        <f ca="1">+IF(AND(ISNUMBER(OFFSET('Sanitation Data'!$F$4,0,10*ROW('Sanitation Data'!F162))),'Data Summary'!CU168="Yes"),100-OFFSET('Sanitation Data'!$F$4,0,10*ROW('Sanitation Data'!F162)),NA())</f>
        <v>#N/A</v>
      </c>
      <c r="AG168" s="508" t="e">
        <f ca="1">+IF(AND(ISNUMBER(OFFSET('Sanitation Data'!$F$6,0,10*ROW('Sanitation Data'!F162))),'Data Summary'!CV168="Yes"),OFFSET('Sanitation Data'!$F$6,0,10*ROW('Sanitation Data'!F162)),NA())</f>
        <v>#N/A</v>
      </c>
      <c r="AH168" s="508" t="e">
        <f ca="1">+IF(AND(ISNUMBER(OFFSET('Sanitation Data'!$F$10,0,10*ROW('Sanitation Data'!F162))),'Data Summary'!CW168="Yes"),OFFSET('Sanitation Data'!$F$10,0,10*ROW('Sanitation Data'!F162)),NA())</f>
        <v>#N/A</v>
      </c>
      <c r="AI168" s="508" t="e">
        <f ca="1">+IF(AND(ISNUMBER(OFFSET('Sanitation Data'!$F$11,0,10*ROW('Sanitation Data'!F162))),'Data Summary'!CX168="Yes"),OFFSET('Sanitation Data'!$F$11,0,10*ROW('Sanitation Data'!F162)),NA())</f>
        <v>#N/A</v>
      </c>
      <c r="AJ168" s="508" t="e">
        <f ca="1">+IF(AND(ISNUMBER(OFFSET('Sanitation Data'!$F$12,0,10*ROW('Sanitation Data'!F162))),'Data Summary'!CY168="Yes"),OFFSET('Sanitation Data'!$F$12,0,10*ROW('Sanitation Data'!F162)),NA())</f>
        <v>#N/A</v>
      </c>
      <c r="AK168" s="508" t="e">
        <f ca="1">+IF(AND(ISNUMBER(OFFSET('Sanitation Data'!$G$4,0,10*ROW('Sanitation Data'!G162))),'Data Summary'!CZ168="Yes"),100-OFFSET('Sanitation Data'!$G$4,0,10*ROW('Sanitation Data'!G162)),NA())</f>
        <v>#N/A</v>
      </c>
      <c r="AL168" s="508" t="e">
        <f ca="1">+IF(AND(ISNUMBER(OFFSET('Sanitation Data'!$G$6,0,10*ROW('Sanitation Data'!G162))),'Data Summary'!DA168="Yes"),OFFSET('Sanitation Data'!$G$6,0,10*ROW('Sanitation Data'!G162)),NA())</f>
        <v>#N/A</v>
      </c>
      <c r="AM168" s="508" t="e">
        <f ca="1">+IF(AND(ISNUMBER(OFFSET('Sanitation Data'!$G$10,0,10*ROW('Sanitation Data'!G162))),'Data Summary'!DB168="Yes"),OFFSET('Sanitation Data'!$G$10,0,10*ROW('Sanitation Data'!G162)),NA())</f>
        <v>#N/A</v>
      </c>
      <c r="AN168" s="508" t="e">
        <f ca="1">+IF(AND(ISNUMBER(OFFSET('Sanitation Data'!$G$11,0,10*ROW('Sanitation Data'!G162))),'Data Summary'!DC168="Yes"),OFFSET('Sanitation Data'!$G$11,0,10*ROW('Sanitation Data'!G162)),NA())</f>
        <v>#N/A</v>
      </c>
      <c r="AO168" s="508" t="e">
        <f ca="1">+IF(AND(ISNUMBER(OFFSET('Sanitation Data'!$G$12,0,10*ROW('Sanitation Data'!G162))),'Data Summary'!DD168="Yes"),OFFSET('Sanitation Data'!$G$12,0,10*ROW('Sanitation Data'!G162)),NA())</f>
        <v>#N/A</v>
      </c>
      <c r="AP168" s="508" t="e">
        <f ca="1">+IF(AND(ISNUMBER(OFFSET('Sanitation Data'!$H$4,0,10*ROW('Sanitation Data'!H162))),'Data Summary'!DE168="Yes"),100-OFFSET('Sanitation Data'!$H$4,0,10*ROW('Sanitation Data'!H162)),NA())</f>
        <v>#N/A</v>
      </c>
      <c r="AQ168" s="508" t="e">
        <f ca="1">+IF(AND(ISNUMBER(OFFSET('Sanitation Data'!$H$6,0,10*ROW('Sanitation Data'!H162))),'Data Summary'!DF168="Yes"),OFFSET('Sanitation Data'!$H$6,0,10*ROW('Sanitation Data'!H162)),NA())</f>
        <v>#N/A</v>
      </c>
      <c r="AR168" s="508" t="e">
        <f ca="1">+IF(AND(ISNUMBER(OFFSET('Sanitation Data'!$H$10,0,10*ROW('Sanitation Data'!H162))),'Data Summary'!DG168="Yes"),OFFSET('Sanitation Data'!$H$10,0,10*ROW('Sanitation Data'!H162)),NA())</f>
        <v>#N/A</v>
      </c>
      <c r="AS168" s="508" t="e">
        <f ca="1">+IF(AND(ISNUMBER(OFFSET('Sanitation Data'!$H$11,0,10*ROW('Sanitation Data'!H162))),'Data Summary'!DH168="Yes"),OFFSET('Sanitation Data'!$H$11,0,10*ROW('Sanitation Data'!H162)),NA())</f>
        <v>#N/A</v>
      </c>
      <c r="AT168" s="508" t="e">
        <f ca="1">+IF(AND(ISNUMBER(OFFSET('Sanitation Data'!$H$12,0,10*ROW('Sanitation Data'!H162))),'Data Summary'!DI168="Yes"),OFFSET('Sanitation Data'!$H$12,0,10*ROW('Sanitation Data'!H162)),NA())</f>
        <v>#N/A</v>
      </c>
      <c r="AU168" s="508" t="e">
        <f ca="1">+IF(AND(ISNUMBER(OFFSET('Sanitation Data'!$I$4,0,10*ROW('Sanitation Data'!I162))),'Data Summary'!DJ168="Yes"),100-OFFSET('Sanitation Data'!$I$4,0,10*ROW('Sanitation Data'!I162)),NA())</f>
        <v>#N/A</v>
      </c>
      <c r="AV168" s="508" t="e">
        <f ca="1">+IF(AND(ISNUMBER(OFFSET('Sanitation Data'!$I$6,0,10*ROW('Sanitation Data'!I162))),'Data Summary'!DK168="Yes"),OFFSET('Sanitation Data'!$I$6,0,10*ROW('Sanitation Data'!I162)),NA())</f>
        <v>#N/A</v>
      </c>
      <c r="AW168" s="508" t="e">
        <f ca="1">+IF(AND(ISNUMBER(OFFSET('Sanitation Data'!$I$10,0,10*ROW('Sanitation Data'!I162))),'Data Summary'!DL168="Yes"),OFFSET('Sanitation Data'!$I$10,0,10*ROW('Sanitation Data'!I162)),NA())</f>
        <v>#N/A</v>
      </c>
      <c r="AX168" s="508" t="e">
        <f ca="1">+IF(AND(ISNUMBER(OFFSET('Sanitation Data'!$I$11,0,10*ROW('Sanitation Data'!I162))),'Data Summary'!DM168="Yes"),OFFSET('Sanitation Data'!$I$11,0,10*ROW('Sanitation Data'!I162)),NA())</f>
        <v>#N/A</v>
      </c>
      <c r="AY168" s="508" t="e">
        <f ca="1">+IF(AND(ISNUMBER(OFFSET('Sanitation Data'!$I$12,0,10*ROW('Sanitation Data'!I162))),'Data Summary'!DN168="Yes"),OFFSET('Sanitation Data'!$I$12,0,10*ROW('Sanitation Data'!I162)),NA())</f>
        <v>#N/A</v>
      </c>
      <c r="AZ168" s="509" t="e">
        <f ca="1">+IF(AND(ISNUMBER(OFFSET('Hygiene Data'!$D$5,0,10*ROW('Hygiene Data'!D162))),'Data Summary'!DO168="Yes"),OFFSET('Hygiene Data'!$D$5,0,10*ROW('Hygiene Data'!D162)),NA())</f>
        <v>#N/A</v>
      </c>
      <c r="BA168" s="509" t="e">
        <f ca="1">+IF(AND(ISNUMBER(OFFSET('Hygiene Data'!$D$7,0,10*ROW('Hygiene Data'!D162))),'Data Summary'!DP168="Yes"),OFFSET('Hygiene Data'!$D$7,0,10*ROW('Hygiene Data'!D162)),NA())</f>
        <v>#N/A</v>
      </c>
      <c r="BB168" s="509" t="e">
        <f ca="1">+IF(AND(ISNUMBER(OFFSET('Hygiene Data'!$D$9,0,10*ROW('Hygiene Data'!D162))),'Data Summary'!DQ168="Yes"),OFFSET('Hygiene Data'!$D$9,0,10*ROW('Hygiene Data'!D162)),NA())</f>
        <v>#N/A</v>
      </c>
      <c r="BC168" s="509" t="e">
        <f ca="1">+IF(AND(ISNUMBER(OFFSET('Hygiene Data'!$E$5,0,10*ROW('Hygiene Data'!E162))),'Data Summary'!DR168="Yes"),OFFSET('Hygiene Data'!$E$5,0,10*ROW('Hygiene Data'!E162)),NA())</f>
        <v>#N/A</v>
      </c>
      <c r="BD168" s="509" t="e">
        <f ca="1">+IF(AND(ISNUMBER(OFFSET('Hygiene Data'!$E$7,0,10*ROW('Hygiene Data'!E162))),'Data Summary'!DS168="Yes"),OFFSET('Hygiene Data'!$E$7,0,10*ROW('Hygiene Data'!E162)),NA())</f>
        <v>#N/A</v>
      </c>
      <c r="BE168" s="509" t="e">
        <f ca="1">+IF(AND(ISNUMBER(OFFSET('Hygiene Data'!$E$9,0,10*ROW('Hygiene Data'!E162))),'Data Summary'!DT168="Yes"),OFFSET('Hygiene Data'!$E$9,0,10*ROW('Hygiene Data'!E162)),NA())</f>
        <v>#N/A</v>
      </c>
      <c r="BF168" s="509" t="e">
        <f ca="1">+IF(AND(ISNUMBER(OFFSET('Hygiene Data'!$F$5,0,10*ROW('Hygiene Data'!F162))),'Data Summary'!DU168="Yes"),OFFSET('Hygiene Data'!$F$5,0,10*ROW('Hygiene Data'!F162)),NA())</f>
        <v>#N/A</v>
      </c>
      <c r="BG168" s="509" t="e">
        <f ca="1">+IF(AND(ISNUMBER(OFFSET('Hygiene Data'!$F$7,0,10*ROW('Hygiene Data'!F162))),'Data Summary'!DV168="Yes"),OFFSET('Hygiene Data'!$F$7,0,10*ROW('Hygiene Data'!F162)),NA())</f>
        <v>#N/A</v>
      </c>
      <c r="BH168" s="509" t="e">
        <f ca="1">+IF(AND(ISNUMBER(OFFSET('Hygiene Data'!$F$9,0,10*ROW('Hygiene Data'!F162))),'Data Summary'!DW168="Yes"),OFFSET('Hygiene Data'!$F$9,0,10*ROW('Hygiene Data'!F162)),NA())</f>
        <v>#N/A</v>
      </c>
      <c r="BI168" s="509" t="e">
        <f ca="1">+IF(AND(ISNUMBER(OFFSET('Hygiene Data'!$G$5,0,10*ROW('Hygiene Data'!G162))),'Data Summary'!DX168="Yes"),OFFSET('Hygiene Data'!$G$5,0,10*ROW('Hygiene Data'!G162)),NA())</f>
        <v>#N/A</v>
      </c>
      <c r="BJ168" s="509" t="e">
        <f ca="1">+IF(AND(ISNUMBER(OFFSET('Hygiene Data'!$G$7,0,10*ROW('Hygiene Data'!G162))),'Data Summary'!DY168="Yes"),OFFSET('Hygiene Data'!$G$7,0,10*ROW('Hygiene Data'!G162)),NA())</f>
        <v>#N/A</v>
      </c>
      <c r="BK168" s="509" t="e">
        <f ca="1">+IF(AND(ISNUMBER(OFFSET('Hygiene Data'!$G$9,0,10*ROW('Hygiene Data'!G162))),'Data Summary'!DZ168="Yes"),OFFSET('Hygiene Data'!$G$9,0,10*ROW('Hygiene Data'!G162)),NA())</f>
        <v>#N/A</v>
      </c>
      <c r="BL168" s="509" t="e">
        <f ca="1">+IF(AND(ISNUMBER(OFFSET('Hygiene Data'!$H$5,0,10*ROW('Hygiene Data'!H162))),'Data Summary'!EA168="Yes"),OFFSET('Hygiene Data'!$H$5,0,10*ROW('Hygiene Data'!H162)),NA())</f>
        <v>#N/A</v>
      </c>
      <c r="BM168" s="509" t="e">
        <f ca="1">+IF(AND(ISNUMBER(OFFSET('Hygiene Data'!$H$7,0,10*ROW('Hygiene Data'!H162))),'Data Summary'!EB168="Yes"),OFFSET('Hygiene Data'!$H$7,0,10*ROW('Hygiene Data'!H162)),NA())</f>
        <v>#N/A</v>
      </c>
      <c r="BN168" s="509" t="e">
        <f ca="1">+IF(AND(ISNUMBER(OFFSET('Hygiene Data'!$H$9,0,10*ROW('Hygiene Data'!H162))),'Data Summary'!EC168="Yes"),OFFSET('Hygiene Data'!$H$9,0,10*ROW('Hygiene Data'!H162)),NA())</f>
        <v>#N/A</v>
      </c>
      <c r="BO168" s="509" t="e">
        <f ca="1">+IF(AND(ISNUMBER(OFFSET('Hygiene Data'!$I$5,0,10*ROW('Hygiene Data'!I162))),'Data Summary'!ED168="Yes"),OFFSET('Hygiene Data'!$I$5,0,10*ROW('Hygiene Data'!I162)),NA())</f>
        <v>#N/A</v>
      </c>
      <c r="BP168" s="509" t="e">
        <f ca="1">+IF(AND(ISNUMBER(OFFSET('Hygiene Data'!$I$7,0,10*ROW('Hygiene Data'!I162))),'Data Summary'!EE168="Yes"),OFFSET('Hygiene Data'!$I$7,0,10*ROW('Hygiene Data'!I162)),NA())</f>
        <v>#N/A</v>
      </c>
      <c r="BQ168" s="509" t="e">
        <f ca="1">+IF(AND(ISNUMBER(OFFSET('Hygiene Data'!$I$9,0,10*ROW('Hygiene Data'!I162))),'Data Summary'!EF168="Yes"),OFFSET('Hygiene Data'!$I$9,0,10*ROW('Hygiene Data'!I162)),NA())</f>
        <v>#N/A</v>
      </c>
    </row>
    <row r="169" spans="1:69" x14ac:dyDescent="0.25">
      <c r="A169" s="505" t="e">
        <f ca="1">+RIGHT('Data Summary'!A169,LEN('Data Summary'!A169)-9)</f>
        <v>#VALUE!</v>
      </c>
      <c r="B169" s="479" t="str">
        <f ca="1">+IF(ISTEXT('Data Summary'!B169),'Data Summary'!B169,"")</f>
        <v/>
      </c>
      <c r="C169" s="506" t="e">
        <f ca="1">+VALUE('Data Summary'!C169)</f>
        <v>#VALUE!</v>
      </c>
      <c r="D169" s="507" t="e">
        <f ca="1">+IF(AND(ISNUMBER(OFFSET('Water Data'!$D$4,0,10*ROW('Water Data'!D163))),'Data Summary'!BS169="Yes"),100-OFFSET('Water Data'!$D$4,0,10*ROW('Water Data'!D163)),NA())</f>
        <v>#N/A</v>
      </c>
      <c r="E169" s="507" t="e">
        <f ca="1">+IF(AND(ISNUMBER(OFFSET('Water Data'!$D$6,0,10*ROW('Water Data'!D163))),'Data Summary'!BT169="Yes"),OFFSET('Water Data'!$D$6,0,10*ROW('Water Data'!D163)),NA())</f>
        <v>#N/A</v>
      </c>
      <c r="F169" s="507" t="e">
        <f ca="1">+IF(AND(ISNUMBER(OFFSET('Water Data'!$D$9,0,10*ROW('Water Data'!D163))),'Data Summary'!BU169="Yes"),OFFSET('Water Data'!$D$9,0,10*ROW('Water Data'!D163)),NA())</f>
        <v>#N/A</v>
      </c>
      <c r="G169" s="507" t="e">
        <f ca="1">+IF(AND(ISNUMBER(OFFSET('Water Data'!$E$4,0,10*ROW('Water Data'!E163))),'Data Summary'!BV169="Yes"),100-OFFSET('Water Data'!$E$4,0,10*ROW('Water Data'!E163)),NA())</f>
        <v>#N/A</v>
      </c>
      <c r="H169" s="507" t="e">
        <f ca="1">+IF(AND(ISNUMBER(OFFSET('Water Data'!$E$6,0,10*ROW('Water Data'!E163))),'Data Summary'!BW169="Yes"),OFFSET('Water Data'!$E$6,0,10*ROW('Water Data'!E163)),NA())</f>
        <v>#N/A</v>
      </c>
      <c r="I169" s="507" t="e">
        <f ca="1">+IF(AND(ISNUMBER(OFFSET('Water Data'!$E$9,0,10*ROW('Water Data'!E163))),'Data Summary'!BX169="Yes"),OFFSET('Water Data'!$E$9,0,10*ROW('Water Data'!E163)),NA())</f>
        <v>#N/A</v>
      </c>
      <c r="J169" s="507" t="e">
        <f ca="1">+IF(AND(ISNUMBER(OFFSET('Water Data'!$F$4,0,10*ROW('Water Data'!F163))),'Data Summary'!BY169="Yes"),100-OFFSET('Water Data'!$F$4,0,10*ROW('Water Data'!F163)),NA())</f>
        <v>#N/A</v>
      </c>
      <c r="K169" s="507" t="e">
        <f ca="1">+IF(AND(ISNUMBER(OFFSET('Water Data'!$F$6,0,10*ROW('Water Data'!F163))),'Data Summary'!BZ169="Yes"),OFFSET('Water Data'!$F$6,0,10*ROW('Water Data'!F163)),NA())</f>
        <v>#N/A</v>
      </c>
      <c r="L169" s="507" t="e">
        <f ca="1">+IF(AND(ISNUMBER(OFFSET('Water Data'!$F$9,0,10*ROW('Water Data'!F163))),'Data Summary'!CA169="Yes"),OFFSET('Water Data'!$F$9,0,10*ROW('Water Data'!F163)),NA())</f>
        <v>#N/A</v>
      </c>
      <c r="M169" s="507" t="e">
        <f ca="1">+IF(AND(ISNUMBER(OFFSET('Water Data'!$G$4,0,10*ROW('Water Data'!G163))),'Data Summary'!CB169="Yes"),100-OFFSET('Water Data'!$G$4,0,10*ROW('Water Data'!G163)),NA())</f>
        <v>#N/A</v>
      </c>
      <c r="N169" s="507" t="e">
        <f ca="1">+IF(AND(ISNUMBER(OFFSET('Water Data'!$G$6,0,10*ROW('Water Data'!G163))),'Data Summary'!CC169="Yes"),OFFSET('Water Data'!$G$6,0,10*ROW('Water Data'!G163)),NA())</f>
        <v>#N/A</v>
      </c>
      <c r="O169" s="507" t="e">
        <f ca="1">+IF(AND(ISNUMBER(OFFSET('Water Data'!$G$9,0,10*ROW('Water Data'!G163))),'Data Summary'!CD169="Yes"),OFFSET('Water Data'!$G$9,0,10*ROW('Water Data'!G163)),NA())</f>
        <v>#N/A</v>
      </c>
      <c r="P169" s="507" t="e">
        <f ca="1">+IF(AND(ISNUMBER(OFFSET('Water Data'!$H$4,0,10*ROW('Water Data'!H163))),'Data Summary'!CE169="Yes"),100-OFFSET('Water Data'!$H$4,0,10*ROW('Water Data'!H163)),NA())</f>
        <v>#N/A</v>
      </c>
      <c r="Q169" s="507" t="e">
        <f ca="1">+IF(AND(ISNUMBER(OFFSET('Water Data'!$H$6,0,10*ROW('Water Data'!H163))),'Data Summary'!CF169="Yes"),OFFSET('Water Data'!$H$6,0,10*ROW('Water Data'!H163)),NA())</f>
        <v>#N/A</v>
      </c>
      <c r="R169" s="507" t="e">
        <f ca="1">+IF(AND(ISNUMBER(OFFSET('Water Data'!$H$9,0,10*ROW('Water Data'!H163))),'Data Summary'!CG169="Yes"),OFFSET('Water Data'!$H$9,0,10*ROW('Water Data'!H163)),NA())</f>
        <v>#N/A</v>
      </c>
      <c r="S169" s="507" t="e">
        <f ca="1">+IF(AND(ISNUMBER(OFFSET('Water Data'!$I$4,0,10*ROW('Water Data'!I163))),'Data Summary'!CH169="Yes"),100-OFFSET('Water Data'!$I$4,0,10*ROW('Water Data'!I163)),NA())</f>
        <v>#N/A</v>
      </c>
      <c r="T169" s="507" t="e">
        <f ca="1">+IF(AND(ISNUMBER(OFFSET('Water Data'!$I$6,0,10*ROW('Water Data'!I163))),'Data Summary'!CI169="Yes"),OFFSET('Water Data'!$I$6,0,10*ROW('Water Data'!I163)),NA())</f>
        <v>#N/A</v>
      </c>
      <c r="U169" s="507" t="e">
        <f ca="1">+IF(AND(ISNUMBER(OFFSET('Water Data'!$I$9,0,10*ROW('Water Data'!I163))),'Data Summary'!CJ169="Yes"),OFFSET('Water Data'!$I$9,0,10*ROW('Water Data'!I163)),NA())</f>
        <v>#N/A</v>
      </c>
      <c r="V169" s="508" t="e">
        <f ca="1">+IF(AND(ISNUMBER(OFFSET('Sanitation Data'!$D$4,0,10*ROW('Sanitation Data'!D163))),'Data Summary'!CK169="Yes"),100-OFFSET('Sanitation Data'!$D$4,0,10*ROW('Sanitation Data'!D163)),NA())</f>
        <v>#N/A</v>
      </c>
      <c r="W169" s="508" t="e">
        <f ca="1">+IF(AND(ISNUMBER(OFFSET('Sanitation Data'!$D$6,0,10*ROW('Sanitation Data'!D163))),'Data Summary'!CL169="Yes"),OFFSET('Sanitation Data'!$D$6,0,10*ROW('Sanitation Data'!D163)),NA())</f>
        <v>#N/A</v>
      </c>
      <c r="X169" s="508" t="e">
        <f ca="1">+IF(AND(ISNUMBER(OFFSET('Sanitation Data'!$D$10,0,10*ROW('Sanitation Data'!D163))),'Data Summary'!CM169="Yes"),OFFSET('Sanitation Data'!$D$10,0,10*ROW('Sanitation Data'!D163)),NA())</f>
        <v>#N/A</v>
      </c>
      <c r="Y169" s="508" t="e">
        <f ca="1">+IF(AND(ISNUMBER(OFFSET('Sanitation Data'!$D$11,0,10*ROW('Sanitation Data'!D163))),'Data Summary'!CN169="Yes"),OFFSET('Sanitation Data'!$D$11,0,10*ROW('Sanitation Data'!D163)),NA())</f>
        <v>#N/A</v>
      </c>
      <c r="Z169" s="508" t="e">
        <f ca="1">+IF(AND(ISNUMBER(OFFSET('Sanitation Data'!$D$12,0,10*ROW('Sanitation Data'!D163))),'Data Summary'!CO169="Yes"),OFFSET('Sanitation Data'!$D$12,0,10*ROW('Sanitation Data'!D163)),NA())</f>
        <v>#N/A</v>
      </c>
      <c r="AA169" s="508" t="e">
        <f ca="1">+IF(AND(ISNUMBER(OFFSET('Sanitation Data'!$E$4,0,10*ROW('Sanitation Data'!E163))),'Data Summary'!CP169="Yes"),100-OFFSET('Sanitation Data'!$E$4,0,10*ROW('Sanitation Data'!E163)),NA())</f>
        <v>#N/A</v>
      </c>
      <c r="AB169" s="508" t="e">
        <f ca="1">+IF(AND(ISNUMBER(OFFSET('Sanitation Data'!$E$6,0,10*ROW('Sanitation Data'!E163))),'Data Summary'!CQ169="Yes"),OFFSET('Sanitation Data'!$E$6,0,10*ROW('Sanitation Data'!E163)),NA())</f>
        <v>#N/A</v>
      </c>
      <c r="AC169" s="508" t="e">
        <f ca="1">+IF(AND(ISNUMBER(OFFSET('Sanitation Data'!$E$10,0,10*ROW('Sanitation Data'!E163))),'Data Summary'!CR169="Yes"),OFFSET('Sanitation Data'!$E$10,0,10*ROW('Sanitation Data'!E163)),NA())</f>
        <v>#N/A</v>
      </c>
      <c r="AD169" s="508" t="e">
        <f ca="1">+IF(AND(ISNUMBER(OFFSET('Sanitation Data'!$E$11,0,10*ROW('Sanitation Data'!E163))),'Data Summary'!CS169="Yes"),OFFSET('Sanitation Data'!$E$11,0,10*ROW('Sanitation Data'!E163)),NA())</f>
        <v>#N/A</v>
      </c>
      <c r="AE169" s="508" t="e">
        <f ca="1">+IF(AND(ISNUMBER(OFFSET('Sanitation Data'!$E$12,0,10*ROW('Sanitation Data'!E163))),'Data Summary'!CT169="Yes"),OFFSET('Sanitation Data'!$E$12,0,10*ROW('Sanitation Data'!E163)),NA())</f>
        <v>#N/A</v>
      </c>
      <c r="AF169" s="508" t="e">
        <f ca="1">+IF(AND(ISNUMBER(OFFSET('Sanitation Data'!$F$4,0,10*ROW('Sanitation Data'!F163))),'Data Summary'!CU169="Yes"),100-OFFSET('Sanitation Data'!$F$4,0,10*ROW('Sanitation Data'!F163)),NA())</f>
        <v>#N/A</v>
      </c>
      <c r="AG169" s="508" t="e">
        <f ca="1">+IF(AND(ISNUMBER(OFFSET('Sanitation Data'!$F$6,0,10*ROW('Sanitation Data'!F163))),'Data Summary'!CV169="Yes"),OFFSET('Sanitation Data'!$F$6,0,10*ROW('Sanitation Data'!F163)),NA())</f>
        <v>#N/A</v>
      </c>
      <c r="AH169" s="508" t="e">
        <f ca="1">+IF(AND(ISNUMBER(OFFSET('Sanitation Data'!$F$10,0,10*ROW('Sanitation Data'!F163))),'Data Summary'!CW169="Yes"),OFFSET('Sanitation Data'!$F$10,0,10*ROW('Sanitation Data'!F163)),NA())</f>
        <v>#N/A</v>
      </c>
      <c r="AI169" s="508" t="e">
        <f ca="1">+IF(AND(ISNUMBER(OFFSET('Sanitation Data'!$F$11,0,10*ROW('Sanitation Data'!F163))),'Data Summary'!CX169="Yes"),OFFSET('Sanitation Data'!$F$11,0,10*ROW('Sanitation Data'!F163)),NA())</f>
        <v>#N/A</v>
      </c>
      <c r="AJ169" s="508" t="e">
        <f ca="1">+IF(AND(ISNUMBER(OFFSET('Sanitation Data'!$F$12,0,10*ROW('Sanitation Data'!F163))),'Data Summary'!CY169="Yes"),OFFSET('Sanitation Data'!$F$12,0,10*ROW('Sanitation Data'!F163)),NA())</f>
        <v>#N/A</v>
      </c>
      <c r="AK169" s="508" t="e">
        <f ca="1">+IF(AND(ISNUMBER(OFFSET('Sanitation Data'!$G$4,0,10*ROW('Sanitation Data'!G163))),'Data Summary'!CZ169="Yes"),100-OFFSET('Sanitation Data'!$G$4,0,10*ROW('Sanitation Data'!G163)),NA())</f>
        <v>#N/A</v>
      </c>
      <c r="AL169" s="508" t="e">
        <f ca="1">+IF(AND(ISNUMBER(OFFSET('Sanitation Data'!$G$6,0,10*ROW('Sanitation Data'!G163))),'Data Summary'!DA169="Yes"),OFFSET('Sanitation Data'!$G$6,0,10*ROW('Sanitation Data'!G163)),NA())</f>
        <v>#N/A</v>
      </c>
      <c r="AM169" s="508" t="e">
        <f ca="1">+IF(AND(ISNUMBER(OFFSET('Sanitation Data'!$G$10,0,10*ROW('Sanitation Data'!G163))),'Data Summary'!DB169="Yes"),OFFSET('Sanitation Data'!$G$10,0,10*ROW('Sanitation Data'!G163)),NA())</f>
        <v>#N/A</v>
      </c>
      <c r="AN169" s="508" t="e">
        <f ca="1">+IF(AND(ISNUMBER(OFFSET('Sanitation Data'!$G$11,0,10*ROW('Sanitation Data'!G163))),'Data Summary'!DC169="Yes"),OFFSET('Sanitation Data'!$G$11,0,10*ROW('Sanitation Data'!G163)),NA())</f>
        <v>#N/A</v>
      </c>
      <c r="AO169" s="508" t="e">
        <f ca="1">+IF(AND(ISNUMBER(OFFSET('Sanitation Data'!$G$12,0,10*ROW('Sanitation Data'!G163))),'Data Summary'!DD169="Yes"),OFFSET('Sanitation Data'!$G$12,0,10*ROW('Sanitation Data'!G163)),NA())</f>
        <v>#N/A</v>
      </c>
      <c r="AP169" s="508" t="e">
        <f ca="1">+IF(AND(ISNUMBER(OFFSET('Sanitation Data'!$H$4,0,10*ROW('Sanitation Data'!H163))),'Data Summary'!DE169="Yes"),100-OFFSET('Sanitation Data'!$H$4,0,10*ROW('Sanitation Data'!H163)),NA())</f>
        <v>#N/A</v>
      </c>
      <c r="AQ169" s="508" t="e">
        <f ca="1">+IF(AND(ISNUMBER(OFFSET('Sanitation Data'!$H$6,0,10*ROW('Sanitation Data'!H163))),'Data Summary'!DF169="Yes"),OFFSET('Sanitation Data'!$H$6,0,10*ROW('Sanitation Data'!H163)),NA())</f>
        <v>#N/A</v>
      </c>
      <c r="AR169" s="508" t="e">
        <f ca="1">+IF(AND(ISNUMBER(OFFSET('Sanitation Data'!$H$10,0,10*ROW('Sanitation Data'!H163))),'Data Summary'!DG169="Yes"),OFFSET('Sanitation Data'!$H$10,0,10*ROW('Sanitation Data'!H163)),NA())</f>
        <v>#N/A</v>
      </c>
      <c r="AS169" s="508" t="e">
        <f ca="1">+IF(AND(ISNUMBER(OFFSET('Sanitation Data'!$H$11,0,10*ROW('Sanitation Data'!H163))),'Data Summary'!DH169="Yes"),OFFSET('Sanitation Data'!$H$11,0,10*ROW('Sanitation Data'!H163)),NA())</f>
        <v>#N/A</v>
      </c>
      <c r="AT169" s="508" t="e">
        <f ca="1">+IF(AND(ISNUMBER(OFFSET('Sanitation Data'!$H$12,0,10*ROW('Sanitation Data'!H163))),'Data Summary'!DI169="Yes"),OFFSET('Sanitation Data'!$H$12,0,10*ROW('Sanitation Data'!H163)),NA())</f>
        <v>#N/A</v>
      </c>
      <c r="AU169" s="508" t="e">
        <f ca="1">+IF(AND(ISNUMBER(OFFSET('Sanitation Data'!$I$4,0,10*ROW('Sanitation Data'!I163))),'Data Summary'!DJ169="Yes"),100-OFFSET('Sanitation Data'!$I$4,0,10*ROW('Sanitation Data'!I163)),NA())</f>
        <v>#N/A</v>
      </c>
      <c r="AV169" s="508" t="e">
        <f ca="1">+IF(AND(ISNUMBER(OFFSET('Sanitation Data'!$I$6,0,10*ROW('Sanitation Data'!I163))),'Data Summary'!DK169="Yes"),OFFSET('Sanitation Data'!$I$6,0,10*ROW('Sanitation Data'!I163)),NA())</f>
        <v>#N/A</v>
      </c>
      <c r="AW169" s="508" t="e">
        <f ca="1">+IF(AND(ISNUMBER(OFFSET('Sanitation Data'!$I$10,0,10*ROW('Sanitation Data'!I163))),'Data Summary'!DL169="Yes"),OFFSET('Sanitation Data'!$I$10,0,10*ROW('Sanitation Data'!I163)),NA())</f>
        <v>#N/A</v>
      </c>
      <c r="AX169" s="508" t="e">
        <f ca="1">+IF(AND(ISNUMBER(OFFSET('Sanitation Data'!$I$11,0,10*ROW('Sanitation Data'!I163))),'Data Summary'!DM169="Yes"),OFFSET('Sanitation Data'!$I$11,0,10*ROW('Sanitation Data'!I163)),NA())</f>
        <v>#N/A</v>
      </c>
      <c r="AY169" s="508" t="e">
        <f ca="1">+IF(AND(ISNUMBER(OFFSET('Sanitation Data'!$I$12,0,10*ROW('Sanitation Data'!I163))),'Data Summary'!DN169="Yes"),OFFSET('Sanitation Data'!$I$12,0,10*ROW('Sanitation Data'!I163)),NA())</f>
        <v>#N/A</v>
      </c>
      <c r="AZ169" s="509" t="e">
        <f ca="1">+IF(AND(ISNUMBER(OFFSET('Hygiene Data'!$D$5,0,10*ROW('Hygiene Data'!D163))),'Data Summary'!DO169="Yes"),OFFSET('Hygiene Data'!$D$5,0,10*ROW('Hygiene Data'!D163)),NA())</f>
        <v>#N/A</v>
      </c>
      <c r="BA169" s="509" t="e">
        <f ca="1">+IF(AND(ISNUMBER(OFFSET('Hygiene Data'!$D$7,0,10*ROW('Hygiene Data'!D163))),'Data Summary'!DP169="Yes"),OFFSET('Hygiene Data'!$D$7,0,10*ROW('Hygiene Data'!D163)),NA())</f>
        <v>#N/A</v>
      </c>
      <c r="BB169" s="509" t="e">
        <f ca="1">+IF(AND(ISNUMBER(OFFSET('Hygiene Data'!$D$9,0,10*ROW('Hygiene Data'!D163))),'Data Summary'!DQ169="Yes"),OFFSET('Hygiene Data'!$D$9,0,10*ROW('Hygiene Data'!D163)),NA())</f>
        <v>#N/A</v>
      </c>
      <c r="BC169" s="509" t="e">
        <f ca="1">+IF(AND(ISNUMBER(OFFSET('Hygiene Data'!$E$5,0,10*ROW('Hygiene Data'!E163))),'Data Summary'!DR169="Yes"),OFFSET('Hygiene Data'!$E$5,0,10*ROW('Hygiene Data'!E163)),NA())</f>
        <v>#N/A</v>
      </c>
      <c r="BD169" s="509" t="e">
        <f ca="1">+IF(AND(ISNUMBER(OFFSET('Hygiene Data'!$E$7,0,10*ROW('Hygiene Data'!E163))),'Data Summary'!DS169="Yes"),OFFSET('Hygiene Data'!$E$7,0,10*ROW('Hygiene Data'!E163)),NA())</f>
        <v>#N/A</v>
      </c>
      <c r="BE169" s="509" t="e">
        <f ca="1">+IF(AND(ISNUMBER(OFFSET('Hygiene Data'!$E$9,0,10*ROW('Hygiene Data'!E163))),'Data Summary'!DT169="Yes"),OFFSET('Hygiene Data'!$E$9,0,10*ROW('Hygiene Data'!E163)),NA())</f>
        <v>#N/A</v>
      </c>
      <c r="BF169" s="509" t="e">
        <f ca="1">+IF(AND(ISNUMBER(OFFSET('Hygiene Data'!$F$5,0,10*ROW('Hygiene Data'!F163))),'Data Summary'!DU169="Yes"),OFFSET('Hygiene Data'!$F$5,0,10*ROW('Hygiene Data'!F163)),NA())</f>
        <v>#N/A</v>
      </c>
      <c r="BG169" s="509" t="e">
        <f ca="1">+IF(AND(ISNUMBER(OFFSET('Hygiene Data'!$F$7,0,10*ROW('Hygiene Data'!F163))),'Data Summary'!DV169="Yes"),OFFSET('Hygiene Data'!$F$7,0,10*ROW('Hygiene Data'!F163)),NA())</f>
        <v>#N/A</v>
      </c>
      <c r="BH169" s="509" t="e">
        <f ca="1">+IF(AND(ISNUMBER(OFFSET('Hygiene Data'!$F$9,0,10*ROW('Hygiene Data'!F163))),'Data Summary'!DW169="Yes"),OFFSET('Hygiene Data'!$F$9,0,10*ROW('Hygiene Data'!F163)),NA())</f>
        <v>#N/A</v>
      </c>
      <c r="BI169" s="509" t="e">
        <f ca="1">+IF(AND(ISNUMBER(OFFSET('Hygiene Data'!$G$5,0,10*ROW('Hygiene Data'!G163))),'Data Summary'!DX169="Yes"),OFFSET('Hygiene Data'!$G$5,0,10*ROW('Hygiene Data'!G163)),NA())</f>
        <v>#N/A</v>
      </c>
      <c r="BJ169" s="509" t="e">
        <f ca="1">+IF(AND(ISNUMBER(OFFSET('Hygiene Data'!$G$7,0,10*ROW('Hygiene Data'!G163))),'Data Summary'!DY169="Yes"),OFFSET('Hygiene Data'!$G$7,0,10*ROW('Hygiene Data'!G163)),NA())</f>
        <v>#N/A</v>
      </c>
      <c r="BK169" s="509" t="e">
        <f ca="1">+IF(AND(ISNUMBER(OFFSET('Hygiene Data'!$G$9,0,10*ROW('Hygiene Data'!G163))),'Data Summary'!DZ169="Yes"),OFFSET('Hygiene Data'!$G$9,0,10*ROW('Hygiene Data'!G163)),NA())</f>
        <v>#N/A</v>
      </c>
      <c r="BL169" s="509" t="e">
        <f ca="1">+IF(AND(ISNUMBER(OFFSET('Hygiene Data'!$H$5,0,10*ROW('Hygiene Data'!H163))),'Data Summary'!EA169="Yes"),OFFSET('Hygiene Data'!$H$5,0,10*ROW('Hygiene Data'!H163)),NA())</f>
        <v>#N/A</v>
      </c>
      <c r="BM169" s="509" t="e">
        <f ca="1">+IF(AND(ISNUMBER(OFFSET('Hygiene Data'!$H$7,0,10*ROW('Hygiene Data'!H163))),'Data Summary'!EB169="Yes"),OFFSET('Hygiene Data'!$H$7,0,10*ROW('Hygiene Data'!H163)),NA())</f>
        <v>#N/A</v>
      </c>
      <c r="BN169" s="509" t="e">
        <f ca="1">+IF(AND(ISNUMBER(OFFSET('Hygiene Data'!$H$9,0,10*ROW('Hygiene Data'!H163))),'Data Summary'!EC169="Yes"),OFFSET('Hygiene Data'!$H$9,0,10*ROW('Hygiene Data'!H163)),NA())</f>
        <v>#N/A</v>
      </c>
      <c r="BO169" s="509" t="e">
        <f ca="1">+IF(AND(ISNUMBER(OFFSET('Hygiene Data'!$I$5,0,10*ROW('Hygiene Data'!I163))),'Data Summary'!ED169="Yes"),OFFSET('Hygiene Data'!$I$5,0,10*ROW('Hygiene Data'!I163)),NA())</f>
        <v>#N/A</v>
      </c>
      <c r="BP169" s="509" t="e">
        <f ca="1">+IF(AND(ISNUMBER(OFFSET('Hygiene Data'!$I$7,0,10*ROW('Hygiene Data'!I163))),'Data Summary'!EE169="Yes"),OFFSET('Hygiene Data'!$I$7,0,10*ROW('Hygiene Data'!I163)),NA())</f>
        <v>#N/A</v>
      </c>
      <c r="BQ169" s="509" t="e">
        <f ca="1">+IF(AND(ISNUMBER(OFFSET('Hygiene Data'!$I$9,0,10*ROW('Hygiene Data'!I163))),'Data Summary'!EF169="Yes"),OFFSET('Hygiene Data'!$I$9,0,10*ROW('Hygiene Data'!I163)),NA())</f>
        <v>#N/A</v>
      </c>
    </row>
    <row r="170" spans="1:69" x14ac:dyDescent="0.25">
      <c r="A170" s="505" t="e">
        <f ca="1">+RIGHT('Data Summary'!A170,LEN('Data Summary'!A170)-9)</f>
        <v>#VALUE!</v>
      </c>
      <c r="B170" s="479" t="str">
        <f ca="1">+IF(ISTEXT('Data Summary'!B170),'Data Summary'!B170,"")</f>
        <v/>
      </c>
      <c r="C170" s="506" t="e">
        <f ca="1">+VALUE('Data Summary'!C170)</f>
        <v>#VALUE!</v>
      </c>
      <c r="D170" s="507" t="e">
        <f ca="1">+IF(AND(ISNUMBER(OFFSET('Water Data'!$D$4,0,10*ROW('Water Data'!D164))),'Data Summary'!BS170="Yes"),100-OFFSET('Water Data'!$D$4,0,10*ROW('Water Data'!D164)),NA())</f>
        <v>#N/A</v>
      </c>
      <c r="E170" s="507" t="e">
        <f ca="1">+IF(AND(ISNUMBER(OFFSET('Water Data'!$D$6,0,10*ROW('Water Data'!D164))),'Data Summary'!BT170="Yes"),OFFSET('Water Data'!$D$6,0,10*ROW('Water Data'!D164)),NA())</f>
        <v>#N/A</v>
      </c>
      <c r="F170" s="507" t="e">
        <f ca="1">+IF(AND(ISNUMBER(OFFSET('Water Data'!$D$9,0,10*ROW('Water Data'!D164))),'Data Summary'!BU170="Yes"),OFFSET('Water Data'!$D$9,0,10*ROW('Water Data'!D164)),NA())</f>
        <v>#N/A</v>
      </c>
      <c r="G170" s="507" t="e">
        <f ca="1">+IF(AND(ISNUMBER(OFFSET('Water Data'!$E$4,0,10*ROW('Water Data'!E164))),'Data Summary'!BV170="Yes"),100-OFFSET('Water Data'!$E$4,0,10*ROW('Water Data'!E164)),NA())</f>
        <v>#N/A</v>
      </c>
      <c r="H170" s="507" t="e">
        <f ca="1">+IF(AND(ISNUMBER(OFFSET('Water Data'!$E$6,0,10*ROW('Water Data'!E164))),'Data Summary'!BW170="Yes"),OFFSET('Water Data'!$E$6,0,10*ROW('Water Data'!E164)),NA())</f>
        <v>#N/A</v>
      </c>
      <c r="I170" s="507" t="e">
        <f ca="1">+IF(AND(ISNUMBER(OFFSET('Water Data'!$E$9,0,10*ROW('Water Data'!E164))),'Data Summary'!BX170="Yes"),OFFSET('Water Data'!$E$9,0,10*ROW('Water Data'!E164)),NA())</f>
        <v>#N/A</v>
      </c>
      <c r="J170" s="507" t="e">
        <f ca="1">+IF(AND(ISNUMBER(OFFSET('Water Data'!$F$4,0,10*ROW('Water Data'!F164))),'Data Summary'!BY170="Yes"),100-OFFSET('Water Data'!$F$4,0,10*ROW('Water Data'!F164)),NA())</f>
        <v>#N/A</v>
      </c>
      <c r="K170" s="507" t="e">
        <f ca="1">+IF(AND(ISNUMBER(OFFSET('Water Data'!$F$6,0,10*ROW('Water Data'!F164))),'Data Summary'!BZ170="Yes"),OFFSET('Water Data'!$F$6,0,10*ROW('Water Data'!F164)),NA())</f>
        <v>#N/A</v>
      </c>
      <c r="L170" s="507" t="e">
        <f ca="1">+IF(AND(ISNUMBER(OFFSET('Water Data'!$F$9,0,10*ROW('Water Data'!F164))),'Data Summary'!CA170="Yes"),OFFSET('Water Data'!$F$9,0,10*ROW('Water Data'!F164)),NA())</f>
        <v>#N/A</v>
      </c>
      <c r="M170" s="507" t="e">
        <f ca="1">+IF(AND(ISNUMBER(OFFSET('Water Data'!$G$4,0,10*ROW('Water Data'!G164))),'Data Summary'!CB170="Yes"),100-OFFSET('Water Data'!$G$4,0,10*ROW('Water Data'!G164)),NA())</f>
        <v>#N/A</v>
      </c>
      <c r="N170" s="507" t="e">
        <f ca="1">+IF(AND(ISNUMBER(OFFSET('Water Data'!$G$6,0,10*ROW('Water Data'!G164))),'Data Summary'!CC170="Yes"),OFFSET('Water Data'!$G$6,0,10*ROW('Water Data'!G164)),NA())</f>
        <v>#N/A</v>
      </c>
      <c r="O170" s="507" t="e">
        <f ca="1">+IF(AND(ISNUMBER(OFFSET('Water Data'!$G$9,0,10*ROW('Water Data'!G164))),'Data Summary'!CD170="Yes"),OFFSET('Water Data'!$G$9,0,10*ROW('Water Data'!G164)),NA())</f>
        <v>#N/A</v>
      </c>
      <c r="P170" s="507" t="e">
        <f ca="1">+IF(AND(ISNUMBER(OFFSET('Water Data'!$H$4,0,10*ROW('Water Data'!H164))),'Data Summary'!CE170="Yes"),100-OFFSET('Water Data'!$H$4,0,10*ROW('Water Data'!H164)),NA())</f>
        <v>#N/A</v>
      </c>
      <c r="Q170" s="507" t="e">
        <f ca="1">+IF(AND(ISNUMBER(OFFSET('Water Data'!$H$6,0,10*ROW('Water Data'!H164))),'Data Summary'!CF170="Yes"),OFFSET('Water Data'!$H$6,0,10*ROW('Water Data'!H164)),NA())</f>
        <v>#N/A</v>
      </c>
      <c r="R170" s="507" t="e">
        <f ca="1">+IF(AND(ISNUMBER(OFFSET('Water Data'!$H$9,0,10*ROW('Water Data'!H164))),'Data Summary'!CG170="Yes"),OFFSET('Water Data'!$H$9,0,10*ROW('Water Data'!H164)),NA())</f>
        <v>#N/A</v>
      </c>
      <c r="S170" s="507" t="e">
        <f ca="1">+IF(AND(ISNUMBER(OFFSET('Water Data'!$I$4,0,10*ROW('Water Data'!I164))),'Data Summary'!CH170="Yes"),100-OFFSET('Water Data'!$I$4,0,10*ROW('Water Data'!I164)),NA())</f>
        <v>#N/A</v>
      </c>
      <c r="T170" s="507" t="e">
        <f ca="1">+IF(AND(ISNUMBER(OFFSET('Water Data'!$I$6,0,10*ROW('Water Data'!I164))),'Data Summary'!CI170="Yes"),OFFSET('Water Data'!$I$6,0,10*ROW('Water Data'!I164)),NA())</f>
        <v>#N/A</v>
      </c>
      <c r="U170" s="507" t="e">
        <f ca="1">+IF(AND(ISNUMBER(OFFSET('Water Data'!$I$9,0,10*ROW('Water Data'!I164))),'Data Summary'!CJ170="Yes"),OFFSET('Water Data'!$I$9,0,10*ROW('Water Data'!I164)),NA())</f>
        <v>#N/A</v>
      </c>
      <c r="V170" s="508" t="e">
        <f ca="1">+IF(AND(ISNUMBER(OFFSET('Sanitation Data'!$D$4,0,10*ROW('Sanitation Data'!D164))),'Data Summary'!CK170="Yes"),100-OFFSET('Sanitation Data'!$D$4,0,10*ROW('Sanitation Data'!D164)),NA())</f>
        <v>#N/A</v>
      </c>
      <c r="W170" s="508" t="e">
        <f ca="1">+IF(AND(ISNUMBER(OFFSET('Sanitation Data'!$D$6,0,10*ROW('Sanitation Data'!D164))),'Data Summary'!CL170="Yes"),OFFSET('Sanitation Data'!$D$6,0,10*ROW('Sanitation Data'!D164)),NA())</f>
        <v>#N/A</v>
      </c>
      <c r="X170" s="508" t="e">
        <f ca="1">+IF(AND(ISNUMBER(OFFSET('Sanitation Data'!$D$10,0,10*ROW('Sanitation Data'!D164))),'Data Summary'!CM170="Yes"),OFFSET('Sanitation Data'!$D$10,0,10*ROW('Sanitation Data'!D164)),NA())</f>
        <v>#N/A</v>
      </c>
      <c r="Y170" s="508" t="e">
        <f ca="1">+IF(AND(ISNUMBER(OFFSET('Sanitation Data'!$D$11,0,10*ROW('Sanitation Data'!D164))),'Data Summary'!CN170="Yes"),OFFSET('Sanitation Data'!$D$11,0,10*ROW('Sanitation Data'!D164)),NA())</f>
        <v>#N/A</v>
      </c>
      <c r="Z170" s="508" t="e">
        <f ca="1">+IF(AND(ISNUMBER(OFFSET('Sanitation Data'!$D$12,0,10*ROW('Sanitation Data'!D164))),'Data Summary'!CO170="Yes"),OFFSET('Sanitation Data'!$D$12,0,10*ROW('Sanitation Data'!D164)),NA())</f>
        <v>#N/A</v>
      </c>
      <c r="AA170" s="508" t="e">
        <f ca="1">+IF(AND(ISNUMBER(OFFSET('Sanitation Data'!$E$4,0,10*ROW('Sanitation Data'!E164))),'Data Summary'!CP170="Yes"),100-OFFSET('Sanitation Data'!$E$4,0,10*ROW('Sanitation Data'!E164)),NA())</f>
        <v>#N/A</v>
      </c>
      <c r="AB170" s="508" t="e">
        <f ca="1">+IF(AND(ISNUMBER(OFFSET('Sanitation Data'!$E$6,0,10*ROW('Sanitation Data'!E164))),'Data Summary'!CQ170="Yes"),OFFSET('Sanitation Data'!$E$6,0,10*ROW('Sanitation Data'!E164)),NA())</f>
        <v>#N/A</v>
      </c>
      <c r="AC170" s="508" t="e">
        <f ca="1">+IF(AND(ISNUMBER(OFFSET('Sanitation Data'!$E$10,0,10*ROW('Sanitation Data'!E164))),'Data Summary'!CR170="Yes"),OFFSET('Sanitation Data'!$E$10,0,10*ROW('Sanitation Data'!E164)),NA())</f>
        <v>#N/A</v>
      </c>
      <c r="AD170" s="508" t="e">
        <f ca="1">+IF(AND(ISNUMBER(OFFSET('Sanitation Data'!$E$11,0,10*ROW('Sanitation Data'!E164))),'Data Summary'!CS170="Yes"),OFFSET('Sanitation Data'!$E$11,0,10*ROW('Sanitation Data'!E164)),NA())</f>
        <v>#N/A</v>
      </c>
      <c r="AE170" s="508" t="e">
        <f ca="1">+IF(AND(ISNUMBER(OFFSET('Sanitation Data'!$E$12,0,10*ROW('Sanitation Data'!E164))),'Data Summary'!CT170="Yes"),OFFSET('Sanitation Data'!$E$12,0,10*ROW('Sanitation Data'!E164)),NA())</f>
        <v>#N/A</v>
      </c>
      <c r="AF170" s="508" t="e">
        <f ca="1">+IF(AND(ISNUMBER(OFFSET('Sanitation Data'!$F$4,0,10*ROW('Sanitation Data'!F164))),'Data Summary'!CU170="Yes"),100-OFFSET('Sanitation Data'!$F$4,0,10*ROW('Sanitation Data'!F164)),NA())</f>
        <v>#N/A</v>
      </c>
      <c r="AG170" s="508" t="e">
        <f ca="1">+IF(AND(ISNUMBER(OFFSET('Sanitation Data'!$F$6,0,10*ROW('Sanitation Data'!F164))),'Data Summary'!CV170="Yes"),OFFSET('Sanitation Data'!$F$6,0,10*ROW('Sanitation Data'!F164)),NA())</f>
        <v>#N/A</v>
      </c>
      <c r="AH170" s="508" t="e">
        <f ca="1">+IF(AND(ISNUMBER(OFFSET('Sanitation Data'!$F$10,0,10*ROW('Sanitation Data'!F164))),'Data Summary'!CW170="Yes"),OFFSET('Sanitation Data'!$F$10,0,10*ROW('Sanitation Data'!F164)),NA())</f>
        <v>#N/A</v>
      </c>
      <c r="AI170" s="508" t="e">
        <f ca="1">+IF(AND(ISNUMBER(OFFSET('Sanitation Data'!$F$11,0,10*ROW('Sanitation Data'!F164))),'Data Summary'!CX170="Yes"),OFFSET('Sanitation Data'!$F$11,0,10*ROW('Sanitation Data'!F164)),NA())</f>
        <v>#N/A</v>
      </c>
      <c r="AJ170" s="508" t="e">
        <f ca="1">+IF(AND(ISNUMBER(OFFSET('Sanitation Data'!$F$12,0,10*ROW('Sanitation Data'!F164))),'Data Summary'!CY170="Yes"),OFFSET('Sanitation Data'!$F$12,0,10*ROW('Sanitation Data'!F164)),NA())</f>
        <v>#N/A</v>
      </c>
      <c r="AK170" s="508" t="e">
        <f ca="1">+IF(AND(ISNUMBER(OFFSET('Sanitation Data'!$G$4,0,10*ROW('Sanitation Data'!G164))),'Data Summary'!CZ170="Yes"),100-OFFSET('Sanitation Data'!$G$4,0,10*ROW('Sanitation Data'!G164)),NA())</f>
        <v>#N/A</v>
      </c>
      <c r="AL170" s="508" t="e">
        <f ca="1">+IF(AND(ISNUMBER(OFFSET('Sanitation Data'!$G$6,0,10*ROW('Sanitation Data'!G164))),'Data Summary'!DA170="Yes"),OFFSET('Sanitation Data'!$G$6,0,10*ROW('Sanitation Data'!G164)),NA())</f>
        <v>#N/A</v>
      </c>
      <c r="AM170" s="508" t="e">
        <f ca="1">+IF(AND(ISNUMBER(OFFSET('Sanitation Data'!$G$10,0,10*ROW('Sanitation Data'!G164))),'Data Summary'!DB170="Yes"),OFFSET('Sanitation Data'!$G$10,0,10*ROW('Sanitation Data'!G164)),NA())</f>
        <v>#N/A</v>
      </c>
      <c r="AN170" s="508" t="e">
        <f ca="1">+IF(AND(ISNUMBER(OFFSET('Sanitation Data'!$G$11,0,10*ROW('Sanitation Data'!G164))),'Data Summary'!DC170="Yes"),OFFSET('Sanitation Data'!$G$11,0,10*ROW('Sanitation Data'!G164)),NA())</f>
        <v>#N/A</v>
      </c>
      <c r="AO170" s="508" t="e">
        <f ca="1">+IF(AND(ISNUMBER(OFFSET('Sanitation Data'!$G$12,0,10*ROW('Sanitation Data'!G164))),'Data Summary'!DD170="Yes"),OFFSET('Sanitation Data'!$G$12,0,10*ROW('Sanitation Data'!G164)),NA())</f>
        <v>#N/A</v>
      </c>
      <c r="AP170" s="508" t="e">
        <f ca="1">+IF(AND(ISNUMBER(OFFSET('Sanitation Data'!$H$4,0,10*ROW('Sanitation Data'!H164))),'Data Summary'!DE170="Yes"),100-OFFSET('Sanitation Data'!$H$4,0,10*ROW('Sanitation Data'!H164)),NA())</f>
        <v>#N/A</v>
      </c>
      <c r="AQ170" s="508" t="e">
        <f ca="1">+IF(AND(ISNUMBER(OFFSET('Sanitation Data'!$H$6,0,10*ROW('Sanitation Data'!H164))),'Data Summary'!DF170="Yes"),OFFSET('Sanitation Data'!$H$6,0,10*ROW('Sanitation Data'!H164)),NA())</f>
        <v>#N/A</v>
      </c>
      <c r="AR170" s="508" t="e">
        <f ca="1">+IF(AND(ISNUMBER(OFFSET('Sanitation Data'!$H$10,0,10*ROW('Sanitation Data'!H164))),'Data Summary'!DG170="Yes"),OFFSET('Sanitation Data'!$H$10,0,10*ROW('Sanitation Data'!H164)),NA())</f>
        <v>#N/A</v>
      </c>
      <c r="AS170" s="508" t="e">
        <f ca="1">+IF(AND(ISNUMBER(OFFSET('Sanitation Data'!$H$11,0,10*ROW('Sanitation Data'!H164))),'Data Summary'!DH170="Yes"),OFFSET('Sanitation Data'!$H$11,0,10*ROW('Sanitation Data'!H164)),NA())</f>
        <v>#N/A</v>
      </c>
      <c r="AT170" s="508" t="e">
        <f ca="1">+IF(AND(ISNUMBER(OFFSET('Sanitation Data'!$H$12,0,10*ROW('Sanitation Data'!H164))),'Data Summary'!DI170="Yes"),OFFSET('Sanitation Data'!$H$12,0,10*ROW('Sanitation Data'!H164)),NA())</f>
        <v>#N/A</v>
      </c>
      <c r="AU170" s="508" t="e">
        <f ca="1">+IF(AND(ISNUMBER(OFFSET('Sanitation Data'!$I$4,0,10*ROW('Sanitation Data'!I164))),'Data Summary'!DJ170="Yes"),100-OFFSET('Sanitation Data'!$I$4,0,10*ROW('Sanitation Data'!I164)),NA())</f>
        <v>#N/A</v>
      </c>
      <c r="AV170" s="508" t="e">
        <f ca="1">+IF(AND(ISNUMBER(OFFSET('Sanitation Data'!$I$6,0,10*ROW('Sanitation Data'!I164))),'Data Summary'!DK170="Yes"),OFFSET('Sanitation Data'!$I$6,0,10*ROW('Sanitation Data'!I164)),NA())</f>
        <v>#N/A</v>
      </c>
      <c r="AW170" s="508" t="e">
        <f ca="1">+IF(AND(ISNUMBER(OFFSET('Sanitation Data'!$I$10,0,10*ROW('Sanitation Data'!I164))),'Data Summary'!DL170="Yes"),OFFSET('Sanitation Data'!$I$10,0,10*ROW('Sanitation Data'!I164)),NA())</f>
        <v>#N/A</v>
      </c>
      <c r="AX170" s="508" t="e">
        <f ca="1">+IF(AND(ISNUMBER(OFFSET('Sanitation Data'!$I$11,0,10*ROW('Sanitation Data'!I164))),'Data Summary'!DM170="Yes"),OFFSET('Sanitation Data'!$I$11,0,10*ROW('Sanitation Data'!I164)),NA())</f>
        <v>#N/A</v>
      </c>
      <c r="AY170" s="508" t="e">
        <f ca="1">+IF(AND(ISNUMBER(OFFSET('Sanitation Data'!$I$12,0,10*ROW('Sanitation Data'!I164))),'Data Summary'!DN170="Yes"),OFFSET('Sanitation Data'!$I$12,0,10*ROW('Sanitation Data'!I164)),NA())</f>
        <v>#N/A</v>
      </c>
      <c r="AZ170" s="509" t="e">
        <f ca="1">+IF(AND(ISNUMBER(OFFSET('Hygiene Data'!$D$5,0,10*ROW('Hygiene Data'!D164))),'Data Summary'!DO170="Yes"),OFFSET('Hygiene Data'!$D$5,0,10*ROW('Hygiene Data'!D164)),NA())</f>
        <v>#N/A</v>
      </c>
      <c r="BA170" s="509" t="e">
        <f ca="1">+IF(AND(ISNUMBER(OFFSET('Hygiene Data'!$D$7,0,10*ROW('Hygiene Data'!D164))),'Data Summary'!DP170="Yes"),OFFSET('Hygiene Data'!$D$7,0,10*ROW('Hygiene Data'!D164)),NA())</f>
        <v>#N/A</v>
      </c>
      <c r="BB170" s="509" t="e">
        <f ca="1">+IF(AND(ISNUMBER(OFFSET('Hygiene Data'!$D$9,0,10*ROW('Hygiene Data'!D164))),'Data Summary'!DQ170="Yes"),OFFSET('Hygiene Data'!$D$9,0,10*ROW('Hygiene Data'!D164)),NA())</f>
        <v>#N/A</v>
      </c>
      <c r="BC170" s="509" t="e">
        <f ca="1">+IF(AND(ISNUMBER(OFFSET('Hygiene Data'!$E$5,0,10*ROW('Hygiene Data'!E164))),'Data Summary'!DR170="Yes"),OFFSET('Hygiene Data'!$E$5,0,10*ROW('Hygiene Data'!E164)),NA())</f>
        <v>#N/A</v>
      </c>
      <c r="BD170" s="509" t="e">
        <f ca="1">+IF(AND(ISNUMBER(OFFSET('Hygiene Data'!$E$7,0,10*ROW('Hygiene Data'!E164))),'Data Summary'!DS170="Yes"),OFFSET('Hygiene Data'!$E$7,0,10*ROW('Hygiene Data'!E164)),NA())</f>
        <v>#N/A</v>
      </c>
      <c r="BE170" s="509" t="e">
        <f ca="1">+IF(AND(ISNUMBER(OFFSET('Hygiene Data'!$E$9,0,10*ROW('Hygiene Data'!E164))),'Data Summary'!DT170="Yes"),OFFSET('Hygiene Data'!$E$9,0,10*ROW('Hygiene Data'!E164)),NA())</f>
        <v>#N/A</v>
      </c>
      <c r="BF170" s="509" t="e">
        <f ca="1">+IF(AND(ISNUMBER(OFFSET('Hygiene Data'!$F$5,0,10*ROW('Hygiene Data'!F164))),'Data Summary'!DU170="Yes"),OFFSET('Hygiene Data'!$F$5,0,10*ROW('Hygiene Data'!F164)),NA())</f>
        <v>#N/A</v>
      </c>
      <c r="BG170" s="509" t="e">
        <f ca="1">+IF(AND(ISNUMBER(OFFSET('Hygiene Data'!$F$7,0,10*ROW('Hygiene Data'!F164))),'Data Summary'!DV170="Yes"),OFFSET('Hygiene Data'!$F$7,0,10*ROW('Hygiene Data'!F164)),NA())</f>
        <v>#N/A</v>
      </c>
      <c r="BH170" s="509" t="e">
        <f ca="1">+IF(AND(ISNUMBER(OFFSET('Hygiene Data'!$F$9,0,10*ROW('Hygiene Data'!F164))),'Data Summary'!DW170="Yes"),OFFSET('Hygiene Data'!$F$9,0,10*ROW('Hygiene Data'!F164)),NA())</f>
        <v>#N/A</v>
      </c>
      <c r="BI170" s="509" t="e">
        <f ca="1">+IF(AND(ISNUMBER(OFFSET('Hygiene Data'!$G$5,0,10*ROW('Hygiene Data'!G164))),'Data Summary'!DX170="Yes"),OFFSET('Hygiene Data'!$G$5,0,10*ROW('Hygiene Data'!G164)),NA())</f>
        <v>#N/A</v>
      </c>
      <c r="BJ170" s="509" t="e">
        <f ca="1">+IF(AND(ISNUMBER(OFFSET('Hygiene Data'!$G$7,0,10*ROW('Hygiene Data'!G164))),'Data Summary'!DY170="Yes"),OFFSET('Hygiene Data'!$G$7,0,10*ROW('Hygiene Data'!G164)),NA())</f>
        <v>#N/A</v>
      </c>
      <c r="BK170" s="509" t="e">
        <f ca="1">+IF(AND(ISNUMBER(OFFSET('Hygiene Data'!$G$9,0,10*ROW('Hygiene Data'!G164))),'Data Summary'!DZ170="Yes"),OFFSET('Hygiene Data'!$G$9,0,10*ROW('Hygiene Data'!G164)),NA())</f>
        <v>#N/A</v>
      </c>
      <c r="BL170" s="509" t="e">
        <f ca="1">+IF(AND(ISNUMBER(OFFSET('Hygiene Data'!$H$5,0,10*ROW('Hygiene Data'!H164))),'Data Summary'!EA170="Yes"),OFFSET('Hygiene Data'!$H$5,0,10*ROW('Hygiene Data'!H164)),NA())</f>
        <v>#N/A</v>
      </c>
      <c r="BM170" s="509" t="e">
        <f ca="1">+IF(AND(ISNUMBER(OFFSET('Hygiene Data'!$H$7,0,10*ROW('Hygiene Data'!H164))),'Data Summary'!EB170="Yes"),OFFSET('Hygiene Data'!$H$7,0,10*ROW('Hygiene Data'!H164)),NA())</f>
        <v>#N/A</v>
      </c>
      <c r="BN170" s="509" t="e">
        <f ca="1">+IF(AND(ISNUMBER(OFFSET('Hygiene Data'!$H$9,0,10*ROW('Hygiene Data'!H164))),'Data Summary'!EC170="Yes"),OFFSET('Hygiene Data'!$H$9,0,10*ROW('Hygiene Data'!H164)),NA())</f>
        <v>#N/A</v>
      </c>
      <c r="BO170" s="509" t="e">
        <f ca="1">+IF(AND(ISNUMBER(OFFSET('Hygiene Data'!$I$5,0,10*ROW('Hygiene Data'!I164))),'Data Summary'!ED170="Yes"),OFFSET('Hygiene Data'!$I$5,0,10*ROW('Hygiene Data'!I164)),NA())</f>
        <v>#N/A</v>
      </c>
      <c r="BP170" s="509" t="e">
        <f ca="1">+IF(AND(ISNUMBER(OFFSET('Hygiene Data'!$I$7,0,10*ROW('Hygiene Data'!I164))),'Data Summary'!EE170="Yes"),OFFSET('Hygiene Data'!$I$7,0,10*ROW('Hygiene Data'!I164)),NA())</f>
        <v>#N/A</v>
      </c>
      <c r="BQ170" s="509" t="e">
        <f ca="1">+IF(AND(ISNUMBER(OFFSET('Hygiene Data'!$I$9,0,10*ROW('Hygiene Data'!I164))),'Data Summary'!EF170="Yes"),OFFSET('Hygiene Data'!$I$9,0,10*ROW('Hygiene Data'!I164)),NA())</f>
        <v>#N/A</v>
      </c>
    </row>
    <row r="171" spans="1:69" x14ac:dyDescent="0.25">
      <c r="A171" s="505" t="e">
        <f ca="1">+RIGHT('Data Summary'!A171,LEN('Data Summary'!A171)-9)</f>
        <v>#VALUE!</v>
      </c>
      <c r="B171" s="479" t="str">
        <f ca="1">+IF(ISTEXT('Data Summary'!B171),'Data Summary'!B171,"")</f>
        <v/>
      </c>
      <c r="C171" s="506" t="e">
        <f ca="1">+VALUE('Data Summary'!C171)</f>
        <v>#VALUE!</v>
      </c>
      <c r="D171" s="507" t="e">
        <f ca="1">+IF(AND(ISNUMBER(OFFSET('Water Data'!$D$4,0,10*ROW('Water Data'!D165))),'Data Summary'!BS171="Yes"),100-OFFSET('Water Data'!$D$4,0,10*ROW('Water Data'!D165)),NA())</f>
        <v>#N/A</v>
      </c>
      <c r="E171" s="507" t="e">
        <f ca="1">+IF(AND(ISNUMBER(OFFSET('Water Data'!$D$6,0,10*ROW('Water Data'!D165))),'Data Summary'!BT171="Yes"),OFFSET('Water Data'!$D$6,0,10*ROW('Water Data'!D165)),NA())</f>
        <v>#N/A</v>
      </c>
      <c r="F171" s="507" t="e">
        <f ca="1">+IF(AND(ISNUMBER(OFFSET('Water Data'!$D$9,0,10*ROW('Water Data'!D165))),'Data Summary'!BU171="Yes"),OFFSET('Water Data'!$D$9,0,10*ROW('Water Data'!D165)),NA())</f>
        <v>#N/A</v>
      </c>
      <c r="G171" s="507" t="e">
        <f ca="1">+IF(AND(ISNUMBER(OFFSET('Water Data'!$E$4,0,10*ROW('Water Data'!E165))),'Data Summary'!BV171="Yes"),100-OFFSET('Water Data'!$E$4,0,10*ROW('Water Data'!E165)),NA())</f>
        <v>#N/A</v>
      </c>
      <c r="H171" s="507" t="e">
        <f ca="1">+IF(AND(ISNUMBER(OFFSET('Water Data'!$E$6,0,10*ROW('Water Data'!E165))),'Data Summary'!BW171="Yes"),OFFSET('Water Data'!$E$6,0,10*ROW('Water Data'!E165)),NA())</f>
        <v>#N/A</v>
      </c>
      <c r="I171" s="507" t="e">
        <f ca="1">+IF(AND(ISNUMBER(OFFSET('Water Data'!$E$9,0,10*ROW('Water Data'!E165))),'Data Summary'!BX171="Yes"),OFFSET('Water Data'!$E$9,0,10*ROW('Water Data'!E165)),NA())</f>
        <v>#N/A</v>
      </c>
      <c r="J171" s="507" t="e">
        <f ca="1">+IF(AND(ISNUMBER(OFFSET('Water Data'!$F$4,0,10*ROW('Water Data'!F165))),'Data Summary'!BY171="Yes"),100-OFFSET('Water Data'!$F$4,0,10*ROW('Water Data'!F165)),NA())</f>
        <v>#N/A</v>
      </c>
      <c r="K171" s="507" t="e">
        <f ca="1">+IF(AND(ISNUMBER(OFFSET('Water Data'!$F$6,0,10*ROW('Water Data'!F165))),'Data Summary'!BZ171="Yes"),OFFSET('Water Data'!$F$6,0,10*ROW('Water Data'!F165)),NA())</f>
        <v>#N/A</v>
      </c>
      <c r="L171" s="507" t="e">
        <f ca="1">+IF(AND(ISNUMBER(OFFSET('Water Data'!$F$9,0,10*ROW('Water Data'!F165))),'Data Summary'!CA171="Yes"),OFFSET('Water Data'!$F$9,0,10*ROW('Water Data'!F165)),NA())</f>
        <v>#N/A</v>
      </c>
      <c r="M171" s="507" t="e">
        <f ca="1">+IF(AND(ISNUMBER(OFFSET('Water Data'!$G$4,0,10*ROW('Water Data'!G165))),'Data Summary'!CB171="Yes"),100-OFFSET('Water Data'!$G$4,0,10*ROW('Water Data'!G165)),NA())</f>
        <v>#N/A</v>
      </c>
      <c r="N171" s="507" t="e">
        <f ca="1">+IF(AND(ISNUMBER(OFFSET('Water Data'!$G$6,0,10*ROW('Water Data'!G165))),'Data Summary'!CC171="Yes"),OFFSET('Water Data'!$G$6,0,10*ROW('Water Data'!G165)),NA())</f>
        <v>#N/A</v>
      </c>
      <c r="O171" s="507" t="e">
        <f ca="1">+IF(AND(ISNUMBER(OFFSET('Water Data'!$G$9,0,10*ROW('Water Data'!G165))),'Data Summary'!CD171="Yes"),OFFSET('Water Data'!$G$9,0,10*ROW('Water Data'!G165)),NA())</f>
        <v>#N/A</v>
      </c>
      <c r="P171" s="507" t="e">
        <f ca="1">+IF(AND(ISNUMBER(OFFSET('Water Data'!$H$4,0,10*ROW('Water Data'!H165))),'Data Summary'!CE171="Yes"),100-OFFSET('Water Data'!$H$4,0,10*ROW('Water Data'!H165)),NA())</f>
        <v>#N/A</v>
      </c>
      <c r="Q171" s="507" t="e">
        <f ca="1">+IF(AND(ISNUMBER(OFFSET('Water Data'!$H$6,0,10*ROW('Water Data'!H165))),'Data Summary'!CF171="Yes"),OFFSET('Water Data'!$H$6,0,10*ROW('Water Data'!H165)),NA())</f>
        <v>#N/A</v>
      </c>
      <c r="R171" s="507" t="e">
        <f ca="1">+IF(AND(ISNUMBER(OFFSET('Water Data'!$H$9,0,10*ROW('Water Data'!H165))),'Data Summary'!CG171="Yes"),OFFSET('Water Data'!$H$9,0,10*ROW('Water Data'!H165)),NA())</f>
        <v>#N/A</v>
      </c>
      <c r="S171" s="507" t="e">
        <f ca="1">+IF(AND(ISNUMBER(OFFSET('Water Data'!$I$4,0,10*ROW('Water Data'!I165))),'Data Summary'!CH171="Yes"),100-OFFSET('Water Data'!$I$4,0,10*ROW('Water Data'!I165)),NA())</f>
        <v>#N/A</v>
      </c>
      <c r="T171" s="507" t="e">
        <f ca="1">+IF(AND(ISNUMBER(OFFSET('Water Data'!$I$6,0,10*ROW('Water Data'!I165))),'Data Summary'!CI171="Yes"),OFFSET('Water Data'!$I$6,0,10*ROW('Water Data'!I165)),NA())</f>
        <v>#N/A</v>
      </c>
      <c r="U171" s="507" t="e">
        <f ca="1">+IF(AND(ISNUMBER(OFFSET('Water Data'!$I$9,0,10*ROW('Water Data'!I165))),'Data Summary'!CJ171="Yes"),OFFSET('Water Data'!$I$9,0,10*ROW('Water Data'!I165)),NA())</f>
        <v>#N/A</v>
      </c>
      <c r="V171" s="508" t="e">
        <f ca="1">+IF(AND(ISNUMBER(OFFSET('Sanitation Data'!$D$4,0,10*ROW('Sanitation Data'!D165))),'Data Summary'!CK171="Yes"),100-OFFSET('Sanitation Data'!$D$4,0,10*ROW('Sanitation Data'!D165)),NA())</f>
        <v>#N/A</v>
      </c>
      <c r="W171" s="508" t="e">
        <f ca="1">+IF(AND(ISNUMBER(OFFSET('Sanitation Data'!$D$6,0,10*ROW('Sanitation Data'!D165))),'Data Summary'!CL171="Yes"),OFFSET('Sanitation Data'!$D$6,0,10*ROW('Sanitation Data'!D165)),NA())</f>
        <v>#N/A</v>
      </c>
      <c r="X171" s="508" t="e">
        <f ca="1">+IF(AND(ISNUMBER(OFFSET('Sanitation Data'!$D$10,0,10*ROW('Sanitation Data'!D165))),'Data Summary'!CM171="Yes"),OFFSET('Sanitation Data'!$D$10,0,10*ROW('Sanitation Data'!D165)),NA())</f>
        <v>#N/A</v>
      </c>
      <c r="Y171" s="508" t="e">
        <f ca="1">+IF(AND(ISNUMBER(OFFSET('Sanitation Data'!$D$11,0,10*ROW('Sanitation Data'!D165))),'Data Summary'!CN171="Yes"),OFFSET('Sanitation Data'!$D$11,0,10*ROW('Sanitation Data'!D165)),NA())</f>
        <v>#N/A</v>
      </c>
      <c r="Z171" s="508" t="e">
        <f ca="1">+IF(AND(ISNUMBER(OFFSET('Sanitation Data'!$D$12,0,10*ROW('Sanitation Data'!D165))),'Data Summary'!CO171="Yes"),OFFSET('Sanitation Data'!$D$12,0,10*ROW('Sanitation Data'!D165)),NA())</f>
        <v>#N/A</v>
      </c>
      <c r="AA171" s="508" t="e">
        <f ca="1">+IF(AND(ISNUMBER(OFFSET('Sanitation Data'!$E$4,0,10*ROW('Sanitation Data'!E165))),'Data Summary'!CP171="Yes"),100-OFFSET('Sanitation Data'!$E$4,0,10*ROW('Sanitation Data'!E165)),NA())</f>
        <v>#N/A</v>
      </c>
      <c r="AB171" s="508" t="e">
        <f ca="1">+IF(AND(ISNUMBER(OFFSET('Sanitation Data'!$E$6,0,10*ROW('Sanitation Data'!E165))),'Data Summary'!CQ171="Yes"),OFFSET('Sanitation Data'!$E$6,0,10*ROW('Sanitation Data'!E165)),NA())</f>
        <v>#N/A</v>
      </c>
      <c r="AC171" s="508" t="e">
        <f ca="1">+IF(AND(ISNUMBER(OFFSET('Sanitation Data'!$E$10,0,10*ROW('Sanitation Data'!E165))),'Data Summary'!CR171="Yes"),OFFSET('Sanitation Data'!$E$10,0,10*ROW('Sanitation Data'!E165)),NA())</f>
        <v>#N/A</v>
      </c>
      <c r="AD171" s="508" t="e">
        <f ca="1">+IF(AND(ISNUMBER(OFFSET('Sanitation Data'!$E$11,0,10*ROW('Sanitation Data'!E165))),'Data Summary'!CS171="Yes"),OFFSET('Sanitation Data'!$E$11,0,10*ROW('Sanitation Data'!E165)),NA())</f>
        <v>#N/A</v>
      </c>
      <c r="AE171" s="508" t="e">
        <f ca="1">+IF(AND(ISNUMBER(OFFSET('Sanitation Data'!$E$12,0,10*ROW('Sanitation Data'!E165))),'Data Summary'!CT171="Yes"),OFFSET('Sanitation Data'!$E$12,0,10*ROW('Sanitation Data'!E165)),NA())</f>
        <v>#N/A</v>
      </c>
      <c r="AF171" s="508" t="e">
        <f ca="1">+IF(AND(ISNUMBER(OFFSET('Sanitation Data'!$F$4,0,10*ROW('Sanitation Data'!F165))),'Data Summary'!CU171="Yes"),100-OFFSET('Sanitation Data'!$F$4,0,10*ROW('Sanitation Data'!F165)),NA())</f>
        <v>#N/A</v>
      </c>
      <c r="AG171" s="508" t="e">
        <f ca="1">+IF(AND(ISNUMBER(OFFSET('Sanitation Data'!$F$6,0,10*ROW('Sanitation Data'!F165))),'Data Summary'!CV171="Yes"),OFFSET('Sanitation Data'!$F$6,0,10*ROW('Sanitation Data'!F165)),NA())</f>
        <v>#N/A</v>
      </c>
      <c r="AH171" s="508" t="e">
        <f ca="1">+IF(AND(ISNUMBER(OFFSET('Sanitation Data'!$F$10,0,10*ROW('Sanitation Data'!F165))),'Data Summary'!CW171="Yes"),OFFSET('Sanitation Data'!$F$10,0,10*ROW('Sanitation Data'!F165)),NA())</f>
        <v>#N/A</v>
      </c>
      <c r="AI171" s="508" t="e">
        <f ca="1">+IF(AND(ISNUMBER(OFFSET('Sanitation Data'!$F$11,0,10*ROW('Sanitation Data'!F165))),'Data Summary'!CX171="Yes"),OFFSET('Sanitation Data'!$F$11,0,10*ROW('Sanitation Data'!F165)),NA())</f>
        <v>#N/A</v>
      </c>
      <c r="AJ171" s="508" t="e">
        <f ca="1">+IF(AND(ISNUMBER(OFFSET('Sanitation Data'!$F$12,0,10*ROW('Sanitation Data'!F165))),'Data Summary'!CY171="Yes"),OFFSET('Sanitation Data'!$F$12,0,10*ROW('Sanitation Data'!F165)),NA())</f>
        <v>#N/A</v>
      </c>
      <c r="AK171" s="508" t="e">
        <f ca="1">+IF(AND(ISNUMBER(OFFSET('Sanitation Data'!$G$4,0,10*ROW('Sanitation Data'!G165))),'Data Summary'!CZ171="Yes"),100-OFFSET('Sanitation Data'!$G$4,0,10*ROW('Sanitation Data'!G165)),NA())</f>
        <v>#N/A</v>
      </c>
      <c r="AL171" s="508" t="e">
        <f ca="1">+IF(AND(ISNUMBER(OFFSET('Sanitation Data'!$G$6,0,10*ROW('Sanitation Data'!G165))),'Data Summary'!DA171="Yes"),OFFSET('Sanitation Data'!$G$6,0,10*ROW('Sanitation Data'!G165)),NA())</f>
        <v>#N/A</v>
      </c>
      <c r="AM171" s="508" t="e">
        <f ca="1">+IF(AND(ISNUMBER(OFFSET('Sanitation Data'!$G$10,0,10*ROW('Sanitation Data'!G165))),'Data Summary'!DB171="Yes"),OFFSET('Sanitation Data'!$G$10,0,10*ROW('Sanitation Data'!G165)),NA())</f>
        <v>#N/A</v>
      </c>
      <c r="AN171" s="508" t="e">
        <f ca="1">+IF(AND(ISNUMBER(OFFSET('Sanitation Data'!$G$11,0,10*ROW('Sanitation Data'!G165))),'Data Summary'!DC171="Yes"),OFFSET('Sanitation Data'!$G$11,0,10*ROW('Sanitation Data'!G165)),NA())</f>
        <v>#N/A</v>
      </c>
      <c r="AO171" s="508" t="e">
        <f ca="1">+IF(AND(ISNUMBER(OFFSET('Sanitation Data'!$G$12,0,10*ROW('Sanitation Data'!G165))),'Data Summary'!DD171="Yes"),OFFSET('Sanitation Data'!$G$12,0,10*ROW('Sanitation Data'!G165)),NA())</f>
        <v>#N/A</v>
      </c>
      <c r="AP171" s="508" t="e">
        <f ca="1">+IF(AND(ISNUMBER(OFFSET('Sanitation Data'!$H$4,0,10*ROW('Sanitation Data'!H165))),'Data Summary'!DE171="Yes"),100-OFFSET('Sanitation Data'!$H$4,0,10*ROW('Sanitation Data'!H165)),NA())</f>
        <v>#N/A</v>
      </c>
      <c r="AQ171" s="508" t="e">
        <f ca="1">+IF(AND(ISNUMBER(OFFSET('Sanitation Data'!$H$6,0,10*ROW('Sanitation Data'!H165))),'Data Summary'!DF171="Yes"),OFFSET('Sanitation Data'!$H$6,0,10*ROW('Sanitation Data'!H165)),NA())</f>
        <v>#N/A</v>
      </c>
      <c r="AR171" s="508" t="e">
        <f ca="1">+IF(AND(ISNUMBER(OFFSET('Sanitation Data'!$H$10,0,10*ROW('Sanitation Data'!H165))),'Data Summary'!DG171="Yes"),OFFSET('Sanitation Data'!$H$10,0,10*ROW('Sanitation Data'!H165)),NA())</f>
        <v>#N/A</v>
      </c>
      <c r="AS171" s="508" t="e">
        <f ca="1">+IF(AND(ISNUMBER(OFFSET('Sanitation Data'!$H$11,0,10*ROW('Sanitation Data'!H165))),'Data Summary'!DH171="Yes"),OFFSET('Sanitation Data'!$H$11,0,10*ROW('Sanitation Data'!H165)),NA())</f>
        <v>#N/A</v>
      </c>
      <c r="AT171" s="508" t="e">
        <f ca="1">+IF(AND(ISNUMBER(OFFSET('Sanitation Data'!$H$12,0,10*ROW('Sanitation Data'!H165))),'Data Summary'!DI171="Yes"),OFFSET('Sanitation Data'!$H$12,0,10*ROW('Sanitation Data'!H165)),NA())</f>
        <v>#N/A</v>
      </c>
      <c r="AU171" s="508" t="e">
        <f ca="1">+IF(AND(ISNUMBER(OFFSET('Sanitation Data'!$I$4,0,10*ROW('Sanitation Data'!I165))),'Data Summary'!DJ171="Yes"),100-OFFSET('Sanitation Data'!$I$4,0,10*ROW('Sanitation Data'!I165)),NA())</f>
        <v>#N/A</v>
      </c>
      <c r="AV171" s="508" t="e">
        <f ca="1">+IF(AND(ISNUMBER(OFFSET('Sanitation Data'!$I$6,0,10*ROW('Sanitation Data'!I165))),'Data Summary'!DK171="Yes"),OFFSET('Sanitation Data'!$I$6,0,10*ROW('Sanitation Data'!I165)),NA())</f>
        <v>#N/A</v>
      </c>
      <c r="AW171" s="508" t="e">
        <f ca="1">+IF(AND(ISNUMBER(OFFSET('Sanitation Data'!$I$10,0,10*ROW('Sanitation Data'!I165))),'Data Summary'!DL171="Yes"),OFFSET('Sanitation Data'!$I$10,0,10*ROW('Sanitation Data'!I165)),NA())</f>
        <v>#N/A</v>
      </c>
      <c r="AX171" s="508" t="e">
        <f ca="1">+IF(AND(ISNUMBER(OFFSET('Sanitation Data'!$I$11,0,10*ROW('Sanitation Data'!I165))),'Data Summary'!DM171="Yes"),OFFSET('Sanitation Data'!$I$11,0,10*ROW('Sanitation Data'!I165)),NA())</f>
        <v>#N/A</v>
      </c>
      <c r="AY171" s="508" t="e">
        <f ca="1">+IF(AND(ISNUMBER(OFFSET('Sanitation Data'!$I$12,0,10*ROW('Sanitation Data'!I165))),'Data Summary'!DN171="Yes"),OFFSET('Sanitation Data'!$I$12,0,10*ROW('Sanitation Data'!I165)),NA())</f>
        <v>#N/A</v>
      </c>
      <c r="AZ171" s="509" t="e">
        <f ca="1">+IF(AND(ISNUMBER(OFFSET('Hygiene Data'!$D$5,0,10*ROW('Hygiene Data'!D165))),'Data Summary'!DO171="Yes"),OFFSET('Hygiene Data'!$D$5,0,10*ROW('Hygiene Data'!D165)),NA())</f>
        <v>#N/A</v>
      </c>
      <c r="BA171" s="509" t="e">
        <f ca="1">+IF(AND(ISNUMBER(OFFSET('Hygiene Data'!$D$7,0,10*ROW('Hygiene Data'!D165))),'Data Summary'!DP171="Yes"),OFFSET('Hygiene Data'!$D$7,0,10*ROW('Hygiene Data'!D165)),NA())</f>
        <v>#N/A</v>
      </c>
      <c r="BB171" s="509" t="e">
        <f ca="1">+IF(AND(ISNUMBER(OFFSET('Hygiene Data'!$D$9,0,10*ROW('Hygiene Data'!D165))),'Data Summary'!DQ171="Yes"),OFFSET('Hygiene Data'!$D$9,0,10*ROW('Hygiene Data'!D165)),NA())</f>
        <v>#N/A</v>
      </c>
      <c r="BC171" s="509" t="e">
        <f ca="1">+IF(AND(ISNUMBER(OFFSET('Hygiene Data'!$E$5,0,10*ROW('Hygiene Data'!E165))),'Data Summary'!DR171="Yes"),OFFSET('Hygiene Data'!$E$5,0,10*ROW('Hygiene Data'!E165)),NA())</f>
        <v>#N/A</v>
      </c>
      <c r="BD171" s="509" t="e">
        <f ca="1">+IF(AND(ISNUMBER(OFFSET('Hygiene Data'!$E$7,0,10*ROW('Hygiene Data'!E165))),'Data Summary'!DS171="Yes"),OFFSET('Hygiene Data'!$E$7,0,10*ROW('Hygiene Data'!E165)),NA())</f>
        <v>#N/A</v>
      </c>
      <c r="BE171" s="509" t="e">
        <f ca="1">+IF(AND(ISNUMBER(OFFSET('Hygiene Data'!$E$9,0,10*ROW('Hygiene Data'!E165))),'Data Summary'!DT171="Yes"),OFFSET('Hygiene Data'!$E$9,0,10*ROW('Hygiene Data'!E165)),NA())</f>
        <v>#N/A</v>
      </c>
      <c r="BF171" s="509" t="e">
        <f ca="1">+IF(AND(ISNUMBER(OFFSET('Hygiene Data'!$F$5,0,10*ROW('Hygiene Data'!F165))),'Data Summary'!DU171="Yes"),OFFSET('Hygiene Data'!$F$5,0,10*ROW('Hygiene Data'!F165)),NA())</f>
        <v>#N/A</v>
      </c>
      <c r="BG171" s="509" t="e">
        <f ca="1">+IF(AND(ISNUMBER(OFFSET('Hygiene Data'!$F$7,0,10*ROW('Hygiene Data'!F165))),'Data Summary'!DV171="Yes"),OFFSET('Hygiene Data'!$F$7,0,10*ROW('Hygiene Data'!F165)),NA())</f>
        <v>#N/A</v>
      </c>
      <c r="BH171" s="509" t="e">
        <f ca="1">+IF(AND(ISNUMBER(OFFSET('Hygiene Data'!$F$9,0,10*ROW('Hygiene Data'!F165))),'Data Summary'!DW171="Yes"),OFFSET('Hygiene Data'!$F$9,0,10*ROW('Hygiene Data'!F165)),NA())</f>
        <v>#N/A</v>
      </c>
      <c r="BI171" s="509" t="e">
        <f ca="1">+IF(AND(ISNUMBER(OFFSET('Hygiene Data'!$G$5,0,10*ROW('Hygiene Data'!G165))),'Data Summary'!DX171="Yes"),OFFSET('Hygiene Data'!$G$5,0,10*ROW('Hygiene Data'!G165)),NA())</f>
        <v>#N/A</v>
      </c>
      <c r="BJ171" s="509" t="e">
        <f ca="1">+IF(AND(ISNUMBER(OFFSET('Hygiene Data'!$G$7,0,10*ROW('Hygiene Data'!G165))),'Data Summary'!DY171="Yes"),OFFSET('Hygiene Data'!$G$7,0,10*ROW('Hygiene Data'!G165)),NA())</f>
        <v>#N/A</v>
      </c>
      <c r="BK171" s="509" t="e">
        <f ca="1">+IF(AND(ISNUMBER(OFFSET('Hygiene Data'!$G$9,0,10*ROW('Hygiene Data'!G165))),'Data Summary'!DZ171="Yes"),OFFSET('Hygiene Data'!$G$9,0,10*ROW('Hygiene Data'!G165)),NA())</f>
        <v>#N/A</v>
      </c>
      <c r="BL171" s="509" t="e">
        <f ca="1">+IF(AND(ISNUMBER(OFFSET('Hygiene Data'!$H$5,0,10*ROW('Hygiene Data'!H165))),'Data Summary'!EA171="Yes"),OFFSET('Hygiene Data'!$H$5,0,10*ROW('Hygiene Data'!H165)),NA())</f>
        <v>#N/A</v>
      </c>
      <c r="BM171" s="509" t="e">
        <f ca="1">+IF(AND(ISNUMBER(OFFSET('Hygiene Data'!$H$7,0,10*ROW('Hygiene Data'!H165))),'Data Summary'!EB171="Yes"),OFFSET('Hygiene Data'!$H$7,0,10*ROW('Hygiene Data'!H165)),NA())</f>
        <v>#N/A</v>
      </c>
      <c r="BN171" s="509" t="e">
        <f ca="1">+IF(AND(ISNUMBER(OFFSET('Hygiene Data'!$H$9,0,10*ROW('Hygiene Data'!H165))),'Data Summary'!EC171="Yes"),OFFSET('Hygiene Data'!$H$9,0,10*ROW('Hygiene Data'!H165)),NA())</f>
        <v>#N/A</v>
      </c>
      <c r="BO171" s="509" t="e">
        <f ca="1">+IF(AND(ISNUMBER(OFFSET('Hygiene Data'!$I$5,0,10*ROW('Hygiene Data'!I165))),'Data Summary'!ED171="Yes"),OFFSET('Hygiene Data'!$I$5,0,10*ROW('Hygiene Data'!I165)),NA())</f>
        <v>#N/A</v>
      </c>
      <c r="BP171" s="509" t="e">
        <f ca="1">+IF(AND(ISNUMBER(OFFSET('Hygiene Data'!$I$7,0,10*ROW('Hygiene Data'!I165))),'Data Summary'!EE171="Yes"),OFFSET('Hygiene Data'!$I$7,0,10*ROW('Hygiene Data'!I165)),NA())</f>
        <v>#N/A</v>
      </c>
      <c r="BQ171" s="509" t="e">
        <f ca="1">+IF(AND(ISNUMBER(OFFSET('Hygiene Data'!$I$9,0,10*ROW('Hygiene Data'!I165))),'Data Summary'!EF171="Yes"),OFFSET('Hygiene Data'!$I$9,0,10*ROW('Hygiene Data'!I165)),NA())</f>
        <v>#N/A</v>
      </c>
    </row>
    <row r="172" spans="1:69" x14ac:dyDescent="0.25">
      <c r="A172" s="505" t="e">
        <f ca="1">+RIGHT('Data Summary'!A172,LEN('Data Summary'!A172)-9)</f>
        <v>#VALUE!</v>
      </c>
      <c r="B172" s="479" t="str">
        <f ca="1">+IF(ISTEXT('Data Summary'!B172),'Data Summary'!B172,"")</f>
        <v/>
      </c>
      <c r="C172" s="506" t="e">
        <f ca="1">+VALUE('Data Summary'!C172)</f>
        <v>#VALUE!</v>
      </c>
      <c r="D172" s="507" t="e">
        <f ca="1">+IF(AND(ISNUMBER(OFFSET('Water Data'!$D$4,0,10*ROW('Water Data'!D166))),'Data Summary'!BS172="Yes"),100-OFFSET('Water Data'!$D$4,0,10*ROW('Water Data'!D166)),NA())</f>
        <v>#N/A</v>
      </c>
      <c r="E172" s="507" t="e">
        <f ca="1">+IF(AND(ISNUMBER(OFFSET('Water Data'!$D$6,0,10*ROW('Water Data'!D166))),'Data Summary'!BT172="Yes"),OFFSET('Water Data'!$D$6,0,10*ROW('Water Data'!D166)),NA())</f>
        <v>#N/A</v>
      </c>
      <c r="F172" s="507" t="e">
        <f ca="1">+IF(AND(ISNUMBER(OFFSET('Water Data'!$D$9,0,10*ROW('Water Data'!D166))),'Data Summary'!BU172="Yes"),OFFSET('Water Data'!$D$9,0,10*ROW('Water Data'!D166)),NA())</f>
        <v>#N/A</v>
      </c>
      <c r="G172" s="507" t="e">
        <f ca="1">+IF(AND(ISNUMBER(OFFSET('Water Data'!$E$4,0,10*ROW('Water Data'!E166))),'Data Summary'!BV172="Yes"),100-OFFSET('Water Data'!$E$4,0,10*ROW('Water Data'!E166)),NA())</f>
        <v>#N/A</v>
      </c>
      <c r="H172" s="507" t="e">
        <f ca="1">+IF(AND(ISNUMBER(OFFSET('Water Data'!$E$6,0,10*ROW('Water Data'!E166))),'Data Summary'!BW172="Yes"),OFFSET('Water Data'!$E$6,0,10*ROW('Water Data'!E166)),NA())</f>
        <v>#N/A</v>
      </c>
      <c r="I172" s="507" t="e">
        <f ca="1">+IF(AND(ISNUMBER(OFFSET('Water Data'!$E$9,0,10*ROW('Water Data'!E166))),'Data Summary'!BX172="Yes"),OFFSET('Water Data'!$E$9,0,10*ROW('Water Data'!E166)),NA())</f>
        <v>#N/A</v>
      </c>
      <c r="J172" s="507" t="e">
        <f ca="1">+IF(AND(ISNUMBER(OFFSET('Water Data'!$F$4,0,10*ROW('Water Data'!F166))),'Data Summary'!BY172="Yes"),100-OFFSET('Water Data'!$F$4,0,10*ROW('Water Data'!F166)),NA())</f>
        <v>#N/A</v>
      </c>
      <c r="K172" s="507" t="e">
        <f ca="1">+IF(AND(ISNUMBER(OFFSET('Water Data'!$F$6,0,10*ROW('Water Data'!F166))),'Data Summary'!BZ172="Yes"),OFFSET('Water Data'!$F$6,0,10*ROW('Water Data'!F166)),NA())</f>
        <v>#N/A</v>
      </c>
      <c r="L172" s="507" t="e">
        <f ca="1">+IF(AND(ISNUMBER(OFFSET('Water Data'!$F$9,0,10*ROW('Water Data'!F166))),'Data Summary'!CA172="Yes"),OFFSET('Water Data'!$F$9,0,10*ROW('Water Data'!F166)),NA())</f>
        <v>#N/A</v>
      </c>
      <c r="M172" s="507" t="e">
        <f ca="1">+IF(AND(ISNUMBER(OFFSET('Water Data'!$G$4,0,10*ROW('Water Data'!G166))),'Data Summary'!CB172="Yes"),100-OFFSET('Water Data'!$G$4,0,10*ROW('Water Data'!G166)),NA())</f>
        <v>#N/A</v>
      </c>
      <c r="N172" s="507" t="e">
        <f ca="1">+IF(AND(ISNUMBER(OFFSET('Water Data'!$G$6,0,10*ROW('Water Data'!G166))),'Data Summary'!CC172="Yes"),OFFSET('Water Data'!$G$6,0,10*ROW('Water Data'!G166)),NA())</f>
        <v>#N/A</v>
      </c>
      <c r="O172" s="507" t="e">
        <f ca="1">+IF(AND(ISNUMBER(OFFSET('Water Data'!$G$9,0,10*ROW('Water Data'!G166))),'Data Summary'!CD172="Yes"),OFFSET('Water Data'!$G$9,0,10*ROW('Water Data'!G166)),NA())</f>
        <v>#N/A</v>
      </c>
      <c r="P172" s="507" t="e">
        <f ca="1">+IF(AND(ISNUMBER(OFFSET('Water Data'!$H$4,0,10*ROW('Water Data'!H166))),'Data Summary'!CE172="Yes"),100-OFFSET('Water Data'!$H$4,0,10*ROW('Water Data'!H166)),NA())</f>
        <v>#N/A</v>
      </c>
      <c r="Q172" s="507" t="e">
        <f ca="1">+IF(AND(ISNUMBER(OFFSET('Water Data'!$H$6,0,10*ROW('Water Data'!H166))),'Data Summary'!CF172="Yes"),OFFSET('Water Data'!$H$6,0,10*ROW('Water Data'!H166)),NA())</f>
        <v>#N/A</v>
      </c>
      <c r="R172" s="507" t="e">
        <f ca="1">+IF(AND(ISNUMBER(OFFSET('Water Data'!$H$9,0,10*ROW('Water Data'!H166))),'Data Summary'!CG172="Yes"),OFFSET('Water Data'!$H$9,0,10*ROW('Water Data'!H166)),NA())</f>
        <v>#N/A</v>
      </c>
      <c r="S172" s="507" t="e">
        <f ca="1">+IF(AND(ISNUMBER(OFFSET('Water Data'!$I$4,0,10*ROW('Water Data'!I166))),'Data Summary'!CH172="Yes"),100-OFFSET('Water Data'!$I$4,0,10*ROW('Water Data'!I166)),NA())</f>
        <v>#N/A</v>
      </c>
      <c r="T172" s="507" t="e">
        <f ca="1">+IF(AND(ISNUMBER(OFFSET('Water Data'!$I$6,0,10*ROW('Water Data'!I166))),'Data Summary'!CI172="Yes"),OFFSET('Water Data'!$I$6,0,10*ROW('Water Data'!I166)),NA())</f>
        <v>#N/A</v>
      </c>
      <c r="U172" s="507" t="e">
        <f ca="1">+IF(AND(ISNUMBER(OFFSET('Water Data'!$I$9,0,10*ROW('Water Data'!I166))),'Data Summary'!CJ172="Yes"),OFFSET('Water Data'!$I$9,0,10*ROW('Water Data'!I166)),NA())</f>
        <v>#N/A</v>
      </c>
      <c r="V172" s="508" t="e">
        <f ca="1">+IF(AND(ISNUMBER(OFFSET('Sanitation Data'!$D$4,0,10*ROW('Sanitation Data'!D166))),'Data Summary'!CK172="Yes"),100-OFFSET('Sanitation Data'!$D$4,0,10*ROW('Sanitation Data'!D166)),NA())</f>
        <v>#N/A</v>
      </c>
      <c r="W172" s="508" t="e">
        <f ca="1">+IF(AND(ISNUMBER(OFFSET('Sanitation Data'!$D$6,0,10*ROW('Sanitation Data'!D166))),'Data Summary'!CL172="Yes"),OFFSET('Sanitation Data'!$D$6,0,10*ROW('Sanitation Data'!D166)),NA())</f>
        <v>#N/A</v>
      </c>
      <c r="X172" s="508" t="e">
        <f ca="1">+IF(AND(ISNUMBER(OFFSET('Sanitation Data'!$D$10,0,10*ROW('Sanitation Data'!D166))),'Data Summary'!CM172="Yes"),OFFSET('Sanitation Data'!$D$10,0,10*ROW('Sanitation Data'!D166)),NA())</f>
        <v>#N/A</v>
      </c>
      <c r="Y172" s="508" t="e">
        <f ca="1">+IF(AND(ISNUMBER(OFFSET('Sanitation Data'!$D$11,0,10*ROW('Sanitation Data'!D166))),'Data Summary'!CN172="Yes"),OFFSET('Sanitation Data'!$D$11,0,10*ROW('Sanitation Data'!D166)),NA())</f>
        <v>#N/A</v>
      </c>
      <c r="Z172" s="508" t="e">
        <f ca="1">+IF(AND(ISNUMBER(OFFSET('Sanitation Data'!$D$12,0,10*ROW('Sanitation Data'!D166))),'Data Summary'!CO172="Yes"),OFFSET('Sanitation Data'!$D$12,0,10*ROW('Sanitation Data'!D166)),NA())</f>
        <v>#N/A</v>
      </c>
      <c r="AA172" s="508" t="e">
        <f ca="1">+IF(AND(ISNUMBER(OFFSET('Sanitation Data'!$E$4,0,10*ROW('Sanitation Data'!E166))),'Data Summary'!CP172="Yes"),100-OFFSET('Sanitation Data'!$E$4,0,10*ROW('Sanitation Data'!E166)),NA())</f>
        <v>#N/A</v>
      </c>
      <c r="AB172" s="508" t="e">
        <f ca="1">+IF(AND(ISNUMBER(OFFSET('Sanitation Data'!$E$6,0,10*ROW('Sanitation Data'!E166))),'Data Summary'!CQ172="Yes"),OFFSET('Sanitation Data'!$E$6,0,10*ROW('Sanitation Data'!E166)),NA())</f>
        <v>#N/A</v>
      </c>
      <c r="AC172" s="508" t="e">
        <f ca="1">+IF(AND(ISNUMBER(OFFSET('Sanitation Data'!$E$10,0,10*ROW('Sanitation Data'!E166))),'Data Summary'!CR172="Yes"),OFFSET('Sanitation Data'!$E$10,0,10*ROW('Sanitation Data'!E166)),NA())</f>
        <v>#N/A</v>
      </c>
      <c r="AD172" s="508" t="e">
        <f ca="1">+IF(AND(ISNUMBER(OFFSET('Sanitation Data'!$E$11,0,10*ROW('Sanitation Data'!E166))),'Data Summary'!CS172="Yes"),OFFSET('Sanitation Data'!$E$11,0,10*ROW('Sanitation Data'!E166)),NA())</f>
        <v>#N/A</v>
      </c>
      <c r="AE172" s="508" t="e">
        <f ca="1">+IF(AND(ISNUMBER(OFFSET('Sanitation Data'!$E$12,0,10*ROW('Sanitation Data'!E166))),'Data Summary'!CT172="Yes"),OFFSET('Sanitation Data'!$E$12,0,10*ROW('Sanitation Data'!E166)),NA())</f>
        <v>#N/A</v>
      </c>
      <c r="AF172" s="508" t="e">
        <f ca="1">+IF(AND(ISNUMBER(OFFSET('Sanitation Data'!$F$4,0,10*ROW('Sanitation Data'!F166))),'Data Summary'!CU172="Yes"),100-OFFSET('Sanitation Data'!$F$4,0,10*ROW('Sanitation Data'!F166)),NA())</f>
        <v>#N/A</v>
      </c>
      <c r="AG172" s="508" t="e">
        <f ca="1">+IF(AND(ISNUMBER(OFFSET('Sanitation Data'!$F$6,0,10*ROW('Sanitation Data'!F166))),'Data Summary'!CV172="Yes"),OFFSET('Sanitation Data'!$F$6,0,10*ROW('Sanitation Data'!F166)),NA())</f>
        <v>#N/A</v>
      </c>
      <c r="AH172" s="508" t="e">
        <f ca="1">+IF(AND(ISNUMBER(OFFSET('Sanitation Data'!$F$10,0,10*ROW('Sanitation Data'!F166))),'Data Summary'!CW172="Yes"),OFFSET('Sanitation Data'!$F$10,0,10*ROW('Sanitation Data'!F166)),NA())</f>
        <v>#N/A</v>
      </c>
      <c r="AI172" s="508" t="e">
        <f ca="1">+IF(AND(ISNUMBER(OFFSET('Sanitation Data'!$F$11,0,10*ROW('Sanitation Data'!F166))),'Data Summary'!CX172="Yes"),OFFSET('Sanitation Data'!$F$11,0,10*ROW('Sanitation Data'!F166)),NA())</f>
        <v>#N/A</v>
      </c>
      <c r="AJ172" s="508" t="e">
        <f ca="1">+IF(AND(ISNUMBER(OFFSET('Sanitation Data'!$F$12,0,10*ROW('Sanitation Data'!F166))),'Data Summary'!CY172="Yes"),OFFSET('Sanitation Data'!$F$12,0,10*ROW('Sanitation Data'!F166)),NA())</f>
        <v>#N/A</v>
      </c>
      <c r="AK172" s="508" t="e">
        <f ca="1">+IF(AND(ISNUMBER(OFFSET('Sanitation Data'!$G$4,0,10*ROW('Sanitation Data'!G166))),'Data Summary'!CZ172="Yes"),100-OFFSET('Sanitation Data'!$G$4,0,10*ROW('Sanitation Data'!G166)),NA())</f>
        <v>#N/A</v>
      </c>
      <c r="AL172" s="508" t="e">
        <f ca="1">+IF(AND(ISNUMBER(OFFSET('Sanitation Data'!$G$6,0,10*ROW('Sanitation Data'!G166))),'Data Summary'!DA172="Yes"),OFFSET('Sanitation Data'!$G$6,0,10*ROW('Sanitation Data'!G166)),NA())</f>
        <v>#N/A</v>
      </c>
      <c r="AM172" s="508" t="e">
        <f ca="1">+IF(AND(ISNUMBER(OFFSET('Sanitation Data'!$G$10,0,10*ROW('Sanitation Data'!G166))),'Data Summary'!DB172="Yes"),OFFSET('Sanitation Data'!$G$10,0,10*ROW('Sanitation Data'!G166)),NA())</f>
        <v>#N/A</v>
      </c>
      <c r="AN172" s="508" t="e">
        <f ca="1">+IF(AND(ISNUMBER(OFFSET('Sanitation Data'!$G$11,0,10*ROW('Sanitation Data'!G166))),'Data Summary'!DC172="Yes"),OFFSET('Sanitation Data'!$G$11,0,10*ROW('Sanitation Data'!G166)),NA())</f>
        <v>#N/A</v>
      </c>
      <c r="AO172" s="508" t="e">
        <f ca="1">+IF(AND(ISNUMBER(OFFSET('Sanitation Data'!$G$12,0,10*ROW('Sanitation Data'!G166))),'Data Summary'!DD172="Yes"),OFFSET('Sanitation Data'!$G$12,0,10*ROW('Sanitation Data'!G166)),NA())</f>
        <v>#N/A</v>
      </c>
      <c r="AP172" s="508" t="e">
        <f ca="1">+IF(AND(ISNUMBER(OFFSET('Sanitation Data'!$H$4,0,10*ROW('Sanitation Data'!H166))),'Data Summary'!DE172="Yes"),100-OFFSET('Sanitation Data'!$H$4,0,10*ROW('Sanitation Data'!H166)),NA())</f>
        <v>#N/A</v>
      </c>
      <c r="AQ172" s="508" t="e">
        <f ca="1">+IF(AND(ISNUMBER(OFFSET('Sanitation Data'!$H$6,0,10*ROW('Sanitation Data'!H166))),'Data Summary'!DF172="Yes"),OFFSET('Sanitation Data'!$H$6,0,10*ROW('Sanitation Data'!H166)),NA())</f>
        <v>#N/A</v>
      </c>
      <c r="AR172" s="508" t="e">
        <f ca="1">+IF(AND(ISNUMBER(OFFSET('Sanitation Data'!$H$10,0,10*ROW('Sanitation Data'!H166))),'Data Summary'!DG172="Yes"),OFFSET('Sanitation Data'!$H$10,0,10*ROW('Sanitation Data'!H166)),NA())</f>
        <v>#N/A</v>
      </c>
      <c r="AS172" s="508" t="e">
        <f ca="1">+IF(AND(ISNUMBER(OFFSET('Sanitation Data'!$H$11,0,10*ROW('Sanitation Data'!H166))),'Data Summary'!DH172="Yes"),OFFSET('Sanitation Data'!$H$11,0,10*ROW('Sanitation Data'!H166)),NA())</f>
        <v>#N/A</v>
      </c>
      <c r="AT172" s="508" t="e">
        <f ca="1">+IF(AND(ISNUMBER(OFFSET('Sanitation Data'!$H$12,0,10*ROW('Sanitation Data'!H166))),'Data Summary'!DI172="Yes"),OFFSET('Sanitation Data'!$H$12,0,10*ROW('Sanitation Data'!H166)),NA())</f>
        <v>#N/A</v>
      </c>
      <c r="AU172" s="508" t="e">
        <f ca="1">+IF(AND(ISNUMBER(OFFSET('Sanitation Data'!$I$4,0,10*ROW('Sanitation Data'!I166))),'Data Summary'!DJ172="Yes"),100-OFFSET('Sanitation Data'!$I$4,0,10*ROW('Sanitation Data'!I166)),NA())</f>
        <v>#N/A</v>
      </c>
      <c r="AV172" s="508" t="e">
        <f ca="1">+IF(AND(ISNUMBER(OFFSET('Sanitation Data'!$I$6,0,10*ROW('Sanitation Data'!I166))),'Data Summary'!DK172="Yes"),OFFSET('Sanitation Data'!$I$6,0,10*ROW('Sanitation Data'!I166)),NA())</f>
        <v>#N/A</v>
      </c>
      <c r="AW172" s="508" t="e">
        <f ca="1">+IF(AND(ISNUMBER(OFFSET('Sanitation Data'!$I$10,0,10*ROW('Sanitation Data'!I166))),'Data Summary'!DL172="Yes"),OFFSET('Sanitation Data'!$I$10,0,10*ROW('Sanitation Data'!I166)),NA())</f>
        <v>#N/A</v>
      </c>
      <c r="AX172" s="508" t="e">
        <f ca="1">+IF(AND(ISNUMBER(OFFSET('Sanitation Data'!$I$11,0,10*ROW('Sanitation Data'!I166))),'Data Summary'!DM172="Yes"),OFFSET('Sanitation Data'!$I$11,0,10*ROW('Sanitation Data'!I166)),NA())</f>
        <v>#N/A</v>
      </c>
      <c r="AY172" s="508" t="e">
        <f ca="1">+IF(AND(ISNUMBER(OFFSET('Sanitation Data'!$I$12,0,10*ROW('Sanitation Data'!I166))),'Data Summary'!DN172="Yes"),OFFSET('Sanitation Data'!$I$12,0,10*ROW('Sanitation Data'!I166)),NA())</f>
        <v>#N/A</v>
      </c>
      <c r="AZ172" s="509" t="e">
        <f ca="1">+IF(AND(ISNUMBER(OFFSET('Hygiene Data'!$D$5,0,10*ROW('Hygiene Data'!D166))),'Data Summary'!DO172="Yes"),OFFSET('Hygiene Data'!$D$5,0,10*ROW('Hygiene Data'!D166)),NA())</f>
        <v>#N/A</v>
      </c>
      <c r="BA172" s="509" t="e">
        <f ca="1">+IF(AND(ISNUMBER(OFFSET('Hygiene Data'!$D$7,0,10*ROW('Hygiene Data'!D166))),'Data Summary'!DP172="Yes"),OFFSET('Hygiene Data'!$D$7,0,10*ROW('Hygiene Data'!D166)),NA())</f>
        <v>#N/A</v>
      </c>
      <c r="BB172" s="509" t="e">
        <f ca="1">+IF(AND(ISNUMBER(OFFSET('Hygiene Data'!$D$9,0,10*ROW('Hygiene Data'!D166))),'Data Summary'!DQ172="Yes"),OFFSET('Hygiene Data'!$D$9,0,10*ROW('Hygiene Data'!D166)),NA())</f>
        <v>#N/A</v>
      </c>
      <c r="BC172" s="509" t="e">
        <f ca="1">+IF(AND(ISNUMBER(OFFSET('Hygiene Data'!$E$5,0,10*ROW('Hygiene Data'!E166))),'Data Summary'!DR172="Yes"),OFFSET('Hygiene Data'!$E$5,0,10*ROW('Hygiene Data'!E166)),NA())</f>
        <v>#N/A</v>
      </c>
      <c r="BD172" s="509" t="e">
        <f ca="1">+IF(AND(ISNUMBER(OFFSET('Hygiene Data'!$E$7,0,10*ROW('Hygiene Data'!E166))),'Data Summary'!DS172="Yes"),OFFSET('Hygiene Data'!$E$7,0,10*ROW('Hygiene Data'!E166)),NA())</f>
        <v>#N/A</v>
      </c>
      <c r="BE172" s="509" t="e">
        <f ca="1">+IF(AND(ISNUMBER(OFFSET('Hygiene Data'!$E$9,0,10*ROW('Hygiene Data'!E166))),'Data Summary'!DT172="Yes"),OFFSET('Hygiene Data'!$E$9,0,10*ROW('Hygiene Data'!E166)),NA())</f>
        <v>#N/A</v>
      </c>
      <c r="BF172" s="509" t="e">
        <f ca="1">+IF(AND(ISNUMBER(OFFSET('Hygiene Data'!$F$5,0,10*ROW('Hygiene Data'!F166))),'Data Summary'!DU172="Yes"),OFFSET('Hygiene Data'!$F$5,0,10*ROW('Hygiene Data'!F166)),NA())</f>
        <v>#N/A</v>
      </c>
      <c r="BG172" s="509" t="e">
        <f ca="1">+IF(AND(ISNUMBER(OFFSET('Hygiene Data'!$F$7,0,10*ROW('Hygiene Data'!F166))),'Data Summary'!DV172="Yes"),OFFSET('Hygiene Data'!$F$7,0,10*ROW('Hygiene Data'!F166)),NA())</f>
        <v>#N/A</v>
      </c>
      <c r="BH172" s="509" t="e">
        <f ca="1">+IF(AND(ISNUMBER(OFFSET('Hygiene Data'!$F$9,0,10*ROW('Hygiene Data'!F166))),'Data Summary'!DW172="Yes"),OFFSET('Hygiene Data'!$F$9,0,10*ROW('Hygiene Data'!F166)),NA())</f>
        <v>#N/A</v>
      </c>
      <c r="BI172" s="509" t="e">
        <f ca="1">+IF(AND(ISNUMBER(OFFSET('Hygiene Data'!$G$5,0,10*ROW('Hygiene Data'!G166))),'Data Summary'!DX172="Yes"),OFFSET('Hygiene Data'!$G$5,0,10*ROW('Hygiene Data'!G166)),NA())</f>
        <v>#N/A</v>
      </c>
      <c r="BJ172" s="509" t="e">
        <f ca="1">+IF(AND(ISNUMBER(OFFSET('Hygiene Data'!$G$7,0,10*ROW('Hygiene Data'!G166))),'Data Summary'!DY172="Yes"),OFFSET('Hygiene Data'!$G$7,0,10*ROW('Hygiene Data'!G166)),NA())</f>
        <v>#N/A</v>
      </c>
      <c r="BK172" s="509" t="e">
        <f ca="1">+IF(AND(ISNUMBER(OFFSET('Hygiene Data'!$G$9,0,10*ROW('Hygiene Data'!G166))),'Data Summary'!DZ172="Yes"),OFFSET('Hygiene Data'!$G$9,0,10*ROW('Hygiene Data'!G166)),NA())</f>
        <v>#N/A</v>
      </c>
      <c r="BL172" s="509" t="e">
        <f ca="1">+IF(AND(ISNUMBER(OFFSET('Hygiene Data'!$H$5,0,10*ROW('Hygiene Data'!H166))),'Data Summary'!EA172="Yes"),OFFSET('Hygiene Data'!$H$5,0,10*ROW('Hygiene Data'!H166)),NA())</f>
        <v>#N/A</v>
      </c>
      <c r="BM172" s="509" t="e">
        <f ca="1">+IF(AND(ISNUMBER(OFFSET('Hygiene Data'!$H$7,0,10*ROW('Hygiene Data'!H166))),'Data Summary'!EB172="Yes"),OFFSET('Hygiene Data'!$H$7,0,10*ROW('Hygiene Data'!H166)),NA())</f>
        <v>#N/A</v>
      </c>
      <c r="BN172" s="509" t="e">
        <f ca="1">+IF(AND(ISNUMBER(OFFSET('Hygiene Data'!$H$9,0,10*ROW('Hygiene Data'!H166))),'Data Summary'!EC172="Yes"),OFFSET('Hygiene Data'!$H$9,0,10*ROW('Hygiene Data'!H166)),NA())</f>
        <v>#N/A</v>
      </c>
      <c r="BO172" s="509" t="e">
        <f ca="1">+IF(AND(ISNUMBER(OFFSET('Hygiene Data'!$I$5,0,10*ROW('Hygiene Data'!I166))),'Data Summary'!ED172="Yes"),OFFSET('Hygiene Data'!$I$5,0,10*ROW('Hygiene Data'!I166)),NA())</f>
        <v>#N/A</v>
      </c>
      <c r="BP172" s="509" t="e">
        <f ca="1">+IF(AND(ISNUMBER(OFFSET('Hygiene Data'!$I$7,0,10*ROW('Hygiene Data'!I166))),'Data Summary'!EE172="Yes"),OFFSET('Hygiene Data'!$I$7,0,10*ROW('Hygiene Data'!I166)),NA())</f>
        <v>#N/A</v>
      </c>
      <c r="BQ172" s="509" t="e">
        <f ca="1">+IF(AND(ISNUMBER(OFFSET('Hygiene Data'!$I$9,0,10*ROW('Hygiene Data'!I166))),'Data Summary'!EF172="Yes"),OFFSET('Hygiene Data'!$I$9,0,10*ROW('Hygiene Data'!I166)),NA())</f>
        <v>#N/A</v>
      </c>
    </row>
    <row r="173" spans="1:69" x14ac:dyDescent="0.25">
      <c r="A173" s="505" t="e">
        <f ca="1">+RIGHT('Data Summary'!A173,LEN('Data Summary'!A173)-9)</f>
        <v>#VALUE!</v>
      </c>
      <c r="B173" s="479" t="str">
        <f ca="1">+IF(ISTEXT('Data Summary'!B173),'Data Summary'!B173,"")</f>
        <v/>
      </c>
      <c r="C173" s="506" t="e">
        <f ca="1">+VALUE('Data Summary'!C173)</f>
        <v>#VALUE!</v>
      </c>
      <c r="D173" s="507" t="e">
        <f ca="1">+IF(AND(ISNUMBER(OFFSET('Water Data'!$D$4,0,10*ROW('Water Data'!D167))),'Data Summary'!BS173="Yes"),100-OFFSET('Water Data'!$D$4,0,10*ROW('Water Data'!D167)),NA())</f>
        <v>#N/A</v>
      </c>
      <c r="E173" s="507" t="e">
        <f ca="1">+IF(AND(ISNUMBER(OFFSET('Water Data'!$D$6,0,10*ROW('Water Data'!D167))),'Data Summary'!BT173="Yes"),OFFSET('Water Data'!$D$6,0,10*ROW('Water Data'!D167)),NA())</f>
        <v>#N/A</v>
      </c>
      <c r="F173" s="507" t="e">
        <f ca="1">+IF(AND(ISNUMBER(OFFSET('Water Data'!$D$9,0,10*ROW('Water Data'!D167))),'Data Summary'!BU173="Yes"),OFFSET('Water Data'!$D$9,0,10*ROW('Water Data'!D167)),NA())</f>
        <v>#N/A</v>
      </c>
      <c r="G173" s="507" t="e">
        <f ca="1">+IF(AND(ISNUMBER(OFFSET('Water Data'!$E$4,0,10*ROW('Water Data'!E167))),'Data Summary'!BV173="Yes"),100-OFFSET('Water Data'!$E$4,0,10*ROW('Water Data'!E167)),NA())</f>
        <v>#N/A</v>
      </c>
      <c r="H173" s="507" t="e">
        <f ca="1">+IF(AND(ISNUMBER(OFFSET('Water Data'!$E$6,0,10*ROW('Water Data'!E167))),'Data Summary'!BW173="Yes"),OFFSET('Water Data'!$E$6,0,10*ROW('Water Data'!E167)),NA())</f>
        <v>#N/A</v>
      </c>
      <c r="I173" s="507" t="e">
        <f ca="1">+IF(AND(ISNUMBER(OFFSET('Water Data'!$E$9,0,10*ROW('Water Data'!E167))),'Data Summary'!BX173="Yes"),OFFSET('Water Data'!$E$9,0,10*ROW('Water Data'!E167)),NA())</f>
        <v>#N/A</v>
      </c>
      <c r="J173" s="507" t="e">
        <f ca="1">+IF(AND(ISNUMBER(OFFSET('Water Data'!$F$4,0,10*ROW('Water Data'!F167))),'Data Summary'!BY173="Yes"),100-OFFSET('Water Data'!$F$4,0,10*ROW('Water Data'!F167)),NA())</f>
        <v>#N/A</v>
      </c>
      <c r="K173" s="507" t="e">
        <f ca="1">+IF(AND(ISNUMBER(OFFSET('Water Data'!$F$6,0,10*ROW('Water Data'!F167))),'Data Summary'!BZ173="Yes"),OFFSET('Water Data'!$F$6,0,10*ROW('Water Data'!F167)),NA())</f>
        <v>#N/A</v>
      </c>
      <c r="L173" s="507" t="e">
        <f ca="1">+IF(AND(ISNUMBER(OFFSET('Water Data'!$F$9,0,10*ROW('Water Data'!F167))),'Data Summary'!CA173="Yes"),OFFSET('Water Data'!$F$9,0,10*ROW('Water Data'!F167)),NA())</f>
        <v>#N/A</v>
      </c>
      <c r="M173" s="507" t="e">
        <f ca="1">+IF(AND(ISNUMBER(OFFSET('Water Data'!$G$4,0,10*ROW('Water Data'!G167))),'Data Summary'!CB173="Yes"),100-OFFSET('Water Data'!$G$4,0,10*ROW('Water Data'!G167)),NA())</f>
        <v>#N/A</v>
      </c>
      <c r="N173" s="507" t="e">
        <f ca="1">+IF(AND(ISNUMBER(OFFSET('Water Data'!$G$6,0,10*ROW('Water Data'!G167))),'Data Summary'!CC173="Yes"),OFFSET('Water Data'!$G$6,0,10*ROW('Water Data'!G167)),NA())</f>
        <v>#N/A</v>
      </c>
      <c r="O173" s="507" t="e">
        <f ca="1">+IF(AND(ISNUMBER(OFFSET('Water Data'!$G$9,0,10*ROW('Water Data'!G167))),'Data Summary'!CD173="Yes"),OFFSET('Water Data'!$G$9,0,10*ROW('Water Data'!G167)),NA())</f>
        <v>#N/A</v>
      </c>
      <c r="P173" s="507" t="e">
        <f ca="1">+IF(AND(ISNUMBER(OFFSET('Water Data'!$H$4,0,10*ROW('Water Data'!H167))),'Data Summary'!CE173="Yes"),100-OFFSET('Water Data'!$H$4,0,10*ROW('Water Data'!H167)),NA())</f>
        <v>#N/A</v>
      </c>
      <c r="Q173" s="507" t="e">
        <f ca="1">+IF(AND(ISNUMBER(OFFSET('Water Data'!$H$6,0,10*ROW('Water Data'!H167))),'Data Summary'!CF173="Yes"),OFFSET('Water Data'!$H$6,0,10*ROW('Water Data'!H167)),NA())</f>
        <v>#N/A</v>
      </c>
      <c r="R173" s="507" t="e">
        <f ca="1">+IF(AND(ISNUMBER(OFFSET('Water Data'!$H$9,0,10*ROW('Water Data'!H167))),'Data Summary'!CG173="Yes"),OFFSET('Water Data'!$H$9,0,10*ROW('Water Data'!H167)),NA())</f>
        <v>#N/A</v>
      </c>
      <c r="S173" s="507" t="e">
        <f ca="1">+IF(AND(ISNUMBER(OFFSET('Water Data'!$I$4,0,10*ROW('Water Data'!I167))),'Data Summary'!CH173="Yes"),100-OFFSET('Water Data'!$I$4,0,10*ROW('Water Data'!I167)),NA())</f>
        <v>#N/A</v>
      </c>
      <c r="T173" s="507" t="e">
        <f ca="1">+IF(AND(ISNUMBER(OFFSET('Water Data'!$I$6,0,10*ROW('Water Data'!I167))),'Data Summary'!CI173="Yes"),OFFSET('Water Data'!$I$6,0,10*ROW('Water Data'!I167)),NA())</f>
        <v>#N/A</v>
      </c>
      <c r="U173" s="507" t="e">
        <f ca="1">+IF(AND(ISNUMBER(OFFSET('Water Data'!$I$9,0,10*ROW('Water Data'!I167))),'Data Summary'!CJ173="Yes"),OFFSET('Water Data'!$I$9,0,10*ROW('Water Data'!I167)),NA())</f>
        <v>#N/A</v>
      </c>
      <c r="V173" s="508" t="e">
        <f ca="1">+IF(AND(ISNUMBER(OFFSET('Sanitation Data'!$D$4,0,10*ROW('Sanitation Data'!D167))),'Data Summary'!CK173="Yes"),100-OFFSET('Sanitation Data'!$D$4,0,10*ROW('Sanitation Data'!D167)),NA())</f>
        <v>#N/A</v>
      </c>
      <c r="W173" s="508" t="e">
        <f ca="1">+IF(AND(ISNUMBER(OFFSET('Sanitation Data'!$D$6,0,10*ROW('Sanitation Data'!D167))),'Data Summary'!CL173="Yes"),OFFSET('Sanitation Data'!$D$6,0,10*ROW('Sanitation Data'!D167)),NA())</f>
        <v>#N/A</v>
      </c>
      <c r="X173" s="508" t="e">
        <f ca="1">+IF(AND(ISNUMBER(OFFSET('Sanitation Data'!$D$10,0,10*ROW('Sanitation Data'!D167))),'Data Summary'!CM173="Yes"),OFFSET('Sanitation Data'!$D$10,0,10*ROW('Sanitation Data'!D167)),NA())</f>
        <v>#N/A</v>
      </c>
      <c r="Y173" s="508" t="e">
        <f ca="1">+IF(AND(ISNUMBER(OFFSET('Sanitation Data'!$D$11,0,10*ROW('Sanitation Data'!D167))),'Data Summary'!CN173="Yes"),OFFSET('Sanitation Data'!$D$11,0,10*ROW('Sanitation Data'!D167)),NA())</f>
        <v>#N/A</v>
      </c>
      <c r="Z173" s="508" t="e">
        <f ca="1">+IF(AND(ISNUMBER(OFFSET('Sanitation Data'!$D$12,0,10*ROW('Sanitation Data'!D167))),'Data Summary'!CO173="Yes"),OFFSET('Sanitation Data'!$D$12,0,10*ROW('Sanitation Data'!D167)),NA())</f>
        <v>#N/A</v>
      </c>
      <c r="AA173" s="508" t="e">
        <f ca="1">+IF(AND(ISNUMBER(OFFSET('Sanitation Data'!$E$4,0,10*ROW('Sanitation Data'!E167))),'Data Summary'!CP173="Yes"),100-OFFSET('Sanitation Data'!$E$4,0,10*ROW('Sanitation Data'!E167)),NA())</f>
        <v>#N/A</v>
      </c>
      <c r="AB173" s="508" t="e">
        <f ca="1">+IF(AND(ISNUMBER(OFFSET('Sanitation Data'!$E$6,0,10*ROW('Sanitation Data'!E167))),'Data Summary'!CQ173="Yes"),OFFSET('Sanitation Data'!$E$6,0,10*ROW('Sanitation Data'!E167)),NA())</f>
        <v>#N/A</v>
      </c>
      <c r="AC173" s="508" t="e">
        <f ca="1">+IF(AND(ISNUMBER(OFFSET('Sanitation Data'!$E$10,0,10*ROW('Sanitation Data'!E167))),'Data Summary'!CR173="Yes"),OFFSET('Sanitation Data'!$E$10,0,10*ROW('Sanitation Data'!E167)),NA())</f>
        <v>#N/A</v>
      </c>
      <c r="AD173" s="508" t="e">
        <f ca="1">+IF(AND(ISNUMBER(OFFSET('Sanitation Data'!$E$11,0,10*ROW('Sanitation Data'!E167))),'Data Summary'!CS173="Yes"),OFFSET('Sanitation Data'!$E$11,0,10*ROW('Sanitation Data'!E167)),NA())</f>
        <v>#N/A</v>
      </c>
      <c r="AE173" s="508" t="e">
        <f ca="1">+IF(AND(ISNUMBER(OFFSET('Sanitation Data'!$E$12,0,10*ROW('Sanitation Data'!E167))),'Data Summary'!CT173="Yes"),OFFSET('Sanitation Data'!$E$12,0,10*ROW('Sanitation Data'!E167)),NA())</f>
        <v>#N/A</v>
      </c>
      <c r="AF173" s="508" t="e">
        <f ca="1">+IF(AND(ISNUMBER(OFFSET('Sanitation Data'!$F$4,0,10*ROW('Sanitation Data'!F167))),'Data Summary'!CU173="Yes"),100-OFFSET('Sanitation Data'!$F$4,0,10*ROW('Sanitation Data'!F167)),NA())</f>
        <v>#N/A</v>
      </c>
      <c r="AG173" s="508" t="e">
        <f ca="1">+IF(AND(ISNUMBER(OFFSET('Sanitation Data'!$F$6,0,10*ROW('Sanitation Data'!F167))),'Data Summary'!CV173="Yes"),OFFSET('Sanitation Data'!$F$6,0,10*ROW('Sanitation Data'!F167)),NA())</f>
        <v>#N/A</v>
      </c>
      <c r="AH173" s="508" t="e">
        <f ca="1">+IF(AND(ISNUMBER(OFFSET('Sanitation Data'!$F$10,0,10*ROW('Sanitation Data'!F167))),'Data Summary'!CW173="Yes"),OFFSET('Sanitation Data'!$F$10,0,10*ROW('Sanitation Data'!F167)),NA())</f>
        <v>#N/A</v>
      </c>
      <c r="AI173" s="508" t="e">
        <f ca="1">+IF(AND(ISNUMBER(OFFSET('Sanitation Data'!$F$11,0,10*ROW('Sanitation Data'!F167))),'Data Summary'!CX173="Yes"),OFFSET('Sanitation Data'!$F$11,0,10*ROW('Sanitation Data'!F167)),NA())</f>
        <v>#N/A</v>
      </c>
      <c r="AJ173" s="508" t="e">
        <f ca="1">+IF(AND(ISNUMBER(OFFSET('Sanitation Data'!$F$12,0,10*ROW('Sanitation Data'!F167))),'Data Summary'!CY173="Yes"),OFFSET('Sanitation Data'!$F$12,0,10*ROW('Sanitation Data'!F167)),NA())</f>
        <v>#N/A</v>
      </c>
      <c r="AK173" s="508" t="e">
        <f ca="1">+IF(AND(ISNUMBER(OFFSET('Sanitation Data'!$G$4,0,10*ROW('Sanitation Data'!G167))),'Data Summary'!CZ173="Yes"),100-OFFSET('Sanitation Data'!$G$4,0,10*ROW('Sanitation Data'!G167)),NA())</f>
        <v>#N/A</v>
      </c>
      <c r="AL173" s="508" t="e">
        <f ca="1">+IF(AND(ISNUMBER(OFFSET('Sanitation Data'!$G$6,0,10*ROW('Sanitation Data'!G167))),'Data Summary'!DA173="Yes"),OFFSET('Sanitation Data'!$G$6,0,10*ROW('Sanitation Data'!G167)),NA())</f>
        <v>#N/A</v>
      </c>
      <c r="AM173" s="508" t="e">
        <f ca="1">+IF(AND(ISNUMBER(OFFSET('Sanitation Data'!$G$10,0,10*ROW('Sanitation Data'!G167))),'Data Summary'!DB173="Yes"),OFFSET('Sanitation Data'!$G$10,0,10*ROW('Sanitation Data'!G167)),NA())</f>
        <v>#N/A</v>
      </c>
      <c r="AN173" s="508" t="e">
        <f ca="1">+IF(AND(ISNUMBER(OFFSET('Sanitation Data'!$G$11,0,10*ROW('Sanitation Data'!G167))),'Data Summary'!DC173="Yes"),OFFSET('Sanitation Data'!$G$11,0,10*ROW('Sanitation Data'!G167)),NA())</f>
        <v>#N/A</v>
      </c>
      <c r="AO173" s="508" t="e">
        <f ca="1">+IF(AND(ISNUMBER(OFFSET('Sanitation Data'!$G$12,0,10*ROW('Sanitation Data'!G167))),'Data Summary'!DD173="Yes"),OFFSET('Sanitation Data'!$G$12,0,10*ROW('Sanitation Data'!G167)),NA())</f>
        <v>#N/A</v>
      </c>
      <c r="AP173" s="508" t="e">
        <f ca="1">+IF(AND(ISNUMBER(OFFSET('Sanitation Data'!$H$4,0,10*ROW('Sanitation Data'!H167))),'Data Summary'!DE173="Yes"),100-OFFSET('Sanitation Data'!$H$4,0,10*ROW('Sanitation Data'!H167)),NA())</f>
        <v>#N/A</v>
      </c>
      <c r="AQ173" s="508" t="e">
        <f ca="1">+IF(AND(ISNUMBER(OFFSET('Sanitation Data'!$H$6,0,10*ROW('Sanitation Data'!H167))),'Data Summary'!DF173="Yes"),OFFSET('Sanitation Data'!$H$6,0,10*ROW('Sanitation Data'!H167)),NA())</f>
        <v>#N/A</v>
      </c>
      <c r="AR173" s="508" t="e">
        <f ca="1">+IF(AND(ISNUMBER(OFFSET('Sanitation Data'!$H$10,0,10*ROW('Sanitation Data'!H167))),'Data Summary'!DG173="Yes"),OFFSET('Sanitation Data'!$H$10,0,10*ROW('Sanitation Data'!H167)),NA())</f>
        <v>#N/A</v>
      </c>
      <c r="AS173" s="508" t="e">
        <f ca="1">+IF(AND(ISNUMBER(OFFSET('Sanitation Data'!$H$11,0,10*ROW('Sanitation Data'!H167))),'Data Summary'!DH173="Yes"),OFFSET('Sanitation Data'!$H$11,0,10*ROW('Sanitation Data'!H167)),NA())</f>
        <v>#N/A</v>
      </c>
      <c r="AT173" s="508" t="e">
        <f ca="1">+IF(AND(ISNUMBER(OFFSET('Sanitation Data'!$H$12,0,10*ROW('Sanitation Data'!H167))),'Data Summary'!DI173="Yes"),OFFSET('Sanitation Data'!$H$12,0,10*ROW('Sanitation Data'!H167)),NA())</f>
        <v>#N/A</v>
      </c>
      <c r="AU173" s="508" t="e">
        <f ca="1">+IF(AND(ISNUMBER(OFFSET('Sanitation Data'!$I$4,0,10*ROW('Sanitation Data'!I167))),'Data Summary'!DJ173="Yes"),100-OFFSET('Sanitation Data'!$I$4,0,10*ROW('Sanitation Data'!I167)),NA())</f>
        <v>#N/A</v>
      </c>
      <c r="AV173" s="508" t="e">
        <f ca="1">+IF(AND(ISNUMBER(OFFSET('Sanitation Data'!$I$6,0,10*ROW('Sanitation Data'!I167))),'Data Summary'!DK173="Yes"),OFFSET('Sanitation Data'!$I$6,0,10*ROW('Sanitation Data'!I167)),NA())</f>
        <v>#N/A</v>
      </c>
      <c r="AW173" s="508" t="e">
        <f ca="1">+IF(AND(ISNUMBER(OFFSET('Sanitation Data'!$I$10,0,10*ROW('Sanitation Data'!I167))),'Data Summary'!DL173="Yes"),OFFSET('Sanitation Data'!$I$10,0,10*ROW('Sanitation Data'!I167)),NA())</f>
        <v>#N/A</v>
      </c>
      <c r="AX173" s="508" t="e">
        <f ca="1">+IF(AND(ISNUMBER(OFFSET('Sanitation Data'!$I$11,0,10*ROW('Sanitation Data'!I167))),'Data Summary'!DM173="Yes"),OFFSET('Sanitation Data'!$I$11,0,10*ROW('Sanitation Data'!I167)),NA())</f>
        <v>#N/A</v>
      </c>
      <c r="AY173" s="508" t="e">
        <f ca="1">+IF(AND(ISNUMBER(OFFSET('Sanitation Data'!$I$12,0,10*ROW('Sanitation Data'!I167))),'Data Summary'!DN173="Yes"),OFFSET('Sanitation Data'!$I$12,0,10*ROW('Sanitation Data'!I167)),NA())</f>
        <v>#N/A</v>
      </c>
      <c r="AZ173" s="509" t="e">
        <f ca="1">+IF(AND(ISNUMBER(OFFSET('Hygiene Data'!$D$5,0,10*ROW('Hygiene Data'!D167))),'Data Summary'!DO173="Yes"),OFFSET('Hygiene Data'!$D$5,0,10*ROW('Hygiene Data'!D167)),NA())</f>
        <v>#N/A</v>
      </c>
      <c r="BA173" s="509" t="e">
        <f ca="1">+IF(AND(ISNUMBER(OFFSET('Hygiene Data'!$D$7,0,10*ROW('Hygiene Data'!D167))),'Data Summary'!DP173="Yes"),OFFSET('Hygiene Data'!$D$7,0,10*ROW('Hygiene Data'!D167)),NA())</f>
        <v>#N/A</v>
      </c>
      <c r="BB173" s="509" t="e">
        <f ca="1">+IF(AND(ISNUMBER(OFFSET('Hygiene Data'!$D$9,0,10*ROW('Hygiene Data'!D167))),'Data Summary'!DQ173="Yes"),OFFSET('Hygiene Data'!$D$9,0,10*ROW('Hygiene Data'!D167)),NA())</f>
        <v>#N/A</v>
      </c>
      <c r="BC173" s="509" t="e">
        <f ca="1">+IF(AND(ISNUMBER(OFFSET('Hygiene Data'!$E$5,0,10*ROW('Hygiene Data'!E167))),'Data Summary'!DR173="Yes"),OFFSET('Hygiene Data'!$E$5,0,10*ROW('Hygiene Data'!E167)),NA())</f>
        <v>#N/A</v>
      </c>
      <c r="BD173" s="509" t="e">
        <f ca="1">+IF(AND(ISNUMBER(OFFSET('Hygiene Data'!$E$7,0,10*ROW('Hygiene Data'!E167))),'Data Summary'!DS173="Yes"),OFFSET('Hygiene Data'!$E$7,0,10*ROW('Hygiene Data'!E167)),NA())</f>
        <v>#N/A</v>
      </c>
      <c r="BE173" s="509" t="e">
        <f ca="1">+IF(AND(ISNUMBER(OFFSET('Hygiene Data'!$E$9,0,10*ROW('Hygiene Data'!E167))),'Data Summary'!DT173="Yes"),OFFSET('Hygiene Data'!$E$9,0,10*ROW('Hygiene Data'!E167)),NA())</f>
        <v>#N/A</v>
      </c>
      <c r="BF173" s="509" t="e">
        <f ca="1">+IF(AND(ISNUMBER(OFFSET('Hygiene Data'!$F$5,0,10*ROW('Hygiene Data'!F167))),'Data Summary'!DU173="Yes"),OFFSET('Hygiene Data'!$F$5,0,10*ROW('Hygiene Data'!F167)),NA())</f>
        <v>#N/A</v>
      </c>
      <c r="BG173" s="509" t="e">
        <f ca="1">+IF(AND(ISNUMBER(OFFSET('Hygiene Data'!$F$7,0,10*ROW('Hygiene Data'!F167))),'Data Summary'!DV173="Yes"),OFFSET('Hygiene Data'!$F$7,0,10*ROW('Hygiene Data'!F167)),NA())</f>
        <v>#N/A</v>
      </c>
      <c r="BH173" s="509" t="e">
        <f ca="1">+IF(AND(ISNUMBER(OFFSET('Hygiene Data'!$F$9,0,10*ROW('Hygiene Data'!F167))),'Data Summary'!DW173="Yes"),OFFSET('Hygiene Data'!$F$9,0,10*ROW('Hygiene Data'!F167)),NA())</f>
        <v>#N/A</v>
      </c>
      <c r="BI173" s="509" t="e">
        <f ca="1">+IF(AND(ISNUMBER(OFFSET('Hygiene Data'!$G$5,0,10*ROW('Hygiene Data'!G167))),'Data Summary'!DX173="Yes"),OFFSET('Hygiene Data'!$G$5,0,10*ROW('Hygiene Data'!G167)),NA())</f>
        <v>#N/A</v>
      </c>
      <c r="BJ173" s="509" t="e">
        <f ca="1">+IF(AND(ISNUMBER(OFFSET('Hygiene Data'!$G$7,0,10*ROW('Hygiene Data'!G167))),'Data Summary'!DY173="Yes"),OFFSET('Hygiene Data'!$G$7,0,10*ROW('Hygiene Data'!G167)),NA())</f>
        <v>#N/A</v>
      </c>
      <c r="BK173" s="509" t="e">
        <f ca="1">+IF(AND(ISNUMBER(OFFSET('Hygiene Data'!$G$9,0,10*ROW('Hygiene Data'!G167))),'Data Summary'!DZ173="Yes"),OFFSET('Hygiene Data'!$G$9,0,10*ROW('Hygiene Data'!G167)),NA())</f>
        <v>#N/A</v>
      </c>
      <c r="BL173" s="509" t="e">
        <f ca="1">+IF(AND(ISNUMBER(OFFSET('Hygiene Data'!$H$5,0,10*ROW('Hygiene Data'!H167))),'Data Summary'!EA173="Yes"),OFFSET('Hygiene Data'!$H$5,0,10*ROW('Hygiene Data'!H167)),NA())</f>
        <v>#N/A</v>
      </c>
      <c r="BM173" s="509" t="e">
        <f ca="1">+IF(AND(ISNUMBER(OFFSET('Hygiene Data'!$H$7,0,10*ROW('Hygiene Data'!H167))),'Data Summary'!EB173="Yes"),OFFSET('Hygiene Data'!$H$7,0,10*ROW('Hygiene Data'!H167)),NA())</f>
        <v>#N/A</v>
      </c>
      <c r="BN173" s="509" t="e">
        <f ca="1">+IF(AND(ISNUMBER(OFFSET('Hygiene Data'!$H$9,0,10*ROW('Hygiene Data'!H167))),'Data Summary'!EC173="Yes"),OFFSET('Hygiene Data'!$H$9,0,10*ROW('Hygiene Data'!H167)),NA())</f>
        <v>#N/A</v>
      </c>
      <c r="BO173" s="509" t="e">
        <f ca="1">+IF(AND(ISNUMBER(OFFSET('Hygiene Data'!$I$5,0,10*ROW('Hygiene Data'!I167))),'Data Summary'!ED173="Yes"),OFFSET('Hygiene Data'!$I$5,0,10*ROW('Hygiene Data'!I167)),NA())</f>
        <v>#N/A</v>
      </c>
      <c r="BP173" s="509" t="e">
        <f ca="1">+IF(AND(ISNUMBER(OFFSET('Hygiene Data'!$I$7,0,10*ROW('Hygiene Data'!I167))),'Data Summary'!EE173="Yes"),OFFSET('Hygiene Data'!$I$7,0,10*ROW('Hygiene Data'!I167)),NA())</f>
        <v>#N/A</v>
      </c>
      <c r="BQ173" s="509" t="e">
        <f ca="1">+IF(AND(ISNUMBER(OFFSET('Hygiene Data'!$I$9,0,10*ROW('Hygiene Data'!I167))),'Data Summary'!EF173="Yes"),OFFSET('Hygiene Data'!$I$9,0,10*ROW('Hygiene Data'!I167)),NA())</f>
        <v>#N/A</v>
      </c>
    </row>
    <row r="174" spans="1:69" x14ac:dyDescent="0.25">
      <c r="A174" s="505" t="e">
        <f ca="1">+RIGHT('Data Summary'!A174,LEN('Data Summary'!A174)-9)</f>
        <v>#VALUE!</v>
      </c>
      <c r="B174" s="479" t="str">
        <f ca="1">+IF(ISTEXT('Data Summary'!B174),'Data Summary'!B174,"")</f>
        <v/>
      </c>
      <c r="C174" s="506" t="e">
        <f ca="1">+VALUE('Data Summary'!C174)</f>
        <v>#VALUE!</v>
      </c>
      <c r="D174" s="507" t="e">
        <f ca="1">+IF(AND(ISNUMBER(OFFSET('Water Data'!$D$4,0,10*ROW('Water Data'!D168))),'Data Summary'!BS174="Yes"),100-OFFSET('Water Data'!$D$4,0,10*ROW('Water Data'!D168)),NA())</f>
        <v>#N/A</v>
      </c>
      <c r="E174" s="507" t="e">
        <f ca="1">+IF(AND(ISNUMBER(OFFSET('Water Data'!$D$6,0,10*ROW('Water Data'!D168))),'Data Summary'!BT174="Yes"),OFFSET('Water Data'!$D$6,0,10*ROW('Water Data'!D168)),NA())</f>
        <v>#N/A</v>
      </c>
      <c r="F174" s="507" t="e">
        <f ca="1">+IF(AND(ISNUMBER(OFFSET('Water Data'!$D$9,0,10*ROW('Water Data'!D168))),'Data Summary'!BU174="Yes"),OFFSET('Water Data'!$D$9,0,10*ROW('Water Data'!D168)),NA())</f>
        <v>#N/A</v>
      </c>
      <c r="G174" s="507" t="e">
        <f ca="1">+IF(AND(ISNUMBER(OFFSET('Water Data'!$E$4,0,10*ROW('Water Data'!E168))),'Data Summary'!BV174="Yes"),100-OFFSET('Water Data'!$E$4,0,10*ROW('Water Data'!E168)),NA())</f>
        <v>#N/A</v>
      </c>
      <c r="H174" s="507" t="e">
        <f ca="1">+IF(AND(ISNUMBER(OFFSET('Water Data'!$E$6,0,10*ROW('Water Data'!E168))),'Data Summary'!BW174="Yes"),OFFSET('Water Data'!$E$6,0,10*ROW('Water Data'!E168)),NA())</f>
        <v>#N/A</v>
      </c>
      <c r="I174" s="507" t="e">
        <f ca="1">+IF(AND(ISNUMBER(OFFSET('Water Data'!$E$9,0,10*ROW('Water Data'!E168))),'Data Summary'!BX174="Yes"),OFFSET('Water Data'!$E$9,0,10*ROW('Water Data'!E168)),NA())</f>
        <v>#N/A</v>
      </c>
      <c r="J174" s="507" t="e">
        <f ca="1">+IF(AND(ISNUMBER(OFFSET('Water Data'!$F$4,0,10*ROW('Water Data'!F168))),'Data Summary'!BY174="Yes"),100-OFFSET('Water Data'!$F$4,0,10*ROW('Water Data'!F168)),NA())</f>
        <v>#N/A</v>
      </c>
      <c r="K174" s="507" t="e">
        <f ca="1">+IF(AND(ISNUMBER(OFFSET('Water Data'!$F$6,0,10*ROW('Water Data'!F168))),'Data Summary'!BZ174="Yes"),OFFSET('Water Data'!$F$6,0,10*ROW('Water Data'!F168)),NA())</f>
        <v>#N/A</v>
      </c>
      <c r="L174" s="507" t="e">
        <f ca="1">+IF(AND(ISNUMBER(OFFSET('Water Data'!$F$9,0,10*ROW('Water Data'!F168))),'Data Summary'!CA174="Yes"),OFFSET('Water Data'!$F$9,0,10*ROW('Water Data'!F168)),NA())</f>
        <v>#N/A</v>
      </c>
      <c r="M174" s="507" t="e">
        <f ca="1">+IF(AND(ISNUMBER(OFFSET('Water Data'!$G$4,0,10*ROW('Water Data'!G168))),'Data Summary'!CB174="Yes"),100-OFFSET('Water Data'!$G$4,0,10*ROW('Water Data'!G168)),NA())</f>
        <v>#N/A</v>
      </c>
      <c r="N174" s="507" t="e">
        <f ca="1">+IF(AND(ISNUMBER(OFFSET('Water Data'!$G$6,0,10*ROW('Water Data'!G168))),'Data Summary'!CC174="Yes"),OFFSET('Water Data'!$G$6,0,10*ROW('Water Data'!G168)),NA())</f>
        <v>#N/A</v>
      </c>
      <c r="O174" s="507" t="e">
        <f ca="1">+IF(AND(ISNUMBER(OFFSET('Water Data'!$G$9,0,10*ROW('Water Data'!G168))),'Data Summary'!CD174="Yes"),OFFSET('Water Data'!$G$9,0,10*ROW('Water Data'!G168)),NA())</f>
        <v>#N/A</v>
      </c>
      <c r="P174" s="507" t="e">
        <f ca="1">+IF(AND(ISNUMBER(OFFSET('Water Data'!$H$4,0,10*ROW('Water Data'!H168))),'Data Summary'!CE174="Yes"),100-OFFSET('Water Data'!$H$4,0,10*ROW('Water Data'!H168)),NA())</f>
        <v>#N/A</v>
      </c>
      <c r="Q174" s="507" t="e">
        <f ca="1">+IF(AND(ISNUMBER(OFFSET('Water Data'!$H$6,0,10*ROW('Water Data'!H168))),'Data Summary'!CF174="Yes"),OFFSET('Water Data'!$H$6,0,10*ROW('Water Data'!H168)),NA())</f>
        <v>#N/A</v>
      </c>
      <c r="R174" s="507" t="e">
        <f ca="1">+IF(AND(ISNUMBER(OFFSET('Water Data'!$H$9,0,10*ROW('Water Data'!H168))),'Data Summary'!CG174="Yes"),OFFSET('Water Data'!$H$9,0,10*ROW('Water Data'!H168)),NA())</f>
        <v>#N/A</v>
      </c>
      <c r="S174" s="507" t="e">
        <f ca="1">+IF(AND(ISNUMBER(OFFSET('Water Data'!$I$4,0,10*ROW('Water Data'!I168))),'Data Summary'!CH174="Yes"),100-OFFSET('Water Data'!$I$4,0,10*ROW('Water Data'!I168)),NA())</f>
        <v>#N/A</v>
      </c>
      <c r="T174" s="507" t="e">
        <f ca="1">+IF(AND(ISNUMBER(OFFSET('Water Data'!$I$6,0,10*ROW('Water Data'!I168))),'Data Summary'!CI174="Yes"),OFFSET('Water Data'!$I$6,0,10*ROW('Water Data'!I168)),NA())</f>
        <v>#N/A</v>
      </c>
      <c r="U174" s="507" t="e">
        <f ca="1">+IF(AND(ISNUMBER(OFFSET('Water Data'!$I$9,0,10*ROW('Water Data'!I168))),'Data Summary'!CJ174="Yes"),OFFSET('Water Data'!$I$9,0,10*ROW('Water Data'!I168)),NA())</f>
        <v>#N/A</v>
      </c>
      <c r="V174" s="508" t="e">
        <f ca="1">+IF(AND(ISNUMBER(OFFSET('Sanitation Data'!$D$4,0,10*ROW('Sanitation Data'!D168))),'Data Summary'!CK174="Yes"),100-OFFSET('Sanitation Data'!$D$4,0,10*ROW('Sanitation Data'!D168)),NA())</f>
        <v>#N/A</v>
      </c>
      <c r="W174" s="508" t="e">
        <f ca="1">+IF(AND(ISNUMBER(OFFSET('Sanitation Data'!$D$6,0,10*ROW('Sanitation Data'!D168))),'Data Summary'!CL174="Yes"),OFFSET('Sanitation Data'!$D$6,0,10*ROW('Sanitation Data'!D168)),NA())</f>
        <v>#N/A</v>
      </c>
      <c r="X174" s="508" t="e">
        <f ca="1">+IF(AND(ISNUMBER(OFFSET('Sanitation Data'!$D$10,0,10*ROW('Sanitation Data'!D168))),'Data Summary'!CM174="Yes"),OFFSET('Sanitation Data'!$D$10,0,10*ROW('Sanitation Data'!D168)),NA())</f>
        <v>#N/A</v>
      </c>
      <c r="Y174" s="508" t="e">
        <f ca="1">+IF(AND(ISNUMBER(OFFSET('Sanitation Data'!$D$11,0,10*ROW('Sanitation Data'!D168))),'Data Summary'!CN174="Yes"),OFFSET('Sanitation Data'!$D$11,0,10*ROW('Sanitation Data'!D168)),NA())</f>
        <v>#N/A</v>
      </c>
      <c r="Z174" s="508" t="e">
        <f ca="1">+IF(AND(ISNUMBER(OFFSET('Sanitation Data'!$D$12,0,10*ROW('Sanitation Data'!D168))),'Data Summary'!CO174="Yes"),OFFSET('Sanitation Data'!$D$12,0,10*ROW('Sanitation Data'!D168)),NA())</f>
        <v>#N/A</v>
      </c>
      <c r="AA174" s="508" t="e">
        <f ca="1">+IF(AND(ISNUMBER(OFFSET('Sanitation Data'!$E$4,0,10*ROW('Sanitation Data'!E168))),'Data Summary'!CP174="Yes"),100-OFFSET('Sanitation Data'!$E$4,0,10*ROW('Sanitation Data'!E168)),NA())</f>
        <v>#N/A</v>
      </c>
      <c r="AB174" s="508" t="e">
        <f ca="1">+IF(AND(ISNUMBER(OFFSET('Sanitation Data'!$E$6,0,10*ROW('Sanitation Data'!E168))),'Data Summary'!CQ174="Yes"),OFFSET('Sanitation Data'!$E$6,0,10*ROW('Sanitation Data'!E168)),NA())</f>
        <v>#N/A</v>
      </c>
      <c r="AC174" s="508" t="e">
        <f ca="1">+IF(AND(ISNUMBER(OFFSET('Sanitation Data'!$E$10,0,10*ROW('Sanitation Data'!E168))),'Data Summary'!CR174="Yes"),OFFSET('Sanitation Data'!$E$10,0,10*ROW('Sanitation Data'!E168)),NA())</f>
        <v>#N/A</v>
      </c>
      <c r="AD174" s="508" t="e">
        <f ca="1">+IF(AND(ISNUMBER(OFFSET('Sanitation Data'!$E$11,0,10*ROW('Sanitation Data'!E168))),'Data Summary'!CS174="Yes"),OFFSET('Sanitation Data'!$E$11,0,10*ROW('Sanitation Data'!E168)),NA())</f>
        <v>#N/A</v>
      </c>
      <c r="AE174" s="508" t="e">
        <f ca="1">+IF(AND(ISNUMBER(OFFSET('Sanitation Data'!$E$12,0,10*ROW('Sanitation Data'!E168))),'Data Summary'!CT174="Yes"),OFFSET('Sanitation Data'!$E$12,0,10*ROW('Sanitation Data'!E168)),NA())</f>
        <v>#N/A</v>
      </c>
      <c r="AF174" s="508" t="e">
        <f ca="1">+IF(AND(ISNUMBER(OFFSET('Sanitation Data'!$F$4,0,10*ROW('Sanitation Data'!F168))),'Data Summary'!CU174="Yes"),100-OFFSET('Sanitation Data'!$F$4,0,10*ROW('Sanitation Data'!F168)),NA())</f>
        <v>#N/A</v>
      </c>
      <c r="AG174" s="508" t="e">
        <f ca="1">+IF(AND(ISNUMBER(OFFSET('Sanitation Data'!$F$6,0,10*ROW('Sanitation Data'!F168))),'Data Summary'!CV174="Yes"),OFFSET('Sanitation Data'!$F$6,0,10*ROW('Sanitation Data'!F168)),NA())</f>
        <v>#N/A</v>
      </c>
      <c r="AH174" s="508" t="e">
        <f ca="1">+IF(AND(ISNUMBER(OFFSET('Sanitation Data'!$F$10,0,10*ROW('Sanitation Data'!F168))),'Data Summary'!CW174="Yes"),OFFSET('Sanitation Data'!$F$10,0,10*ROW('Sanitation Data'!F168)),NA())</f>
        <v>#N/A</v>
      </c>
      <c r="AI174" s="508" t="e">
        <f ca="1">+IF(AND(ISNUMBER(OFFSET('Sanitation Data'!$F$11,0,10*ROW('Sanitation Data'!F168))),'Data Summary'!CX174="Yes"),OFFSET('Sanitation Data'!$F$11,0,10*ROW('Sanitation Data'!F168)),NA())</f>
        <v>#N/A</v>
      </c>
      <c r="AJ174" s="508" t="e">
        <f ca="1">+IF(AND(ISNUMBER(OFFSET('Sanitation Data'!$F$12,0,10*ROW('Sanitation Data'!F168))),'Data Summary'!CY174="Yes"),OFFSET('Sanitation Data'!$F$12,0,10*ROW('Sanitation Data'!F168)),NA())</f>
        <v>#N/A</v>
      </c>
      <c r="AK174" s="508" t="e">
        <f ca="1">+IF(AND(ISNUMBER(OFFSET('Sanitation Data'!$G$4,0,10*ROW('Sanitation Data'!G168))),'Data Summary'!CZ174="Yes"),100-OFFSET('Sanitation Data'!$G$4,0,10*ROW('Sanitation Data'!G168)),NA())</f>
        <v>#N/A</v>
      </c>
      <c r="AL174" s="508" t="e">
        <f ca="1">+IF(AND(ISNUMBER(OFFSET('Sanitation Data'!$G$6,0,10*ROW('Sanitation Data'!G168))),'Data Summary'!DA174="Yes"),OFFSET('Sanitation Data'!$G$6,0,10*ROW('Sanitation Data'!G168)),NA())</f>
        <v>#N/A</v>
      </c>
      <c r="AM174" s="508" t="e">
        <f ca="1">+IF(AND(ISNUMBER(OFFSET('Sanitation Data'!$G$10,0,10*ROW('Sanitation Data'!G168))),'Data Summary'!DB174="Yes"),OFFSET('Sanitation Data'!$G$10,0,10*ROW('Sanitation Data'!G168)),NA())</f>
        <v>#N/A</v>
      </c>
      <c r="AN174" s="508" t="e">
        <f ca="1">+IF(AND(ISNUMBER(OFFSET('Sanitation Data'!$G$11,0,10*ROW('Sanitation Data'!G168))),'Data Summary'!DC174="Yes"),OFFSET('Sanitation Data'!$G$11,0,10*ROW('Sanitation Data'!G168)),NA())</f>
        <v>#N/A</v>
      </c>
      <c r="AO174" s="508" t="e">
        <f ca="1">+IF(AND(ISNUMBER(OFFSET('Sanitation Data'!$G$12,0,10*ROW('Sanitation Data'!G168))),'Data Summary'!DD174="Yes"),OFFSET('Sanitation Data'!$G$12,0,10*ROW('Sanitation Data'!G168)),NA())</f>
        <v>#N/A</v>
      </c>
      <c r="AP174" s="508" t="e">
        <f ca="1">+IF(AND(ISNUMBER(OFFSET('Sanitation Data'!$H$4,0,10*ROW('Sanitation Data'!H168))),'Data Summary'!DE174="Yes"),100-OFFSET('Sanitation Data'!$H$4,0,10*ROW('Sanitation Data'!H168)),NA())</f>
        <v>#N/A</v>
      </c>
      <c r="AQ174" s="508" t="e">
        <f ca="1">+IF(AND(ISNUMBER(OFFSET('Sanitation Data'!$H$6,0,10*ROW('Sanitation Data'!H168))),'Data Summary'!DF174="Yes"),OFFSET('Sanitation Data'!$H$6,0,10*ROW('Sanitation Data'!H168)),NA())</f>
        <v>#N/A</v>
      </c>
      <c r="AR174" s="508" t="e">
        <f ca="1">+IF(AND(ISNUMBER(OFFSET('Sanitation Data'!$H$10,0,10*ROW('Sanitation Data'!H168))),'Data Summary'!DG174="Yes"),OFFSET('Sanitation Data'!$H$10,0,10*ROW('Sanitation Data'!H168)),NA())</f>
        <v>#N/A</v>
      </c>
      <c r="AS174" s="508" t="e">
        <f ca="1">+IF(AND(ISNUMBER(OFFSET('Sanitation Data'!$H$11,0,10*ROW('Sanitation Data'!H168))),'Data Summary'!DH174="Yes"),OFFSET('Sanitation Data'!$H$11,0,10*ROW('Sanitation Data'!H168)),NA())</f>
        <v>#N/A</v>
      </c>
      <c r="AT174" s="508" t="e">
        <f ca="1">+IF(AND(ISNUMBER(OFFSET('Sanitation Data'!$H$12,0,10*ROW('Sanitation Data'!H168))),'Data Summary'!DI174="Yes"),OFFSET('Sanitation Data'!$H$12,0,10*ROW('Sanitation Data'!H168)),NA())</f>
        <v>#N/A</v>
      </c>
      <c r="AU174" s="508" t="e">
        <f ca="1">+IF(AND(ISNUMBER(OFFSET('Sanitation Data'!$I$4,0,10*ROW('Sanitation Data'!I168))),'Data Summary'!DJ174="Yes"),100-OFFSET('Sanitation Data'!$I$4,0,10*ROW('Sanitation Data'!I168)),NA())</f>
        <v>#N/A</v>
      </c>
      <c r="AV174" s="508" t="e">
        <f ca="1">+IF(AND(ISNUMBER(OFFSET('Sanitation Data'!$I$6,0,10*ROW('Sanitation Data'!I168))),'Data Summary'!DK174="Yes"),OFFSET('Sanitation Data'!$I$6,0,10*ROW('Sanitation Data'!I168)),NA())</f>
        <v>#N/A</v>
      </c>
      <c r="AW174" s="508" t="e">
        <f ca="1">+IF(AND(ISNUMBER(OFFSET('Sanitation Data'!$I$10,0,10*ROW('Sanitation Data'!I168))),'Data Summary'!DL174="Yes"),OFFSET('Sanitation Data'!$I$10,0,10*ROW('Sanitation Data'!I168)),NA())</f>
        <v>#N/A</v>
      </c>
      <c r="AX174" s="508" t="e">
        <f ca="1">+IF(AND(ISNUMBER(OFFSET('Sanitation Data'!$I$11,0,10*ROW('Sanitation Data'!I168))),'Data Summary'!DM174="Yes"),OFFSET('Sanitation Data'!$I$11,0,10*ROW('Sanitation Data'!I168)),NA())</f>
        <v>#N/A</v>
      </c>
      <c r="AY174" s="508" t="e">
        <f ca="1">+IF(AND(ISNUMBER(OFFSET('Sanitation Data'!$I$12,0,10*ROW('Sanitation Data'!I168))),'Data Summary'!DN174="Yes"),OFFSET('Sanitation Data'!$I$12,0,10*ROW('Sanitation Data'!I168)),NA())</f>
        <v>#N/A</v>
      </c>
      <c r="AZ174" s="509" t="e">
        <f ca="1">+IF(AND(ISNUMBER(OFFSET('Hygiene Data'!$D$5,0,10*ROW('Hygiene Data'!D168))),'Data Summary'!DO174="Yes"),OFFSET('Hygiene Data'!$D$5,0,10*ROW('Hygiene Data'!D168)),NA())</f>
        <v>#N/A</v>
      </c>
      <c r="BA174" s="509" t="e">
        <f ca="1">+IF(AND(ISNUMBER(OFFSET('Hygiene Data'!$D$7,0,10*ROW('Hygiene Data'!D168))),'Data Summary'!DP174="Yes"),OFFSET('Hygiene Data'!$D$7,0,10*ROW('Hygiene Data'!D168)),NA())</f>
        <v>#N/A</v>
      </c>
      <c r="BB174" s="509" t="e">
        <f ca="1">+IF(AND(ISNUMBER(OFFSET('Hygiene Data'!$D$9,0,10*ROW('Hygiene Data'!D168))),'Data Summary'!DQ174="Yes"),OFFSET('Hygiene Data'!$D$9,0,10*ROW('Hygiene Data'!D168)),NA())</f>
        <v>#N/A</v>
      </c>
      <c r="BC174" s="509" t="e">
        <f ca="1">+IF(AND(ISNUMBER(OFFSET('Hygiene Data'!$E$5,0,10*ROW('Hygiene Data'!E168))),'Data Summary'!DR174="Yes"),OFFSET('Hygiene Data'!$E$5,0,10*ROW('Hygiene Data'!E168)),NA())</f>
        <v>#N/A</v>
      </c>
      <c r="BD174" s="509" t="e">
        <f ca="1">+IF(AND(ISNUMBER(OFFSET('Hygiene Data'!$E$7,0,10*ROW('Hygiene Data'!E168))),'Data Summary'!DS174="Yes"),OFFSET('Hygiene Data'!$E$7,0,10*ROW('Hygiene Data'!E168)),NA())</f>
        <v>#N/A</v>
      </c>
      <c r="BE174" s="509" t="e">
        <f ca="1">+IF(AND(ISNUMBER(OFFSET('Hygiene Data'!$E$9,0,10*ROW('Hygiene Data'!E168))),'Data Summary'!DT174="Yes"),OFFSET('Hygiene Data'!$E$9,0,10*ROW('Hygiene Data'!E168)),NA())</f>
        <v>#N/A</v>
      </c>
      <c r="BF174" s="509" t="e">
        <f ca="1">+IF(AND(ISNUMBER(OFFSET('Hygiene Data'!$F$5,0,10*ROW('Hygiene Data'!F168))),'Data Summary'!DU174="Yes"),OFFSET('Hygiene Data'!$F$5,0,10*ROW('Hygiene Data'!F168)),NA())</f>
        <v>#N/A</v>
      </c>
      <c r="BG174" s="509" t="e">
        <f ca="1">+IF(AND(ISNUMBER(OFFSET('Hygiene Data'!$F$7,0,10*ROW('Hygiene Data'!F168))),'Data Summary'!DV174="Yes"),OFFSET('Hygiene Data'!$F$7,0,10*ROW('Hygiene Data'!F168)),NA())</f>
        <v>#N/A</v>
      </c>
      <c r="BH174" s="509" t="e">
        <f ca="1">+IF(AND(ISNUMBER(OFFSET('Hygiene Data'!$F$9,0,10*ROW('Hygiene Data'!F168))),'Data Summary'!DW174="Yes"),OFFSET('Hygiene Data'!$F$9,0,10*ROW('Hygiene Data'!F168)),NA())</f>
        <v>#N/A</v>
      </c>
      <c r="BI174" s="509" t="e">
        <f ca="1">+IF(AND(ISNUMBER(OFFSET('Hygiene Data'!$G$5,0,10*ROW('Hygiene Data'!G168))),'Data Summary'!DX174="Yes"),OFFSET('Hygiene Data'!$G$5,0,10*ROW('Hygiene Data'!G168)),NA())</f>
        <v>#N/A</v>
      </c>
      <c r="BJ174" s="509" t="e">
        <f ca="1">+IF(AND(ISNUMBER(OFFSET('Hygiene Data'!$G$7,0,10*ROW('Hygiene Data'!G168))),'Data Summary'!DY174="Yes"),OFFSET('Hygiene Data'!$G$7,0,10*ROW('Hygiene Data'!G168)),NA())</f>
        <v>#N/A</v>
      </c>
      <c r="BK174" s="509" t="e">
        <f ca="1">+IF(AND(ISNUMBER(OFFSET('Hygiene Data'!$G$9,0,10*ROW('Hygiene Data'!G168))),'Data Summary'!DZ174="Yes"),OFFSET('Hygiene Data'!$G$9,0,10*ROW('Hygiene Data'!G168)),NA())</f>
        <v>#N/A</v>
      </c>
      <c r="BL174" s="509" t="e">
        <f ca="1">+IF(AND(ISNUMBER(OFFSET('Hygiene Data'!$H$5,0,10*ROW('Hygiene Data'!H168))),'Data Summary'!EA174="Yes"),OFFSET('Hygiene Data'!$H$5,0,10*ROW('Hygiene Data'!H168)),NA())</f>
        <v>#N/A</v>
      </c>
      <c r="BM174" s="509" t="e">
        <f ca="1">+IF(AND(ISNUMBER(OFFSET('Hygiene Data'!$H$7,0,10*ROW('Hygiene Data'!H168))),'Data Summary'!EB174="Yes"),OFFSET('Hygiene Data'!$H$7,0,10*ROW('Hygiene Data'!H168)),NA())</f>
        <v>#N/A</v>
      </c>
      <c r="BN174" s="509" t="e">
        <f ca="1">+IF(AND(ISNUMBER(OFFSET('Hygiene Data'!$H$9,0,10*ROW('Hygiene Data'!H168))),'Data Summary'!EC174="Yes"),OFFSET('Hygiene Data'!$H$9,0,10*ROW('Hygiene Data'!H168)),NA())</f>
        <v>#N/A</v>
      </c>
      <c r="BO174" s="509" t="e">
        <f ca="1">+IF(AND(ISNUMBER(OFFSET('Hygiene Data'!$I$5,0,10*ROW('Hygiene Data'!I168))),'Data Summary'!ED174="Yes"),OFFSET('Hygiene Data'!$I$5,0,10*ROW('Hygiene Data'!I168)),NA())</f>
        <v>#N/A</v>
      </c>
      <c r="BP174" s="509" t="e">
        <f ca="1">+IF(AND(ISNUMBER(OFFSET('Hygiene Data'!$I$7,0,10*ROW('Hygiene Data'!I168))),'Data Summary'!EE174="Yes"),OFFSET('Hygiene Data'!$I$7,0,10*ROW('Hygiene Data'!I168)),NA())</f>
        <v>#N/A</v>
      </c>
      <c r="BQ174" s="509" t="e">
        <f ca="1">+IF(AND(ISNUMBER(OFFSET('Hygiene Data'!$I$9,0,10*ROW('Hygiene Data'!I168))),'Data Summary'!EF174="Yes"),OFFSET('Hygiene Data'!$I$9,0,10*ROW('Hygiene Data'!I168)),NA())</f>
        <v>#N/A</v>
      </c>
    </row>
    <row r="175" spans="1:69" x14ac:dyDescent="0.25">
      <c r="A175" s="505" t="e">
        <f ca="1">+RIGHT('Data Summary'!A175,LEN('Data Summary'!A175)-9)</f>
        <v>#VALUE!</v>
      </c>
      <c r="B175" s="479" t="str">
        <f ca="1">+IF(ISTEXT('Data Summary'!B175),'Data Summary'!B175,"")</f>
        <v/>
      </c>
      <c r="C175" s="506" t="e">
        <f ca="1">+VALUE('Data Summary'!C175)</f>
        <v>#VALUE!</v>
      </c>
      <c r="D175" s="507" t="e">
        <f ca="1">+IF(AND(ISNUMBER(OFFSET('Water Data'!$D$4,0,10*ROW('Water Data'!D169))),'Data Summary'!BS175="Yes"),100-OFFSET('Water Data'!$D$4,0,10*ROW('Water Data'!D169)),NA())</f>
        <v>#N/A</v>
      </c>
      <c r="E175" s="507" t="e">
        <f ca="1">+IF(AND(ISNUMBER(OFFSET('Water Data'!$D$6,0,10*ROW('Water Data'!D169))),'Data Summary'!BT175="Yes"),OFFSET('Water Data'!$D$6,0,10*ROW('Water Data'!D169)),NA())</f>
        <v>#N/A</v>
      </c>
      <c r="F175" s="507" t="e">
        <f ca="1">+IF(AND(ISNUMBER(OFFSET('Water Data'!$D$9,0,10*ROW('Water Data'!D169))),'Data Summary'!BU175="Yes"),OFFSET('Water Data'!$D$9,0,10*ROW('Water Data'!D169)),NA())</f>
        <v>#N/A</v>
      </c>
      <c r="G175" s="507" t="e">
        <f ca="1">+IF(AND(ISNUMBER(OFFSET('Water Data'!$E$4,0,10*ROW('Water Data'!E169))),'Data Summary'!BV175="Yes"),100-OFFSET('Water Data'!$E$4,0,10*ROW('Water Data'!E169)),NA())</f>
        <v>#N/A</v>
      </c>
      <c r="H175" s="507" t="e">
        <f ca="1">+IF(AND(ISNUMBER(OFFSET('Water Data'!$E$6,0,10*ROW('Water Data'!E169))),'Data Summary'!BW175="Yes"),OFFSET('Water Data'!$E$6,0,10*ROW('Water Data'!E169)),NA())</f>
        <v>#N/A</v>
      </c>
      <c r="I175" s="507" t="e">
        <f ca="1">+IF(AND(ISNUMBER(OFFSET('Water Data'!$E$9,0,10*ROW('Water Data'!E169))),'Data Summary'!BX175="Yes"),OFFSET('Water Data'!$E$9,0,10*ROW('Water Data'!E169)),NA())</f>
        <v>#N/A</v>
      </c>
      <c r="J175" s="507" t="e">
        <f ca="1">+IF(AND(ISNUMBER(OFFSET('Water Data'!$F$4,0,10*ROW('Water Data'!F169))),'Data Summary'!BY175="Yes"),100-OFFSET('Water Data'!$F$4,0,10*ROW('Water Data'!F169)),NA())</f>
        <v>#N/A</v>
      </c>
      <c r="K175" s="507" t="e">
        <f ca="1">+IF(AND(ISNUMBER(OFFSET('Water Data'!$F$6,0,10*ROW('Water Data'!F169))),'Data Summary'!BZ175="Yes"),OFFSET('Water Data'!$F$6,0,10*ROW('Water Data'!F169)),NA())</f>
        <v>#N/A</v>
      </c>
      <c r="L175" s="507" t="e">
        <f ca="1">+IF(AND(ISNUMBER(OFFSET('Water Data'!$F$9,0,10*ROW('Water Data'!F169))),'Data Summary'!CA175="Yes"),OFFSET('Water Data'!$F$9,0,10*ROW('Water Data'!F169)),NA())</f>
        <v>#N/A</v>
      </c>
      <c r="M175" s="507" t="e">
        <f ca="1">+IF(AND(ISNUMBER(OFFSET('Water Data'!$G$4,0,10*ROW('Water Data'!G169))),'Data Summary'!CB175="Yes"),100-OFFSET('Water Data'!$G$4,0,10*ROW('Water Data'!G169)),NA())</f>
        <v>#N/A</v>
      </c>
      <c r="N175" s="507" t="e">
        <f ca="1">+IF(AND(ISNUMBER(OFFSET('Water Data'!$G$6,0,10*ROW('Water Data'!G169))),'Data Summary'!CC175="Yes"),OFFSET('Water Data'!$G$6,0,10*ROW('Water Data'!G169)),NA())</f>
        <v>#N/A</v>
      </c>
      <c r="O175" s="507" t="e">
        <f ca="1">+IF(AND(ISNUMBER(OFFSET('Water Data'!$G$9,0,10*ROW('Water Data'!G169))),'Data Summary'!CD175="Yes"),OFFSET('Water Data'!$G$9,0,10*ROW('Water Data'!G169)),NA())</f>
        <v>#N/A</v>
      </c>
      <c r="P175" s="507" t="e">
        <f ca="1">+IF(AND(ISNUMBER(OFFSET('Water Data'!$H$4,0,10*ROW('Water Data'!H169))),'Data Summary'!CE175="Yes"),100-OFFSET('Water Data'!$H$4,0,10*ROW('Water Data'!H169)),NA())</f>
        <v>#N/A</v>
      </c>
      <c r="Q175" s="507" t="e">
        <f ca="1">+IF(AND(ISNUMBER(OFFSET('Water Data'!$H$6,0,10*ROW('Water Data'!H169))),'Data Summary'!CF175="Yes"),OFFSET('Water Data'!$H$6,0,10*ROW('Water Data'!H169)),NA())</f>
        <v>#N/A</v>
      </c>
      <c r="R175" s="507" t="e">
        <f ca="1">+IF(AND(ISNUMBER(OFFSET('Water Data'!$H$9,0,10*ROW('Water Data'!H169))),'Data Summary'!CG175="Yes"),OFFSET('Water Data'!$H$9,0,10*ROW('Water Data'!H169)),NA())</f>
        <v>#N/A</v>
      </c>
      <c r="S175" s="507" t="e">
        <f ca="1">+IF(AND(ISNUMBER(OFFSET('Water Data'!$I$4,0,10*ROW('Water Data'!I169))),'Data Summary'!CH175="Yes"),100-OFFSET('Water Data'!$I$4,0,10*ROW('Water Data'!I169)),NA())</f>
        <v>#N/A</v>
      </c>
      <c r="T175" s="507" t="e">
        <f ca="1">+IF(AND(ISNUMBER(OFFSET('Water Data'!$I$6,0,10*ROW('Water Data'!I169))),'Data Summary'!CI175="Yes"),OFFSET('Water Data'!$I$6,0,10*ROW('Water Data'!I169)),NA())</f>
        <v>#N/A</v>
      </c>
      <c r="U175" s="507" t="e">
        <f ca="1">+IF(AND(ISNUMBER(OFFSET('Water Data'!$I$9,0,10*ROW('Water Data'!I169))),'Data Summary'!CJ175="Yes"),OFFSET('Water Data'!$I$9,0,10*ROW('Water Data'!I169)),NA())</f>
        <v>#N/A</v>
      </c>
      <c r="V175" s="508" t="e">
        <f ca="1">+IF(AND(ISNUMBER(OFFSET('Sanitation Data'!$D$4,0,10*ROW('Sanitation Data'!D169))),'Data Summary'!CK175="Yes"),100-OFFSET('Sanitation Data'!$D$4,0,10*ROW('Sanitation Data'!D169)),NA())</f>
        <v>#N/A</v>
      </c>
      <c r="W175" s="508" t="e">
        <f ca="1">+IF(AND(ISNUMBER(OFFSET('Sanitation Data'!$D$6,0,10*ROW('Sanitation Data'!D169))),'Data Summary'!CL175="Yes"),OFFSET('Sanitation Data'!$D$6,0,10*ROW('Sanitation Data'!D169)),NA())</f>
        <v>#N/A</v>
      </c>
      <c r="X175" s="508" t="e">
        <f ca="1">+IF(AND(ISNUMBER(OFFSET('Sanitation Data'!$D$10,0,10*ROW('Sanitation Data'!D169))),'Data Summary'!CM175="Yes"),OFFSET('Sanitation Data'!$D$10,0,10*ROW('Sanitation Data'!D169)),NA())</f>
        <v>#N/A</v>
      </c>
      <c r="Y175" s="508" t="e">
        <f ca="1">+IF(AND(ISNUMBER(OFFSET('Sanitation Data'!$D$11,0,10*ROW('Sanitation Data'!D169))),'Data Summary'!CN175="Yes"),OFFSET('Sanitation Data'!$D$11,0,10*ROW('Sanitation Data'!D169)),NA())</f>
        <v>#N/A</v>
      </c>
      <c r="Z175" s="508" t="e">
        <f ca="1">+IF(AND(ISNUMBER(OFFSET('Sanitation Data'!$D$12,0,10*ROW('Sanitation Data'!D169))),'Data Summary'!CO175="Yes"),OFFSET('Sanitation Data'!$D$12,0,10*ROW('Sanitation Data'!D169)),NA())</f>
        <v>#N/A</v>
      </c>
      <c r="AA175" s="508" t="e">
        <f ca="1">+IF(AND(ISNUMBER(OFFSET('Sanitation Data'!$E$4,0,10*ROW('Sanitation Data'!E169))),'Data Summary'!CP175="Yes"),100-OFFSET('Sanitation Data'!$E$4,0,10*ROW('Sanitation Data'!E169)),NA())</f>
        <v>#N/A</v>
      </c>
      <c r="AB175" s="508" t="e">
        <f ca="1">+IF(AND(ISNUMBER(OFFSET('Sanitation Data'!$E$6,0,10*ROW('Sanitation Data'!E169))),'Data Summary'!CQ175="Yes"),OFFSET('Sanitation Data'!$E$6,0,10*ROW('Sanitation Data'!E169)),NA())</f>
        <v>#N/A</v>
      </c>
      <c r="AC175" s="508" t="e">
        <f ca="1">+IF(AND(ISNUMBER(OFFSET('Sanitation Data'!$E$10,0,10*ROW('Sanitation Data'!E169))),'Data Summary'!CR175="Yes"),OFFSET('Sanitation Data'!$E$10,0,10*ROW('Sanitation Data'!E169)),NA())</f>
        <v>#N/A</v>
      </c>
      <c r="AD175" s="508" t="e">
        <f ca="1">+IF(AND(ISNUMBER(OFFSET('Sanitation Data'!$E$11,0,10*ROW('Sanitation Data'!E169))),'Data Summary'!CS175="Yes"),OFFSET('Sanitation Data'!$E$11,0,10*ROW('Sanitation Data'!E169)),NA())</f>
        <v>#N/A</v>
      </c>
      <c r="AE175" s="508" t="e">
        <f ca="1">+IF(AND(ISNUMBER(OFFSET('Sanitation Data'!$E$12,0,10*ROW('Sanitation Data'!E169))),'Data Summary'!CT175="Yes"),OFFSET('Sanitation Data'!$E$12,0,10*ROW('Sanitation Data'!E169)),NA())</f>
        <v>#N/A</v>
      </c>
      <c r="AF175" s="508" t="e">
        <f ca="1">+IF(AND(ISNUMBER(OFFSET('Sanitation Data'!$F$4,0,10*ROW('Sanitation Data'!F169))),'Data Summary'!CU175="Yes"),100-OFFSET('Sanitation Data'!$F$4,0,10*ROW('Sanitation Data'!F169)),NA())</f>
        <v>#N/A</v>
      </c>
      <c r="AG175" s="508" t="e">
        <f ca="1">+IF(AND(ISNUMBER(OFFSET('Sanitation Data'!$F$6,0,10*ROW('Sanitation Data'!F169))),'Data Summary'!CV175="Yes"),OFFSET('Sanitation Data'!$F$6,0,10*ROW('Sanitation Data'!F169)),NA())</f>
        <v>#N/A</v>
      </c>
      <c r="AH175" s="508" t="e">
        <f ca="1">+IF(AND(ISNUMBER(OFFSET('Sanitation Data'!$F$10,0,10*ROW('Sanitation Data'!F169))),'Data Summary'!CW175="Yes"),OFFSET('Sanitation Data'!$F$10,0,10*ROW('Sanitation Data'!F169)),NA())</f>
        <v>#N/A</v>
      </c>
      <c r="AI175" s="508" t="e">
        <f ca="1">+IF(AND(ISNUMBER(OFFSET('Sanitation Data'!$F$11,0,10*ROW('Sanitation Data'!F169))),'Data Summary'!CX175="Yes"),OFFSET('Sanitation Data'!$F$11,0,10*ROW('Sanitation Data'!F169)),NA())</f>
        <v>#N/A</v>
      </c>
      <c r="AJ175" s="508" t="e">
        <f ca="1">+IF(AND(ISNUMBER(OFFSET('Sanitation Data'!$F$12,0,10*ROW('Sanitation Data'!F169))),'Data Summary'!CY175="Yes"),OFFSET('Sanitation Data'!$F$12,0,10*ROW('Sanitation Data'!F169)),NA())</f>
        <v>#N/A</v>
      </c>
      <c r="AK175" s="508" t="e">
        <f ca="1">+IF(AND(ISNUMBER(OFFSET('Sanitation Data'!$G$4,0,10*ROW('Sanitation Data'!G169))),'Data Summary'!CZ175="Yes"),100-OFFSET('Sanitation Data'!$G$4,0,10*ROW('Sanitation Data'!G169)),NA())</f>
        <v>#N/A</v>
      </c>
      <c r="AL175" s="508" t="e">
        <f ca="1">+IF(AND(ISNUMBER(OFFSET('Sanitation Data'!$G$6,0,10*ROW('Sanitation Data'!G169))),'Data Summary'!DA175="Yes"),OFFSET('Sanitation Data'!$G$6,0,10*ROW('Sanitation Data'!G169)),NA())</f>
        <v>#N/A</v>
      </c>
      <c r="AM175" s="508" t="e">
        <f ca="1">+IF(AND(ISNUMBER(OFFSET('Sanitation Data'!$G$10,0,10*ROW('Sanitation Data'!G169))),'Data Summary'!DB175="Yes"),OFFSET('Sanitation Data'!$G$10,0,10*ROW('Sanitation Data'!G169)),NA())</f>
        <v>#N/A</v>
      </c>
      <c r="AN175" s="508" t="e">
        <f ca="1">+IF(AND(ISNUMBER(OFFSET('Sanitation Data'!$G$11,0,10*ROW('Sanitation Data'!G169))),'Data Summary'!DC175="Yes"),OFFSET('Sanitation Data'!$G$11,0,10*ROW('Sanitation Data'!G169)),NA())</f>
        <v>#N/A</v>
      </c>
      <c r="AO175" s="508" t="e">
        <f ca="1">+IF(AND(ISNUMBER(OFFSET('Sanitation Data'!$G$12,0,10*ROW('Sanitation Data'!G169))),'Data Summary'!DD175="Yes"),OFFSET('Sanitation Data'!$G$12,0,10*ROW('Sanitation Data'!G169)),NA())</f>
        <v>#N/A</v>
      </c>
      <c r="AP175" s="508" t="e">
        <f ca="1">+IF(AND(ISNUMBER(OFFSET('Sanitation Data'!$H$4,0,10*ROW('Sanitation Data'!H169))),'Data Summary'!DE175="Yes"),100-OFFSET('Sanitation Data'!$H$4,0,10*ROW('Sanitation Data'!H169)),NA())</f>
        <v>#N/A</v>
      </c>
      <c r="AQ175" s="508" t="e">
        <f ca="1">+IF(AND(ISNUMBER(OFFSET('Sanitation Data'!$H$6,0,10*ROW('Sanitation Data'!H169))),'Data Summary'!DF175="Yes"),OFFSET('Sanitation Data'!$H$6,0,10*ROW('Sanitation Data'!H169)),NA())</f>
        <v>#N/A</v>
      </c>
      <c r="AR175" s="508" t="e">
        <f ca="1">+IF(AND(ISNUMBER(OFFSET('Sanitation Data'!$H$10,0,10*ROW('Sanitation Data'!H169))),'Data Summary'!DG175="Yes"),OFFSET('Sanitation Data'!$H$10,0,10*ROW('Sanitation Data'!H169)),NA())</f>
        <v>#N/A</v>
      </c>
      <c r="AS175" s="508" t="e">
        <f ca="1">+IF(AND(ISNUMBER(OFFSET('Sanitation Data'!$H$11,0,10*ROW('Sanitation Data'!H169))),'Data Summary'!DH175="Yes"),OFFSET('Sanitation Data'!$H$11,0,10*ROW('Sanitation Data'!H169)),NA())</f>
        <v>#N/A</v>
      </c>
      <c r="AT175" s="508" t="e">
        <f ca="1">+IF(AND(ISNUMBER(OFFSET('Sanitation Data'!$H$12,0,10*ROW('Sanitation Data'!H169))),'Data Summary'!DI175="Yes"),OFFSET('Sanitation Data'!$H$12,0,10*ROW('Sanitation Data'!H169)),NA())</f>
        <v>#N/A</v>
      </c>
      <c r="AU175" s="508" t="e">
        <f ca="1">+IF(AND(ISNUMBER(OFFSET('Sanitation Data'!$I$4,0,10*ROW('Sanitation Data'!I169))),'Data Summary'!DJ175="Yes"),100-OFFSET('Sanitation Data'!$I$4,0,10*ROW('Sanitation Data'!I169)),NA())</f>
        <v>#N/A</v>
      </c>
      <c r="AV175" s="508" t="e">
        <f ca="1">+IF(AND(ISNUMBER(OFFSET('Sanitation Data'!$I$6,0,10*ROW('Sanitation Data'!I169))),'Data Summary'!DK175="Yes"),OFFSET('Sanitation Data'!$I$6,0,10*ROW('Sanitation Data'!I169)),NA())</f>
        <v>#N/A</v>
      </c>
      <c r="AW175" s="508" t="e">
        <f ca="1">+IF(AND(ISNUMBER(OFFSET('Sanitation Data'!$I$10,0,10*ROW('Sanitation Data'!I169))),'Data Summary'!DL175="Yes"),OFFSET('Sanitation Data'!$I$10,0,10*ROW('Sanitation Data'!I169)),NA())</f>
        <v>#N/A</v>
      </c>
      <c r="AX175" s="508" t="e">
        <f ca="1">+IF(AND(ISNUMBER(OFFSET('Sanitation Data'!$I$11,0,10*ROW('Sanitation Data'!I169))),'Data Summary'!DM175="Yes"),OFFSET('Sanitation Data'!$I$11,0,10*ROW('Sanitation Data'!I169)),NA())</f>
        <v>#N/A</v>
      </c>
      <c r="AY175" s="508" t="e">
        <f ca="1">+IF(AND(ISNUMBER(OFFSET('Sanitation Data'!$I$12,0,10*ROW('Sanitation Data'!I169))),'Data Summary'!DN175="Yes"),OFFSET('Sanitation Data'!$I$12,0,10*ROW('Sanitation Data'!I169)),NA())</f>
        <v>#N/A</v>
      </c>
      <c r="AZ175" s="509" t="e">
        <f ca="1">+IF(AND(ISNUMBER(OFFSET('Hygiene Data'!$D$5,0,10*ROW('Hygiene Data'!D169))),'Data Summary'!DO175="Yes"),OFFSET('Hygiene Data'!$D$5,0,10*ROW('Hygiene Data'!D169)),NA())</f>
        <v>#N/A</v>
      </c>
      <c r="BA175" s="509" t="e">
        <f ca="1">+IF(AND(ISNUMBER(OFFSET('Hygiene Data'!$D$7,0,10*ROW('Hygiene Data'!D169))),'Data Summary'!DP175="Yes"),OFFSET('Hygiene Data'!$D$7,0,10*ROW('Hygiene Data'!D169)),NA())</f>
        <v>#N/A</v>
      </c>
      <c r="BB175" s="509" t="e">
        <f ca="1">+IF(AND(ISNUMBER(OFFSET('Hygiene Data'!$D$9,0,10*ROW('Hygiene Data'!D169))),'Data Summary'!DQ175="Yes"),OFFSET('Hygiene Data'!$D$9,0,10*ROW('Hygiene Data'!D169)),NA())</f>
        <v>#N/A</v>
      </c>
      <c r="BC175" s="509" t="e">
        <f ca="1">+IF(AND(ISNUMBER(OFFSET('Hygiene Data'!$E$5,0,10*ROW('Hygiene Data'!E169))),'Data Summary'!DR175="Yes"),OFFSET('Hygiene Data'!$E$5,0,10*ROW('Hygiene Data'!E169)),NA())</f>
        <v>#N/A</v>
      </c>
      <c r="BD175" s="509" t="e">
        <f ca="1">+IF(AND(ISNUMBER(OFFSET('Hygiene Data'!$E$7,0,10*ROW('Hygiene Data'!E169))),'Data Summary'!DS175="Yes"),OFFSET('Hygiene Data'!$E$7,0,10*ROW('Hygiene Data'!E169)),NA())</f>
        <v>#N/A</v>
      </c>
      <c r="BE175" s="509" t="e">
        <f ca="1">+IF(AND(ISNUMBER(OFFSET('Hygiene Data'!$E$9,0,10*ROW('Hygiene Data'!E169))),'Data Summary'!DT175="Yes"),OFFSET('Hygiene Data'!$E$9,0,10*ROW('Hygiene Data'!E169)),NA())</f>
        <v>#N/A</v>
      </c>
      <c r="BF175" s="509" t="e">
        <f ca="1">+IF(AND(ISNUMBER(OFFSET('Hygiene Data'!$F$5,0,10*ROW('Hygiene Data'!F169))),'Data Summary'!DU175="Yes"),OFFSET('Hygiene Data'!$F$5,0,10*ROW('Hygiene Data'!F169)),NA())</f>
        <v>#N/A</v>
      </c>
      <c r="BG175" s="509" t="e">
        <f ca="1">+IF(AND(ISNUMBER(OFFSET('Hygiene Data'!$F$7,0,10*ROW('Hygiene Data'!F169))),'Data Summary'!DV175="Yes"),OFFSET('Hygiene Data'!$F$7,0,10*ROW('Hygiene Data'!F169)),NA())</f>
        <v>#N/A</v>
      </c>
      <c r="BH175" s="509" t="e">
        <f ca="1">+IF(AND(ISNUMBER(OFFSET('Hygiene Data'!$F$9,0,10*ROW('Hygiene Data'!F169))),'Data Summary'!DW175="Yes"),OFFSET('Hygiene Data'!$F$9,0,10*ROW('Hygiene Data'!F169)),NA())</f>
        <v>#N/A</v>
      </c>
      <c r="BI175" s="509" t="e">
        <f ca="1">+IF(AND(ISNUMBER(OFFSET('Hygiene Data'!$G$5,0,10*ROW('Hygiene Data'!G169))),'Data Summary'!DX175="Yes"),OFFSET('Hygiene Data'!$G$5,0,10*ROW('Hygiene Data'!G169)),NA())</f>
        <v>#N/A</v>
      </c>
      <c r="BJ175" s="509" t="e">
        <f ca="1">+IF(AND(ISNUMBER(OFFSET('Hygiene Data'!$G$7,0,10*ROW('Hygiene Data'!G169))),'Data Summary'!DY175="Yes"),OFFSET('Hygiene Data'!$G$7,0,10*ROW('Hygiene Data'!G169)),NA())</f>
        <v>#N/A</v>
      </c>
      <c r="BK175" s="509" t="e">
        <f ca="1">+IF(AND(ISNUMBER(OFFSET('Hygiene Data'!$G$9,0,10*ROW('Hygiene Data'!G169))),'Data Summary'!DZ175="Yes"),OFFSET('Hygiene Data'!$G$9,0,10*ROW('Hygiene Data'!G169)),NA())</f>
        <v>#N/A</v>
      </c>
      <c r="BL175" s="509" t="e">
        <f ca="1">+IF(AND(ISNUMBER(OFFSET('Hygiene Data'!$H$5,0,10*ROW('Hygiene Data'!H169))),'Data Summary'!EA175="Yes"),OFFSET('Hygiene Data'!$H$5,0,10*ROW('Hygiene Data'!H169)),NA())</f>
        <v>#N/A</v>
      </c>
      <c r="BM175" s="509" t="e">
        <f ca="1">+IF(AND(ISNUMBER(OFFSET('Hygiene Data'!$H$7,0,10*ROW('Hygiene Data'!H169))),'Data Summary'!EB175="Yes"),OFFSET('Hygiene Data'!$H$7,0,10*ROW('Hygiene Data'!H169)),NA())</f>
        <v>#N/A</v>
      </c>
      <c r="BN175" s="509" t="e">
        <f ca="1">+IF(AND(ISNUMBER(OFFSET('Hygiene Data'!$H$9,0,10*ROW('Hygiene Data'!H169))),'Data Summary'!EC175="Yes"),OFFSET('Hygiene Data'!$H$9,0,10*ROW('Hygiene Data'!H169)),NA())</f>
        <v>#N/A</v>
      </c>
      <c r="BO175" s="509" t="e">
        <f ca="1">+IF(AND(ISNUMBER(OFFSET('Hygiene Data'!$I$5,0,10*ROW('Hygiene Data'!I169))),'Data Summary'!ED175="Yes"),OFFSET('Hygiene Data'!$I$5,0,10*ROW('Hygiene Data'!I169)),NA())</f>
        <v>#N/A</v>
      </c>
      <c r="BP175" s="509" t="e">
        <f ca="1">+IF(AND(ISNUMBER(OFFSET('Hygiene Data'!$I$7,0,10*ROW('Hygiene Data'!I169))),'Data Summary'!EE175="Yes"),OFFSET('Hygiene Data'!$I$7,0,10*ROW('Hygiene Data'!I169)),NA())</f>
        <v>#N/A</v>
      </c>
      <c r="BQ175" s="509" t="e">
        <f ca="1">+IF(AND(ISNUMBER(OFFSET('Hygiene Data'!$I$9,0,10*ROW('Hygiene Data'!I169))),'Data Summary'!EF175="Yes"),OFFSET('Hygiene Data'!$I$9,0,10*ROW('Hygiene Data'!I169)),NA())</f>
        <v>#N/A</v>
      </c>
    </row>
    <row r="176" spans="1:69" x14ac:dyDescent="0.25">
      <c r="A176" s="505" t="e">
        <f ca="1">+RIGHT('Data Summary'!A176,LEN('Data Summary'!A176)-9)</f>
        <v>#VALUE!</v>
      </c>
      <c r="B176" s="479" t="str">
        <f ca="1">+IF(ISTEXT('Data Summary'!B176),'Data Summary'!B176,"")</f>
        <v/>
      </c>
      <c r="C176" s="506" t="e">
        <f ca="1">+VALUE('Data Summary'!C176)</f>
        <v>#VALUE!</v>
      </c>
      <c r="D176" s="507" t="e">
        <f ca="1">+IF(AND(ISNUMBER(OFFSET('Water Data'!$D$4,0,10*ROW('Water Data'!D170))),'Data Summary'!BS176="Yes"),100-OFFSET('Water Data'!$D$4,0,10*ROW('Water Data'!D170)),NA())</f>
        <v>#N/A</v>
      </c>
      <c r="E176" s="507" t="e">
        <f ca="1">+IF(AND(ISNUMBER(OFFSET('Water Data'!$D$6,0,10*ROW('Water Data'!D170))),'Data Summary'!BT176="Yes"),OFFSET('Water Data'!$D$6,0,10*ROW('Water Data'!D170)),NA())</f>
        <v>#N/A</v>
      </c>
      <c r="F176" s="507" t="e">
        <f ca="1">+IF(AND(ISNUMBER(OFFSET('Water Data'!$D$9,0,10*ROW('Water Data'!D170))),'Data Summary'!BU176="Yes"),OFFSET('Water Data'!$D$9,0,10*ROW('Water Data'!D170)),NA())</f>
        <v>#N/A</v>
      </c>
      <c r="G176" s="507" t="e">
        <f ca="1">+IF(AND(ISNUMBER(OFFSET('Water Data'!$E$4,0,10*ROW('Water Data'!E170))),'Data Summary'!BV176="Yes"),100-OFFSET('Water Data'!$E$4,0,10*ROW('Water Data'!E170)),NA())</f>
        <v>#N/A</v>
      </c>
      <c r="H176" s="507" t="e">
        <f ca="1">+IF(AND(ISNUMBER(OFFSET('Water Data'!$E$6,0,10*ROW('Water Data'!E170))),'Data Summary'!BW176="Yes"),OFFSET('Water Data'!$E$6,0,10*ROW('Water Data'!E170)),NA())</f>
        <v>#N/A</v>
      </c>
      <c r="I176" s="507" t="e">
        <f ca="1">+IF(AND(ISNUMBER(OFFSET('Water Data'!$E$9,0,10*ROW('Water Data'!E170))),'Data Summary'!BX176="Yes"),OFFSET('Water Data'!$E$9,0,10*ROW('Water Data'!E170)),NA())</f>
        <v>#N/A</v>
      </c>
      <c r="J176" s="507" t="e">
        <f ca="1">+IF(AND(ISNUMBER(OFFSET('Water Data'!$F$4,0,10*ROW('Water Data'!F170))),'Data Summary'!BY176="Yes"),100-OFFSET('Water Data'!$F$4,0,10*ROW('Water Data'!F170)),NA())</f>
        <v>#N/A</v>
      </c>
      <c r="K176" s="507" t="e">
        <f ca="1">+IF(AND(ISNUMBER(OFFSET('Water Data'!$F$6,0,10*ROW('Water Data'!F170))),'Data Summary'!BZ176="Yes"),OFFSET('Water Data'!$F$6,0,10*ROW('Water Data'!F170)),NA())</f>
        <v>#N/A</v>
      </c>
      <c r="L176" s="507" t="e">
        <f ca="1">+IF(AND(ISNUMBER(OFFSET('Water Data'!$F$9,0,10*ROW('Water Data'!F170))),'Data Summary'!CA176="Yes"),OFFSET('Water Data'!$F$9,0,10*ROW('Water Data'!F170)),NA())</f>
        <v>#N/A</v>
      </c>
      <c r="M176" s="507" t="e">
        <f ca="1">+IF(AND(ISNUMBER(OFFSET('Water Data'!$G$4,0,10*ROW('Water Data'!G170))),'Data Summary'!CB176="Yes"),100-OFFSET('Water Data'!$G$4,0,10*ROW('Water Data'!G170)),NA())</f>
        <v>#N/A</v>
      </c>
      <c r="N176" s="507" t="e">
        <f ca="1">+IF(AND(ISNUMBER(OFFSET('Water Data'!$G$6,0,10*ROW('Water Data'!G170))),'Data Summary'!CC176="Yes"),OFFSET('Water Data'!$G$6,0,10*ROW('Water Data'!G170)),NA())</f>
        <v>#N/A</v>
      </c>
      <c r="O176" s="507" t="e">
        <f ca="1">+IF(AND(ISNUMBER(OFFSET('Water Data'!$G$9,0,10*ROW('Water Data'!G170))),'Data Summary'!CD176="Yes"),OFFSET('Water Data'!$G$9,0,10*ROW('Water Data'!G170)),NA())</f>
        <v>#N/A</v>
      </c>
      <c r="P176" s="507" t="e">
        <f ca="1">+IF(AND(ISNUMBER(OFFSET('Water Data'!$H$4,0,10*ROW('Water Data'!H170))),'Data Summary'!CE176="Yes"),100-OFFSET('Water Data'!$H$4,0,10*ROW('Water Data'!H170)),NA())</f>
        <v>#N/A</v>
      </c>
      <c r="Q176" s="507" t="e">
        <f ca="1">+IF(AND(ISNUMBER(OFFSET('Water Data'!$H$6,0,10*ROW('Water Data'!H170))),'Data Summary'!CF176="Yes"),OFFSET('Water Data'!$H$6,0,10*ROW('Water Data'!H170)),NA())</f>
        <v>#N/A</v>
      </c>
      <c r="R176" s="507" t="e">
        <f ca="1">+IF(AND(ISNUMBER(OFFSET('Water Data'!$H$9,0,10*ROW('Water Data'!H170))),'Data Summary'!CG176="Yes"),OFFSET('Water Data'!$H$9,0,10*ROW('Water Data'!H170)),NA())</f>
        <v>#N/A</v>
      </c>
      <c r="S176" s="507" t="e">
        <f ca="1">+IF(AND(ISNUMBER(OFFSET('Water Data'!$I$4,0,10*ROW('Water Data'!I170))),'Data Summary'!CH176="Yes"),100-OFFSET('Water Data'!$I$4,0,10*ROW('Water Data'!I170)),NA())</f>
        <v>#N/A</v>
      </c>
      <c r="T176" s="507" t="e">
        <f ca="1">+IF(AND(ISNUMBER(OFFSET('Water Data'!$I$6,0,10*ROW('Water Data'!I170))),'Data Summary'!CI176="Yes"),OFFSET('Water Data'!$I$6,0,10*ROW('Water Data'!I170)),NA())</f>
        <v>#N/A</v>
      </c>
      <c r="U176" s="507" t="e">
        <f ca="1">+IF(AND(ISNUMBER(OFFSET('Water Data'!$I$9,0,10*ROW('Water Data'!I170))),'Data Summary'!CJ176="Yes"),OFFSET('Water Data'!$I$9,0,10*ROW('Water Data'!I170)),NA())</f>
        <v>#N/A</v>
      </c>
      <c r="V176" s="508" t="e">
        <f ca="1">+IF(AND(ISNUMBER(OFFSET('Sanitation Data'!$D$4,0,10*ROW('Sanitation Data'!D170))),'Data Summary'!CK176="Yes"),100-OFFSET('Sanitation Data'!$D$4,0,10*ROW('Sanitation Data'!D170)),NA())</f>
        <v>#N/A</v>
      </c>
      <c r="W176" s="508" t="e">
        <f ca="1">+IF(AND(ISNUMBER(OFFSET('Sanitation Data'!$D$6,0,10*ROW('Sanitation Data'!D170))),'Data Summary'!CL176="Yes"),OFFSET('Sanitation Data'!$D$6,0,10*ROW('Sanitation Data'!D170)),NA())</f>
        <v>#N/A</v>
      </c>
      <c r="X176" s="508" t="e">
        <f ca="1">+IF(AND(ISNUMBER(OFFSET('Sanitation Data'!$D$10,0,10*ROW('Sanitation Data'!D170))),'Data Summary'!CM176="Yes"),OFFSET('Sanitation Data'!$D$10,0,10*ROW('Sanitation Data'!D170)),NA())</f>
        <v>#N/A</v>
      </c>
      <c r="Y176" s="508" t="e">
        <f ca="1">+IF(AND(ISNUMBER(OFFSET('Sanitation Data'!$D$11,0,10*ROW('Sanitation Data'!D170))),'Data Summary'!CN176="Yes"),OFFSET('Sanitation Data'!$D$11,0,10*ROW('Sanitation Data'!D170)),NA())</f>
        <v>#N/A</v>
      </c>
      <c r="Z176" s="508" t="e">
        <f ca="1">+IF(AND(ISNUMBER(OFFSET('Sanitation Data'!$D$12,0,10*ROW('Sanitation Data'!D170))),'Data Summary'!CO176="Yes"),OFFSET('Sanitation Data'!$D$12,0,10*ROW('Sanitation Data'!D170)),NA())</f>
        <v>#N/A</v>
      </c>
      <c r="AA176" s="508" t="e">
        <f ca="1">+IF(AND(ISNUMBER(OFFSET('Sanitation Data'!$E$4,0,10*ROW('Sanitation Data'!E170))),'Data Summary'!CP176="Yes"),100-OFFSET('Sanitation Data'!$E$4,0,10*ROW('Sanitation Data'!E170)),NA())</f>
        <v>#N/A</v>
      </c>
      <c r="AB176" s="508" t="e">
        <f ca="1">+IF(AND(ISNUMBER(OFFSET('Sanitation Data'!$E$6,0,10*ROW('Sanitation Data'!E170))),'Data Summary'!CQ176="Yes"),OFFSET('Sanitation Data'!$E$6,0,10*ROW('Sanitation Data'!E170)),NA())</f>
        <v>#N/A</v>
      </c>
      <c r="AC176" s="508" t="e">
        <f ca="1">+IF(AND(ISNUMBER(OFFSET('Sanitation Data'!$E$10,0,10*ROW('Sanitation Data'!E170))),'Data Summary'!CR176="Yes"),OFFSET('Sanitation Data'!$E$10,0,10*ROW('Sanitation Data'!E170)),NA())</f>
        <v>#N/A</v>
      </c>
      <c r="AD176" s="508" t="e">
        <f ca="1">+IF(AND(ISNUMBER(OFFSET('Sanitation Data'!$E$11,0,10*ROW('Sanitation Data'!E170))),'Data Summary'!CS176="Yes"),OFFSET('Sanitation Data'!$E$11,0,10*ROW('Sanitation Data'!E170)),NA())</f>
        <v>#N/A</v>
      </c>
      <c r="AE176" s="508" t="e">
        <f ca="1">+IF(AND(ISNUMBER(OFFSET('Sanitation Data'!$E$12,0,10*ROW('Sanitation Data'!E170))),'Data Summary'!CT176="Yes"),OFFSET('Sanitation Data'!$E$12,0,10*ROW('Sanitation Data'!E170)),NA())</f>
        <v>#N/A</v>
      </c>
      <c r="AF176" s="508" t="e">
        <f ca="1">+IF(AND(ISNUMBER(OFFSET('Sanitation Data'!$F$4,0,10*ROW('Sanitation Data'!F170))),'Data Summary'!CU176="Yes"),100-OFFSET('Sanitation Data'!$F$4,0,10*ROW('Sanitation Data'!F170)),NA())</f>
        <v>#N/A</v>
      </c>
      <c r="AG176" s="508" t="e">
        <f ca="1">+IF(AND(ISNUMBER(OFFSET('Sanitation Data'!$F$6,0,10*ROW('Sanitation Data'!F170))),'Data Summary'!CV176="Yes"),OFFSET('Sanitation Data'!$F$6,0,10*ROW('Sanitation Data'!F170)),NA())</f>
        <v>#N/A</v>
      </c>
      <c r="AH176" s="508" t="e">
        <f ca="1">+IF(AND(ISNUMBER(OFFSET('Sanitation Data'!$F$10,0,10*ROW('Sanitation Data'!F170))),'Data Summary'!CW176="Yes"),OFFSET('Sanitation Data'!$F$10,0,10*ROW('Sanitation Data'!F170)),NA())</f>
        <v>#N/A</v>
      </c>
      <c r="AI176" s="508" t="e">
        <f ca="1">+IF(AND(ISNUMBER(OFFSET('Sanitation Data'!$F$11,0,10*ROW('Sanitation Data'!F170))),'Data Summary'!CX176="Yes"),OFFSET('Sanitation Data'!$F$11,0,10*ROW('Sanitation Data'!F170)),NA())</f>
        <v>#N/A</v>
      </c>
      <c r="AJ176" s="508" t="e">
        <f ca="1">+IF(AND(ISNUMBER(OFFSET('Sanitation Data'!$F$12,0,10*ROW('Sanitation Data'!F170))),'Data Summary'!CY176="Yes"),OFFSET('Sanitation Data'!$F$12,0,10*ROW('Sanitation Data'!F170)),NA())</f>
        <v>#N/A</v>
      </c>
      <c r="AK176" s="508" t="e">
        <f ca="1">+IF(AND(ISNUMBER(OFFSET('Sanitation Data'!$G$4,0,10*ROW('Sanitation Data'!G170))),'Data Summary'!CZ176="Yes"),100-OFFSET('Sanitation Data'!$G$4,0,10*ROW('Sanitation Data'!G170)),NA())</f>
        <v>#N/A</v>
      </c>
      <c r="AL176" s="508" t="e">
        <f ca="1">+IF(AND(ISNUMBER(OFFSET('Sanitation Data'!$G$6,0,10*ROW('Sanitation Data'!G170))),'Data Summary'!DA176="Yes"),OFFSET('Sanitation Data'!$G$6,0,10*ROW('Sanitation Data'!G170)),NA())</f>
        <v>#N/A</v>
      </c>
      <c r="AM176" s="508" t="e">
        <f ca="1">+IF(AND(ISNUMBER(OFFSET('Sanitation Data'!$G$10,0,10*ROW('Sanitation Data'!G170))),'Data Summary'!DB176="Yes"),OFFSET('Sanitation Data'!$G$10,0,10*ROW('Sanitation Data'!G170)),NA())</f>
        <v>#N/A</v>
      </c>
      <c r="AN176" s="508" t="e">
        <f ca="1">+IF(AND(ISNUMBER(OFFSET('Sanitation Data'!$G$11,0,10*ROW('Sanitation Data'!G170))),'Data Summary'!DC176="Yes"),OFFSET('Sanitation Data'!$G$11,0,10*ROW('Sanitation Data'!G170)),NA())</f>
        <v>#N/A</v>
      </c>
      <c r="AO176" s="508" t="e">
        <f ca="1">+IF(AND(ISNUMBER(OFFSET('Sanitation Data'!$G$12,0,10*ROW('Sanitation Data'!G170))),'Data Summary'!DD176="Yes"),OFFSET('Sanitation Data'!$G$12,0,10*ROW('Sanitation Data'!G170)),NA())</f>
        <v>#N/A</v>
      </c>
      <c r="AP176" s="508" t="e">
        <f ca="1">+IF(AND(ISNUMBER(OFFSET('Sanitation Data'!$H$4,0,10*ROW('Sanitation Data'!H170))),'Data Summary'!DE176="Yes"),100-OFFSET('Sanitation Data'!$H$4,0,10*ROW('Sanitation Data'!H170)),NA())</f>
        <v>#N/A</v>
      </c>
      <c r="AQ176" s="508" t="e">
        <f ca="1">+IF(AND(ISNUMBER(OFFSET('Sanitation Data'!$H$6,0,10*ROW('Sanitation Data'!H170))),'Data Summary'!DF176="Yes"),OFFSET('Sanitation Data'!$H$6,0,10*ROW('Sanitation Data'!H170)),NA())</f>
        <v>#N/A</v>
      </c>
      <c r="AR176" s="508" t="e">
        <f ca="1">+IF(AND(ISNUMBER(OFFSET('Sanitation Data'!$H$10,0,10*ROW('Sanitation Data'!H170))),'Data Summary'!DG176="Yes"),OFFSET('Sanitation Data'!$H$10,0,10*ROW('Sanitation Data'!H170)),NA())</f>
        <v>#N/A</v>
      </c>
      <c r="AS176" s="508" t="e">
        <f ca="1">+IF(AND(ISNUMBER(OFFSET('Sanitation Data'!$H$11,0,10*ROW('Sanitation Data'!H170))),'Data Summary'!DH176="Yes"),OFFSET('Sanitation Data'!$H$11,0,10*ROW('Sanitation Data'!H170)),NA())</f>
        <v>#N/A</v>
      </c>
      <c r="AT176" s="508" t="e">
        <f ca="1">+IF(AND(ISNUMBER(OFFSET('Sanitation Data'!$H$12,0,10*ROW('Sanitation Data'!H170))),'Data Summary'!DI176="Yes"),OFFSET('Sanitation Data'!$H$12,0,10*ROW('Sanitation Data'!H170)),NA())</f>
        <v>#N/A</v>
      </c>
      <c r="AU176" s="508" t="e">
        <f ca="1">+IF(AND(ISNUMBER(OFFSET('Sanitation Data'!$I$4,0,10*ROW('Sanitation Data'!I170))),'Data Summary'!DJ176="Yes"),100-OFFSET('Sanitation Data'!$I$4,0,10*ROW('Sanitation Data'!I170)),NA())</f>
        <v>#N/A</v>
      </c>
      <c r="AV176" s="508" t="e">
        <f ca="1">+IF(AND(ISNUMBER(OFFSET('Sanitation Data'!$I$6,0,10*ROW('Sanitation Data'!I170))),'Data Summary'!DK176="Yes"),OFFSET('Sanitation Data'!$I$6,0,10*ROW('Sanitation Data'!I170)),NA())</f>
        <v>#N/A</v>
      </c>
      <c r="AW176" s="508" t="e">
        <f ca="1">+IF(AND(ISNUMBER(OFFSET('Sanitation Data'!$I$10,0,10*ROW('Sanitation Data'!I170))),'Data Summary'!DL176="Yes"),OFFSET('Sanitation Data'!$I$10,0,10*ROW('Sanitation Data'!I170)),NA())</f>
        <v>#N/A</v>
      </c>
      <c r="AX176" s="508" t="e">
        <f ca="1">+IF(AND(ISNUMBER(OFFSET('Sanitation Data'!$I$11,0,10*ROW('Sanitation Data'!I170))),'Data Summary'!DM176="Yes"),OFFSET('Sanitation Data'!$I$11,0,10*ROW('Sanitation Data'!I170)),NA())</f>
        <v>#N/A</v>
      </c>
      <c r="AY176" s="508" t="e">
        <f ca="1">+IF(AND(ISNUMBER(OFFSET('Sanitation Data'!$I$12,0,10*ROW('Sanitation Data'!I170))),'Data Summary'!DN176="Yes"),OFFSET('Sanitation Data'!$I$12,0,10*ROW('Sanitation Data'!I170)),NA())</f>
        <v>#N/A</v>
      </c>
      <c r="AZ176" s="509" t="e">
        <f ca="1">+IF(AND(ISNUMBER(OFFSET('Hygiene Data'!$D$5,0,10*ROW('Hygiene Data'!D170))),'Data Summary'!DO176="Yes"),OFFSET('Hygiene Data'!$D$5,0,10*ROW('Hygiene Data'!D170)),NA())</f>
        <v>#N/A</v>
      </c>
      <c r="BA176" s="509" t="e">
        <f ca="1">+IF(AND(ISNUMBER(OFFSET('Hygiene Data'!$D$7,0,10*ROW('Hygiene Data'!D170))),'Data Summary'!DP176="Yes"),OFFSET('Hygiene Data'!$D$7,0,10*ROW('Hygiene Data'!D170)),NA())</f>
        <v>#N/A</v>
      </c>
      <c r="BB176" s="509" t="e">
        <f ca="1">+IF(AND(ISNUMBER(OFFSET('Hygiene Data'!$D$9,0,10*ROW('Hygiene Data'!D170))),'Data Summary'!DQ176="Yes"),OFFSET('Hygiene Data'!$D$9,0,10*ROW('Hygiene Data'!D170)),NA())</f>
        <v>#N/A</v>
      </c>
      <c r="BC176" s="509" t="e">
        <f ca="1">+IF(AND(ISNUMBER(OFFSET('Hygiene Data'!$E$5,0,10*ROW('Hygiene Data'!E170))),'Data Summary'!DR176="Yes"),OFFSET('Hygiene Data'!$E$5,0,10*ROW('Hygiene Data'!E170)),NA())</f>
        <v>#N/A</v>
      </c>
      <c r="BD176" s="509" t="e">
        <f ca="1">+IF(AND(ISNUMBER(OFFSET('Hygiene Data'!$E$7,0,10*ROW('Hygiene Data'!E170))),'Data Summary'!DS176="Yes"),OFFSET('Hygiene Data'!$E$7,0,10*ROW('Hygiene Data'!E170)),NA())</f>
        <v>#N/A</v>
      </c>
      <c r="BE176" s="509" t="e">
        <f ca="1">+IF(AND(ISNUMBER(OFFSET('Hygiene Data'!$E$9,0,10*ROW('Hygiene Data'!E170))),'Data Summary'!DT176="Yes"),OFFSET('Hygiene Data'!$E$9,0,10*ROW('Hygiene Data'!E170)),NA())</f>
        <v>#N/A</v>
      </c>
      <c r="BF176" s="509" t="e">
        <f ca="1">+IF(AND(ISNUMBER(OFFSET('Hygiene Data'!$F$5,0,10*ROW('Hygiene Data'!F170))),'Data Summary'!DU176="Yes"),OFFSET('Hygiene Data'!$F$5,0,10*ROW('Hygiene Data'!F170)),NA())</f>
        <v>#N/A</v>
      </c>
      <c r="BG176" s="509" t="e">
        <f ca="1">+IF(AND(ISNUMBER(OFFSET('Hygiene Data'!$F$7,0,10*ROW('Hygiene Data'!F170))),'Data Summary'!DV176="Yes"),OFFSET('Hygiene Data'!$F$7,0,10*ROW('Hygiene Data'!F170)),NA())</f>
        <v>#N/A</v>
      </c>
      <c r="BH176" s="509" t="e">
        <f ca="1">+IF(AND(ISNUMBER(OFFSET('Hygiene Data'!$F$9,0,10*ROW('Hygiene Data'!F170))),'Data Summary'!DW176="Yes"),OFFSET('Hygiene Data'!$F$9,0,10*ROW('Hygiene Data'!F170)),NA())</f>
        <v>#N/A</v>
      </c>
      <c r="BI176" s="509" t="e">
        <f ca="1">+IF(AND(ISNUMBER(OFFSET('Hygiene Data'!$G$5,0,10*ROW('Hygiene Data'!G170))),'Data Summary'!DX176="Yes"),OFFSET('Hygiene Data'!$G$5,0,10*ROW('Hygiene Data'!G170)),NA())</f>
        <v>#N/A</v>
      </c>
      <c r="BJ176" s="509" t="e">
        <f ca="1">+IF(AND(ISNUMBER(OFFSET('Hygiene Data'!$G$7,0,10*ROW('Hygiene Data'!G170))),'Data Summary'!DY176="Yes"),OFFSET('Hygiene Data'!$G$7,0,10*ROW('Hygiene Data'!G170)),NA())</f>
        <v>#N/A</v>
      </c>
      <c r="BK176" s="509" t="e">
        <f ca="1">+IF(AND(ISNUMBER(OFFSET('Hygiene Data'!$G$9,0,10*ROW('Hygiene Data'!G170))),'Data Summary'!DZ176="Yes"),OFFSET('Hygiene Data'!$G$9,0,10*ROW('Hygiene Data'!G170)),NA())</f>
        <v>#N/A</v>
      </c>
      <c r="BL176" s="509" t="e">
        <f ca="1">+IF(AND(ISNUMBER(OFFSET('Hygiene Data'!$H$5,0,10*ROW('Hygiene Data'!H170))),'Data Summary'!EA176="Yes"),OFFSET('Hygiene Data'!$H$5,0,10*ROW('Hygiene Data'!H170)),NA())</f>
        <v>#N/A</v>
      </c>
      <c r="BM176" s="509" t="e">
        <f ca="1">+IF(AND(ISNUMBER(OFFSET('Hygiene Data'!$H$7,0,10*ROW('Hygiene Data'!H170))),'Data Summary'!EB176="Yes"),OFFSET('Hygiene Data'!$H$7,0,10*ROW('Hygiene Data'!H170)),NA())</f>
        <v>#N/A</v>
      </c>
      <c r="BN176" s="509" t="e">
        <f ca="1">+IF(AND(ISNUMBER(OFFSET('Hygiene Data'!$H$9,0,10*ROW('Hygiene Data'!H170))),'Data Summary'!EC176="Yes"),OFFSET('Hygiene Data'!$H$9,0,10*ROW('Hygiene Data'!H170)),NA())</f>
        <v>#N/A</v>
      </c>
      <c r="BO176" s="509" t="e">
        <f ca="1">+IF(AND(ISNUMBER(OFFSET('Hygiene Data'!$I$5,0,10*ROW('Hygiene Data'!I170))),'Data Summary'!ED176="Yes"),OFFSET('Hygiene Data'!$I$5,0,10*ROW('Hygiene Data'!I170)),NA())</f>
        <v>#N/A</v>
      </c>
      <c r="BP176" s="509" t="e">
        <f ca="1">+IF(AND(ISNUMBER(OFFSET('Hygiene Data'!$I$7,0,10*ROW('Hygiene Data'!I170))),'Data Summary'!EE176="Yes"),OFFSET('Hygiene Data'!$I$7,0,10*ROW('Hygiene Data'!I170)),NA())</f>
        <v>#N/A</v>
      </c>
      <c r="BQ176" s="509" t="e">
        <f ca="1">+IF(AND(ISNUMBER(OFFSET('Hygiene Data'!$I$9,0,10*ROW('Hygiene Data'!I170))),'Data Summary'!EF176="Yes"),OFFSET('Hygiene Data'!$I$9,0,10*ROW('Hygiene Data'!I170)),NA())</f>
        <v>#N/A</v>
      </c>
    </row>
    <row r="177" spans="1:69" x14ac:dyDescent="0.25">
      <c r="A177" s="505" t="e">
        <f ca="1">+RIGHT('Data Summary'!A177,LEN('Data Summary'!A177)-9)</f>
        <v>#VALUE!</v>
      </c>
      <c r="B177" s="479" t="str">
        <f ca="1">+IF(ISTEXT('Data Summary'!B177),'Data Summary'!B177,"")</f>
        <v/>
      </c>
      <c r="C177" s="506" t="e">
        <f ca="1">+VALUE('Data Summary'!C177)</f>
        <v>#VALUE!</v>
      </c>
      <c r="D177" s="507" t="e">
        <f ca="1">+IF(AND(ISNUMBER(OFFSET('Water Data'!$D$4,0,10*ROW('Water Data'!D171))),'Data Summary'!BS177="Yes"),100-OFFSET('Water Data'!$D$4,0,10*ROW('Water Data'!D171)),NA())</f>
        <v>#N/A</v>
      </c>
      <c r="E177" s="507" t="e">
        <f ca="1">+IF(AND(ISNUMBER(OFFSET('Water Data'!$D$6,0,10*ROW('Water Data'!D171))),'Data Summary'!BT177="Yes"),OFFSET('Water Data'!$D$6,0,10*ROW('Water Data'!D171)),NA())</f>
        <v>#N/A</v>
      </c>
      <c r="F177" s="507" t="e">
        <f ca="1">+IF(AND(ISNUMBER(OFFSET('Water Data'!$D$9,0,10*ROW('Water Data'!D171))),'Data Summary'!BU177="Yes"),OFFSET('Water Data'!$D$9,0,10*ROW('Water Data'!D171)),NA())</f>
        <v>#N/A</v>
      </c>
      <c r="G177" s="507" t="e">
        <f ca="1">+IF(AND(ISNUMBER(OFFSET('Water Data'!$E$4,0,10*ROW('Water Data'!E171))),'Data Summary'!BV177="Yes"),100-OFFSET('Water Data'!$E$4,0,10*ROW('Water Data'!E171)),NA())</f>
        <v>#N/A</v>
      </c>
      <c r="H177" s="507" t="e">
        <f ca="1">+IF(AND(ISNUMBER(OFFSET('Water Data'!$E$6,0,10*ROW('Water Data'!E171))),'Data Summary'!BW177="Yes"),OFFSET('Water Data'!$E$6,0,10*ROW('Water Data'!E171)),NA())</f>
        <v>#N/A</v>
      </c>
      <c r="I177" s="507" t="e">
        <f ca="1">+IF(AND(ISNUMBER(OFFSET('Water Data'!$E$9,0,10*ROW('Water Data'!E171))),'Data Summary'!BX177="Yes"),OFFSET('Water Data'!$E$9,0,10*ROW('Water Data'!E171)),NA())</f>
        <v>#N/A</v>
      </c>
      <c r="J177" s="507" t="e">
        <f ca="1">+IF(AND(ISNUMBER(OFFSET('Water Data'!$F$4,0,10*ROW('Water Data'!F171))),'Data Summary'!BY177="Yes"),100-OFFSET('Water Data'!$F$4,0,10*ROW('Water Data'!F171)),NA())</f>
        <v>#N/A</v>
      </c>
      <c r="K177" s="507" t="e">
        <f ca="1">+IF(AND(ISNUMBER(OFFSET('Water Data'!$F$6,0,10*ROW('Water Data'!F171))),'Data Summary'!BZ177="Yes"),OFFSET('Water Data'!$F$6,0,10*ROW('Water Data'!F171)),NA())</f>
        <v>#N/A</v>
      </c>
      <c r="L177" s="507" t="e">
        <f ca="1">+IF(AND(ISNUMBER(OFFSET('Water Data'!$F$9,0,10*ROW('Water Data'!F171))),'Data Summary'!CA177="Yes"),OFFSET('Water Data'!$F$9,0,10*ROW('Water Data'!F171)),NA())</f>
        <v>#N/A</v>
      </c>
      <c r="M177" s="507" t="e">
        <f ca="1">+IF(AND(ISNUMBER(OFFSET('Water Data'!$G$4,0,10*ROW('Water Data'!G171))),'Data Summary'!CB177="Yes"),100-OFFSET('Water Data'!$G$4,0,10*ROW('Water Data'!G171)),NA())</f>
        <v>#N/A</v>
      </c>
      <c r="N177" s="507" t="e">
        <f ca="1">+IF(AND(ISNUMBER(OFFSET('Water Data'!$G$6,0,10*ROW('Water Data'!G171))),'Data Summary'!CC177="Yes"),OFFSET('Water Data'!$G$6,0,10*ROW('Water Data'!G171)),NA())</f>
        <v>#N/A</v>
      </c>
      <c r="O177" s="507" t="e">
        <f ca="1">+IF(AND(ISNUMBER(OFFSET('Water Data'!$G$9,0,10*ROW('Water Data'!G171))),'Data Summary'!CD177="Yes"),OFFSET('Water Data'!$G$9,0,10*ROW('Water Data'!G171)),NA())</f>
        <v>#N/A</v>
      </c>
      <c r="P177" s="507" t="e">
        <f ca="1">+IF(AND(ISNUMBER(OFFSET('Water Data'!$H$4,0,10*ROW('Water Data'!H171))),'Data Summary'!CE177="Yes"),100-OFFSET('Water Data'!$H$4,0,10*ROW('Water Data'!H171)),NA())</f>
        <v>#N/A</v>
      </c>
      <c r="Q177" s="507" t="e">
        <f ca="1">+IF(AND(ISNUMBER(OFFSET('Water Data'!$H$6,0,10*ROW('Water Data'!H171))),'Data Summary'!CF177="Yes"),OFFSET('Water Data'!$H$6,0,10*ROW('Water Data'!H171)),NA())</f>
        <v>#N/A</v>
      </c>
      <c r="R177" s="507" t="e">
        <f ca="1">+IF(AND(ISNUMBER(OFFSET('Water Data'!$H$9,0,10*ROW('Water Data'!H171))),'Data Summary'!CG177="Yes"),OFFSET('Water Data'!$H$9,0,10*ROW('Water Data'!H171)),NA())</f>
        <v>#N/A</v>
      </c>
      <c r="S177" s="507" t="e">
        <f ca="1">+IF(AND(ISNUMBER(OFFSET('Water Data'!$I$4,0,10*ROW('Water Data'!I171))),'Data Summary'!CH177="Yes"),100-OFFSET('Water Data'!$I$4,0,10*ROW('Water Data'!I171)),NA())</f>
        <v>#N/A</v>
      </c>
      <c r="T177" s="507" t="e">
        <f ca="1">+IF(AND(ISNUMBER(OFFSET('Water Data'!$I$6,0,10*ROW('Water Data'!I171))),'Data Summary'!CI177="Yes"),OFFSET('Water Data'!$I$6,0,10*ROW('Water Data'!I171)),NA())</f>
        <v>#N/A</v>
      </c>
      <c r="U177" s="507" t="e">
        <f ca="1">+IF(AND(ISNUMBER(OFFSET('Water Data'!$I$9,0,10*ROW('Water Data'!I171))),'Data Summary'!CJ177="Yes"),OFFSET('Water Data'!$I$9,0,10*ROW('Water Data'!I171)),NA())</f>
        <v>#N/A</v>
      </c>
      <c r="V177" s="508" t="e">
        <f ca="1">+IF(AND(ISNUMBER(OFFSET('Sanitation Data'!$D$4,0,10*ROW('Sanitation Data'!D171))),'Data Summary'!CK177="Yes"),100-OFFSET('Sanitation Data'!$D$4,0,10*ROW('Sanitation Data'!D171)),NA())</f>
        <v>#N/A</v>
      </c>
      <c r="W177" s="508" t="e">
        <f ca="1">+IF(AND(ISNUMBER(OFFSET('Sanitation Data'!$D$6,0,10*ROW('Sanitation Data'!D171))),'Data Summary'!CL177="Yes"),OFFSET('Sanitation Data'!$D$6,0,10*ROW('Sanitation Data'!D171)),NA())</f>
        <v>#N/A</v>
      </c>
      <c r="X177" s="508" t="e">
        <f ca="1">+IF(AND(ISNUMBER(OFFSET('Sanitation Data'!$D$10,0,10*ROW('Sanitation Data'!D171))),'Data Summary'!CM177="Yes"),OFFSET('Sanitation Data'!$D$10,0,10*ROW('Sanitation Data'!D171)),NA())</f>
        <v>#N/A</v>
      </c>
      <c r="Y177" s="508" t="e">
        <f ca="1">+IF(AND(ISNUMBER(OFFSET('Sanitation Data'!$D$11,0,10*ROW('Sanitation Data'!D171))),'Data Summary'!CN177="Yes"),OFFSET('Sanitation Data'!$D$11,0,10*ROW('Sanitation Data'!D171)),NA())</f>
        <v>#N/A</v>
      </c>
      <c r="Z177" s="508" t="e">
        <f ca="1">+IF(AND(ISNUMBER(OFFSET('Sanitation Data'!$D$12,0,10*ROW('Sanitation Data'!D171))),'Data Summary'!CO177="Yes"),OFFSET('Sanitation Data'!$D$12,0,10*ROW('Sanitation Data'!D171)),NA())</f>
        <v>#N/A</v>
      </c>
      <c r="AA177" s="508" t="e">
        <f ca="1">+IF(AND(ISNUMBER(OFFSET('Sanitation Data'!$E$4,0,10*ROW('Sanitation Data'!E171))),'Data Summary'!CP177="Yes"),100-OFFSET('Sanitation Data'!$E$4,0,10*ROW('Sanitation Data'!E171)),NA())</f>
        <v>#N/A</v>
      </c>
      <c r="AB177" s="508" t="e">
        <f ca="1">+IF(AND(ISNUMBER(OFFSET('Sanitation Data'!$E$6,0,10*ROW('Sanitation Data'!E171))),'Data Summary'!CQ177="Yes"),OFFSET('Sanitation Data'!$E$6,0,10*ROW('Sanitation Data'!E171)),NA())</f>
        <v>#N/A</v>
      </c>
      <c r="AC177" s="508" t="e">
        <f ca="1">+IF(AND(ISNUMBER(OFFSET('Sanitation Data'!$E$10,0,10*ROW('Sanitation Data'!E171))),'Data Summary'!CR177="Yes"),OFFSET('Sanitation Data'!$E$10,0,10*ROW('Sanitation Data'!E171)),NA())</f>
        <v>#N/A</v>
      </c>
      <c r="AD177" s="508" t="e">
        <f ca="1">+IF(AND(ISNUMBER(OFFSET('Sanitation Data'!$E$11,0,10*ROW('Sanitation Data'!E171))),'Data Summary'!CS177="Yes"),OFFSET('Sanitation Data'!$E$11,0,10*ROW('Sanitation Data'!E171)),NA())</f>
        <v>#N/A</v>
      </c>
      <c r="AE177" s="508" t="e">
        <f ca="1">+IF(AND(ISNUMBER(OFFSET('Sanitation Data'!$E$12,0,10*ROW('Sanitation Data'!E171))),'Data Summary'!CT177="Yes"),OFFSET('Sanitation Data'!$E$12,0,10*ROW('Sanitation Data'!E171)),NA())</f>
        <v>#N/A</v>
      </c>
      <c r="AF177" s="508" t="e">
        <f ca="1">+IF(AND(ISNUMBER(OFFSET('Sanitation Data'!$F$4,0,10*ROW('Sanitation Data'!F171))),'Data Summary'!CU177="Yes"),100-OFFSET('Sanitation Data'!$F$4,0,10*ROW('Sanitation Data'!F171)),NA())</f>
        <v>#N/A</v>
      </c>
      <c r="AG177" s="508" t="e">
        <f ca="1">+IF(AND(ISNUMBER(OFFSET('Sanitation Data'!$F$6,0,10*ROW('Sanitation Data'!F171))),'Data Summary'!CV177="Yes"),OFFSET('Sanitation Data'!$F$6,0,10*ROW('Sanitation Data'!F171)),NA())</f>
        <v>#N/A</v>
      </c>
      <c r="AH177" s="508" t="e">
        <f ca="1">+IF(AND(ISNUMBER(OFFSET('Sanitation Data'!$F$10,0,10*ROW('Sanitation Data'!F171))),'Data Summary'!CW177="Yes"),OFFSET('Sanitation Data'!$F$10,0,10*ROW('Sanitation Data'!F171)),NA())</f>
        <v>#N/A</v>
      </c>
      <c r="AI177" s="508" t="e">
        <f ca="1">+IF(AND(ISNUMBER(OFFSET('Sanitation Data'!$F$11,0,10*ROW('Sanitation Data'!F171))),'Data Summary'!CX177="Yes"),OFFSET('Sanitation Data'!$F$11,0,10*ROW('Sanitation Data'!F171)),NA())</f>
        <v>#N/A</v>
      </c>
      <c r="AJ177" s="508" t="e">
        <f ca="1">+IF(AND(ISNUMBER(OFFSET('Sanitation Data'!$F$12,0,10*ROW('Sanitation Data'!F171))),'Data Summary'!CY177="Yes"),OFFSET('Sanitation Data'!$F$12,0,10*ROW('Sanitation Data'!F171)),NA())</f>
        <v>#N/A</v>
      </c>
      <c r="AK177" s="508" t="e">
        <f ca="1">+IF(AND(ISNUMBER(OFFSET('Sanitation Data'!$G$4,0,10*ROW('Sanitation Data'!G171))),'Data Summary'!CZ177="Yes"),100-OFFSET('Sanitation Data'!$G$4,0,10*ROW('Sanitation Data'!G171)),NA())</f>
        <v>#N/A</v>
      </c>
      <c r="AL177" s="508" t="e">
        <f ca="1">+IF(AND(ISNUMBER(OFFSET('Sanitation Data'!$G$6,0,10*ROW('Sanitation Data'!G171))),'Data Summary'!DA177="Yes"),OFFSET('Sanitation Data'!$G$6,0,10*ROW('Sanitation Data'!G171)),NA())</f>
        <v>#N/A</v>
      </c>
      <c r="AM177" s="508" t="e">
        <f ca="1">+IF(AND(ISNUMBER(OFFSET('Sanitation Data'!$G$10,0,10*ROW('Sanitation Data'!G171))),'Data Summary'!DB177="Yes"),OFFSET('Sanitation Data'!$G$10,0,10*ROW('Sanitation Data'!G171)),NA())</f>
        <v>#N/A</v>
      </c>
      <c r="AN177" s="508" t="e">
        <f ca="1">+IF(AND(ISNUMBER(OFFSET('Sanitation Data'!$G$11,0,10*ROW('Sanitation Data'!G171))),'Data Summary'!DC177="Yes"),OFFSET('Sanitation Data'!$G$11,0,10*ROW('Sanitation Data'!G171)),NA())</f>
        <v>#N/A</v>
      </c>
      <c r="AO177" s="508" t="e">
        <f ca="1">+IF(AND(ISNUMBER(OFFSET('Sanitation Data'!$G$12,0,10*ROW('Sanitation Data'!G171))),'Data Summary'!DD177="Yes"),OFFSET('Sanitation Data'!$G$12,0,10*ROW('Sanitation Data'!G171)),NA())</f>
        <v>#N/A</v>
      </c>
      <c r="AP177" s="508" t="e">
        <f ca="1">+IF(AND(ISNUMBER(OFFSET('Sanitation Data'!$H$4,0,10*ROW('Sanitation Data'!H171))),'Data Summary'!DE177="Yes"),100-OFFSET('Sanitation Data'!$H$4,0,10*ROW('Sanitation Data'!H171)),NA())</f>
        <v>#N/A</v>
      </c>
      <c r="AQ177" s="508" t="e">
        <f ca="1">+IF(AND(ISNUMBER(OFFSET('Sanitation Data'!$H$6,0,10*ROW('Sanitation Data'!H171))),'Data Summary'!DF177="Yes"),OFFSET('Sanitation Data'!$H$6,0,10*ROW('Sanitation Data'!H171)),NA())</f>
        <v>#N/A</v>
      </c>
      <c r="AR177" s="508" t="e">
        <f ca="1">+IF(AND(ISNUMBER(OFFSET('Sanitation Data'!$H$10,0,10*ROW('Sanitation Data'!H171))),'Data Summary'!DG177="Yes"),OFFSET('Sanitation Data'!$H$10,0,10*ROW('Sanitation Data'!H171)),NA())</f>
        <v>#N/A</v>
      </c>
      <c r="AS177" s="508" t="e">
        <f ca="1">+IF(AND(ISNUMBER(OFFSET('Sanitation Data'!$H$11,0,10*ROW('Sanitation Data'!H171))),'Data Summary'!DH177="Yes"),OFFSET('Sanitation Data'!$H$11,0,10*ROW('Sanitation Data'!H171)),NA())</f>
        <v>#N/A</v>
      </c>
      <c r="AT177" s="508" t="e">
        <f ca="1">+IF(AND(ISNUMBER(OFFSET('Sanitation Data'!$H$12,0,10*ROW('Sanitation Data'!H171))),'Data Summary'!DI177="Yes"),OFFSET('Sanitation Data'!$H$12,0,10*ROW('Sanitation Data'!H171)),NA())</f>
        <v>#N/A</v>
      </c>
      <c r="AU177" s="508" t="e">
        <f ca="1">+IF(AND(ISNUMBER(OFFSET('Sanitation Data'!$I$4,0,10*ROW('Sanitation Data'!I171))),'Data Summary'!DJ177="Yes"),100-OFFSET('Sanitation Data'!$I$4,0,10*ROW('Sanitation Data'!I171)),NA())</f>
        <v>#N/A</v>
      </c>
      <c r="AV177" s="508" t="e">
        <f ca="1">+IF(AND(ISNUMBER(OFFSET('Sanitation Data'!$I$6,0,10*ROW('Sanitation Data'!I171))),'Data Summary'!DK177="Yes"),OFFSET('Sanitation Data'!$I$6,0,10*ROW('Sanitation Data'!I171)),NA())</f>
        <v>#N/A</v>
      </c>
      <c r="AW177" s="508" t="e">
        <f ca="1">+IF(AND(ISNUMBER(OFFSET('Sanitation Data'!$I$10,0,10*ROW('Sanitation Data'!I171))),'Data Summary'!DL177="Yes"),OFFSET('Sanitation Data'!$I$10,0,10*ROW('Sanitation Data'!I171)),NA())</f>
        <v>#N/A</v>
      </c>
      <c r="AX177" s="508" t="e">
        <f ca="1">+IF(AND(ISNUMBER(OFFSET('Sanitation Data'!$I$11,0,10*ROW('Sanitation Data'!I171))),'Data Summary'!DM177="Yes"),OFFSET('Sanitation Data'!$I$11,0,10*ROW('Sanitation Data'!I171)),NA())</f>
        <v>#N/A</v>
      </c>
      <c r="AY177" s="508" t="e">
        <f ca="1">+IF(AND(ISNUMBER(OFFSET('Sanitation Data'!$I$12,0,10*ROW('Sanitation Data'!I171))),'Data Summary'!DN177="Yes"),OFFSET('Sanitation Data'!$I$12,0,10*ROW('Sanitation Data'!I171)),NA())</f>
        <v>#N/A</v>
      </c>
      <c r="AZ177" s="509" t="e">
        <f ca="1">+IF(AND(ISNUMBER(OFFSET('Hygiene Data'!$D$5,0,10*ROW('Hygiene Data'!D171))),'Data Summary'!DO177="Yes"),OFFSET('Hygiene Data'!$D$5,0,10*ROW('Hygiene Data'!D171)),NA())</f>
        <v>#N/A</v>
      </c>
      <c r="BA177" s="509" t="e">
        <f ca="1">+IF(AND(ISNUMBER(OFFSET('Hygiene Data'!$D$7,0,10*ROW('Hygiene Data'!D171))),'Data Summary'!DP177="Yes"),OFFSET('Hygiene Data'!$D$7,0,10*ROW('Hygiene Data'!D171)),NA())</f>
        <v>#N/A</v>
      </c>
      <c r="BB177" s="509" t="e">
        <f ca="1">+IF(AND(ISNUMBER(OFFSET('Hygiene Data'!$D$9,0,10*ROW('Hygiene Data'!D171))),'Data Summary'!DQ177="Yes"),OFFSET('Hygiene Data'!$D$9,0,10*ROW('Hygiene Data'!D171)),NA())</f>
        <v>#N/A</v>
      </c>
      <c r="BC177" s="509" t="e">
        <f ca="1">+IF(AND(ISNUMBER(OFFSET('Hygiene Data'!$E$5,0,10*ROW('Hygiene Data'!E171))),'Data Summary'!DR177="Yes"),OFFSET('Hygiene Data'!$E$5,0,10*ROW('Hygiene Data'!E171)),NA())</f>
        <v>#N/A</v>
      </c>
      <c r="BD177" s="509" t="e">
        <f ca="1">+IF(AND(ISNUMBER(OFFSET('Hygiene Data'!$E$7,0,10*ROW('Hygiene Data'!E171))),'Data Summary'!DS177="Yes"),OFFSET('Hygiene Data'!$E$7,0,10*ROW('Hygiene Data'!E171)),NA())</f>
        <v>#N/A</v>
      </c>
      <c r="BE177" s="509" t="e">
        <f ca="1">+IF(AND(ISNUMBER(OFFSET('Hygiene Data'!$E$9,0,10*ROW('Hygiene Data'!E171))),'Data Summary'!DT177="Yes"),OFFSET('Hygiene Data'!$E$9,0,10*ROW('Hygiene Data'!E171)),NA())</f>
        <v>#N/A</v>
      </c>
      <c r="BF177" s="509" t="e">
        <f ca="1">+IF(AND(ISNUMBER(OFFSET('Hygiene Data'!$F$5,0,10*ROW('Hygiene Data'!F171))),'Data Summary'!DU177="Yes"),OFFSET('Hygiene Data'!$F$5,0,10*ROW('Hygiene Data'!F171)),NA())</f>
        <v>#N/A</v>
      </c>
      <c r="BG177" s="509" t="e">
        <f ca="1">+IF(AND(ISNUMBER(OFFSET('Hygiene Data'!$F$7,0,10*ROW('Hygiene Data'!F171))),'Data Summary'!DV177="Yes"),OFFSET('Hygiene Data'!$F$7,0,10*ROW('Hygiene Data'!F171)),NA())</f>
        <v>#N/A</v>
      </c>
      <c r="BH177" s="509" t="e">
        <f ca="1">+IF(AND(ISNUMBER(OFFSET('Hygiene Data'!$F$9,0,10*ROW('Hygiene Data'!F171))),'Data Summary'!DW177="Yes"),OFFSET('Hygiene Data'!$F$9,0,10*ROW('Hygiene Data'!F171)),NA())</f>
        <v>#N/A</v>
      </c>
      <c r="BI177" s="509" t="e">
        <f ca="1">+IF(AND(ISNUMBER(OFFSET('Hygiene Data'!$G$5,0,10*ROW('Hygiene Data'!G171))),'Data Summary'!DX177="Yes"),OFFSET('Hygiene Data'!$G$5,0,10*ROW('Hygiene Data'!G171)),NA())</f>
        <v>#N/A</v>
      </c>
      <c r="BJ177" s="509" t="e">
        <f ca="1">+IF(AND(ISNUMBER(OFFSET('Hygiene Data'!$G$7,0,10*ROW('Hygiene Data'!G171))),'Data Summary'!DY177="Yes"),OFFSET('Hygiene Data'!$G$7,0,10*ROW('Hygiene Data'!G171)),NA())</f>
        <v>#N/A</v>
      </c>
      <c r="BK177" s="509" t="e">
        <f ca="1">+IF(AND(ISNUMBER(OFFSET('Hygiene Data'!$G$9,0,10*ROW('Hygiene Data'!G171))),'Data Summary'!DZ177="Yes"),OFFSET('Hygiene Data'!$G$9,0,10*ROW('Hygiene Data'!G171)),NA())</f>
        <v>#N/A</v>
      </c>
      <c r="BL177" s="509" t="e">
        <f ca="1">+IF(AND(ISNUMBER(OFFSET('Hygiene Data'!$H$5,0,10*ROW('Hygiene Data'!H171))),'Data Summary'!EA177="Yes"),OFFSET('Hygiene Data'!$H$5,0,10*ROW('Hygiene Data'!H171)),NA())</f>
        <v>#N/A</v>
      </c>
      <c r="BM177" s="509" t="e">
        <f ca="1">+IF(AND(ISNUMBER(OFFSET('Hygiene Data'!$H$7,0,10*ROW('Hygiene Data'!H171))),'Data Summary'!EB177="Yes"),OFFSET('Hygiene Data'!$H$7,0,10*ROW('Hygiene Data'!H171)),NA())</f>
        <v>#N/A</v>
      </c>
      <c r="BN177" s="509" t="e">
        <f ca="1">+IF(AND(ISNUMBER(OFFSET('Hygiene Data'!$H$9,0,10*ROW('Hygiene Data'!H171))),'Data Summary'!EC177="Yes"),OFFSET('Hygiene Data'!$H$9,0,10*ROW('Hygiene Data'!H171)),NA())</f>
        <v>#N/A</v>
      </c>
      <c r="BO177" s="509" t="e">
        <f ca="1">+IF(AND(ISNUMBER(OFFSET('Hygiene Data'!$I$5,0,10*ROW('Hygiene Data'!I171))),'Data Summary'!ED177="Yes"),OFFSET('Hygiene Data'!$I$5,0,10*ROW('Hygiene Data'!I171)),NA())</f>
        <v>#N/A</v>
      </c>
      <c r="BP177" s="509" t="e">
        <f ca="1">+IF(AND(ISNUMBER(OFFSET('Hygiene Data'!$I$7,0,10*ROW('Hygiene Data'!I171))),'Data Summary'!EE177="Yes"),OFFSET('Hygiene Data'!$I$7,0,10*ROW('Hygiene Data'!I171)),NA())</f>
        <v>#N/A</v>
      </c>
      <c r="BQ177" s="509" t="e">
        <f ca="1">+IF(AND(ISNUMBER(OFFSET('Hygiene Data'!$I$9,0,10*ROW('Hygiene Data'!I171))),'Data Summary'!EF177="Yes"),OFFSET('Hygiene Data'!$I$9,0,10*ROW('Hygiene Data'!I171)),NA())</f>
        <v>#N/A</v>
      </c>
    </row>
    <row r="178" spans="1:69" x14ac:dyDescent="0.25">
      <c r="A178" s="505" t="e">
        <f ca="1">+RIGHT('Data Summary'!A178,LEN('Data Summary'!A178)-9)</f>
        <v>#VALUE!</v>
      </c>
      <c r="B178" s="479" t="str">
        <f ca="1">+IF(ISTEXT('Data Summary'!B178),'Data Summary'!B178,"")</f>
        <v/>
      </c>
      <c r="C178" s="506" t="e">
        <f ca="1">+VALUE('Data Summary'!C178)</f>
        <v>#VALUE!</v>
      </c>
      <c r="D178" s="507" t="e">
        <f ca="1">+IF(AND(ISNUMBER(OFFSET('Water Data'!$D$4,0,10*ROW('Water Data'!D172))),'Data Summary'!BS178="Yes"),100-OFFSET('Water Data'!$D$4,0,10*ROW('Water Data'!D172)),NA())</f>
        <v>#N/A</v>
      </c>
      <c r="E178" s="507" t="e">
        <f ca="1">+IF(AND(ISNUMBER(OFFSET('Water Data'!$D$6,0,10*ROW('Water Data'!D172))),'Data Summary'!BT178="Yes"),OFFSET('Water Data'!$D$6,0,10*ROW('Water Data'!D172)),NA())</f>
        <v>#N/A</v>
      </c>
      <c r="F178" s="507" t="e">
        <f ca="1">+IF(AND(ISNUMBER(OFFSET('Water Data'!$D$9,0,10*ROW('Water Data'!D172))),'Data Summary'!BU178="Yes"),OFFSET('Water Data'!$D$9,0,10*ROW('Water Data'!D172)),NA())</f>
        <v>#N/A</v>
      </c>
      <c r="G178" s="507" t="e">
        <f ca="1">+IF(AND(ISNUMBER(OFFSET('Water Data'!$E$4,0,10*ROW('Water Data'!E172))),'Data Summary'!BV178="Yes"),100-OFFSET('Water Data'!$E$4,0,10*ROW('Water Data'!E172)),NA())</f>
        <v>#N/A</v>
      </c>
      <c r="H178" s="507" t="e">
        <f ca="1">+IF(AND(ISNUMBER(OFFSET('Water Data'!$E$6,0,10*ROW('Water Data'!E172))),'Data Summary'!BW178="Yes"),OFFSET('Water Data'!$E$6,0,10*ROW('Water Data'!E172)),NA())</f>
        <v>#N/A</v>
      </c>
      <c r="I178" s="507" t="e">
        <f ca="1">+IF(AND(ISNUMBER(OFFSET('Water Data'!$E$9,0,10*ROW('Water Data'!E172))),'Data Summary'!BX178="Yes"),OFFSET('Water Data'!$E$9,0,10*ROW('Water Data'!E172)),NA())</f>
        <v>#N/A</v>
      </c>
      <c r="J178" s="507" t="e">
        <f ca="1">+IF(AND(ISNUMBER(OFFSET('Water Data'!$F$4,0,10*ROW('Water Data'!F172))),'Data Summary'!BY178="Yes"),100-OFFSET('Water Data'!$F$4,0,10*ROW('Water Data'!F172)),NA())</f>
        <v>#N/A</v>
      </c>
      <c r="K178" s="507" t="e">
        <f ca="1">+IF(AND(ISNUMBER(OFFSET('Water Data'!$F$6,0,10*ROW('Water Data'!F172))),'Data Summary'!BZ178="Yes"),OFFSET('Water Data'!$F$6,0,10*ROW('Water Data'!F172)),NA())</f>
        <v>#N/A</v>
      </c>
      <c r="L178" s="507" t="e">
        <f ca="1">+IF(AND(ISNUMBER(OFFSET('Water Data'!$F$9,0,10*ROW('Water Data'!F172))),'Data Summary'!CA178="Yes"),OFFSET('Water Data'!$F$9,0,10*ROW('Water Data'!F172)),NA())</f>
        <v>#N/A</v>
      </c>
      <c r="M178" s="507" t="e">
        <f ca="1">+IF(AND(ISNUMBER(OFFSET('Water Data'!$G$4,0,10*ROW('Water Data'!G172))),'Data Summary'!CB178="Yes"),100-OFFSET('Water Data'!$G$4,0,10*ROW('Water Data'!G172)),NA())</f>
        <v>#N/A</v>
      </c>
      <c r="N178" s="507" t="e">
        <f ca="1">+IF(AND(ISNUMBER(OFFSET('Water Data'!$G$6,0,10*ROW('Water Data'!G172))),'Data Summary'!CC178="Yes"),OFFSET('Water Data'!$G$6,0,10*ROW('Water Data'!G172)),NA())</f>
        <v>#N/A</v>
      </c>
      <c r="O178" s="507" t="e">
        <f ca="1">+IF(AND(ISNUMBER(OFFSET('Water Data'!$G$9,0,10*ROW('Water Data'!G172))),'Data Summary'!CD178="Yes"),OFFSET('Water Data'!$G$9,0,10*ROW('Water Data'!G172)),NA())</f>
        <v>#N/A</v>
      </c>
      <c r="P178" s="507" t="e">
        <f ca="1">+IF(AND(ISNUMBER(OFFSET('Water Data'!$H$4,0,10*ROW('Water Data'!H172))),'Data Summary'!CE178="Yes"),100-OFFSET('Water Data'!$H$4,0,10*ROW('Water Data'!H172)),NA())</f>
        <v>#N/A</v>
      </c>
      <c r="Q178" s="507" t="e">
        <f ca="1">+IF(AND(ISNUMBER(OFFSET('Water Data'!$H$6,0,10*ROW('Water Data'!H172))),'Data Summary'!CF178="Yes"),OFFSET('Water Data'!$H$6,0,10*ROW('Water Data'!H172)),NA())</f>
        <v>#N/A</v>
      </c>
      <c r="R178" s="507" t="e">
        <f ca="1">+IF(AND(ISNUMBER(OFFSET('Water Data'!$H$9,0,10*ROW('Water Data'!H172))),'Data Summary'!CG178="Yes"),OFFSET('Water Data'!$H$9,0,10*ROW('Water Data'!H172)),NA())</f>
        <v>#N/A</v>
      </c>
      <c r="S178" s="507" t="e">
        <f ca="1">+IF(AND(ISNUMBER(OFFSET('Water Data'!$I$4,0,10*ROW('Water Data'!I172))),'Data Summary'!CH178="Yes"),100-OFFSET('Water Data'!$I$4,0,10*ROW('Water Data'!I172)),NA())</f>
        <v>#N/A</v>
      </c>
      <c r="T178" s="507" t="e">
        <f ca="1">+IF(AND(ISNUMBER(OFFSET('Water Data'!$I$6,0,10*ROW('Water Data'!I172))),'Data Summary'!CI178="Yes"),OFFSET('Water Data'!$I$6,0,10*ROW('Water Data'!I172)),NA())</f>
        <v>#N/A</v>
      </c>
      <c r="U178" s="507" t="e">
        <f ca="1">+IF(AND(ISNUMBER(OFFSET('Water Data'!$I$9,0,10*ROW('Water Data'!I172))),'Data Summary'!CJ178="Yes"),OFFSET('Water Data'!$I$9,0,10*ROW('Water Data'!I172)),NA())</f>
        <v>#N/A</v>
      </c>
      <c r="V178" s="508" t="e">
        <f ca="1">+IF(AND(ISNUMBER(OFFSET('Sanitation Data'!$D$4,0,10*ROW('Sanitation Data'!D172))),'Data Summary'!CK178="Yes"),100-OFFSET('Sanitation Data'!$D$4,0,10*ROW('Sanitation Data'!D172)),NA())</f>
        <v>#N/A</v>
      </c>
      <c r="W178" s="508" t="e">
        <f ca="1">+IF(AND(ISNUMBER(OFFSET('Sanitation Data'!$D$6,0,10*ROW('Sanitation Data'!D172))),'Data Summary'!CL178="Yes"),OFFSET('Sanitation Data'!$D$6,0,10*ROW('Sanitation Data'!D172)),NA())</f>
        <v>#N/A</v>
      </c>
      <c r="X178" s="508" t="e">
        <f ca="1">+IF(AND(ISNUMBER(OFFSET('Sanitation Data'!$D$10,0,10*ROW('Sanitation Data'!D172))),'Data Summary'!CM178="Yes"),OFFSET('Sanitation Data'!$D$10,0,10*ROW('Sanitation Data'!D172)),NA())</f>
        <v>#N/A</v>
      </c>
      <c r="Y178" s="508" t="e">
        <f ca="1">+IF(AND(ISNUMBER(OFFSET('Sanitation Data'!$D$11,0,10*ROW('Sanitation Data'!D172))),'Data Summary'!CN178="Yes"),OFFSET('Sanitation Data'!$D$11,0,10*ROW('Sanitation Data'!D172)),NA())</f>
        <v>#N/A</v>
      </c>
      <c r="Z178" s="508" t="e">
        <f ca="1">+IF(AND(ISNUMBER(OFFSET('Sanitation Data'!$D$12,0,10*ROW('Sanitation Data'!D172))),'Data Summary'!CO178="Yes"),OFFSET('Sanitation Data'!$D$12,0,10*ROW('Sanitation Data'!D172)),NA())</f>
        <v>#N/A</v>
      </c>
      <c r="AA178" s="508" t="e">
        <f ca="1">+IF(AND(ISNUMBER(OFFSET('Sanitation Data'!$E$4,0,10*ROW('Sanitation Data'!E172))),'Data Summary'!CP178="Yes"),100-OFFSET('Sanitation Data'!$E$4,0,10*ROW('Sanitation Data'!E172)),NA())</f>
        <v>#N/A</v>
      </c>
      <c r="AB178" s="508" t="e">
        <f ca="1">+IF(AND(ISNUMBER(OFFSET('Sanitation Data'!$E$6,0,10*ROW('Sanitation Data'!E172))),'Data Summary'!CQ178="Yes"),OFFSET('Sanitation Data'!$E$6,0,10*ROW('Sanitation Data'!E172)),NA())</f>
        <v>#N/A</v>
      </c>
      <c r="AC178" s="508" t="e">
        <f ca="1">+IF(AND(ISNUMBER(OFFSET('Sanitation Data'!$E$10,0,10*ROW('Sanitation Data'!E172))),'Data Summary'!CR178="Yes"),OFFSET('Sanitation Data'!$E$10,0,10*ROW('Sanitation Data'!E172)),NA())</f>
        <v>#N/A</v>
      </c>
      <c r="AD178" s="508" t="e">
        <f ca="1">+IF(AND(ISNUMBER(OFFSET('Sanitation Data'!$E$11,0,10*ROW('Sanitation Data'!E172))),'Data Summary'!CS178="Yes"),OFFSET('Sanitation Data'!$E$11,0,10*ROW('Sanitation Data'!E172)),NA())</f>
        <v>#N/A</v>
      </c>
      <c r="AE178" s="508" t="e">
        <f ca="1">+IF(AND(ISNUMBER(OFFSET('Sanitation Data'!$E$12,0,10*ROW('Sanitation Data'!E172))),'Data Summary'!CT178="Yes"),OFFSET('Sanitation Data'!$E$12,0,10*ROW('Sanitation Data'!E172)),NA())</f>
        <v>#N/A</v>
      </c>
      <c r="AF178" s="508" t="e">
        <f ca="1">+IF(AND(ISNUMBER(OFFSET('Sanitation Data'!$F$4,0,10*ROW('Sanitation Data'!F172))),'Data Summary'!CU178="Yes"),100-OFFSET('Sanitation Data'!$F$4,0,10*ROW('Sanitation Data'!F172)),NA())</f>
        <v>#N/A</v>
      </c>
      <c r="AG178" s="508" t="e">
        <f ca="1">+IF(AND(ISNUMBER(OFFSET('Sanitation Data'!$F$6,0,10*ROW('Sanitation Data'!F172))),'Data Summary'!CV178="Yes"),OFFSET('Sanitation Data'!$F$6,0,10*ROW('Sanitation Data'!F172)),NA())</f>
        <v>#N/A</v>
      </c>
      <c r="AH178" s="508" t="e">
        <f ca="1">+IF(AND(ISNUMBER(OFFSET('Sanitation Data'!$F$10,0,10*ROW('Sanitation Data'!F172))),'Data Summary'!CW178="Yes"),OFFSET('Sanitation Data'!$F$10,0,10*ROW('Sanitation Data'!F172)),NA())</f>
        <v>#N/A</v>
      </c>
      <c r="AI178" s="508" t="e">
        <f ca="1">+IF(AND(ISNUMBER(OFFSET('Sanitation Data'!$F$11,0,10*ROW('Sanitation Data'!F172))),'Data Summary'!CX178="Yes"),OFFSET('Sanitation Data'!$F$11,0,10*ROW('Sanitation Data'!F172)),NA())</f>
        <v>#N/A</v>
      </c>
      <c r="AJ178" s="508" t="e">
        <f ca="1">+IF(AND(ISNUMBER(OFFSET('Sanitation Data'!$F$12,0,10*ROW('Sanitation Data'!F172))),'Data Summary'!CY178="Yes"),OFFSET('Sanitation Data'!$F$12,0,10*ROW('Sanitation Data'!F172)),NA())</f>
        <v>#N/A</v>
      </c>
      <c r="AK178" s="508" t="e">
        <f ca="1">+IF(AND(ISNUMBER(OFFSET('Sanitation Data'!$G$4,0,10*ROW('Sanitation Data'!G172))),'Data Summary'!CZ178="Yes"),100-OFFSET('Sanitation Data'!$G$4,0,10*ROW('Sanitation Data'!G172)),NA())</f>
        <v>#N/A</v>
      </c>
      <c r="AL178" s="508" t="e">
        <f ca="1">+IF(AND(ISNUMBER(OFFSET('Sanitation Data'!$G$6,0,10*ROW('Sanitation Data'!G172))),'Data Summary'!DA178="Yes"),OFFSET('Sanitation Data'!$G$6,0,10*ROW('Sanitation Data'!G172)),NA())</f>
        <v>#N/A</v>
      </c>
      <c r="AM178" s="508" t="e">
        <f ca="1">+IF(AND(ISNUMBER(OFFSET('Sanitation Data'!$G$10,0,10*ROW('Sanitation Data'!G172))),'Data Summary'!DB178="Yes"),OFFSET('Sanitation Data'!$G$10,0,10*ROW('Sanitation Data'!G172)),NA())</f>
        <v>#N/A</v>
      </c>
      <c r="AN178" s="508" t="e">
        <f ca="1">+IF(AND(ISNUMBER(OFFSET('Sanitation Data'!$G$11,0,10*ROW('Sanitation Data'!G172))),'Data Summary'!DC178="Yes"),OFFSET('Sanitation Data'!$G$11,0,10*ROW('Sanitation Data'!G172)),NA())</f>
        <v>#N/A</v>
      </c>
      <c r="AO178" s="508" t="e">
        <f ca="1">+IF(AND(ISNUMBER(OFFSET('Sanitation Data'!$G$12,0,10*ROW('Sanitation Data'!G172))),'Data Summary'!DD178="Yes"),OFFSET('Sanitation Data'!$G$12,0,10*ROW('Sanitation Data'!G172)),NA())</f>
        <v>#N/A</v>
      </c>
      <c r="AP178" s="508" t="e">
        <f ca="1">+IF(AND(ISNUMBER(OFFSET('Sanitation Data'!$H$4,0,10*ROW('Sanitation Data'!H172))),'Data Summary'!DE178="Yes"),100-OFFSET('Sanitation Data'!$H$4,0,10*ROW('Sanitation Data'!H172)),NA())</f>
        <v>#N/A</v>
      </c>
      <c r="AQ178" s="508" t="e">
        <f ca="1">+IF(AND(ISNUMBER(OFFSET('Sanitation Data'!$H$6,0,10*ROW('Sanitation Data'!H172))),'Data Summary'!DF178="Yes"),OFFSET('Sanitation Data'!$H$6,0,10*ROW('Sanitation Data'!H172)),NA())</f>
        <v>#N/A</v>
      </c>
      <c r="AR178" s="508" t="e">
        <f ca="1">+IF(AND(ISNUMBER(OFFSET('Sanitation Data'!$H$10,0,10*ROW('Sanitation Data'!H172))),'Data Summary'!DG178="Yes"),OFFSET('Sanitation Data'!$H$10,0,10*ROW('Sanitation Data'!H172)),NA())</f>
        <v>#N/A</v>
      </c>
      <c r="AS178" s="508" t="e">
        <f ca="1">+IF(AND(ISNUMBER(OFFSET('Sanitation Data'!$H$11,0,10*ROW('Sanitation Data'!H172))),'Data Summary'!DH178="Yes"),OFFSET('Sanitation Data'!$H$11,0,10*ROW('Sanitation Data'!H172)),NA())</f>
        <v>#N/A</v>
      </c>
      <c r="AT178" s="508" t="e">
        <f ca="1">+IF(AND(ISNUMBER(OFFSET('Sanitation Data'!$H$12,0,10*ROW('Sanitation Data'!H172))),'Data Summary'!DI178="Yes"),OFFSET('Sanitation Data'!$H$12,0,10*ROW('Sanitation Data'!H172)),NA())</f>
        <v>#N/A</v>
      </c>
      <c r="AU178" s="508" t="e">
        <f ca="1">+IF(AND(ISNUMBER(OFFSET('Sanitation Data'!$I$4,0,10*ROW('Sanitation Data'!I172))),'Data Summary'!DJ178="Yes"),100-OFFSET('Sanitation Data'!$I$4,0,10*ROW('Sanitation Data'!I172)),NA())</f>
        <v>#N/A</v>
      </c>
      <c r="AV178" s="508" t="e">
        <f ca="1">+IF(AND(ISNUMBER(OFFSET('Sanitation Data'!$I$6,0,10*ROW('Sanitation Data'!I172))),'Data Summary'!DK178="Yes"),OFFSET('Sanitation Data'!$I$6,0,10*ROW('Sanitation Data'!I172)),NA())</f>
        <v>#N/A</v>
      </c>
      <c r="AW178" s="508" t="e">
        <f ca="1">+IF(AND(ISNUMBER(OFFSET('Sanitation Data'!$I$10,0,10*ROW('Sanitation Data'!I172))),'Data Summary'!DL178="Yes"),OFFSET('Sanitation Data'!$I$10,0,10*ROW('Sanitation Data'!I172)),NA())</f>
        <v>#N/A</v>
      </c>
      <c r="AX178" s="508" t="e">
        <f ca="1">+IF(AND(ISNUMBER(OFFSET('Sanitation Data'!$I$11,0,10*ROW('Sanitation Data'!I172))),'Data Summary'!DM178="Yes"),OFFSET('Sanitation Data'!$I$11,0,10*ROW('Sanitation Data'!I172)),NA())</f>
        <v>#N/A</v>
      </c>
      <c r="AY178" s="508" t="e">
        <f ca="1">+IF(AND(ISNUMBER(OFFSET('Sanitation Data'!$I$12,0,10*ROW('Sanitation Data'!I172))),'Data Summary'!DN178="Yes"),OFFSET('Sanitation Data'!$I$12,0,10*ROW('Sanitation Data'!I172)),NA())</f>
        <v>#N/A</v>
      </c>
      <c r="AZ178" s="509" t="e">
        <f ca="1">+IF(AND(ISNUMBER(OFFSET('Hygiene Data'!$D$5,0,10*ROW('Hygiene Data'!D172))),'Data Summary'!DO178="Yes"),OFFSET('Hygiene Data'!$D$5,0,10*ROW('Hygiene Data'!D172)),NA())</f>
        <v>#N/A</v>
      </c>
      <c r="BA178" s="509" t="e">
        <f ca="1">+IF(AND(ISNUMBER(OFFSET('Hygiene Data'!$D$7,0,10*ROW('Hygiene Data'!D172))),'Data Summary'!DP178="Yes"),OFFSET('Hygiene Data'!$D$7,0,10*ROW('Hygiene Data'!D172)),NA())</f>
        <v>#N/A</v>
      </c>
      <c r="BB178" s="509" t="e">
        <f ca="1">+IF(AND(ISNUMBER(OFFSET('Hygiene Data'!$D$9,0,10*ROW('Hygiene Data'!D172))),'Data Summary'!DQ178="Yes"),OFFSET('Hygiene Data'!$D$9,0,10*ROW('Hygiene Data'!D172)),NA())</f>
        <v>#N/A</v>
      </c>
      <c r="BC178" s="509" t="e">
        <f ca="1">+IF(AND(ISNUMBER(OFFSET('Hygiene Data'!$E$5,0,10*ROW('Hygiene Data'!E172))),'Data Summary'!DR178="Yes"),OFFSET('Hygiene Data'!$E$5,0,10*ROW('Hygiene Data'!E172)),NA())</f>
        <v>#N/A</v>
      </c>
      <c r="BD178" s="509" t="e">
        <f ca="1">+IF(AND(ISNUMBER(OFFSET('Hygiene Data'!$E$7,0,10*ROW('Hygiene Data'!E172))),'Data Summary'!DS178="Yes"),OFFSET('Hygiene Data'!$E$7,0,10*ROW('Hygiene Data'!E172)),NA())</f>
        <v>#N/A</v>
      </c>
      <c r="BE178" s="509" t="e">
        <f ca="1">+IF(AND(ISNUMBER(OFFSET('Hygiene Data'!$E$9,0,10*ROW('Hygiene Data'!E172))),'Data Summary'!DT178="Yes"),OFFSET('Hygiene Data'!$E$9,0,10*ROW('Hygiene Data'!E172)),NA())</f>
        <v>#N/A</v>
      </c>
      <c r="BF178" s="509" t="e">
        <f ca="1">+IF(AND(ISNUMBER(OFFSET('Hygiene Data'!$F$5,0,10*ROW('Hygiene Data'!F172))),'Data Summary'!DU178="Yes"),OFFSET('Hygiene Data'!$F$5,0,10*ROW('Hygiene Data'!F172)),NA())</f>
        <v>#N/A</v>
      </c>
      <c r="BG178" s="509" t="e">
        <f ca="1">+IF(AND(ISNUMBER(OFFSET('Hygiene Data'!$F$7,0,10*ROW('Hygiene Data'!F172))),'Data Summary'!DV178="Yes"),OFFSET('Hygiene Data'!$F$7,0,10*ROW('Hygiene Data'!F172)),NA())</f>
        <v>#N/A</v>
      </c>
      <c r="BH178" s="509" t="e">
        <f ca="1">+IF(AND(ISNUMBER(OFFSET('Hygiene Data'!$F$9,0,10*ROW('Hygiene Data'!F172))),'Data Summary'!DW178="Yes"),OFFSET('Hygiene Data'!$F$9,0,10*ROW('Hygiene Data'!F172)),NA())</f>
        <v>#N/A</v>
      </c>
      <c r="BI178" s="509" t="e">
        <f ca="1">+IF(AND(ISNUMBER(OFFSET('Hygiene Data'!$G$5,0,10*ROW('Hygiene Data'!G172))),'Data Summary'!DX178="Yes"),OFFSET('Hygiene Data'!$G$5,0,10*ROW('Hygiene Data'!G172)),NA())</f>
        <v>#N/A</v>
      </c>
      <c r="BJ178" s="509" t="e">
        <f ca="1">+IF(AND(ISNUMBER(OFFSET('Hygiene Data'!$G$7,0,10*ROW('Hygiene Data'!G172))),'Data Summary'!DY178="Yes"),OFFSET('Hygiene Data'!$G$7,0,10*ROW('Hygiene Data'!G172)),NA())</f>
        <v>#N/A</v>
      </c>
      <c r="BK178" s="509" t="e">
        <f ca="1">+IF(AND(ISNUMBER(OFFSET('Hygiene Data'!$G$9,0,10*ROW('Hygiene Data'!G172))),'Data Summary'!DZ178="Yes"),OFFSET('Hygiene Data'!$G$9,0,10*ROW('Hygiene Data'!G172)),NA())</f>
        <v>#N/A</v>
      </c>
      <c r="BL178" s="509" t="e">
        <f ca="1">+IF(AND(ISNUMBER(OFFSET('Hygiene Data'!$H$5,0,10*ROW('Hygiene Data'!H172))),'Data Summary'!EA178="Yes"),OFFSET('Hygiene Data'!$H$5,0,10*ROW('Hygiene Data'!H172)),NA())</f>
        <v>#N/A</v>
      </c>
      <c r="BM178" s="509" t="e">
        <f ca="1">+IF(AND(ISNUMBER(OFFSET('Hygiene Data'!$H$7,0,10*ROW('Hygiene Data'!H172))),'Data Summary'!EB178="Yes"),OFFSET('Hygiene Data'!$H$7,0,10*ROW('Hygiene Data'!H172)),NA())</f>
        <v>#N/A</v>
      </c>
      <c r="BN178" s="509" t="e">
        <f ca="1">+IF(AND(ISNUMBER(OFFSET('Hygiene Data'!$H$9,0,10*ROW('Hygiene Data'!H172))),'Data Summary'!EC178="Yes"),OFFSET('Hygiene Data'!$H$9,0,10*ROW('Hygiene Data'!H172)),NA())</f>
        <v>#N/A</v>
      </c>
      <c r="BO178" s="509" t="e">
        <f ca="1">+IF(AND(ISNUMBER(OFFSET('Hygiene Data'!$I$5,0,10*ROW('Hygiene Data'!I172))),'Data Summary'!ED178="Yes"),OFFSET('Hygiene Data'!$I$5,0,10*ROW('Hygiene Data'!I172)),NA())</f>
        <v>#N/A</v>
      </c>
      <c r="BP178" s="509" t="e">
        <f ca="1">+IF(AND(ISNUMBER(OFFSET('Hygiene Data'!$I$7,0,10*ROW('Hygiene Data'!I172))),'Data Summary'!EE178="Yes"),OFFSET('Hygiene Data'!$I$7,0,10*ROW('Hygiene Data'!I172)),NA())</f>
        <v>#N/A</v>
      </c>
      <c r="BQ178" s="509" t="e">
        <f ca="1">+IF(AND(ISNUMBER(OFFSET('Hygiene Data'!$I$9,0,10*ROW('Hygiene Data'!I172))),'Data Summary'!EF178="Yes"),OFFSET('Hygiene Data'!$I$9,0,10*ROW('Hygiene Data'!I172)),NA())</f>
        <v>#N/A</v>
      </c>
    </row>
    <row r="179" spans="1:69" x14ac:dyDescent="0.25">
      <c r="A179" s="505" t="e">
        <f ca="1">+RIGHT('Data Summary'!A179,LEN('Data Summary'!A179)-9)</f>
        <v>#VALUE!</v>
      </c>
      <c r="B179" s="479" t="str">
        <f ca="1">+IF(ISTEXT('Data Summary'!B179),'Data Summary'!B179,"")</f>
        <v/>
      </c>
      <c r="C179" s="506" t="e">
        <f ca="1">+VALUE('Data Summary'!C179)</f>
        <v>#VALUE!</v>
      </c>
      <c r="D179" s="507" t="e">
        <f ca="1">+IF(AND(ISNUMBER(OFFSET('Water Data'!$D$4,0,10*ROW('Water Data'!D173))),'Data Summary'!BS179="Yes"),100-OFFSET('Water Data'!$D$4,0,10*ROW('Water Data'!D173)),NA())</f>
        <v>#N/A</v>
      </c>
      <c r="E179" s="507" t="e">
        <f ca="1">+IF(AND(ISNUMBER(OFFSET('Water Data'!$D$6,0,10*ROW('Water Data'!D173))),'Data Summary'!BT179="Yes"),OFFSET('Water Data'!$D$6,0,10*ROW('Water Data'!D173)),NA())</f>
        <v>#N/A</v>
      </c>
      <c r="F179" s="507" t="e">
        <f ca="1">+IF(AND(ISNUMBER(OFFSET('Water Data'!$D$9,0,10*ROW('Water Data'!D173))),'Data Summary'!BU179="Yes"),OFFSET('Water Data'!$D$9,0,10*ROW('Water Data'!D173)),NA())</f>
        <v>#N/A</v>
      </c>
      <c r="G179" s="507" t="e">
        <f ca="1">+IF(AND(ISNUMBER(OFFSET('Water Data'!$E$4,0,10*ROW('Water Data'!E173))),'Data Summary'!BV179="Yes"),100-OFFSET('Water Data'!$E$4,0,10*ROW('Water Data'!E173)),NA())</f>
        <v>#N/A</v>
      </c>
      <c r="H179" s="507" t="e">
        <f ca="1">+IF(AND(ISNUMBER(OFFSET('Water Data'!$E$6,0,10*ROW('Water Data'!E173))),'Data Summary'!BW179="Yes"),OFFSET('Water Data'!$E$6,0,10*ROW('Water Data'!E173)),NA())</f>
        <v>#N/A</v>
      </c>
      <c r="I179" s="507" t="e">
        <f ca="1">+IF(AND(ISNUMBER(OFFSET('Water Data'!$E$9,0,10*ROW('Water Data'!E173))),'Data Summary'!BX179="Yes"),OFFSET('Water Data'!$E$9,0,10*ROW('Water Data'!E173)),NA())</f>
        <v>#N/A</v>
      </c>
      <c r="J179" s="507" t="e">
        <f ca="1">+IF(AND(ISNUMBER(OFFSET('Water Data'!$F$4,0,10*ROW('Water Data'!F173))),'Data Summary'!BY179="Yes"),100-OFFSET('Water Data'!$F$4,0,10*ROW('Water Data'!F173)),NA())</f>
        <v>#N/A</v>
      </c>
      <c r="K179" s="507" t="e">
        <f ca="1">+IF(AND(ISNUMBER(OFFSET('Water Data'!$F$6,0,10*ROW('Water Data'!F173))),'Data Summary'!BZ179="Yes"),OFFSET('Water Data'!$F$6,0,10*ROW('Water Data'!F173)),NA())</f>
        <v>#N/A</v>
      </c>
      <c r="L179" s="507" t="e">
        <f ca="1">+IF(AND(ISNUMBER(OFFSET('Water Data'!$F$9,0,10*ROW('Water Data'!F173))),'Data Summary'!CA179="Yes"),OFFSET('Water Data'!$F$9,0,10*ROW('Water Data'!F173)),NA())</f>
        <v>#N/A</v>
      </c>
      <c r="M179" s="507" t="e">
        <f ca="1">+IF(AND(ISNUMBER(OFFSET('Water Data'!$G$4,0,10*ROW('Water Data'!G173))),'Data Summary'!CB179="Yes"),100-OFFSET('Water Data'!$G$4,0,10*ROW('Water Data'!G173)),NA())</f>
        <v>#N/A</v>
      </c>
      <c r="N179" s="507" t="e">
        <f ca="1">+IF(AND(ISNUMBER(OFFSET('Water Data'!$G$6,0,10*ROW('Water Data'!G173))),'Data Summary'!CC179="Yes"),OFFSET('Water Data'!$G$6,0,10*ROW('Water Data'!G173)),NA())</f>
        <v>#N/A</v>
      </c>
      <c r="O179" s="507" t="e">
        <f ca="1">+IF(AND(ISNUMBER(OFFSET('Water Data'!$G$9,0,10*ROW('Water Data'!G173))),'Data Summary'!CD179="Yes"),OFFSET('Water Data'!$G$9,0,10*ROW('Water Data'!G173)),NA())</f>
        <v>#N/A</v>
      </c>
      <c r="P179" s="507" t="e">
        <f ca="1">+IF(AND(ISNUMBER(OFFSET('Water Data'!$H$4,0,10*ROW('Water Data'!H173))),'Data Summary'!CE179="Yes"),100-OFFSET('Water Data'!$H$4,0,10*ROW('Water Data'!H173)),NA())</f>
        <v>#N/A</v>
      </c>
      <c r="Q179" s="507" t="e">
        <f ca="1">+IF(AND(ISNUMBER(OFFSET('Water Data'!$H$6,0,10*ROW('Water Data'!H173))),'Data Summary'!CF179="Yes"),OFFSET('Water Data'!$H$6,0,10*ROW('Water Data'!H173)),NA())</f>
        <v>#N/A</v>
      </c>
      <c r="R179" s="507" t="e">
        <f ca="1">+IF(AND(ISNUMBER(OFFSET('Water Data'!$H$9,0,10*ROW('Water Data'!H173))),'Data Summary'!CG179="Yes"),OFFSET('Water Data'!$H$9,0,10*ROW('Water Data'!H173)),NA())</f>
        <v>#N/A</v>
      </c>
      <c r="S179" s="507" t="e">
        <f ca="1">+IF(AND(ISNUMBER(OFFSET('Water Data'!$I$4,0,10*ROW('Water Data'!I173))),'Data Summary'!CH179="Yes"),100-OFFSET('Water Data'!$I$4,0,10*ROW('Water Data'!I173)),NA())</f>
        <v>#N/A</v>
      </c>
      <c r="T179" s="507" t="e">
        <f ca="1">+IF(AND(ISNUMBER(OFFSET('Water Data'!$I$6,0,10*ROW('Water Data'!I173))),'Data Summary'!CI179="Yes"),OFFSET('Water Data'!$I$6,0,10*ROW('Water Data'!I173)),NA())</f>
        <v>#N/A</v>
      </c>
      <c r="U179" s="507" t="e">
        <f ca="1">+IF(AND(ISNUMBER(OFFSET('Water Data'!$I$9,0,10*ROW('Water Data'!I173))),'Data Summary'!CJ179="Yes"),OFFSET('Water Data'!$I$9,0,10*ROW('Water Data'!I173)),NA())</f>
        <v>#N/A</v>
      </c>
      <c r="V179" s="508" t="e">
        <f ca="1">+IF(AND(ISNUMBER(OFFSET('Sanitation Data'!$D$4,0,10*ROW('Sanitation Data'!D173))),'Data Summary'!CK179="Yes"),100-OFFSET('Sanitation Data'!$D$4,0,10*ROW('Sanitation Data'!D173)),NA())</f>
        <v>#N/A</v>
      </c>
      <c r="W179" s="508" t="e">
        <f ca="1">+IF(AND(ISNUMBER(OFFSET('Sanitation Data'!$D$6,0,10*ROW('Sanitation Data'!D173))),'Data Summary'!CL179="Yes"),OFFSET('Sanitation Data'!$D$6,0,10*ROW('Sanitation Data'!D173)),NA())</f>
        <v>#N/A</v>
      </c>
      <c r="X179" s="508" t="e">
        <f ca="1">+IF(AND(ISNUMBER(OFFSET('Sanitation Data'!$D$10,0,10*ROW('Sanitation Data'!D173))),'Data Summary'!CM179="Yes"),OFFSET('Sanitation Data'!$D$10,0,10*ROW('Sanitation Data'!D173)),NA())</f>
        <v>#N/A</v>
      </c>
      <c r="Y179" s="508" t="e">
        <f ca="1">+IF(AND(ISNUMBER(OFFSET('Sanitation Data'!$D$11,0,10*ROW('Sanitation Data'!D173))),'Data Summary'!CN179="Yes"),OFFSET('Sanitation Data'!$D$11,0,10*ROW('Sanitation Data'!D173)),NA())</f>
        <v>#N/A</v>
      </c>
      <c r="Z179" s="508" t="e">
        <f ca="1">+IF(AND(ISNUMBER(OFFSET('Sanitation Data'!$D$12,0,10*ROW('Sanitation Data'!D173))),'Data Summary'!CO179="Yes"),OFFSET('Sanitation Data'!$D$12,0,10*ROW('Sanitation Data'!D173)),NA())</f>
        <v>#N/A</v>
      </c>
      <c r="AA179" s="508" t="e">
        <f ca="1">+IF(AND(ISNUMBER(OFFSET('Sanitation Data'!$E$4,0,10*ROW('Sanitation Data'!E173))),'Data Summary'!CP179="Yes"),100-OFFSET('Sanitation Data'!$E$4,0,10*ROW('Sanitation Data'!E173)),NA())</f>
        <v>#N/A</v>
      </c>
      <c r="AB179" s="508" t="e">
        <f ca="1">+IF(AND(ISNUMBER(OFFSET('Sanitation Data'!$E$6,0,10*ROW('Sanitation Data'!E173))),'Data Summary'!CQ179="Yes"),OFFSET('Sanitation Data'!$E$6,0,10*ROW('Sanitation Data'!E173)),NA())</f>
        <v>#N/A</v>
      </c>
      <c r="AC179" s="508" t="e">
        <f ca="1">+IF(AND(ISNUMBER(OFFSET('Sanitation Data'!$E$10,0,10*ROW('Sanitation Data'!E173))),'Data Summary'!CR179="Yes"),OFFSET('Sanitation Data'!$E$10,0,10*ROW('Sanitation Data'!E173)),NA())</f>
        <v>#N/A</v>
      </c>
      <c r="AD179" s="508" t="e">
        <f ca="1">+IF(AND(ISNUMBER(OFFSET('Sanitation Data'!$E$11,0,10*ROW('Sanitation Data'!E173))),'Data Summary'!CS179="Yes"),OFFSET('Sanitation Data'!$E$11,0,10*ROW('Sanitation Data'!E173)),NA())</f>
        <v>#N/A</v>
      </c>
      <c r="AE179" s="508" t="e">
        <f ca="1">+IF(AND(ISNUMBER(OFFSET('Sanitation Data'!$E$12,0,10*ROW('Sanitation Data'!E173))),'Data Summary'!CT179="Yes"),OFFSET('Sanitation Data'!$E$12,0,10*ROW('Sanitation Data'!E173)),NA())</f>
        <v>#N/A</v>
      </c>
      <c r="AF179" s="508" t="e">
        <f ca="1">+IF(AND(ISNUMBER(OFFSET('Sanitation Data'!$F$4,0,10*ROW('Sanitation Data'!F173))),'Data Summary'!CU179="Yes"),100-OFFSET('Sanitation Data'!$F$4,0,10*ROW('Sanitation Data'!F173)),NA())</f>
        <v>#N/A</v>
      </c>
      <c r="AG179" s="508" t="e">
        <f ca="1">+IF(AND(ISNUMBER(OFFSET('Sanitation Data'!$F$6,0,10*ROW('Sanitation Data'!F173))),'Data Summary'!CV179="Yes"),OFFSET('Sanitation Data'!$F$6,0,10*ROW('Sanitation Data'!F173)),NA())</f>
        <v>#N/A</v>
      </c>
      <c r="AH179" s="508" t="e">
        <f ca="1">+IF(AND(ISNUMBER(OFFSET('Sanitation Data'!$F$10,0,10*ROW('Sanitation Data'!F173))),'Data Summary'!CW179="Yes"),OFFSET('Sanitation Data'!$F$10,0,10*ROW('Sanitation Data'!F173)),NA())</f>
        <v>#N/A</v>
      </c>
      <c r="AI179" s="508" t="e">
        <f ca="1">+IF(AND(ISNUMBER(OFFSET('Sanitation Data'!$F$11,0,10*ROW('Sanitation Data'!F173))),'Data Summary'!CX179="Yes"),OFFSET('Sanitation Data'!$F$11,0,10*ROW('Sanitation Data'!F173)),NA())</f>
        <v>#N/A</v>
      </c>
      <c r="AJ179" s="508" t="e">
        <f ca="1">+IF(AND(ISNUMBER(OFFSET('Sanitation Data'!$F$12,0,10*ROW('Sanitation Data'!F173))),'Data Summary'!CY179="Yes"),OFFSET('Sanitation Data'!$F$12,0,10*ROW('Sanitation Data'!F173)),NA())</f>
        <v>#N/A</v>
      </c>
      <c r="AK179" s="508" t="e">
        <f ca="1">+IF(AND(ISNUMBER(OFFSET('Sanitation Data'!$G$4,0,10*ROW('Sanitation Data'!G173))),'Data Summary'!CZ179="Yes"),100-OFFSET('Sanitation Data'!$G$4,0,10*ROW('Sanitation Data'!G173)),NA())</f>
        <v>#N/A</v>
      </c>
      <c r="AL179" s="508" t="e">
        <f ca="1">+IF(AND(ISNUMBER(OFFSET('Sanitation Data'!$G$6,0,10*ROW('Sanitation Data'!G173))),'Data Summary'!DA179="Yes"),OFFSET('Sanitation Data'!$G$6,0,10*ROW('Sanitation Data'!G173)),NA())</f>
        <v>#N/A</v>
      </c>
      <c r="AM179" s="508" t="e">
        <f ca="1">+IF(AND(ISNUMBER(OFFSET('Sanitation Data'!$G$10,0,10*ROW('Sanitation Data'!G173))),'Data Summary'!DB179="Yes"),OFFSET('Sanitation Data'!$G$10,0,10*ROW('Sanitation Data'!G173)),NA())</f>
        <v>#N/A</v>
      </c>
      <c r="AN179" s="508" t="e">
        <f ca="1">+IF(AND(ISNUMBER(OFFSET('Sanitation Data'!$G$11,0,10*ROW('Sanitation Data'!G173))),'Data Summary'!DC179="Yes"),OFFSET('Sanitation Data'!$G$11,0,10*ROW('Sanitation Data'!G173)),NA())</f>
        <v>#N/A</v>
      </c>
      <c r="AO179" s="508" t="e">
        <f ca="1">+IF(AND(ISNUMBER(OFFSET('Sanitation Data'!$G$12,0,10*ROW('Sanitation Data'!G173))),'Data Summary'!DD179="Yes"),OFFSET('Sanitation Data'!$G$12,0,10*ROW('Sanitation Data'!G173)),NA())</f>
        <v>#N/A</v>
      </c>
      <c r="AP179" s="508" t="e">
        <f ca="1">+IF(AND(ISNUMBER(OFFSET('Sanitation Data'!$H$4,0,10*ROW('Sanitation Data'!H173))),'Data Summary'!DE179="Yes"),100-OFFSET('Sanitation Data'!$H$4,0,10*ROW('Sanitation Data'!H173)),NA())</f>
        <v>#N/A</v>
      </c>
      <c r="AQ179" s="508" t="e">
        <f ca="1">+IF(AND(ISNUMBER(OFFSET('Sanitation Data'!$H$6,0,10*ROW('Sanitation Data'!H173))),'Data Summary'!DF179="Yes"),OFFSET('Sanitation Data'!$H$6,0,10*ROW('Sanitation Data'!H173)),NA())</f>
        <v>#N/A</v>
      </c>
      <c r="AR179" s="508" t="e">
        <f ca="1">+IF(AND(ISNUMBER(OFFSET('Sanitation Data'!$H$10,0,10*ROW('Sanitation Data'!H173))),'Data Summary'!DG179="Yes"),OFFSET('Sanitation Data'!$H$10,0,10*ROW('Sanitation Data'!H173)),NA())</f>
        <v>#N/A</v>
      </c>
      <c r="AS179" s="508" t="e">
        <f ca="1">+IF(AND(ISNUMBER(OFFSET('Sanitation Data'!$H$11,0,10*ROW('Sanitation Data'!H173))),'Data Summary'!DH179="Yes"),OFFSET('Sanitation Data'!$H$11,0,10*ROW('Sanitation Data'!H173)),NA())</f>
        <v>#N/A</v>
      </c>
      <c r="AT179" s="508" t="e">
        <f ca="1">+IF(AND(ISNUMBER(OFFSET('Sanitation Data'!$H$12,0,10*ROW('Sanitation Data'!H173))),'Data Summary'!DI179="Yes"),OFFSET('Sanitation Data'!$H$12,0,10*ROW('Sanitation Data'!H173)),NA())</f>
        <v>#N/A</v>
      </c>
      <c r="AU179" s="508" t="e">
        <f ca="1">+IF(AND(ISNUMBER(OFFSET('Sanitation Data'!$I$4,0,10*ROW('Sanitation Data'!I173))),'Data Summary'!DJ179="Yes"),100-OFFSET('Sanitation Data'!$I$4,0,10*ROW('Sanitation Data'!I173)),NA())</f>
        <v>#N/A</v>
      </c>
      <c r="AV179" s="508" t="e">
        <f ca="1">+IF(AND(ISNUMBER(OFFSET('Sanitation Data'!$I$6,0,10*ROW('Sanitation Data'!I173))),'Data Summary'!DK179="Yes"),OFFSET('Sanitation Data'!$I$6,0,10*ROW('Sanitation Data'!I173)),NA())</f>
        <v>#N/A</v>
      </c>
      <c r="AW179" s="508" t="e">
        <f ca="1">+IF(AND(ISNUMBER(OFFSET('Sanitation Data'!$I$10,0,10*ROW('Sanitation Data'!I173))),'Data Summary'!DL179="Yes"),OFFSET('Sanitation Data'!$I$10,0,10*ROW('Sanitation Data'!I173)),NA())</f>
        <v>#N/A</v>
      </c>
      <c r="AX179" s="508" t="e">
        <f ca="1">+IF(AND(ISNUMBER(OFFSET('Sanitation Data'!$I$11,0,10*ROW('Sanitation Data'!I173))),'Data Summary'!DM179="Yes"),OFFSET('Sanitation Data'!$I$11,0,10*ROW('Sanitation Data'!I173)),NA())</f>
        <v>#N/A</v>
      </c>
      <c r="AY179" s="508" t="e">
        <f ca="1">+IF(AND(ISNUMBER(OFFSET('Sanitation Data'!$I$12,0,10*ROW('Sanitation Data'!I173))),'Data Summary'!DN179="Yes"),OFFSET('Sanitation Data'!$I$12,0,10*ROW('Sanitation Data'!I173)),NA())</f>
        <v>#N/A</v>
      </c>
      <c r="AZ179" s="509" t="e">
        <f ca="1">+IF(AND(ISNUMBER(OFFSET('Hygiene Data'!$D$5,0,10*ROW('Hygiene Data'!D173))),'Data Summary'!DO179="Yes"),OFFSET('Hygiene Data'!$D$5,0,10*ROW('Hygiene Data'!D173)),NA())</f>
        <v>#N/A</v>
      </c>
      <c r="BA179" s="509" t="e">
        <f ca="1">+IF(AND(ISNUMBER(OFFSET('Hygiene Data'!$D$7,0,10*ROW('Hygiene Data'!D173))),'Data Summary'!DP179="Yes"),OFFSET('Hygiene Data'!$D$7,0,10*ROW('Hygiene Data'!D173)),NA())</f>
        <v>#N/A</v>
      </c>
      <c r="BB179" s="509" t="e">
        <f ca="1">+IF(AND(ISNUMBER(OFFSET('Hygiene Data'!$D$9,0,10*ROW('Hygiene Data'!D173))),'Data Summary'!DQ179="Yes"),OFFSET('Hygiene Data'!$D$9,0,10*ROW('Hygiene Data'!D173)),NA())</f>
        <v>#N/A</v>
      </c>
      <c r="BC179" s="509" t="e">
        <f ca="1">+IF(AND(ISNUMBER(OFFSET('Hygiene Data'!$E$5,0,10*ROW('Hygiene Data'!E173))),'Data Summary'!DR179="Yes"),OFFSET('Hygiene Data'!$E$5,0,10*ROW('Hygiene Data'!E173)),NA())</f>
        <v>#N/A</v>
      </c>
      <c r="BD179" s="509" t="e">
        <f ca="1">+IF(AND(ISNUMBER(OFFSET('Hygiene Data'!$E$7,0,10*ROW('Hygiene Data'!E173))),'Data Summary'!DS179="Yes"),OFFSET('Hygiene Data'!$E$7,0,10*ROW('Hygiene Data'!E173)),NA())</f>
        <v>#N/A</v>
      </c>
      <c r="BE179" s="509" t="e">
        <f ca="1">+IF(AND(ISNUMBER(OFFSET('Hygiene Data'!$E$9,0,10*ROW('Hygiene Data'!E173))),'Data Summary'!DT179="Yes"),OFFSET('Hygiene Data'!$E$9,0,10*ROW('Hygiene Data'!E173)),NA())</f>
        <v>#N/A</v>
      </c>
      <c r="BF179" s="509" t="e">
        <f ca="1">+IF(AND(ISNUMBER(OFFSET('Hygiene Data'!$F$5,0,10*ROW('Hygiene Data'!F173))),'Data Summary'!DU179="Yes"),OFFSET('Hygiene Data'!$F$5,0,10*ROW('Hygiene Data'!F173)),NA())</f>
        <v>#N/A</v>
      </c>
      <c r="BG179" s="509" t="e">
        <f ca="1">+IF(AND(ISNUMBER(OFFSET('Hygiene Data'!$F$7,0,10*ROW('Hygiene Data'!F173))),'Data Summary'!DV179="Yes"),OFFSET('Hygiene Data'!$F$7,0,10*ROW('Hygiene Data'!F173)),NA())</f>
        <v>#N/A</v>
      </c>
      <c r="BH179" s="509" t="e">
        <f ca="1">+IF(AND(ISNUMBER(OFFSET('Hygiene Data'!$F$9,0,10*ROW('Hygiene Data'!F173))),'Data Summary'!DW179="Yes"),OFFSET('Hygiene Data'!$F$9,0,10*ROW('Hygiene Data'!F173)),NA())</f>
        <v>#N/A</v>
      </c>
      <c r="BI179" s="509" t="e">
        <f ca="1">+IF(AND(ISNUMBER(OFFSET('Hygiene Data'!$G$5,0,10*ROW('Hygiene Data'!G173))),'Data Summary'!DX179="Yes"),OFFSET('Hygiene Data'!$G$5,0,10*ROW('Hygiene Data'!G173)),NA())</f>
        <v>#N/A</v>
      </c>
      <c r="BJ179" s="509" t="e">
        <f ca="1">+IF(AND(ISNUMBER(OFFSET('Hygiene Data'!$G$7,0,10*ROW('Hygiene Data'!G173))),'Data Summary'!DY179="Yes"),OFFSET('Hygiene Data'!$G$7,0,10*ROW('Hygiene Data'!G173)),NA())</f>
        <v>#N/A</v>
      </c>
      <c r="BK179" s="509" t="e">
        <f ca="1">+IF(AND(ISNUMBER(OFFSET('Hygiene Data'!$G$9,0,10*ROW('Hygiene Data'!G173))),'Data Summary'!DZ179="Yes"),OFFSET('Hygiene Data'!$G$9,0,10*ROW('Hygiene Data'!G173)),NA())</f>
        <v>#N/A</v>
      </c>
      <c r="BL179" s="509" t="e">
        <f ca="1">+IF(AND(ISNUMBER(OFFSET('Hygiene Data'!$H$5,0,10*ROW('Hygiene Data'!H173))),'Data Summary'!EA179="Yes"),OFFSET('Hygiene Data'!$H$5,0,10*ROW('Hygiene Data'!H173)),NA())</f>
        <v>#N/A</v>
      </c>
      <c r="BM179" s="509" t="e">
        <f ca="1">+IF(AND(ISNUMBER(OFFSET('Hygiene Data'!$H$7,0,10*ROW('Hygiene Data'!H173))),'Data Summary'!EB179="Yes"),OFFSET('Hygiene Data'!$H$7,0,10*ROW('Hygiene Data'!H173)),NA())</f>
        <v>#N/A</v>
      </c>
      <c r="BN179" s="509" t="e">
        <f ca="1">+IF(AND(ISNUMBER(OFFSET('Hygiene Data'!$H$9,0,10*ROW('Hygiene Data'!H173))),'Data Summary'!EC179="Yes"),OFFSET('Hygiene Data'!$H$9,0,10*ROW('Hygiene Data'!H173)),NA())</f>
        <v>#N/A</v>
      </c>
      <c r="BO179" s="509" t="e">
        <f ca="1">+IF(AND(ISNUMBER(OFFSET('Hygiene Data'!$I$5,0,10*ROW('Hygiene Data'!I173))),'Data Summary'!ED179="Yes"),OFFSET('Hygiene Data'!$I$5,0,10*ROW('Hygiene Data'!I173)),NA())</f>
        <v>#N/A</v>
      </c>
      <c r="BP179" s="509" t="e">
        <f ca="1">+IF(AND(ISNUMBER(OFFSET('Hygiene Data'!$I$7,0,10*ROW('Hygiene Data'!I173))),'Data Summary'!EE179="Yes"),OFFSET('Hygiene Data'!$I$7,0,10*ROW('Hygiene Data'!I173)),NA())</f>
        <v>#N/A</v>
      </c>
      <c r="BQ179" s="509" t="e">
        <f ca="1">+IF(AND(ISNUMBER(OFFSET('Hygiene Data'!$I$9,0,10*ROW('Hygiene Data'!I173))),'Data Summary'!EF179="Yes"),OFFSET('Hygiene Data'!$I$9,0,10*ROW('Hygiene Data'!I173)),NA())</f>
        <v>#N/A</v>
      </c>
    </row>
    <row r="180" spans="1:69" x14ac:dyDescent="0.25">
      <c r="A180" s="505" t="e">
        <f ca="1">+RIGHT('Data Summary'!A180,LEN('Data Summary'!A180)-9)</f>
        <v>#VALUE!</v>
      </c>
      <c r="B180" s="479" t="str">
        <f ca="1">+IF(ISTEXT('Data Summary'!B180),'Data Summary'!B180,"")</f>
        <v/>
      </c>
      <c r="C180" s="506" t="e">
        <f ca="1">+VALUE('Data Summary'!C180)</f>
        <v>#VALUE!</v>
      </c>
      <c r="D180" s="507" t="e">
        <f ca="1">+IF(AND(ISNUMBER(OFFSET('Water Data'!$D$4,0,10*ROW('Water Data'!D174))),'Data Summary'!BS180="Yes"),100-OFFSET('Water Data'!$D$4,0,10*ROW('Water Data'!D174)),NA())</f>
        <v>#N/A</v>
      </c>
      <c r="E180" s="507" t="e">
        <f ca="1">+IF(AND(ISNUMBER(OFFSET('Water Data'!$D$6,0,10*ROW('Water Data'!D174))),'Data Summary'!BT180="Yes"),OFFSET('Water Data'!$D$6,0,10*ROW('Water Data'!D174)),NA())</f>
        <v>#N/A</v>
      </c>
      <c r="F180" s="507" t="e">
        <f ca="1">+IF(AND(ISNUMBER(OFFSET('Water Data'!$D$9,0,10*ROW('Water Data'!D174))),'Data Summary'!BU180="Yes"),OFFSET('Water Data'!$D$9,0,10*ROW('Water Data'!D174)),NA())</f>
        <v>#N/A</v>
      </c>
      <c r="G180" s="507" t="e">
        <f ca="1">+IF(AND(ISNUMBER(OFFSET('Water Data'!$E$4,0,10*ROW('Water Data'!E174))),'Data Summary'!BV180="Yes"),100-OFFSET('Water Data'!$E$4,0,10*ROW('Water Data'!E174)),NA())</f>
        <v>#N/A</v>
      </c>
      <c r="H180" s="507" t="e">
        <f ca="1">+IF(AND(ISNUMBER(OFFSET('Water Data'!$E$6,0,10*ROW('Water Data'!E174))),'Data Summary'!BW180="Yes"),OFFSET('Water Data'!$E$6,0,10*ROW('Water Data'!E174)),NA())</f>
        <v>#N/A</v>
      </c>
      <c r="I180" s="507" t="e">
        <f ca="1">+IF(AND(ISNUMBER(OFFSET('Water Data'!$E$9,0,10*ROW('Water Data'!E174))),'Data Summary'!BX180="Yes"),OFFSET('Water Data'!$E$9,0,10*ROW('Water Data'!E174)),NA())</f>
        <v>#N/A</v>
      </c>
      <c r="J180" s="507" t="e">
        <f ca="1">+IF(AND(ISNUMBER(OFFSET('Water Data'!$F$4,0,10*ROW('Water Data'!F174))),'Data Summary'!BY180="Yes"),100-OFFSET('Water Data'!$F$4,0,10*ROW('Water Data'!F174)),NA())</f>
        <v>#N/A</v>
      </c>
      <c r="K180" s="507" t="e">
        <f ca="1">+IF(AND(ISNUMBER(OFFSET('Water Data'!$F$6,0,10*ROW('Water Data'!F174))),'Data Summary'!BZ180="Yes"),OFFSET('Water Data'!$F$6,0,10*ROW('Water Data'!F174)),NA())</f>
        <v>#N/A</v>
      </c>
      <c r="L180" s="507" t="e">
        <f ca="1">+IF(AND(ISNUMBER(OFFSET('Water Data'!$F$9,0,10*ROW('Water Data'!F174))),'Data Summary'!CA180="Yes"),OFFSET('Water Data'!$F$9,0,10*ROW('Water Data'!F174)),NA())</f>
        <v>#N/A</v>
      </c>
      <c r="M180" s="507" t="e">
        <f ca="1">+IF(AND(ISNUMBER(OFFSET('Water Data'!$G$4,0,10*ROW('Water Data'!G174))),'Data Summary'!CB180="Yes"),100-OFFSET('Water Data'!$G$4,0,10*ROW('Water Data'!G174)),NA())</f>
        <v>#N/A</v>
      </c>
      <c r="N180" s="507" t="e">
        <f ca="1">+IF(AND(ISNUMBER(OFFSET('Water Data'!$G$6,0,10*ROW('Water Data'!G174))),'Data Summary'!CC180="Yes"),OFFSET('Water Data'!$G$6,0,10*ROW('Water Data'!G174)),NA())</f>
        <v>#N/A</v>
      </c>
      <c r="O180" s="507" t="e">
        <f ca="1">+IF(AND(ISNUMBER(OFFSET('Water Data'!$G$9,0,10*ROW('Water Data'!G174))),'Data Summary'!CD180="Yes"),OFFSET('Water Data'!$G$9,0,10*ROW('Water Data'!G174)),NA())</f>
        <v>#N/A</v>
      </c>
      <c r="P180" s="507" t="e">
        <f ca="1">+IF(AND(ISNUMBER(OFFSET('Water Data'!$H$4,0,10*ROW('Water Data'!H174))),'Data Summary'!CE180="Yes"),100-OFFSET('Water Data'!$H$4,0,10*ROW('Water Data'!H174)),NA())</f>
        <v>#N/A</v>
      </c>
      <c r="Q180" s="507" t="e">
        <f ca="1">+IF(AND(ISNUMBER(OFFSET('Water Data'!$H$6,0,10*ROW('Water Data'!H174))),'Data Summary'!CF180="Yes"),OFFSET('Water Data'!$H$6,0,10*ROW('Water Data'!H174)),NA())</f>
        <v>#N/A</v>
      </c>
      <c r="R180" s="507" t="e">
        <f ca="1">+IF(AND(ISNUMBER(OFFSET('Water Data'!$H$9,0,10*ROW('Water Data'!H174))),'Data Summary'!CG180="Yes"),OFFSET('Water Data'!$H$9,0,10*ROW('Water Data'!H174)),NA())</f>
        <v>#N/A</v>
      </c>
      <c r="S180" s="507" t="e">
        <f ca="1">+IF(AND(ISNUMBER(OFFSET('Water Data'!$I$4,0,10*ROW('Water Data'!I174))),'Data Summary'!CH180="Yes"),100-OFFSET('Water Data'!$I$4,0,10*ROW('Water Data'!I174)),NA())</f>
        <v>#N/A</v>
      </c>
      <c r="T180" s="507" t="e">
        <f ca="1">+IF(AND(ISNUMBER(OFFSET('Water Data'!$I$6,0,10*ROW('Water Data'!I174))),'Data Summary'!CI180="Yes"),OFFSET('Water Data'!$I$6,0,10*ROW('Water Data'!I174)),NA())</f>
        <v>#N/A</v>
      </c>
      <c r="U180" s="507" t="e">
        <f ca="1">+IF(AND(ISNUMBER(OFFSET('Water Data'!$I$9,0,10*ROW('Water Data'!I174))),'Data Summary'!CJ180="Yes"),OFFSET('Water Data'!$I$9,0,10*ROW('Water Data'!I174)),NA())</f>
        <v>#N/A</v>
      </c>
      <c r="V180" s="508" t="e">
        <f ca="1">+IF(AND(ISNUMBER(OFFSET('Sanitation Data'!$D$4,0,10*ROW('Sanitation Data'!D174))),'Data Summary'!CK180="Yes"),100-OFFSET('Sanitation Data'!$D$4,0,10*ROW('Sanitation Data'!D174)),NA())</f>
        <v>#N/A</v>
      </c>
      <c r="W180" s="508" t="e">
        <f ca="1">+IF(AND(ISNUMBER(OFFSET('Sanitation Data'!$D$6,0,10*ROW('Sanitation Data'!D174))),'Data Summary'!CL180="Yes"),OFFSET('Sanitation Data'!$D$6,0,10*ROW('Sanitation Data'!D174)),NA())</f>
        <v>#N/A</v>
      </c>
      <c r="X180" s="508" t="e">
        <f ca="1">+IF(AND(ISNUMBER(OFFSET('Sanitation Data'!$D$10,0,10*ROW('Sanitation Data'!D174))),'Data Summary'!CM180="Yes"),OFFSET('Sanitation Data'!$D$10,0,10*ROW('Sanitation Data'!D174)),NA())</f>
        <v>#N/A</v>
      </c>
      <c r="Y180" s="508" t="e">
        <f ca="1">+IF(AND(ISNUMBER(OFFSET('Sanitation Data'!$D$11,0,10*ROW('Sanitation Data'!D174))),'Data Summary'!CN180="Yes"),OFFSET('Sanitation Data'!$D$11,0,10*ROW('Sanitation Data'!D174)),NA())</f>
        <v>#N/A</v>
      </c>
      <c r="Z180" s="508" t="e">
        <f ca="1">+IF(AND(ISNUMBER(OFFSET('Sanitation Data'!$D$12,0,10*ROW('Sanitation Data'!D174))),'Data Summary'!CO180="Yes"),OFFSET('Sanitation Data'!$D$12,0,10*ROW('Sanitation Data'!D174)),NA())</f>
        <v>#N/A</v>
      </c>
      <c r="AA180" s="508" t="e">
        <f ca="1">+IF(AND(ISNUMBER(OFFSET('Sanitation Data'!$E$4,0,10*ROW('Sanitation Data'!E174))),'Data Summary'!CP180="Yes"),100-OFFSET('Sanitation Data'!$E$4,0,10*ROW('Sanitation Data'!E174)),NA())</f>
        <v>#N/A</v>
      </c>
      <c r="AB180" s="508" t="e">
        <f ca="1">+IF(AND(ISNUMBER(OFFSET('Sanitation Data'!$E$6,0,10*ROW('Sanitation Data'!E174))),'Data Summary'!CQ180="Yes"),OFFSET('Sanitation Data'!$E$6,0,10*ROW('Sanitation Data'!E174)),NA())</f>
        <v>#N/A</v>
      </c>
      <c r="AC180" s="508" t="e">
        <f ca="1">+IF(AND(ISNUMBER(OFFSET('Sanitation Data'!$E$10,0,10*ROW('Sanitation Data'!E174))),'Data Summary'!CR180="Yes"),OFFSET('Sanitation Data'!$E$10,0,10*ROW('Sanitation Data'!E174)),NA())</f>
        <v>#N/A</v>
      </c>
      <c r="AD180" s="508" t="e">
        <f ca="1">+IF(AND(ISNUMBER(OFFSET('Sanitation Data'!$E$11,0,10*ROW('Sanitation Data'!E174))),'Data Summary'!CS180="Yes"),OFFSET('Sanitation Data'!$E$11,0,10*ROW('Sanitation Data'!E174)),NA())</f>
        <v>#N/A</v>
      </c>
      <c r="AE180" s="508" t="e">
        <f ca="1">+IF(AND(ISNUMBER(OFFSET('Sanitation Data'!$E$12,0,10*ROW('Sanitation Data'!E174))),'Data Summary'!CT180="Yes"),OFFSET('Sanitation Data'!$E$12,0,10*ROW('Sanitation Data'!E174)),NA())</f>
        <v>#N/A</v>
      </c>
      <c r="AF180" s="508" t="e">
        <f ca="1">+IF(AND(ISNUMBER(OFFSET('Sanitation Data'!$F$4,0,10*ROW('Sanitation Data'!F174))),'Data Summary'!CU180="Yes"),100-OFFSET('Sanitation Data'!$F$4,0,10*ROW('Sanitation Data'!F174)),NA())</f>
        <v>#N/A</v>
      </c>
      <c r="AG180" s="508" t="e">
        <f ca="1">+IF(AND(ISNUMBER(OFFSET('Sanitation Data'!$F$6,0,10*ROW('Sanitation Data'!F174))),'Data Summary'!CV180="Yes"),OFFSET('Sanitation Data'!$F$6,0,10*ROW('Sanitation Data'!F174)),NA())</f>
        <v>#N/A</v>
      </c>
      <c r="AH180" s="508" t="e">
        <f ca="1">+IF(AND(ISNUMBER(OFFSET('Sanitation Data'!$F$10,0,10*ROW('Sanitation Data'!F174))),'Data Summary'!CW180="Yes"),OFFSET('Sanitation Data'!$F$10,0,10*ROW('Sanitation Data'!F174)),NA())</f>
        <v>#N/A</v>
      </c>
      <c r="AI180" s="508" t="e">
        <f ca="1">+IF(AND(ISNUMBER(OFFSET('Sanitation Data'!$F$11,0,10*ROW('Sanitation Data'!F174))),'Data Summary'!CX180="Yes"),OFFSET('Sanitation Data'!$F$11,0,10*ROW('Sanitation Data'!F174)),NA())</f>
        <v>#N/A</v>
      </c>
      <c r="AJ180" s="508" t="e">
        <f ca="1">+IF(AND(ISNUMBER(OFFSET('Sanitation Data'!$F$12,0,10*ROW('Sanitation Data'!F174))),'Data Summary'!CY180="Yes"),OFFSET('Sanitation Data'!$F$12,0,10*ROW('Sanitation Data'!F174)),NA())</f>
        <v>#N/A</v>
      </c>
      <c r="AK180" s="508" t="e">
        <f ca="1">+IF(AND(ISNUMBER(OFFSET('Sanitation Data'!$G$4,0,10*ROW('Sanitation Data'!G174))),'Data Summary'!CZ180="Yes"),100-OFFSET('Sanitation Data'!$G$4,0,10*ROW('Sanitation Data'!G174)),NA())</f>
        <v>#N/A</v>
      </c>
      <c r="AL180" s="508" t="e">
        <f ca="1">+IF(AND(ISNUMBER(OFFSET('Sanitation Data'!$G$6,0,10*ROW('Sanitation Data'!G174))),'Data Summary'!DA180="Yes"),OFFSET('Sanitation Data'!$G$6,0,10*ROW('Sanitation Data'!G174)),NA())</f>
        <v>#N/A</v>
      </c>
      <c r="AM180" s="508" t="e">
        <f ca="1">+IF(AND(ISNUMBER(OFFSET('Sanitation Data'!$G$10,0,10*ROW('Sanitation Data'!G174))),'Data Summary'!DB180="Yes"),OFFSET('Sanitation Data'!$G$10,0,10*ROW('Sanitation Data'!G174)),NA())</f>
        <v>#N/A</v>
      </c>
      <c r="AN180" s="508" t="e">
        <f ca="1">+IF(AND(ISNUMBER(OFFSET('Sanitation Data'!$G$11,0,10*ROW('Sanitation Data'!G174))),'Data Summary'!DC180="Yes"),OFFSET('Sanitation Data'!$G$11,0,10*ROW('Sanitation Data'!G174)),NA())</f>
        <v>#N/A</v>
      </c>
      <c r="AO180" s="508" t="e">
        <f ca="1">+IF(AND(ISNUMBER(OFFSET('Sanitation Data'!$G$12,0,10*ROW('Sanitation Data'!G174))),'Data Summary'!DD180="Yes"),OFFSET('Sanitation Data'!$G$12,0,10*ROW('Sanitation Data'!G174)),NA())</f>
        <v>#N/A</v>
      </c>
      <c r="AP180" s="508" t="e">
        <f ca="1">+IF(AND(ISNUMBER(OFFSET('Sanitation Data'!$H$4,0,10*ROW('Sanitation Data'!H174))),'Data Summary'!DE180="Yes"),100-OFFSET('Sanitation Data'!$H$4,0,10*ROW('Sanitation Data'!H174)),NA())</f>
        <v>#N/A</v>
      </c>
      <c r="AQ180" s="508" t="e">
        <f ca="1">+IF(AND(ISNUMBER(OFFSET('Sanitation Data'!$H$6,0,10*ROW('Sanitation Data'!H174))),'Data Summary'!DF180="Yes"),OFFSET('Sanitation Data'!$H$6,0,10*ROW('Sanitation Data'!H174)),NA())</f>
        <v>#N/A</v>
      </c>
      <c r="AR180" s="508" t="e">
        <f ca="1">+IF(AND(ISNUMBER(OFFSET('Sanitation Data'!$H$10,0,10*ROW('Sanitation Data'!H174))),'Data Summary'!DG180="Yes"),OFFSET('Sanitation Data'!$H$10,0,10*ROW('Sanitation Data'!H174)),NA())</f>
        <v>#N/A</v>
      </c>
      <c r="AS180" s="508" t="e">
        <f ca="1">+IF(AND(ISNUMBER(OFFSET('Sanitation Data'!$H$11,0,10*ROW('Sanitation Data'!H174))),'Data Summary'!DH180="Yes"),OFFSET('Sanitation Data'!$H$11,0,10*ROW('Sanitation Data'!H174)),NA())</f>
        <v>#N/A</v>
      </c>
      <c r="AT180" s="508" t="e">
        <f ca="1">+IF(AND(ISNUMBER(OFFSET('Sanitation Data'!$H$12,0,10*ROW('Sanitation Data'!H174))),'Data Summary'!DI180="Yes"),OFFSET('Sanitation Data'!$H$12,0,10*ROW('Sanitation Data'!H174)),NA())</f>
        <v>#N/A</v>
      </c>
      <c r="AU180" s="508" t="e">
        <f ca="1">+IF(AND(ISNUMBER(OFFSET('Sanitation Data'!$I$4,0,10*ROW('Sanitation Data'!I174))),'Data Summary'!DJ180="Yes"),100-OFFSET('Sanitation Data'!$I$4,0,10*ROW('Sanitation Data'!I174)),NA())</f>
        <v>#N/A</v>
      </c>
      <c r="AV180" s="508" t="e">
        <f ca="1">+IF(AND(ISNUMBER(OFFSET('Sanitation Data'!$I$6,0,10*ROW('Sanitation Data'!I174))),'Data Summary'!DK180="Yes"),OFFSET('Sanitation Data'!$I$6,0,10*ROW('Sanitation Data'!I174)),NA())</f>
        <v>#N/A</v>
      </c>
      <c r="AW180" s="508" t="e">
        <f ca="1">+IF(AND(ISNUMBER(OFFSET('Sanitation Data'!$I$10,0,10*ROW('Sanitation Data'!I174))),'Data Summary'!DL180="Yes"),OFFSET('Sanitation Data'!$I$10,0,10*ROW('Sanitation Data'!I174)),NA())</f>
        <v>#N/A</v>
      </c>
      <c r="AX180" s="508" t="e">
        <f ca="1">+IF(AND(ISNUMBER(OFFSET('Sanitation Data'!$I$11,0,10*ROW('Sanitation Data'!I174))),'Data Summary'!DM180="Yes"),OFFSET('Sanitation Data'!$I$11,0,10*ROW('Sanitation Data'!I174)),NA())</f>
        <v>#N/A</v>
      </c>
      <c r="AY180" s="508" t="e">
        <f ca="1">+IF(AND(ISNUMBER(OFFSET('Sanitation Data'!$I$12,0,10*ROW('Sanitation Data'!I174))),'Data Summary'!DN180="Yes"),OFFSET('Sanitation Data'!$I$12,0,10*ROW('Sanitation Data'!I174)),NA())</f>
        <v>#N/A</v>
      </c>
      <c r="AZ180" s="509" t="e">
        <f ca="1">+IF(AND(ISNUMBER(OFFSET('Hygiene Data'!$D$5,0,10*ROW('Hygiene Data'!D174))),'Data Summary'!DO180="Yes"),OFFSET('Hygiene Data'!$D$5,0,10*ROW('Hygiene Data'!D174)),NA())</f>
        <v>#N/A</v>
      </c>
      <c r="BA180" s="509" t="e">
        <f ca="1">+IF(AND(ISNUMBER(OFFSET('Hygiene Data'!$D$7,0,10*ROW('Hygiene Data'!D174))),'Data Summary'!DP180="Yes"),OFFSET('Hygiene Data'!$D$7,0,10*ROW('Hygiene Data'!D174)),NA())</f>
        <v>#N/A</v>
      </c>
      <c r="BB180" s="509" t="e">
        <f ca="1">+IF(AND(ISNUMBER(OFFSET('Hygiene Data'!$D$9,0,10*ROW('Hygiene Data'!D174))),'Data Summary'!DQ180="Yes"),OFFSET('Hygiene Data'!$D$9,0,10*ROW('Hygiene Data'!D174)),NA())</f>
        <v>#N/A</v>
      </c>
      <c r="BC180" s="509" t="e">
        <f ca="1">+IF(AND(ISNUMBER(OFFSET('Hygiene Data'!$E$5,0,10*ROW('Hygiene Data'!E174))),'Data Summary'!DR180="Yes"),OFFSET('Hygiene Data'!$E$5,0,10*ROW('Hygiene Data'!E174)),NA())</f>
        <v>#N/A</v>
      </c>
      <c r="BD180" s="509" t="e">
        <f ca="1">+IF(AND(ISNUMBER(OFFSET('Hygiene Data'!$E$7,0,10*ROW('Hygiene Data'!E174))),'Data Summary'!DS180="Yes"),OFFSET('Hygiene Data'!$E$7,0,10*ROW('Hygiene Data'!E174)),NA())</f>
        <v>#N/A</v>
      </c>
      <c r="BE180" s="509" t="e">
        <f ca="1">+IF(AND(ISNUMBER(OFFSET('Hygiene Data'!$E$9,0,10*ROW('Hygiene Data'!E174))),'Data Summary'!DT180="Yes"),OFFSET('Hygiene Data'!$E$9,0,10*ROW('Hygiene Data'!E174)),NA())</f>
        <v>#N/A</v>
      </c>
      <c r="BF180" s="509" t="e">
        <f ca="1">+IF(AND(ISNUMBER(OFFSET('Hygiene Data'!$F$5,0,10*ROW('Hygiene Data'!F174))),'Data Summary'!DU180="Yes"),OFFSET('Hygiene Data'!$F$5,0,10*ROW('Hygiene Data'!F174)),NA())</f>
        <v>#N/A</v>
      </c>
      <c r="BG180" s="509" t="e">
        <f ca="1">+IF(AND(ISNUMBER(OFFSET('Hygiene Data'!$F$7,0,10*ROW('Hygiene Data'!F174))),'Data Summary'!DV180="Yes"),OFFSET('Hygiene Data'!$F$7,0,10*ROW('Hygiene Data'!F174)),NA())</f>
        <v>#N/A</v>
      </c>
      <c r="BH180" s="509" t="e">
        <f ca="1">+IF(AND(ISNUMBER(OFFSET('Hygiene Data'!$F$9,0,10*ROW('Hygiene Data'!F174))),'Data Summary'!DW180="Yes"),OFFSET('Hygiene Data'!$F$9,0,10*ROW('Hygiene Data'!F174)),NA())</f>
        <v>#N/A</v>
      </c>
      <c r="BI180" s="509" t="e">
        <f ca="1">+IF(AND(ISNUMBER(OFFSET('Hygiene Data'!$G$5,0,10*ROW('Hygiene Data'!G174))),'Data Summary'!DX180="Yes"),OFFSET('Hygiene Data'!$G$5,0,10*ROW('Hygiene Data'!G174)),NA())</f>
        <v>#N/A</v>
      </c>
      <c r="BJ180" s="509" t="e">
        <f ca="1">+IF(AND(ISNUMBER(OFFSET('Hygiene Data'!$G$7,0,10*ROW('Hygiene Data'!G174))),'Data Summary'!DY180="Yes"),OFFSET('Hygiene Data'!$G$7,0,10*ROW('Hygiene Data'!G174)),NA())</f>
        <v>#N/A</v>
      </c>
      <c r="BK180" s="509" t="e">
        <f ca="1">+IF(AND(ISNUMBER(OFFSET('Hygiene Data'!$G$9,0,10*ROW('Hygiene Data'!G174))),'Data Summary'!DZ180="Yes"),OFFSET('Hygiene Data'!$G$9,0,10*ROW('Hygiene Data'!G174)),NA())</f>
        <v>#N/A</v>
      </c>
      <c r="BL180" s="509" t="e">
        <f ca="1">+IF(AND(ISNUMBER(OFFSET('Hygiene Data'!$H$5,0,10*ROW('Hygiene Data'!H174))),'Data Summary'!EA180="Yes"),OFFSET('Hygiene Data'!$H$5,0,10*ROW('Hygiene Data'!H174)),NA())</f>
        <v>#N/A</v>
      </c>
      <c r="BM180" s="509" t="e">
        <f ca="1">+IF(AND(ISNUMBER(OFFSET('Hygiene Data'!$H$7,0,10*ROW('Hygiene Data'!H174))),'Data Summary'!EB180="Yes"),OFFSET('Hygiene Data'!$H$7,0,10*ROW('Hygiene Data'!H174)),NA())</f>
        <v>#N/A</v>
      </c>
      <c r="BN180" s="509" t="e">
        <f ca="1">+IF(AND(ISNUMBER(OFFSET('Hygiene Data'!$H$9,0,10*ROW('Hygiene Data'!H174))),'Data Summary'!EC180="Yes"),OFFSET('Hygiene Data'!$H$9,0,10*ROW('Hygiene Data'!H174)),NA())</f>
        <v>#N/A</v>
      </c>
      <c r="BO180" s="509" t="e">
        <f ca="1">+IF(AND(ISNUMBER(OFFSET('Hygiene Data'!$I$5,0,10*ROW('Hygiene Data'!I174))),'Data Summary'!ED180="Yes"),OFFSET('Hygiene Data'!$I$5,0,10*ROW('Hygiene Data'!I174)),NA())</f>
        <v>#N/A</v>
      </c>
      <c r="BP180" s="509" t="e">
        <f ca="1">+IF(AND(ISNUMBER(OFFSET('Hygiene Data'!$I$7,0,10*ROW('Hygiene Data'!I174))),'Data Summary'!EE180="Yes"),OFFSET('Hygiene Data'!$I$7,0,10*ROW('Hygiene Data'!I174)),NA())</f>
        <v>#N/A</v>
      </c>
      <c r="BQ180" s="509" t="e">
        <f ca="1">+IF(AND(ISNUMBER(OFFSET('Hygiene Data'!$I$9,0,10*ROW('Hygiene Data'!I174))),'Data Summary'!EF180="Yes"),OFFSET('Hygiene Data'!$I$9,0,10*ROW('Hygiene Data'!I174)),NA())</f>
        <v>#N/A</v>
      </c>
    </row>
    <row r="181" spans="1:69" x14ac:dyDescent="0.25">
      <c r="A181" s="505" t="e">
        <f ca="1">+RIGHT('Data Summary'!A181,LEN('Data Summary'!A181)-9)</f>
        <v>#VALUE!</v>
      </c>
      <c r="B181" s="479" t="str">
        <f ca="1">+IF(ISTEXT('Data Summary'!B181),'Data Summary'!B181,"")</f>
        <v/>
      </c>
      <c r="C181" s="506" t="e">
        <f ca="1">+VALUE('Data Summary'!C181)</f>
        <v>#VALUE!</v>
      </c>
      <c r="D181" s="507" t="e">
        <f ca="1">+IF(AND(ISNUMBER(OFFSET('Water Data'!$D$4,0,10*ROW('Water Data'!D175))),'Data Summary'!BS181="Yes"),100-OFFSET('Water Data'!$D$4,0,10*ROW('Water Data'!D175)),NA())</f>
        <v>#N/A</v>
      </c>
      <c r="E181" s="507" t="e">
        <f ca="1">+IF(AND(ISNUMBER(OFFSET('Water Data'!$D$6,0,10*ROW('Water Data'!D175))),'Data Summary'!BT181="Yes"),OFFSET('Water Data'!$D$6,0,10*ROW('Water Data'!D175)),NA())</f>
        <v>#N/A</v>
      </c>
      <c r="F181" s="507" t="e">
        <f ca="1">+IF(AND(ISNUMBER(OFFSET('Water Data'!$D$9,0,10*ROW('Water Data'!D175))),'Data Summary'!BU181="Yes"),OFFSET('Water Data'!$D$9,0,10*ROW('Water Data'!D175)),NA())</f>
        <v>#N/A</v>
      </c>
      <c r="G181" s="507" t="e">
        <f ca="1">+IF(AND(ISNUMBER(OFFSET('Water Data'!$E$4,0,10*ROW('Water Data'!E175))),'Data Summary'!BV181="Yes"),100-OFFSET('Water Data'!$E$4,0,10*ROW('Water Data'!E175)),NA())</f>
        <v>#N/A</v>
      </c>
      <c r="H181" s="507" t="e">
        <f ca="1">+IF(AND(ISNUMBER(OFFSET('Water Data'!$E$6,0,10*ROW('Water Data'!E175))),'Data Summary'!BW181="Yes"),OFFSET('Water Data'!$E$6,0,10*ROW('Water Data'!E175)),NA())</f>
        <v>#N/A</v>
      </c>
      <c r="I181" s="507" t="e">
        <f ca="1">+IF(AND(ISNUMBER(OFFSET('Water Data'!$E$9,0,10*ROW('Water Data'!E175))),'Data Summary'!BX181="Yes"),OFFSET('Water Data'!$E$9,0,10*ROW('Water Data'!E175)),NA())</f>
        <v>#N/A</v>
      </c>
      <c r="J181" s="507" t="e">
        <f ca="1">+IF(AND(ISNUMBER(OFFSET('Water Data'!$F$4,0,10*ROW('Water Data'!F175))),'Data Summary'!BY181="Yes"),100-OFFSET('Water Data'!$F$4,0,10*ROW('Water Data'!F175)),NA())</f>
        <v>#N/A</v>
      </c>
      <c r="K181" s="507" t="e">
        <f ca="1">+IF(AND(ISNUMBER(OFFSET('Water Data'!$F$6,0,10*ROW('Water Data'!F175))),'Data Summary'!BZ181="Yes"),OFFSET('Water Data'!$F$6,0,10*ROW('Water Data'!F175)),NA())</f>
        <v>#N/A</v>
      </c>
      <c r="L181" s="507" t="e">
        <f ca="1">+IF(AND(ISNUMBER(OFFSET('Water Data'!$F$9,0,10*ROW('Water Data'!F175))),'Data Summary'!CA181="Yes"),OFFSET('Water Data'!$F$9,0,10*ROW('Water Data'!F175)),NA())</f>
        <v>#N/A</v>
      </c>
      <c r="M181" s="507" t="e">
        <f ca="1">+IF(AND(ISNUMBER(OFFSET('Water Data'!$G$4,0,10*ROW('Water Data'!G175))),'Data Summary'!CB181="Yes"),100-OFFSET('Water Data'!$G$4,0,10*ROW('Water Data'!G175)),NA())</f>
        <v>#N/A</v>
      </c>
      <c r="N181" s="507" t="e">
        <f ca="1">+IF(AND(ISNUMBER(OFFSET('Water Data'!$G$6,0,10*ROW('Water Data'!G175))),'Data Summary'!CC181="Yes"),OFFSET('Water Data'!$G$6,0,10*ROW('Water Data'!G175)),NA())</f>
        <v>#N/A</v>
      </c>
      <c r="O181" s="507" t="e">
        <f ca="1">+IF(AND(ISNUMBER(OFFSET('Water Data'!$G$9,0,10*ROW('Water Data'!G175))),'Data Summary'!CD181="Yes"),OFFSET('Water Data'!$G$9,0,10*ROW('Water Data'!G175)),NA())</f>
        <v>#N/A</v>
      </c>
      <c r="P181" s="507" t="e">
        <f ca="1">+IF(AND(ISNUMBER(OFFSET('Water Data'!$H$4,0,10*ROW('Water Data'!H175))),'Data Summary'!CE181="Yes"),100-OFFSET('Water Data'!$H$4,0,10*ROW('Water Data'!H175)),NA())</f>
        <v>#N/A</v>
      </c>
      <c r="Q181" s="507" t="e">
        <f ca="1">+IF(AND(ISNUMBER(OFFSET('Water Data'!$H$6,0,10*ROW('Water Data'!H175))),'Data Summary'!CF181="Yes"),OFFSET('Water Data'!$H$6,0,10*ROW('Water Data'!H175)),NA())</f>
        <v>#N/A</v>
      </c>
      <c r="R181" s="507" t="e">
        <f ca="1">+IF(AND(ISNUMBER(OFFSET('Water Data'!$H$9,0,10*ROW('Water Data'!H175))),'Data Summary'!CG181="Yes"),OFFSET('Water Data'!$H$9,0,10*ROW('Water Data'!H175)),NA())</f>
        <v>#N/A</v>
      </c>
      <c r="S181" s="507" t="e">
        <f ca="1">+IF(AND(ISNUMBER(OFFSET('Water Data'!$I$4,0,10*ROW('Water Data'!I175))),'Data Summary'!CH181="Yes"),100-OFFSET('Water Data'!$I$4,0,10*ROW('Water Data'!I175)),NA())</f>
        <v>#N/A</v>
      </c>
      <c r="T181" s="507" t="e">
        <f ca="1">+IF(AND(ISNUMBER(OFFSET('Water Data'!$I$6,0,10*ROW('Water Data'!I175))),'Data Summary'!CI181="Yes"),OFFSET('Water Data'!$I$6,0,10*ROW('Water Data'!I175)),NA())</f>
        <v>#N/A</v>
      </c>
      <c r="U181" s="507" t="e">
        <f ca="1">+IF(AND(ISNUMBER(OFFSET('Water Data'!$I$9,0,10*ROW('Water Data'!I175))),'Data Summary'!CJ181="Yes"),OFFSET('Water Data'!$I$9,0,10*ROW('Water Data'!I175)),NA())</f>
        <v>#N/A</v>
      </c>
      <c r="V181" s="508" t="e">
        <f ca="1">+IF(AND(ISNUMBER(OFFSET('Sanitation Data'!$D$4,0,10*ROW('Sanitation Data'!D175))),'Data Summary'!CK181="Yes"),100-OFFSET('Sanitation Data'!$D$4,0,10*ROW('Sanitation Data'!D175)),NA())</f>
        <v>#N/A</v>
      </c>
      <c r="W181" s="508" t="e">
        <f ca="1">+IF(AND(ISNUMBER(OFFSET('Sanitation Data'!$D$6,0,10*ROW('Sanitation Data'!D175))),'Data Summary'!CL181="Yes"),OFFSET('Sanitation Data'!$D$6,0,10*ROW('Sanitation Data'!D175)),NA())</f>
        <v>#N/A</v>
      </c>
      <c r="X181" s="508" t="e">
        <f ca="1">+IF(AND(ISNUMBER(OFFSET('Sanitation Data'!$D$10,0,10*ROW('Sanitation Data'!D175))),'Data Summary'!CM181="Yes"),OFFSET('Sanitation Data'!$D$10,0,10*ROW('Sanitation Data'!D175)),NA())</f>
        <v>#N/A</v>
      </c>
      <c r="Y181" s="508" t="e">
        <f ca="1">+IF(AND(ISNUMBER(OFFSET('Sanitation Data'!$D$11,0,10*ROW('Sanitation Data'!D175))),'Data Summary'!CN181="Yes"),OFFSET('Sanitation Data'!$D$11,0,10*ROW('Sanitation Data'!D175)),NA())</f>
        <v>#N/A</v>
      </c>
      <c r="Z181" s="508" t="e">
        <f ca="1">+IF(AND(ISNUMBER(OFFSET('Sanitation Data'!$D$12,0,10*ROW('Sanitation Data'!D175))),'Data Summary'!CO181="Yes"),OFFSET('Sanitation Data'!$D$12,0,10*ROW('Sanitation Data'!D175)),NA())</f>
        <v>#N/A</v>
      </c>
      <c r="AA181" s="508" t="e">
        <f ca="1">+IF(AND(ISNUMBER(OFFSET('Sanitation Data'!$E$4,0,10*ROW('Sanitation Data'!E175))),'Data Summary'!CP181="Yes"),100-OFFSET('Sanitation Data'!$E$4,0,10*ROW('Sanitation Data'!E175)),NA())</f>
        <v>#N/A</v>
      </c>
      <c r="AB181" s="508" t="e">
        <f ca="1">+IF(AND(ISNUMBER(OFFSET('Sanitation Data'!$E$6,0,10*ROW('Sanitation Data'!E175))),'Data Summary'!CQ181="Yes"),OFFSET('Sanitation Data'!$E$6,0,10*ROW('Sanitation Data'!E175)),NA())</f>
        <v>#N/A</v>
      </c>
      <c r="AC181" s="508" t="e">
        <f ca="1">+IF(AND(ISNUMBER(OFFSET('Sanitation Data'!$E$10,0,10*ROW('Sanitation Data'!E175))),'Data Summary'!CR181="Yes"),OFFSET('Sanitation Data'!$E$10,0,10*ROW('Sanitation Data'!E175)),NA())</f>
        <v>#N/A</v>
      </c>
      <c r="AD181" s="508" t="e">
        <f ca="1">+IF(AND(ISNUMBER(OFFSET('Sanitation Data'!$E$11,0,10*ROW('Sanitation Data'!E175))),'Data Summary'!CS181="Yes"),OFFSET('Sanitation Data'!$E$11,0,10*ROW('Sanitation Data'!E175)),NA())</f>
        <v>#N/A</v>
      </c>
      <c r="AE181" s="508" t="e">
        <f ca="1">+IF(AND(ISNUMBER(OFFSET('Sanitation Data'!$E$12,0,10*ROW('Sanitation Data'!E175))),'Data Summary'!CT181="Yes"),OFFSET('Sanitation Data'!$E$12,0,10*ROW('Sanitation Data'!E175)),NA())</f>
        <v>#N/A</v>
      </c>
      <c r="AF181" s="508" t="e">
        <f ca="1">+IF(AND(ISNUMBER(OFFSET('Sanitation Data'!$F$4,0,10*ROW('Sanitation Data'!F175))),'Data Summary'!CU181="Yes"),100-OFFSET('Sanitation Data'!$F$4,0,10*ROW('Sanitation Data'!F175)),NA())</f>
        <v>#N/A</v>
      </c>
      <c r="AG181" s="508" t="e">
        <f ca="1">+IF(AND(ISNUMBER(OFFSET('Sanitation Data'!$F$6,0,10*ROW('Sanitation Data'!F175))),'Data Summary'!CV181="Yes"),OFFSET('Sanitation Data'!$F$6,0,10*ROW('Sanitation Data'!F175)),NA())</f>
        <v>#N/A</v>
      </c>
      <c r="AH181" s="508" t="e">
        <f ca="1">+IF(AND(ISNUMBER(OFFSET('Sanitation Data'!$F$10,0,10*ROW('Sanitation Data'!F175))),'Data Summary'!CW181="Yes"),OFFSET('Sanitation Data'!$F$10,0,10*ROW('Sanitation Data'!F175)),NA())</f>
        <v>#N/A</v>
      </c>
      <c r="AI181" s="508" t="e">
        <f ca="1">+IF(AND(ISNUMBER(OFFSET('Sanitation Data'!$F$11,0,10*ROW('Sanitation Data'!F175))),'Data Summary'!CX181="Yes"),OFFSET('Sanitation Data'!$F$11,0,10*ROW('Sanitation Data'!F175)),NA())</f>
        <v>#N/A</v>
      </c>
      <c r="AJ181" s="508" t="e">
        <f ca="1">+IF(AND(ISNUMBER(OFFSET('Sanitation Data'!$F$12,0,10*ROW('Sanitation Data'!F175))),'Data Summary'!CY181="Yes"),OFFSET('Sanitation Data'!$F$12,0,10*ROW('Sanitation Data'!F175)),NA())</f>
        <v>#N/A</v>
      </c>
      <c r="AK181" s="508" t="e">
        <f ca="1">+IF(AND(ISNUMBER(OFFSET('Sanitation Data'!$G$4,0,10*ROW('Sanitation Data'!G175))),'Data Summary'!CZ181="Yes"),100-OFFSET('Sanitation Data'!$G$4,0,10*ROW('Sanitation Data'!G175)),NA())</f>
        <v>#N/A</v>
      </c>
      <c r="AL181" s="508" t="e">
        <f ca="1">+IF(AND(ISNUMBER(OFFSET('Sanitation Data'!$G$6,0,10*ROW('Sanitation Data'!G175))),'Data Summary'!DA181="Yes"),OFFSET('Sanitation Data'!$G$6,0,10*ROW('Sanitation Data'!G175)),NA())</f>
        <v>#N/A</v>
      </c>
      <c r="AM181" s="508" t="e">
        <f ca="1">+IF(AND(ISNUMBER(OFFSET('Sanitation Data'!$G$10,0,10*ROW('Sanitation Data'!G175))),'Data Summary'!DB181="Yes"),OFFSET('Sanitation Data'!$G$10,0,10*ROW('Sanitation Data'!G175)),NA())</f>
        <v>#N/A</v>
      </c>
      <c r="AN181" s="508" t="e">
        <f ca="1">+IF(AND(ISNUMBER(OFFSET('Sanitation Data'!$G$11,0,10*ROW('Sanitation Data'!G175))),'Data Summary'!DC181="Yes"),OFFSET('Sanitation Data'!$G$11,0,10*ROW('Sanitation Data'!G175)),NA())</f>
        <v>#N/A</v>
      </c>
      <c r="AO181" s="508" t="e">
        <f ca="1">+IF(AND(ISNUMBER(OFFSET('Sanitation Data'!$G$12,0,10*ROW('Sanitation Data'!G175))),'Data Summary'!DD181="Yes"),OFFSET('Sanitation Data'!$G$12,0,10*ROW('Sanitation Data'!G175)),NA())</f>
        <v>#N/A</v>
      </c>
      <c r="AP181" s="508" t="e">
        <f ca="1">+IF(AND(ISNUMBER(OFFSET('Sanitation Data'!$H$4,0,10*ROW('Sanitation Data'!H175))),'Data Summary'!DE181="Yes"),100-OFFSET('Sanitation Data'!$H$4,0,10*ROW('Sanitation Data'!H175)),NA())</f>
        <v>#N/A</v>
      </c>
      <c r="AQ181" s="508" t="e">
        <f ca="1">+IF(AND(ISNUMBER(OFFSET('Sanitation Data'!$H$6,0,10*ROW('Sanitation Data'!H175))),'Data Summary'!DF181="Yes"),OFFSET('Sanitation Data'!$H$6,0,10*ROW('Sanitation Data'!H175)),NA())</f>
        <v>#N/A</v>
      </c>
      <c r="AR181" s="508" t="e">
        <f ca="1">+IF(AND(ISNUMBER(OFFSET('Sanitation Data'!$H$10,0,10*ROW('Sanitation Data'!H175))),'Data Summary'!DG181="Yes"),OFFSET('Sanitation Data'!$H$10,0,10*ROW('Sanitation Data'!H175)),NA())</f>
        <v>#N/A</v>
      </c>
      <c r="AS181" s="508" t="e">
        <f ca="1">+IF(AND(ISNUMBER(OFFSET('Sanitation Data'!$H$11,0,10*ROW('Sanitation Data'!H175))),'Data Summary'!DH181="Yes"),OFFSET('Sanitation Data'!$H$11,0,10*ROW('Sanitation Data'!H175)),NA())</f>
        <v>#N/A</v>
      </c>
      <c r="AT181" s="508" t="e">
        <f ca="1">+IF(AND(ISNUMBER(OFFSET('Sanitation Data'!$H$12,0,10*ROW('Sanitation Data'!H175))),'Data Summary'!DI181="Yes"),OFFSET('Sanitation Data'!$H$12,0,10*ROW('Sanitation Data'!H175)),NA())</f>
        <v>#N/A</v>
      </c>
      <c r="AU181" s="508" t="e">
        <f ca="1">+IF(AND(ISNUMBER(OFFSET('Sanitation Data'!$I$4,0,10*ROW('Sanitation Data'!I175))),'Data Summary'!DJ181="Yes"),100-OFFSET('Sanitation Data'!$I$4,0,10*ROW('Sanitation Data'!I175)),NA())</f>
        <v>#N/A</v>
      </c>
      <c r="AV181" s="508" t="e">
        <f ca="1">+IF(AND(ISNUMBER(OFFSET('Sanitation Data'!$I$6,0,10*ROW('Sanitation Data'!I175))),'Data Summary'!DK181="Yes"),OFFSET('Sanitation Data'!$I$6,0,10*ROW('Sanitation Data'!I175)),NA())</f>
        <v>#N/A</v>
      </c>
      <c r="AW181" s="508" t="e">
        <f ca="1">+IF(AND(ISNUMBER(OFFSET('Sanitation Data'!$I$10,0,10*ROW('Sanitation Data'!I175))),'Data Summary'!DL181="Yes"),OFFSET('Sanitation Data'!$I$10,0,10*ROW('Sanitation Data'!I175)),NA())</f>
        <v>#N/A</v>
      </c>
      <c r="AX181" s="508" t="e">
        <f ca="1">+IF(AND(ISNUMBER(OFFSET('Sanitation Data'!$I$11,0,10*ROW('Sanitation Data'!I175))),'Data Summary'!DM181="Yes"),OFFSET('Sanitation Data'!$I$11,0,10*ROW('Sanitation Data'!I175)),NA())</f>
        <v>#N/A</v>
      </c>
      <c r="AY181" s="508" t="e">
        <f ca="1">+IF(AND(ISNUMBER(OFFSET('Sanitation Data'!$I$12,0,10*ROW('Sanitation Data'!I175))),'Data Summary'!DN181="Yes"),OFFSET('Sanitation Data'!$I$12,0,10*ROW('Sanitation Data'!I175)),NA())</f>
        <v>#N/A</v>
      </c>
      <c r="AZ181" s="509" t="e">
        <f ca="1">+IF(AND(ISNUMBER(OFFSET('Hygiene Data'!$D$5,0,10*ROW('Hygiene Data'!D175))),'Data Summary'!DO181="Yes"),OFFSET('Hygiene Data'!$D$5,0,10*ROW('Hygiene Data'!D175)),NA())</f>
        <v>#N/A</v>
      </c>
      <c r="BA181" s="509" t="e">
        <f ca="1">+IF(AND(ISNUMBER(OFFSET('Hygiene Data'!$D$7,0,10*ROW('Hygiene Data'!D175))),'Data Summary'!DP181="Yes"),OFFSET('Hygiene Data'!$D$7,0,10*ROW('Hygiene Data'!D175)),NA())</f>
        <v>#N/A</v>
      </c>
      <c r="BB181" s="509" t="e">
        <f ca="1">+IF(AND(ISNUMBER(OFFSET('Hygiene Data'!$D$9,0,10*ROW('Hygiene Data'!D175))),'Data Summary'!DQ181="Yes"),OFFSET('Hygiene Data'!$D$9,0,10*ROW('Hygiene Data'!D175)),NA())</f>
        <v>#N/A</v>
      </c>
      <c r="BC181" s="509" t="e">
        <f ca="1">+IF(AND(ISNUMBER(OFFSET('Hygiene Data'!$E$5,0,10*ROW('Hygiene Data'!E175))),'Data Summary'!DR181="Yes"),OFFSET('Hygiene Data'!$E$5,0,10*ROW('Hygiene Data'!E175)),NA())</f>
        <v>#N/A</v>
      </c>
      <c r="BD181" s="509" t="e">
        <f ca="1">+IF(AND(ISNUMBER(OFFSET('Hygiene Data'!$E$7,0,10*ROW('Hygiene Data'!E175))),'Data Summary'!DS181="Yes"),OFFSET('Hygiene Data'!$E$7,0,10*ROW('Hygiene Data'!E175)),NA())</f>
        <v>#N/A</v>
      </c>
      <c r="BE181" s="509" t="e">
        <f ca="1">+IF(AND(ISNUMBER(OFFSET('Hygiene Data'!$E$9,0,10*ROW('Hygiene Data'!E175))),'Data Summary'!DT181="Yes"),OFFSET('Hygiene Data'!$E$9,0,10*ROW('Hygiene Data'!E175)),NA())</f>
        <v>#N/A</v>
      </c>
      <c r="BF181" s="509" t="e">
        <f ca="1">+IF(AND(ISNUMBER(OFFSET('Hygiene Data'!$F$5,0,10*ROW('Hygiene Data'!F175))),'Data Summary'!DU181="Yes"),OFFSET('Hygiene Data'!$F$5,0,10*ROW('Hygiene Data'!F175)),NA())</f>
        <v>#N/A</v>
      </c>
      <c r="BG181" s="509" t="e">
        <f ca="1">+IF(AND(ISNUMBER(OFFSET('Hygiene Data'!$F$7,0,10*ROW('Hygiene Data'!F175))),'Data Summary'!DV181="Yes"),OFFSET('Hygiene Data'!$F$7,0,10*ROW('Hygiene Data'!F175)),NA())</f>
        <v>#N/A</v>
      </c>
      <c r="BH181" s="509" t="e">
        <f ca="1">+IF(AND(ISNUMBER(OFFSET('Hygiene Data'!$F$9,0,10*ROW('Hygiene Data'!F175))),'Data Summary'!DW181="Yes"),OFFSET('Hygiene Data'!$F$9,0,10*ROW('Hygiene Data'!F175)),NA())</f>
        <v>#N/A</v>
      </c>
      <c r="BI181" s="509" t="e">
        <f ca="1">+IF(AND(ISNUMBER(OFFSET('Hygiene Data'!$G$5,0,10*ROW('Hygiene Data'!G175))),'Data Summary'!DX181="Yes"),OFFSET('Hygiene Data'!$G$5,0,10*ROW('Hygiene Data'!G175)),NA())</f>
        <v>#N/A</v>
      </c>
      <c r="BJ181" s="509" t="e">
        <f ca="1">+IF(AND(ISNUMBER(OFFSET('Hygiene Data'!$G$7,0,10*ROW('Hygiene Data'!G175))),'Data Summary'!DY181="Yes"),OFFSET('Hygiene Data'!$G$7,0,10*ROW('Hygiene Data'!G175)),NA())</f>
        <v>#N/A</v>
      </c>
      <c r="BK181" s="509" t="e">
        <f ca="1">+IF(AND(ISNUMBER(OFFSET('Hygiene Data'!$G$9,0,10*ROW('Hygiene Data'!G175))),'Data Summary'!DZ181="Yes"),OFFSET('Hygiene Data'!$G$9,0,10*ROW('Hygiene Data'!G175)),NA())</f>
        <v>#N/A</v>
      </c>
      <c r="BL181" s="509" t="e">
        <f ca="1">+IF(AND(ISNUMBER(OFFSET('Hygiene Data'!$H$5,0,10*ROW('Hygiene Data'!H175))),'Data Summary'!EA181="Yes"),OFFSET('Hygiene Data'!$H$5,0,10*ROW('Hygiene Data'!H175)),NA())</f>
        <v>#N/A</v>
      </c>
      <c r="BM181" s="509" t="e">
        <f ca="1">+IF(AND(ISNUMBER(OFFSET('Hygiene Data'!$H$7,0,10*ROW('Hygiene Data'!H175))),'Data Summary'!EB181="Yes"),OFFSET('Hygiene Data'!$H$7,0,10*ROW('Hygiene Data'!H175)),NA())</f>
        <v>#N/A</v>
      </c>
      <c r="BN181" s="509" t="e">
        <f ca="1">+IF(AND(ISNUMBER(OFFSET('Hygiene Data'!$H$9,0,10*ROW('Hygiene Data'!H175))),'Data Summary'!EC181="Yes"),OFFSET('Hygiene Data'!$H$9,0,10*ROW('Hygiene Data'!H175)),NA())</f>
        <v>#N/A</v>
      </c>
      <c r="BO181" s="509" t="e">
        <f ca="1">+IF(AND(ISNUMBER(OFFSET('Hygiene Data'!$I$5,0,10*ROW('Hygiene Data'!I175))),'Data Summary'!ED181="Yes"),OFFSET('Hygiene Data'!$I$5,0,10*ROW('Hygiene Data'!I175)),NA())</f>
        <v>#N/A</v>
      </c>
      <c r="BP181" s="509" t="e">
        <f ca="1">+IF(AND(ISNUMBER(OFFSET('Hygiene Data'!$I$7,0,10*ROW('Hygiene Data'!I175))),'Data Summary'!EE181="Yes"),OFFSET('Hygiene Data'!$I$7,0,10*ROW('Hygiene Data'!I175)),NA())</f>
        <v>#N/A</v>
      </c>
      <c r="BQ181" s="509" t="e">
        <f ca="1">+IF(AND(ISNUMBER(OFFSET('Hygiene Data'!$I$9,0,10*ROW('Hygiene Data'!I175))),'Data Summary'!EF181="Yes"),OFFSET('Hygiene Data'!$I$9,0,10*ROW('Hygiene Data'!I175)),NA())</f>
        <v>#N/A</v>
      </c>
    </row>
    <row r="182" spans="1:69" x14ac:dyDescent="0.25">
      <c r="A182" s="505" t="e">
        <f ca="1">+RIGHT('Data Summary'!A182,LEN('Data Summary'!A182)-9)</f>
        <v>#VALUE!</v>
      </c>
      <c r="B182" s="479" t="str">
        <f ca="1">+IF(ISTEXT('Data Summary'!B182),'Data Summary'!B182,"")</f>
        <v/>
      </c>
      <c r="C182" s="506" t="e">
        <f ca="1">+VALUE('Data Summary'!C182)</f>
        <v>#VALUE!</v>
      </c>
      <c r="D182" s="507" t="e">
        <f ca="1">+IF(AND(ISNUMBER(OFFSET('Water Data'!$D$4,0,10*ROW('Water Data'!D176))),'Data Summary'!BS182="Yes"),100-OFFSET('Water Data'!$D$4,0,10*ROW('Water Data'!D176)),NA())</f>
        <v>#N/A</v>
      </c>
      <c r="E182" s="507" t="e">
        <f ca="1">+IF(AND(ISNUMBER(OFFSET('Water Data'!$D$6,0,10*ROW('Water Data'!D176))),'Data Summary'!BT182="Yes"),OFFSET('Water Data'!$D$6,0,10*ROW('Water Data'!D176)),NA())</f>
        <v>#N/A</v>
      </c>
      <c r="F182" s="507" t="e">
        <f ca="1">+IF(AND(ISNUMBER(OFFSET('Water Data'!$D$9,0,10*ROW('Water Data'!D176))),'Data Summary'!BU182="Yes"),OFFSET('Water Data'!$D$9,0,10*ROW('Water Data'!D176)),NA())</f>
        <v>#N/A</v>
      </c>
      <c r="G182" s="507" t="e">
        <f ca="1">+IF(AND(ISNUMBER(OFFSET('Water Data'!$E$4,0,10*ROW('Water Data'!E176))),'Data Summary'!BV182="Yes"),100-OFFSET('Water Data'!$E$4,0,10*ROW('Water Data'!E176)),NA())</f>
        <v>#N/A</v>
      </c>
      <c r="H182" s="507" t="e">
        <f ca="1">+IF(AND(ISNUMBER(OFFSET('Water Data'!$E$6,0,10*ROW('Water Data'!E176))),'Data Summary'!BW182="Yes"),OFFSET('Water Data'!$E$6,0,10*ROW('Water Data'!E176)),NA())</f>
        <v>#N/A</v>
      </c>
      <c r="I182" s="507" t="e">
        <f ca="1">+IF(AND(ISNUMBER(OFFSET('Water Data'!$E$9,0,10*ROW('Water Data'!E176))),'Data Summary'!BX182="Yes"),OFFSET('Water Data'!$E$9,0,10*ROW('Water Data'!E176)),NA())</f>
        <v>#N/A</v>
      </c>
      <c r="J182" s="507" t="e">
        <f ca="1">+IF(AND(ISNUMBER(OFFSET('Water Data'!$F$4,0,10*ROW('Water Data'!F176))),'Data Summary'!BY182="Yes"),100-OFFSET('Water Data'!$F$4,0,10*ROW('Water Data'!F176)),NA())</f>
        <v>#N/A</v>
      </c>
      <c r="K182" s="507" t="e">
        <f ca="1">+IF(AND(ISNUMBER(OFFSET('Water Data'!$F$6,0,10*ROW('Water Data'!F176))),'Data Summary'!BZ182="Yes"),OFFSET('Water Data'!$F$6,0,10*ROW('Water Data'!F176)),NA())</f>
        <v>#N/A</v>
      </c>
      <c r="L182" s="507" t="e">
        <f ca="1">+IF(AND(ISNUMBER(OFFSET('Water Data'!$F$9,0,10*ROW('Water Data'!F176))),'Data Summary'!CA182="Yes"),OFFSET('Water Data'!$F$9,0,10*ROW('Water Data'!F176)),NA())</f>
        <v>#N/A</v>
      </c>
      <c r="M182" s="507" t="e">
        <f ca="1">+IF(AND(ISNUMBER(OFFSET('Water Data'!$G$4,0,10*ROW('Water Data'!G176))),'Data Summary'!CB182="Yes"),100-OFFSET('Water Data'!$G$4,0,10*ROW('Water Data'!G176)),NA())</f>
        <v>#N/A</v>
      </c>
      <c r="N182" s="507" t="e">
        <f ca="1">+IF(AND(ISNUMBER(OFFSET('Water Data'!$G$6,0,10*ROW('Water Data'!G176))),'Data Summary'!CC182="Yes"),OFFSET('Water Data'!$G$6,0,10*ROW('Water Data'!G176)),NA())</f>
        <v>#N/A</v>
      </c>
      <c r="O182" s="507" t="e">
        <f ca="1">+IF(AND(ISNUMBER(OFFSET('Water Data'!$G$9,0,10*ROW('Water Data'!G176))),'Data Summary'!CD182="Yes"),OFFSET('Water Data'!$G$9,0,10*ROW('Water Data'!G176)),NA())</f>
        <v>#N/A</v>
      </c>
      <c r="P182" s="507" t="e">
        <f ca="1">+IF(AND(ISNUMBER(OFFSET('Water Data'!$H$4,0,10*ROW('Water Data'!H176))),'Data Summary'!CE182="Yes"),100-OFFSET('Water Data'!$H$4,0,10*ROW('Water Data'!H176)),NA())</f>
        <v>#N/A</v>
      </c>
      <c r="Q182" s="507" t="e">
        <f ca="1">+IF(AND(ISNUMBER(OFFSET('Water Data'!$H$6,0,10*ROW('Water Data'!H176))),'Data Summary'!CF182="Yes"),OFFSET('Water Data'!$H$6,0,10*ROW('Water Data'!H176)),NA())</f>
        <v>#N/A</v>
      </c>
      <c r="R182" s="507" t="e">
        <f ca="1">+IF(AND(ISNUMBER(OFFSET('Water Data'!$H$9,0,10*ROW('Water Data'!H176))),'Data Summary'!CG182="Yes"),OFFSET('Water Data'!$H$9,0,10*ROW('Water Data'!H176)),NA())</f>
        <v>#N/A</v>
      </c>
      <c r="S182" s="507" t="e">
        <f ca="1">+IF(AND(ISNUMBER(OFFSET('Water Data'!$I$4,0,10*ROW('Water Data'!I176))),'Data Summary'!CH182="Yes"),100-OFFSET('Water Data'!$I$4,0,10*ROW('Water Data'!I176)),NA())</f>
        <v>#N/A</v>
      </c>
      <c r="T182" s="507" t="e">
        <f ca="1">+IF(AND(ISNUMBER(OFFSET('Water Data'!$I$6,0,10*ROW('Water Data'!I176))),'Data Summary'!CI182="Yes"),OFFSET('Water Data'!$I$6,0,10*ROW('Water Data'!I176)),NA())</f>
        <v>#N/A</v>
      </c>
      <c r="U182" s="507" t="e">
        <f ca="1">+IF(AND(ISNUMBER(OFFSET('Water Data'!$I$9,0,10*ROW('Water Data'!I176))),'Data Summary'!CJ182="Yes"),OFFSET('Water Data'!$I$9,0,10*ROW('Water Data'!I176)),NA())</f>
        <v>#N/A</v>
      </c>
      <c r="V182" s="508" t="e">
        <f ca="1">+IF(AND(ISNUMBER(OFFSET('Sanitation Data'!$D$4,0,10*ROW('Sanitation Data'!D176))),'Data Summary'!CK182="Yes"),100-OFFSET('Sanitation Data'!$D$4,0,10*ROW('Sanitation Data'!D176)),NA())</f>
        <v>#N/A</v>
      </c>
      <c r="W182" s="508" t="e">
        <f ca="1">+IF(AND(ISNUMBER(OFFSET('Sanitation Data'!$D$6,0,10*ROW('Sanitation Data'!D176))),'Data Summary'!CL182="Yes"),OFFSET('Sanitation Data'!$D$6,0,10*ROW('Sanitation Data'!D176)),NA())</f>
        <v>#N/A</v>
      </c>
      <c r="X182" s="508" t="e">
        <f ca="1">+IF(AND(ISNUMBER(OFFSET('Sanitation Data'!$D$10,0,10*ROW('Sanitation Data'!D176))),'Data Summary'!CM182="Yes"),OFFSET('Sanitation Data'!$D$10,0,10*ROW('Sanitation Data'!D176)),NA())</f>
        <v>#N/A</v>
      </c>
      <c r="Y182" s="508" t="e">
        <f ca="1">+IF(AND(ISNUMBER(OFFSET('Sanitation Data'!$D$11,0,10*ROW('Sanitation Data'!D176))),'Data Summary'!CN182="Yes"),OFFSET('Sanitation Data'!$D$11,0,10*ROW('Sanitation Data'!D176)),NA())</f>
        <v>#N/A</v>
      </c>
      <c r="Z182" s="508" t="e">
        <f ca="1">+IF(AND(ISNUMBER(OFFSET('Sanitation Data'!$D$12,0,10*ROW('Sanitation Data'!D176))),'Data Summary'!CO182="Yes"),OFFSET('Sanitation Data'!$D$12,0,10*ROW('Sanitation Data'!D176)),NA())</f>
        <v>#N/A</v>
      </c>
      <c r="AA182" s="508" t="e">
        <f ca="1">+IF(AND(ISNUMBER(OFFSET('Sanitation Data'!$E$4,0,10*ROW('Sanitation Data'!E176))),'Data Summary'!CP182="Yes"),100-OFFSET('Sanitation Data'!$E$4,0,10*ROW('Sanitation Data'!E176)),NA())</f>
        <v>#N/A</v>
      </c>
      <c r="AB182" s="508" t="e">
        <f ca="1">+IF(AND(ISNUMBER(OFFSET('Sanitation Data'!$E$6,0,10*ROW('Sanitation Data'!E176))),'Data Summary'!CQ182="Yes"),OFFSET('Sanitation Data'!$E$6,0,10*ROW('Sanitation Data'!E176)),NA())</f>
        <v>#N/A</v>
      </c>
      <c r="AC182" s="508" t="e">
        <f ca="1">+IF(AND(ISNUMBER(OFFSET('Sanitation Data'!$E$10,0,10*ROW('Sanitation Data'!E176))),'Data Summary'!CR182="Yes"),OFFSET('Sanitation Data'!$E$10,0,10*ROW('Sanitation Data'!E176)),NA())</f>
        <v>#N/A</v>
      </c>
      <c r="AD182" s="508" t="e">
        <f ca="1">+IF(AND(ISNUMBER(OFFSET('Sanitation Data'!$E$11,0,10*ROW('Sanitation Data'!E176))),'Data Summary'!CS182="Yes"),OFFSET('Sanitation Data'!$E$11,0,10*ROW('Sanitation Data'!E176)),NA())</f>
        <v>#N/A</v>
      </c>
      <c r="AE182" s="508" t="e">
        <f ca="1">+IF(AND(ISNUMBER(OFFSET('Sanitation Data'!$E$12,0,10*ROW('Sanitation Data'!E176))),'Data Summary'!CT182="Yes"),OFFSET('Sanitation Data'!$E$12,0,10*ROW('Sanitation Data'!E176)),NA())</f>
        <v>#N/A</v>
      </c>
      <c r="AF182" s="508" t="e">
        <f ca="1">+IF(AND(ISNUMBER(OFFSET('Sanitation Data'!$F$4,0,10*ROW('Sanitation Data'!F176))),'Data Summary'!CU182="Yes"),100-OFFSET('Sanitation Data'!$F$4,0,10*ROW('Sanitation Data'!F176)),NA())</f>
        <v>#N/A</v>
      </c>
      <c r="AG182" s="508" t="e">
        <f ca="1">+IF(AND(ISNUMBER(OFFSET('Sanitation Data'!$F$6,0,10*ROW('Sanitation Data'!F176))),'Data Summary'!CV182="Yes"),OFFSET('Sanitation Data'!$F$6,0,10*ROW('Sanitation Data'!F176)),NA())</f>
        <v>#N/A</v>
      </c>
      <c r="AH182" s="508" t="e">
        <f ca="1">+IF(AND(ISNUMBER(OFFSET('Sanitation Data'!$F$10,0,10*ROW('Sanitation Data'!F176))),'Data Summary'!CW182="Yes"),OFFSET('Sanitation Data'!$F$10,0,10*ROW('Sanitation Data'!F176)),NA())</f>
        <v>#N/A</v>
      </c>
      <c r="AI182" s="508" t="e">
        <f ca="1">+IF(AND(ISNUMBER(OFFSET('Sanitation Data'!$F$11,0,10*ROW('Sanitation Data'!F176))),'Data Summary'!CX182="Yes"),OFFSET('Sanitation Data'!$F$11,0,10*ROW('Sanitation Data'!F176)),NA())</f>
        <v>#N/A</v>
      </c>
      <c r="AJ182" s="508" t="e">
        <f ca="1">+IF(AND(ISNUMBER(OFFSET('Sanitation Data'!$F$12,0,10*ROW('Sanitation Data'!F176))),'Data Summary'!CY182="Yes"),OFFSET('Sanitation Data'!$F$12,0,10*ROW('Sanitation Data'!F176)),NA())</f>
        <v>#N/A</v>
      </c>
      <c r="AK182" s="508" t="e">
        <f ca="1">+IF(AND(ISNUMBER(OFFSET('Sanitation Data'!$G$4,0,10*ROW('Sanitation Data'!G176))),'Data Summary'!CZ182="Yes"),100-OFFSET('Sanitation Data'!$G$4,0,10*ROW('Sanitation Data'!G176)),NA())</f>
        <v>#N/A</v>
      </c>
      <c r="AL182" s="508" t="e">
        <f ca="1">+IF(AND(ISNUMBER(OFFSET('Sanitation Data'!$G$6,0,10*ROW('Sanitation Data'!G176))),'Data Summary'!DA182="Yes"),OFFSET('Sanitation Data'!$G$6,0,10*ROW('Sanitation Data'!G176)),NA())</f>
        <v>#N/A</v>
      </c>
      <c r="AM182" s="508" t="e">
        <f ca="1">+IF(AND(ISNUMBER(OFFSET('Sanitation Data'!$G$10,0,10*ROW('Sanitation Data'!G176))),'Data Summary'!DB182="Yes"),OFFSET('Sanitation Data'!$G$10,0,10*ROW('Sanitation Data'!G176)),NA())</f>
        <v>#N/A</v>
      </c>
      <c r="AN182" s="508" t="e">
        <f ca="1">+IF(AND(ISNUMBER(OFFSET('Sanitation Data'!$G$11,0,10*ROW('Sanitation Data'!G176))),'Data Summary'!DC182="Yes"),OFFSET('Sanitation Data'!$G$11,0,10*ROW('Sanitation Data'!G176)),NA())</f>
        <v>#N/A</v>
      </c>
      <c r="AO182" s="508" t="e">
        <f ca="1">+IF(AND(ISNUMBER(OFFSET('Sanitation Data'!$G$12,0,10*ROW('Sanitation Data'!G176))),'Data Summary'!DD182="Yes"),OFFSET('Sanitation Data'!$G$12,0,10*ROW('Sanitation Data'!G176)),NA())</f>
        <v>#N/A</v>
      </c>
      <c r="AP182" s="508" t="e">
        <f ca="1">+IF(AND(ISNUMBER(OFFSET('Sanitation Data'!$H$4,0,10*ROW('Sanitation Data'!H176))),'Data Summary'!DE182="Yes"),100-OFFSET('Sanitation Data'!$H$4,0,10*ROW('Sanitation Data'!H176)),NA())</f>
        <v>#N/A</v>
      </c>
      <c r="AQ182" s="508" t="e">
        <f ca="1">+IF(AND(ISNUMBER(OFFSET('Sanitation Data'!$H$6,0,10*ROW('Sanitation Data'!H176))),'Data Summary'!DF182="Yes"),OFFSET('Sanitation Data'!$H$6,0,10*ROW('Sanitation Data'!H176)),NA())</f>
        <v>#N/A</v>
      </c>
      <c r="AR182" s="508" t="e">
        <f ca="1">+IF(AND(ISNUMBER(OFFSET('Sanitation Data'!$H$10,0,10*ROW('Sanitation Data'!H176))),'Data Summary'!DG182="Yes"),OFFSET('Sanitation Data'!$H$10,0,10*ROW('Sanitation Data'!H176)),NA())</f>
        <v>#N/A</v>
      </c>
      <c r="AS182" s="508" t="e">
        <f ca="1">+IF(AND(ISNUMBER(OFFSET('Sanitation Data'!$H$11,0,10*ROW('Sanitation Data'!H176))),'Data Summary'!DH182="Yes"),OFFSET('Sanitation Data'!$H$11,0,10*ROW('Sanitation Data'!H176)),NA())</f>
        <v>#N/A</v>
      </c>
      <c r="AT182" s="508" t="e">
        <f ca="1">+IF(AND(ISNUMBER(OFFSET('Sanitation Data'!$H$12,0,10*ROW('Sanitation Data'!H176))),'Data Summary'!DI182="Yes"),OFFSET('Sanitation Data'!$H$12,0,10*ROW('Sanitation Data'!H176)),NA())</f>
        <v>#N/A</v>
      </c>
      <c r="AU182" s="508" t="e">
        <f ca="1">+IF(AND(ISNUMBER(OFFSET('Sanitation Data'!$I$4,0,10*ROW('Sanitation Data'!I176))),'Data Summary'!DJ182="Yes"),100-OFFSET('Sanitation Data'!$I$4,0,10*ROW('Sanitation Data'!I176)),NA())</f>
        <v>#N/A</v>
      </c>
      <c r="AV182" s="508" t="e">
        <f ca="1">+IF(AND(ISNUMBER(OFFSET('Sanitation Data'!$I$6,0,10*ROW('Sanitation Data'!I176))),'Data Summary'!DK182="Yes"),OFFSET('Sanitation Data'!$I$6,0,10*ROW('Sanitation Data'!I176)),NA())</f>
        <v>#N/A</v>
      </c>
      <c r="AW182" s="508" t="e">
        <f ca="1">+IF(AND(ISNUMBER(OFFSET('Sanitation Data'!$I$10,0,10*ROW('Sanitation Data'!I176))),'Data Summary'!DL182="Yes"),OFFSET('Sanitation Data'!$I$10,0,10*ROW('Sanitation Data'!I176)),NA())</f>
        <v>#N/A</v>
      </c>
      <c r="AX182" s="508" t="e">
        <f ca="1">+IF(AND(ISNUMBER(OFFSET('Sanitation Data'!$I$11,0,10*ROW('Sanitation Data'!I176))),'Data Summary'!DM182="Yes"),OFFSET('Sanitation Data'!$I$11,0,10*ROW('Sanitation Data'!I176)),NA())</f>
        <v>#N/A</v>
      </c>
      <c r="AY182" s="508" t="e">
        <f ca="1">+IF(AND(ISNUMBER(OFFSET('Sanitation Data'!$I$12,0,10*ROW('Sanitation Data'!I176))),'Data Summary'!DN182="Yes"),OFFSET('Sanitation Data'!$I$12,0,10*ROW('Sanitation Data'!I176)),NA())</f>
        <v>#N/A</v>
      </c>
      <c r="AZ182" s="509" t="e">
        <f ca="1">+IF(AND(ISNUMBER(OFFSET('Hygiene Data'!$D$5,0,10*ROW('Hygiene Data'!D176))),'Data Summary'!DO182="Yes"),OFFSET('Hygiene Data'!$D$5,0,10*ROW('Hygiene Data'!D176)),NA())</f>
        <v>#N/A</v>
      </c>
      <c r="BA182" s="509" t="e">
        <f ca="1">+IF(AND(ISNUMBER(OFFSET('Hygiene Data'!$D$7,0,10*ROW('Hygiene Data'!D176))),'Data Summary'!DP182="Yes"),OFFSET('Hygiene Data'!$D$7,0,10*ROW('Hygiene Data'!D176)),NA())</f>
        <v>#N/A</v>
      </c>
      <c r="BB182" s="509" t="e">
        <f ca="1">+IF(AND(ISNUMBER(OFFSET('Hygiene Data'!$D$9,0,10*ROW('Hygiene Data'!D176))),'Data Summary'!DQ182="Yes"),OFFSET('Hygiene Data'!$D$9,0,10*ROW('Hygiene Data'!D176)),NA())</f>
        <v>#N/A</v>
      </c>
      <c r="BC182" s="509" t="e">
        <f ca="1">+IF(AND(ISNUMBER(OFFSET('Hygiene Data'!$E$5,0,10*ROW('Hygiene Data'!E176))),'Data Summary'!DR182="Yes"),OFFSET('Hygiene Data'!$E$5,0,10*ROW('Hygiene Data'!E176)),NA())</f>
        <v>#N/A</v>
      </c>
      <c r="BD182" s="509" t="e">
        <f ca="1">+IF(AND(ISNUMBER(OFFSET('Hygiene Data'!$E$7,0,10*ROW('Hygiene Data'!E176))),'Data Summary'!DS182="Yes"),OFFSET('Hygiene Data'!$E$7,0,10*ROW('Hygiene Data'!E176)),NA())</f>
        <v>#N/A</v>
      </c>
      <c r="BE182" s="509" t="e">
        <f ca="1">+IF(AND(ISNUMBER(OFFSET('Hygiene Data'!$E$9,0,10*ROW('Hygiene Data'!E176))),'Data Summary'!DT182="Yes"),OFFSET('Hygiene Data'!$E$9,0,10*ROW('Hygiene Data'!E176)),NA())</f>
        <v>#N/A</v>
      </c>
      <c r="BF182" s="509" t="e">
        <f ca="1">+IF(AND(ISNUMBER(OFFSET('Hygiene Data'!$F$5,0,10*ROW('Hygiene Data'!F176))),'Data Summary'!DU182="Yes"),OFFSET('Hygiene Data'!$F$5,0,10*ROW('Hygiene Data'!F176)),NA())</f>
        <v>#N/A</v>
      </c>
      <c r="BG182" s="509" t="e">
        <f ca="1">+IF(AND(ISNUMBER(OFFSET('Hygiene Data'!$F$7,0,10*ROW('Hygiene Data'!F176))),'Data Summary'!DV182="Yes"),OFFSET('Hygiene Data'!$F$7,0,10*ROW('Hygiene Data'!F176)),NA())</f>
        <v>#N/A</v>
      </c>
      <c r="BH182" s="509" t="e">
        <f ca="1">+IF(AND(ISNUMBER(OFFSET('Hygiene Data'!$F$9,0,10*ROW('Hygiene Data'!F176))),'Data Summary'!DW182="Yes"),OFFSET('Hygiene Data'!$F$9,0,10*ROW('Hygiene Data'!F176)),NA())</f>
        <v>#N/A</v>
      </c>
      <c r="BI182" s="509" t="e">
        <f ca="1">+IF(AND(ISNUMBER(OFFSET('Hygiene Data'!$G$5,0,10*ROW('Hygiene Data'!G176))),'Data Summary'!DX182="Yes"),OFFSET('Hygiene Data'!$G$5,0,10*ROW('Hygiene Data'!G176)),NA())</f>
        <v>#N/A</v>
      </c>
      <c r="BJ182" s="509" t="e">
        <f ca="1">+IF(AND(ISNUMBER(OFFSET('Hygiene Data'!$G$7,0,10*ROW('Hygiene Data'!G176))),'Data Summary'!DY182="Yes"),OFFSET('Hygiene Data'!$G$7,0,10*ROW('Hygiene Data'!G176)),NA())</f>
        <v>#N/A</v>
      </c>
      <c r="BK182" s="509" t="e">
        <f ca="1">+IF(AND(ISNUMBER(OFFSET('Hygiene Data'!$G$9,0,10*ROW('Hygiene Data'!G176))),'Data Summary'!DZ182="Yes"),OFFSET('Hygiene Data'!$G$9,0,10*ROW('Hygiene Data'!G176)),NA())</f>
        <v>#N/A</v>
      </c>
      <c r="BL182" s="509" t="e">
        <f ca="1">+IF(AND(ISNUMBER(OFFSET('Hygiene Data'!$H$5,0,10*ROW('Hygiene Data'!H176))),'Data Summary'!EA182="Yes"),OFFSET('Hygiene Data'!$H$5,0,10*ROW('Hygiene Data'!H176)),NA())</f>
        <v>#N/A</v>
      </c>
      <c r="BM182" s="509" t="e">
        <f ca="1">+IF(AND(ISNUMBER(OFFSET('Hygiene Data'!$H$7,0,10*ROW('Hygiene Data'!H176))),'Data Summary'!EB182="Yes"),OFFSET('Hygiene Data'!$H$7,0,10*ROW('Hygiene Data'!H176)),NA())</f>
        <v>#N/A</v>
      </c>
      <c r="BN182" s="509" t="e">
        <f ca="1">+IF(AND(ISNUMBER(OFFSET('Hygiene Data'!$H$9,0,10*ROW('Hygiene Data'!H176))),'Data Summary'!EC182="Yes"),OFFSET('Hygiene Data'!$H$9,0,10*ROW('Hygiene Data'!H176)),NA())</f>
        <v>#N/A</v>
      </c>
      <c r="BO182" s="509" t="e">
        <f ca="1">+IF(AND(ISNUMBER(OFFSET('Hygiene Data'!$I$5,0,10*ROW('Hygiene Data'!I176))),'Data Summary'!ED182="Yes"),OFFSET('Hygiene Data'!$I$5,0,10*ROW('Hygiene Data'!I176)),NA())</f>
        <v>#N/A</v>
      </c>
      <c r="BP182" s="509" t="e">
        <f ca="1">+IF(AND(ISNUMBER(OFFSET('Hygiene Data'!$I$7,0,10*ROW('Hygiene Data'!I176))),'Data Summary'!EE182="Yes"),OFFSET('Hygiene Data'!$I$7,0,10*ROW('Hygiene Data'!I176)),NA())</f>
        <v>#N/A</v>
      </c>
      <c r="BQ182" s="509" t="e">
        <f ca="1">+IF(AND(ISNUMBER(OFFSET('Hygiene Data'!$I$9,0,10*ROW('Hygiene Data'!I176))),'Data Summary'!EF182="Yes"),OFFSET('Hygiene Data'!$I$9,0,10*ROW('Hygiene Data'!I176)),NA())</f>
        <v>#N/A</v>
      </c>
    </row>
    <row r="183" spans="1:69" x14ac:dyDescent="0.25">
      <c r="A183" s="505" t="e">
        <f ca="1">+RIGHT('Data Summary'!A183,LEN('Data Summary'!A183)-9)</f>
        <v>#VALUE!</v>
      </c>
      <c r="B183" s="479" t="str">
        <f ca="1">+IF(ISTEXT('Data Summary'!B183),'Data Summary'!B183,"")</f>
        <v/>
      </c>
      <c r="C183" s="506" t="e">
        <f ca="1">+VALUE('Data Summary'!C183)</f>
        <v>#VALUE!</v>
      </c>
      <c r="D183" s="507" t="e">
        <f ca="1">+IF(AND(ISNUMBER(OFFSET('Water Data'!$D$4,0,10*ROW('Water Data'!D177))),'Data Summary'!BS183="Yes"),100-OFFSET('Water Data'!$D$4,0,10*ROW('Water Data'!D177)),NA())</f>
        <v>#N/A</v>
      </c>
      <c r="E183" s="507" t="e">
        <f ca="1">+IF(AND(ISNUMBER(OFFSET('Water Data'!$D$6,0,10*ROW('Water Data'!D177))),'Data Summary'!BT183="Yes"),OFFSET('Water Data'!$D$6,0,10*ROW('Water Data'!D177)),NA())</f>
        <v>#N/A</v>
      </c>
      <c r="F183" s="507" t="e">
        <f ca="1">+IF(AND(ISNUMBER(OFFSET('Water Data'!$D$9,0,10*ROW('Water Data'!D177))),'Data Summary'!BU183="Yes"),OFFSET('Water Data'!$D$9,0,10*ROW('Water Data'!D177)),NA())</f>
        <v>#N/A</v>
      </c>
      <c r="G183" s="507" t="e">
        <f ca="1">+IF(AND(ISNUMBER(OFFSET('Water Data'!$E$4,0,10*ROW('Water Data'!E177))),'Data Summary'!BV183="Yes"),100-OFFSET('Water Data'!$E$4,0,10*ROW('Water Data'!E177)),NA())</f>
        <v>#N/A</v>
      </c>
      <c r="H183" s="507" t="e">
        <f ca="1">+IF(AND(ISNUMBER(OFFSET('Water Data'!$E$6,0,10*ROW('Water Data'!E177))),'Data Summary'!BW183="Yes"),OFFSET('Water Data'!$E$6,0,10*ROW('Water Data'!E177)),NA())</f>
        <v>#N/A</v>
      </c>
      <c r="I183" s="507" t="e">
        <f ca="1">+IF(AND(ISNUMBER(OFFSET('Water Data'!$E$9,0,10*ROW('Water Data'!E177))),'Data Summary'!BX183="Yes"),OFFSET('Water Data'!$E$9,0,10*ROW('Water Data'!E177)),NA())</f>
        <v>#N/A</v>
      </c>
      <c r="J183" s="507" t="e">
        <f ca="1">+IF(AND(ISNUMBER(OFFSET('Water Data'!$F$4,0,10*ROW('Water Data'!F177))),'Data Summary'!BY183="Yes"),100-OFFSET('Water Data'!$F$4,0,10*ROW('Water Data'!F177)),NA())</f>
        <v>#N/A</v>
      </c>
      <c r="K183" s="507" t="e">
        <f ca="1">+IF(AND(ISNUMBER(OFFSET('Water Data'!$F$6,0,10*ROW('Water Data'!F177))),'Data Summary'!BZ183="Yes"),OFFSET('Water Data'!$F$6,0,10*ROW('Water Data'!F177)),NA())</f>
        <v>#N/A</v>
      </c>
      <c r="L183" s="507" t="e">
        <f ca="1">+IF(AND(ISNUMBER(OFFSET('Water Data'!$F$9,0,10*ROW('Water Data'!F177))),'Data Summary'!CA183="Yes"),OFFSET('Water Data'!$F$9,0,10*ROW('Water Data'!F177)),NA())</f>
        <v>#N/A</v>
      </c>
      <c r="M183" s="507" t="e">
        <f ca="1">+IF(AND(ISNUMBER(OFFSET('Water Data'!$G$4,0,10*ROW('Water Data'!G177))),'Data Summary'!CB183="Yes"),100-OFFSET('Water Data'!$G$4,0,10*ROW('Water Data'!G177)),NA())</f>
        <v>#N/A</v>
      </c>
      <c r="N183" s="507" t="e">
        <f ca="1">+IF(AND(ISNUMBER(OFFSET('Water Data'!$G$6,0,10*ROW('Water Data'!G177))),'Data Summary'!CC183="Yes"),OFFSET('Water Data'!$G$6,0,10*ROW('Water Data'!G177)),NA())</f>
        <v>#N/A</v>
      </c>
      <c r="O183" s="507" t="e">
        <f ca="1">+IF(AND(ISNUMBER(OFFSET('Water Data'!$G$9,0,10*ROW('Water Data'!G177))),'Data Summary'!CD183="Yes"),OFFSET('Water Data'!$G$9,0,10*ROW('Water Data'!G177)),NA())</f>
        <v>#N/A</v>
      </c>
      <c r="P183" s="507" t="e">
        <f ca="1">+IF(AND(ISNUMBER(OFFSET('Water Data'!$H$4,0,10*ROW('Water Data'!H177))),'Data Summary'!CE183="Yes"),100-OFFSET('Water Data'!$H$4,0,10*ROW('Water Data'!H177)),NA())</f>
        <v>#N/A</v>
      </c>
      <c r="Q183" s="507" t="e">
        <f ca="1">+IF(AND(ISNUMBER(OFFSET('Water Data'!$H$6,0,10*ROW('Water Data'!H177))),'Data Summary'!CF183="Yes"),OFFSET('Water Data'!$H$6,0,10*ROW('Water Data'!H177)),NA())</f>
        <v>#N/A</v>
      </c>
      <c r="R183" s="507" t="e">
        <f ca="1">+IF(AND(ISNUMBER(OFFSET('Water Data'!$H$9,0,10*ROW('Water Data'!H177))),'Data Summary'!CG183="Yes"),OFFSET('Water Data'!$H$9,0,10*ROW('Water Data'!H177)),NA())</f>
        <v>#N/A</v>
      </c>
      <c r="S183" s="507" t="e">
        <f ca="1">+IF(AND(ISNUMBER(OFFSET('Water Data'!$I$4,0,10*ROW('Water Data'!I177))),'Data Summary'!CH183="Yes"),100-OFFSET('Water Data'!$I$4,0,10*ROW('Water Data'!I177)),NA())</f>
        <v>#N/A</v>
      </c>
      <c r="T183" s="507" t="e">
        <f ca="1">+IF(AND(ISNUMBER(OFFSET('Water Data'!$I$6,0,10*ROW('Water Data'!I177))),'Data Summary'!CI183="Yes"),OFFSET('Water Data'!$I$6,0,10*ROW('Water Data'!I177)),NA())</f>
        <v>#N/A</v>
      </c>
      <c r="U183" s="507" t="e">
        <f ca="1">+IF(AND(ISNUMBER(OFFSET('Water Data'!$I$9,0,10*ROW('Water Data'!I177))),'Data Summary'!CJ183="Yes"),OFFSET('Water Data'!$I$9,0,10*ROW('Water Data'!I177)),NA())</f>
        <v>#N/A</v>
      </c>
      <c r="V183" s="508" t="e">
        <f ca="1">+IF(AND(ISNUMBER(OFFSET('Sanitation Data'!$D$4,0,10*ROW('Sanitation Data'!D177))),'Data Summary'!CK183="Yes"),100-OFFSET('Sanitation Data'!$D$4,0,10*ROW('Sanitation Data'!D177)),NA())</f>
        <v>#N/A</v>
      </c>
      <c r="W183" s="508" t="e">
        <f ca="1">+IF(AND(ISNUMBER(OFFSET('Sanitation Data'!$D$6,0,10*ROW('Sanitation Data'!D177))),'Data Summary'!CL183="Yes"),OFFSET('Sanitation Data'!$D$6,0,10*ROW('Sanitation Data'!D177)),NA())</f>
        <v>#N/A</v>
      </c>
      <c r="X183" s="508" t="e">
        <f ca="1">+IF(AND(ISNUMBER(OFFSET('Sanitation Data'!$D$10,0,10*ROW('Sanitation Data'!D177))),'Data Summary'!CM183="Yes"),OFFSET('Sanitation Data'!$D$10,0,10*ROW('Sanitation Data'!D177)),NA())</f>
        <v>#N/A</v>
      </c>
      <c r="Y183" s="508" t="e">
        <f ca="1">+IF(AND(ISNUMBER(OFFSET('Sanitation Data'!$D$11,0,10*ROW('Sanitation Data'!D177))),'Data Summary'!CN183="Yes"),OFFSET('Sanitation Data'!$D$11,0,10*ROW('Sanitation Data'!D177)),NA())</f>
        <v>#N/A</v>
      </c>
      <c r="Z183" s="508" t="e">
        <f ca="1">+IF(AND(ISNUMBER(OFFSET('Sanitation Data'!$D$12,0,10*ROW('Sanitation Data'!D177))),'Data Summary'!CO183="Yes"),OFFSET('Sanitation Data'!$D$12,0,10*ROW('Sanitation Data'!D177)),NA())</f>
        <v>#N/A</v>
      </c>
      <c r="AA183" s="508" t="e">
        <f ca="1">+IF(AND(ISNUMBER(OFFSET('Sanitation Data'!$E$4,0,10*ROW('Sanitation Data'!E177))),'Data Summary'!CP183="Yes"),100-OFFSET('Sanitation Data'!$E$4,0,10*ROW('Sanitation Data'!E177)),NA())</f>
        <v>#N/A</v>
      </c>
      <c r="AB183" s="508" t="e">
        <f ca="1">+IF(AND(ISNUMBER(OFFSET('Sanitation Data'!$E$6,0,10*ROW('Sanitation Data'!E177))),'Data Summary'!CQ183="Yes"),OFFSET('Sanitation Data'!$E$6,0,10*ROW('Sanitation Data'!E177)),NA())</f>
        <v>#N/A</v>
      </c>
      <c r="AC183" s="508" t="e">
        <f ca="1">+IF(AND(ISNUMBER(OFFSET('Sanitation Data'!$E$10,0,10*ROW('Sanitation Data'!E177))),'Data Summary'!CR183="Yes"),OFFSET('Sanitation Data'!$E$10,0,10*ROW('Sanitation Data'!E177)),NA())</f>
        <v>#N/A</v>
      </c>
      <c r="AD183" s="508" t="e">
        <f ca="1">+IF(AND(ISNUMBER(OFFSET('Sanitation Data'!$E$11,0,10*ROW('Sanitation Data'!E177))),'Data Summary'!CS183="Yes"),OFFSET('Sanitation Data'!$E$11,0,10*ROW('Sanitation Data'!E177)),NA())</f>
        <v>#N/A</v>
      </c>
      <c r="AE183" s="508" t="e">
        <f ca="1">+IF(AND(ISNUMBER(OFFSET('Sanitation Data'!$E$12,0,10*ROW('Sanitation Data'!E177))),'Data Summary'!CT183="Yes"),OFFSET('Sanitation Data'!$E$12,0,10*ROW('Sanitation Data'!E177)),NA())</f>
        <v>#N/A</v>
      </c>
      <c r="AF183" s="508" t="e">
        <f ca="1">+IF(AND(ISNUMBER(OFFSET('Sanitation Data'!$F$4,0,10*ROW('Sanitation Data'!F177))),'Data Summary'!CU183="Yes"),100-OFFSET('Sanitation Data'!$F$4,0,10*ROW('Sanitation Data'!F177)),NA())</f>
        <v>#N/A</v>
      </c>
      <c r="AG183" s="508" t="e">
        <f ca="1">+IF(AND(ISNUMBER(OFFSET('Sanitation Data'!$F$6,0,10*ROW('Sanitation Data'!F177))),'Data Summary'!CV183="Yes"),OFFSET('Sanitation Data'!$F$6,0,10*ROW('Sanitation Data'!F177)),NA())</f>
        <v>#N/A</v>
      </c>
      <c r="AH183" s="508" t="e">
        <f ca="1">+IF(AND(ISNUMBER(OFFSET('Sanitation Data'!$F$10,0,10*ROW('Sanitation Data'!F177))),'Data Summary'!CW183="Yes"),OFFSET('Sanitation Data'!$F$10,0,10*ROW('Sanitation Data'!F177)),NA())</f>
        <v>#N/A</v>
      </c>
      <c r="AI183" s="508" t="e">
        <f ca="1">+IF(AND(ISNUMBER(OFFSET('Sanitation Data'!$F$11,0,10*ROW('Sanitation Data'!F177))),'Data Summary'!CX183="Yes"),OFFSET('Sanitation Data'!$F$11,0,10*ROW('Sanitation Data'!F177)),NA())</f>
        <v>#N/A</v>
      </c>
      <c r="AJ183" s="508" t="e">
        <f ca="1">+IF(AND(ISNUMBER(OFFSET('Sanitation Data'!$F$12,0,10*ROW('Sanitation Data'!F177))),'Data Summary'!CY183="Yes"),OFFSET('Sanitation Data'!$F$12,0,10*ROW('Sanitation Data'!F177)),NA())</f>
        <v>#N/A</v>
      </c>
      <c r="AK183" s="508" t="e">
        <f ca="1">+IF(AND(ISNUMBER(OFFSET('Sanitation Data'!$G$4,0,10*ROW('Sanitation Data'!G177))),'Data Summary'!CZ183="Yes"),100-OFFSET('Sanitation Data'!$G$4,0,10*ROW('Sanitation Data'!G177)),NA())</f>
        <v>#N/A</v>
      </c>
      <c r="AL183" s="508" t="e">
        <f ca="1">+IF(AND(ISNUMBER(OFFSET('Sanitation Data'!$G$6,0,10*ROW('Sanitation Data'!G177))),'Data Summary'!DA183="Yes"),OFFSET('Sanitation Data'!$G$6,0,10*ROW('Sanitation Data'!G177)),NA())</f>
        <v>#N/A</v>
      </c>
      <c r="AM183" s="508" t="e">
        <f ca="1">+IF(AND(ISNUMBER(OFFSET('Sanitation Data'!$G$10,0,10*ROW('Sanitation Data'!G177))),'Data Summary'!DB183="Yes"),OFFSET('Sanitation Data'!$G$10,0,10*ROW('Sanitation Data'!G177)),NA())</f>
        <v>#N/A</v>
      </c>
      <c r="AN183" s="508" t="e">
        <f ca="1">+IF(AND(ISNUMBER(OFFSET('Sanitation Data'!$G$11,0,10*ROW('Sanitation Data'!G177))),'Data Summary'!DC183="Yes"),OFFSET('Sanitation Data'!$G$11,0,10*ROW('Sanitation Data'!G177)),NA())</f>
        <v>#N/A</v>
      </c>
      <c r="AO183" s="508" t="e">
        <f ca="1">+IF(AND(ISNUMBER(OFFSET('Sanitation Data'!$G$12,0,10*ROW('Sanitation Data'!G177))),'Data Summary'!DD183="Yes"),OFFSET('Sanitation Data'!$G$12,0,10*ROW('Sanitation Data'!G177)),NA())</f>
        <v>#N/A</v>
      </c>
      <c r="AP183" s="508" t="e">
        <f ca="1">+IF(AND(ISNUMBER(OFFSET('Sanitation Data'!$H$4,0,10*ROW('Sanitation Data'!H177))),'Data Summary'!DE183="Yes"),100-OFFSET('Sanitation Data'!$H$4,0,10*ROW('Sanitation Data'!H177)),NA())</f>
        <v>#N/A</v>
      </c>
      <c r="AQ183" s="508" t="e">
        <f ca="1">+IF(AND(ISNUMBER(OFFSET('Sanitation Data'!$H$6,0,10*ROW('Sanitation Data'!H177))),'Data Summary'!DF183="Yes"),OFFSET('Sanitation Data'!$H$6,0,10*ROW('Sanitation Data'!H177)),NA())</f>
        <v>#N/A</v>
      </c>
      <c r="AR183" s="508" t="e">
        <f ca="1">+IF(AND(ISNUMBER(OFFSET('Sanitation Data'!$H$10,0,10*ROW('Sanitation Data'!H177))),'Data Summary'!DG183="Yes"),OFFSET('Sanitation Data'!$H$10,0,10*ROW('Sanitation Data'!H177)),NA())</f>
        <v>#N/A</v>
      </c>
      <c r="AS183" s="508" t="e">
        <f ca="1">+IF(AND(ISNUMBER(OFFSET('Sanitation Data'!$H$11,0,10*ROW('Sanitation Data'!H177))),'Data Summary'!DH183="Yes"),OFFSET('Sanitation Data'!$H$11,0,10*ROW('Sanitation Data'!H177)),NA())</f>
        <v>#N/A</v>
      </c>
      <c r="AT183" s="508" t="e">
        <f ca="1">+IF(AND(ISNUMBER(OFFSET('Sanitation Data'!$H$12,0,10*ROW('Sanitation Data'!H177))),'Data Summary'!DI183="Yes"),OFFSET('Sanitation Data'!$H$12,0,10*ROW('Sanitation Data'!H177)),NA())</f>
        <v>#N/A</v>
      </c>
      <c r="AU183" s="508" t="e">
        <f ca="1">+IF(AND(ISNUMBER(OFFSET('Sanitation Data'!$I$4,0,10*ROW('Sanitation Data'!I177))),'Data Summary'!DJ183="Yes"),100-OFFSET('Sanitation Data'!$I$4,0,10*ROW('Sanitation Data'!I177)),NA())</f>
        <v>#N/A</v>
      </c>
      <c r="AV183" s="508" t="e">
        <f ca="1">+IF(AND(ISNUMBER(OFFSET('Sanitation Data'!$I$6,0,10*ROW('Sanitation Data'!I177))),'Data Summary'!DK183="Yes"),OFFSET('Sanitation Data'!$I$6,0,10*ROW('Sanitation Data'!I177)),NA())</f>
        <v>#N/A</v>
      </c>
      <c r="AW183" s="508" t="e">
        <f ca="1">+IF(AND(ISNUMBER(OFFSET('Sanitation Data'!$I$10,0,10*ROW('Sanitation Data'!I177))),'Data Summary'!DL183="Yes"),OFFSET('Sanitation Data'!$I$10,0,10*ROW('Sanitation Data'!I177)),NA())</f>
        <v>#N/A</v>
      </c>
      <c r="AX183" s="508" t="e">
        <f ca="1">+IF(AND(ISNUMBER(OFFSET('Sanitation Data'!$I$11,0,10*ROW('Sanitation Data'!I177))),'Data Summary'!DM183="Yes"),OFFSET('Sanitation Data'!$I$11,0,10*ROW('Sanitation Data'!I177)),NA())</f>
        <v>#N/A</v>
      </c>
      <c r="AY183" s="508" t="e">
        <f ca="1">+IF(AND(ISNUMBER(OFFSET('Sanitation Data'!$I$12,0,10*ROW('Sanitation Data'!I177))),'Data Summary'!DN183="Yes"),OFFSET('Sanitation Data'!$I$12,0,10*ROW('Sanitation Data'!I177)),NA())</f>
        <v>#N/A</v>
      </c>
      <c r="AZ183" s="509" t="e">
        <f ca="1">+IF(AND(ISNUMBER(OFFSET('Hygiene Data'!$D$5,0,10*ROW('Hygiene Data'!D177))),'Data Summary'!DO183="Yes"),OFFSET('Hygiene Data'!$D$5,0,10*ROW('Hygiene Data'!D177)),NA())</f>
        <v>#N/A</v>
      </c>
      <c r="BA183" s="509" t="e">
        <f ca="1">+IF(AND(ISNUMBER(OFFSET('Hygiene Data'!$D$7,0,10*ROW('Hygiene Data'!D177))),'Data Summary'!DP183="Yes"),OFFSET('Hygiene Data'!$D$7,0,10*ROW('Hygiene Data'!D177)),NA())</f>
        <v>#N/A</v>
      </c>
      <c r="BB183" s="509" t="e">
        <f ca="1">+IF(AND(ISNUMBER(OFFSET('Hygiene Data'!$D$9,0,10*ROW('Hygiene Data'!D177))),'Data Summary'!DQ183="Yes"),OFFSET('Hygiene Data'!$D$9,0,10*ROW('Hygiene Data'!D177)),NA())</f>
        <v>#N/A</v>
      </c>
      <c r="BC183" s="509" t="e">
        <f ca="1">+IF(AND(ISNUMBER(OFFSET('Hygiene Data'!$E$5,0,10*ROW('Hygiene Data'!E177))),'Data Summary'!DR183="Yes"),OFFSET('Hygiene Data'!$E$5,0,10*ROW('Hygiene Data'!E177)),NA())</f>
        <v>#N/A</v>
      </c>
      <c r="BD183" s="509" t="e">
        <f ca="1">+IF(AND(ISNUMBER(OFFSET('Hygiene Data'!$E$7,0,10*ROW('Hygiene Data'!E177))),'Data Summary'!DS183="Yes"),OFFSET('Hygiene Data'!$E$7,0,10*ROW('Hygiene Data'!E177)),NA())</f>
        <v>#N/A</v>
      </c>
      <c r="BE183" s="509" t="e">
        <f ca="1">+IF(AND(ISNUMBER(OFFSET('Hygiene Data'!$E$9,0,10*ROW('Hygiene Data'!E177))),'Data Summary'!DT183="Yes"),OFFSET('Hygiene Data'!$E$9,0,10*ROW('Hygiene Data'!E177)),NA())</f>
        <v>#N/A</v>
      </c>
      <c r="BF183" s="509" t="e">
        <f ca="1">+IF(AND(ISNUMBER(OFFSET('Hygiene Data'!$F$5,0,10*ROW('Hygiene Data'!F177))),'Data Summary'!DU183="Yes"),OFFSET('Hygiene Data'!$F$5,0,10*ROW('Hygiene Data'!F177)),NA())</f>
        <v>#N/A</v>
      </c>
      <c r="BG183" s="509" t="e">
        <f ca="1">+IF(AND(ISNUMBER(OFFSET('Hygiene Data'!$F$7,0,10*ROW('Hygiene Data'!F177))),'Data Summary'!DV183="Yes"),OFFSET('Hygiene Data'!$F$7,0,10*ROW('Hygiene Data'!F177)),NA())</f>
        <v>#N/A</v>
      </c>
      <c r="BH183" s="509" t="e">
        <f ca="1">+IF(AND(ISNUMBER(OFFSET('Hygiene Data'!$F$9,0,10*ROW('Hygiene Data'!F177))),'Data Summary'!DW183="Yes"),OFFSET('Hygiene Data'!$F$9,0,10*ROW('Hygiene Data'!F177)),NA())</f>
        <v>#N/A</v>
      </c>
      <c r="BI183" s="509" t="e">
        <f ca="1">+IF(AND(ISNUMBER(OFFSET('Hygiene Data'!$G$5,0,10*ROW('Hygiene Data'!G177))),'Data Summary'!DX183="Yes"),OFFSET('Hygiene Data'!$G$5,0,10*ROW('Hygiene Data'!G177)),NA())</f>
        <v>#N/A</v>
      </c>
      <c r="BJ183" s="509" t="e">
        <f ca="1">+IF(AND(ISNUMBER(OFFSET('Hygiene Data'!$G$7,0,10*ROW('Hygiene Data'!G177))),'Data Summary'!DY183="Yes"),OFFSET('Hygiene Data'!$G$7,0,10*ROW('Hygiene Data'!G177)),NA())</f>
        <v>#N/A</v>
      </c>
      <c r="BK183" s="509" t="e">
        <f ca="1">+IF(AND(ISNUMBER(OFFSET('Hygiene Data'!$G$9,0,10*ROW('Hygiene Data'!G177))),'Data Summary'!DZ183="Yes"),OFFSET('Hygiene Data'!$G$9,0,10*ROW('Hygiene Data'!G177)),NA())</f>
        <v>#N/A</v>
      </c>
      <c r="BL183" s="509" t="e">
        <f ca="1">+IF(AND(ISNUMBER(OFFSET('Hygiene Data'!$H$5,0,10*ROW('Hygiene Data'!H177))),'Data Summary'!EA183="Yes"),OFFSET('Hygiene Data'!$H$5,0,10*ROW('Hygiene Data'!H177)),NA())</f>
        <v>#N/A</v>
      </c>
      <c r="BM183" s="509" t="e">
        <f ca="1">+IF(AND(ISNUMBER(OFFSET('Hygiene Data'!$H$7,0,10*ROW('Hygiene Data'!H177))),'Data Summary'!EB183="Yes"),OFFSET('Hygiene Data'!$H$7,0,10*ROW('Hygiene Data'!H177)),NA())</f>
        <v>#N/A</v>
      </c>
      <c r="BN183" s="509" t="e">
        <f ca="1">+IF(AND(ISNUMBER(OFFSET('Hygiene Data'!$H$9,0,10*ROW('Hygiene Data'!H177))),'Data Summary'!EC183="Yes"),OFFSET('Hygiene Data'!$H$9,0,10*ROW('Hygiene Data'!H177)),NA())</f>
        <v>#N/A</v>
      </c>
      <c r="BO183" s="509" t="e">
        <f ca="1">+IF(AND(ISNUMBER(OFFSET('Hygiene Data'!$I$5,0,10*ROW('Hygiene Data'!I177))),'Data Summary'!ED183="Yes"),OFFSET('Hygiene Data'!$I$5,0,10*ROW('Hygiene Data'!I177)),NA())</f>
        <v>#N/A</v>
      </c>
      <c r="BP183" s="509" t="e">
        <f ca="1">+IF(AND(ISNUMBER(OFFSET('Hygiene Data'!$I$7,0,10*ROW('Hygiene Data'!I177))),'Data Summary'!EE183="Yes"),OFFSET('Hygiene Data'!$I$7,0,10*ROW('Hygiene Data'!I177)),NA())</f>
        <v>#N/A</v>
      </c>
      <c r="BQ183" s="509" t="e">
        <f ca="1">+IF(AND(ISNUMBER(OFFSET('Hygiene Data'!$I$9,0,10*ROW('Hygiene Data'!I177))),'Data Summary'!EF183="Yes"),OFFSET('Hygiene Data'!$I$9,0,10*ROW('Hygiene Data'!I177)),NA())</f>
        <v>#N/A</v>
      </c>
    </row>
    <row r="184" spans="1:69" x14ac:dyDescent="0.25">
      <c r="A184" s="505" t="e">
        <f ca="1">+RIGHT('Data Summary'!A184,LEN('Data Summary'!A184)-9)</f>
        <v>#VALUE!</v>
      </c>
      <c r="B184" s="479" t="str">
        <f ca="1">+IF(ISTEXT('Data Summary'!B184),'Data Summary'!B184,"")</f>
        <v/>
      </c>
      <c r="C184" s="506" t="e">
        <f ca="1">+VALUE('Data Summary'!C184)</f>
        <v>#VALUE!</v>
      </c>
      <c r="D184" s="507" t="e">
        <f ca="1">+IF(AND(ISNUMBER(OFFSET('Water Data'!$D$4,0,10*ROW('Water Data'!D178))),'Data Summary'!BS184="Yes"),100-OFFSET('Water Data'!$D$4,0,10*ROW('Water Data'!D178)),NA())</f>
        <v>#N/A</v>
      </c>
      <c r="E184" s="507" t="e">
        <f ca="1">+IF(AND(ISNUMBER(OFFSET('Water Data'!$D$6,0,10*ROW('Water Data'!D178))),'Data Summary'!BT184="Yes"),OFFSET('Water Data'!$D$6,0,10*ROW('Water Data'!D178)),NA())</f>
        <v>#N/A</v>
      </c>
      <c r="F184" s="507" t="e">
        <f ca="1">+IF(AND(ISNUMBER(OFFSET('Water Data'!$D$9,0,10*ROW('Water Data'!D178))),'Data Summary'!BU184="Yes"),OFFSET('Water Data'!$D$9,0,10*ROW('Water Data'!D178)),NA())</f>
        <v>#N/A</v>
      </c>
      <c r="G184" s="507" t="e">
        <f ca="1">+IF(AND(ISNUMBER(OFFSET('Water Data'!$E$4,0,10*ROW('Water Data'!E178))),'Data Summary'!BV184="Yes"),100-OFFSET('Water Data'!$E$4,0,10*ROW('Water Data'!E178)),NA())</f>
        <v>#N/A</v>
      </c>
      <c r="H184" s="507" t="e">
        <f ca="1">+IF(AND(ISNUMBER(OFFSET('Water Data'!$E$6,0,10*ROW('Water Data'!E178))),'Data Summary'!BW184="Yes"),OFFSET('Water Data'!$E$6,0,10*ROW('Water Data'!E178)),NA())</f>
        <v>#N/A</v>
      </c>
      <c r="I184" s="507" t="e">
        <f ca="1">+IF(AND(ISNUMBER(OFFSET('Water Data'!$E$9,0,10*ROW('Water Data'!E178))),'Data Summary'!BX184="Yes"),OFFSET('Water Data'!$E$9,0,10*ROW('Water Data'!E178)),NA())</f>
        <v>#N/A</v>
      </c>
      <c r="J184" s="507" t="e">
        <f ca="1">+IF(AND(ISNUMBER(OFFSET('Water Data'!$F$4,0,10*ROW('Water Data'!F178))),'Data Summary'!BY184="Yes"),100-OFFSET('Water Data'!$F$4,0,10*ROW('Water Data'!F178)),NA())</f>
        <v>#N/A</v>
      </c>
      <c r="K184" s="507" t="e">
        <f ca="1">+IF(AND(ISNUMBER(OFFSET('Water Data'!$F$6,0,10*ROW('Water Data'!F178))),'Data Summary'!BZ184="Yes"),OFFSET('Water Data'!$F$6,0,10*ROW('Water Data'!F178)),NA())</f>
        <v>#N/A</v>
      </c>
      <c r="L184" s="507" t="e">
        <f ca="1">+IF(AND(ISNUMBER(OFFSET('Water Data'!$F$9,0,10*ROW('Water Data'!F178))),'Data Summary'!CA184="Yes"),OFFSET('Water Data'!$F$9,0,10*ROW('Water Data'!F178)),NA())</f>
        <v>#N/A</v>
      </c>
      <c r="M184" s="507" t="e">
        <f ca="1">+IF(AND(ISNUMBER(OFFSET('Water Data'!$G$4,0,10*ROW('Water Data'!G178))),'Data Summary'!CB184="Yes"),100-OFFSET('Water Data'!$G$4,0,10*ROW('Water Data'!G178)),NA())</f>
        <v>#N/A</v>
      </c>
      <c r="N184" s="507" t="e">
        <f ca="1">+IF(AND(ISNUMBER(OFFSET('Water Data'!$G$6,0,10*ROW('Water Data'!G178))),'Data Summary'!CC184="Yes"),OFFSET('Water Data'!$G$6,0,10*ROW('Water Data'!G178)),NA())</f>
        <v>#N/A</v>
      </c>
      <c r="O184" s="507" t="e">
        <f ca="1">+IF(AND(ISNUMBER(OFFSET('Water Data'!$G$9,0,10*ROW('Water Data'!G178))),'Data Summary'!CD184="Yes"),OFFSET('Water Data'!$G$9,0,10*ROW('Water Data'!G178)),NA())</f>
        <v>#N/A</v>
      </c>
      <c r="P184" s="507" t="e">
        <f ca="1">+IF(AND(ISNUMBER(OFFSET('Water Data'!$H$4,0,10*ROW('Water Data'!H178))),'Data Summary'!CE184="Yes"),100-OFFSET('Water Data'!$H$4,0,10*ROW('Water Data'!H178)),NA())</f>
        <v>#N/A</v>
      </c>
      <c r="Q184" s="507" t="e">
        <f ca="1">+IF(AND(ISNUMBER(OFFSET('Water Data'!$H$6,0,10*ROW('Water Data'!H178))),'Data Summary'!CF184="Yes"),OFFSET('Water Data'!$H$6,0,10*ROW('Water Data'!H178)),NA())</f>
        <v>#N/A</v>
      </c>
      <c r="R184" s="507" t="e">
        <f ca="1">+IF(AND(ISNUMBER(OFFSET('Water Data'!$H$9,0,10*ROW('Water Data'!H178))),'Data Summary'!CG184="Yes"),OFFSET('Water Data'!$H$9,0,10*ROW('Water Data'!H178)),NA())</f>
        <v>#N/A</v>
      </c>
      <c r="S184" s="507" t="e">
        <f ca="1">+IF(AND(ISNUMBER(OFFSET('Water Data'!$I$4,0,10*ROW('Water Data'!I178))),'Data Summary'!CH184="Yes"),100-OFFSET('Water Data'!$I$4,0,10*ROW('Water Data'!I178)),NA())</f>
        <v>#N/A</v>
      </c>
      <c r="T184" s="507" t="e">
        <f ca="1">+IF(AND(ISNUMBER(OFFSET('Water Data'!$I$6,0,10*ROW('Water Data'!I178))),'Data Summary'!CI184="Yes"),OFFSET('Water Data'!$I$6,0,10*ROW('Water Data'!I178)),NA())</f>
        <v>#N/A</v>
      </c>
      <c r="U184" s="507" t="e">
        <f ca="1">+IF(AND(ISNUMBER(OFFSET('Water Data'!$I$9,0,10*ROW('Water Data'!I178))),'Data Summary'!CJ184="Yes"),OFFSET('Water Data'!$I$9,0,10*ROW('Water Data'!I178)),NA())</f>
        <v>#N/A</v>
      </c>
      <c r="V184" s="508" t="e">
        <f ca="1">+IF(AND(ISNUMBER(OFFSET('Sanitation Data'!$D$4,0,10*ROW('Sanitation Data'!D178))),'Data Summary'!CK184="Yes"),100-OFFSET('Sanitation Data'!$D$4,0,10*ROW('Sanitation Data'!D178)),NA())</f>
        <v>#N/A</v>
      </c>
      <c r="W184" s="508" t="e">
        <f ca="1">+IF(AND(ISNUMBER(OFFSET('Sanitation Data'!$D$6,0,10*ROW('Sanitation Data'!D178))),'Data Summary'!CL184="Yes"),OFFSET('Sanitation Data'!$D$6,0,10*ROW('Sanitation Data'!D178)),NA())</f>
        <v>#N/A</v>
      </c>
      <c r="X184" s="508" t="e">
        <f ca="1">+IF(AND(ISNUMBER(OFFSET('Sanitation Data'!$D$10,0,10*ROW('Sanitation Data'!D178))),'Data Summary'!CM184="Yes"),OFFSET('Sanitation Data'!$D$10,0,10*ROW('Sanitation Data'!D178)),NA())</f>
        <v>#N/A</v>
      </c>
      <c r="Y184" s="508" t="e">
        <f ca="1">+IF(AND(ISNUMBER(OFFSET('Sanitation Data'!$D$11,0,10*ROW('Sanitation Data'!D178))),'Data Summary'!CN184="Yes"),OFFSET('Sanitation Data'!$D$11,0,10*ROW('Sanitation Data'!D178)),NA())</f>
        <v>#N/A</v>
      </c>
      <c r="Z184" s="508" t="e">
        <f ca="1">+IF(AND(ISNUMBER(OFFSET('Sanitation Data'!$D$12,0,10*ROW('Sanitation Data'!D178))),'Data Summary'!CO184="Yes"),OFFSET('Sanitation Data'!$D$12,0,10*ROW('Sanitation Data'!D178)),NA())</f>
        <v>#N/A</v>
      </c>
      <c r="AA184" s="508" t="e">
        <f ca="1">+IF(AND(ISNUMBER(OFFSET('Sanitation Data'!$E$4,0,10*ROW('Sanitation Data'!E178))),'Data Summary'!CP184="Yes"),100-OFFSET('Sanitation Data'!$E$4,0,10*ROW('Sanitation Data'!E178)),NA())</f>
        <v>#N/A</v>
      </c>
      <c r="AB184" s="508" t="e">
        <f ca="1">+IF(AND(ISNUMBER(OFFSET('Sanitation Data'!$E$6,0,10*ROW('Sanitation Data'!E178))),'Data Summary'!CQ184="Yes"),OFFSET('Sanitation Data'!$E$6,0,10*ROW('Sanitation Data'!E178)),NA())</f>
        <v>#N/A</v>
      </c>
      <c r="AC184" s="508" t="e">
        <f ca="1">+IF(AND(ISNUMBER(OFFSET('Sanitation Data'!$E$10,0,10*ROW('Sanitation Data'!E178))),'Data Summary'!CR184="Yes"),OFFSET('Sanitation Data'!$E$10,0,10*ROW('Sanitation Data'!E178)),NA())</f>
        <v>#N/A</v>
      </c>
      <c r="AD184" s="508" t="e">
        <f ca="1">+IF(AND(ISNUMBER(OFFSET('Sanitation Data'!$E$11,0,10*ROW('Sanitation Data'!E178))),'Data Summary'!CS184="Yes"),OFFSET('Sanitation Data'!$E$11,0,10*ROW('Sanitation Data'!E178)),NA())</f>
        <v>#N/A</v>
      </c>
      <c r="AE184" s="508" t="e">
        <f ca="1">+IF(AND(ISNUMBER(OFFSET('Sanitation Data'!$E$12,0,10*ROW('Sanitation Data'!E178))),'Data Summary'!CT184="Yes"),OFFSET('Sanitation Data'!$E$12,0,10*ROW('Sanitation Data'!E178)),NA())</f>
        <v>#N/A</v>
      </c>
      <c r="AF184" s="508" t="e">
        <f ca="1">+IF(AND(ISNUMBER(OFFSET('Sanitation Data'!$F$4,0,10*ROW('Sanitation Data'!F178))),'Data Summary'!CU184="Yes"),100-OFFSET('Sanitation Data'!$F$4,0,10*ROW('Sanitation Data'!F178)),NA())</f>
        <v>#N/A</v>
      </c>
      <c r="AG184" s="508" t="e">
        <f ca="1">+IF(AND(ISNUMBER(OFFSET('Sanitation Data'!$F$6,0,10*ROW('Sanitation Data'!F178))),'Data Summary'!CV184="Yes"),OFFSET('Sanitation Data'!$F$6,0,10*ROW('Sanitation Data'!F178)),NA())</f>
        <v>#N/A</v>
      </c>
      <c r="AH184" s="508" t="e">
        <f ca="1">+IF(AND(ISNUMBER(OFFSET('Sanitation Data'!$F$10,0,10*ROW('Sanitation Data'!F178))),'Data Summary'!CW184="Yes"),OFFSET('Sanitation Data'!$F$10,0,10*ROW('Sanitation Data'!F178)),NA())</f>
        <v>#N/A</v>
      </c>
      <c r="AI184" s="508" t="e">
        <f ca="1">+IF(AND(ISNUMBER(OFFSET('Sanitation Data'!$F$11,0,10*ROW('Sanitation Data'!F178))),'Data Summary'!CX184="Yes"),OFFSET('Sanitation Data'!$F$11,0,10*ROW('Sanitation Data'!F178)),NA())</f>
        <v>#N/A</v>
      </c>
      <c r="AJ184" s="508" t="e">
        <f ca="1">+IF(AND(ISNUMBER(OFFSET('Sanitation Data'!$F$12,0,10*ROW('Sanitation Data'!F178))),'Data Summary'!CY184="Yes"),OFFSET('Sanitation Data'!$F$12,0,10*ROW('Sanitation Data'!F178)),NA())</f>
        <v>#N/A</v>
      </c>
      <c r="AK184" s="508" t="e">
        <f ca="1">+IF(AND(ISNUMBER(OFFSET('Sanitation Data'!$G$4,0,10*ROW('Sanitation Data'!G178))),'Data Summary'!CZ184="Yes"),100-OFFSET('Sanitation Data'!$G$4,0,10*ROW('Sanitation Data'!G178)),NA())</f>
        <v>#N/A</v>
      </c>
      <c r="AL184" s="508" t="e">
        <f ca="1">+IF(AND(ISNUMBER(OFFSET('Sanitation Data'!$G$6,0,10*ROW('Sanitation Data'!G178))),'Data Summary'!DA184="Yes"),OFFSET('Sanitation Data'!$G$6,0,10*ROW('Sanitation Data'!G178)),NA())</f>
        <v>#N/A</v>
      </c>
      <c r="AM184" s="508" t="e">
        <f ca="1">+IF(AND(ISNUMBER(OFFSET('Sanitation Data'!$G$10,0,10*ROW('Sanitation Data'!G178))),'Data Summary'!DB184="Yes"),OFFSET('Sanitation Data'!$G$10,0,10*ROW('Sanitation Data'!G178)),NA())</f>
        <v>#N/A</v>
      </c>
      <c r="AN184" s="508" t="e">
        <f ca="1">+IF(AND(ISNUMBER(OFFSET('Sanitation Data'!$G$11,0,10*ROW('Sanitation Data'!G178))),'Data Summary'!DC184="Yes"),OFFSET('Sanitation Data'!$G$11,0,10*ROW('Sanitation Data'!G178)),NA())</f>
        <v>#N/A</v>
      </c>
      <c r="AO184" s="508" t="e">
        <f ca="1">+IF(AND(ISNUMBER(OFFSET('Sanitation Data'!$G$12,0,10*ROW('Sanitation Data'!G178))),'Data Summary'!DD184="Yes"),OFFSET('Sanitation Data'!$G$12,0,10*ROW('Sanitation Data'!G178)),NA())</f>
        <v>#N/A</v>
      </c>
      <c r="AP184" s="508" t="e">
        <f ca="1">+IF(AND(ISNUMBER(OFFSET('Sanitation Data'!$H$4,0,10*ROW('Sanitation Data'!H178))),'Data Summary'!DE184="Yes"),100-OFFSET('Sanitation Data'!$H$4,0,10*ROW('Sanitation Data'!H178)),NA())</f>
        <v>#N/A</v>
      </c>
      <c r="AQ184" s="508" t="e">
        <f ca="1">+IF(AND(ISNUMBER(OFFSET('Sanitation Data'!$H$6,0,10*ROW('Sanitation Data'!H178))),'Data Summary'!DF184="Yes"),OFFSET('Sanitation Data'!$H$6,0,10*ROW('Sanitation Data'!H178)),NA())</f>
        <v>#N/A</v>
      </c>
      <c r="AR184" s="508" t="e">
        <f ca="1">+IF(AND(ISNUMBER(OFFSET('Sanitation Data'!$H$10,0,10*ROW('Sanitation Data'!H178))),'Data Summary'!DG184="Yes"),OFFSET('Sanitation Data'!$H$10,0,10*ROW('Sanitation Data'!H178)),NA())</f>
        <v>#N/A</v>
      </c>
      <c r="AS184" s="508" t="e">
        <f ca="1">+IF(AND(ISNUMBER(OFFSET('Sanitation Data'!$H$11,0,10*ROW('Sanitation Data'!H178))),'Data Summary'!DH184="Yes"),OFFSET('Sanitation Data'!$H$11,0,10*ROW('Sanitation Data'!H178)),NA())</f>
        <v>#N/A</v>
      </c>
      <c r="AT184" s="508" t="e">
        <f ca="1">+IF(AND(ISNUMBER(OFFSET('Sanitation Data'!$H$12,0,10*ROW('Sanitation Data'!H178))),'Data Summary'!DI184="Yes"),OFFSET('Sanitation Data'!$H$12,0,10*ROW('Sanitation Data'!H178)),NA())</f>
        <v>#N/A</v>
      </c>
      <c r="AU184" s="508" t="e">
        <f ca="1">+IF(AND(ISNUMBER(OFFSET('Sanitation Data'!$I$4,0,10*ROW('Sanitation Data'!I178))),'Data Summary'!DJ184="Yes"),100-OFFSET('Sanitation Data'!$I$4,0,10*ROW('Sanitation Data'!I178)),NA())</f>
        <v>#N/A</v>
      </c>
      <c r="AV184" s="508" t="e">
        <f ca="1">+IF(AND(ISNUMBER(OFFSET('Sanitation Data'!$I$6,0,10*ROW('Sanitation Data'!I178))),'Data Summary'!DK184="Yes"),OFFSET('Sanitation Data'!$I$6,0,10*ROW('Sanitation Data'!I178)),NA())</f>
        <v>#N/A</v>
      </c>
      <c r="AW184" s="508" t="e">
        <f ca="1">+IF(AND(ISNUMBER(OFFSET('Sanitation Data'!$I$10,0,10*ROW('Sanitation Data'!I178))),'Data Summary'!DL184="Yes"),OFFSET('Sanitation Data'!$I$10,0,10*ROW('Sanitation Data'!I178)),NA())</f>
        <v>#N/A</v>
      </c>
      <c r="AX184" s="508" t="e">
        <f ca="1">+IF(AND(ISNUMBER(OFFSET('Sanitation Data'!$I$11,0,10*ROW('Sanitation Data'!I178))),'Data Summary'!DM184="Yes"),OFFSET('Sanitation Data'!$I$11,0,10*ROW('Sanitation Data'!I178)),NA())</f>
        <v>#N/A</v>
      </c>
      <c r="AY184" s="508" t="e">
        <f ca="1">+IF(AND(ISNUMBER(OFFSET('Sanitation Data'!$I$12,0,10*ROW('Sanitation Data'!I178))),'Data Summary'!DN184="Yes"),OFFSET('Sanitation Data'!$I$12,0,10*ROW('Sanitation Data'!I178)),NA())</f>
        <v>#N/A</v>
      </c>
      <c r="AZ184" s="509" t="e">
        <f ca="1">+IF(AND(ISNUMBER(OFFSET('Hygiene Data'!$D$5,0,10*ROW('Hygiene Data'!D178))),'Data Summary'!DO184="Yes"),OFFSET('Hygiene Data'!$D$5,0,10*ROW('Hygiene Data'!D178)),NA())</f>
        <v>#N/A</v>
      </c>
      <c r="BA184" s="509" t="e">
        <f ca="1">+IF(AND(ISNUMBER(OFFSET('Hygiene Data'!$D$7,0,10*ROW('Hygiene Data'!D178))),'Data Summary'!DP184="Yes"),OFFSET('Hygiene Data'!$D$7,0,10*ROW('Hygiene Data'!D178)),NA())</f>
        <v>#N/A</v>
      </c>
      <c r="BB184" s="509" t="e">
        <f ca="1">+IF(AND(ISNUMBER(OFFSET('Hygiene Data'!$D$9,0,10*ROW('Hygiene Data'!D178))),'Data Summary'!DQ184="Yes"),OFFSET('Hygiene Data'!$D$9,0,10*ROW('Hygiene Data'!D178)),NA())</f>
        <v>#N/A</v>
      </c>
      <c r="BC184" s="509" t="e">
        <f ca="1">+IF(AND(ISNUMBER(OFFSET('Hygiene Data'!$E$5,0,10*ROW('Hygiene Data'!E178))),'Data Summary'!DR184="Yes"),OFFSET('Hygiene Data'!$E$5,0,10*ROW('Hygiene Data'!E178)),NA())</f>
        <v>#N/A</v>
      </c>
      <c r="BD184" s="509" t="e">
        <f ca="1">+IF(AND(ISNUMBER(OFFSET('Hygiene Data'!$E$7,0,10*ROW('Hygiene Data'!E178))),'Data Summary'!DS184="Yes"),OFFSET('Hygiene Data'!$E$7,0,10*ROW('Hygiene Data'!E178)),NA())</f>
        <v>#N/A</v>
      </c>
      <c r="BE184" s="509" t="e">
        <f ca="1">+IF(AND(ISNUMBER(OFFSET('Hygiene Data'!$E$9,0,10*ROW('Hygiene Data'!E178))),'Data Summary'!DT184="Yes"),OFFSET('Hygiene Data'!$E$9,0,10*ROW('Hygiene Data'!E178)),NA())</f>
        <v>#N/A</v>
      </c>
      <c r="BF184" s="509" t="e">
        <f ca="1">+IF(AND(ISNUMBER(OFFSET('Hygiene Data'!$F$5,0,10*ROW('Hygiene Data'!F178))),'Data Summary'!DU184="Yes"),OFFSET('Hygiene Data'!$F$5,0,10*ROW('Hygiene Data'!F178)),NA())</f>
        <v>#N/A</v>
      </c>
      <c r="BG184" s="509" t="e">
        <f ca="1">+IF(AND(ISNUMBER(OFFSET('Hygiene Data'!$F$7,0,10*ROW('Hygiene Data'!F178))),'Data Summary'!DV184="Yes"),OFFSET('Hygiene Data'!$F$7,0,10*ROW('Hygiene Data'!F178)),NA())</f>
        <v>#N/A</v>
      </c>
      <c r="BH184" s="509" t="e">
        <f ca="1">+IF(AND(ISNUMBER(OFFSET('Hygiene Data'!$F$9,0,10*ROW('Hygiene Data'!F178))),'Data Summary'!DW184="Yes"),OFFSET('Hygiene Data'!$F$9,0,10*ROW('Hygiene Data'!F178)),NA())</f>
        <v>#N/A</v>
      </c>
      <c r="BI184" s="509" t="e">
        <f ca="1">+IF(AND(ISNUMBER(OFFSET('Hygiene Data'!$G$5,0,10*ROW('Hygiene Data'!G178))),'Data Summary'!DX184="Yes"),OFFSET('Hygiene Data'!$G$5,0,10*ROW('Hygiene Data'!G178)),NA())</f>
        <v>#N/A</v>
      </c>
      <c r="BJ184" s="509" t="e">
        <f ca="1">+IF(AND(ISNUMBER(OFFSET('Hygiene Data'!$G$7,0,10*ROW('Hygiene Data'!G178))),'Data Summary'!DY184="Yes"),OFFSET('Hygiene Data'!$G$7,0,10*ROW('Hygiene Data'!G178)),NA())</f>
        <v>#N/A</v>
      </c>
      <c r="BK184" s="509" t="e">
        <f ca="1">+IF(AND(ISNUMBER(OFFSET('Hygiene Data'!$G$9,0,10*ROW('Hygiene Data'!G178))),'Data Summary'!DZ184="Yes"),OFFSET('Hygiene Data'!$G$9,0,10*ROW('Hygiene Data'!G178)),NA())</f>
        <v>#N/A</v>
      </c>
      <c r="BL184" s="509" t="e">
        <f ca="1">+IF(AND(ISNUMBER(OFFSET('Hygiene Data'!$H$5,0,10*ROW('Hygiene Data'!H178))),'Data Summary'!EA184="Yes"),OFFSET('Hygiene Data'!$H$5,0,10*ROW('Hygiene Data'!H178)),NA())</f>
        <v>#N/A</v>
      </c>
      <c r="BM184" s="509" t="e">
        <f ca="1">+IF(AND(ISNUMBER(OFFSET('Hygiene Data'!$H$7,0,10*ROW('Hygiene Data'!H178))),'Data Summary'!EB184="Yes"),OFFSET('Hygiene Data'!$H$7,0,10*ROW('Hygiene Data'!H178)),NA())</f>
        <v>#N/A</v>
      </c>
      <c r="BN184" s="509" t="e">
        <f ca="1">+IF(AND(ISNUMBER(OFFSET('Hygiene Data'!$H$9,0,10*ROW('Hygiene Data'!H178))),'Data Summary'!EC184="Yes"),OFFSET('Hygiene Data'!$H$9,0,10*ROW('Hygiene Data'!H178)),NA())</f>
        <v>#N/A</v>
      </c>
      <c r="BO184" s="509" t="e">
        <f ca="1">+IF(AND(ISNUMBER(OFFSET('Hygiene Data'!$I$5,0,10*ROW('Hygiene Data'!I178))),'Data Summary'!ED184="Yes"),OFFSET('Hygiene Data'!$I$5,0,10*ROW('Hygiene Data'!I178)),NA())</f>
        <v>#N/A</v>
      </c>
      <c r="BP184" s="509" t="e">
        <f ca="1">+IF(AND(ISNUMBER(OFFSET('Hygiene Data'!$I$7,0,10*ROW('Hygiene Data'!I178))),'Data Summary'!EE184="Yes"),OFFSET('Hygiene Data'!$I$7,0,10*ROW('Hygiene Data'!I178)),NA())</f>
        <v>#N/A</v>
      </c>
      <c r="BQ184" s="509" t="e">
        <f ca="1">+IF(AND(ISNUMBER(OFFSET('Hygiene Data'!$I$9,0,10*ROW('Hygiene Data'!I178))),'Data Summary'!EF184="Yes"),OFFSET('Hygiene Data'!$I$9,0,10*ROW('Hygiene Data'!I178)),NA())</f>
        <v>#N/A</v>
      </c>
    </row>
    <row r="185" spans="1:69" x14ac:dyDescent="0.25">
      <c r="A185" s="505" t="e">
        <f ca="1">+RIGHT('Data Summary'!A185,LEN('Data Summary'!A185)-9)</f>
        <v>#VALUE!</v>
      </c>
      <c r="B185" s="479" t="str">
        <f ca="1">+IF(ISTEXT('Data Summary'!B185),'Data Summary'!B185,"")</f>
        <v/>
      </c>
      <c r="C185" s="506" t="e">
        <f ca="1">+VALUE('Data Summary'!C185)</f>
        <v>#VALUE!</v>
      </c>
      <c r="D185" s="507" t="e">
        <f ca="1">+IF(AND(ISNUMBER(OFFSET('Water Data'!$D$4,0,10*ROW('Water Data'!D179))),'Data Summary'!BS185="Yes"),100-OFFSET('Water Data'!$D$4,0,10*ROW('Water Data'!D179)),NA())</f>
        <v>#N/A</v>
      </c>
      <c r="E185" s="507" t="e">
        <f ca="1">+IF(AND(ISNUMBER(OFFSET('Water Data'!$D$6,0,10*ROW('Water Data'!D179))),'Data Summary'!BT185="Yes"),OFFSET('Water Data'!$D$6,0,10*ROW('Water Data'!D179)),NA())</f>
        <v>#N/A</v>
      </c>
      <c r="F185" s="507" t="e">
        <f ca="1">+IF(AND(ISNUMBER(OFFSET('Water Data'!$D$9,0,10*ROW('Water Data'!D179))),'Data Summary'!BU185="Yes"),OFFSET('Water Data'!$D$9,0,10*ROW('Water Data'!D179)),NA())</f>
        <v>#N/A</v>
      </c>
      <c r="G185" s="507" t="e">
        <f ca="1">+IF(AND(ISNUMBER(OFFSET('Water Data'!$E$4,0,10*ROW('Water Data'!E179))),'Data Summary'!BV185="Yes"),100-OFFSET('Water Data'!$E$4,0,10*ROW('Water Data'!E179)),NA())</f>
        <v>#N/A</v>
      </c>
      <c r="H185" s="507" t="e">
        <f ca="1">+IF(AND(ISNUMBER(OFFSET('Water Data'!$E$6,0,10*ROW('Water Data'!E179))),'Data Summary'!BW185="Yes"),OFFSET('Water Data'!$E$6,0,10*ROW('Water Data'!E179)),NA())</f>
        <v>#N/A</v>
      </c>
      <c r="I185" s="507" t="e">
        <f ca="1">+IF(AND(ISNUMBER(OFFSET('Water Data'!$E$9,0,10*ROW('Water Data'!E179))),'Data Summary'!BX185="Yes"),OFFSET('Water Data'!$E$9,0,10*ROW('Water Data'!E179)),NA())</f>
        <v>#N/A</v>
      </c>
      <c r="J185" s="507" t="e">
        <f ca="1">+IF(AND(ISNUMBER(OFFSET('Water Data'!$F$4,0,10*ROW('Water Data'!F179))),'Data Summary'!BY185="Yes"),100-OFFSET('Water Data'!$F$4,0,10*ROW('Water Data'!F179)),NA())</f>
        <v>#N/A</v>
      </c>
      <c r="K185" s="507" t="e">
        <f ca="1">+IF(AND(ISNUMBER(OFFSET('Water Data'!$F$6,0,10*ROW('Water Data'!F179))),'Data Summary'!BZ185="Yes"),OFFSET('Water Data'!$F$6,0,10*ROW('Water Data'!F179)),NA())</f>
        <v>#N/A</v>
      </c>
      <c r="L185" s="507" t="e">
        <f ca="1">+IF(AND(ISNUMBER(OFFSET('Water Data'!$F$9,0,10*ROW('Water Data'!F179))),'Data Summary'!CA185="Yes"),OFFSET('Water Data'!$F$9,0,10*ROW('Water Data'!F179)),NA())</f>
        <v>#N/A</v>
      </c>
      <c r="M185" s="507" t="e">
        <f ca="1">+IF(AND(ISNUMBER(OFFSET('Water Data'!$G$4,0,10*ROW('Water Data'!G179))),'Data Summary'!CB185="Yes"),100-OFFSET('Water Data'!$G$4,0,10*ROW('Water Data'!G179)),NA())</f>
        <v>#N/A</v>
      </c>
      <c r="N185" s="507" t="e">
        <f ca="1">+IF(AND(ISNUMBER(OFFSET('Water Data'!$G$6,0,10*ROW('Water Data'!G179))),'Data Summary'!CC185="Yes"),OFFSET('Water Data'!$G$6,0,10*ROW('Water Data'!G179)),NA())</f>
        <v>#N/A</v>
      </c>
      <c r="O185" s="507" t="e">
        <f ca="1">+IF(AND(ISNUMBER(OFFSET('Water Data'!$G$9,0,10*ROW('Water Data'!G179))),'Data Summary'!CD185="Yes"),OFFSET('Water Data'!$G$9,0,10*ROW('Water Data'!G179)),NA())</f>
        <v>#N/A</v>
      </c>
      <c r="P185" s="507" t="e">
        <f ca="1">+IF(AND(ISNUMBER(OFFSET('Water Data'!$H$4,0,10*ROW('Water Data'!H179))),'Data Summary'!CE185="Yes"),100-OFFSET('Water Data'!$H$4,0,10*ROW('Water Data'!H179)),NA())</f>
        <v>#N/A</v>
      </c>
      <c r="Q185" s="507" t="e">
        <f ca="1">+IF(AND(ISNUMBER(OFFSET('Water Data'!$H$6,0,10*ROW('Water Data'!H179))),'Data Summary'!CF185="Yes"),OFFSET('Water Data'!$H$6,0,10*ROW('Water Data'!H179)),NA())</f>
        <v>#N/A</v>
      </c>
      <c r="R185" s="507" t="e">
        <f ca="1">+IF(AND(ISNUMBER(OFFSET('Water Data'!$H$9,0,10*ROW('Water Data'!H179))),'Data Summary'!CG185="Yes"),OFFSET('Water Data'!$H$9,0,10*ROW('Water Data'!H179)),NA())</f>
        <v>#N/A</v>
      </c>
      <c r="S185" s="507" t="e">
        <f ca="1">+IF(AND(ISNUMBER(OFFSET('Water Data'!$I$4,0,10*ROW('Water Data'!I179))),'Data Summary'!CH185="Yes"),100-OFFSET('Water Data'!$I$4,0,10*ROW('Water Data'!I179)),NA())</f>
        <v>#N/A</v>
      </c>
      <c r="T185" s="507" t="e">
        <f ca="1">+IF(AND(ISNUMBER(OFFSET('Water Data'!$I$6,0,10*ROW('Water Data'!I179))),'Data Summary'!CI185="Yes"),OFFSET('Water Data'!$I$6,0,10*ROW('Water Data'!I179)),NA())</f>
        <v>#N/A</v>
      </c>
      <c r="U185" s="507" t="e">
        <f ca="1">+IF(AND(ISNUMBER(OFFSET('Water Data'!$I$9,0,10*ROW('Water Data'!I179))),'Data Summary'!CJ185="Yes"),OFFSET('Water Data'!$I$9,0,10*ROW('Water Data'!I179)),NA())</f>
        <v>#N/A</v>
      </c>
      <c r="V185" s="508" t="e">
        <f ca="1">+IF(AND(ISNUMBER(OFFSET('Sanitation Data'!$D$4,0,10*ROW('Sanitation Data'!D179))),'Data Summary'!CK185="Yes"),100-OFFSET('Sanitation Data'!$D$4,0,10*ROW('Sanitation Data'!D179)),NA())</f>
        <v>#N/A</v>
      </c>
      <c r="W185" s="508" t="e">
        <f ca="1">+IF(AND(ISNUMBER(OFFSET('Sanitation Data'!$D$6,0,10*ROW('Sanitation Data'!D179))),'Data Summary'!CL185="Yes"),OFFSET('Sanitation Data'!$D$6,0,10*ROW('Sanitation Data'!D179)),NA())</f>
        <v>#N/A</v>
      </c>
      <c r="X185" s="508" t="e">
        <f ca="1">+IF(AND(ISNUMBER(OFFSET('Sanitation Data'!$D$10,0,10*ROW('Sanitation Data'!D179))),'Data Summary'!CM185="Yes"),OFFSET('Sanitation Data'!$D$10,0,10*ROW('Sanitation Data'!D179)),NA())</f>
        <v>#N/A</v>
      </c>
      <c r="Y185" s="508" t="e">
        <f ca="1">+IF(AND(ISNUMBER(OFFSET('Sanitation Data'!$D$11,0,10*ROW('Sanitation Data'!D179))),'Data Summary'!CN185="Yes"),OFFSET('Sanitation Data'!$D$11,0,10*ROW('Sanitation Data'!D179)),NA())</f>
        <v>#N/A</v>
      </c>
      <c r="Z185" s="508" t="e">
        <f ca="1">+IF(AND(ISNUMBER(OFFSET('Sanitation Data'!$D$12,0,10*ROW('Sanitation Data'!D179))),'Data Summary'!CO185="Yes"),OFFSET('Sanitation Data'!$D$12,0,10*ROW('Sanitation Data'!D179)),NA())</f>
        <v>#N/A</v>
      </c>
      <c r="AA185" s="508" t="e">
        <f ca="1">+IF(AND(ISNUMBER(OFFSET('Sanitation Data'!$E$4,0,10*ROW('Sanitation Data'!E179))),'Data Summary'!CP185="Yes"),100-OFFSET('Sanitation Data'!$E$4,0,10*ROW('Sanitation Data'!E179)),NA())</f>
        <v>#N/A</v>
      </c>
      <c r="AB185" s="508" t="e">
        <f ca="1">+IF(AND(ISNUMBER(OFFSET('Sanitation Data'!$E$6,0,10*ROW('Sanitation Data'!E179))),'Data Summary'!CQ185="Yes"),OFFSET('Sanitation Data'!$E$6,0,10*ROW('Sanitation Data'!E179)),NA())</f>
        <v>#N/A</v>
      </c>
      <c r="AC185" s="508" t="e">
        <f ca="1">+IF(AND(ISNUMBER(OFFSET('Sanitation Data'!$E$10,0,10*ROW('Sanitation Data'!E179))),'Data Summary'!CR185="Yes"),OFFSET('Sanitation Data'!$E$10,0,10*ROW('Sanitation Data'!E179)),NA())</f>
        <v>#N/A</v>
      </c>
      <c r="AD185" s="508" t="e">
        <f ca="1">+IF(AND(ISNUMBER(OFFSET('Sanitation Data'!$E$11,0,10*ROW('Sanitation Data'!E179))),'Data Summary'!CS185="Yes"),OFFSET('Sanitation Data'!$E$11,0,10*ROW('Sanitation Data'!E179)),NA())</f>
        <v>#N/A</v>
      </c>
      <c r="AE185" s="508" t="e">
        <f ca="1">+IF(AND(ISNUMBER(OFFSET('Sanitation Data'!$E$12,0,10*ROW('Sanitation Data'!E179))),'Data Summary'!CT185="Yes"),OFFSET('Sanitation Data'!$E$12,0,10*ROW('Sanitation Data'!E179)),NA())</f>
        <v>#N/A</v>
      </c>
      <c r="AF185" s="508" t="e">
        <f ca="1">+IF(AND(ISNUMBER(OFFSET('Sanitation Data'!$F$4,0,10*ROW('Sanitation Data'!F179))),'Data Summary'!CU185="Yes"),100-OFFSET('Sanitation Data'!$F$4,0,10*ROW('Sanitation Data'!F179)),NA())</f>
        <v>#N/A</v>
      </c>
      <c r="AG185" s="508" t="e">
        <f ca="1">+IF(AND(ISNUMBER(OFFSET('Sanitation Data'!$F$6,0,10*ROW('Sanitation Data'!F179))),'Data Summary'!CV185="Yes"),OFFSET('Sanitation Data'!$F$6,0,10*ROW('Sanitation Data'!F179)),NA())</f>
        <v>#N/A</v>
      </c>
      <c r="AH185" s="508" t="e">
        <f ca="1">+IF(AND(ISNUMBER(OFFSET('Sanitation Data'!$F$10,0,10*ROW('Sanitation Data'!F179))),'Data Summary'!CW185="Yes"),OFFSET('Sanitation Data'!$F$10,0,10*ROW('Sanitation Data'!F179)),NA())</f>
        <v>#N/A</v>
      </c>
      <c r="AI185" s="508" t="e">
        <f ca="1">+IF(AND(ISNUMBER(OFFSET('Sanitation Data'!$F$11,0,10*ROW('Sanitation Data'!F179))),'Data Summary'!CX185="Yes"),OFFSET('Sanitation Data'!$F$11,0,10*ROW('Sanitation Data'!F179)),NA())</f>
        <v>#N/A</v>
      </c>
      <c r="AJ185" s="508" t="e">
        <f ca="1">+IF(AND(ISNUMBER(OFFSET('Sanitation Data'!$F$12,0,10*ROW('Sanitation Data'!F179))),'Data Summary'!CY185="Yes"),OFFSET('Sanitation Data'!$F$12,0,10*ROW('Sanitation Data'!F179)),NA())</f>
        <v>#N/A</v>
      </c>
      <c r="AK185" s="508" t="e">
        <f ca="1">+IF(AND(ISNUMBER(OFFSET('Sanitation Data'!$G$4,0,10*ROW('Sanitation Data'!G179))),'Data Summary'!CZ185="Yes"),100-OFFSET('Sanitation Data'!$G$4,0,10*ROW('Sanitation Data'!G179)),NA())</f>
        <v>#N/A</v>
      </c>
      <c r="AL185" s="508" t="e">
        <f ca="1">+IF(AND(ISNUMBER(OFFSET('Sanitation Data'!$G$6,0,10*ROW('Sanitation Data'!G179))),'Data Summary'!DA185="Yes"),OFFSET('Sanitation Data'!$G$6,0,10*ROW('Sanitation Data'!G179)),NA())</f>
        <v>#N/A</v>
      </c>
      <c r="AM185" s="508" t="e">
        <f ca="1">+IF(AND(ISNUMBER(OFFSET('Sanitation Data'!$G$10,0,10*ROW('Sanitation Data'!G179))),'Data Summary'!DB185="Yes"),OFFSET('Sanitation Data'!$G$10,0,10*ROW('Sanitation Data'!G179)),NA())</f>
        <v>#N/A</v>
      </c>
      <c r="AN185" s="508" t="e">
        <f ca="1">+IF(AND(ISNUMBER(OFFSET('Sanitation Data'!$G$11,0,10*ROW('Sanitation Data'!G179))),'Data Summary'!DC185="Yes"),OFFSET('Sanitation Data'!$G$11,0,10*ROW('Sanitation Data'!G179)),NA())</f>
        <v>#N/A</v>
      </c>
      <c r="AO185" s="508" t="e">
        <f ca="1">+IF(AND(ISNUMBER(OFFSET('Sanitation Data'!$G$12,0,10*ROW('Sanitation Data'!G179))),'Data Summary'!DD185="Yes"),OFFSET('Sanitation Data'!$G$12,0,10*ROW('Sanitation Data'!G179)),NA())</f>
        <v>#N/A</v>
      </c>
      <c r="AP185" s="508" t="e">
        <f ca="1">+IF(AND(ISNUMBER(OFFSET('Sanitation Data'!$H$4,0,10*ROW('Sanitation Data'!H179))),'Data Summary'!DE185="Yes"),100-OFFSET('Sanitation Data'!$H$4,0,10*ROW('Sanitation Data'!H179)),NA())</f>
        <v>#N/A</v>
      </c>
      <c r="AQ185" s="508" t="e">
        <f ca="1">+IF(AND(ISNUMBER(OFFSET('Sanitation Data'!$H$6,0,10*ROW('Sanitation Data'!H179))),'Data Summary'!DF185="Yes"),OFFSET('Sanitation Data'!$H$6,0,10*ROW('Sanitation Data'!H179)),NA())</f>
        <v>#N/A</v>
      </c>
      <c r="AR185" s="508" t="e">
        <f ca="1">+IF(AND(ISNUMBER(OFFSET('Sanitation Data'!$H$10,0,10*ROW('Sanitation Data'!H179))),'Data Summary'!DG185="Yes"),OFFSET('Sanitation Data'!$H$10,0,10*ROW('Sanitation Data'!H179)),NA())</f>
        <v>#N/A</v>
      </c>
      <c r="AS185" s="508" t="e">
        <f ca="1">+IF(AND(ISNUMBER(OFFSET('Sanitation Data'!$H$11,0,10*ROW('Sanitation Data'!H179))),'Data Summary'!DH185="Yes"),OFFSET('Sanitation Data'!$H$11,0,10*ROW('Sanitation Data'!H179)),NA())</f>
        <v>#N/A</v>
      </c>
      <c r="AT185" s="508" t="e">
        <f ca="1">+IF(AND(ISNUMBER(OFFSET('Sanitation Data'!$H$12,0,10*ROW('Sanitation Data'!H179))),'Data Summary'!DI185="Yes"),OFFSET('Sanitation Data'!$H$12,0,10*ROW('Sanitation Data'!H179)),NA())</f>
        <v>#N/A</v>
      </c>
      <c r="AU185" s="508" t="e">
        <f ca="1">+IF(AND(ISNUMBER(OFFSET('Sanitation Data'!$I$4,0,10*ROW('Sanitation Data'!I179))),'Data Summary'!DJ185="Yes"),100-OFFSET('Sanitation Data'!$I$4,0,10*ROW('Sanitation Data'!I179)),NA())</f>
        <v>#N/A</v>
      </c>
      <c r="AV185" s="508" t="e">
        <f ca="1">+IF(AND(ISNUMBER(OFFSET('Sanitation Data'!$I$6,0,10*ROW('Sanitation Data'!I179))),'Data Summary'!DK185="Yes"),OFFSET('Sanitation Data'!$I$6,0,10*ROW('Sanitation Data'!I179)),NA())</f>
        <v>#N/A</v>
      </c>
      <c r="AW185" s="508" t="e">
        <f ca="1">+IF(AND(ISNUMBER(OFFSET('Sanitation Data'!$I$10,0,10*ROW('Sanitation Data'!I179))),'Data Summary'!DL185="Yes"),OFFSET('Sanitation Data'!$I$10,0,10*ROW('Sanitation Data'!I179)),NA())</f>
        <v>#N/A</v>
      </c>
      <c r="AX185" s="508" t="e">
        <f ca="1">+IF(AND(ISNUMBER(OFFSET('Sanitation Data'!$I$11,0,10*ROW('Sanitation Data'!I179))),'Data Summary'!DM185="Yes"),OFFSET('Sanitation Data'!$I$11,0,10*ROW('Sanitation Data'!I179)),NA())</f>
        <v>#N/A</v>
      </c>
      <c r="AY185" s="508" t="e">
        <f ca="1">+IF(AND(ISNUMBER(OFFSET('Sanitation Data'!$I$12,0,10*ROW('Sanitation Data'!I179))),'Data Summary'!DN185="Yes"),OFFSET('Sanitation Data'!$I$12,0,10*ROW('Sanitation Data'!I179)),NA())</f>
        <v>#N/A</v>
      </c>
      <c r="AZ185" s="509" t="e">
        <f ca="1">+IF(AND(ISNUMBER(OFFSET('Hygiene Data'!$D$5,0,10*ROW('Hygiene Data'!D179))),'Data Summary'!DO185="Yes"),OFFSET('Hygiene Data'!$D$5,0,10*ROW('Hygiene Data'!D179)),NA())</f>
        <v>#N/A</v>
      </c>
      <c r="BA185" s="509" t="e">
        <f ca="1">+IF(AND(ISNUMBER(OFFSET('Hygiene Data'!$D$7,0,10*ROW('Hygiene Data'!D179))),'Data Summary'!DP185="Yes"),OFFSET('Hygiene Data'!$D$7,0,10*ROW('Hygiene Data'!D179)),NA())</f>
        <v>#N/A</v>
      </c>
      <c r="BB185" s="509" t="e">
        <f ca="1">+IF(AND(ISNUMBER(OFFSET('Hygiene Data'!$D$9,0,10*ROW('Hygiene Data'!D179))),'Data Summary'!DQ185="Yes"),OFFSET('Hygiene Data'!$D$9,0,10*ROW('Hygiene Data'!D179)),NA())</f>
        <v>#N/A</v>
      </c>
      <c r="BC185" s="509" t="e">
        <f ca="1">+IF(AND(ISNUMBER(OFFSET('Hygiene Data'!$E$5,0,10*ROW('Hygiene Data'!E179))),'Data Summary'!DR185="Yes"),OFFSET('Hygiene Data'!$E$5,0,10*ROW('Hygiene Data'!E179)),NA())</f>
        <v>#N/A</v>
      </c>
      <c r="BD185" s="509" t="e">
        <f ca="1">+IF(AND(ISNUMBER(OFFSET('Hygiene Data'!$E$7,0,10*ROW('Hygiene Data'!E179))),'Data Summary'!DS185="Yes"),OFFSET('Hygiene Data'!$E$7,0,10*ROW('Hygiene Data'!E179)),NA())</f>
        <v>#N/A</v>
      </c>
      <c r="BE185" s="509" t="e">
        <f ca="1">+IF(AND(ISNUMBER(OFFSET('Hygiene Data'!$E$9,0,10*ROW('Hygiene Data'!E179))),'Data Summary'!DT185="Yes"),OFFSET('Hygiene Data'!$E$9,0,10*ROW('Hygiene Data'!E179)),NA())</f>
        <v>#N/A</v>
      </c>
      <c r="BF185" s="509" t="e">
        <f ca="1">+IF(AND(ISNUMBER(OFFSET('Hygiene Data'!$F$5,0,10*ROW('Hygiene Data'!F179))),'Data Summary'!DU185="Yes"),OFFSET('Hygiene Data'!$F$5,0,10*ROW('Hygiene Data'!F179)),NA())</f>
        <v>#N/A</v>
      </c>
      <c r="BG185" s="509" t="e">
        <f ca="1">+IF(AND(ISNUMBER(OFFSET('Hygiene Data'!$F$7,0,10*ROW('Hygiene Data'!F179))),'Data Summary'!DV185="Yes"),OFFSET('Hygiene Data'!$F$7,0,10*ROW('Hygiene Data'!F179)),NA())</f>
        <v>#N/A</v>
      </c>
      <c r="BH185" s="509" t="e">
        <f ca="1">+IF(AND(ISNUMBER(OFFSET('Hygiene Data'!$F$9,0,10*ROW('Hygiene Data'!F179))),'Data Summary'!DW185="Yes"),OFFSET('Hygiene Data'!$F$9,0,10*ROW('Hygiene Data'!F179)),NA())</f>
        <v>#N/A</v>
      </c>
      <c r="BI185" s="509" t="e">
        <f ca="1">+IF(AND(ISNUMBER(OFFSET('Hygiene Data'!$G$5,0,10*ROW('Hygiene Data'!G179))),'Data Summary'!DX185="Yes"),OFFSET('Hygiene Data'!$G$5,0,10*ROW('Hygiene Data'!G179)),NA())</f>
        <v>#N/A</v>
      </c>
      <c r="BJ185" s="509" t="e">
        <f ca="1">+IF(AND(ISNUMBER(OFFSET('Hygiene Data'!$G$7,0,10*ROW('Hygiene Data'!G179))),'Data Summary'!DY185="Yes"),OFFSET('Hygiene Data'!$G$7,0,10*ROW('Hygiene Data'!G179)),NA())</f>
        <v>#N/A</v>
      </c>
      <c r="BK185" s="509" t="e">
        <f ca="1">+IF(AND(ISNUMBER(OFFSET('Hygiene Data'!$G$9,0,10*ROW('Hygiene Data'!G179))),'Data Summary'!DZ185="Yes"),OFFSET('Hygiene Data'!$G$9,0,10*ROW('Hygiene Data'!G179)),NA())</f>
        <v>#N/A</v>
      </c>
      <c r="BL185" s="509" t="e">
        <f ca="1">+IF(AND(ISNUMBER(OFFSET('Hygiene Data'!$H$5,0,10*ROW('Hygiene Data'!H179))),'Data Summary'!EA185="Yes"),OFFSET('Hygiene Data'!$H$5,0,10*ROW('Hygiene Data'!H179)),NA())</f>
        <v>#N/A</v>
      </c>
      <c r="BM185" s="509" t="e">
        <f ca="1">+IF(AND(ISNUMBER(OFFSET('Hygiene Data'!$H$7,0,10*ROW('Hygiene Data'!H179))),'Data Summary'!EB185="Yes"),OFFSET('Hygiene Data'!$H$7,0,10*ROW('Hygiene Data'!H179)),NA())</f>
        <v>#N/A</v>
      </c>
      <c r="BN185" s="509" t="e">
        <f ca="1">+IF(AND(ISNUMBER(OFFSET('Hygiene Data'!$H$9,0,10*ROW('Hygiene Data'!H179))),'Data Summary'!EC185="Yes"),OFFSET('Hygiene Data'!$H$9,0,10*ROW('Hygiene Data'!H179)),NA())</f>
        <v>#N/A</v>
      </c>
      <c r="BO185" s="509" t="e">
        <f ca="1">+IF(AND(ISNUMBER(OFFSET('Hygiene Data'!$I$5,0,10*ROW('Hygiene Data'!I179))),'Data Summary'!ED185="Yes"),OFFSET('Hygiene Data'!$I$5,0,10*ROW('Hygiene Data'!I179)),NA())</f>
        <v>#N/A</v>
      </c>
      <c r="BP185" s="509" t="e">
        <f ca="1">+IF(AND(ISNUMBER(OFFSET('Hygiene Data'!$I$7,0,10*ROW('Hygiene Data'!I179))),'Data Summary'!EE185="Yes"),OFFSET('Hygiene Data'!$I$7,0,10*ROW('Hygiene Data'!I179)),NA())</f>
        <v>#N/A</v>
      </c>
      <c r="BQ185" s="509" t="e">
        <f ca="1">+IF(AND(ISNUMBER(OFFSET('Hygiene Data'!$I$9,0,10*ROW('Hygiene Data'!I179))),'Data Summary'!EF185="Yes"),OFFSET('Hygiene Data'!$I$9,0,10*ROW('Hygiene Data'!I179)),NA())</f>
        <v>#N/A</v>
      </c>
    </row>
    <row r="186" spans="1:69" x14ac:dyDescent="0.25">
      <c r="A186" s="505" t="e">
        <f ca="1">+RIGHT('Data Summary'!A186,LEN('Data Summary'!A186)-9)</f>
        <v>#VALUE!</v>
      </c>
      <c r="B186" s="479" t="str">
        <f ca="1">+IF(ISTEXT('Data Summary'!B186),'Data Summary'!B186,"")</f>
        <v/>
      </c>
      <c r="C186" s="506" t="e">
        <f ca="1">+VALUE('Data Summary'!C186)</f>
        <v>#VALUE!</v>
      </c>
      <c r="D186" s="507" t="e">
        <f ca="1">+IF(AND(ISNUMBER(OFFSET('Water Data'!$D$4,0,10*ROW('Water Data'!D180))),'Data Summary'!BS186="Yes"),100-OFFSET('Water Data'!$D$4,0,10*ROW('Water Data'!D180)),NA())</f>
        <v>#N/A</v>
      </c>
      <c r="E186" s="507" t="e">
        <f ca="1">+IF(AND(ISNUMBER(OFFSET('Water Data'!$D$6,0,10*ROW('Water Data'!D180))),'Data Summary'!BT186="Yes"),OFFSET('Water Data'!$D$6,0,10*ROW('Water Data'!D180)),NA())</f>
        <v>#N/A</v>
      </c>
      <c r="F186" s="507" t="e">
        <f ca="1">+IF(AND(ISNUMBER(OFFSET('Water Data'!$D$9,0,10*ROW('Water Data'!D180))),'Data Summary'!BU186="Yes"),OFFSET('Water Data'!$D$9,0,10*ROW('Water Data'!D180)),NA())</f>
        <v>#N/A</v>
      </c>
      <c r="G186" s="507" t="e">
        <f ca="1">+IF(AND(ISNUMBER(OFFSET('Water Data'!$E$4,0,10*ROW('Water Data'!E180))),'Data Summary'!BV186="Yes"),100-OFFSET('Water Data'!$E$4,0,10*ROW('Water Data'!E180)),NA())</f>
        <v>#N/A</v>
      </c>
      <c r="H186" s="507" t="e">
        <f ca="1">+IF(AND(ISNUMBER(OFFSET('Water Data'!$E$6,0,10*ROW('Water Data'!E180))),'Data Summary'!BW186="Yes"),OFFSET('Water Data'!$E$6,0,10*ROW('Water Data'!E180)),NA())</f>
        <v>#N/A</v>
      </c>
      <c r="I186" s="507" t="e">
        <f ca="1">+IF(AND(ISNUMBER(OFFSET('Water Data'!$E$9,0,10*ROW('Water Data'!E180))),'Data Summary'!BX186="Yes"),OFFSET('Water Data'!$E$9,0,10*ROW('Water Data'!E180)),NA())</f>
        <v>#N/A</v>
      </c>
      <c r="J186" s="507" t="e">
        <f ca="1">+IF(AND(ISNUMBER(OFFSET('Water Data'!$F$4,0,10*ROW('Water Data'!F180))),'Data Summary'!BY186="Yes"),100-OFFSET('Water Data'!$F$4,0,10*ROW('Water Data'!F180)),NA())</f>
        <v>#N/A</v>
      </c>
      <c r="K186" s="507" t="e">
        <f ca="1">+IF(AND(ISNUMBER(OFFSET('Water Data'!$F$6,0,10*ROW('Water Data'!F180))),'Data Summary'!BZ186="Yes"),OFFSET('Water Data'!$F$6,0,10*ROW('Water Data'!F180)),NA())</f>
        <v>#N/A</v>
      </c>
      <c r="L186" s="507" t="e">
        <f ca="1">+IF(AND(ISNUMBER(OFFSET('Water Data'!$F$9,0,10*ROW('Water Data'!F180))),'Data Summary'!CA186="Yes"),OFFSET('Water Data'!$F$9,0,10*ROW('Water Data'!F180)),NA())</f>
        <v>#N/A</v>
      </c>
      <c r="M186" s="507" t="e">
        <f ca="1">+IF(AND(ISNUMBER(OFFSET('Water Data'!$G$4,0,10*ROW('Water Data'!G180))),'Data Summary'!CB186="Yes"),100-OFFSET('Water Data'!$G$4,0,10*ROW('Water Data'!G180)),NA())</f>
        <v>#N/A</v>
      </c>
      <c r="N186" s="507" t="e">
        <f ca="1">+IF(AND(ISNUMBER(OFFSET('Water Data'!$G$6,0,10*ROW('Water Data'!G180))),'Data Summary'!CC186="Yes"),OFFSET('Water Data'!$G$6,0,10*ROW('Water Data'!G180)),NA())</f>
        <v>#N/A</v>
      </c>
      <c r="O186" s="507" t="e">
        <f ca="1">+IF(AND(ISNUMBER(OFFSET('Water Data'!$G$9,0,10*ROW('Water Data'!G180))),'Data Summary'!CD186="Yes"),OFFSET('Water Data'!$G$9,0,10*ROW('Water Data'!G180)),NA())</f>
        <v>#N/A</v>
      </c>
      <c r="P186" s="507" t="e">
        <f ca="1">+IF(AND(ISNUMBER(OFFSET('Water Data'!$H$4,0,10*ROW('Water Data'!H180))),'Data Summary'!CE186="Yes"),100-OFFSET('Water Data'!$H$4,0,10*ROW('Water Data'!H180)),NA())</f>
        <v>#N/A</v>
      </c>
      <c r="Q186" s="507" t="e">
        <f ca="1">+IF(AND(ISNUMBER(OFFSET('Water Data'!$H$6,0,10*ROW('Water Data'!H180))),'Data Summary'!CF186="Yes"),OFFSET('Water Data'!$H$6,0,10*ROW('Water Data'!H180)),NA())</f>
        <v>#N/A</v>
      </c>
      <c r="R186" s="507" t="e">
        <f ca="1">+IF(AND(ISNUMBER(OFFSET('Water Data'!$H$9,0,10*ROW('Water Data'!H180))),'Data Summary'!CG186="Yes"),OFFSET('Water Data'!$H$9,0,10*ROW('Water Data'!H180)),NA())</f>
        <v>#N/A</v>
      </c>
      <c r="S186" s="507" t="e">
        <f ca="1">+IF(AND(ISNUMBER(OFFSET('Water Data'!$I$4,0,10*ROW('Water Data'!I180))),'Data Summary'!CH186="Yes"),100-OFFSET('Water Data'!$I$4,0,10*ROW('Water Data'!I180)),NA())</f>
        <v>#N/A</v>
      </c>
      <c r="T186" s="507" t="e">
        <f ca="1">+IF(AND(ISNUMBER(OFFSET('Water Data'!$I$6,0,10*ROW('Water Data'!I180))),'Data Summary'!CI186="Yes"),OFFSET('Water Data'!$I$6,0,10*ROW('Water Data'!I180)),NA())</f>
        <v>#N/A</v>
      </c>
      <c r="U186" s="507" t="e">
        <f ca="1">+IF(AND(ISNUMBER(OFFSET('Water Data'!$I$9,0,10*ROW('Water Data'!I180))),'Data Summary'!CJ186="Yes"),OFFSET('Water Data'!$I$9,0,10*ROW('Water Data'!I180)),NA())</f>
        <v>#N/A</v>
      </c>
      <c r="V186" s="508" t="e">
        <f ca="1">+IF(AND(ISNUMBER(OFFSET('Sanitation Data'!$D$4,0,10*ROW('Sanitation Data'!D180))),'Data Summary'!CK186="Yes"),100-OFFSET('Sanitation Data'!$D$4,0,10*ROW('Sanitation Data'!D180)),NA())</f>
        <v>#N/A</v>
      </c>
      <c r="W186" s="508" t="e">
        <f ca="1">+IF(AND(ISNUMBER(OFFSET('Sanitation Data'!$D$6,0,10*ROW('Sanitation Data'!D180))),'Data Summary'!CL186="Yes"),OFFSET('Sanitation Data'!$D$6,0,10*ROW('Sanitation Data'!D180)),NA())</f>
        <v>#N/A</v>
      </c>
      <c r="X186" s="508" t="e">
        <f ca="1">+IF(AND(ISNUMBER(OFFSET('Sanitation Data'!$D$10,0,10*ROW('Sanitation Data'!D180))),'Data Summary'!CM186="Yes"),OFFSET('Sanitation Data'!$D$10,0,10*ROW('Sanitation Data'!D180)),NA())</f>
        <v>#N/A</v>
      </c>
      <c r="Y186" s="508" t="e">
        <f ca="1">+IF(AND(ISNUMBER(OFFSET('Sanitation Data'!$D$11,0,10*ROW('Sanitation Data'!D180))),'Data Summary'!CN186="Yes"),OFFSET('Sanitation Data'!$D$11,0,10*ROW('Sanitation Data'!D180)),NA())</f>
        <v>#N/A</v>
      </c>
      <c r="Z186" s="508" t="e">
        <f ca="1">+IF(AND(ISNUMBER(OFFSET('Sanitation Data'!$D$12,0,10*ROW('Sanitation Data'!D180))),'Data Summary'!CO186="Yes"),OFFSET('Sanitation Data'!$D$12,0,10*ROW('Sanitation Data'!D180)),NA())</f>
        <v>#N/A</v>
      </c>
      <c r="AA186" s="508" t="e">
        <f ca="1">+IF(AND(ISNUMBER(OFFSET('Sanitation Data'!$E$4,0,10*ROW('Sanitation Data'!E180))),'Data Summary'!CP186="Yes"),100-OFFSET('Sanitation Data'!$E$4,0,10*ROW('Sanitation Data'!E180)),NA())</f>
        <v>#N/A</v>
      </c>
      <c r="AB186" s="508" t="e">
        <f ca="1">+IF(AND(ISNUMBER(OFFSET('Sanitation Data'!$E$6,0,10*ROW('Sanitation Data'!E180))),'Data Summary'!CQ186="Yes"),OFFSET('Sanitation Data'!$E$6,0,10*ROW('Sanitation Data'!E180)),NA())</f>
        <v>#N/A</v>
      </c>
      <c r="AC186" s="508" t="e">
        <f ca="1">+IF(AND(ISNUMBER(OFFSET('Sanitation Data'!$E$10,0,10*ROW('Sanitation Data'!E180))),'Data Summary'!CR186="Yes"),OFFSET('Sanitation Data'!$E$10,0,10*ROW('Sanitation Data'!E180)),NA())</f>
        <v>#N/A</v>
      </c>
      <c r="AD186" s="508" t="e">
        <f ca="1">+IF(AND(ISNUMBER(OFFSET('Sanitation Data'!$E$11,0,10*ROW('Sanitation Data'!E180))),'Data Summary'!CS186="Yes"),OFFSET('Sanitation Data'!$E$11,0,10*ROW('Sanitation Data'!E180)),NA())</f>
        <v>#N/A</v>
      </c>
      <c r="AE186" s="508" t="e">
        <f ca="1">+IF(AND(ISNUMBER(OFFSET('Sanitation Data'!$E$12,0,10*ROW('Sanitation Data'!E180))),'Data Summary'!CT186="Yes"),OFFSET('Sanitation Data'!$E$12,0,10*ROW('Sanitation Data'!E180)),NA())</f>
        <v>#N/A</v>
      </c>
      <c r="AF186" s="508" t="e">
        <f ca="1">+IF(AND(ISNUMBER(OFFSET('Sanitation Data'!$F$4,0,10*ROW('Sanitation Data'!F180))),'Data Summary'!CU186="Yes"),100-OFFSET('Sanitation Data'!$F$4,0,10*ROW('Sanitation Data'!F180)),NA())</f>
        <v>#N/A</v>
      </c>
      <c r="AG186" s="508" t="e">
        <f ca="1">+IF(AND(ISNUMBER(OFFSET('Sanitation Data'!$F$6,0,10*ROW('Sanitation Data'!F180))),'Data Summary'!CV186="Yes"),OFFSET('Sanitation Data'!$F$6,0,10*ROW('Sanitation Data'!F180)),NA())</f>
        <v>#N/A</v>
      </c>
      <c r="AH186" s="508" t="e">
        <f ca="1">+IF(AND(ISNUMBER(OFFSET('Sanitation Data'!$F$10,0,10*ROW('Sanitation Data'!F180))),'Data Summary'!CW186="Yes"),OFFSET('Sanitation Data'!$F$10,0,10*ROW('Sanitation Data'!F180)),NA())</f>
        <v>#N/A</v>
      </c>
      <c r="AI186" s="508" t="e">
        <f ca="1">+IF(AND(ISNUMBER(OFFSET('Sanitation Data'!$F$11,0,10*ROW('Sanitation Data'!F180))),'Data Summary'!CX186="Yes"),OFFSET('Sanitation Data'!$F$11,0,10*ROW('Sanitation Data'!F180)),NA())</f>
        <v>#N/A</v>
      </c>
      <c r="AJ186" s="508" t="e">
        <f ca="1">+IF(AND(ISNUMBER(OFFSET('Sanitation Data'!$F$12,0,10*ROW('Sanitation Data'!F180))),'Data Summary'!CY186="Yes"),OFFSET('Sanitation Data'!$F$12,0,10*ROW('Sanitation Data'!F180)),NA())</f>
        <v>#N/A</v>
      </c>
      <c r="AK186" s="508" t="e">
        <f ca="1">+IF(AND(ISNUMBER(OFFSET('Sanitation Data'!$G$4,0,10*ROW('Sanitation Data'!G180))),'Data Summary'!CZ186="Yes"),100-OFFSET('Sanitation Data'!$G$4,0,10*ROW('Sanitation Data'!G180)),NA())</f>
        <v>#N/A</v>
      </c>
      <c r="AL186" s="508" t="e">
        <f ca="1">+IF(AND(ISNUMBER(OFFSET('Sanitation Data'!$G$6,0,10*ROW('Sanitation Data'!G180))),'Data Summary'!DA186="Yes"),OFFSET('Sanitation Data'!$G$6,0,10*ROW('Sanitation Data'!G180)),NA())</f>
        <v>#N/A</v>
      </c>
      <c r="AM186" s="508" t="e">
        <f ca="1">+IF(AND(ISNUMBER(OFFSET('Sanitation Data'!$G$10,0,10*ROW('Sanitation Data'!G180))),'Data Summary'!DB186="Yes"),OFFSET('Sanitation Data'!$G$10,0,10*ROW('Sanitation Data'!G180)),NA())</f>
        <v>#N/A</v>
      </c>
      <c r="AN186" s="508" t="e">
        <f ca="1">+IF(AND(ISNUMBER(OFFSET('Sanitation Data'!$G$11,0,10*ROW('Sanitation Data'!G180))),'Data Summary'!DC186="Yes"),OFFSET('Sanitation Data'!$G$11,0,10*ROW('Sanitation Data'!G180)),NA())</f>
        <v>#N/A</v>
      </c>
      <c r="AO186" s="508" t="e">
        <f ca="1">+IF(AND(ISNUMBER(OFFSET('Sanitation Data'!$G$12,0,10*ROW('Sanitation Data'!G180))),'Data Summary'!DD186="Yes"),OFFSET('Sanitation Data'!$G$12,0,10*ROW('Sanitation Data'!G180)),NA())</f>
        <v>#N/A</v>
      </c>
      <c r="AP186" s="508" t="e">
        <f ca="1">+IF(AND(ISNUMBER(OFFSET('Sanitation Data'!$H$4,0,10*ROW('Sanitation Data'!H180))),'Data Summary'!DE186="Yes"),100-OFFSET('Sanitation Data'!$H$4,0,10*ROW('Sanitation Data'!H180)),NA())</f>
        <v>#N/A</v>
      </c>
      <c r="AQ186" s="508" t="e">
        <f ca="1">+IF(AND(ISNUMBER(OFFSET('Sanitation Data'!$H$6,0,10*ROW('Sanitation Data'!H180))),'Data Summary'!DF186="Yes"),OFFSET('Sanitation Data'!$H$6,0,10*ROW('Sanitation Data'!H180)),NA())</f>
        <v>#N/A</v>
      </c>
      <c r="AR186" s="508" t="e">
        <f ca="1">+IF(AND(ISNUMBER(OFFSET('Sanitation Data'!$H$10,0,10*ROW('Sanitation Data'!H180))),'Data Summary'!DG186="Yes"),OFFSET('Sanitation Data'!$H$10,0,10*ROW('Sanitation Data'!H180)),NA())</f>
        <v>#N/A</v>
      </c>
      <c r="AS186" s="508" t="e">
        <f ca="1">+IF(AND(ISNUMBER(OFFSET('Sanitation Data'!$H$11,0,10*ROW('Sanitation Data'!H180))),'Data Summary'!DH186="Yes"),OFFSET('Sanitation Data'!$H$11,0,10*ROW('Sanitation Data'!H180)),NA())</f>
        <v>#N/A</v>
      </c>
      <c r="AT186" s="508" t="e">
        <f ca="1">+IF(AND(ISNUMBER(OFFSET('Sanitation Data'!$H$12,0,10*ROW('Sanitation Data'!H180))),'Data Summary'!DI186="Yes"),OFFSET('Sanitation Data'!$H$12,0,10*ROW('Sanitation Data'!H180)),NA())</f>
        <v>#N/A</v>
      </c>
      <c r="AU186" s="508" t="e">
        <f ca="1">+IF(AND(ISNUMBER(OFFSET('Sanitation Data'!$I$4,0,10*ROW('Sanitation Data'!I180))),'Data Summary'!DJ186="Yes"),100-OFFSET('Sanitation Data'!$I$4,0,10*ROW('Sanitation Data'!I180)),NA())</f>
        <v>#N/A</v>
      </c>
      <c r="AV186" s="508" t="e">
        <f ca="1">+IF(AND(ISNUMBER(OFFSET('Sanitation Data'!$I$6,0,10*ROW('Sanitation Data'!I180))),'Data Summary'!DK186="Yes"),OFFSET('Sanitation Data'!$I$6,0,10*ROW('Sanitation Data'!I180)),NA())</f>
        <v>#N/A</v>
      </c>
      <c r="AW186" s="508" t="e">
        <f ca="1">+IF(AND(ISNUMBER(OFFSET('Sanitation Data'!$I$10,0,10*ROW('Sanitation Data'!I180))),'Data Summary'!DL186="Yes"),OFFSET('Sanitation Data'!$I$10,0,10*ROW('Sanitation Data'!I180)),NA())</f>
        <v>#N/A</v>
      </c>
      <c r="AX186" s="508" t="e">
        <f ca="1">+IF(AND(ISNUMBER(OFFSET('Sanitation Data'!$I$11,0,10*ROW('Sanitation Data'!I180))),'Data Summary'!DM186="Yes"),OFFSET('Sanitation Data'!$I$11,0,10*ROW('Sanitation Data'!I180)),NA())</f>
        <v>#N/A</v>
      </c>
      <c r="AY186" s="508" t="e">
        <f ca="1">+IF(AND(ISNUMBER(OFFSET('Sanitation Data'!$I$12,0,10*ROW('Sanitation Data'!I180))),'Data Summary'!DN186="Yes"),OFFSET('Sanitation Data'!$I$12,0,10*ROW('Sanitation Data'!I180)),NA())</f>
        <v>#N/A</v>
      </c>
      <c r="AZ186" s="509" t="e">
        <f ca="1">+IF(AND(ISNUMBER(OFFSET('Hygiene Data'!$D$5,0,10*ROW('Hygiene Data'!D180))),'Data Summary'!DO186="Yes"),OFFSET('Hygiene Data'!$D$5,0,10*ROW('Hygiene Data'!D180)),NA())</f>
        <v>#N/A</v>
      </c>
      <c r="BA186" s="509" t="e">
        <f ca="1">+IF(AND(ISNUMBER(OFFSET('Hygiene Data'!$D$7,0,10*ROW('Hygiene Data'!D180))),'Data Summary'!DP186="Yes"),OFFSET('Hygiene Data'!$D$7,0,10*ROW('Hygiene Data'!D180)),NA())</f>
        <v>#N/A</v>
      </c>
      <c r="BB186" s="509" t="e">
        <f ca="1">+IF(AND(ISNUMBER(OFFSET('Hygiene Data'!$D$9,0,10*ROW('Hygiene Data'!D180))),'Data Summary'!DQ186="Yes"),OFFSET('Hygiene Data'!$D$9,0,10*ROW('Hygiene Data'!D180)),NA())</f>
        <v>#N/A</v>
      </c>
      <c r="BC186" s="509" t="e">
        <f ca="1">+IF(AND(ISNUMBER(OFFSET('Hygiene Data'!$E$5,0,10*ROW('Hygiene Data'!E180))),'Data Summary'!DR186="Yes"),OFFSET('Hygiene Data'!$E$5,0,10*ROW('Hygiene Data'!E180)),NA())</f>
        <v>#N/A</v>
      </c>
      <c r="BD186" s="509" t="e">
        <f ca="1">+IF(AND(ISNUMBER(OFFSET('Hygiene Data'!$E$7,0,10*ROW('Hygiene Data'!E180))),'Data Summary'!DS186="Yes"),OFFSET('Hygiene Data'!$E$7,0,10*ROW('Hygiene Data'!E180)),NA())</f>
        <v>#N/A</v>
      </c>
      <c r="BE186" s="509" t="e">
        <f ca="1">+IF(AND(ISNUMBER(OFFSET('Hygiene Data'!$E$9,0,10*ROW('Hygiene Data'!E180))),'Data Summary'!DT186="Yes"),OFFSET('Hygiene Data'!$E$9,0,10*ROW('Hygiene Data'!E180)),NA())</f>
        <v>#N/A</v>
      </c>
      <c r="BF186" s="509" t="e">
        <f ca="1">+IF(AND(ISNUMBER(OFFSET('Hygiene Data'!$F$5,0,10*ROW('Hygiene Data'!F180))),'Data Summary'!DU186="Yes"),OFFSET('Hygiene Data'!$F$5,0,10*ROW('Hygiene Data'!F180)),NA())</f>
        <v>#N/A</v>
      </c>
      <c r="BG186" s="509" t="e">
        <f ca="1">+IF(AND(ISNUMBER(OFFSET('Hygiene Data'!$F$7,0,10*ROW('Hygiene Data'!F180))),'Data Summary'!DV186="Yes"),OFFSET('Hygiene Data'!$F$7,0,10*ROW('Hygiene Data'!F180)),NA())</f>
        <v>#N/A</v>
      </c>
      <c r="BH186" s="509" t="e">
        <f ca="1">+IF(AND(ISNUMBER(OFFSET('Hygiene Data'!$F$9,0,10*ROW('Hygiene Data'!F180))),'Data Summary'!DW186="Yes"),OFFSET('Hygiene Data'!$F$9,0,10*ROW('Hygiene Data'!F180)),NA())</f>
        <v>#N/A</v>
      </c>
      <c r="BI186" s="509" t="e">
        <f ca="1">+IF(AND(ISNUMBER(OFFSET('Hygiene Data'!$G$5,0,10*ROW('Hygiene Data'!G180))),'Data Summary'!DX186="Yes"),OFFSET('Hygiene Data'!$G$5,0,10*ROW('Hygiene Data'!G180)),NA())</f>
        <v>#N/A</v>
      </c>
      <c r="BJ186" s="509" t="e">
        <f ca="1">+IF(AND(ISNUMBER(OFFSET('Hygiene Data'!$G$7,0,10*ROW('Hygiene Data'!G180))),'Data Summary'!DY186="Yes"),OFFSET('Hygiene Data'!$G$7,0,10*ROW('Hygiene Data'!G180)),NA())</f>
        <v>#N/A</v>
      </c>
      <c r="BK186" s="509" t="e">
        <f ca="1">+IF(AND(ISNUMBER(OFFSET('Hygiene Data'!$G$9,0,10*ROW('Hygiene Data'!G180))),'Data Summary'!DZ186="Yes"),OFFSET('Hygiene Data'!$G$9,0,10*ROW('Hygiene Data'!G180)),NA())</f>
        <v>#N/A</v>
      </c>
      <c r="BL186" s="509" t="e">
        <f ca="1">+IF(AND(ISNUMBER(OFFSET('Hygiene Data'!$H$5,0,10*ROW('Hygiene Data'!H180))),'Data Summary'!EA186="Yes"),OFFSET('Hygiene Data'!$H$5,0,10*ROW('Hygiene Data'!H180)),NA())</f>
        <v>#N/A</v>
      </c>
      <c r="BM186" s="509" t="e">
        <f ca="1">+IF(AND(ISNUMBER(OFFSET('Hygiene Data'!$H$7,0,10*ROW('Hygiene Data'!H180))),'Data Summary'!EB186="Yes"),OFFSET('Hygiene Data'!$H$7,0,10*ROW('Hygiene Data'!H180)),NA())</f>
        <v>#N/A</v>
      </c>
      <c r="BN186" s="509" t="e">
        <f ca="1">+IF(AND(ISNUMBER(OFFSET('Hygiene Data'!$H$9,0,10*ROW('Hygiene Data'!H180))),'Data Summary'!EC186="Yes"),OFFSET('Hygiene Data'!$H$9,0,10*ROW('Hygiene Data'!H180)),NA())</f>
        <v>#N/A</v>
      </c>
      <c r="BO186" s="509" t="e">
        <f ca="1">+IF(AND(ISNUMBER(OFFSET('Hygiene Data'!$I$5,0,10*ROW('Hygiene Data'!I180))),'Data Summary'!ED186="Yes"),OFFSET('Hygiene Data'!$I$5,0,10*ROW('Hygiene Data'!I180)),NA())</f>
        <v>#N/A</v>
      </c>
      <c r="BP186" s="509" t="e">
        <f ca="1">+IF(AND(ISNUMBER(OFFSET('Hygiene Data'!$I$7,0,10*ROW('Hygiene Data'!I180))),'Data Summary'!EE186="Yes"),OFFSET('Hygiene Data'!$I$7,0,10*ROW('Hygiene Data'!I180)),NA())</f>
        <v>#N/A</v>
      </c>
      <c r="BQ186" s="509" t="e">
        <f ca="1">+IF(AND(ISNUMBER(OFFSET('Hygiene Data'!$I$9,0,10*ROW('Hygiene Data'!I180))),'Data Summary'!EF186="Yes"),OFFSET('Hygiene Data'!$I$9,0,10*ROW('Hygiene Data'!I180)),NA())</f>
        <v>#N/A</v>
      </c>
    </row>
    <row r="187" spans="1:69" x14ac:dyDescent="0.25">
      <c r="A187" s="505" t="e">
        <f ca="1">+RIGHT('Data Summary'!A187,LEN('Data Summary'!A187)-9)</f>
        <v>#VALUE!</v>
      </c>
      <c r="B187" s="479" t="str">
        <f ca="1">+IF(ISTEXT('Data Summary'!B187),'Data Summary'!B187,"")</f>
        <v/>
      </c>
      <c r="C187" s="506" t="e">
        <f ca="1">+VALUE('Data Summary'!C187)</f>
        <v>#VALUE!</v>
      </c>
      <c r="D187" s="507" t="e">
        <f ca="1">+IF(AND(ISNUMBER(OFFSET('Water Data'!$D$4,0,10*ROW('Water Data'!D181))),'Data Summary'!BS187="Yes"),100-OFFSET('Water Data'!$D$4,0,10*ROW('Water Data'!D181)),NA())</f>
        <v>#N/A</v>
      </c>
      <c r="E187" s="507" t="e">
        <f ca="1">+IF(AND(ISNUMBER(OFFSET('Water Data'!$D$6,0,10*ROW('Water Data'!D181))),'Data Summary'!BT187="Yes"),OFFSET('Water Data'!$D$6,0,10*ROW('Water Data'!D181)),NA())</f>
        <v>#N/A</v>
      </c>
      <c r="F187" s="507" t="e">
        <f ca="1">+IF(AND(ISNUMBER(OFFSET('Water Data'!$D$9,0,10*ROW('Water Data'!D181))),'Data Summary'!BU187="Yes"),OFFSET('Water Data'!$D$9,0,10*ROW('Water Data'!D181)),NA())</f>
        <v>#N/A</v>
      </c>
      <c r="G187" s="507" t="e">
        <f ca="1">+IF(AND(ISNUMBER(OFFSET('Water Data'!$E$4,0,10*ROW('Water Data'!E181))),'Data Summary'!BV187="Yes"),100-OFFSET('Water Data'!$E$4,0,10*ROW('Water Data'!E181)),NA())</f>
        <v>#N/A</v>
      </c>
      <c r="H187" s="507" t="e">
        <f ca="1">+IF(AND(ISNUMBER(OFFSET('Water Data'!$E$6,0,10*ROW('Water Data'!E181))),'Data Summary'!BW187="Yes"),OFFSET('Water Data'!$E$6,0,10*ROW('Water Data'!E181)),NA())</f>
        <v>#N/A</v>
      </c>
      <c r="I187" s="507" t="e">
        <f ca="1">+IF(AND(ISNUMBER(OFFSET('Water Data'!$E$9,0,10*ROW('Water Data'!E181))),'Data Summary'!BX187="Yes"),OFFSET('Water Data'!$E$9,0,10*ROW('Water Data'!E181)),NA())</f>
        <v>#N/A</v>
      </c>
      <c r="J187" s="507" t="e">
        <f ca="1">+IF(AND(ISNUMBER(OFFSET('Water Data'!$F$4,0,10*ROW('Water Data'!F181))),'Data Summary'!BY187="Yes"),100-OFFSET('Water Data'!$F$4,0,10*ROW('Water Data'!F181)),NA())</f>
        <v>#N/A</v>
      </c>
      <c r="K187" s="507" t="e">
        <f ca="1">+IF(AND(ISNUMBER(OFFSET('Water Data'!$F$6,0,10*ROW('Water Data'!F181))),'Data Summary'!BZ187="Yes"),OFFSET('Water Data'!$F$6,0,10*ROW('Water Data'!F181)),NA())</f>
        <v>#N/A</v>
      </c>
      <c r="L187" s="507" t="e">
        <f ca="1">+IF(AND(ISNUMBER(OFFSET('Water Data'!$F$9,0,10*ROW('Water Data'!F181))),'Data Summary'!CA187="Yes"),OFFSET('Water Data'!$F$9,0,10*ROW('Water Data'!F181)),NA())</f>
        <v>#N/A</v>
      </c>
      <c r="M187" s="507" t="e">
        <f ca="1">+IF(AND(ISNUMBER(OFFSET('Water Data'!$G$4,0,10*ROW('Water Data'!G181))),'Data Summary'!CB187="Yes"),100-OFFSET('Water Data'!$G$4,0,10*ROW('Water Data'!G181)),NA())</f>
        <v>#N/A</v>
      </c>
      <c r="N187" s="507" t="e">
        <f ca="1">+IF(AND(ISNUMBER(OFFSET('Water Data'!$G$6,0,10*ROW('Water Data'!G181))),'Data Summary'!CC187="Yes"),OFFSET('Water Data'!$G$6,0,10*ROW('Water Data'!G181)),NA())</f>
        <v>#N/A</v>
      </c>
      <c r="O187" s="507" t="e">
        <f ca="1">+IF(AND(ISNUMBER(OFFSET('Water Data'!$G$9,0,10*ROW('Water Data'!G181))),'Data Summary'!CD187="Yes"),OFFSET('Water Data'!$G$9,0,10*ROW('Water Data'!G181)),NA())</f>
        <v>#N/A</v>
      </c>
      <c r="P187" s="507" t="e">
        <f ca="1">+IF(AND(ISNUMBER(OFFSET('Water Data'!$H$4,0,10*ROW('Water Data'!H181))),'Data Summary'!CE187="Yes"),100-OFFSET('Water Data'!$H$4,0,10*ROW('Water Data'!H181)),NA())</f>
        <v>#N/A</v>
      </c>
      <c r="Q187" s="507" t="e">
        <f ca="1">+IF(AND(ISNUMBER(OFFSET('Water Data'!$H$6,0,10*ROW('Water Data'!H181))),'Data Summary'!CF187="Yes"),OFFSET('Water Data'!$H$6,0,10*ROW('Water Data'!H181)),NA())</f>
        <v>#N/A</v>
      </c>
      <c r="R187" s="507" t="e">
        <f ca="1">+IF(AND(ISNUMBER(OFFSET('Water Data'!$H$9,0,10*ROW('Water Data'!H181))),'Data Summary'!CG187="Yes"),OFFSET('Water Data'!$H$9,0,10*ROW('Water Data'!H181)),NA())</f>
        <v>#N/A</v>
      </c>
      <c r="S187" s="507" t="e">
        <f ca="1">+IF(AND(ISNUMBER(OFFSET('Water Data'!$I$4,0,10*ROW('Water Data'!I181))),'Data Summary'!CH187="Yes"),100-OFFSET('Water Data'!$I$4,0,10*ROW('Water Data'!I181)),NA())</f>
        <v>#N/A</v>
      </c>
      <c r="T187" s="507" t="e">
        <f ca="1">+IF(AND(ISNUMBER(OFFSET('Water Data'!$I$6,0,10*ROW('Water Data'!I181))),'Data Summary'!CI187="Yes"),OFFSET('Water Data'!$I$6,0,10*ROW('Water Data'!I181)),NA())</f>
        <v>#N/A</v>
      </c>
      <c r="U187" s="507" t="e">
        <f ca="1">+IF(AND(ISNUMBER(OFFSET('Water Data'!$I$9,0,10*ROW('Water Data'!I181))),'Data Summary'!CJ187="Yes"),OFFSET('Water Data'!$I$9,0,10*ROW('Water Data'!I181)),NA())</f>
        <v>#N/A</v>
      </c>
      <c r="V187" s="508" t="e">
        <f ca="1">+IF(AND(ISNUMBER(OFFSET('Sanitation Data'!$D$4,0,10*ROW('Sanitation Data'!D181))),'Data Summary'!CK187="Yes"),100-OFFSET('Sanitation Data'!$D$4,0,10*ROW('Sanitation Data'!D181)),NA())</f>
        <v>#N/A</v>
      </c>
      <c r="W187" s="508" t="e">
        <f ca="1">+IF(AND(ISNUMBER(OFFSET('Sanitation Data'!$D$6,0,10*ROW('Sanitation Data'!D181))),'Data Summary'!CL187="Yes"),OFFSET('Sanitation Data'!$D$6,0,10*ROW('Sanitation Data'!D181)),NA())</f>
        <v>#N/A</v>
      </c>
      <c r="X187" s="508" t="e">
        <f ca="1">+IF(AND(ISNUMBER(OFFSET('Sanitation Data'!$D$10,0,10*ROW('Sanitation Data'!D181))),'Data Summary'!CM187="Yes"),OFFSET('Sanitation Data'!$D$10,0,10*ROW('Sanitation Data'!D181)),NA())</f>
        <v>#N/A</v>
      </c>
      <c r="Y187" s="508" t="e">
        <f ca="1">+IF(AND(ISNUMBER(OFFSET('Sanitation Data'!$D$11,0,10*ROW('Sanitation Data'!D181))),'Data Summary'!CN187="Yes"),OFFSET('Sanitation Data'!$D$11,0,10*ROW('Sanitation Data'!D181)),NA())</f>
        <v>#N/A</v>
      </c>
      <c r="Z187" s="508" t="e">
        <f ca="1">+IF(AND(ISNUMBER(OFFSET('Sanitation Data'!$D$12,0,10*ROW('Sanitation Data'!D181))),'Data Summary'!CO187="Yes"),OFFSET('Sanitation Data'!$D$12,0,10*ROW('Sanitation Data'!D181)),NA())</f>
        <v>#N/A</v>
      </c>
      <c r="AA187" s="508" t="e">
        <f ca="1">+IF(AND(ISNUMBER(OFFSET('Sanitation Data'!$E$4,0,10*ROW('Sanitation Data'!E181))),'Data Summary'!CP187="Yes"),100-OFFSET('Sanitation Data'!$E$4,0,10*ROW('Sanitation Data'!E181)),NA())</f>
        <v>#N/A</v>
      </c>
      <c r="AB187" s="508" t="e">
        <f ca="1">+IF(AND(ISNUMBER(OFFSET('Sanitation Data'!$E$6,0,10*ROW('Sanitation Data'!E181))),'Data Summary'!CQ187="Yes"),OFFSET('Sanitation Data'!$E$6,0,10*ROW('Sanitation Data'!E181)),NA())</f>
        <v>#N/A</v>
      </c>
      <c r="AC187" s="508" t="e">
        <f ca="1">+IF(AND(ISNUMBER(OFFSET('Sanitation Data'!$E$10,0,10*ROW('Sanitation Data'!E181))),'Data Summary'!CR187="Yes"),OFFSET('Sanitation Data'!$E$10,0,10*ROW('Sanitation Data'!E181)),NA())</f>
        <v>#N/A</v>
      </c>
      <c r="AD187" s="508" t="e">
        <f ca="1">+IF(AND(ISNUMBER(OFFSET('Sanitation Data'!$E$11,0,10*ROW('Sanitation Data'!E181))),'Data Summary'!CS187="Yes"),OFFSET('Sanitation Data'!$E$11,0,10*ROW('Sanitation Data'!E181)),NA())</f>
        <v>#N/A</v>
      </c>
      <c r="AE187" s="508" t="e">
        <f ca="1">+IF(AND(ISNUMBER(OFFSET('Sanitation Data'!$E$12,0,10*ROW('Sanitation Data'!E181))),'Data Summary'!CT187="Yes"),OFFSET('Sanitation Data'!$E$12,0,10*ROW('Sanitation Data'!E181)),NA())</f>
        <v>#N/A</v>
      </c>
      <c r="AF187" s="508" t="e">
        <f ca="1">+IF(AND(ISNUMBER(OFFSET('Sanitation Data'!$F$4,0,10*ROW('Sanitation Data'!F181))),'Data Summary'!CU187="Yes"),100-OFFSET('Sanitation Data'!$F$4,0,10*ROW('Sanitation Data'!F181)),NA())</f>
        <v>#N/A</v>
      </c>
      <c r="AG187" s="508" t="e">
        <f ca="1">+IF(AND(ISNUMBER(OFFSET('Sanitation Data'!$F$6,0,10*ROW('Sanitation Data'!F181))),'Data Summary'!CV187="Yes"),OFFSET('Sanitation Data'!$F$6,0,10*ROW('Sanitation Data'!F181)),NA())</f>
        <v>#N/A</v>
      </c>
      <c r="AH187" s="508" t="e">
        <f ca="1">+IF(AND(ISNUMBER(OFFSET('Sanitation Data'!$F$10,0,10*ROW('Sanitation Data'!F181))),'Data Summary'!CW187="Yes"),OFFSET('Sanitation Data'!$F$10,0,10*ROW('Sanitation Data'!F181)),NA())</f>
        <v>#N/A</v>
      </c>
      <c r="AI187" s="508" t="e">
        <f ca="1">+IF(AND(ISNUMBER(OFFSET('Sanitation Data'!$F$11,0,10*ROW('Sanitation Data'!F181))),'Data Summary'!CX187="Yes"),OFFSET('Sanitation Data'!$F$11,0,10*ROW('Sanitation Data'!F181)),NA())</f>
        <v>#N/A</v>
      </c>
      <c r="AJ187" s="508" t="e">
        <f ca="1">+IF(AND(ISNUMBER(OFFSET('Sanitation Data'!$F$12,0,10*ROW('Sanitation Data'!F181))),'Data Summary'!CY187="Yes"),OFFSET('Sanitation Data'!$F$12,0,10*ROW('Sanitation Data'!F181)),NA())</f>
        <v>#N/A</v>
      </c>
      <c r="AK187" s="508" t="e">
        <f ca="1">+IF(AND(ISNUMBER(OFFSET('Sanitation Data'!$G$4,0,10*ROW('Sanitation Data'!G181))),'Data Summary'!CZ187="Yes"),100-OFFSET('Sanitation Data'!$G$4,0,10*ROW('Sanitation Data'!G181)),NA())</f>
        <v>#N/A</v>
      </c>
      <c r="AL187" s="508" t="e">
        <f ca="1">+IF(AND(ISNUMBER(OFFSET('Sanitation Data'!$G$6,0,10*ROW('Sanitation Data'!G181))),'Data Summary'!DA187="Yes"),OFFSET('Sanitation Data'!$G$6,0,10*ROW('Sanitation Data'!G181)),NA())</f>
        <v>#N/A</v>
      </c>
      <c r="AM187" s="508" t="e">
        <f ca="1">+IF(AND(ISNUMBER(OFFSET('Sanitation Data'!$G$10,0,10*ROW('Sanitation Data'!G181))),'Data Summary'!DB187="Yes"),OFFSET('Sanitation Data'!$G$10,0,10*ROW('Sanitation Data'!G181)),NA())</f>
        <v>#N/A</v>
      </c>
      <c r="AN187" s="508" t="e">
        <f ca="1">+IF(AND(ISNUMBER(OFFSET('Sanitation Data'!$G$11,0,10*ROW('Sanitation Data'!G181))),'Data Summary'!DC187="Yes"),OFFSET('Sanitation Data'!$G$11,0,10*ROW('Sanitation Data'!G181)),NA())</f>
        <v>#N/A</v>
      </c>
      <c r="AO187" s="508" t="e">
        <f ca="1">+IF(AND(ISNUMBER(OFFSET('Sanitation Data'!$G$12,0,10*ROW('Sanitation Data'!G181))),'Data Summary'!DD187="Yes"),OFFSET('Sanitation Data'!$G$12,0,10*ROW('Sanitation Data'!G181)),NA())</f>
        <v>#N/A</v>
      </c>
      <c r="AP187" s="508" t="e">
        <f ca="1">+IF(AND(ISNUMBER(OFFSET('Sanitation Data'!$H$4,0,10*ROW('Sanitation Data'!H181))),'Data Summary'!DE187="Yes"),100-OFFSET('Sanitation Data'!$H$4,0,10*ROW('Sanitation Data'!H181)),NA())</f>
        <v>#N/A</v>
      </c>
      <c r="AQ187" s="508" t="e">
        <f ca="1">+IF(AND(ISNUMBER(OFFSET('Sanitation Data'!$H$6,0,10*ROW('Sanitation Data'!H181))),'Data Summary'!DF187="Yes"),OFFSET('Sanitation Data'!$H$6,0,10*ROW('Sanitation Data'!H181)),NA())</f>
        <v>#N/A</v>
      </c>
      <c r="AR187" s="508" t="e">
        <f ca="1">+IF(AND(ISNUMBER(OFFSET('Sanitation Data'!$H$10,0,10*ROW('Sanitation Data'!H181))),'Data Summary'!DG187="Yes"),OFFSET('Sanitation Data'!$H$10,0,10*ROW('Sanitation Data'!H181)),NA())</f>
        <v>#N/A</v>
      </c>
      <c r="AS187" s="508" t="e">
        <f ca="1">+IF(AND(ISNUMBER(OFFSET('Sanitation Data'!$H$11,0,10*ROW('Sanitation Data'!H181))),'Data Summary'!DH187="Yes"),OFFSET('Sanitation Data'!$H$11,0,10*ROW('Sanitation Data'!H181)),NA())</f>
        <v>#N/A</v>
      </c>
      <c r="AT187" s="508" t="e">
        <f ca="1">+IF(AND(ISNUMBER(OFFSET('Sanitation Data'!$H$12,0,10*ROW('Sanitation Data'!H181))),'Data Summary'!DI187="Yes"),OFFSET('Sanitation Data'!$H$12,0,10*ROW('Sanitation Data'!H181)),NA())</f>
        <v>#N/A</v>
      </c>
      <c r="AU187" s="508" t="e">
        <f ca="1">+IF(AND(ISNUMBER(OFFSET('Sanitation Data'!$I$4,0,10*ROW('Sanitation Data'!I181))),'Data Summary'!DJ187="Yes"),100-OFFSET('Sanitation Data'!$I$4,0,10*ROW('Sanitation Data'!I181)),NA())</f>
        <v>#N/A</v>
      </c>
      <c r="AV187" s="508" t="e">
        <f ca="1">+IF(AND(ISNUMBER(OFFSET('Sanitation Data'!$I$6,0,10*ROW('Sanitation Data'!I181))),'Data Summary'!DK187="Yes"),OFFSET('Sanitation Data'!$I$6,0,10*ROW('Sanitation Data'!I181)),NA())</f>
        <v>#N/A</v>
      </c>
      <c r="AW187" s="508" t="e">
        <f ca="1">+IF(AND(ISNUMBER(OFFSET('Sanitation Data'!$I$10,0,10*ROW('Sanitation Data'!I181))),'Data Summary'!DL187="Yes"),OFFSET('Sanitation Data'!$I$10,0,10*ROW('Sanitation Data'!I181)),NA())</f>
        <v>#N/A</v>
      </c>
      <c r="AX187" s="508" t="e">
        <f ca="1">+IF(AND(ISNUMBER(OFFSET('Sanitation Data'!$I$11,0,10*ROW('Sanitation Data'!I181))),'Data Summary'!DM187="Yes"),OFFSET('Sanitation Data'!$I$11,0,10*ROW('Sanitation Data'!I181)),NA())</f>
        <v>#N/A</v>
      </c>
      <c r="AY187" s="508" t="e">
        <f ca="1">+IF(AND(ISNUMBER(OFFSET('Sanitation Data'!$I$12,0,10*ROW('Sanitation Data'!I181))),'Data Summary'!DN187="Yes"),OFFSET('Sanitation Data'!$I$12,0,10*ROW('Sanitation Data'!I181)),NA())</f>
        <v>#N/A</v>
      </c>
      <c r="AZ187" s="509" t="e">
        <f ca="1">+IF(AND(ISNUMBER(OFFSET('Hygiene Data'!$D$5,0,10*ROW('Hygiene Data'!D181))),'Data Summary'!DO187="Yes"),OFFSET('Hygiene Data'!$D$5,0,10*ROW('Hygiene Data'!D181)),NA())</f>
        <v>#N/A</v>
      </c>
      <c r="BA187" s="509" t="e">
        <f ca="1">+IF(AND(ISNUMBER(OFFSET('Hygiene Data'!$D$7,0,10*ROW('Hygiene Data'!D181))),'Data Summary'!DP187="Yes"),OFFSET('Hygiene Data'!$D$7,0,10*ROW('Hygiene Data'!D181)),NA())</f>
        <v>#N/A</v>
      </c>
      <c r="BB187" s="509" t="e">
        <f ca="1">+IF(AND(ISNUMBER(OFFSET('Hygiene Data'!$D$9,0,10*ROW('Hygiene Data'!D181))),'Data Summary'!DQ187="Yes"),OFFSET('Hygiene Data'!$D$9,0,10*ROW('Hygiene Data'!D181)),NA())</f>
        <v>#N/A</v>
      </c>
      <c r="BC187" s="509" t="e">
        <f ca="1">+IF(AND(ISNUMBER(OFFSET('Hygiene Data'!$E$5,0,10*ROW('Hygiene Data'!E181))),'Data Summary'!DR187="Yes"),OFFSET('Hygiene Data'!$E$5,0,10*ROW('Hygiene Data'!E181)),NA())</f>
        <v>#N/A</v>
      </c>
      <c r="BD187" s="509" t="e">
        <f ca="1">+IF(AND(ISNUMBER(OFFSET('Hygiene Data'!$E$7,0,10*ROW('Hygiene Data'!E181))),'Data Summary'!DS187="Yes"),OFFSET('Hygiene Data'!$E$7,0,10*ROW('Hygiene Data'!E181)),NA())</f>
        <v>#N/A</v>
      </c>
      <c r="BE187" s="509" t="e">
        <f ca="1">+IF(AND(ISNUMBER(OFFSET('Hygiene Data'!$E$9,0,10*ROW('Hygiene Data'!E181))),'Data Summary'!DT187="Yes"),OFFSET('Hygiene Data'!$E$9,0,10*ROW('Hygiene Data'!E181)),NA())</f>
        <v>#N/A</v>
      </c>
      <c r="BF187" s="509" t="e">
        <f ca="1">+IF(AND(ISNUMBER(OFFSET('Hygiene Data'!$F$5,0,10*ROW('Hygiene Data'!F181))),'Data Summary'!DU187="Yes"),OFFSET('Hygiene Data'!$F$5,0,10*ROW('Hygiene Data'!F181)),NA())</f>
        <v>#N/A</v>
      </c>
      <c r="BG187" s="509" t="e">
        <f ca="1">+IF(AND(ISNUMBER(OFFSET('Hygiene Data'!$F$7,0,10*ROW('Hygiene Data'!F181))),'Data Summary'!DV187="Yes"),OFFSET('Hygiene Data'!$F$7,0,10*ROW('Hygiene Data'!F181)),NA())</f>
        <v>#N/A</v>
      </c>
      <c r="BH187" s="509" t="e">
        <f ca="1">+IF(AND(ISNUMBER(OFFSET('Hygiene Data'!$F$9,0,10*ROW('Hygiene Data'!F181))),'Data Summary'!DW187="Yes"),OFFSET('Hygiene Data'!$F$9,0,10*ROW('Hygiene Data'!F181)),NA())</f>
        <v>#N/A</v>
      </c>
      <c r="BI187" s="509" t="e">
        <f ca="1">+IF(AND(ISNUMBER(OFFSET('Hygiene Data'!$G$5,0,10*ROW('Hygiene Data'!G181))),'Data Summary'!DX187="Yes"),OFFSET('Hygiene Data'!$G$5,0,10*ROW('Hygiene Data'!G181)),NA())</f>
        <v>#N/A</v>
      </c>
      <c r="BJ187" s="509" t="e">
        <f ca="1">+IF(AND(ISNUMBER(OFFSET('Hygiene Data'!$G$7,0,10*ROW('Hygiene Data'!G181))),'Data Summary'!DY187="Yes"),OFFSET('Hygiene Data'!$G$7,0,10*ROW('Hygiene Data'!G181)),NA())</f>
        <v>#N/A</v>
      </c>
      <c r="BK187" s="509" t="e">
        <f ca="1">+IF(AND(ISNUMBER(OFFSET('Hygiene Data'!$G$9,0,10*ROW('Hygiene Data'!G181))),'Data Summary'!DZ187="Yes"),OFFSET('Hygiene Data'!$G$9,0,10*ROW('Hygiene Data'!G181)),NA())</f>
        <v>#N/A</v>
      </c>
      <c r="BL187" s="509" t="e">
        <f ca="1">+IF(AND(ISNUMBER(OFFSET('Hygiene Data'!$H$5,0,10*ROW('Hygiene Data'!H181))),'Data Summary'!EA187="Yes"),OFFSET('Hygiene Data'!$H$5,0,10*ROW('Hygiene Data'!H181)),NA())</f>
        <v>#N/A</v>
      </c>
      <c r="BM187" s="509" t="e">
        <f ca="1">+IF(AND(ISNUMBER(OFFSET('Hygiene Data'!$H$7,0,10*ROW('Hygiene Data'!H181))),'Data Summary'!EB187="Yes"),OFFSET('Hygiene Data'!$H$7,0,10*ROW('Hygiene Data'!H181)),NA())</f>
        <v>#N/A</v>
      </c>
      <c r="BN187" s="509" t="e">
        <f ca="1">+IF(AND(ISNUMBER(OFFSET('Hygiene Data'!$H$9,0,10*ROW('Hygiene Data'!H181))),'Data Summary'!EC187="Yes"),OFFSET('Hygiene Data'!$H$9,0,10*ROW('Hygiene Data'!H181)),NA())</f>
        <v>#N/A</v>
      </c>
      <c r="BO187" s="509" t="e">
        <f ca="1">+IF(AND(ISNUMBER(OFFSET('Hygiene Data'!$I$5,0,10*ROW('Hygiene Data'!I181))),'Data Summary'!ED187="Yes"),OFFSET('Hygiene Data'!$I$5,0,10*ROW('Hygiene Data'!I181)),NA())</f>
        <v>#N/A</v>
      </c>
      <c r="BP187" s="509" t="e">
        <f ca="1">+IF(AND(ISNUMBER(OFFSET('Hygiene Data'!$I$7,0,10*ROW('Hygiene Data'!I181))),'Data Summary'!EE187="Yes"),OFFSET('Hygiene Data'!$I$7,0,10*ROW('Hygiene Data'!I181)),NA())</f>
        <v>#N/A</v>
      </c>
      <c r="BQ187" s="509" t="e">
        <f ca="1">+IF(AND(ISNUMBER(OFFSET('Hygiene Data'!$I$9,0,10*ROW('Hygiene Data'!I181))),'Data Summary'!EF187="Yes"),OFFSET('Hygiene Data'!$I$9,0,10*ROW('Hygiene Data'!I181)),NA())</f>
        <v>#N/A</v>
      </c>
    </row>
    <row r="188" spans="1:69" x14ac:dyDescent="0.25">
      <c r="A188" s="505" t="e">
        <f ca="1">+RIGHT('Data Summary'!A188,LEN('Data Summary'!A188)-9)</f>
        <v>#VALUE!</v>
      </c>
      <c r="B188" s="479" t="str">
        <f ca="1">+IF(ISTEXT('Data Summary'!B188),'Data Summary'!B188,"")</f>
        <v/>
      </c>
      <c r="C188" s="506" t="e">
        <f ca="1">+VALUE('Data Summary'!C188)</f>
        <v>#VALUE!</v>
      </c>
      <c r="D188" s="507" t="e">
        <f ca="1">+IF(AND(ISNUMBER(OFFSET('Water Data'!$D$4,0,10*ROW('Water Data'!D182))),'Data Summary'!BS188="Yes"),100-OFFSET('Water Data'!$D$4,0,10*ROW('Water Data'!D182)),NA())</f>
        <v>#N/A</v>
      </c>
      <c r="E188" s="507" t="e">
        <f ca="1">+IF(AND(ISNUMBER(OFFSET('Water Data'!$D$6,0,10*ROW('Water Data'!D182))),'Data Summary'!BT188="Yes"),OFFSET('Water Data'!$D$6,0,10*ROW('Water Data'!D182)),NA())</f>
        <v>#N/A</v>
      </c>
      <c r="F188" s="507" t="e">
        <f ca="1">+IF(AND(ISNUMBER(OFFSET('Water Data'!$D$9,0,10*ROW('Water Data'!D182))),'Data Summary'!BU188="Yes"),OFFSET('Water Data'!$D$9,0,10*ROW('Water Data'!D182)),NA())</f>
        <v>#N/A</v>
      </c>
      <c r="G188" s="507" t="e">
        <f ca="1">+IF(AND(ISNUMBER(OFFSET('Water Data'!$E$4,0,10*ROW('Water Data'!E182))),'Data Summary'!BV188="Yes"),100-OFFSET('Water Data'!$E$4,0,10*ROW('Water Data'!E182)),NA())</f>
        <v>#N/A</v>
      </c>
      <c r="H188" s="507" t="e">
        <f ca="1">+IF(AND(ISNUMBER(OFFSET('Water Data'!$E$6,0,10*ROW('Water Data'!E182))),'Data Summary'!BW188="Yes"),OFFSET('Water Data'!$E$6,0,10*ROW('Water Data'!E182)),NA())</f>
        <v>#N/A</v>
      </c>
      <c r="I188" s="507" t="e">
        <f ca="1">+IF(AND(ISNUMBER(OFFSET('Water Data'!$E$9,0,10*ROW('Water Data'!E182))),'Data Summary'!BX188="Yes"),OFFSET('Water Data'!$E$9,0,10*ROW('Water Data'!E182)),NA())</f>
        <v>#N/A</v>
      </c>
      <c r="J188" s="507" t="e">
        <f ca="1">+IF(AND(ISNUMBER(OFFSET('Water Data'!$F$4,0,10*ROW('Water Data'!F182))),'Data Summary'!BY188="Yes"),100-OFFSET('Water Data'!$F$4,0,10*ROW('Water Data'!F182)),NA())</f>
        <v>#N/A</v>
      </c>
      <c r="K188" s="507" t="e">
        <f ca="1">+IF(AND(ISNUMBER(OFFSET('Water Data'!$F$6,0,10*ROW('Water Data'!F182))),'Data Summary'!BZ188="Yes"),OFFSET('Water Data'!$F$6,0,10*ROW('Water Data'!F182)),NA())</f>
        <v>#N/A</v>
      </c>
      <c r="L188" s="507" t="e">
        <f ca="1">+IF(AND(ISNUMBER(OFFSET('Water Data'!$F$9,0,10*ROW('Water Data'!F182))),'Data Summary'!CA188="Yes"),OFFSET('Water Data'!$F$9,0,10*ROW('Water Data'!F182)),NA())</f>
        <v>#N/A</v>
      </c>
      <c r="M188" s="507" t="e">
        <f ca="1">+IF(AND(ISNUMBER(OFFSET('Water Data'!$G$4,0,10*ROW('Water Data'!G182))),'Data Summary'!CB188="Yes"),100-OFFSET('Water Data'!$G$4,0,10*ROW('Water Data'!G182)),NA())</f>
        <v>#N/A</v>
      </c>
      <c r="N188" s="507" t="e">
        <f ca="1">+IF(AND(ISNUMBER(OFFSET('Water Data'!$G$6,0,10*ROW('Water Data'!G182))),'Data Summary'!CC188="Yes"),OFFSET('Water Data'!$G$6,0,10*ROW('Water Data'!G182)),NA())</f>
        <v>#N/A</v>
      </c>
      <c r="O188" s="507" t="e">
        <f ca="1">+IF(AND(ISNUMBER(OFFSET('Water Data'!$G$9,0,10*ROW('Water Data'!G182))),'Data Summary'!CD188="Yes"),OFFSET('Water Data'!$G$9,0,10*ROW('Water Data'!G182)),NA())</f>
        <v>#N/A</v>
      </c>
      <c r="P188" s="507" t="e">
        <f ca="1">+IF(AND(ISNUMBER(OFFSET('Water Data'!$H$4,0,10*ROW('Water Data'!H182))),'Data Summary'!CE188="Yes"),100-OFFSET('Water Data'!$H$4,0,10*ROW('Water Data'!H182)),NA())</f>
        <v>#N/A</v>
      </c>
      <c r="Q188" s="507" t="e">
        <f ca="1">+IF(AND(ISNUMBER(OFFSET('Water Data'!$H$6,0,10*ROW('Water Data'!H182))),'Data Summary'!CF188="Yes"),OFFSET('Water Data'!$H$6,0,10*ROW('Water Data'!H182)),NA())</f>
        <v>#N/A</v>
      </c>
      <c r="R188" s="507" t="e">
        <f ca="1">+IF(AND(ISNUMBER(OFFSET('Water Data'!$H$9,0,10*ROW('Water Data'!H182))),'Data Summary'!CG188="Yes"),OFFSET('Water Data'!$H$9,0,10*ROW('Water Data'!H182)),NA())</f>
        <v>#N/A</v>
      </c>
      <c r="S188" s="507" t="e">
        <f ca="1">+IF(AND(ISNUMBER(OFFSET('Water Data'!$I$4,0,10*ROW('Water Data'!I182))),'Data Summary'!CH188="Yes"),100-OFFSET('Water Data'!$I$4,0,10*ROW('Water Data'!I182)),NA())</f>
        <v>#N/A</v>
      </c>
      <c r="T188" s="507" t="e">
        <f ca="1">+IF(AND(ISNUMBER(OFFSET('Water Data'!$I$6,0,10*ROW('Water Data'!I182))),'Data Summary'!CI188="Yes"),OFFSET('Water Data'!$I$6,0,10*ROW('Water Data'!I182)),NA())</f>
        <v>#N/A</v>
      </c>
      <c r="U188" s="507" t="e">
        <f ca="1">+IF(AND(ISNUMBER(OFFSET('Water Data'!$I$9,0,10*ROW('Water Data'!I182))),'Data Summary'!CJ188="Yes"),OFFSET('Water Data'!$I$9,0,10*ROW('Water Data'!I182)),NA())</f>
        <v>#N/A</v>
      </c>
      <c r="V188" s="508" t="e">
        <f ca="1">+IF(AND(ISNUMBER(OFFSET('Sanitation Data'!$D$4,0,10*ROW('Sanitation Data'!D182))),'Data Summary'!CK188="Yes"),100-OFFSET('Sanitation Data'!$D$4,0,10*ROW('Sanitation Data'!D182)),NA())</f>
        <v>#N/A</v>
      </c>
      <c r="W188" s="508" t="e">
        <f ca="1">+IF(AND(ISNUMBER(OFFSET('Sanitation Data'!$D$6,0,10*ROW('Sanitation Data'!D182))),'Data Summary'!CL188="Yes"),OFFSET('Sanitation Data'!$D$6,0,10*ROW('Sanitation Data'!D182)),NA())</f>
        <v>#N/A</v>
      </c>
      <c r="X188" s="508" t="e">
        <f ca="1">+IF(AND(ISNUMBER(OFFSET('Sanitation Data'!$D$10,0,10*ROW('Sanitation Data'!D182))),'Data Summary'!CM188="Yes"),OFFSET('Sanitation Data'!$D$10,0,10*ROW('Sanitation Data'!D182)),NA())</f>
        <v>#N/A</v>
      </c>
      <c r="Y188" s="508" t="e">
        <f ca="1">+IF(AND(ISNUMBER(OFFSET('Sanitation Data'!$D$11,0,10*ROW('Sanitation Data'!D182))),'Data Summary'!CN188="Yes"),OFFSET('Sanitation Data'!$D$11,0,10*ROW('Sanitation Data'!D182)),NA())</f>
        <v>#N/A</v>
      </c>
      <c r="Z188" s="508" t="e">
        <f ca="1">+IF(AND(ISNUMBER(OFFSET('Sanitation Data'!$D$12,0,10*ROW('Sanitation Data'!D182))),'Data Summary'!CO188="Yes"),OFFSET('Sanitation Data'!$D$12,0,10*ROW('Sanitation Data'!D182)),NA())</f>
        <v>#N/A</v>
      </c>
      <c r="AA188" s="508" t="e">
        <f ca="1">+IF(AND(ISNUMBER(OFFSET('Sanitation Data'!$E$4,0,10*ROW('Sanitation Data'!E182))),'Data Summary'!CP188="Yes"),100-OFFSET('Sanitation Data'!$E$4,0,10*ROW('Sanitation Data'!E182)),NA())</f>
        <v>#N/A</v>
      </c>
      <c r="AB188" s="508" t="e">
        <f ca="1">+IF(AND(ISNUMBER(OFFSET('Sanitation Data'!$E$6,0,10*ROW('Sanitation Data'!E182))),'Data Summary'!CQ188="Yes"),OFFSET('Sanitation Data'!$E$6,0,10*ROW('Sanitation Data'!E182)),NA())</f>
        <v>#N/A</v>
      </c>
      <c r="AC188" s="508" t="e">
        <f ca="1">+IF(AND(ISNUMBER(OFFSET('Sanitation Data'!$E$10,0,10*ROW('Sanitation Data'!E182))),'Data Summary'!CR188="Yes"),OFFSET('Sanitation Data'!$E$10,0,10*ROW('Sanitation Data'!E182)),NA())</f>
        <v>#N/A</v>
      </c>
      <c r="AD188" s="508" t="e">
        <f ca="1">+IF(AND(ISNUMBER(OFFSET('Sanitation Data'!$E$11,0,10*ROW('Sanitation Data'!E182))),'Data Summary'!CS188="Yes"),OFFSET('Sanitation Data'!$E$11,0,10*ROW('Sanitation Data'!E182)),NA())</f>
        <v>#N/A</v>
      </c>
      <c r="AE188" s="508" t="e">
        <f ca="1">+IF(AND(ISNUMBER(OFFSET('Sanitation Data'!$E$12,0,10*ROW('Sanitation Data'!E182))),'Data Summary'!CT188="Yes"),OFFSET('Sanitation Data'!$E$12,0,10*ROW('Sanitation Data'!E182)),NA())</f>
        <v>#N/A</v>
      </c>
      <c r="AF188" s="508" t="e">
        <f ca="1">+IF(AND(ISNUMBER(OFFSET('Sanitation Data'!$F$4,0,10*ROW('Sanitation Data'!F182))),'Data Summary'!CU188="Yes"),100-OFFSET('Sanitation Data'!$F$4,0,10*ROW('Sanitation Data'!F182)),NA())</f>
        <v>#N/A</v>
      </c>
      <c r="AG188" s="508" t="e">
        <f ca="1">+IF(AND(ISNUMBER(OFFSET('Sanitation Data'!$F$6,0,10*ROW('Sanitation Data'!F182))),'Data Summary'!CV188="Yes"),OFFSET('Sanitation Data'!$F$6,0,10*ROW('Sanitation Data'!F182)),NA())</f>
        <v>#N/A</v>
      </c>
      <c r="AH188" s="508" t="e">
        <f ca="1">+IF(AND(ISNUMBER(OFFSET('Sanitation Data'!$F$10,0,10*ROW('Sanitation Data'!F182))),'Data Summary'!CW188="Yes"),OFFSET('Sanitation Data'!$F$10,0,10*ROW('Sanitation Data'!F182)),NA())</f>
        <v>#N/A</v>
      </c>
      <c r="AI188" s="508" t="e">
        <f ca="1">+IF(AND(ISNUMBER(OFFSET('Sanitation Data'!$F$11,0,10*ROW('Sanitation Data'!F182))),'Data Summary'!CX188="Yes"),OFFSET('Sanitation Data'!$F$11,0,10*ROW('Sanitation Data'!F182)),NA())</f>
        <v>#N/A</v>
      </c>
      <c r="AJ188" s="508" t="e">
        <f ca="1">+IF(AND(ISNUMBER(OFFSET('Sanitation Data'!$F$12,0,10*ROW('Sanitation Data'!F182))),'Data Summary'!CY188="Yes"),OFFSET('Sanitation Data'!$F$12,0,10*ROW('Sanitation Data'!F182)),NA())</f>
        <v>#N/A</v>
      </c>
      <c r="AK188" s="508" t="e">
        <f ca="1">+IF(AND(ISNUMBER(OFFSET('Sanitation Data'!$G$4,0,10*ROW('Sanitation Data'!G182))),'Data Summary'!CZ188="Yes"),100-OFFSET('Sanitation Data'!$G$4,0,10*ROW('Sanitation Data'!G182)),NA())</f>
        <v>#N/A</v>
      </c>
      <c r="AL188" s="508" t="e">
        <f ca="1">+IF(AND(ISNUMBER(OFFSET('Sanitation Data'!$G$6,0,10*ROW('Sanitation Data'!G182))),'Data Summary'!DA188="Yes"),OFFSET('Sanitation Data'!$G$6,0,10*ROW('Sanitation Data'!G182)),NA())</f>
        <v>#N/A</v>
      </c>
      <c r="AM188" s="508" t="e">
        <f ca="1">+IF(AND(ISNUMBER(OFFSET('Sanitation Data'!$G$10,0,10*ROW('Sanitation Data'!G182))),'Data Summary'!DB188="Yes"),OFFSET('Sanitation Data'!$G$10,0,10*ROW('Sanitation Data'!G182)),NA())</f>
        <v>#N/A</v>
      </c>
      <c r="AN188" s="508" t="e">
        <f ca="1">+IF(AND(ISNUMBER(OFFSET('Sanitation Data'!$G$11,0,10*ROW('Sanitation Data'!G182))),'Data Summary'!DC188="Yes"),OFFSET('Sanitation Data'!$G$11,0,10*ROW('Sanitation Data'!G182)),NA())</f>
        <v>#N/A</v>
      </c>
      <c r="AO188" s="508" t="e">
        <f ca="1">+IF(AND(ISNUMBER(OFFSET('Sanitation Data'!$G$12,0,10*ROW('Sanitation Data'!G182))),'Data Summary'!DD188="Yes"),OFFSET('Sanitation Data'!$G$12,0,10*ROW('Sanitation Data'!G182)),NA())</f>
        <v>#N/A</v>
      </c>
      <c r="AP188" s="508" t="e">
        <f ca="1">+IF(AND(ISNUMBER(OFFSET('Sanitation Data'!$H$4,0,10*ROW('Sanitation Data'!H182))),'Data Summary'!DE188="Yes"),100-OFFSET('Sanitation Data'!$H$4,0,10*ROW('Sanitation Data'!H182)),NA())</f>
        <v>#N/A</v>
      </c>
      <c r="AQ188" s="508" t="e">
        <f ca="1">+IF(AND(ISNUMBER(OFFSET('Sanitation Data'!$H$6,0,10*ROW('Sanitation Data'!H182))),'Data Summary'!DF188="Yes"),OFFSET('Sanitation Data'!$H$6,0,10*ROW('Sanitation Data'!H182)),NA())</f>
        <v>#N/A</v>
      </c>
      <c r="AR188" s="508" t="e">
        <f ca="1">+IF(AND(ISNUMBER(OFFSET('Sanitation Data'!$H$10,0,10*ROW('Sanitation Data'!H182))),'Data Summary'!DG188="Yes"),OFFSET('Sanitation Data'!$H$10,0,10*ROW('Sanitation Data'!H182)),NA())</f>
        <v>#N/A</v>
      </c>
      <c r="AS188" s="508" t="e">
        <f ca="1">+IF(AND(ISNUMBER(OFFSET('Sanitation Data'!$H$11,0,10*ROW('Sanitation Data'!H182))),'Data Summary'!DH188="Yes"),OFFSET('Sanitation Data'!$H$11,0,10*ROW('Sanitation Data'!H182)),NA())</f>
        <v>#N/A</v>
      </c>
      <c r="AT188" s="508" t="e">
        <f ca="1">+IF(AND(ISNUMBER(OFFSET('Sanitation Data'!$H$12,0,10*ROW('Sanitation Data'!H182))),'Data Summary'!DI188="Yes"),OFFSET('Sanitation Data'!$H$12,0,10*ROW('Sanitation Data'!H182)),NA())</f>
        <v>#N/A</v>
      </c>
      <c r="AU188" s="508" t="e">
        <f ca="1">+IF(AND(ISNUMBER(OFFSET('Sanitation Data'!$I$4,0,10*ROW('Sanitation Data'!I182))),'Data Summary'!DJ188="Yes"),100-OFFSET('Sanitation Data'!$I$4,0,10*ROW('Sanitation Data'!I182)),NA())</f>
        <v>#N/A</v>
      </c>
      <c r="AV188" s="508" t="e">
        <f ca="1">+IF(AND(ISNUMBER(OFFSET('Sanitation Data'!$I$6,0,10*ROW('Sanitation Data'!I182))),'Data Summary'!DK188="Yes"),OFFSET('Sanitation Data'!$I$6,0,10*ROW('Sanitation Data'!I182)),NA())</f>
        <v>#N/A</v>
      </c>
      <c r="AW188" s="508" t="e">
        <f ca="1">+IF(AND(ISNUMBER(OFFSET('Sanitation Data'!$I$10,0,10*ROW('Sanitation Data'!I182))),'Data Summary'!DL188="Yes"),OFFSET('Sanitation Data'!$I$10,0,10*ROW('Sanitation Data'!I182)),NA())</f>
        <v>#N/A</v>
      </c>
      <c r="AX188" s="508" t="e">
        <f ca="1">+IF(AND(ISNUMBER(OFFSET('Sanitation Data'!$I$11,0,10*ROW('Sanitation Data'!I182))),'Data Summary'!DM188="Yes"),OFFSET('Sanitation Data'!$I$11,0,10*ROW('Sanitation Data'!I182)),NA())</f>
        <v>#N/A</v>
      </c>
      <c r="AY188" s="508" t="e">
        <f ca="1">+IF(AND(ISNUMBER(OFFSET('Sanitation Data'!$I$12,0,10*ROW('Sanitation Data'!I182))),'Data Summary'!DN188="Yes"),OFFSET('Sanitation Data'!$I$12,0,10*ROW('Sanitation Data'!I182)),NA())</f>
        <v>#N/A</v>
      </c>
      <c r="AZ188" s="509" t="e">
        <f ca="1">+IF(AND(ISNUMBER(OFFSET('Hygiene Data'!$D$5,0,10*ROW('Hygiene Data'!D182))),'Data Summary'!DO188="Yes"),OFFSET('Hygiene Data'!$D$5,0,10*ROW('Hygiene Data'!D182)),NA())</f>
        <v>#N/A</v>
      </c>
      <c r="BA188" s="509" t="e">
        <f ca="1">+IF(AND(ISNUMBER(OFFSET('Hygiene Data'!$D$7,0,10*ROW('Hygiene Data'!D182))),'Data Summary'!DP188="Yes"),OFFSET('Hygiene Data'!$D$7,0,10*ROW('Hygiene Data'!D182)),NA())</f>
        <v>#N/A</v>
      </c>
      <c r="BB188" s="509" t="e">
        <f ca="1">+IF(AND(ISNUMBER(OFFSET('Hygiene Data'!$D$9,0,10*ROW('Hygiene Data'!D182))),'Data Summary'!DQ188="Yes"),OFFSET('Hygiene Data'!$D$9,0,10*ROW('Hygiene Data'!D182)),NA())</f>
        <v>#N/A</v>
      </c>
      <c r="BC188" s="509" t="e">
        <f ca="1">+IF(AND(ISNUMBER(OFFSET('Hygiene Data'!$E$5,0,10*ROW('Hygiene Data'!E182))),'Data Summary'!DR188="Yes"),OFFSET('Hygiene Data'!$E$5,0,10*ROW('Hygiene Data'!E182)),NA())</f>
        <v>#N/A</v>
      </c>
      <c r="BD188" s="509" t="e">
        <f ca="1">+IF(AND(ISNUMBER(OFFSET('Hygiene Data'!$E$7,0,10*ROW('Hygiene Data'!E182))),'Data Summary'!DS188="Yes"),OFFSET('Hygiene Data'!$E$7,0,10*ROW('Hygiene Data'!E182)),NA())</f>
        <v>#N/A</v>
      </c>
      <c r="BE188" s="509" t="e">
        <f ca="1">+IF(AND(ISNUMBER(OFFSET('Hygiene Data'!$E$9,0,10*ROW('Hygiene Data'!E182))),'Data Summary'!DT188="Yes"),OFFSET('Hygiene Data'!$E$9,0,10*ROW('Hygiene Data'!E182)),NA())</f>
        <v>#N/A</v>
      </c>
      <c r="BF188" s="509" t="e">
        <f ca="1">+IF(AND(ISNUMBER(OFFSET('Hygiene Data'!$F$5,0,10*ROW('Hygiene Data'!F182))),'Data Summary'!DU188="Yes"),OFFSET('Hygiene Data'!$F$5,0,10*ROW('Hygiene Data'!F182)),NA())</f>
        <v>#N/A</v>
      </c>
      <c r="BG188" s="509" t="e">
        <f ca="1">+IF(AND(ISNUMBER(OFFSET('Hygiene Data'!$F$7,0,10*ROW('Hygiene Data'!F182))),'Data Summary'!DV188="Yes"),OFFSET('Hygiene Data'!$F$7,0,10*ROW('Hygiene Data'!F182)),NA())</f>
        <v>#N/A</v>
      </c>
      <c r="BH188" s="509" t="e">
        <f ca="1">+IF(AND(ISNUMBER(OFFSET('Hygiene Data'!$F$9,0,10*ROW('Hygiene Data'!F182))),'Data Summary'!DW188="Yes"),OFFSET('Hygiene Data'!$F$9,0,10*ROW('Hygiene Data'!F182)),NA())</f>
        <v>#N/A</v>
      </c>
      <c r="BI188" s="509" t="e">
        <f ca="1">+IF(AND(ISNUMBER(OFFSET('Hygiene Data'!$G$5,0,10*ROW('Hygiene Data'!G182))),'Data Summary'!DX188="Yes"),OFFSET('Hygiene Data'!$G$5,0,10*ROW('Hygiene Data'!G182)),NA())</f>
        <v>#N/A</v>
      </c>
      <c r="BJ188" s="509" t="e">
        <f ca="1">+IF(AND(ISNUMBER(OFFSET('Hygiene Data'!$G$7,0,10*ROW('Hygiene Data'!G182))),'Data Summary'!DY188="Yes"),OFFSET('Hygiene Data'!$G$7,0,10*ROW('Hygiene Data'!G182)),NA())</f>
        <v>#N/A</v>
      </c>
      <c r="BK188" s="509" t="e">
        <f ca="1">+IF(AND(ISNUMBER(OFFSET('Hygiene Data'!$G$9,0,10*ROW('Hygiene Data'!G182))),'Data Summary'!DZ188="Yes"),OFFSET('Hygiene Data'!$G$9,0,10*ROW('Hygiene Data'!G182)),NA())</f>
        <v>#N/A</v>
      </c>
      <c r="BL188" s="509" t="e">
        <f ca="1">+IF(AND(ISNUMBER(OFFSET('Hygiene Data'!$H$5,0,10*ROW('Hygiene Data'!H182))),'Data Summary'!EA188="Yes"),OFFSET('Hygiene Data'!$H$5,0,10*ROW('Hygiene Data'!H182)),NA())</f>
        <v>#N/A</v>
      </c>
      <c r="BM188" s="509" t="e">
        <f ca="1">+IF(AND(ISNUMBER(OFFSET('Hygiene Data'!$H$7,0,10*ROW('Hygiene Data'!H182))),'Data Summary'!EB188="Yes"),OFFSET('Hygiene Data'!$H$7,0,10*ROW('Hygiene Data'!H182)),NA())</f>
        <v>#N/A</v>
      </c>
      <c r="BN188" s="509" t="e">
        <f ca="1">+IF(AND(ISNUMBER(OFFSET('Hygiene Data'!$H$9,0,10*ROW('Hygiene Data'!H182))),'Data Summary'!EC188="Yes"),OFFSET('Hygiene Data'!$H$9,0,10*ROW('Hygiene Data'!H182)),NA())</f>
        <v>#N/A</v>
      </c>
      <c r="BO188" s="509" t="e">
        <f ca="1">+IF(AND(ISNUMBER(OFFSET('Hygiene Data'!$I$5,0,10*ROW('Hygiene Data'!I182))),'Data Summary'!ED188="Yes"),OFFSET('Hygiene Data'!$I$5,0,10*ROW('Hygiene Data'!I182)),NA())</f>
        <v>#N/A</v>
      </c>
      <c r="BP188" s="509" t="e">
        <f ca="1">+IF(AND(ISNUMBER(OFFSET('Hygiene Data'!$I$7,0,10*ROW('Hygiene Data'!I182))),'Data Summary'!EE188="Yes"),OFFSET('Hygiene Data'!$I$7,0,10*ROW('Hygiene Data'!I182)),NA())</f>
        <v>#N/A</v>
      </c>
      <c r="BQ188" s="509" t="e">
        <f ca="1">+IF(AND(ISNUMBER(OFFSET('Hygiene Data'!$I$9,0,10*ROW('Hygiene Data'!I182))),'Data Summary'!EF188="Yes"),OFFSET('Hygiene Data'!$I$9,0,10*ROW('Hygiene Data'!I182)),NA())</f>
        <v>#N/A</v>
      </c>
    </row>
    <row r="189" spans="1:69" x14ac:dyDescent="0.25">
      <c r="A189" s="505" t="e">
        <f ca="1">+RIGHT('Data Summary'!A189,LEN('Data Summary'!A189)-9)</f>
        <v>#VALUE!</v>
      </c>
      <c r="B189" s="479" t="str">
        <f ca="1">+IF(ISTEXT('Data Summary'!B189),'Data Summary'!B189,"")</f>
        <v/>
      </c>
      <c r="C189" s="506" t="e">
        <f ca="1">+VALUE('Data Summary'!C189)</f>
        <v>#VALUE!</v>
      </c>
      <c r="D189" s="507" t="e">
        <f ca="1">+IF(AND(ISNUMBER(OFFSET('Water Data'!$D$4,0,10*ROW('Water Data'!D183))),'Data Summary'!BS189="Yes"),100-OFFSET('Water Data'!$D$4,0,10*ROW('Water Data'!D183)),NA())</f>
        <v>#N/A</v>
      </c>
      <c r="E189" s="507" t="e">
        <f ca="1">+IF(AND(ISNUMBER(OFFSET('Water Data'!$D$6,0,10*ROW('Water Data'!D183))),'Data Summary'!BT189="Yes"),OFFSET('Water Data'!$D$6,0,10*ROW('Water Data'!D183)),NA())</f>
        <v>#N/A</v>
      </c>
      <c r="F189" s="507" t="e">
        <f ca="1">+IF(AND(ISNUMBER(OFFSET('Water Data'!$D$9,0,10*ROW('Water Data'!D183))),'Data Summary'!BU189="Yes"),OFFSET('Water Data'!$D$9,0,10*ROW('Water Data'!D183)),NA())</f>
        <v>#N/A</v>
      </c>
      <c r="G189" s="507" t="e">
        <f ca="1">+IF(AND(ISNUMBER(OFFSET('Water Data'!$E$4,0,10*ROW('Water Data'!E183))),'Data Summary'!BV189="Yes"),100-OFFSET('Water Data'!$E$4,0,10*ROW('Water Data'!E183)),NA())</f>
        <v>#N/A</v>
      </c>
      <c r="H189" s="507" t="e">
        <f ca="1">+IF(AND(ISNUMBER(OFFSET('Water Data'!$E$6,0,10*ROW('Water Data'!E183))),'Data Summary'!BW189="Yes"),OFFSET('Water Data'!$E$6,0,10*ROW('Water Data'!E183)),NA())</f>
        <v>#N/A</v>
      </c>
      <c r="I189" s="507" t="e">
        <f ca="1">+IF(AND(ISNUMBER(OFFSET('Water Data'!$E$9,0,10*ROW('Water Data'!E183))),'Data Summary'!BX189="Yes"),OFFSET('Water Data'!$E$9,0,10*ROW('Water Data'!E183)),NA())</f>
        <v>#N/A</v>
      </c>
      <c r="J189" s="507" t="e">
        <f ca="1">+IF(AND(ISNUMBER(OFFSET('Water Data'!$F$4,0,10*ROW('Water Data'!F183))),'Data Summary'!BY189="Yes"),100-OFFSET('Water Data'!$F$4,0,10*ROW('Water Data'!F183)),NA())</f>
        <v>#N/A</v>
      </c>
      <c r="K189" s="507" t="e">
        <f ca="1">+IF(AND(ISNUMBER(OFFSET('Water Data'!$F$6,0,10*ROW('Water Data'!F183))),'Data Summary'!BZ189="Yes"),OFFSET('Water Data'!$F$6,0,10*ROW('Water Data'!F183)),NA())</f>
        <v>#N/A</v>
      </c>
      <c r="L189" s="507" t="e">
        <f ca="1">+IF(AND(ISNUMBER(OFFSET('Water Data'!$F$9,0,10*ROW('Water Data'!F183))),'Data Summary'!CA189="Yes"),OFFSET('Water Data'!$F$9,0,10*ROW('Water Data'!F183)),NA())</f>
        <v>#N/A</v>
      </c>
      <c r="M189" s="507" t="e">
        <f ca="1">+IF(AND(ISNUMBER(OFFSET('Water Data'!$G$4,0,10*ROW('Water Data'!G183))),'Data Summary'!CB189="Yes"),100-OFFSET('Water Data'!$G$4,0,10*ROW('Water Data'!G183)),NA())</f>
        <v>#N/A</v>
      </c>
      <c r="N189" s="507" t="e">
        <f ca="1">+IF(AND(ISNUMBER(OFFSET('Water Data'!$G$6,0,10*ROW('Water Data'!G183))),'Data Summary'!CC189="Yes"),OFFSET('Water Data'!$G$6,0,10*ROW('Water Data'!G183)),NA())</f>
        <v>#N/A</v>
      </c>
      <c r="O189" s="507" t="e">
        <f ca="1">+IF(AND(ISNUMBER(OFFSET('Water Data'!$G$9,0,10*ROW('Water Data'!G183))),'Data Summary'!CD189="Yes"),OFFSET('Water Data'!$G$9,0,10*ROW('Water Data'!G183)),NA())</f>
        <v>#N/A</v>
      </c>
      <c r="P189" s="507" t="e">
        <f ca="1">+IF(AND(ISNUMBER(OFFSET('Water Data'!$H$4,0,10*ROW('Water Data'!H183))),'Data Summary'!CE189="Yes"),100-OFFSET('Water Data'!$H$4,0,10*ROW('Water Data'!H183)),NA())</f>
        <v>#N/A</v>
      </c>
      <c r="Q189" s="507" t="e">
        <f ca="1">+IF(AND(ISNUMBER(OFFSET('Water Data'!$H$6,0,10*ROW('Water Data'!H183))),'Data Summary'!CF189="Yes"),OFFSET('Water Data'!$H$6,0,10*ROW('Water Data'!H183)),NA())</f>
        <v>#N/A</v>
      </c>
      <c r="R189" s="507" t="e">
        <f ca="1">+IF(AND(ISNUMBER(OFFSET('Water Data'!$H$9,0,10*ROW('Water Data'!H183))),'Data Summary'!CG189="Yes"),OFFSET('Water Data'!$H$9,0,10*ROW('Water Data'!H183)),NA())</f>
        <v>#N/A</v>
      </c>
      <c r="S189" s="507" t="e">
        <f ca="1">+IF(AND(ISNUMBER(OFFSET('Water Data'!$I$4,0,10*ROW('Water Data'!I183))),'Data Summary'!CH189="Yes"),100-OFFSET('Water Data'!$I$4,0,10*ROW('Water Data'!I183)),NA())</f>
        <v>#N/A</v>
      </c>
      <c r="T189" s="507" t="e">
        <f ca="1">+IF(AND(ISNUMBER(OFFSET('Water Data'!$I$6,0,10*ROW('Water Data'!I183))),'Data Summary'!CI189="Yes"),OFFSET('Water Data'!$I$6,0,10*ROW('Water Data'!I183)),NA())</f>
        <v>#N/A</v>
      </c>
      <c r="U189" s="507" t="e">
        <f ca="1">+IF(AND(ISNUMBER(OFFSET('Water Data'!$I$9,0,10*ROW('Water Data'!I183))),'Data Summary'!CJ189="Yes"),OFFSET('Water Data'!$I$9,0,10*ROW('Water Data'!I183)),NA())</f>
        <v>#N/A</v>
      </c>
      <c r="V189" s="508" t="e">
        <f ca="1">+IF(AND(ISNUMBER(OFFSET('Sanitation Data'!$D$4,0,10*ROW('Sanitation Data'!D183))),'Data Summary'!CK189="Yes"),100-OFFSET('Sanitation Data'!$D$4,0,10*ROW('Sanitation Data'!D183)),NA())</f>
        <v>#N/A</v>
      </c>
      <c r="W189" s="508" t="e">
        <f ca="1">+IF(AND(ISNUMBER(OFFSET('Sanitation Data'!$D$6,0,10*ROW('Sanitation Data'!D183))),'Data Summary'!CL189="Yes"),OFFSET('Sanitation Data'!$D$6,0,10*ROW('Sanitation Data'!D183)),NA())</f>
        <v>#N/A</v>
      </c>
      <c r="X189" s="508" t="e">
        <f ca="1">+IF(AND(ISNUMBER(OFFSET('Sanitation Data'!$D$10,0,10*ROW('Sanitation Data'!D183))),'Data Summary'!CM189="Yes"),OFFSET('Sanitation Data'!$D$10,0,10*ROW('Sanitation Data'!D183)),NA())</f>
        <v>#N/A</v>
      </c>
      <c r="Y189" s="508" t="e">
        <f ca="1">+IF(AND(ISNUMBER(OFFSET('Sanitation Data'!$D$11,0,10*ROW('Sanitation Data'!D183))),'Data Summary'!CN189="Yes"),OFFSET('Sanitation Data'!$D$11,0,10*ROW('Sanitation Data'!D183)),NA())</f>
        <v>#N/A</v>
      </c>
      <c r="Z189" s="508" t="e">
        <f ca="1">+IF(AND(ISNUMBER(OFFSET('Sanitation Data'!$D$12,0,10*ROW('Sanitation Data'!D183))),'Data Summary'!CO189="Yes"),OFFSET('Sanitation Data'!$D$12,0,10*ROW('Sanitation Data'!D183)),NA())</f>
        <v>#N/A</v>
      </c>
      <c r="AA189" s="508" t="e">
        <f ca="1">+IF(AND(ISNUMBER(OFFSET('Sanitation Data'!$E$4,0,10*ROW('Sanitation Data'!E183))),'Data Summary'!CP189="Yes"),100-OFFSET('Sanitation Data'!$E$4,0,10*ROW('Sanitation Data'!E183)),NA())</f>
        <v>#N/A</v>
      </c>
      <c r="AB189" s="508" t="e">
        <f ca="1">+IF(AND(ISNUMBER(OFFSET('Sanitation Data'!$E$6,0,10*ROW('Sanitation Data'!E183))),'Data Summary'!CQ189="Yes"),OFFSET('Sanitation Data'!$E$6,0,10*ROW('Sanitation Data'!E183)),NA())</f>
        <v>#N/A</v>
      </c>
      <c r="AC189" s="508" t="e">
        <f ca="1">+IF(AND(ISNUMBER(OFFSET('Sanitation Data'!$E$10,0,10*ROW('Sanitation Data'!E183))),'Data Summary'!CR189="Yes"),OFFSET('Sanitation Data'!$E$10,0,10*ROW('Sanitation Data'!E183)),NA())</f>
        <v>#N/A</v>
      </c>
      <c r="AD189" s="508" t="e">
        <f ca="1">+IF(AND(ISNUMBER(OFFSET('Sanitation Data'!$E$11,0,10*ROW('Sanitation Data'!E183))),'Data Summary'!CS189="Yes"),OFFSET('Sanitation Data'!$E$11,0,10*ROW('Sanitation Data'!E183)),NA())</f>
        <v>#N/A</v>
      </c>
      <c r="AE189" s="508" t="e">
        <f ca="1">+IF(AND(ISNUMBER(OFFSET('Sanitation Data'!$E$12,0,10*ROW('Sanitation Data'!E183))),'Data Summary'!CT189="Yes"),OFFSET('Sanitation Data'!$E$12,0,10*ROW('Sanitation Data'!E183)),NA())</f>
        <v>#N/A</v>
      </c>
      <c r="AF189" s="508" t="e">
        <f ca="1">+IF(AND(ISNUMBER(OFFSET('Sanitation Data'!$F$4,0,10*ROW('Sanitation Data'!F183))),'Data Summary'!CU189="Yes"),100-OFFSET('Sanitation Data'!$F$4,0,10*ROW('Sanitation Data'!F183)),NA())</f>
        <v>#N/A</v>
      </c>
      <c r="AG189" s="508" t="e">
        <f ca="1">+IF(AND(ISNUMBER(OFFSET('Sanitation Data'!$F$6,0,10*ROW('Sanitation Data'!F183))),'Data Summary'!CV189="Yes"),OFFSET('Sanitation Data'!$F$6,0,10*ROW('Sanitation Data'!F183)),NA())</f>
        <v>#N/A</v>
      </c>
      <c r="AH189" s="508" t="e">
        <f ca="1">+IF(AND(ISNUMBER(OFFSET('Sanitation Data'!$F$10,0,10*ROW('Sanitation Data'!F183))),'Data Summary'!CW189="Yes"),OFFSET('Sanitation Data'!$F$10,0,10*ROW('Sanitation Data'!F183)),NA())</f>
        <v>#N/A</v>
      </c>
      <c r="AI189" s="508" t="e">
        <f ca="1">+IF(AND(ISNUMBER(OFFSET('Sanitation Data'!$F$11,0,10*ROW('Sanitation Data'!F183))),'Data Summary'!CX189="Yes"),OFFSET('Sanitation Data'!$F$11,0,10*ROW('Sanitation Data'!F183)),NA())</f>
        <v>#N/A</v>
      </c>
      <c r="AJ189" s="508" t="e">
        <f ca="1">+IF(AND(ISNUMBER(OFFSET('Sanitation Data'!$F$12,0,10*ROW('Sanitation Data'!F183))),'Data Summary'!CY189="Yes"),OFFSET('Sanitation Data'!$F$12,0,10*ROW('Sanitation Data'!F183)),NA())</f>
        <v>#N/A</v>
      </c>
      <c r="AK189" s="508" t="e">
        <f ca="1">+IF(AND(ISNUMBER(OFFSET('Sanitation Data'!$G$4,0,10*ROW('Sanitation Data'!G183))),'Data Summary'!CZ189="Yes"),100-OFFSET('Sanitation Data'!$G$4,0,10*ROW('Sanitation Data'!G183)),NA())</f>
        <v>#N/A</v>
      </c>
      <c r="AL189" s="508" t="e">
        <f ca="1">+IF(AND(ISNUMBER(OFFSET('Sanitation Data'!$G$6,0,10*ROW('Sanitation Data'!G183))),'Data Summary'!DA189="Yes"),OFFSET('Sanitation Data'!$G$6,0,10*ROW('Sanitation Data'!G183)),NA())</f>
        <v>#N/A</v>
      </c>
      <c r="AM189" s="508" t="e">
        <f ca="1">+IF(AND(ISNUMBER(OFFSET('Sanitation Data'!$G$10,0,10*ROW('Sanitation Data'!G183))),'Data Summary'!DB189="Yes"),OFFSET('Sanitation Data'!$G$10,0,10*ROW('Sanitation Data'!G183)),NA())</f>
        <v>#N/A</v>
      </c>
      <c r="AN189" s="508" t="e">
        <f ca="1">+IF(AND(ISNUMBER(OFFSET('Sanitation Data'!$G$11,0,10*ROW('Sanitation Data'!G183))),'Data Summary'!DC189="Yes"),OFFSET('Sanitation Data'!$G$11,0,10*ROW('Sanitation Data'!G183)),NA())</f>
        <v>#N/A</v>
      </c>
      <c r="AO189" s="508" t="e">
        <f ca="1">+IF(AND(ISNUMBER(OFFSET('Sanitation Data'!$G$12,0,10*ROW('Sanitation Data'!G183))),'Data Summary'!DD189="Yes"),OFFSET('Sanitation Data'!$G$12,0,10*ROW('Sanitation Data'!G183)),NA())</f>
        <v>#N/A</v>
      </c>
      <c r="AP189" s="508" t="e">
        <f ca="1">+IF(AND(ISNUMBER(OFFSET('Sanitation Data'!$H$4,0,10*ROW('Sanitation Data'!H183))),'Data Summary'!DE189="Yes"),100-OFFSET('Sanitation Data'!$H$4,0,10*ROW('Sanitation Data'!H183)),NA())</f>
        <v>#N/A</v>
      </c>
      <c r="AQ189" s="508" t="e">
        <f ca="1">+IF(AND(ISNUMBER(OFFSET('Sanitation Data'!$H$6,0,10*ROW('Sanitation Data'!H183))),'Data Summary'!DF189="Yes"),OFFSET('Sanitation Data'!$H$6,0,10*ROW('Sanitation Data'!H183)),NA())</f>
        <v>#N/A</v>
      </c>
      <c r="AR189" s="508" t="e">
        <f ca="1">+IF(AND(ISNUMBER(OFFSET('Sanitation Data'!$H$10,0,10*ROW('Sanitation Data'!H183))),'Data Summary'!DG189="Yes"),OFFSET('Sanitation Data'!$H$10,0,10*ROW('Sanitation Data'!H183)),NA())</f>
        <v>#N/A</v>
      </c>
      <c r="AS189" s="508" t="e">
        <f ca="1">+IF(AND(ISNUMBER(OFFSET('Sanitation Data'!$H$11,0,10*ROW('Sanitation Data'!H183))),'Data Summary'!DH189="Yes"),OFFSET('Sanitation Data'!$H$11,0,10*ROW('Sanitation Data'!H183)),NA())</f>
        <v>#N/A</v>
      </c>
      <c r="AT189" s="508" t="e">
        <f ca="1">+IF(AND(ISNUMBER(OFFSET('Sanitation Data'!$H$12,0,10*ROW('Sanitation Data'!H183))),'Data Summary'!DI189="Yes"),OFFSET('Sanitation Data'!$H$12,0,10*ROW('Sanitation Data'!H183)),NA())</f>
        <v>#N/A</v>
      </c>
      <c r="AU189" s="508" t="e">
        <f ca="1">+IF(AND(ISNUMBER(OFFSET('Sanitation Data'!$I$4,0,10*ROW('Sanitation Data'!I183))),'Data Summary'!DJ189="Yes"),100-OFFSET('Sanitation Data'!$I$4,0,10*ROW('Sanitation Data'!I183)),NA())</f>
        <v>#N/A</v>
      </c>
      <c r="AV189" s="508" t="e">
        <f ca="1">+IF(AND(ISNUMBER(OFFSET('Sanitation Data'!$I$6,0,10*ROW('Sanitation Data'!I183))),'Data Summary'!DK189="Yes"),OFFSET('Sanitation Data'!$I$6,0,10*ROW('Sanitation Data'!I183)),NA())</f>
        <v>#N/A</v>
      </c>
      <c r="AW189" s="508" t="e">
        <f ca="1">+IF(AND(ISNUMBER(OFFSET('Sanitation Data'!$I$10,0,10*ROW('Sanitation Data'!I183))),'Data Summary'!DL189="Yes"),OFFSET('Sanitation Data'!$I$10,0,10*ROW('Sanitation Data'!I183)),NA())</f>
        <v>#N/A</v>
      </c>
      <c r="AX189" s="508" t="e">
        <f ca="1">+IF(AND(ISNUMBER(OFFSET('Sanitation Data'!$I$11,0,10*ROW('Sanitation Data'!I183))),'Data Summary'!DM189="Yes"),OFFSET('Sanitation Data'!$I$11,0,10*ROW('Sanitation Data'!I183)),NA())</f>
        <v>#N/A</v>
      </c>
      <c r="AY189" s="508" t="e">
        <f ca="1">+IF(AND(ISNUMBER(OFFSET('Sanitation Data'!$I$12,0,10*ROW('Sanitation Data'!I183))),'Data Summary'!DN189="Yes"),OFFSET('Sanitation Data'!$I$12,0,10*ROW('Sanitation Data'!I183)),NA())</f>
        <v>#N/A</v>
      </c>
      <c r="AZ189" s="509" t="e">
        <f ca="1">+IF(AND(ISNUMBER(OFFSET('Hygiene Data'!$D$5,0,10*ROW('Hygiene Data'!D183))),'Data Summary'!DO189="Yes"),OFFSET('Hygiene Data'!$D$5,0,10*ROW('Hygiene Data'!D183)),NA())</f>
        <v>#N/A</v>
      </c>
      <c r="BA189" s="509" t="e">
        <f ca="1">+IF(AND(ISNUMBER(OFFSET('Hygiene Data'!$D$7,0,10*ROW('Hygiene Data'!D183))),'Data Summary'!DP189="Yes"),OFFSET('Hygiene Data'!$D$7,0,10*ROW('Hygiene Data'!D183)),NA())</f>
        <v>#N/A</v>
      </c>
      <c r="BB189" s="509" t="e">
        <f ca="1">+IF(AND(ISNUMBER(OFFSET('Hygiene Data'!$D$9,0,10*ROW('Hygiene Data'!D183))),'Data Summary'!DQ189="Yes"),OFFSET('Hygiene Data'!$D$9,0,10*ROW('Hygiene Data'!D183)),NA())</f>
        <v>#N/A</v>
      </c>
      <c r="BC189" s="509" t="e">
        <f ca="1">+IF(AND(ISNUMBER(OFFSET('Hygiene Data'!$E$5,0,10*ROW('Hygiene Data'!E183))),'Data Summary'!DR189="Yes"),OFFSET('Hygiene Data'!$E$5,0,10*ROW('Hygiene Data'!E183)),NA())</f>
        <v>#N/A</v>
      </c>
      <c r="BD189" s="509" t="e">
        <f ca="1">+IF(AND(ISNUMBER(OFFSET('Hygiene Data'!$E$7,0,10*ROW('Hygiene Data'!E183))),'Data Summary'!DS189="Yes"),OFFSET('Hygiene Data'!$E$7,0,10*ROW('Hygiene Data'!E183)),NA())</f>
        <v>#N/A</v>
      </c>
      <c r="BE189" s="509" t="e">
        <f ca="1">+IF(AND(ISNUMBER(OFFSET('Hygiene Data'!$E$9,0,10*ROW('Hygiene Data'!E183))),'Data Summary'!DT189="Yes"),OFFSET('Hygiene Data'!$E$9,0,10*ROW('Hygiene Data'!E183)),NA())</f>
        <v>#N/A</v>
      </c>
      <c r="BF189" s="509" t="e">
        <f ca="1">+IF(AND(ISNUMBER(OFFSET('Hygiene Data'!$F$5,0,10*ROW('Hygiene Data'!F183))),'Data Summary'!DU189="Yes"),OFFSET('Hygiene Data'!$F$5,0,10*ROW('Hygiene Data'!F183)),NA())</f>
        <v>#N/A</v>
      </c>
      <c r="BG189" s="509" t="e">
        <f ca="1">+IF(AND(ISNUMBER(OFFSET('Hygiene Data'!$F$7,0,10*ROW('Hygiene Data'!F183))),'Data Summary'!DV189="Yes"),OFFSET('Hygiene Data'!$F$7,0,10*ROW('Hygiene Data'!F183)),NA())</f>
        <v>#N/A</v>
      </c>
      <c r="BH189" s="509" t="e">
        <f ca="1">+IF(AND(ISNUMBER(OFFSET('Hygiene Data'!$F$9,0,10*ROW('Hygiene Data'!F183))),'Data Summary'!DW189="Yes"),OFFSET('Hygiene Data'!$F$9,0,10*ROW('Hygiene Data'!F183)),NA())</f>
        <v>#N/A</v>
      </c>
      <c r="BI189" s="509" t="e">
        <f ca="1">+IF(AND(ISNUMBER(OFFSET('Hygiene Data'!$G$5,0,10*ROW('Hygiene Data'!G183))),'Data Summary'!DX189="Yes"),OFFSET('Hygiene Data'!$G$5,0,10*ROW('Hygiene Data'!G183)),NA())</f>
        <v>#N/A</v>
      </c>
      <c r="BJ189" s="509" t="e">
        <f ca="1">+IF(AND(ISNUMBER(OFFSET('Hygiene Data'!$G$7,0,10*ROW('Hygiene Data'!G183))),'Data Summary'!DY189="Yes"),OFFSET('Hygiene Data'!$G$7,0,10*ROW('Hygiene Data'!G183)),NA())</f>
        <v>#N/A</v>
      </c>
      <c r="BK189" s="509" t="e">
        <f ca="1">+IF(AND(ISNUMBER(OFFSET('Hygiene Data'!$G$9,0,10*ROW('Hygiene Data'!G183))),'Data Summary'!DZ189="Yes"),OFFSET('Hygiene Data'!$G$9,0,10*ROW('Hygiene Data'!G183)),NA())</f>
        <v>#N/A</v>
      </c>
      <c r="BL189" s="509" t="e">
        <f ca="1">+IF(AND(ISNUMBER(OFFSET('Hygiene Data'!$H$5,0,10*ROW('Hygiene Data'!H183))),'Data Summary'!EA189="Yes"),OFFSET('Hygiene Data'!$H$5,0,10*ROW('Hygiene Data'!H183)),NA())</f>
        <v>#N/A</v>
      </c>
      <c r="BM189" s="509" t="e">
        <f ca="1">+IF(AND(ISNUMBER(OFFSET('Hygiene Data'!$H$7,0,10*ROW('Hygiene Data'!H183))),'Data Summary'!EB189="Yes"),OFFSET('Hygiene Data'!$H$7,0,10*ROW('Hygiene Data'!H183)),NA())</f>
        <v>#N/A</v>
      </c>
      <c r="BN189" s="509" t="e">
        <f ca="1">+IF(AND(ISNUMBER(OFFSET('Hygiene Data'!$H$9,0,10*ROW('Hygiene Data'!H183))),'Data Summary'!EC189="Yes"),OFFSET('Hygiene Data'!$H$9,0,10*ROW('Hygiene Data'!H183)),NA())</f>
        <v>#N/A</v>
      </c>
      <c r="BO189" s="509" t="e">
        <f ca="1">+IF(AND(ISNUMBER(OFFSET('Hygiene Data'!$I$5,0,10*ROW('Hygiene Data'!I183))),'Data Summary'!ED189="Yes"),OFFSET('Hygiene Data'!$I$5,0,10*ROW('Hygiene Data'!I183)),NA())</f>
        <v>#N/A</v>
      </c>
      <c r="BP189" s="509" t="e">
        <f ca="1">+IF(AND(ISNUMBER(OFFSET('Hygiene Data'!$I$7,0,10*ROW('Hygiene Data'!I183))),'Data Summary'!EE189="Yes"),OFFSET('Hygiene Data'!$I$7,0,10*ROW('Hygiene Data'!I183)),NA())</f>
        <v>#N/A</v>
      </c>
      <c r="BQ189" s="509" t="e">
        <f ca="1">+IF(AND(ISNUMBER(OFFSET('Hygiene Data'!$I$9,0,10*ROW('Hygiene Data'!I183))),'Data Summary'!EF189="Yes"),OFFSET('Hygiene Data'!$I$9,0,10*ROW('Hygiene Data'!I183)),NA())</f>
        <v>#N/A</v>
      </c>
    </row>
    <row r="190" spans="1:69" x14ac:dyDescent="0.25">
      <c r="A190" s="505" t="e">
        <f ca="1">+RIGHT('Data Summary'!A190,LEN('Data Summary'!A190)-9)</f>
        <v>#VALUE!</v>
      </c>
      <c r="B190" s="479" t="str">
        <f ca="1">+IF(ISTEXT('Data Summary'!B190),'Data Summary'!B190,"")</f>
        <v/>
      </c>
      <c r="C190" s="506" t="e">
        <f ca="1">+VALUE('Data Summary'!C190)</f>
        <v>#VALUE!</v>
      </c>
      <c r="D190" s="507" t="e">
        <f ca="1">+IF(AND(ISNUMBER(OFFSET('Water Data'!$D$4,0,10*ROW('Water Data'!D184))),'Data Summary'!BS190="Yes"),100-OFFSET('Water Data'!$D$4,0,10*ROW('Water Data'!D184)),NA())</f>
        <v>#N/A</v>
      </c>
      <c r="E190" s="507" t="e">
        <f ca="1">+IF(AND(ISNUMBER(OFFSET('Water Data'!$D$6,0,10*ROW('Water Data'!D184))),'Data Summary'!BT190="Yes"),OFFSET('Water Data'!$D$6,0,10*ROW('Water Data'!D184)),NA())</f>
        <v>#N/A</v>
      </c>
      <c r="F190" s="507" t="e">
        <f ca="1">+IF(AND(ISNUMBER(OFFSET('Water Data'!$D$9,0,10*ROW('Water Data'!D184))),'Data Summary'!BU190="Yes"),OFFSET('Water Data'!$D$9,0,10*ROW('Water Data'!D184)),NA())</f>
        <v>#N/A</v>
      </c>
      <c r="G190" s="507" t="e">
        <f ca="1">+IF(AND(ISNUMBER(OFFSET('Water Data'!$E$4,0,10*ROW('Water Data'!E184))),'Data Summary'!BV190="Yes"),100-OFFSET('Water Data'!$E$4,0,10*ROW('Water Data'!E184)),NA())</f>
        <v>#N/A</v>
      </c>
      <c r="H190" s="507" t="e">
        <f ca="1">+IF(AND(ISNUMBER(OFFSET('Water Data'!$E$6,0,10*ROW('Water Data'!E184))),'Data Summary'!BW190="Yes"),OFFSET('Water Data'!$E$6,0,10*ROW('Water Data'!E184)),NA())</f>
        <v>#N/A</v>
      </c>
      <c r="I190" s="507" t="e">
        <f ca="1">+IF(AND(ISNUMBER(OFFSET('Water Data'!$E$9,0,10*ROW('Water Data'!E184))),'Data Summary'!BX190="Yes"),OFFSET('Water Data'!$E$9,0,10*ROW('Water Data'!E184)),NA())</f>
        <v>#N/A</v>
      </c>
      <c r="J190" s="507" t="e">
        <f ca="1">+IF(AND(ISNUMBER(OFFSET('Water Data'!$F$4,0,10*ROW('Water Data'!F184))),'Data Summary'!BY190="Yes"),100-OFFSET('Water Data'!$F$4,0,10*ROW('Water Data'!F184)),NA())</f>
        <v>#N/A</v>
      </c>
      <c r="K190" s="507" t="e">
        <f ca="1">+IF(AND(ISNUMBER(OFFSET('Water Data'!$F$6,0,10*ROW('Water Data'!F184))),'Data Summary'!BZ190="Yes"),OFFSET('Water Data'!$F$6,0,10*ROW('Water Data'!F184)),NA())</f>
        <v>#N/A</v>
      </c>
      <c r="L190" s="507" t="e">
        <f ca="1">+IF(AND(ISNUMBER(OFFSET('Water Data'!$F$9,0,10*ROW('Water Data'!F184))),'Data Summary'!CA190="Yes"),OFFSET('Water Data'!$F$9,0,10*ROW('Water Data'!F184)),NA())</f>
        <v>#N/A</v>
      </c>
      <c r="M190" s="507" t="e">
        <f ca="1">+IF(AND(ISNUMBER(OFFSET('Water Data'!$G$4,0,10*ROW('Water Data'!G184))),'Data Summary'!CB190="Yes"),100-OFFSET('Water Data'!$G$4,0,10*ROW('Water Data'!G184)),NA())</f>
        <v>#N/A</v>
      </c>
      <c r="N190" s="507" t="e">
        <f ca="1">+IF(AND(ISNUMBER(OFFSET('Water Data'!$G$6,0,10*ROW('Water Data'!G184))),'Data Summary'!CC190="Yes"),OFFSET('Water Data'!$G$6,0,10*ROW('Water Data'!G184)),NA())</f>
        <v>#N/A</v>
      </c>
      <c r="O190" s="507" t="e">
        <f ca="1">+IF(AND(ISNUMBER(OFFSET('Water Data'!$G$9,0,10*ROW('Water Data'!G184))),'Data Summary'!CD190="Yes"),OFFSET('Water Data'!$G$9,0,10*ROW('Water Data'!G184)),NA())</f>
        <v>#N/A</v>
      </c>
      <c r="P190" s="507" t="e">
        <f ca="1">+IF(AND(ISNUMBER(OFFSET('Water Data'!$H$4,0,10*ROW('Water Data'!H184))),'Data Summary'!CE190="Yes"),100-OFFSET('Water Data'!$H$4,0,10*ROW('Water Data'!H184)),NA())</f>
        <v>#N/A</v>
      </c>
      <c r="Q190" s="507" t="e">
        <f ca="1">+IF(AND(ISNUMBER(OFFSET('Water Data'!$H$6,0,10*ROW('Water Data'!H184))),'Data Summary'!CF190="Yes"),OFFSET('Water Data'!$H$6,0,10*ROW('Water Data'!H184)),NA())</f>
        <v>#N/A</v>
      </c>
      <c r="R190" s="507" t="e">
        <f ca="1">+IF(AND(ISNUMBER(OFFSET('Water Data'!$H$9,0,10*ROW('Water Data'!H184))),'Data Summary'!CG190="Yes"),OFFSET('Water Data'!$H$9,0,10*ROW('Water Data'!H184)),NA())</f>
        <v>#N/A</v>
      </c>
      <c r="S190" s="507" t="e">
        <f ca="1">+IF(AND(ISNUMBER(OFFSET('Water Data'!$I$4,0,10*ROW('Water Data'!I184))),'Data Summary'!CH190="Yes"),100-OFFSET('Water Data'!$I$4,0,10*ROW('Water Data'!I184)),NA())</f>
        <v>#N/A</v>
      </c>
      <c r="T190" s="507" t="e">
        <f ca="1">+IF(AND(ISNUMBER(OFFSET('Water Data'!$I$6,0,10*ROW('Water Data'!I184))),'Data Summary'!CI190="Yes"),OFFSET('Water Data'!$I$6,0,10*ROW('Water Data'!I184)),NA())</f>
        <v>#N/A</v>
      </c>
      <c r="U190" s="507" t="e">
        <f ca="1">+IF(AND(ISNUMBER(OFFSET('Water Data'!$I$9,0,10*ROW('Water Data'!I184))),'Data Summary'!CJ190="Yes"),OFFSET('Water Data'!$I$9,0,10*ROW('Water Data'!I184)),NA())</f>
        <v>#N/A</v>
      </c>
      <c r="V190" s="508" t="e">
        <f ca="1">+IF(AND(ISNUMBER(OFFSET('Sanitation Data'!$D$4,0,10*ROW('Sanitation Data'!D184))),'Data Summary'!CK190="Yes"),100-OFFSET('Sanitation Data'!$D$4,0,10*ROW('Sanitation Data'!D184)),NA())</f>
        <v>#N/A</v>
      </c>
      <c r="W190" s="508" t="e">
        <f ca="1">+IF(AND(ISNUMBER(OFFSET('Sanitation Data'!$D$6,0,10*ROW('Sanitation Data'!D184))),'Data Summary'!CL190="Yes"),OFFSET('Sanitation Data'!$D$6,0,10*ROW('Sanitation Data'!D184)),NA())</f>
        <v>#N/A</v>
      </c>
      <c r="X190" s="508" t="e">
        <f ca="1">+IF(AND(ISNUMBER(OFFSET('Sanitation Data'!$D$10,0,10*ROW('Sanitation Data'!D184))),'Data Summary'!CM190="Yes"),OFFSET('Sanitation Data'!$D$10,0,10*ROW('Sanitation Data'!D184)),NA())</f>
        <v>#N/A</v>
      </c>
      <c r="Y190" s="508" t="e">
        <f ca="1">+IF(AND(ISNUMBER(OFFSET('Sanitation Data'!$D$11,0,10*ROW('Sanitation Data'!D184))),'Data Summary'!CN190="Yes"),OFFSET('Sanitation Data'!$D$11,0,10*ROW('Sanitation Data'!D184)),NA())</f>
        <v>#N/A</v>
      </c>
      <c r="Z190" s="508" t="e">
        <f ca="1">+IF(AND(ISNUMBER(OFFSET('Sanitation Data'!$D$12,0,10*ROW('Sanitation Data'!D184))),'Data Summary'!CO190="Yes"),OFFSET('Sanitation Data'!$D$12,0,10*ROW('Sanitation Data'!D184)),NA())</f>
        <v>#N/A</v>
      </c>
      <c r="AA190" s="508" t="e">
        <f ca="1">+IF(AND(ISNUMBER(OFFSET('Sanitation Data'!$E$4,0,10*ROW('Sanitation Data'!E184))),'Data Summary'!CP190="Yes"),100-OFFSET('Sanitation Data'!$E$4,0,10*ROW('Sanitation Data'!E184)),NA())</f>
        <v>#N/A</v>
      </c>
      <c r="AB190" s="508" t="e">
        <f ca="1">+IF(AND(ISNUMBER(OFFSET('Sanitation Data'!$E$6,0,10*ROW('Sanitation Data'!E184))),'Data Summary'!CQ190="Yes"),OFFSET('Sanitation Data'!$E$6,0,10*ROW('Sanitation Data'!E184)),NA())</f>
        <v>#N/A</v>
      </c>
      <c r="AC190" s="508" t="e">
        <f ca="1">+IF(AND(ISNUMBER(OFFSET('Sanitation Data'!$E$10,0,10*ROW('Sanitation Data'!E184))),'Data Summary'!CR190="Yes"),OFFSET('Sanitation Data'!$E$10,0,10*ROW('Sanitation Data'!E184)),NA())</f>
        <v>#N/A</v>
      </c>
      <c r="AD190" s="508" t="e">
        <f ca="1">+IF(AND(ISNUMBER(OFFSET('Sanitation Data'!$E$11,0,10*ROW('Sanitation Data'!E184))),'Data Summary'!CS190="Yes"),OFFSET('Sanitation Data'!$E$11,0,10*ROW('Sanitation Data'!E184)),NA())</f>
        <v>#N/A</v>
      </c>
      <c r="AE190" s="508" t="e">
        <f ca="1">+IF(AND(ISNUMBER(OFFSET('Sanitation Data'!$E$12,0,10*ROW('Sanitation Data'!E184))),'Data Summary'!CT190="Yes"),OFFSET('Sanitation Data'!$E$12,0,10*ROW('Sanitation Data'!E184)),NA())</f>
        <v>#N/A</v>
      </c>
      <c r="AF190" s="508" t="e">
        <f ca="1">+IF(AND(ISNUMBER(OFFSET('Sanitation Data'!$F$4,0,10*ROW('Sanitation Data'!F184))),'Data Summary'!CU190="Yes"),100-OFFSET('Sanitation Data'!$F$4,0,10*ROW('Sanitation Data'!F184)),NA())</f>
        <v>#N/A</v>
      </c>
      <c r="AG190" s="508" t="e">
        <f ca="1">+IF(AND(ISNUMBER(OFFSET('Sanitation Data'!$F$6,0,10*ROW('Sanitation Data'!F184))),'Data Summary'!CV190="Yes"),OFFSET('Sanitation Data'!$F$6,0,10*ROW('Sanitation Data'!F184)),NA())</f>
        <v>#N/A</v>
      </c>
      <c r="AH190" s="508" t="e">
        <f ca="1">+IF(AND(ISNUMBER(OFFSET('Sanitation Data'!$F$10,0,10*ROW('Sanitation Data'!F184))),'Data Summary'!CW190="Yes"),OFFSET('Sanitation Data'!$F$10,0,10*ROW('Sanitation Data'!F184)),NA())</f>
        <v>#N/A</v>
      </c>
      <c r="AI190" s="508" t="e">
        <f ca="1">+IF(AND(ISNUMBER(OFFSET('Sanitation Data'!$F$11,0,10*ROW('Sanitation Data'!F184))),'Data Summary'!CX190="Yes"),OFFSET('Sanitation Data'!$F$11,0,10*ROW('Sanitation Data'!F184)),NA())</f>
        <v>#N/A</v>
      </c>
      <c r="AJ190" s="508" t="e">
        <f ca="1">+IF(AND(ISNUMBER(OFFSET('Sanitation Data'!$F$12,0,10*ROW('Sanitation Data'!F184))),'Data Summary'!CY190="Yes"),OFFSET('Sanitation Data'!$F$12,0,10*ROW('Sanitation Data'!F184)),NA())</f>
        <v>#N/A</v>
      </c>
      <c r="AK190" s="508" t="e">
        <f ca="1">+IF(AND(ISNUMBER(OFFSET('Sanitation Data'!$G$4,0,10*ROW('Sanitation Data'!G184))),'Data Summary'!CZ190="Yes"),100-OFFSET('Sanitation Data'!$G$4,0,10*ROW('Sanitation Data'!G184)),NA())</f>
        <v>#N/A</v>
      </c>
      <c r="AL190" s="508" t="e">
        <f ca="1">+IF(AND(ISNUMBER(OFFSET('Sanitation Data'!$G$6,0,10*ROW('Sanitation Data'!G184))),'Data Summary'!DA190="Yes"),OFFSET('Sanitation Data'!$G$6,0,10*ROW('Sanitation Data'!G184)),NA())</f>
        <v>#N/A</v>
      </c>
      <c r="AM190" s="508" t="e">
        <f ca="1">+IF(AND(ISNUMBER(OFFSET('Sanitation Data'!$G$10,0,10*ROW('Sanitation Data'!G184))),'Data Summary'!DB190="Yes"),OFFSET('Sanitation Data'!$G$10,0,10*ROW('Sanitation Data'!G184)),NA())</f>
        <v>#N/A</v>
      </c>
      <c r="AN190" s="508" t="e">
        <f ca="1">+IF(AND(ISNUMBER(OFFSET('Sanitation Data'!$G$11,0,10*ROW('Sanitation Data'!G184))),'Data Summary'!DC190="Yes"),OFFSET('Sanitation Data'!$G$11,0,10*ROW('Sanitation Data'!G184)),NA())</f>
        <v>#N/A</v>
      </c>
      <c r="AO190" s="508" t="e">
        <f ca="1">+IF(AND(ISNUMBER(OFFSET('Sanitation Data'!$G$12,0,10*ROW('Sanitation Data'!G184))),'Data Summary'!DD190="Yes"),OFFSET('Sanitation Data'!$G$12,0,10*ROW('Sanitation Data'!G184)),NA())</f>
        <v>#N/A</v>
      </c>
      <c r="AP190" s="508" t="e">
        <f ca="1">+IF(AND(ISNUMBER(OFFSET('Sanitation Data'!$H$4,0,10*ROW('Sanitation Data'!H184))),'Data Summary'!DE190="Yes"),100-OFFSET('Sanitation Data'!$H$4,0,10*ROW('Sanitation Data'!H184)),NA())</f>
        <v>#N/A</v>
      </c>
      <c r="AQ190" s="508" t="e">
        <f ca="1">+IF(AND(ISNUMBER(OFFSET('Sanitation Data'!$H$6,0,10*ROW('Sanitation Data'!H184))),'Data Summary'!DF190="Yes"),OFFSET('Sanitation Data'!$H$6,0,10*ROW('Sanitation Data'!H184)),NA())</f>
        <v>#N/A</v>
      </c>
      <c r="AR190" s="508" t="e">
        <f ca="1">+IF(AND(ISNUMBER(OFFSET('Sanitation Data'!$H$10,0,10*ROW('Sanitation Data'!H184))),'Data Summary'!DG190="Yes"),OFFSET('Sanitation Data'!$H$10,0,10*ROW('Sanitation Data'!H184)),NA())</f>
        <v>#N/A</v>
      </c>
      <c r="AS190" s="508" t="e">
        <f ca="1">+IF(AND(ISNUMBER(OFFSET('Sanitation Data'!$H$11,0,10*ROW('Sanitation Data'!H184))),'Data Summary'!DH190="Yes"),OFFSET('Sanitation Data'!$H$11,0,10*ROW('Sanitation Data'!H184)),NA())</f>
        <v>#N/A</v>
      </c>
      <c r="AT190" s="508" t="e">
        <f ca="1">+IF(AND(ISNUMBER(OFFSET('Sanitation Data'!$H$12,0,10*ROW('Sanitation Data'!H184))),'Data Summary'!DI190="Yes"),OFFSET('Sanitation Data'!$H$12,0,10*ROW('Sanitation Data'!H184)),NA())</f>
        <v>#N/A</v>
      </c>
      <c r="AU190" s="508" t="e">
        <f ca="1">+IF(AND(ISNUMBER(OFFSET('Sanitation Data'!$I$4,0,10*ROW('Sanitation Data'!I184))),'Data Summary'!DJ190="Yes"),100-OFFSET('Sanitation Data'!$I$4,0,10*ROW('Sanitation Data'!I184)),NA())</f>
        <v>#N/A</v>
      </c>
      <c r="AV190" s="508" t="e">
        <f ca="1">+IF(AND(ISNUMBER(OFFSET('Sanitation Data'!$I$6,0,10*ROW('Sanitation Data'!I184))),'Data Summary'!DK190="Yes"),OFFSET('Sanitation Data'!$I$6,0,10*ROW('Sanitation Data'!I184)),NA())</f>
        <v>#N/A</v>
      </c>
      <c r="AW190" s="508" t="e">
        <f ca="1">+IF(AND(ISNUMBER(OFFSET('Sanitation Data'!$I$10,0,10*ROW('Sanitation Data'!I184))),'Data Summary'!DL190="Yes"),OFFSET('Sanitation Data'!$I$10,0,10*ROW('Sanitation Data'!I184)),NA())</f>
        <v>#N/A</v>
      </c>
      <c r="AX190" s="508" t="e">
        <f ca="1">+IF(AND(ISNUMBER(OFFSET('Sanitation Data'!$I$11,0,10*ROW('Sanitation Data'!I184))),'Data Summary'!DM190="Yes"),OFFSET('Sanitation Data'!$I$11,0,10*ROW('Sanitation Data'!I184)),NA())</f>
        <v>#N/A</v>
      </c>
      <c r="AY190" s="508" t="e">
        <f ca="1">+IF(AND(ISNUMBER(OFFSET('Sanitation Data'!$I$12,0,10*ROW('Sanitation Data'!I184))),'Data Summary'!DN190="Yes"),OFFSET('Sanitation Data'!$I$12,0,10*ROW('Sanitation Data'!I184)),NA())</f>
        <v>#N/A</v>
      </c>
      <c r="AZ190" s="509" t="e">
        <f ca="1">+IF(AND(ISNUMBER(OFFSET('Hygiene Data'!$D$5,0,10*ROW('Hygiene Data'!D184))),'Data Summary'!DO190="Yes"),OFFSET('Hygiene Data'!$D$5,0,10*ROW('Hygiene Data'!D184)),NA())</f>
        <v>#N/A</v>
      </c>
      <c r="BA190" s="509" t="e">
        <f ca="1">+IF(AND(ISNUMBER(OFFSET('Hygiene Data'!$D$7,0,10*ROW('Hygiene Data'!D184))),'Data Summary'!DP190="Yes"),OFFSET('Hygiene Data'!$D$7,0,10*ROW('Hygiene Data'!D184)),NA())</f>
        <v>#N/A</v>
      </c>
      <c r="BB190" s="509" t="e">
        <f ca="1">+IF(AND(ISNUMBER(OFFSET('Hygiene Data'!$D$9,0,10*ROW('Hygiene Data'!D184))),'Data Summary'!DQ190="Yes"),OFFSET('Hygiene Data'!$D$9,0,10*ROW('Hygiene Data'!D184)),NA())</f>
        <v>#N/A</v>
      </c>
      <c r="BC190" s="509" t="e">
        <f ca="1">+IF(AND(ISNUMBER(OFFSET('Hygiene Data'!$E$5,0,10*ROW('Hygiene Data'!E184))),'Data Summary'!DR190="Yes"),OFFSET('Hygiene Data'!$E$5,0,10*ROW('Hygiene Data'!E184)),NA())</f>
        <v>#N/A</v>
      </c>
      <c r="BD190" s="509" t="e">
        <f ca="1">+IF(AND(ISNUMBER(OFFSET('Hygiene Data'!$E$7,0,10*ROW('Hygiene Data'!E184))),'Data Summary'!DS190="Yes"),OFFSET('Hygiene Data'!$E$7,0,10*ROW('Hygiene Data'!E184)),NA())</f>
        <v>#N/A</v>
      </c>
      <c r="BE190" s="509" t="e">
        <f ca="1">+IF(AND(ISNUMBER(OFFSET('Hygiene Data'!$E$9,0,10*ROW('Hygiene Data'!E184))),'Data Summary'!DT190="Yes"),OFFSET('Hygiene Data'!$E$9,0,10*ROW('Hygiene Data'!E184)),NA())</f>
        <v>#N/A</v>
      </c>
      <c r="BF190" s="509" t="e">
        <f ca="1">+IF(AND(ISNUMBER(OFFSET('Hygiene Data'!$F$5,0,10*ROW('Hygiene Data'!F184))),'Data Summary'!DU190="Yes"),OFFSET('Hygiene Data'!$F$5,0,10*ROW('Hygiene Data'!F184)),NA())</f>
        <v>#N/A</v>
      </c>
      <c r="BG190" s="509" t="e">
        <f ca="1">+IF(AND(ISNUMBER(OFFSET('Hygiene Data'!$F$7,0,10*ROW('Hygiene Data'!F184))),'Data Summary'!DV190="Yes"),OFFSET('Hygiene Data'!$F$7,0,10*ROW('Hygiene Data'!F184)),NA())</f>
        <v>#N/A</v>
      </c>
      <c r="BH190" s="509" t="e">
        <f ca="1">+IF(AND(ISNUMBER(OFFSET('Hygiene Data'!$F$9,0,10*ROW('Hygiene Data'!F184))),'Data Summary'!DW190="Yes"),OFFSET('Hygiene Data'!$F$9,0,10*ROW('Hygiene Data'!F184)),NA())</f>
        <v>#N/A</v>
      </c>
      <c r="BI190" s="509" t="e">
        <f ca="1">+IF(AND(ISNUMBER(OFFSET('Hygiene Data'!$G$5,0,10*ROW('Hygiene Data'!G184))),'Data Summary'!DX190="Yes"),OFFSET('Hygiene Data'!$G$5,0,10*ROW('Hygiene Data'!G184)),NA())</f>
        <v>#N/A</v>
      </c>
      <c r="BJ190" s="509" t="e">
        <f ca="1">+IF(AND(ISNUMBER(OFFSET('Hygiene Data'!$G$7,0,10*ROW('Hygiene Data'!G184))),'Data Summary'!DY190="Yes"),OFFSET('Hygiene Data'!$G$7,0,10*ROW('Hygiene Data'!G184)),NA())</f>
        <v>#N/A</v>
      </c>
      <c r="BK190" s="509" t="e">
        <f ca="1">+IF(AND(ISNUMBER(OFFSET('Hygiene Data'!$G$9,0,10*ROW('Hygiene Data'!G184))),'Data Summary'!DZ190="Yes"),OFFSET('Hygiene Data'!$G$9,0,10*ROW('Hygiene Data'!G184)),NA())</f>
        <v>#N/A</v>
      </c>
      <c r="BL190" s="509" t="e">
        <f ca="1">+IF(AND(ISNUMBER(OFFSET('Hygiene Data'!$H$5,0,10*ROW('Hygiene Data'!H184))),'Data Summary'!EA190="Yes"),OFFSET('Hygiene Data'!$H$5,0,10*ROW('Hygiene Data'!H184)),NA())</f>
        <v>#N/A</v>
      </c>
      <c r="BM190" s="509" t="e">
        <f ca="1">+IF(AND(ISNUMBER(OFFSET('Hygiene Data'!$H$7,0,10*ROW('Hygiene Data'!H184))),'Data Summary'!EB190="Yes"),OFFSET('Hygiene Data'!$H$7,0,10*ROW('Hygiene Data'!H184)),NA())</f>
        <v>#N/A</v>
      </c>
      <c r="BN190" s="509" t="e">
        <f ca="1">+IF(AND(ISNUMBER(OFFSET('Hygiene Data'!$H$9,0,10*ROW('Hygiene Data'!H184))),'Data Summary'!EC190="Yes"),OFFSET('Hygiene Data'!$H$9,0,10*ROW('Hygiene Data'!H184)),NA())</f>
        <v>#N/A</v>
      </c>
      <c r="BO190" s="509" t="e">
        <f ca="1">+IF(AND(ISNUMBER(OFFSET('Hygiene Data'!$I$5,0,10*ROW('Hygiene Data'!I184))),'Data Summary'!ED190="Yes"),OFFSET('Hygiene Data'!$I$5,0,10*ROW('Hygiene Data'!I184)),NA())</f>
        <v>#N/A</v>
      </c>
      <c r="BP190" s="509" t="e">
        <f ca="1">+IF(AND(ISNUMBER(OFFSET('Hygiene Data'!$I$7,0,10*ROW('Hygiene Data'!I184))),'Data Summary'!EE190="Yes"),OFFSET('Hygiene Data'!$I$7,0,10*ROW('Hygiene Data'!I184)),NA())</f>
        <v>#N/A</v>
      </c>
      <c r="BQ190" s="509" t="e">
        <f ca="1">+IF(AND(ISNUMBER(OFFSET('Hygiene Data'!$I$9,0,10*ROW('Hygiene Data'!I184))),'Data Summary'!EF190="Yes"),OFFSET('Hygiene Data'!$I$9,0,10*ROW('Hygiene Data'!I184)),NA())</f>
        <v>#N/A</v>
      </c>
    </row>
    <row r="191" spans="1:69" x14ac:dyDescent="0.25">
      <c r="A191" s="505" t="e">
        <f ca="1">+RIGHT('Data Summary'!A191,LEN('Data Summary'!A191)-9)</f>
        <v>#VALUE!</v>
      </c>
      <c r="B191" s="479" t="str">
        <f ca="1">+IF(ISTEXT('Data Summary'!B191),'Data Summary'!B191,"")</f>
        <v/>
      </c>
      <c r="C191" s="506" t="e">
        <f ca="1">+VALUE('Data Summary'!C191)</f>
        <v>#VALUE!</v>
      </c>
      <c r="D191" s="507" t="e">
        <f ca="1">+IF(AND(ISNUMBER(OFFSET('Water Data'!$D$4,0,10*ROW('Water Data'!D185))),'Data Summary'!BS191="Yes"),100-OFFSET('Water Data'!$D$4,0,10*ROW('Water Data'!D185)),NA())</f>
        <v>#N/A</v>
      </c>
      <c r="E191" s="507" t="e">
        <f ca="1">+IF(AND(ISNUMBER(OFFSET('Water Data'!$D$6,0,10*ROW('Water Data'!D185))),'Data Summary'!BT191="Yes"),OFFSET('Water Data'!$D$6,0,10*ROW('Water Data'!D185)),NA())</f>
        <v>#N/A</v>
      </c>
      <c r="F191" s="507" t="e">
        <f ca="1">+IF(AND(ISNUMBER(OFFSET('Water Data'!$D$9,0,10*ROW('Water Data'!D185))),'Data Summary'!BU191="Yes"),OFFSET('Water Data'!$D$9,0,10*ROW('Water Data'!D185)),NA())</f>
        <v>#N/A</v>
      </c>
      <c r="G191" s="507" t="e">
        <f ca="1">+IF(AND(ISNUMBER(OFFSET('Water Data'!$E$4,0,10*ROW('Water Data'!E185))),'Data Summary'!BV191="Yes"),100-OFFSET('Water Data'!$E$4,0,10*ROW('Water Data'!E185)),NA())</f>
        <v>#N/A</v>
      </c>
      <c r="H191" s="507" t="e">
        <f ca="1">+IF(AND(ISNUMBER(OFFSET('Water Data'!$E$6,0,10*ROW('Water Data'!E185))),'Data Summary'!BW191="Yes"),OFFSET('Water Data'!$E$6,0,10*ROW('Water Data'!E185)),NA())</f>
        <v>#N/A</v>
      </c>
      <c r="I191" s="507" t="e">
        <f ca="1">+IF(AND(ISNUMBER(OFFSET('Water Data'!$E$9,0,10*ROW('Water Data'!E185))),'Data Summary'!BX191="Yes"),OFFSET('Water Data'!$E$9,0,10*ROW('Water Data'!E185)),NA())</f>
        <v>#N/A</v>
      </c>
      <c r="J191" s="507" t="e">
        <f ca="1">+IF(AND(ISNUMBER(OFFSET('Water Data'!$F$4,0,10*ROW('Water Data'!F185))),'Data Summary'!BY191="Yes"),100-OFFSET('Water Data'!$F$4,0,10*ROW('Water Data'!F185)),NA())</f>
        <v>#N/A</v>
      </c>
      <c r="K191" s="507" t="e">
        <f ca="1">+IF(AND(ISNUMBER(OFFSET('Water Data'!$F$6,0,10*ROW('Water Data'!F185))),'Data Summary'!BZ191="Yes"),OFFSET('Water Data'!$F$6,0,10*ROW('Water Data'!F185)),NA())</f>
        <v>#N/A</v>
      </c>
      <c r="L191" s="507" t="e">
        <f ca="1">+IF(AND(ISNUMBER(OFFSET('Water Data'!$F$9,0,10*ROW('Water Data'!F185))),'Data Summary'!CA191="Yes"),OFFSET('Water Data'!$F$9,0,10*ROW('Water Data'!F185)),NA())</f>
        <v>#N/A</v>
      </c>
      <c r="M191" s="507" t="e">
        <f ca="1">+IF(AND(ISNUMBER(OFFSET('Water Data'!$G$4,0,10*ROW('Water Data'!G185))),'Data Summary'!CB191="Yes"),100-OFFSET('Water Data'!$G$4,0,10*ROW('Water Data'!G185)),NA())</f>
        <v>#N/A</v>
      </c>
      <c r="N191" s="507" t="e">
        <f ca="1">+IF(AND(ISNUMBER(OFFSET('Water Data'!$G$6,0,10*ROW('Water Data'!G185))),'Data Summary'!CC191="Yes"),OFFSET('Water Data'!$G$6,0,10*ROW('Water Data'!G185)),NA())</f>
        <v>#N/A</v>
      </c>
      <c r="O191" s="507" t="e">
        <f ca="1">+IF(AND(ISNUMBER(OFFSET('Water Data'!$G$9,0,10*ROW('Water Data'!G185))),'Data Summary'!CD191="Yes"),OFFSET('Water Data'!$G$9,0,10*ROW('Water Data'!G185)),NA())</f>
        <v>#N/A</v>
      </c>
      <c r="P191" s="507" t="e">
        <f ca="1">+IF(AND(ISNUMBER(OFFSET('Water Data'!$H$4,0,10*ROW('Water Data'!H185))),'Data Summary'!CE191="Yes"),100-OFFSET('Water Data'!$H$4,0,10*ROW('Water Data'!H185)),NA())</f>
        <v>#N/A</v>
      </c>
      <c r="Q191" s="507" t="e">
        <f ca="1">+IF(AND(ISNUMBER(OFFSET('Water Data'!$H$6,0,10*ROW('Water Data'!H185))),'Data Summary'!CF191="Yes"),OFFSET('Water Data'!$H$6,0,10*ROW('Water Data'!H185)),NA())</f>
        <v>#N/A</v>
      </c>
      <c r="R191" s="507" t="e">
        <f ca="1">+IF(AND(ISNUMBER(OFFSET('Water Data'!$H$9,0,10*ROW('Water Data'!H185))),'Data Summary'!CG191="Yes"),OFFSET('Water Data'!$H$9,0,10*ROW('Water Data'!H185)),NA())</f>
        <v>#N/A</v>
      </c>
      <c r="S191" s="507" t="e">
        <f ca="1">+IF(AND(ISNUMBER(OFFSET('Water Data'!$I$4,0,10*ROW('Water Data'!I185))),'Data Summary'!CH191="Yes"),100-OFFSET('Water Data'!$I$4,0,10*ROW('Water Data'!I185)),NA())</f>
        <v>#N/A</v>
      </c>
      <c r="T191" s="507" t="e">
        <f ca="1">+IF(AND(ISNUMBER(OFFSET('Water Data'!$I$6,0,10*ROW('Water Data'!I185))),'Data Summary'!CI191="Yes"),OFFSET('Water Data'!$I$6,0,10*ROW('Water Data'!I185)),NA())</f>
        <v>#N/A</v>
      </c>
      <c r="U191" s="507" t="e">
        <f ca="1">+IF(AND(ISNUMBER(OFFSET('Water Data'!$I$9,0,10*ROW('Water Data'!I185))),'Data Summary'!CJ191="Yes"),OFFSET('Water Data'!$I$9,0,10*ROW('Water Data'!I185)),NA())</f>
        <v>#N/A</v>
      </c>
      <c r="V191" s="508" t="e">
        <f ca="1">+IF(AND(ISNUMBER(OFFSET('Sanitation Data'!$D$4,0,10*ROW('Sanitation Data'!D185))),'Data Summary'!CK191="Yes"),100-OFFSET('Sanitation Data'!$D$4,0,10*ROW('Sanitation Data'!D185)),NA())</f>
        <v>#N/A</v>
      </c>
      <c r="W191" s="508" t="e">
        <f ca="1">+IF(AND(ISNUMBER(OFFSET('Sanitation Data'!$D$6,0,10*ROW('Sanitation Data'!D185))),'Data Summary'!CL191="Yes"),OFFSET('Sanitation Data'!$D$6,0,10*ROW('Sanitation Data'!D185)),NA())</f>
        <v>#N/A</v>
      </c>
      <c r="X191" s="508" t="e">
        <f ca="1">+IF(AND(ISNUMBER(OFFSET('Sanitation Data'!$D$10,0,10*ROW('Sanitation Data'!D185))),'Data Summary'!CM191="Yes"),OFFSET('Sanitation Data'!$D$10,0,10*ROW('Sanitation Data'!D185)),NA())</f>
        <v>#N/A</v>
      </c>
      <c r="Y191" s="508" t="e">
        <f ca="1">+IF(AND(ISNUMBER(OFFSET('Sanitation Data'!$D$11,0,10*ROW('Sanitation Data'!D185))),'Data Summary'!CN191="Yes"),OFFSET('Sanitation Data'!$D$11,0,10*ROW('Sanitation Data'!D185)),NA())</f>
        <v>#N/A</v>
      </c>
      <c r="Z191" s="508" t="e">
        <f ca="1">+IF(AND(ISNUMBER(OFFSET('Sanitation Data'!$D$12,0,10*ROW('Sanitation Data'!D185))),'Data Summary'!CO191="Yes"),OFFSET('Sanitation Data'!$D$12,0,10*ROW('Sanitation Data'!D185)),NA())</f>
        <v>#N/A</v>
      </c>
      <c r="AA191" s="508" t="e">
        <f ca="1">+IF(AND(ISNUMBER(OFFSET('Sanitation Data'!$E$4,0,10*ROW('Sanitation Data'!E185))),'Data Summary'!CP191="Yes"),100-OFFSET('Sanitation Data'!$E$4,0,10*ROW('Sanitation Data'!E185)),NA())</f>
        <v>#N/A</v>
      </c>
      <c r="AB191" s="508" t="e">
        <f ca="1">+IF(AND(ISNUMBER(OFFSET('Sanitation Data'!$E$6,0,10*ROW('Sanitation Data'!E185))),'Data Summary'!CQ191="Yes"),OFFSET('Sanitation Data'!$E$6,0,10*ROW('Sanitation Data'!E185)),NA())</f>
        <v>#N/A</v>
      </c>
      <c r="AC191" s="508" t="e">
        <f ca="1">+IF(AND(ISNUMBER(OFFSET('Sanitation Data'!$E$10,0,10*ROW('Sanitation Data'!E185))),'Data Summary'!CR191="Yes"),OFFSET('Sanitation Data'!$E$10,0,10*ROW('Sanitation Data'!E185)),NA())</f>
        <v>#N/A</v>
      </c>
      <c r="AD191" s="508" t="e">
        <f ca="1">+IF(AND(ISNUMBER(OFFSET('Sanitation Data'!$E$11,0,10*ROW('Sanitation Data'!E185))),'Data Summary'!CS191="Yes"),OFFSET('Sanitation Data'!$E$11,0,10*ROW('Sanitation Data'!E185)),NA())</f>
        <v>#N/A</v>
      </c>
      <c r="AE191" s="508" t="e">
        <f ca="1">+IF(AND(ISNUMBER(OFFSET('Sanitation Data'!$E$12,0,10*ROW('Sanitation Data'!E185))),'Data Summary'!CT191="Yes"),OFFSET('Sanitation Data'!$E$12,0,10*ROW('Sanitation Data'!E185)),NA())</f>
        <v>#N/A</v>
      </c>
      <c r="AF191" s="508" t="e">
        <f ca="1">+IF(AND(ISNUMBER(OFFSET('Sanitation Data'!$F$4,0,10*ROW('Sanitation Data'!F185))),'Data Summary'!CU191="Yes"),100-OFFSET('Sanitation Data'!$F$4,0,10*ROW('Sanitation Data'!F185)),NA())</f>
        <v>#N/A</v>
      </c>
      <c r="AG191" s="508" t="e">
        <f ca="1">+IF(AND(ISNUMBER(OFFSET('Sanitation Data'!$F$6,0,10*ROW('Sanitation Data'!F185))),'Data Summary'!CV191="Yes"),OFFSET('Sanitation Data'!$F$6,0,10*ROW('Sanitation Data'!F185)),NA())</f>
        <v>#N/A</v>
      </c>
      <c r="AH191" s="508" t="e">
        <f ca="1">+IF(AND(ISNUMBER(OFFSET('Sanitation Data'!$F$10,0,10*ROW('Sanitation Data'!F185))),'Data Summary'!CW191="Yes"),OFFSET('Sanitation Data'!$F$10,0,10*ROW('Sanitation Data'!F185)),NA())</f>
        <v>#N/A</v>
      </c>
      <c r="AI191" s="508" t="e">
        <f ca="1">+IF(AND(ISNUMBER(OFFSET('Sanitation Data'!$F$11,0,10*ROW('Sanitation Data'!F185))),'Data Summary'!CX191="Yes"),OFFSET('Sanitation Data'!$F$11,0,10*ROW('Sanitation Data'!F185)),NA())</f>
        <v>#N/A</v>
      </c>
      <c r="AJ191" s="508" t="e">
        <f ca="1">+IF(AND(ISNUMBER(OFFSET('Sanitation Data'!$F$12,0,10*ROW('Sanitation Data'!F185))),'Data Summary'!CY191="Yes"),OFFSET('Sanitation Data'!$F$12,0,10*ROW('Sanitation Data'!F185)),NA())</f>
        <v>#N/A</v>
      </c>
      <c r="AK191" s="508" t="e">
        <f ca="1">+IF(AND(ISNUMBER(OFFSET('Sanitation Data'!$G$4,0,10*ROW('Sanitation Data'!G185))),'Data Summary'!CZ191="Yes"),100-OFFSET('Sanitation Data'!$G$4,0,10*ROW('Sanitation Data'!G185)),NA())</f>
        <v>#N/A</v>
      </c>
      <c r="AL191" s="508" t="e">
        <f ca="1">+IF(AND(ISNUMBER(OFFSET('Sanitation Data'!$G$6,0,10*ROW('Sanitation Data'!G185))),'Data Summary'!DA191="Yes"),OFFSET('Sanitation Data'!$G$6,0,10*ROW('Sanitation Data'!G185)),NA())</f>
        <v>#N/A</v>
      </c>
      <c r="AM191" s="508" t="e">
        <f ca="1">+IF(AND(ISNUMBER(OFFSET('Sanitation Data'!$G$10,0,10*ROW('Sanitation Data'!G185))),'Data Summary'!DB191="Yes"),OFFSET('Sanitation Data'!$G$10,0,10*ROW('Sanitation Data'!G185)),NA())</f>
        <v>#N/A</v>
      </c>
      <c r="AN191" s="508" t="e">
        <f ca="1">+IF(AND(ISNUMBER(OFFSET('Sanitation Data'!$G$11,0,10*ROW('Sanitation Data'!G185))),'Data Summary'!DC191="Yes"),OFFSET('Sanitation Data'!$G$11,0,10*ROW('Sanitation Data'!G185)),NA())</f>
        <v>#N/A</v>
      </c>
      <c r="AO191" s="508" t="e">
        <f ca="1">+IF(AND(ISNUMBER(OFFSET('Sanitation Data'!$G$12,0,10*ROW('Sanitation Data'!G185))),'Data Summary'!DD191="Yes"),OFFSET('Sanitation Data'!$G$12,0,10*ROW('Sanitation Data'!G185)),NA())</f>
        <v>#N/A</v>
      </c>
      <c r="AP191" s="508" t="e">
        <f ca="1">+IF(AND(ISNUMBER(OFFSET('Sanitation Data'!$H$4,0,10*ROW('Sanitation Data'!H185))),'Data Summary'!DE191="Yes"),100-OFFSET('Sanitation Data'!$H$4,0,10*ROW('Sanitation Data'!H185)),NA())</f>
        <v>#N/A</v>
      </c>
      <c r="AQ191" s="508" t="e">
        <f ca="1">+IF(AND(ISNUMBER(OFFSET('Sanitation Data'!$H$6,0,10*ROW('Sanitation Data'!H185))),'Data Summary'!DF191="Yes"),OFFSET('Sanitation Data'!$H$6,0,10*ROW('Sanitation Data'!H185)),NA())</f>
        <v>#N/A</v>
      </c>
      <c r="AR191" s="508" t="e">
        <f ca="1">+IF(AND(ISNUMBER(OFFSET('Sanitation Data'!$H$10,0,10*ROW('Sanitation Data'!H185))),'Data Summary'!DG191="Yes"),OFFSET('Sanitation Data'!$H$10,0,10*ROW('Sanitation Data'!H185)),NA())</f>
        <v>#N/A</v>
      </c>
      <c r="AS191" s="508" t="e">
        <f ca="1">+IF(AND(ISNUMBER(OFFSET('Sanitation Data'!$H$11,0,10*ROW('Sanitation Data'!H185))),'Data Summary'!DH191="Yes"),OFFSET('Sanitation Data'!$H$11,0,10*ROW('Sanitation Data'!H185)),NA())</f>
        <v>#N/A</v>
      </c>
      <c r="AT191" s="508" t="e">
        <f ca="1">+IF(AND(ISNUMBER(OFFSET('Sanitation Data'!$H$12,0,10*ROW('Sanitation Data'!H185))),'Data Summary'!DI191="Yes"),OFFSET('Sanitation Data'!$H$12,0,10*ROW('Sanitation Data'!H185)),NA())</f>
        <v>#N/A</v>
      </c>
      <c r="AU191" s="508" t="e">
        <f ca="1">+IF(AND(ISNUMBER(OFFSET('Sanitation Data'!$I$4,0,10*ROW('Sanitation Data'!I185))),'Data Summary'!DJ191="Yes"),100-OFFSET('Sanitation Data'!$I$4,0,10*ROW('Sanitation Data'!I185)),NA())</f>
        <v>#N/A</v>
      </c>
      <c r="AV191" s="508" t="e">
        <f ca="1">+IF(AND(ISNUMBER(OFFSET('Sanitation Data'!$I$6,0,10*ROW('Sanitation Data'!I185))),'Data Summary'!DK191="Yes"),OFFSET('Sanitation Data'!$I$6,0,10*ROW('Sanitation Data'!I185)),NA())</f>
        <v>#N/A</v>
      </c>
      <c r="AW191" s="508" t="e">
        <f ca="1">+IF(AND(ISNUMBER(OFFSET('Sanitation Data'!$I$10,0,10*ROW('Sanitation Data'!I185))),'Data Summary'!DL191="Yes"),OFFSET('Sanitation Data'!$I$10,0,10*ROW('Sanitation Data'!I185)),NA())</f>
        <v>#N/A</v>
      </c>
      <c r="AX191" s="508" t="e">
        <f ca="1">+IF(AND(ISNUMBER(OFFSET('Sanitation Data'!$I$11,0,10*ROW('Sanitation Data'!I185))),'Data Summary'!DM191="Yes"),OFFSET('Sanitation Data'!$I$11,0,10*ROW('Sanitation Data'!I185)),NA())</f>
        <v>#N/A</v>
      </c>
      <c r="AY191" s="508" t="e">
        <f ca="1">+IF(AND(ISNUMBER(OFFSET('Sanitation Data'!$I$12,0,10*ROW('Sanitation Data'!I185))),'Data Summary'!DN191="Yes"),OFFSET('Sanitation Data'!$I$12,0,10*ROW('Sanitation Data'!I185)),NA())</f>
        <v>#N/A</v>
      </c>
      <c r="AZ191" s="509" t="e">
        <f ca="1">+IF(AND(ISNUMBER(OFFSET('Hygiene Data'!$D$5,0,10*ROW('Hygiene Data'!D185))),'Data Summary'!DO191="Yes"),OFFSET('Hygiene Data'!$D$5,0,10*ROW('Hygiene Data'!D185)),NA())</f>
        <v>#N/A</v>
      </c>
      <c r="BA191" s="509" t="e">
        <f ca="1">+IF(AND(ISNUMBER(OFFSET('Hygiene Data'!$D$7,0,10*ROW('Hygiene Data'!D185))),'Data Summary'!DP191="Yes"),OFFSET('Hygiene Data'!$D$7,0,10*ROW('Hygiene Data'!D185)),NA())</f>
        <v>#N/A</v>
      </c>
      <c r="BB191" s="509" t="e">
        <f ca="1">+IF(AND(ISNUMBER(OFFSET('Hygiene Data'!$D$9,0,10*ROW('Hygiene Data'!D185))),'Data Summary'!DQ191="Yes"),OFFSET('Hygiene Data'!$D$9,0,10*ROW('Hygiene Data'!D185)),NA())</f>
        <v>#N/A</v>
      </c>
      <c r="BC191" s="509" t="e">
        <f ca="1">+IF(AND(ISNUMBER(OFFSET('Hygiene Data'!$E$5,0,10*ROW('Hygiene Data'!E185))),'Data Summary'!DR191="Yes"),OFFSET('Hygiene Data'!$E$5,0,10*ROW('Hygiene Data'!E185)),NA())</f>
        <v>#N/A</v>
      </c>
      <c r="BD191" s="509" t="e">
        <f ca="1">+IF(AND(ISNUMBER(OFFSET('Hygiene Data'!$E$7,0,10*ROW('Hygiene Data'!E185))),'Data Summary'!DS191="Yes"),OFFSET('Hygiene Data'!$E$7,0,10*ROW('Hygiene Data'!E185)),NA())</f>
        <v>#N/A</v>
      </c>
      <c r="BE191" s="509" t="e">
        <f ca="1">+IF(AND(ISNUMBER(OFFSET('Hygiene Data'!$E$9,0,10*ROW('Hygiene Data'!E185))),'Data Summary'!DT191="Yes"),OFFSET('Hygiene Data'!$E$9,0,10*ROW('Hygiene Data'!E185)),NA())</f>
        <v>#N/A</v>
      </c>
      <c r="BF191" s="509" t="e">
        <f ca="1">+IF(AND(ISNUMBER(OFFSET('Hygiene Data'!$F$5,0,10*ROW('Hygiene Data'!F185))),'Data Summary'!DU191="Yes"),OFFSET('Hygiene Data'!$F$5,0,10*ROW('Hygiene Data'!F185)),NA())</f>
        <v>#N/A</v>
      </c>
      <c r="BG191" s="509" t="e">
        <f ca="1">+IF(AND(ISNUMBER(OFFSET('Hygiene Data'!$F$7,0,10*ROW('Hygiene Data'!F185))),'Data Summary'!DV191="Yes"),OFFSET('Hygiene Data'!$F$7,0,10*ROW('Hygiene Data'!F185)),NA())</f>
        <v>#N/A</v>
      </c>
      <c r="BH191" s="509" t="e">
        <f ca="1">+IF(AND(ISNUMBER(OFFSET('Hygiene Data'!$F$9,0,10*ROW('Hygiene Data'!F185))),'Data Summary'!DW191="Yes"),OFFSET('Hygiene Data'!$F$9,0,10*ROW('Hygiene Data'!F185)),NA())</f>
        <v>#N/A</v>
      </c>
      <c r="BI191" s="509" t="e">
        <f ca="1">+IF(AND(ISNUMBER(OFFSET('Hygiene Data'!$G$5,0,10*ROW('Hygiene Data'!G185))),'Data Summary'!DX191="Yes"),OFFSET('Hygiene Data'!$G$5,0,10*ROW('Hygiene Data'!G185)),NA())</f>
        <v>#N/A</v>
      </c>
      <c r="BJ191" s="509" t="e">
        <f ca="1">+IF(AND(ISNUMBER(OFFSET('Hygiene Data'!$G$7,0,10*ROW('Hygiene Data'!G185))),'Data Summary'!DY191="Yes"),OFFSET('Hygiene Data'!$G$7,0,10*ROW('Hygiene Data'!G185)),NA())</f>
        <v>#N/A</v>
      </c>
      <c r="BK191" s="509" t="e">
        <f ca="1">+IF(AND(ISNUMBER(OFFSET('Hygiene Data'!$G$9,0,10*ROW('Hygiene Data'!G185))),'Data Summary'!DZ191="Yes"),OFFSET('Hygiene Data'!$G$9,0,10*ROW('Hygiene Data'!G185)),NA())</f>
        <v>#N/A</v>
      </c>
      <c r="BL191" s="509" t="e">
        <f ca="1">+IF(AND(ISNUMBER(OFFSET('Hygiene Data'!$H$5,0,10*ROW('Hygiene Data'!H185))),'Data Summary'!EA191="Yes"),OFFSET('Hygiene Data'!$H$5,0,10*ROW('Hygiene Data'!H185)),NA())</f>
        <v>#N/A</v>
      </c>
      <c r="BM191" s="509" t="e">
        <f ca="1">+IF(AND(ISNUMBER(OFFSET('Hygiene Data'!$H$7,0,10*ROW('Hygiene Data'!H185))),'Data Summary'!EB191="Yes"),OFFSET('Hygiene Data'!$H$7,0,10*ROW('Hygiene Data'!H185)),NA())</f>
        <v>#N/A</v>
      </c>
      <c r="BN191" s="509" t="e">
        <f ca="1">+IF(AND(ISNUMBER(OFFSET('Hygiene Data'!$H$9,0,10*ROW('Hygiene Data'!H185))),'Data Summary'!EC191="Yes"),OFFSET('Hygiene Data'!$H$9,0,10*ROW('Hygiene Data'!H185)),NA())</f>
        <v>#N/A</v>
      </c>
      <c r="BO191" s="509" t="e">
        <f ca="1">+IF(AND(ISNUMBER(OFFSET('Hygiene Data'!$I$5,0,10*ROW('Hygiene Data'!I185))),'Data Summary'!ED191="Yes"),OFFSET('Hygiene Data'!$I$5,0,10*ROW('Hygiene Data'!I185)),NA())</f>
        <v>#N/A</v>
      </c>
      <c r="BP191" s="509" t="e">
        <f ca="1">+IF(AND(ISNUMBER(OFFSET('Hygiene Data'!$I$7,0,10*ROW('Hygiene Data'!I185))),'Data Summary'!EE191="Yes"),OFFSET('Hygiene Data'!$I$7,0,10*ROW('Hygiene Data'!I185)),NA())</f>
        <v>#N/A</v>
      </c>
      <c r="BQ191" s="509" t="e">
        <f ca="1">+IF(AND(ISNUMBER(OFFSET('Hygiene Data'!$I$9,0,10*ROW('Hygiene Data'!I185))),'Data Summary'!EF191="Yes"),OFFSET('Hygiene Data'!$I$9,0,10*ROW('Hygiene Data'!I185)),NA())</f>
        <v>#N/A</v>
      </c>
    </row>
    <row r="192" spans="1:69" x14ac:dyDescent="0.25">
      <c r="A192" s="505" t="e">
        <f ca="1">+RIGHT('Data Summary'!A192,LEN('Data Summary'!A192)-9)</f>
        <v>#VALUE!</v>
      </c>
      <c r="B192" s="479" t="str">
        <f ca="1">+IF(ISTEXT('Data Summary'!B192),'Data Summary'!B192,"")</f>
        <v/>
      </c>
      <c r="C192" s="506" t="e">
        <f ca="1">+VALUE('Data Summary'!C192)</f>
        <v>#VALUE!</v>
      </c>
      <c r="D192" s="507" t="e">
        <f ca="1">+IF(AND(ISNUMBER(OFFSET('Water Data'!$D$4,0,10*ROW('Water Data'!D186))),'Data Summary'!BS192="Yes"),100-OFFSET('Water Data'!$D$4,0,10*ROW('Water Data'!D186)),NA())</f>
        <v>#N/A</v>
      </c>
      <c r="E192" s="507" t="e">
        <f ca="1">+IF(AND(ISNUMBER(OFFSET('Water Data'!$D$6,0,10*ROW('Water Data'!D186))),'Data Summary'!BT192="Yes"),OFFSET('Water Data'!$D$6,0,10*ROW('Water Data'!D186)),NA())</f>
        <v>#N/A</v>
      </c>
      <c r="F192" s="507" t="e">
        <f ca="1">+IF(AND(ISNUMBER(OFFSET('Water Data'!$D$9,0,10*ROW('Water Data'!D186))),'Data Summary'!BU192="Yes"),OFFSET('Water Data'!$D$9,0,10*ROW('Water Data'!D186)),NA())</f>
        <v>#N/A</v>
      </c>
      <c r="G192" s="507" t="e">
        <f ca="1">+IF(AND(ISNUMBER(OFFSET('Water Data'!$E$4,0,10*ROW('Water Data'!E186))),'Data Summary'!BV192="Yes"),100-OFFSET('Water Data'!$E$4,0,10*ROW('Water Data'!E186)),NA())</f>
        <v>#N/A</v>
      </c>
      <c r="H192" s="507" t="e">
        <f ca="1">+IF(AND(ISNUMBER(OFFSET('Water Data'!$E$6,0,10*ROW('Water Data'!E186))),'Data Summary'!BW192="Yes"),OFFSET('Water Data'!$E$6,0,10*ROW('Water Data'!E186)),NA())</f>
        <v>#N/A</v>
      </c>
      <c r="I192" s="507" t="e">
        <f ca="1">+IF(AND(ISNUMBER(OFFSET('Water Data'!$E$9,0,10*ROW('Water Data'!E186))),'Data Summary'!BX192="Yes"),OFFSET('Water Data'!$E$9,0,10*ROW('Water Data'!E186)),NA())</f>
        <v>#N/A</v>
      </c>
      <c r="J192" s="507" t="e">
        <f ca="1">+IF(AND(ISNUMBER(OFFSET('Water Data'!$F$4,0,10*ROW('Water Data'!F186))),'Data Summary'!BY192="Yes"),100-OFFSET('Water Data'!$F$4,0,10*ROW('Water Data'!F186)),NA())</f>
        <v>#N/A</v>
      </c>
      <c r="K192" s="507" t="e">
        <f ca="1">+IF(AND(ISNUMBER(OFFSET('Water Data'!$F$6,0,10*ROW('Water Data'!F186))),'Data Summary'!BZ192="Yes"),OFFSET('Water Data'!$F$6,0,10*ROW('Water Data'!F186)),NA())</f>
        <v>#N/A</v>
      </c>
      <c r="L192" s="507" t="e">
        <f ca="1">+IF(AND(ISNUMBER(OFFSET('Water Data'!$F$9,0,10*ROW('Water Data'!F186))),'Data Summary'!CA192="Yes"),OFFSET('Water Data'!$F$9,0,10*ROW('Water Data'!F186)),NA())</f>
        <v>#N/A</v>
      </c>
      <c r="M192" s="507" t="e">
        <f ca="1">+IF(AND(ISNUMBER(OFFSET('Water Data'!$G$4,0,10*ROW('Water Data'!G186))),'Data Summary'!CB192="Yes"),100-OFFSET('Water Data'!$G$4,0,10*ROW('Water Data'!G186)),NA())</f>
        <v>#N/A</v>
      </c>
      <c r="N192" s="507" t="e">
        <f ca="1">+IF(AND(ISNUMBER(OFFSET('Water Data'!$G$6,0,10*ROW('Water Data'!G186))),'Data Summary'!CC192="Yes"),OFFSET('Water Data'!$G$6,0,10*ROW('Water Data'!G186)),NA())</f>
        <v>#N/A</v>
      </c>
      <c r="O192" s="507" t="e">
        <f ca="1">+IF(AND(ISNUMBER(OFFSET('Water Data'!$G$9,0,10*ROW('Water Data'!G186))),'Data Summary'!CD192="Yes"),OFFSET('Water Data'!$G$9,0,10*ROW('Water Data'!G186)),NA())</f>
        <v>#N/A</v>
      </c>
      <c r="P192" s="507" t="e">
        <f ca="1">+IF(AND(ISNUMBER(OFFSET('Water Data'!$H$4,0,10*ROW('Water Data'!H186))),'Data Summary'!CE192="Yes"),100-OFFSET('Water Data'!$H$4,0,10*ROW('Water Data'!H186)),NA())</f>
        <v>#N/A</v>
      </c>
      <c r="Q192" s="507" t="e">
        <f ca="1">+IF(AND(ISNUMBER(OFFSET('Water Data'!$H$6,0,10*ROW('Water Data'!H186))),'Data Summary'!CF192="Yes"),OFFSET('Water Data'!$H$6,0,10*ROW('Water Data'!H186)),NA())</f>
        <v>#N/A</v>
      </c>
      <c r="R192" s="507" t="e">
        <f ca="1">+IF(AND(ISNUMBER(OFFSET('Water Data'!$H$9,0,10*ROW('Water Data'!H186))),'Data Summary'!CG192="Yes"),OFFSET('Water Data'!$H$9,0,10*ROW('Water Data'!H186)),NA())</f>
        <v>#N/A</v>
      </c>
      <c r="S192" s="507" t="e">
        <f ca="1">+IF(AND(ISNUMBER(OFFSET('Water Data'!$I$4,0,10*ROW('Water Data'!I186))),'Data Summary'!CH192="Yes"),100-OFFSET('Water Data'!$I$4,0,10*ROW('Water Data'!I186)),NA())</f>
        <v>#N/A</v>
      </c>
      <c r="T192" s="507" t="e">
        <f ca="1">+IF(AND(ISNUMBER(OFFSET('Water Data'!$I$6,0,10*ROW('Water Data'!I186))),'Data Summary'!CI192="Yes"),OFFSET('Water Data'!$I$6,0,10*ROW('Water Data'!I186)),NA())</f>
        <v>#N/A</v>
      </c>
      <c r="U192" s="507" t="e">
        <f ca="1">+IF(AND(ISNUMBER(OFFSET('Water Data'!$I$9,0,10*ROW('Water Data'!I186))),'Data Summary'!CJ192="Yes"),OFFSET('Water Data'!$I$9,0,10*ROW('Water Data'!I186)),NA())</f>
        <v>#N/A</v>
      </c>
      <c r="V192" s="508" t="e">
        <f ca="1">+IF(AND(ISNUMBER(OFFSET('Sanitation Data'!$D$4,0,10*ROW('Sanitation Data'!D186))),'Data Summary'!CK192="Yes"),100-OFFSET('Sanitation Data'!$D$4,0,10*ROW('Sanitation Data'!D186)),NA())</f>
        <v>#N/A</v>
      </c>
      <c r="W192" s="508" t="e">
        <f ca="1">+IF(AND(ISNUMBER(OFFSET('Sanitation Data'!$D$6,0,10*ROW('Sanitation Data'!D186))),'Data Summary'!CL192="Yes"),OFFSET('Sanitation Data'!$D$6,0,10*ROW('Sanitation Data'!D186)),NA())</f>
        <v>#N/A</v>
      </c>
      <c r="X192" s="508" t="e">
        <f ca="1">+IF(AND(ISNUMBER(OFFSET('Sanitation Data'!$D$10,0,10*ROW('Sanitation Data'!D186))),'Data Summary'!CM192="Yes"),OFFSET('Sanitation Data'!$D$10,0,10*ROW('Sanitation Data'!D186)),NA())</f>
        <v>#N/A</v>
      </c>
      <c r="Y192" s="508" t="e">
        <f ca="1">+IF(AND(ISNUMBER(OFFSET('Sanitation Data'!$D$11,0,10*ROW('Sanitation Data'!D186))),'Data Summary'!CN192="Yes"),OFFSET('Sanitation Data'!$D$11,0,10*ROW('Sanitation Data'!D186)),NA())</f>
        <v>#N/A</v>
      </c>
      <c r="Z192" s="508" t="e">
        <f ca="1">+IF(AND(ISNUMBER(OFFSET('Sanitation Data'!$D$12,0,10*ROW('Sanitation Data'!D186))),'Data Summary'!CO192="Yes"),OFFSET('Sanitation Data'!$D$12,0,10*ROW('Sanitation Data'!D186)),NA())</f>
        <v>#N/A</v>
      </c>
      <c r="AA192" s="508" t="e">
        <f ca="1">+IF(AND(ISNUMBER(OFFSET('Sanitation Data'!$E$4,0,10*ROW('Sanitation Data'!E186))),'Data Summary'!CP192="Yes"),100-OFFSET('Sanitation Data'!$E$4,0,10*ROW('Sanitation Data'!E186)),NA())</f>
        <v>#N/A</v>
      </c>
      <c r="AB192" s="508" t="e">
        <f ca="1">+IF(AND(ISNUMBER(OFFSET('Sanitation Data'!$E$6,0,10*ROW('Sanitation Data'!E186))),'Data Summary'!CQ192="Yes"),OFFSET('Sanitation Data'!$E$6,0,10*ROW('Sanitation Data'!E186)),NA())</f>
        <v>#N/A</v>
      </c>
      <c r="AC192" s="508" t="e">
        <f ca="1">+IF(AND(ISNUMBER(OFFSET('Sanitation Data'!$E$10,0,10*ROW('Sanitation Data'!E186))),'Data Summary'!CR192="Yes"),OFFSET('Sanitation Data'!$E$10,0,10*ROW('Sanitation Data'!E186)),NA())</f>
        <v>#N/A</v>
      </c>
      <c r="AD192" s="508" t="e">
        <f ca="1">+IF(AND(ISNUMBER(OFFSET('Sanitation Data'!$E$11,0,10*ROW('Sanitation Data'!E186))),'Data Summary'!CS192="Yes"),OFFSET('Sanitation Data'!$E$11,0,10*ROW('Sanitation Data'!E186)),NA())</f>
        <v>#N/A</v>
      </c>
      <c r="AE192" s="508" t="e">
        <f ca="1">+IF(AND(ISNUMBER(OFFSET('Sanitation Data'!$E$12,0,10*ROW('Sanitation Data'!E186))),'Data Summary'!CT192="Yes"),OFFSET('Sanitation Data'!$E$12,0,10*ROW('Sanitation Data'!E186)),NA())</f>
        <v>#N/A</v>
      </c>
      <c r="AF192" s="508" t="e">
        <f ca="1">+IF(AND(ISNUMBER(OFFSET('Sanitation Data'!$F$4,0,10*ROW('Sanitation Data'!F186))),'Data Summary'!CU192="Yes"),100-OFFSET('Sanitation Data'!$F$4,0,10*ROW('Sanitation Data'!F186)),NA())</f>
        <v>#N/A</v>
      </c>
      <c r="AG192" s="508" t="e">
        <f ca="1">+IF(AND(ISNUMBER(OFFSET('Sanitation Data'!$F$6,0,10*ROW('Sanitation Data'!F186))),'Data Summary'!CV192="Yes"),OFFSET('Sanitation Data'!$F$6,0,10*ROW('Sanitation Data'!F186)),NA())</f>
        <v>#N/A</v>
      </c>
      <c r="AH192" s="508" t="e">
        <f ca="1">+IF(AND(ISNUMBER(OFFSET('Sanitation Data'!$F$10,0,10*ROW('Sanitation Data'!F186))),'Data Summary'!CW192="Yes"),OFFSET('Sanitation Data'!$F$10,0,10*ROW('Sanitation Data'!F186)),NA())</f>
        <v>#N/A</v>
      </c>
      <c r="AI192" s="508" t="e">
        <f ca="1">+IF(AND(ISNUMBER(OFFSET('Sanitation Data'!$F$11,0,10*ROW('Sanitation Data'!F186))),'Data Summary'!CX192="Yes"),OFFSET('Sanitation Data'!$F$11,0,10*ROW('Sanitation Data'!F186)),NA())</f>
        <v>#N/A</v>
      </c>
      <c r="AJ192" s="508" t="e">
        <f ca="1">+IF(AND(ISNUMBER(OFFSET('Sanitation Data'!$F$12,0,10*ROW('Sanitation Data'!F186))),'Data Summary'!CY192="Yes"),OFFSET('Sanitation Data'!$F$12,0,10*ROW('Sanitation Data'!F186)),NA())</f>
        <v>#N/A</v>
      </c>
      <c r="AK192" s="508" t="e">
        <f ca="1">+IF(AND(ISNUMBER(OFFSET('Sanitation Data'!$G$4,0,10*ROW('Sanitation Data'!G186))),'Data Summary'!CZ192="Yes"),100-OFFSET('Sanitation Data'!$G$4,0,10*ROW('Sanitation Data'!G186)),NA())</f>
        <v>#N/A</v>
      </c>
      <c r="AL192" s="508" t="e">
        <f ca="1">+IF(AND(ISNUMBER(OFFSET('Sanitation Data'!$G$6,0,10*ROW('Sanitation Data'!G186))),'Data Summary'!DA192="Yes"),OFFSET('Sanitation Data'!$G$6,0,10*ROW('Sanitation Data'!G186)),NA())</f>
        <v>#N/A</v>
      </c>
      <c r="AM192" s="508" t="e">
        <f ca="1">+IF(AND(ISNUMBER(OFFSET('Sanitation Data'!$G$10,0,10*ROW('Sanitation Data'!G186))),'Data Summary'!DB192="Yes"),OFFSET('Sanitation Data'!$G$10,0,10*ROW('Sanitation Data'!G186)),NA())</f>
        <v>#N/A</v>
      </c>
      <c r="AN192" s="508" t="e">
        <f ca="1">+IF(AND(ISNUMBER(OFFSET('Sanitation Data'!$G$11,0,10*ROW('Sanitation Data'!G186))),'Data Summary'!DC192="Yes"),OFFSET('Sanitation Data'!$G$11,0,10*ROW('Sanitation Data'!G186)),NA())</f>
        <v>#N/A</v>
      </c>
      <c r="AO192" s="508" t="e">
        <f ca="1">+IF(AND(ISNUMBER(OFFSET('Sanitation Data'!$G$12,0,10*ROW('Sanitation Data'!G186))),'Data Summary'!DD192="Yes"),OFFSET('Sanitation Data'!$G$12,0,10*ROW('Sanitation Data'!G186)),NA())</f>
        <v>#N/A</v>
      </c>
      <c r="AP192" s="508" t="e">
        <f ca="1">+IF(AND(ISNUMBER(OFFSET('Sanitation Data'!$H$4,0,10*ROW('Sanitation Data'!H186))),'Data Summary'!DE192="Yes"),100-OFFSET('Sanitation Data'!$H$4,0,10*ROW('Sanitation Data'!H186)),NA())</f>
        <v>#N/A</v>
      </c>
      <c r="AQ192" s="508" t="e">
        <f ca="1">+IF(AND(ISNUMBER(OFFSET('Sanitation Data'!$H$6,0,10*ROW('Sanitation Data'!H186))),'Data Summary'!DF192="Yes"),OFFSET('Sanitation Data'!$H$6,0,10*ROW('Sanitation Data'!H186)),NA())</f>
        <v>#N/A</v>
      </c>
      <c r="AR192" s="508" t="e">
        <f ca="1">+IF(AND(ISNUMBER(OFFSET('Sanitation Data'!$H$10,0,10*ROW('Sanitation Data'!H186))),'Data Summary'!DG192="Yes"),OFFSET('Sanitation Data'!$H$10,0,10*ROW('Sanitation Data'!H186)),NA())</f>
        <v>#N/A</v>
      </c>
      <c r="AS192" s="508" t="e">
        <f ca="1">+IF(AND(ISNUMBER(OFFSET('Sanitation Data'!$H$11,0,10*ROW('Sanitation Data'!H186))),'Data Summary'!DH192="Yes"),OFFSET('Sanitation Data'!$H$11,0,10*ROW('Sanitation Data'!H186)),NA())</f>
        <v>#N/A</v>
      </c>
      <c r="AT192" s="508" t="e">
        <f ca="1">+IF(AND(ISNUMBER(OFFSET('Sanitation Data'!$H$12,0,10*ROW('Sanitation Data'!H186))),'Data Summary'!DI192="Yes"),OFFSET('Sanitation Data'!$H$12,0,10*ROW('Sanitation Data'!H186)),NA())</f>
        <v>#N/A</v>
      </c>
      <c r="AU192" s="508" t="e">
        <f ca="1">+IF(AND(ISNUMBER(OFFSET('Sanitation Data'!$I$4,0,10*ROW('Sanitation Data'!I186))),'Data Summary'!DJ192="Yes"),100-OFFSET('Sanitation Data'!$I$4,0,10*ROW('Sanitation Data'!I186)),NA())</f>
        <v>#N/A</v>
      </c>
      <c r="AV192" s="508" t="e">
        <f ca="1">+IF(AND(ISNUMBER(OFFSET('Sanitation Data'!$I$6,0,10*ROW('Sanitation Data'!I186))),'Data Summary'!DK192="Yes"),OFFSET('Sanitation Data'!$I$6,0,10*ROW('Sanitation Data'!I186)),NA())</f>
        <v>#N/A</v>
      </c>
      <c r="AW192" s="508" t="e">
        <f ca="1">+IF(AND(ISNUMBER(OFFSET('Sanitation Data'!$I$10,0,10*ROW('Sanitation Data'!I186))),'Data Summary'!DL192="Yes"),OFFSET('Sanitation Data'!$I$10,0,10*ROW('Sanitation Data'!I186)),NA())</f>
        <v>#N/A</v>
      </c>
      <c r="AX192" s="508" t="e">
        <f ca="1">+IF(AND(ISNUMBER(OFFSET('Sanitation Data'!$I$11,0,10*ROW('Sanitation Data'!I186))),'Data Summary'!DM192="Yes"),OFFSET('Sanitation Data'!$I$11,0,10*ROW('Sanitation Data'!I186)),NA())</f>
        <v>#N/A</v>
      </c>
      <c r="AY192" s="508" t="e">
        <f ca="1">+IF(AND(ISNUMBER(OFFSET('Sanitation Data'!$I$12,0,10*ROW('Sanitation Data'!I186))),'Data Summary'!DN192="Yes"),OFFSET('Sanitation Data'!$I$12,0,10*ROW('Sanitation Data'!I186)),NA())</f>
        <v>#N/A</v>
      </c>
      <c r="AZ192" s="509" t="e">
        <f ca="1">+IF(AND(ISNUMBER(OFFSET('Hygiene Data'!$D$5,0,10*ROW('Hygiene Data'!D186))),'Data Summary'!DO192="Yes"),OFFSET('Hygiene Data'!$D$5,0,10*ROW('Hygiene Data'!D186)),NA())</f>
        <v>#N/A</v>
      </c>
      <c r="BA192" s="509" t="e">
        <f ca="1">+IF(AND(ISNUMBER(OFFSET('Hygiene Data'!$D$7,0,10*ROW('Hygiene Data'!D186))),'Data Summary'!DP192="Yes"),OFFSET('Hygiene Data'!$D$7,0,10*ROW('Hygiene Data'!D186)),NA())</f>
        <v>#N/A</v>
      </c>
      <c r="BB192" s="509" t="e">
        <f ca="1">+IF(AND(ISNUMBER(OFFSET('Hygiene Data'!$D$9,0,10*ROW('Hygiene Data'!D186))),'Data Summary'!DQ192="Yes"),OFFSET('Hygiene Data'!$D$9,0,10*ROW('Hygiene Data'!D186)),NA())</f>
        <v>#N/A</v>
      </c>
      <c r="BC192" s="509" t="e">
        <f ca="1">+IF(AND(ISNUMBER(OFFSET('Hygiene Data'!$E$5,0,10*ROW('Hygiene Data'!E186))),'Data Summary'!DR192="Yes"),OFFSET('Hygiene Data'!$E$5,0,10*ROW('Hygiene Data'!E186)),NA())</f>
        <v>#N/A</v>
      </c>
      <c r="BD192" s="509" t="e">
        <f ca="1">+IF(AND(ISNUMBER(OFFSET('Hygiene Data'!$E$7,0,10*ROW('Hygiene Data'!E186))),'Data Summary'!DS192="Yes"),OFFSET('Hygiene Data'!$E$7,0,10*ROW('Hygiene Data'!E186)),NA())</f>
        <v>#N/A</v>
      </c>
      <c r="BE192" s="509" t="e">
        <f ca="1">+IF(AND(ISNUMBER(OFFSET('Hygiene Data'!$E$9,0,10*ROW('Hygiene Data'!E186))),'Data Summary'!DT192="Yes"),OFFSET('Hygiene Data'!$E$9,0,10*ROW('Hygiene Data'!E186)),NA())</f>
        <v>#N/A</v>
      </c>
      <c r="BF192" s="509" t="e">
        <f ca="1">+IF(AND(ISNUMBER(OFFSET('Hygiene Data'!$F$5,0,10*ROW('Hygiene Data'!F186))),'Data Summary'!DU192="Yes"),OFFSET('Hygiene Data'!$F$5,0,10*ROW('Hygiene Data'!F186)),NA())</f>
        <v>#N/A</v>
      </c>
      <c r="BG192" s="509" t="e">
        <f ca="1">+IF(AND(ISNUMBER(OFFSET('Hygiene Data'!$F$7,0,10*ROW('Hygiene Data'!F186))),'Data Summary'!DV192="Yes"),OFFSET('Hygiene Data'!$F$7,0,10*ROW('Hygiene Data'!F186)),NA())</f>
        <v>#N/A</v>
      </c>
      <c r="BH192" s="509" t="e">
        <f ca="1">+IF(AND(ISNUMBER(OFFSET('Hygiene Data'!$F$9,0,10*ROW('Hygiene Data'!F186))),'Data Summary'!DW192="Yes"),OFFSET('Hygiene Data'!$F$9,0,10*ROW('Hygiene Data'!F186)),NA())</f>
        <v>#N/A</v>
      </c>
      <c r="BI192" s="509" t="e">
        <f ca="1">+IF(AND(ISNUMBER(OFFSET('Hygiene Data'!$G$5,0,10*ROW('Hygiene Data'!G186))),'Data Summary'!DX192="Yes"),OFFSET('Hygiene Data'!$G$5,0,10*ROW('Hygiene Data'!G186)),NA())</f>
        <v>#N/A</v>
      </c>
      <c r="BJ192" s="509" t="e">
        <f ca="1">+IF(AND(ISNUMBER(OFFSET('Hygiene Data'!$G$7,0,10*ROW('Hygiene Data'!G186))),'Data Summary'!DY192="Yes"),OFFSET('Hygiene Data'!$G$7,0,10*ROW('Hygiene Data'!G186)),NA())</f>
        <v>#N/A</v>
      </c>
      <c r="BK192" s="509" t="e">
        <f ca="1">+IF(AND(ISNUMBER(OFFSET('Hygiene Data'!$G$9,0,10*ROW('Hygiene Data'!G186))),'Data Summary'!DZ192="Yes"),OFFSET('Hygiene Data'!$G$9,0,10*ROW('Hygiene Data'!G186)),NA())</f>
        <v>#N/A</v>
      </c>
      <c r="BL192" s="509" t="e">
        <f ca="1">+IF(AND(ISNUMBER(OFFSET('Hygiene Data'!$H$5,0,10*ROW('Hygiene Data'!H186))),'Data Summary'!EA192="Yes"),OFFSET('Hygiene Data'!$H$5,0,10*ROW('Hygiene Data'!H186)),NA())</f>
        <v>#N/A</v>
      </c>
      <c r="BM192" s="509" t="e">
        <f ca="1">+IF(AND(ISNUMBER(OFFSET('Hygiene Data'!$H$7,0,10*ROW('Hygiene Data'!H186))),'Data Summary'!EB192="Yes"),OFFSET('Hygiene Data'!$H$7,0,10*ROW('Hygiene Data'!H186)),NA())</f>
        <v>#N/A</v>
      </c>
      <c r="BN192" s="509" t="e">
        <f ca="1">+IF(AND(ISNUMBER(OFFSET('Hygiene Data'!$H$9,0,10*ROW('Hygiene Data'!H186))),'Data Summary'!EC192="Yes"),OFFSET('Hygiene Data'!$H$9,0,10*ROW('Hygiene Data'!H186)),NA())</f>
        <v>#N/A</v>
      </c>
      <c r="BO192" s="509" t="e">
        <f ca="1">+IF(AND(ISNUMBER(OFFSET('Hygiene Data'!$I$5,0,10*ROW('Hygiene Data'!I186))),'Data Summary'!ED192="Yes"),OFFSET('Hygiene Data'!$I$5,0,10*ROW('Hygiene Data'!I186)),NA())</f>
        <v>#N/A</v>
      </c>
      <c r="BP192" s="509" t="e">
        <f ca="1">+IF(AND(ISNUMBER(OFFSET('Hygiene Data'!$I$7,0,10*ROW('Hygiene Data'!I186))),'Data Summary'!EE192="Yes"),OFFSET('Hygiene Data'!$I$7,0,10*ROW('Hygiene Data'!I186)),NA())</f>
        <v>#N/A</v>
      </c>
      <c r="BQ192" s="509" t="e">
        <f ca="1">+IF(AND(ISNUMBER(OFFSET('Hygiene Data'!$I$9,0,10*ROW('Hygiene Data'!I186))),'Data Summary'!EF192="Yes"),OFFSET('Hygiene Data'!$I$9,0,10*ROW('Hygiene Data'!I186)),NA())</f>
        <v>#N/A</v>
      </c>
    </row>
    <row r="193" spans="1:69" x14ac:dyDescent="0.25">
      <c r="A193" s="505" t="e">
        <f ca="1">+RIGHT('Data Summary'!A193,LEN('Data Summary'!A193)-9)</f>
        <v>#VALUE!</v>
      </c>
      <c r="B193" s="479" t="str">
        <f ca="1">+IF(ISTEXT('Data Summary'!B193),'Data Summary'!B193,"")</f>
        <v/>
      </c>
      <c r="C193" s="506" t="e">
        <f ca="1">+VALUE('Data Summary'!C193)</f>
        <v>#VALUE!</v>
      </c>
      <c r="D193" s="507" t="e">
        <f ca="1">+IF(AND(ISNUMBER(OFFSET('Water Data'!$D$4,0,10*ROW('Water Data'!D187))),'Data Summary'!BS193="Yes"),100-OFFSET('Water Data'!$D$4,0,10*ROW('Water Data'!D187)),NA())</f>
        <v>#N/A</v>
      </c>
      <c r="E193" s="507" t="e">
        <f ca="1">+IF(AND(ISNUMBER(OFFSET('Water Data'!$D$6,0,10*ROW('Water Data'!D187))),'Data Summary'!BT193="Yes"),OFFSET('Water Data'!$D$6,0,10*ROW('Water Data'!D187)),NA())</f>
        <v>#N/A</v>
      </c>
      <c r="F193" s="507" t="e">
        <f ca="1">+IF(AND(ISNUMBER(OFFSET('Water Data'!$D$9,0,10*ROW('Water Data'!D187))),'Data Summary'!BU193="Yes"),OFFSET('Water Data'!$D$9,0,10*ROW('Water Data'!D187)),NA())</f>
        <v>#N/A</v>
      </c>
      <c r="G193" s="507" t="e">
        <f ca="1">+IF(AND(ISNUMBER(OFFSET('Water Data'!$E$4,0,10*ROW('Water Data'!E187))),'Data Summary'!BV193="Yes"),100-OFFSET('Water Data'!$E$4,0,10*ROW('Water Data'!E187)),NA())</f>
        <v>#N/A</v>
      </c>
      <c r="H193" s="507" t="e">
        <f ca="1">+IF(AND(ISNUMBER(OFFSET('Water Data'!$E$6,0,10*ROW('Water Data'!E187))),'Data Summary'!BW193="Yes"),OFFSET('Water Data'!$E$6,0,10*ROW('Water Data'!E187)),NA())</f>
        <v>#N/A</v>
      </c>
      <c r="I193" s="507" t="e">
        <f ca="1">+IF(AND(ISNUMBER(OFFSET('Water Data'!$E$9,0,10*ROW('Water Data'!E187))),'Data Summary'!BX193="Yes"),OFFSET('Water Data'!$E$9,0,10*ROW('Water Data'!E187)),NA())</f>
        <v>#N/A</v>
      </c>
      <c r="J193" s="507" t="e">
        <f ca="1">+IF(AND(ISNUMBER(OFFSET('Water Data'!$F$4,0,10*ROW('Water Data'!F187))),'Data Summary'!BY193="Yes"),100-OFFSET('Water Data'!$F$4,0,10*ROW('Water Data'!F187)),NA())</f>
        <v>#N/A</v>
      </c>
      <c r="K193" s="507" t="e">
        <f ca="1">+IF(AND(ISNUMBER(OFFSET('Water Data'!$F$6,0,10*ROW('Water Data'!F187))),'Data Summary'!BZ193="Yes"),OFFSET('Water Data'!$F$6,0,10*ROW('Water Data'!F187)),NA())</f>
        <v>#N/A</v>
      </c>
      <c r="L193" s="507" t="e">
        <f ca="1">+IF(AND(ISNUMBER(OFFSET('Water Data'!$F$9,0,10*ROW('Water Data'!F187))),'Data Summary'!CA193="Yes"),OFFSET('Water Data'!$F$9,0,10*ROW('Water Data'!F187)),NA())</f>
        <v>#N/A</v>
      </c>
      <c r="M193" s="507" t="e">
        <f ca="1">+IF(AND(ISNUMBER(OFFSET('Water Data'!$G$4,0,10*ROW('Water Data'!G187))),'Data Summary'!CB193="Yes"),100-OFFSET('Water Data'!$G$4,0,10*ROW('Water Data'!G187)),NA())</f>
        <v>#N/A</v>
      </c>
      <c r="N193" s="507" t="e">
        <f ca="1">+IF(AND(ISNUMBER(OFFSET('Water Data'!$G$6,0,10*ROW('Water Data'!G187))),'Data Summary'!CC193="Yes"),OFFSET('Water Data'!$G$6,0,10*ROW('Water Data'!G187)),NA())</f>
        <v>#N/A</v>
      </c>
      <c r="O193" s="507" t="e">
        <f ca="1">+IF(AND(ISNUMBER(OFFSET('Water Data'!$G$9,0,10*ROW('Water Data'!G187))),'Data Summary'!CD193="Yes"),OFFSET('Water Data'!$G$9,0,10*ROW('Water Data'!G187)),NA())</f>
        <v>#N/A</v>
      </c>
      <c r="P193" s="507" t="e">
        <f ca="1">+IF(AND(ISNUMBER(OFFSET('Water Data'!$H$4,0,10*ROW('Water Data'!H187))),'Data Summary'!CE193="Yes"),100-OFFSET('Water Data'!$H$4,0,10*ROW('Water Data'!H187)),NA())</f>
        <v>#N/A</v>
      </c>
      <c r="Q193" s="507" t="e">
        <f ca="1">+IF(AND(ISNUMBER(OFFSET('Water Data'!$H$6,0,10*ROW('Water Data'!H187))),'Data Summary'!CF193="Yes"),OFFSET('Water Data'!$H$6,0,10*ROW('Water Data'!H187)),NA())</f>
        <v>#N/A</v>
      </c>
      <c r="R193" s="507" t="e">
        <f ca="1">+IF(AND(ISNUMBER(OFFSET('Water Data'!$H$9,0,10*ROW('Water Data'!H187))),'Data Summary'!CG193="Yes"),OFFSET('Water Data'!$H$9,0,10*ROW('Water Data'!H187)),NA())</f>
        <v>#N/A</v>
      </c>
      <c r="S193" s="507" t="e">
        <f ca="1">+IF(AND(ISNUMBER(OFFSET('Water Data'!$I$4,0,10*ROW('Water Data'!I187))),'Data Summary'!CH193="Yes"),100-OFFSET('Water Data'!$I$4,0,10*ROW('Water Data'!I187)),NA())</f>
        <v>#N/A</v>
      </c>
      <c r="T193" s="507" t="e">
        <f ca="1">+IF(AND(ISNUMBER(OFFSET('Water Data'!$I$6,0,10*ROW('Water Data'!I187))),'Data Summary'!CI193="Yes"),OFFSET('Water Data'!$I$6,0,10*ROW('Water Data'!I187)),NA())</f>
        <v>#N/A</v>
      </c>
      <c r="U193" s="507" t="e">
        <f ca="1">+IF(AND(ISNUMBER(OFFSET('Water Data'!$I$9,0,10*ROW('Water Data'!I187))),'Data Summary'!CJ193="Yes"),OFFSET('Water Data'!$I$9,0,10*ROW('Water Data'!I187)),NA())</f>
        <v>#N/A</v>
      </c>
      <c r="V193" s="508" t="e">
        <f ca="1">+IF(AND(ISNUMBER(OFFSET('Sanitation Data'!$D$4,0,10*ROW('Sanitation Data'!D187))),'Data Summary'!CK193="Yes"),100-OFFSET('Sanitation Data'!$D$4,0,10*ROW('Sanitation Data'!D187)),NA())</f>
        <v>#N/A</v>
      </c>
      <c r="W193" s="508" t="e">
        <f ca="1">+IF(AND(ISNUMBER(OFFSET('Sanitation Data'!$D$6,0,10*ROW('Sanitation Data'!D187))),'Data Summary'!CL193="Yes"),OFFSET('Sanitation Data'!$D$6,0,10*ROW('Sanitation Data'!D187)),NA())</f>
        <v>#N/A</v>
      </c>
      <c r="X193" s="508" t="e">
        <f ca="1">+IF(AND(ISNUMBER(OFFSET('Sanitation Data'!$D$10,0,10*ROW('Sanitation Data'!D187))),'Data Summary'!CM193="Yes"),OFFSET('Sanitation Data'!$D$10,0,10*ROW('Sanitation Data'!D187)),NA())</f>
        <v>#N/A</v>
      </c>
      <c r="Y193" s="508" t="e">
        <f ca="1">+IF(AND(ISNUMBER(OFFSET('Sanitation Data'!$D$11,0,10*ROW('Sanitation Data'!D187))),'Data Summary'!CN193="Yes"),OFFSET('Sanitation Data'!$D$11,0,10*ROW('Sanitation Data'!D187)),NA())</f>
        <v>#N/A</v>
      </c>
      <c r="Z193" s="508" t="e">
        <f ca="1">+IF(AND(ISNUMBER(OFFSET('Sanitation Data'!$D$12,0,10*ROW('Sanitation Data'!D187))),'Data Summary'!CO193="Yes"),OFFSET('Sanitation Data'!$D$12,0,10*ROW('Sanitation Data'!D187)),NA())</f>
        <v>#N/A</v>
      </c>
      <c r="AA193" s="508" t="e">
        <f ca="1">+IF(AND(ISNUMBER(OFFSET('Sanitation Data'!$E$4,0,10*ROW('Sanitation Data'!E187))),'Data Summary'!CP193="Yes"),100-OFFSET('Sanitation Data'!$E$4,0,10*ROW('Sanitation Data'!E187)),NA())</f>
        <v>#N/A</v>
      </c>
      <c r="AB193" s="508" t="e">
        <f ca="1">+IF(AND(ISNUMBER(OFFSET('Sanitation Data'!$E$6,0,10*ROW('Sanitation Data'!E187))),'Data Summary'!CQ193="Yes"),OFFSET('Sanitation Data'!$E$6,0,10*ROW('Sanitation Data'!E187)),NA())</f>
        <v>#N/A</v>
      </c>
      <c r="AC193" s="508" t="e">
        <f ca="1">+IF(AND(ISNUMBER(OFFSET('Sanitation Data'!$E$10,0,10*ROW('Sanitation Data'!E187))),'Data Summary'!CR193="Yes"),OFFSET('Sanitation Data'!$E$10,0,10*ROW('Sanitation Data'!E187)),NA())</f>
        <v>#N/A</v>
      </c>
      <c r="AD193" s="508" t="e">
        <f ca="1">+IF(AND(ISNUMBER(OFFSET('Sanitation Data'!$E$11,0,10*ROW('Sanitation Data'!E187))),'Data Summary'!CS193="Yes"),OFFSET('Sanitation Data'!$E$11,0,10*ROW('Sanitation Data'!E187)),NA())</f>
        <v>#N/A</v>
      </c>
      <c r="AE193" s="508" t="e">
        <f ca="1">+IF(AND(ISNUMBER(OFFSET('Sanitation Data'!$E$12,0,10*ROW('Sanitation Data'!E187))),'Data Summary'!CT193="Yes"),OFFSET('Sanitation Data'!$E$12,0,10*ROW('Sanitation Data'!E187)),NA())</f>
        <v>#N/A</v>
      </c>
      <c r="AF193" s="508" t="e">
        <f ca="1">+IF(AND(ISNUMBER(OFFSET('Sanitation Data'!$F$4,0,10*ROW('Sanitation Data'!F187))),'Data Summary'!CU193="Yes"),100-OFFSET('Sanitation Data'!$F$4,0,10*ROW('Sanitation Data'!F187)),NA())</f>
        <v>#N/A</v>
      </c>
      <c r="AG193" s="508" t="e">
        <f ca="1">+IF(AND(ISNUMBER(OFFSET('Sanitation Data'!$F$6,0,10*ROW('Sanitation Data'!F187))),'Data Summary'!CV193="Yes"),OFFSET('Sanitation Data'!$F$6,0,10*ROW('Sanitation Data'!F187)),NA())</f>
        <v>#N/A</v>
      </c>
      <c r="AH193" s="508" t="e">
        <f ca="1">+IF(AND(ISNUMBER(OFFSET('Sanitation Data'!$F$10,0,10*ROW('Sanitation Data'!F187))),'Data Summary'!CW193="Yes"),OFFSET('Sanitation Data'!$F$10,0,10*ROW('Sanitation Data'!F187)),NA())</f>
        <v>#N/A</v>
      </c>
      <c r="AI193" s="508" t="e">
        <f ca="1">+IF(AND(ISNUMBER(OFFSET('Sanitation Data'!$F$11,0,10*ROW('Sanitation Data'!F187))),'Data Summary'!CX193="Yes"),OFFSET('Sanitation Data'!$F$11,0,10*ROW('Sanitation Data'!F187)),NA())</f>
        <v>#N/A</v>
      </c>
      <c r="AJ193" s="508" t="e">
        <f ca="1">+IF(AND(ISNUMBER(OFFSET('Sanitation Data'!$F$12,0,10*ROW('Sanitation Data'!F187))),'Data Summary'!CY193="Yes"),OFFSET('Sanitation Data'!$F$12,0,10*ROW('Sanitation Data'!F187)),NA())</f>
        <v>#N/A</v>
      </c>
      <c r="AK193" s="508" t="e">
        <f ca="1">+IF(AND(ISNUMBER(OFFSET('Sanitation Data'!$G$4,0,10*ROW('Sanitation Data'!G187))),'Data Summary'!CZ193="Yes"),100-OFFSET('Sanitation Data'!$G$4,0,10*ROW('Sanitation Data'!G187)),NA())</f>
        <v>#N/A</v>
      </c>
      <c r="AL193" s="508" t="e">
        <f ca="1">+IF(AND(ISNUMBER(OFFSET('Sanitation Data'!$G$6,0,10*ROW('Sanitation Data'!G187))),'Data Summary'!DA193="Yes"),OFFSET('Sanitation Data'!$G$6,0,10*ROW('Sanitation Data'!G187)),NA())</f>
        <v>#N/A</v>
      </c>
      <c r="AM193" s="508" t="e">
        <f ca="1">+IF(AND(ISNUMBER(OFFSET('Sanitation Data'!$G$10,0,10*ROW('Sanitation Data'!G187))),'Data Summary'!DB193="Yes"),OFFSET('Sanitation Data'!$G$10,0,10*ROW('Sanitation Data'!G187)),NA())</f>
        <v>#N/A</v>
      </c>
      <c r="AN193" s="508" t="e">
        <f ca="1">+IF(AND(ISNUMBER(OFFSET('Sanitation Data'!$G$11,0,10*ROW('Sanitation Data'!G187))),'Data Summary'!DC193="Yes"),OFFSET('Sanitation Data'!$G$11,0,10*ROW('Sanitation Data'!G187)),NA())</f>
        <v>#N/A</v>
      </c>
      <c r="AO193" s="508" t="e">
        <f ca="1">+IF(AND(ISNUMBER(OFFSET('Sanitation Data'!$G$12,0,10*ROW('Sanitation Data'!G187))),'Data Summary'!DD193="Yes"),OFFSET('Sanitation Data'!$G$12,0,10*ROW('Sanitation Data'!G187)),NA())</f>
        <v>#N/A</v>
      </c>
      <c r="AP193" s="508" t="e">
        <f ca="1">+IF(AND(ISNUMBER(OFFSET('Sanitation Data'!$H$4,0,10*ROW('Sanitation Data'!H187))),'Data Summary'!DE193="Yes"),100-OFFSET('Sanitation Data'!$H$4,0,10*ROW('Sanitation Data'!H187)),NA())</f>
        <v>#N/A</v>
      </c>
      <c r="AQ193" s="508" t="e">
        <f ca="1">+IF(AND(ISNUMBER(OFFSET('Sanitation Data'!$H$6,0,10*ROW('Sanitation Data'!H187))),'Data Summary'!DF193="Yes"),OFFSET('Sanitation Data'!$H$6,0,10*ROW('Sanitation Data'!H187)),NA())</f>
        <v>#N/A</v>
      </c>
      <c r="AR193" s="508" t="e">
        <f ca="1">+IF(AND(ISNUMBER(OFFSET('Sanitation Data'!$H$10,0,10*ROW('Sanitation Data'!H187))),'Data Summary'!DG193="Yes"),OFFSET('Sanitation Data'!$H$10,0,10*ROW('Sanitation Data'!H187)),NA())</f>
        <v>#N/A</v>
      </c>
      <c r="AS193" s="508" t="e">
        <f ca="1">+IF(AND(ISNUMBER(OFFSET('Sanitation Data'!$H$11,0,10*ROW('Sanitation Data'!H187))),'Data Summary'!DH193="Yes"),OFFSET('Sanitation Data'!$H$11,0,10*ROW('Sanitation Data'!H187)),NA())</f>
        <v>#N/A</v>
      </c>
      <c r="AT193" s="508" t="e">
        <f ca="1">+IF(AND(ISNUMBER(OFFSET('Sanitation Data'!$H$12,0,10*ROW('Sanitation Data'!H187))),'Data Summary'!DI193="Yes"),OFFSET('Sanitation Data'!$H$12,0,10*ROW('Sanitation Data'!H187)),NA())</f>
        <v>#N/A</v>
      </c>
      <c r="AU193" s="508" t="e">
        <f ca="1">+IF(AND(ISNUMBER(OFFSET('Sanitation Data'!$I$4,0,10*ROW('Sanitation Data'!I187))),'Data Summary'!DJ193="Yes"),100-OFFSET('Sanitation Data'!$I$4,0,10*ROW('Sanitation Data'!I187)),NA())</f>
        <v>#N/A</v>
      </c>
      <c r="AV193" s="508" t="e">
        <f ca="1">+IF(AND(ISNUMBER(OFFSET('Sanitation Data'!$I$6,0,10*ROW('Sanitation Data'!I187))),'Data Summary'!DK193="Yes"),OFFSET('Sanitation Data'!$I$6,0,10*ROW('Sanitation Data'!I187)),NA())</f>
        <v>#N/A</v>
      </c>
      <c r="AW193" s="508" t="e">
        <f ca="1">+IF(AND(ISNUMBER(OFFSET('Sanitation Data'!$I$10,0,10*ROW('Sanitation Data'!I187))),'Data Summary'!DL193="Yes"),OFFSET('Sanitation Data'!$I$10,0,10*ROW('Sanitation Data'!I187)),NA())</f>
        <v>#N/A</v>
      </c>
      <c r="AX193" s="508" t="e">
        <f ca="1">+IF(AND(ISNUMBER(OFFSET('Sanitation Data'!$I$11,0,10*ROW('Sanitation Data'!I187))),'Data Summary'!DM193="Yes"),OFFSET('Sanitation Data'!$I$11,0,10*ROW('Sanitation Data'!I187)),NA())</f>
        <v>#N/A</v>
      </c>
      <c r="AY193" s="508" t="e">
        <f ca="1">+IF(AND(ISNUMBER(OFFSET('Sanitation Data'!$I$12,0,10*ROW('Sanitation Data'!I187))),'Data Summary'!DN193="Yes"),OFFSET('Sanitation Data'!$I$12,0,10*ROW('Sanitation Data'!I187)),NA())</f>
        <v>#N/A</v>
      </c>
      <c r="AZ193" s="509" t="e">
        <f ca="1">+IF(AND(ISNUMBER(OFFSET('Hygiene Data'!$D$5,0,10*ROW('Hygiene Data'!D187))),'Data Summary'!DO193="Yes"),OFFSET('Hygiene Data'!$D$5,0,10*ROW('Hygiene Data'!D187)),NA())</f>
        <v>#N/A</v>
      </c>
      <c r="BA193" s="509" t="e">
        <f ca="1">+IF(AND(ISNUMBER(OFFSET('Hygiene Data'!$D$7,0,10*ROW('Hygiene Data'!D187))),'Data Summary'!DP193="Yes"),OFFSET('Hygiene Data'!$D$7,0,10*ROW('Hygiene Data'!D187)),NA())</f>
        <v>#N/A</v>
      </c>
      <c r="BB193" s="509" t="e">
        <f ca="1">+IF(AND(ISNUMBER(OFFSET('Hygiene Data'!$D$9,0,10*ROW('Hygiene Data'!D187))),'Data Summary'!DQ193="Yes"),OFFSET('Hygiene Data'!$D$9,0,10*ROW('Hygiene Data'!D187)),NA())</f>
        <v>#N/A</v>
      </c>
      <c r="BC193" s="509" t="e">
        <f ca="1">+IF(AND(ISNUMBER(OFFSET('Hygiene Data'!$E$5,0,10*ROW('Hygiene Data'!E187))),'Data Summary'!DR193="Yes"),OFFSET('Hygiene Data'!$E$5,0,10*ROW('Hygiene Data'!E187)),NA())</f>
        <v>#N/A</v>
      </c>
      <c r="BD193" s="509" t="e">
        <f ca="1">+IF(AND(ISNUMBER(OFFSET('Hygiene Data'!$E$7,0,10*ROW('Hygiene Data'!E187))),'Data Summary'!DS193="Yes"),OFFSET('Hygiene Data'!$E$7,0,10*ROW('Hygiene Data'!E187)),NA())</f>
        <v>#N/A</v>
      </c>
      <c r="BE193" s="509" t="e">
        <f ca="1">+IF(AND(ISNUMBER(OFFSET('Hygiene Data'!$E$9,0,10*ROW('Hygiene Data'!E187))),'Data Summary'!DT193="Yes"),OFFSET('Hygiene Data'!$E$9,0,10*ROW('Hygiene Data'!E187)),NA())</f>
        <v>#N/A</v>
      </c>
      <c r="BF193" s="509" t="e">
        <f ca="1">+IF(AND(ISNUMBER(OFFSET('Hygiene Data'!$F$5,0,10*ROW('Hygiene Data'!F187))),'Data Summary'!DU193="Yes"),OFFSET('Hygiene Data'!$F$5,0,10*ROW('Hygiene Data'!F187)),NA())</f>
        <v>#N/A</v>
      </c>
      <c r="BG193" s="509" t="e">
        <f ca="1">+IF(AND(ISNUMBER(OFFSET('Hygiene Data'!$F$7,0,10*ROW('Hygiene Data'!F187))),'Data Summary'!DV193="Yes"),OFFSET('Hygiene Data'!$F$7,0,10*ROW('Hygiene Data'!F187)),NA())</f>
        <v>#N/A</v>
      </c>
      <c r="BH193" s="509" t="e">
        <f ca="1">+IF(AND(ISNUMBER(OFFSET('Hygiene Data'!$F$9,0,10*ROW('Hygiene Data'!F187))),'Data Summary'!DW193="Yes"),OFFSET('Hygiene Data'!$F$9,0,10*ROW('Hygiene Data'!F187)),NA())</f>
        <v>#N/A</v>
      </c>
      <c r="BI193" s="509" t="e">
        <f ca="1">+IF(AND(ISNUMBER(OFFSET('Hygiene Data'!$G$5,0,10*ROW('Hygiene Data'!G187))),'Data Summary'!DX193="Yes"),OFFSET('Hygiene Data'!$G$5,0,10*ROW('Hygiene Data'!G187)),NA())</f>
        <v>#N/A</v>
      </c>
      <c r="BJ193" s="509" t="e">
        <f ca="1">+IF(AND(ISNUMBER(OFFSET('Hygiene Data'!$G$7,0,10*ROW('Hygiene Data'!G187))),'Data Summary'!DY193="Yes"),OFFSET('Hygiene Data'!$G$7,0,10*ROW('Hygiene Data'!G187)),NA())</f>
        <v>#N/A</v>
      </c>
      <c r="BK193" s="509" t="e">
        <f ca="1">+IF(AND(ISNUMBER(OFFSET('Hygiene Data'!$G$9,0,10*ROW('Hygiene Data'!G187))),'Data Summary'!DZ193="Yes"),OFFSET('Hygiene Data'!$G$9,0,10*ROW('Hygiene Data'!G187)),NA())</f>
        <v>#N/A</v>
      </c>
      <c r="BL193" s="509" t="e">
        <f ca="1">+IF(AND(ISNUMBER(OFFSET('Hygiene Data'!$H$5,0,10*ROW('Hygiene Data'!H187))),'Data Summary'!EA193="Yes"),OFFSET('Hygiene Data'!$H$5,0,10*ROW('Hygiene Data'!H187)),NA())</f>
        <v>#N/A</v>
      </c>
      <c r="BM193" s="509" t="e">
        <f ca="1">+IF(AND(ISNUMBER(OFFSET('Hygiene Data'!$H$7,0,10*ROW('Hygiene Data'!H187))),'Data Summary'!EB193="Yes"),OFFSET('Hygiene Data'!$H$7,0,10*ROW('Hygiene Data'!H187)),NA())</f>
        <v>#N/A</v>
      </c>
      <c r="BN193" s="509" t="e">
        <f ca="1">+IF(AND(ISNUMBER(OFFSET('Hygiene Data'!$H$9,0,10*ROW('Hygiene Data'!H187))),'Data Summary'!EC193="Yes"),OFFSET('Hygiene Data'!$H$9,0,10*ROW('Hygiene Data'!H187)),NA())</f>
        <v>#N/A</v>
      </c>
      <c r="BO193" s="509" t="e">
        <f ca="1">+IF(AND(ISNUMBER(OFFSET('Hygiene Data'!$I$5,0,10*ROW('Hygiene Data'!I187))),'Data Summary'!ED193="Yes"),OFFSET('Hygiene Data'!$I$5,0,10*ROW('Hygiene Data'!I187)),NA())</f>
        <v>#N/A</v>
      </c>
      <c r="BP193" s="509" t="e">
        <f ca="1">+IF(AND(ISNUMBER(OFFSET('Hygiene Data'!$I$7,0,10*ROW('Hygiene Data'!I187))),'Data Summary'!EE193="Yes"),OFFSET('Hygiene Data'!$I$7,0,10*ROW('Hygiene Data'!I187)),NA())</f>
        <v>#N/A</v>
      </c>
      <c r="BQ193" s="509" t="e">
        <f ca="1">+IF(AND(ISNUMBER(OFFSET('Hygiene Data'!$I$9,0,10*ROW('Hygiene Data'!I187))),'Data Summary'!EF193="Yes"),OFFSET('Hygiene Data'!$I$9,0,10*ROW('Hygiene Data'!I187)),NA())</f>
        <v>#N/A</v>
      </c>
    </row>
    <row r="194" spans="1:69" x14ac:dyDescent="0.25">
      <c r="A194" s="505" t="e">
        <f ca="1">+RIGHT('Data Summary'!A194,LEN('Data Summary'!A194)-9)</f>
        <v>#VALUE!</v>
      </c>
      <c r="B194" s="479" t="str">
        <f ca="1">+IF(ISTEXT('Data Summary'!B194),'Data Summary'!B194,"")</f>
        <v/>
      </c>
      <c r="C194" s="506" t="e">
        <f ca="1">+VALUE('Data Summary'!C194)</f>
        <v>#VALUE!</v>
      </c>
      <c r="D194" s="507" t="e">
        <f ca="1">+IF(AND(ISNUMBER(OFFSET('Water Data'!$D$4,0,10*ROW('Water Data'!D188))),'Data Summary'!BS194="Yes"),100-OFFSET('Water Data'!$D$4,0,10*ROW('Water Data'!D188)),NA())</f>
        <v>#N/A</v>
      </c>
      <c r="E194" s="507" t="e">
        <f ca="1">+IF(AND(ISNUMBER(OFFSET('Water Data'!$D$6,0,10*ROW('Water Data'!D188))),'Data Summary'!BT194="Yes"),OFFSET('Water Data'!$D$6,0,10*ROW('Water Data'!D188)),NA())</f>
        <v>#N/A</v>
      </c>
      <c r="F194" s="507" t="e">
        <f ca="1">+IF(AND(ISNUMBER(OFFSET('Water Data'!$D$9,0,10*ROW('Water Data'!D188))),'Data Summary'!BU194="Yes"),OFFSET('Water Data'!$D$9,0,10*ROW('Water Data'!D188)),NA())</f>
        <v>#N/A</v>
      </c>
      <c r="G194" s="507" t="e">
        <f ca="1">+IF(AND(ISNUMBER(OFFSET('Water Data'!$E$4,0,10*ROW('Water Data'!E188))),'Data Summary'!BV194="Yes"),100-OFFSET('Water Data'!$E$4,0,10*ROW('Water Data'!E188)),NA())</f>
        <v>#N/A</v>
      </c>
      <c r="H194" s="507" t="e">
        <f ca="1">+IF(AND(ISNUMBER(OFFSET('Water Data'!$E$6,0,10*ROW('Water Data'!E188))),'Data Summary'!BW194="Yes"),OFFSET('Water Data'!$E$6,0,10*ROW('Water Data'!E188)),NA())</f>
        <v>#N/A</v>
      </c>
      <c r="I194" s="507" t="e">
        <f ca="1">+IF(AND(ISNUMBER(OFFSET('Water Data'!$E$9,0,10*ROW('Water Data'!E188))),'Data Summary'!BX194="Yes"),OFFSET('Water Data'!$E$9,0,10*ROW('Water Data'!E188)),NA())</f>
        <v>#N/A</v>
      </c>
      <c r="J194" s="507" t="e">
        <f ca="1">+IF(AND(ISNUMBER(OFFSET('Water Data'!$F$4,0,10*ROW('Water Data'!F188))),'Data Summary'!BY194="Yes"),100-OFFSET('Water Data'!$F$4,0,10*ROW('Water Data'!F188)),NA())</f>
        <v>#N/A</v>
      </c>
      <c r="K194" s="507" t="e">
        <f ca="1">+IF(AND(ISNUMBER(OFFSET('Water Data'!$F$6,0,10*ROW('Water Data'!F188))),'Data Summary'!BZ194="Yes"),OFFSET('Water Data'!$F$6,0,10*ROW('Water Data'!F188)),NA())</f>
        <v>#N/A</v>
      </c>
      <c r="L194" s="507" t="e">
        <f ca="1">+IF(AND(ISNUMBER(OFFSET('Water Data'!$F$9,0,10*ROW('Water Data'!F188))),'Data Summary'!CA194="Yes"),OFFSET('Water Data'!$F$9,0,10*ROW('Water Data'!F188)),NA())</f>
        <v>#N/A</v>
      </c>
      <c r="M194" s="507" t="e">
        <f ca="1">+IF(AND(ISNUMBER(OFFSET('Water Data'!$G$4,0,10*ROW('Water Data'!G188))),'Data Summary'!CB194="Yes"),100-OFFSET('Water Data'!$G$4,0,10*ROW('Water Data'!G188)),NA())</f>
        <v>#N/A</v>
      </c>
      <c r="N194" s="507" t="e">
        <f ca="1">+IF(AND(ISNUMBER(OFFSET('Water Data'!$G$6,0,10*ROW('Water Data'!G188))),'Data Summary'!CC194="Yes"),OFFSET('Water Data'!$G$6,0,10*ROW('Water Data'!G188)),NA())</f>
        <v>#N/A</v>
      </c>
      <c r="O194" s="507" t="e">
        <f ca="1">+IF(AND(ISNUMBER(OFFSET('Water Data'!$G$9,0,10*ROW('Water Data'!G188))),'Data Summary'!CD194="Yes"),OFFSET('Water Data'!$G$9,0,10*ROW('Water Data'!G188)),NA())</f>
        <v>#N/A</v>
      </c>
      <c r="P194" s="507" t="e">
        <f ca="1">+IF(AND(ISNUMBER(OFFSET('Water Data'!$H$4,0,10*ROW('Water Data'!H188))),'Data Summary'!CE194="Yes"),100-OFFSET('Water Data'!$H$4,0,10*ROW('Water Data'!H188)),NA())</f>
        <v>#N/A</v>
      </c>
      <c r="Q194" s="507" t="e">
        <f ca="1">+IF(AND(ISNUMBER(OFFSET('Water Data'!$H$6,0,10*ROW('Water Data'!H188))),'Data Summary'!CF194="Yes"),OFFSET('Water Data'!$H$6,0,10*ROW('Water Data'!H188)),NA())</f>
        <v>#N/A</v>
      </c>
      <c r="R194" s="507" t="e">
        <f ca="1">+IF(AND(ISNUMBER(OFFSET('Water Data'!$H$9,0,10*ROW('Water Data'!H188))),'Data Summary'!CG194="Yes"),OFFSET('Water Data'!$H$9,0,10*ROW('Water Data'!H188)),NA())</f>
        <v>#N/A</v>
      </c>
      <c r="S194" s="507" t="e">
        <f ca="1">+IF(AND(ISNUMBER(OFFSET('Water Data'!$I$4,0,10*ROW('Water Data'!I188))),'Data Summary'!CH194="Yes"),100-OFFSET('Water Data'!$I$4,0,10*ROW('Water Data'!I188)),NA())</f>
        <v>#N/A</v>
      </c>
      <c r="T194" s="507" t="e">
        <f ca="1">+IF(AND(ISNUMBER(OFFSET('Water Data'!$I$6,0,10*ROW('Water Data'!I188))),'Data Summary'!CI194="Yes"),OFFSET('Water Data'!$I$6,0,10*ROW('Water Data'!I188)),NA())</f>
        <v>#N/A</v>
      </c>
      <c r="U194" s="507" t="e">
        <f ca="1">+IF(AND(ISNUMBER(OFFSET('Water Data'!$I$9,0,10*ROW('Water Data'!I188))),'Data Summary'!CJ194="Yes"),OFFSET('Water Data'!$I$9,0,10*ROW('Water Data'!I188)),NA())</f>
        <v>#N/A</v>
      </c>
      <c r="V194" s="508" t="e">
        <f ca="1">+IF(AND(ISNUMBER(OFFSET('Sanitation Data'!$D$4,0,10*ROW('Sanitation Data'!D188))),'Data Summary'!CK194="Yes"),100-OFFSET('Sanitation Data'!$D$4,0,10*ROW('Sanitation Data'!D188)),NA())</f>
        <v>#N/A</v>
      </c>
      <c r="W194" s="508" t="e">
        <f ca="1">+IF(AND(ISNUMBER(OFFSET('Sanitation Data'!$D$6,0,10*ROW('Sanitation Data'!D188))),'Data Summary'!CL194="Yes"),OFFSET('Sanitation Data'!$D$6,0,10*ROW('Sanitation Data'!D188)),NA())</f>
        <v>#N/A</v>
      </c>
      <c r="X194" s="508" t="e">
        <f ca="1">+IF(AND(ISNUMBER(OFFSET('Sanitation Data'!$D$10,0,10*ROW('Sanitation Data'!D188))),'Data Summary'!CM194="Yes"),OFFSET('Sanitation Data'!$D$10,0,10*ROW('Sanitation Data'!D188)),NA())</f>
        <v>#N/A</v>
      </c>
      <c r="Y194" s="508" t="e">
        <f ca="1">+IF(AND(ISNUMBER(OFFSET('Sanitation Data'!$D$11,0,10*ROW('Sanitation Data'!D188))),'Data Summary'!CN194="Yes"),OFFSET('Sanitation Data'!$D$11,0,10*ROW('Sanitation Data'!D188)),NA())</f>
        <v>#N/A</v>
      </c>
      <c r="Z194" s="508" t="e">
        <f ca="1">+IF(AND(ISNUMBER(OFFSET('Sanitation Data'!$D$12,0,10*ROW('Sanitation Data'!D188))),'Data Summary'!CO194="Yes"),OFFSET('Sanitation Data'!$D$12,0,10*ROW('Sanitation Data'!D188)),NA())</f>
        <v>#N/A</v>
      </c>
      <c r="AA194" s="508" t="e">
        <f ca="1">+IF(AND(ISNUMBER(OFFSET('Sanitation Data'!$E$4,0,10*ROW('Sanitation Data'!E188))),'Data Summary'!CP194="Yes"),100-OFFSET('Sanitation Data'!$E$4,0,10*ROW('Sanitation Data'!E188)),NA())</f>
        <v>#N/A</v>
      </c>
      <c r="AB194" s="508" t="e">
        <f ca="1">+IF(AND(ISNUMBER(OFFSET('Sanitation Data'!$E$6,0,10*ROW('Sanitation Data'!E188))),'Data Summary'!CQ194="Yes"),OFFSET('Sanitation Data'!$E$6,0,10*ROW('Sanitation Data'!E188)),NA())</f>
        <v>#N/A</v>
      </c>
      <c r="AC194" s="508" t="e">
        <f ca="1">+IF(AND(ISNUMBER(OFFSET('Sanitation Data'!$E$10,0,10*ROW('Sanitation Data'!E188))),'Data Summary'!CR194="Yes"),OFFSET('Sanitation Data'!$E$10,0,10*ROW('Sanitation Data'!E188)),NA())</f>
        <v>#N/A</v>
      </c>
      <c r="AD194" s="508" t="e">
        <f ca="1">+IF(AND(ISNUMBER(OFFSET('Sanitation Data'!$E$11,0,10*ROW('Sanitation Data'!E188))),'Data Summary'!CS194="Yes"),OFFSET('Sanitation Data'!$E$11,0,10*ROW('Sanitation Data'!E188)),NA())</f>
        <v>#N/A</v>
      </c>
      <c r="AE194" s="508" t="e">
        <f ca="1">+IF(AND(ISNUMBER(OFFSET('Sanitation Data'!$E$12,0,10*ROW('Sanitation Data'!E188))),'Data Summary'!CT194="Yes"),OFFSET('Sanitation Data'!$E$12,0,10*ROW('Sanitation Data'!E188)),NA())</f>
        <v>#N/A</v>
      </c>
      <c r="AF194" s="508" t="e">
        <f ca="1">+IF(AND(ISNUMBER(OFFSET('Sanitation Data'!$F$4,0,10*ROW('Sanitation Data'!F188))),'Data Summary'!CU194="Yes"),100-OFFSET('Sanitation Data'!$F$4,0,10*ROW('Sanitation Data'!F188)),NA())</f>
        <v>#N/A</v>
      </c>
      <c r="AG194" s="508" t="e">
        <f ca="1">+IF(AND(ISNUMBER(OFFSET('Sanitation Data'!$F$6,0,10*ROW('Sanitation Data'!F188))),'Data Summary'!CV194="Yes"),OFFSET('Sanitation Data'!$F$6,0,10*ROW('Sanitation Data'!F188)),NA())</f>
        <v>#N/A</v>
      </c>
      <c r="AH194" s="508" t="e">
        <f ca="1">+IF(AND(ISNUMBER(OFFSET('Sanitation Data'!$F$10,0,10*ROW('Sanitation Data'!F188))),'Data Summary'!CW194="Yes"),OFFSET('Sanitation Data'!$F$10,0,10*ROW('Sanitation Data'!F188)),NA())</f>
        <v>#N/A</v>
      </c>
      <c r="AI194" s="508" t="e">
        <f ca="1">+IF(AND(ISNUMBER(OFFSET('Sanitation Data'!$F$11,0,10*ROW('Sanitation Data'!F188))),'Data Summary'!CX194="Yes"),OFFSET('Sanitation Data'!$F$11,0,10*ROW('Sanitation Data'!F188)),NA())</f>
        <v>#N/A</v>
      </c>
      <c r="AJ194" s="508" t="e">
        <f ca="1">+IF(AND(ISNUMBER(OFFSET('Sanitation Data'!$F$12,0,10*ROW('Sanitation Data'!F188))),'Data Summary'!CY194="Yes"),OFFSET('Sanitation Data'!$F$12,0,10*ROW('Sanitation Data'!F188)),NA())</f>
        <v>#N/A</v>
      </c>
      <c r="AK194" s="508" t="e">
        <f ca="1">+IF(AND(ISNUMBER(OFFSET('Sanitation Data'!$G$4,0,10*ROW('Sanitation Data'!G188))),'Data Summary'!CZ194="Yes"),100-OFFSET('Sanitation Data'!$G$4,0,10*ROW('Sanitation Data'!G188)),NA())</f>
        <v>#N/A</v>
      </c>
      <c r="AL194" s="508" t="e">
        <f ca="1">+IF(AND(ISNUMBER(OFFSET('Sanitation Data'!$G$6,0,10*ROW('Sanitation Data'!G188))),'Data Summary'!DA194="Yes"),OFFSET('Sanitation Data'!$G$6,0,10*ROW('Sanitation Data'!G188)),NA())</f>
        <v>#N/A</v>
      </c>
      <c r="AM194" s="508" t="e">
        <f ca="1">+IF(AND(ISNUMBER(OFFSET('Sanitation Data'!$G$10,0,10*ROW('Sanitation Data'!G188))),'Data Summary'!DB194="Yes"),OFFSET('Sanitation Data'!$G$10,0,10*ROW('Sanitation Data'!G188)),NA())</f>
        <v>#N/A</v>
      </c>
      <c r="AN194" s="508" t="e">
        <f ca="1">+IF(AND(ISNUMBER(OFFSET('Sanitation Data'!$G$11,0,10*ROW('Sanitation Data'!G188))),'Data Summary'!DC194="Yes"),OFFSET('Sanitation Data'!$G$11,0,10*ROW('Sanitation Data'!G188)),NA())</f>
        <v>#N/A</v>
      </c>
      <c r="AO194" s="508" t="e">
        <f ca="1">+IF(AND(ISNUMBER(OFFSET('Sanitation Data'!$G$12,0,10*ROW('Sanitation Data'!G188))),'Data Summary'!DD194="Yes"),OFFSET('Sanitation Data'!$G$12,0,10*ROW('Sanitation Data'!G188)),NA())</f>
        <v>#N/A</v>
      </c>
      <c r="AP194" s="508" t="e">
        <f ca="1">+IF(AND(ISNUMBER(OFFSET('Sanitation Data'!$H$4,0,10*ROW('Sanitation Data'!H188))),'Data Summary'!DE194="Yes"),100-OFFSET('Sanitation Data'!$H$4,0,10*ROW('Sanitation Data'!H188)),NA())</f>
        <v>#N/A</v>
      </c>
      <c r="AQ194" s="508" t="e">
        <f ca="1">+IF(AND(ISNUMBER(OFFSET('Sanitation Data'!$H$6,0,10*ROW('Sanitation Data'!H188))),'Data Summary'!DF194="Yes"),OFFSET('Sanitation Data'!$H$6,0,10*ROW('Sanitation Data'!H188)),NA())</f>
        <v>#N/A</v>
      </c>
      <c r="AR194" s="508" t="e">
        <f ca="1">+IF(AND(ISNUMBER(OFFSET('Sanitation Data'!$H$10,0,10*ROW('Sanitation Data'!H188))),'Data Summary'!DG194="Yes"),OFFSET('Sanitation Data'!$H$10,0,10*ROW('Sanitation Data'!H188)),NA())</f>
        <v>#N/A</v>
      </c>
      <c r="AS194" s="508" t="e">
        <f ca="1">+IF(AND(ISNUMBER(OFFSET('Sanitation Data'!$H$11,0,10*ROW('Sanitation Data'!H188))),'Data Summary'!DH194="Yes"),OFFSET('Sanitation Data'!$H$11,0,10*ROW('Sanitation Data'!H188)),NA())</f>
        <v>#N/A</v>
      </c>
      <c r="AT194" s="508" t="e">
        <f ca="1">+IF(AND(ISNUMBER(OFFSET('Sanitation Data'!$H$12,0,10*ROW('Sanitation Data'!H188))),'Data Summary'!DI194="Yes"),OFFSET('Sanitation Data'!$H$12,0,10*ROW('Sanitation Data'!H188)),NA())</f>
        <v>#N/A</v>
      </c>
      <c r="AU194" s="508" t="e">
        <f ca="1">+IF(AND(ISNUMBER(OFFSET('Sanitation Data'!$I$4,0,10*ROW('Sanitation Data'!I188))),'Data Summary'!DJ194="Yes"),100-OFFSET('Sanitation Data'!$I$4,0,10*ROW('Sanitation Data'!I188)),NA())</f>
        <v>#N/A</v>
      </c>
      <c r="AV194" s="508" t="e">
        <f ca="1">+IF(AND(ISNUMBER(OFFSET('Sanitation Data'!$I$6,0,10*ROW('Sanitation Data'!I188))),'Data Summary'!DK194="Yes"),OFFSET('Sanitation Data'!$I$6,0,10*ROW('Sanitation Data'!I188)),NA())</f>
        <v>#N/A</v>
      </c>
      <c r="AW194" s="508" t="e">
        <f ca="1">+IF(AND(ISNUMBER(OFFSET('Sanitation Data'!$I$10,0,10*ROW('Sanitation Data'!I188))),'Data Summary'!DL194="Yes"),OFFSET('Sanitation Data'!$I$10,0,10*ROW('Sanitation Data'!I188)),NA())</f>
        <v>#N/A</v>
      </c>
      <c r="AX194" s="508" t="e">
        <f ca="1">+IF(AND(ISNUMBER(OFFSET('Sanitation Data'!$I$11,0,10*ROW('Sanitation Data'!I188))),'Data Summary'!DM194="Yes"),OFFSET('Sanitation Data'!$I$11,0,10*ROW('Sanitation Data'!I188)),NA())</f>
        <v>#N/A</v>
      </c>
      <c r="AY194" s="508" t="e">
        <f ca="1">+IF(AND(ISNUMBER(OFFSET('Sanitation Data'!$I$12,0,10*ROW('Sanitation Data'!I188))),'Data Summary'!DN194="Yes"),OFFSET('Sanitation Data'!$I$12,0,10*ROW('Sanitation Data'!I188)),NA())</f>
        <v>#N/A</v>
      </c>
      <c r="AZ194" s="509" t="e">
        <f ca="1">+IF(AND(ISNUMBER(OFFSET('Hygiene Data'!$D$5,0,10*ROW('Hygiene Data'!D188))),'Data Summary'!DO194="Yes"),OFFSET('Hygiene Data'!$D$5,0,10*ROW('Hygiene Data'!D188)),NA())</f>
        <v>#N/A</v>
      </c>
      <c r="BA194" s="509" t="e">
        <f ca="1">+IF(AND(ISNUMBER(OFFSET('Hygiene Data'!$D$7,0,10*ROW('Hygiene Data'!D188))),'Data Summary'!DP194="Yes"),OFFSET('Hygiene Data'!$D$7,0,10*ROW('Hygiene Data'!D188)),NA())</f>
        <v>#N/A</v>
      </c>
      <c r="BB194" s="509" t="e">
        <f ca="1">+IF(AND(ISNUMBER(OFFSET('Hygiene Data'!$D$9,0,10*ROW('Hygiene Data'!D188))),'Data Summary'!DQ194="Yes"),OFFSET('Hygiene Data'!$D$9,0,10*ROW('Hygiene Data'!D188)),NA())</f>
        <v>#N/A</v>
      </c>
      <c r="BC194" s="509" t="e">
        <f ca="1">+IF(AND(ISNUMBER(OFFSET('Hygiene Data'!$E$5,0,10*ROW('Hygiene Data'!E188))),'Data Summary'!DR194="Yes"),OFFSET('Hygiene Data'!$E$5,0,10*ROW('Hygiene Data'!E188)),NA())</f>
        <v>#N/A</v>
      </c>
      <c r="BD194" s="509" t="e">
        <f ca="1">+IF(AND(ISNUMBER(OFFSET('Hygiene Data'!$E$7,0,10*ROW('Hygiene Data'!E188))),'Data Summary'!DS194="Yes"),OFFSET('Hygiene Data'!$E$7,0,10*ROW('Hygiene Data'!E188)),NA())</f>
        <v>#N/A</v>
      </c>
      <c r="BE194" s="509" t="e">
        <f ca="1">+IF(AND(ISNUMBER(OFFSET('Hygiene Data'!$E$9,0,10*ROW('Hygiene Data'!E188))),'Data Summary'!DT194="Yes"),OFFSET('Hygiene Data'!$E$9,0,10*ROW('Hygiene Data'!E188)),NA())</f>
        <v>#N/A</v>
      </c>
      <c r="BF194" s="509" t="e">
        <f ca="1">+IF(AND(ISNUMBER(OFFSET('Hygiene Data'!$F$5,0,10*ROW('Hygiene Data'!F188))),'Data Summary'!DU194="Yes"),OFFSET('Hygiene Data'!$F$5,0,10*ROW('Hygiene Data'!F188)),NA())</f>
        <v>#N/A</v>
      </c>
      <c r="BG194" s="509" t="e">
        <f ca="1">+IF(AND(ISNUMBER(OFFSET('Hygiene Data'!$F$7,0,10*ROW('Hygiene Data'!F188))),'Data Summary'!DV194="Yes"),OFFSET('Hygiene Data'!$F$7,0,10*ROW('Hygiene Data'!F188)),NA())</f>
        <v>#N/A</v>
      </c>
      <c r="BH194" s="509" t="e">
        <f ca="1">+IF(AND(ISNUMBER(OFFSET('Hygiene Data'!$F$9,0,10*ROW('Hygiene Data'!F188))),'Data Summary'!DW194="Yes"),OFFSET('Hygiene Data'!$F$9,0,10*ROW('Hygiene Data'!F188)),NA())</f>
        <v>#N/A</v>
      </c>
      <c r="BI194" s="509" t="e">
        <f ca="1">+IF(AND(ISNUMBER(OFFSET('Hygiene Data'!$G$5,0,10*ROW('Hygiene Data'!G188))),'Data Summary'!DX194="Yes"),OFFSET('Hygiene Data'!$G$5,0,10*ROW('Hygiene Data'!G188)),NA())</f>
        <v>#N/A</v>
      </c>
      <c r="BJ194" s="509" t="e">
        <f ca="1">+IF(AND(ISNUMBER(OFFSET('Hygiene Data'!$G$7,0,10*ROW('Hygiene Data'!G188))),'Data Summary'!DY194="Yes"),OFFSET('Hygiene Data'!$G$7,0,10*ROW('Hygiene Data'!G188)),NA())</f>
        <v>#N/A</v>
      </c>
      <c r="BK194" s="509" t="e">
        <f ca="1">+IF(AND(ISNUMBER(OFFSET('Hygiene Data'!$G$9,0,10*ROW('Hygiene Data'!G188))),'Data Summary'!DZ194="Yes"),OFFSET('Hygiene Data'!$G$9,0,10*ROW('Hygiene Data'!G188)),NA())</f>
        <v>#N/A</v>
      </c>
      <c r="BL194" s="509" t="e">
        <f ca="1">+IF(AND(ISNUMBER(OFFSET('Hygiene Data'!$H$5,0,10*ROW('Hygiene Data'!H188))),'Data Summary'!EA194="Yes"),OFFSET('Hygiene Data'!$H$5,0,10*ROW('Hygiene Data'!H188)),NA())</f>
        <v>#N/A</v>
      </c>
      <c r="BM194" s="509" t="e">
        <f ca="1">+IF(AND(ISNUMBER(OFFSET('Hygiene Data'!$H$7,0,10*ROW('Hygiene Data'!H188))),'Data Summary'!EB194="Yes"),OFFSET('Hygiene Data'!$H$7,0,10*ROW('Hygiene Data'!H188)),NA())</f>
        <v>#N/A</v>
      </c>
      <c r="BN194" s="509" t="e">
        <f ca="1">+IF(AND(ISNUMBER(OFFSET('Hygiene Data'!$H$9,0,10*ROW('Hygiene Data'!H188))),'Data Summary'!EC194="Yes"),OFFSET('Hygiene Data'!$H$9,0,10*ROW('Hygiene Data'!H188)),NA())</f>
        <v>#N/A</v>
      </c>
      <c r="BO194" s="509" t="e">
        <f ca="1">+IF(AND(ISNUMBER(OFFSET('Hygiene Data'!$I$5,0,10*ROW('Hygiene Data'!I188))),'Data Summary'!ED194="Yes"),OFFSET('Hygiene Data'!$I$5,0,10*ROW('Hygiene Data'!I188)),NA())</f>
        <v>#N/A</v>
      </c>
      <c r="BP194" s="509" t="e">
        <f ca="1">+IF(AND(ISNUMBER(OFFSET('Hygiene Data'!$I$7,0,10*ROW('Hygiene Data'!I188))),'Data Summary'!EE194="Yes"),OFFSET('Hygiene Data'!$I$7,0,10*ROW('Hygiene Data'!I188)),NA())</f>
        <v>#N/A</v>
      </c>
      <c r="BQ194" s="509" t="e">
        <f ca="1">+IF(AND(ISNUMBER(OFFSET('Hygiene Data'!$I$9,0,10*ROW('Hygiene Data'!I188))),'Data Summary'!EF194="Yes"),OFFSET('Hygiene Data'!$I$9,0,10*ROW('Hygiene Data'!I188)),NA())</f>
        <v>#N/A</v>
      </c>
    </row>
    <row r="195" spans="1:69" x14ac:dyDescent="0.25">
      <c r="A195" s="505" t="e">
        <f ca="1">+RIGHT('Data Summary'!A195,LEN('Data Summary'!A195)-9)</f>
        <v>#VALUE!</v>
      </c>
      <c r="B195" s="479" t="str">
        <f ca="1">+IF(ISTEXT('Data Summary'!B195),'Data Summary'!B195,"")</f>
        <v/>
      </c>
      <c r="C195" s="506" t="e">
        <f ca="1">+VALUE('Data Summary'!C195)</f>
        <v>#VALUE!</v>
      </c>
      <c r="D195" s="507" t="e">
        <f ca="1">+IF(AND(ISNUMBER(OFFSET('Water Data'!$D$4,0,10*ROW('Water Data'!D189))),'Data Summary'!BS195="Yes"),100-OFFSET('Water Data'!$D$4,0,10*ROW('Water Data'!D189)),NA())</f>
        <v>#N/A</v>
      </c>
      <c r="E195" s="507" t="e">
        <f ca="1">+IF(AND(ISNUMBER(OFFSET('Water Data'!$D$6,0,10*ROW('Water Data'!D189))),'Data Summary'!BT195="Yes"),OFFSET('Water Data'!$D$6,0,10*ROW('Water Data'!D189)),NA())</f>
        <v>#N/A</v>
      </c>
      <c r="F195" s="507" t="e">
        <f ca="1">+IF(AND(ISNUMBER(OFFSET('Water Data'!$D$9,0,10*ROW('Water Data'!D189))),'Data Summary'!BU195="Yes"),OFFSET('Water Data'!$D$9,0,10*ROW('Water Data'!D189)),NA())</f>
        <v>#N/A</v>
      </c>
      <c r="G195" s="507" t="e">
        <f ca="1">+IF(AND(ISNUMBER(OFFSET('Water Data'!$E$4,0,10*ROW('Water Data'!E189))),'Data Summary'!BV195="Yes"),100-OFFSET('Water Data'!$E$4,0,10*ROW('Water Data'!E189)),NA())</f>
        <v>#N/A</v>
      </c>
      <c r="H195" s="507" t="e">
        <f ca="1">+IF(AND(ISNUMBER(OFFSET('Water Data'!$E$6,0,10*ROW('Water Data'!E189))),'Data Summary'!BW195="Yes"),OFFSET('Water Data'!$E$6,0,10*ROW('Water Data'!E189)),NA())</f>
        <v>#N/A</v>
      </c>
      <c r="I195" s="507" t="e">
        <f ca="1">+IF(AND(ISNUMBER(OFFSET('Water Data'!$E$9,0,10*ROW('Water Data'!E189))),'Data Summary'!BX195="Yes"),OFFSET('Water Data'!$E$9,0,10*ROW('Water Data'!E189)),NA())</f>
        <v>#N/A</v>
      </c>
      <c r="J195" s="507" t="e">
        <f ca="1">+IF(AND(ISNUMBER(OFFSET('Water Data'!$F$4,0,10*ROW('Water Data'!F189))),'Data Summary'!BY195="Yes"),100-OFFSET('Water Data'!$F$4,0,10*ROW('Water Data'!F189)),NA())</f>
        <v>#N/A</v>
      </c>
      <c r="K195" s="507" t="e">
        <f ca="1">+IF(AND(ISNUMBER(OFFSET('Water Data'!$F$6,0,10*ROW('Water Data'!F189))),'Data Summary'!BZ195="Yes"),OFFSET('Water Data'!$F$6,0,10*ROW('Water Data'!F189)),NA())</f>
        <v>#N/A</v>
      </c>
      <c r="L195" s="507" t="e">
        <f ca="1">+IF(AND(ISNUMBER(OFFSET('Water Data'!$F$9,0,10*ROW('Water Data'!F189))),'Data Summary'!CA195="Yes"),OFFSET('Water Data'!$F$9,0,10*ROW('Water Data'!F189)),NA())</f>
        <v>#N/A</v>
      </c>
      <c r="M195" s="507" t="e">
        <f ca="1">+IF(AND(ISNUMBER(OFFSET('Water Data'!$G$4,0,10*ROW('Water Data'!G189))),'Data Summary'!CB195="Yes"),100-OFFSET('Water Data'!$G$4,0,10*ROW('Water Data'!G189)),NA())</f>
        <v>#N/A</v>
      </c>
      <c r="N195" s="507" t="e">
        <f ca="1">+IF(AND(ISNUMBER(OFFSET('Water Data'!$G$6,0,10*ROW('Water Data'!G189))),'Data Summary'!CC195="Yes"),OFFSET('Water Data'!$G$6,0,10*ROW('Water Data'!G189)),NA())</f>
        <v>#N/A</v>
      </c>
      <c r="O195" s="507" t="e">
        <f ca="1">+IF(AND(ISNUMBER(OFFSET('Water Data'!$G$9,0,10*ROW('Water Data'!G189))),'Data Summary'!CD195="Yes"),OFFSET('Water Data'!$G$9,0,10*ROW('Water Data'!G189)),NA())</f>
        <v>#N/A</v>
      </c>
      <c r="P195" s="507" t="e">
        <f ca="1">+IF(AND(ISNUMBER(OFFSET('Water Data'!$H$4,0,10*ROW('Water Data'!H189))),'Data Summary'!CE195="Yes"),100-OFFSET('Water Data'!$H$4,0,10*ROW('Water Data'!H189)),NA())</f>
        <v>#N/A</v>
      </c>
      <c r="Q195" s="507" t="e">
        <f ca="1">+IF(AND(ISNUMBER(OFFSET('Water Data'!$H$6,0,10*ROW('Water Data'!H189))),'Data Summary'!CF195="Yes"),OFFSET('Water Data'!$H$6,0,10*ROW('Water Data'!H189)),NA())</f>
        <v>#N/A</v>
      </c>
      <c r="R195" s="507" t="e">
        <f ca="1">+IF(AND(ISNUMBER(OFFSET('Water Data'!$H$9,0,10*ROW('Water Data'!H189))),'Data Summary'!CG195="Yes"),OFFSET('Water Data'!$H$9,0,10*ROW('Water Data'!H189)),NA())</f>
        <v>#N/A</v>
      </c>
      <c r="S195" s="507" t="e">
        <f ca="1">+IF(AND(ISNUMBER(OFFSET('Water Data'!$I$4,0,10*ROW('Water Data'!I189))),'Data Summary'!CH195="Yes"),100-OFFSET('Water Data'!$I$4,0,10*ROW('Water Data'!I189)),NA())</f>
        <v>#N/A</v>
      </c>
      <c r="T195" s="507" t="e">
        <f ca="1">+IF(AND(ISNUMBER(OFFSET('Water Data'!$I$6,0,10*ROW('Water Data'!I189))),'Data Summary'!CI195="Yes"),OFFSET('Water Data'!$I$6,0,10*ROW('Water Data'!I189)),NA())</f>
        <v>#N/A</v>
      </c>
      <c r="U195" s="507" t="e">
        <f ca="1">+IF(AND(ISNUMBER(OFFSET('Water Data'!$I$9,0,10*ROW('Water Data'!I189))),'Data Summary'!CJ195="Yes"),OFFSET('Water Data'!$I$9,0,10*ROW('Water Data'!I189)),NA())</f>
        <v>#N/A</v>
      </c>
      <c r="V195" s="508" t="e">
        <f ca="1">+IF(AND(ISNUMBER(OFFSET('Sanitation Data'!$D$4,0,10*ROW('Sanitation Data'!D189))),'Data Summary'!CK195="Yes"),100-OFFSET('Sanitation Data'!$D$4,0,10*ROW('Sanitation Data'!D189)),NA())</f>
        <v>#N/A</v>
      </c>
      <c r="W195" s="508" t="e">
        <f ca="1">+IF(AND(ISNUMBER(OFFSET('Sanitation Data'!$D$6,0,10*ROW('Sanitation Data'!D189))),'Data Summary'!CL195="Yes"),OFFSET('Sanitation Data'!$D$6,0,10*ROW('Sanitation Data'!D189)),NA())</f>
        <v>#N/A</v>
      </c>
      <c r="X195" s="508" t="e">
        <f ca="1">+IF(AND(ISNUMBER(OFFSET('Sanitation Data'!$D$10,0,10*ROW('Sanitation Data'!D189))),'Data Summary'!CM195="Yes"),OFFSET('Sanitation Data'!$D$10,0,10*ROW('Sanitation Data'!D189)),NA())</f>
        <v>#N/A</v>
      </c>
      <c r="Y195" s="508" t="e">
        <f ca="1">+IF(AND(ISNUMBER(OFFSET('Sanitation Data'!$D$11,0,10*ROW('Sanitation Data'!D189))),'Data Summary'!CN195="Yes"),OFFSET('Sanitation Data'!$D$11,0,10*ROW('Sanitation Data'!D189)),NA())</f>
        <v>#N/A</v>
      </c>
      <c r="Z195" s="508" t="e">
        <f ca="1">+IF(AND(ISNUMBER(OFFSET('Sanitation Data'!$D$12,0,10*ROW('Sanitation Data'!D189))),'Data Summary'!CO195="Yes"),OFFSET('Sanitation Data'!$D$12,0,10*ROW('Sanitation Data'!D189)),NA())</f>
        <v>#N/A</v>
      </c>
      <c r="AA195" s="508" t="e">
        <f ca="1">+IF(AND(ISNUMBER(OFFSET('Sanitation Data'!$E$4,0,10*ROW('Sanitation Data'!E189))),'Data Summary'!CP195="Yes"),100-OFFSET('Sanitation Data'!$E$4,0,10*ROW('Sanitation Data'!E189)),NA())</f>
        <v>#N/A</v>
      </c>
      <c r="AB195" s="508" t="e">
        <f ca="1">+IF(AND(ISNUMBER(OFFSET('Sanitation Data'!$E$6,0,10*ROW('Sanitation Data'!E189))),'Data Summary'!CQ195="Yes"),OFFSET('Sanitation Data'!$E$6,0,10*ROW('Sanitation Data'!E189)),NA())</f>
        <v>#N/A</v>
      </c>
      <c r="AC195" s="508" t="e">
        <f ca="1">+IF(AND(ISNUMBER(OFFSET('Sanitation Data'!$E$10,0,10*ROW('Sanitation Data'!E189))),'Data Summary'!CR195="Yes"),OFFSET('Sanitation Data'!$E$10,0,10*ROW('Sanitation Data'!E189)),NA())</f>
        <v>#N/A</v>
      </c>
      <c r="AD195" s="508" t="e">
        <f ca="1">+IF(AND(ISNUMBER(OFFSET('Sanitation Data'!$E$11,0,10*ROW('Sanitation Data'!E189))),'Data Summary'!CS195="Yes"),OFFSET('Sanitation Data'!$E$11,0,10*ROW('Sanitation Data'!E189)),NA())</f>
        <v>#N/A</v>
      </c>
      <c r="AE195" s="508" t="e">
        <f ca="1">+IF(AND(ISNUMBER(OFFSET('Sanitation Data'!$E$12,0,10*ROW('Sanitation Data'!E189))),'Data Summary'!CT195="Yes"),OFFSET('Sanitation Data'!$E$12,0,10*ROW('Sanitation Data'!E189)),NA())</f>
        <v>#N/A</v>
      </c>
      <c r="AF195" s="508" t="e">
        <f ca="1">+IF(AND(ISNUMBER(OFFSET('Sanitation Data'!$F$4,0,10*ROW('Sanitation Data'!F189))),'Data Summary'!CU195="Yes"),100-OFFSET('Sanitation Data'!$F$4,0,10*ROW('Sanitation Data'!F189)),NA())</f>
        <v>#N/A</v>
      </c>
      <c r="AG195" s="508" t="e">
        <f ca="1">+IF(AND(ISNUMBER(OFFSET('Sanitation Data'!$F$6,0,10*ROW('Sanitation Data'!F189))),'Data Summary'!CV195="Yes"),OFFSET('Sanitation Data'!$F$6,0,10*ROW('Sanitation Data'!F189)),NA())</f>
        <v>#N/A</v>
      </c>
      <c r="AH195" s="508" t="e">
        <f ca="1">+IF(AND(ISNUMBER(OFFSET('Sanitation Data'!$F$10,0,10*ROW('Sanitation Data'!F189))),'Data Summary'!CW195="Yes"),OFFSET('Sanitation Data'!$F$10,0,10*ROW('Sanitation Data'!F189)),NA())</f>
        <v>#N/A</v>
      </c>
      <c r="AI195" s="508" t="e">
        <f ca="1">+IF(AND(ISNUMBER(OFFSET('Sanitation Data'!$F$11,0,10*ROW('Sanitation Data'!F189))),'Data Summary'!CX195="Yes"),OFFSET('Sanitation Data'!$F$11,0,10*ROW('Sanitation Data'!F189)),NA())</f>
        <v>#N/A</v>
      </c>
      <c r="AJ195" s="508" t="e">
        <f ca="1">+IF(AND(ISNUMBER(OFFSET('Sanitation Data'!$F$12,0,10*ROW('Sanitation Data'!F189))),'Data Summary'!CY195="Yes"),OFFSET('Sanitation Data'!$F$12,0,10*ROW('Sanitation Data'!F189)),NA())</f>
        <v>#N/A</v>
      </c>
      <c r="AK195" s="508" t="e">
        <f ca="1">+IF(AND(ISNUMBER(OFFSET('Sanitation Data'!$G$4,0,10*ROW('Sanitation Data'!G189))),'Data Summary'!CZ195="Yes"),100-OFFSET('Sanitation Data'!$G$4,0,10*ROW('Sanitation Data'!G189)),NA())</f>
        <v>#N/A</v>
      </c>
      <c r="AL195" s="508" t="e">
        <f ca="1">+IF(AND(ISNUMBER(OFFSET('Sanitation Data'!$G$6,0,10*ROW('Sanitation Data'!G189))),'Data Summary'!DA195="Yes"),OFFSET('Sanitation Data'!$G$6,0,10*ROW('Sanitation Data'!G189)),NA())</f>
        <v>#N/A</v>
      </c>
      <c r="AM195" s="508" t="e">
        <f ca="1">+IF(AND(ISNUMBER(OFFSET('Sanitation Data'!$G$10,0,10*ROW('Sanitation Data'!G189))),'Data Summary'!DB195="Yes"),OFFSET('Sanitation Data'!$G$10,0,10*ROW('Sanitation Data'!G189)),NA())</f>
        <v>#N/A</v>
      </c>
      <c r="AN195" s="508" t="e">
        <f ca="1">+IF(AND(ISNUMBER(OFFSET('Sanitation Data'!$G$11,0,10*ROW('Sanitation Data'!G189))),'Data Summary'!DC195="Yes"),OFFSET('Sanitation Data'!$G$11,0,10*ROW('Sanitation Data'!G189)),NA())</f>
        <v>#N/A</v>
      </c>
      <c r="AO195" s="508" t="e">
        <f ca="1">+IF(AND(ISNUMBER(OFFSET('Sanitation Data'!$G$12,0,10*ROW('Sanitation Data'!G189))),'Data Summary'!DD195="Yes"),OFFSET('Sanitation Data'!$G$12,0,10*ROW('Sanitation Data'!G189)),NA())</f>
        <v>#N/A</v>
      </c>
      <c r="AP195" s="508" t="e">
        <f ca="1">+IF(AND(ISNUMBER(OFFSET('Sanitation Data'!$H$4,0,10*ROW('Sanitation Data'!H189))),'Data Summary'!DE195="Yes"),100-OFFSET('Sanitation Data'!$H$4,0,10*ROW('Sanitation Data'!H189)),NA())</f>
        <v>#N/A</v>
      </c>
      <c r="AQ195" s="508" t="e">
        <f ca="1">+IF(AND(ISNUMBER(OFFSET('Sanitation Data'!$H$6,0,10*ROW('Sanitation Data'!H189))),'Data Summary'!DF195="Yes"),OFFSET('Sanitation Data'!$H$6,0,10*ROW('Sanitation Data'!H189)),NA())</f>
        <v>#N/A</v>
      </c>
      <c r="AR195" s="508" t="e">
        <f ca="1">+IF(AND(ISNUMBER(OFFSET('Sanitation Data'!$H$10,0,10*ROW('Sanitation Data'!H189))),'Data Summary'!DG195="Yes"),OFFSET('Sanitation Data'!$H$10,0,10*ROW('Sanitation Data'!H189)),NA())</f>
        <v>#N/A</v>
      </c>
      <c r="AS195" s="508" t="e">
        <f ca="1">+IF(AND(ISNUMBER(OFFSET('Sanitation Data'!$H$11,0,10*ROW('Sanitation Data'!H189))),'Data Summary'!DH195="Yes"),OFFSET('Sanitation Data'!$H$11,0,10*ROW('Sanitation Data'!H189)),NA())</f>
        <v>#N/A</v>
      </c>
      <c r="AT195" s="508" t="e">
        <f ca="1">+IF(AND(ISNUMBER(OFFSET('Sanitation Data'!$H$12,0,10*ROW('Sanitation Data'!H189))),'Data Summary'!DI195="Yes"),OFFSET('Sanitation Data'!$H$12,0,10*ROW('Sanitation Data'!H189)),NA())</f>
        <v>#N/A</v>
      </c>
      <c r="AU195" s="508" t="e">
        <f ca="1">+IF(AND(ISNUMBER(OFFSET('Sanitation Data'!$I$4,0,10*ROW('Sanitation Data'!I189))),'Data Summary'!DJ195="Yes"),100-OFFSET('Sanitation Data'!$I$4,0,10*ROW('Sanitation Data'!I189)),NA())</f>
        <v>#N/A</v>
      </c>
      <c r="AV195" s="508" t="e">
        <f ca="1">+IF(AND(ISNUMBER(OFFSET('Sanitation Data'!$I$6,0,10*ROW('Sanitation Data'!I189))),'Data Summary'!DK195="Yes"),OFFSET('Sanitation Data'!$I$6,0,10*ROW('Sanitation Data'!I189)),NA())</f>
        <v>#N/A</v>
      </c>
      <c r="AW195" s="508" t="e">
        <f ca="1">+IF(AND(ISNUMBER(OFFSET('Sanitation Data'!$I$10,0,10*ROW('Sanitation Data'!I189))),'Data Summary'!DL195="Yes"),OFFSET('Sanitation Data'!$I$10,0,10*ROW('Sanitation Data'!I189)),NA())</f>
        <v>#N/A</v>
      </c>
      <c r="AX195" s="508" t="e">
        <f ca="1">+IF(AND(ISNUMBER(OFFSET('Sanitation Data'!$I$11,0,10*ROW('Sanitation Data'!I189))),'Data Summary'!DM195="Yes"),OFFSET('Sanitation Data'!$I$11,0,10*ROW('Sanitation Data'!I189)),NA())</f>
        <v>#N/A</v>
      </c>
      <c r="AY195" s="508" t="e">
        <f ca="1">+IF(AND(ISNUMBER(OFFSET('Sanitation Data'!$I$12,0,10*ROW('Sanitation Data'!I189))),'Data Summary'!DN195="Yes"),OFFSET('Sanitation Data'!$I$12,0,10*ROW('Sanitation Data'!I189)),NA())</f>
        <v>#N/A</v>
      </c>
      <c r="AZ195" s="509" t="e">
        <f ca="1">+IF(AND(ISNUMBER(OFFSET('Hygiene Data'!$D$5,0,10*ROW('Hygiene Data'!D189))),'Data Summary'!DO195="Yes"),OFFSET('Hygiene Data'!$D$5,0,10*ROW('Hygiene Data'!D189)),NA())</f>
        <v>#N/A</v>
      </c>
      <c r="BA195" s="509" t="e">
        <f ca="1">+IF(AND(ISNUMBER(OFFSET('Hygiene Data'!$D$7,0,10*ROW('Hygiene Data'!D189))),'Data Summary'!DP195="Yes"),OFFSET('Hygiene Data'!$D$7,0,10*ROW('Hygiene Data'!D189)),NA())</f>
        <v>#N/A</v>
      </c>
      <c r="BB195" s="509" t="e">
        <f ca="1">+IF(AND(ISNUMBER(OFFSET('Hygiene Data'!$D$9,0,10*ROW('Hygiene Data'!D189))),'Data Summary'!DQ195="Yes"),OFFSET('Hygiene Data'!$D$9,0,10*ROW('Hygiene Data'!D189)),NA())</f>
        <v>#N/A</v>
      </c>
      <c r="BC195" s="509" t="e">
        <f ca="1">+IF(AND(ISNUMBER(OFFSET('Hygiene Data'!$E$5,0,10*ROW('Hygiene Data'!E189))),'Data Summary'!DR195="Yes"),OFFSET('Hygiene Data'!$E$5,0,10*ROW('Hygiene Data'!E189)),NA())</f>
        <v>#N/A</v>
      </c>
      <c r="BD195" s="509" t="e">
        <f ca="1">+IF(AND(ISNUMBER(OFFSET('Hygiene Data'!$E$7,0,10*ROW('Hygiene Data'!E189))),'Data Summary'!DS195="Yes"),OFFSET('Hygiene Data'!$E$7,0,10*ROW('Hygiene Data'!E189)),NA())</f>
        <v>#N/A</v>
      </c>
      <c r="BE195" s="509" t="e">
        <f ca="1">+IF(AND(ISNUMBER(OFFSET('Hygiene Data'!$E$9,0,10*ROW('Hygiene Data'!E189))),'Data Summary'!DT195="Yes"),OFFSET('Hygiene Data'!$E$9,0,10*ROW('Hygiene Data'!E189)),NA())</f>
        <v>#N/A</v>
      </c>
      <c r="BF195" s="509" t="e">
        <f ca="1">+IF(AND(ISNUMBER(OFFSET('Hygiene Data'!$F$5,0,10*ROW('Hygiene Data'!F189))),'Data Summary'!DU195="Yes"),OFFSET('Hygiene Data'!$F$5,0,10*ROW('Hygiene Data'!F189)),NA())</f>
        <v>#N/A</v>
      </c>
      <c r="BG195" s="509" t="e">
        <f ca="1">+IF(AND(ISNUMBER(OFFSET('Hygiene Data'!$F$7,0,10*ROW('Hygiene Data'!F189))),'Data Summary'!DV195="Yes"),OFFSET('Hygiene Data'!$F$7,0,10*ROW('Hygiene Data'!F189)),NA())</f>
        <v>#N/A</v>
      </c>
      <c r="BH195" s="509" t="e">
        <f ca="1">+IF(AND(ISNUMBER(OFFSET('Hygiene Data'!$F$9,0,10*ROW('Hygiene Data'!F189))),'Data Summary'!DW195="Yes"),OFFSET('Hygiene Data'!$F$9,0,10*ROW('Hygiene Data'!F189)),NA())</f>
        <v>#N/A</v>
      </c>
      <c r="BI195" s="509" t="e">
        <f ca="1">+IF(AND(ISNUMBER(OFFSET('Hygiene Data'!$G$5,0,10*ROW('Hygiene Data'!G189))),'Data Summary'!DX195="Yes"),OFFSET('Hygiene Data'!$G$5,0,10*ROW('Hygiene Data'!G189)),NA())</f>
        <v>#N/A</v>
      </c>
      <c r="BJ195" s="509" t="e">
        <f ca="1">+IF(AND(ISNUMBER(OFFSET('Hygiene Data'!$G$7,0,10*ROW('Hygiene Data'!G189))),'Data Summary'!DY195="Yes"),OFFSET('Hygiene Data'!$G$7,0,10*ROW('Hygiene Data'!G189)),NA())</f>
        <v>#N/A</v>
      </c>
      <c r="BK195" s="509" t="e">
        <f ca="1">+IF(AND(ISNUMBER(OFFSET('Hygiene Data'!$G$9,0,10*ROW('Hygiene Data'!G189))),'Data Summary'!DZ195="Yes"),OFFSET('Hygiene Data'!$G$9,0,10*ROW('Hygiene Data'!G189)),NA())</f>
        <v>#N/A</v>
      </c>
      <c r="BL195" s="509" t="e">
        <f ca="1">+IF(AND(ISNUMBER(OFFSET('Hygiene Data'!$H$5,0,10*ROW('Hygiene Data'!H189))),'Data Summary'!EA195="Yes"),OFFSET('Hygiene Data'!$H$5,0,10*ROW('Hygiene Data'!H189)),NA())</f>
        <v>#N/A</v>
      </c>
      <c r="BM195" s="509" t="e">
        <f ca="1">+IF(AND(ISNUMBER(OFFSET('Hygiene Data'!$H$7,0,10*ROW('Hygiene Data'!H189))),'Data Summary'!EB195="Yes"),OFFSET('Hygiene Data'!$H$7,0,10*ROW('Hygiene Data'!H189)),NA())</f>
        <v>#N/A</v>
      </c>
      <c r="BN195" s="509" t="e">
        <f ca="1">+IF(AND(ISNUMBER(OFFSET('Hygiene Data'!$H$9,0,10*ROW('Hygiene Data'!H189))),'Data Summary'!EC195="Yes"),OFFSET('Hygiene Data'!$H$9,0,10*ROW('Hygiene Data'!H189)),NA())</f>
        <v>#N/A</v>
      </c>
      <c r="BO195" s="509" t="e">
        <f ca="1">+IF(AND(ISNUMBER(OFFSET('Hygiene Data'!$I$5,0,10*ROW('Hygiene Data'!I189))),'Data Summary'!ED195="Yes"),OFFSET('Hygiene Data'!$I$5,0,10*ROW('Hygiene Data'!I189)),NA())</f>
        <v>#N/A</v>
      </c>
      <c r="BP195" s="509" t="e">
        <f ca="1">+IF(AND(ISNUMBER(OFFSET('Hygiene Data'!$I$7,0,10*ROW('Hygiene Data'!I189))),'Data Summary'!EE195="Yes"),OFFSET('Hygiene Data'!$I$7,0,10*ROW('Hygiene Data'!I189)),NA())</f>
        <v>#N/A</v>
      </c>
      <c r="BQ195" s="509" t="e">
        <f ca="1">+IF(AND(ISNUMBER(OFFSET('Hygiene Data'!$I$9,0,10*ROW('Hygiene Data'!I189))),'Data Summary'!EF195="Yes"),OFFSET('Hygiene Data'!$I$9,0,10*ROW('Hygiene Data'!I189)),NA())</f>
        <v>#N/A</v>
      </c>
    </row>
    <row r="196" spans="1:69" x14ac:dyDescent="0.25">
      <c r="A196" s="505" t="e">
        <f ca="1">+RIGHT('Data Summary'!A196,LEN('Data Summary'!A196)-9)</f>
        <v>#VALUE!</v>
      </c>
      <c r="B196" s="479" t="str">
        <f ca="1">+IF(ISTEXT('Data Summary'!B196),'Data Summary'!B196,"")</f>
        <v/>
      </c>
      <c r="C196" s="506" t="e">
        <f ca="1">+VALUE('Data Summary'!C196)</f>
        <v>#VALUE!</v>
      </c>
      <c r="D196" s="507" t="e">
        <f ca="1">+IF(AND(ISNUMBER(OFFSET('Water Data'!$D$4,0,10*ROW('Water Data'!D190))),'Data Summary'!BS196="Yes"),100-OFFSET('Water Data'!$D$4,0,10*ROW('Water Data'!D190)),NA())</f>
        <v>#N/A</v>
      </c>
      <c r="E196" s="507" t="e">
        <f ca="1">+IF(AND(ISNUMBER(OFFSET('Water Data'!$D$6,0,10*ROW('Water Data'!D190))),'Data Summary'!BT196="Yes"),OFFSET('Water Data'!$D$6,0,10*ROW('Water Data'!D190)),NA())</f>
        <v>#N/A</v>
      </c>
      <c r="F196" s="507" t="e">
        <f ca="1">+IF(AND(ISNUMBER(OFFSET('Water Data'!$D$9,0,10*ROW('Water Data'!D190))),'Data Summary'!BU196="Yes"),OFFSET('Water Data'!$D$9,0,10*ROW('Water Data'!D190)),NA())</f>
        <v>#N/A</v>
      </c>
      <c r="G196" s="507" t="e">
        <f ca="1">+IF(AND(ISNUMBER(OFFSET('Water Data'!$E$4,0,10*ROW('Water Data'!E190))),'Data Summary'!BV196="Yes"),100-OFFSET('Water Data'!$E$4,0,10*ROW('Water Data'!E190)),NA())</f>
        <v>#N/A</v>
      </c>
      <c r="H196" s="507" t="e">
        <f ca="1">+IF(AND(ISNUMBER(OFFSET('Water Data'!$E$6,0,10*ROW('Water Data'!E190))),'Data Summary'!BW196="Yes"),OFFSET('Water Data'!$E$6,0,10*ROW('Water Data'!E190)),NA())</f>
        <v>#N/A</v>
      </c>
      <c r="I196" s="507" t="e">
        <f ca="1">+IF(AND(ISNUMBER(OFFSET('Water Data'!$E$9,0,10*ROW('Water Data'!E190))),'Data Summary'!BX196="Yes"),OFFSET('Water Data'!$E$9,0,10*ROW('Water Data'!E190)),NA())</f>
        <v>#N/A</v>
      </c>
      <c r="J196" s="507" t="e">
        <f ca="1">+IF(AND(ISNUMBER(OFFSET('Water Data'!$F$4,0,10*ROW('Water Data'!F190))),'Data Summary'!BY196="Yes"),100-OFFSET('Water Data'!$F$4,0,10*ROW('Water Data'!F190)),NA())</f>
        <v>#N/A</v>
      </c>
      <c r="K196" s="507" t="e">
        <f ca="1">+IF(AND(ISNUMBER(OFFSET('Water Data'!$F$6,0,10*ROW('Water Data'!F190))),'Data Summary'!BZ196="Yes"),OFFSET('Water Data'!$F$6,0,10*ROW('Water Data'!F190)),NA())</f>
        <v>#N/A</v>
      </c>
      <c r="L196" s="507" t="e">
        <f ca="1">+IF(AND(ISNUMBER(OFFSET('Water Data'!$F$9,0,10*ROW('Water Data'!F190))),'Data Summary'!CA196="Yes"),OFFSET('Water Data'!$F$9,0,10*ROW('Water Data'!F190)),NA())</f>
        <v>#N/A</v>
      </c>
      <c r="M196" s="507" t="e">
        <f ca="1">+IF(AND(ISNUMBER(OFFSET('Water Data'!$G$4,0,10*ROW('Water Data'!G190))),'Data Summary'!CB196="Yes"),100-OFFSET('Water Data'!$G$4,0,10*ROW('Water Data'!G190)),NA())</f>
        <v>#N/A</v>
      </c>
      <c r="N196" s="507" t="e">
        <f ca="1">+IF(AND(ISNUMBER(OFFSET('Water Data'!$G$6,0,10*ROW('Water Data'!G190))),'Data Summary'!CC196="Yes"),OFFSET('Water Data'!$G$6,0,10*ROW('Water Data'!G190)),NA())</f>
        <v>#N/A</v>
      </c>
      <c r="O196" s="507" t="e">
        <f ca="1">+IF(AND(ISNUMBER(OFFSET('Water Data'!$G$9,0,10*ROW('Water Data'!G190))),'Data Summary'!CD196="Yes"),OFFSET('Water Data'!$G$9,0,10*ROW('Water Data'!G190)),NA())</f>
        <v>#N/A</v>
      </c>
      <c r="P196" s="507" t="e">
        <f ca="1">+IF(AND(ISNUMBER(OFFSET('Water Data'!$H$4,0,10*ROW('Water Data'!H190))),'Data Summary'!CE196="Yes"),100-OFFSET('Water Data'!$H$4,0,10*ROW('Water Data'!H190)),NA())</f>
        <v>#N/A</v>
      </c>
      <c r="Q196" s="507" t="e">
        <f ca="1">+IF(AND(ISNUMBER(OFFSET('Water Data'!$H$6,0,10*ROW('Water Data'!H190))),'Data Summary'!CF196="Yes"),OFFSET('Water Data'!$H$6,0,10*ROW('Water Data'!H190)),NA())</f>
        <v>#N/A</v>
      </c>
      <c r="R196" s="507" t="e">
        <f ca="1">+IF(AND(ISNUMBER(OFFSET('Water Data'!$H$9,0,10*ROW('Water Data'!H190))),'Data Summary'!CG196="Yes"),OFFSET('Water Data'!$H$9,0,10*ROW('Water Data'!H190)),NA())</f>
        <v>#N/A</v>
      </c>
      <c r="S196" s="507" t="e">
        <f ca="1">+IF(AND(ISNUMBER(OFFSET('Water Data'!$I$4,0,10*ROW('Water Data'!I190))),'Data Summary'!CH196="Yes"),100-OFFSET('Water Data'!$I$4,0,10*ROW('Water Data'!I190)),NA())</f>
        <v>#N/A</v>
      </c>
      <c r="T196" s="507" t="e">
        <f ca="1">+IF(AND(ISNUMBER(OFFSET('Water Data'!$I$6,0,10*ROW('Water Data'!I190))),'Data Summary'!CI196="Yes"),OFFSET('Water Data'!$I$6,0,10*ROW('Water Data'!I190)),NA())</f>
        <v>#N/A</v>
      </c>
      <c r="U196" s="507" t="e">
        <f ca="1">+IF(AND(ISNUMBER(OFFSET('Water Data'!$I$9,0,10*ROW('Water Data'!I190))),'Data Summary'!CJ196="Yes"),OFFSET('Water Data'!$I$9,0,10*ROW('Water Data'!I190)),NA())</f>
        <v>#N/A</v>
      </c>
      <c r="V196" s="508" t="e">
        <f ca="1">+IF(AND(ISNUMBER(OFFSET('Sanitation Data'!$D$4,0,10*ROW('Sanitation Data'!D190))),'Data Summary'!CK196="Yes"),100-OFFSET('Sanitation Data'!$D$4,0,10*ROW('Sanitation Data'!D190)),NA())</f>
        <v>#N/A</v>
      </c>
      <c r="W196" s="508" t="e">
        <f ca="1">+IF(AND(ISNUMBER(OFFSET('Sanitation Data'!$D$6,0,10*ROW('Sanitation Data'!D190))),'Data Summary'!CL196="Yes"),OFFSET('Sanitation Data'!$D$6,0,10*ROW('Sanitation Data'!D190)),NA())</f>
        <v>#N/A</v>
      </c>
      <c r="X196" s="508" t="e">
        <f ca="1">+IF(AND(ISNUMBER(OFFSET('Sanitation Data'!$D$10,0,10*ROW('Sanitation Data'!D190))),'Data Summary'!CM196="Yes"),OFFSET('Sanitation Data'!$D$10,0,10*ROW('Sanitation Data'!D190)),NA())</f>
        <v>#N/A</v>
      </c>
      <c r="Y196" s="508" t="e">
        <f ca="1">+IF(AND(ISNUMBER(OFFSET('Sanitation Data'!$D$11,0,10*ROW('Sanitation Data'!D190))),'Data Summary'!CN196="Yes"),OFFSET('Sanitation Data'!$D$11,0,10*ROW('Sanitation Data'!D190)),NA())</f>
        <v>#N/A</v>
      </c>
      <c r="Z196" s="508" t="e">
        <f ca="1">+IF(AND(ISNUMBER(OFFSET('Sanitation Data'!$D$12,0,10*ROW('Sanitation Data'!D190))),'Data Summary'!CO196="Yes"),OFFSET('Sanitation Data'!$D$12,0,10*ROW('Sanitation Data'!D190)),NA())</f>
        <v>#N/A</v>
      </c>
      <c r="AA196" s="508" t="e">
        <f ca="1">+IF(AND(ISNUMBER(OFFSET('Sanitation Data'!$E$4,0,10*ROW('Sanitation Data'!E190))),'Data Summary'!CP196="Yes"),100-OFFSET('Sanitation Data'!$E$4,0,10*ROW('Sanitation Data'!E190)),NA())</f>
        <v>#N/A</v>
      </c>
      <c r="AB196" s="508" t="e">
        <f ca="1">+IF(AND(ISNUMBER(OFFSET('Sanitation Data'!$E$6,0,10*ROW('Sanitation Data'!E190))),'Data Summary'!CQ196="Yes"),OFFSET('Sanitation Data'!$E$6,0,10*ROW('Sanitation Data'!E190)),NA())</f>
        <v>#N/A</v>
      </c>
      <c r="AC196" s="508" t="e">
        <f ca="1">+IF(AND(ISNUMBER(OFFSET('Sanitation Data'!$E$10,0,10*ROW('Sanitation Data'!E190))),'Data Summary'!CR196="Yes"),OFFSET('Sanitation Data'!$E$10,0,10*ROW('Sanitation Data'!E190)),NA())</f>
        <v>#N/A</v>
      </c>
      <c r="AD196" s="508" t="e">
        <f ca="1">+IF(AND(ISNUMBER(OFFSET('Sanitation Data'!$E$11,0,10*ROW('Sanitation Data'!E190))),'Data Summary'!CS196="Yes"),OFFSET('Sanitation Data'!$E$11,0,10*ROW('Sanitation Data'!E190)),NA())</f>
        <v>#N/A</v>
      </c>
      <c r="AE196" s="508" t="e">
        <f ca="1">+IF(AND(ISNUMBER(OFFSET('Sanitation Data'!$E$12,0,10*ROW('Sanitation Data'!E190))),'Data Summary'!CT196="Yes"),OFFSET('Sanitation Data'!$E$12,0,10*ROW('Sanitation Data'!E190)),NA())</f>
        <v>#N/A</v>
      </c>
      <c r="AF196" s="508" t="e">
        <f ca="1">+IF(AND(ISNUMBER(OFFSET('Sanitation Data'!$F$4,0,10*ROW('Sanitation Data'!F190))),'Data Summary'!CU196="Yes"),100-OFFSET('Sanitation Data'!$F$4,0,10*ROW('Sanitation Data'!F190)),NA())</f>
        <v>#N/A</v>
      </c>
      <c r="AG196" s="508" t="e">
        <f ca="1">+IF(AND(ISNUMBER(OFFSET('Sanitation Data'!$F$6,0,10*ROW('Sanitation Data'!F190))),'Data Summary'!CV196="Yes"),OFFSET('Sanitation Data'!$F$6,0,10*ROW('Sanitation Data'!F190)),NA())</f>
        <v>#N/A</v>
      </c>
      <c r="AH196" s="508" t="e">
        <f ca="1">+IF(AND(ISNUMBER(OFFSET('Sanitation Data'!$F$10,0,10*ROW('Sanitation Data'!F190))),'Data Summary'!CW196="Yes"),OFFSET('Sanitation Data'!$F$10,0,10*ROW('Sanitation Data'!F190)),NA())</f>
        <v>#N/A</v>
      </c>
      <c r="AI196" s="508" t="e">
        <f ca="1">+IF(AND(ISNUMBER(OFFSET('Sanitation Data'!$F$11,0,10*ROW('Sanitation Data'!F190))),'Data Summary'!CX196="Yes"),OFFSET('Sanitation Data'!$F$11,0,10*ROW('Sanitation Data'!F190)),NA())</f>
        <v>#N/A</v>
      </c>
      <c r="AJ196" s="508" t="e">
        <f ca="1">+IF(AND(ISNUMBER(OFFSET('Sanitation Data'!$F$12,0,10*ROW('Sanitation Data'!F190))),'Data Summary'!CY196="Yes"),OFFSET('Sanitation Data'!$F$12,0,10*ROW('Sanitation Data'!F190)),NA())</f>
        <v>#N/A</v>
      </c>
      <c r="AK196" s="508" t="e">
        <f ca="1">+IF(AND(ISNUMBER(OFFSET('Sanitation Data'!$G$4,0,10*ROW('Sanitation Data'!G190))),'Data Summary'!CZ196="Yes"),100-OFFSET('Sanitation Data'!$G$4,0,10*ROW('Sanitation Data'!G190)),NA())</f>
        <v>#N/A</v>
      </c>
      <c r="AL196" s="508" t="e">
        <f ca="1">+IF(AND(ISNUMBER(OFFSET('Sanitation Data'!$G$6,0,10*ROW('Sanitation Data'!G190))),'Data Summary'!DA196="Yes"),OFFSET('Sanitation Data'!$G$6,0,10*ROW('Sanitation Data'!G190)),NA())</f>
        <v>#N/A</v>
      </c>
      <c r="AM196" s="508" t="e">
        <f ca="1">+IF(AND(ISNUMBER(OFFSET('Sanitation Data'!$G$10,0,10*ROW('Sanitation Data'!G190))),'Data Summary'!DB196="Yes"),OFFSET('Sanitation Data'!$G$10,0,10*ROW('Sanitation Data'!G190)),NA())</f>
        <v>#N/A</v>
      </c>
      <c r="AN196" s="508" t="e">
        <f ca="1">+IF(AND(ISNUMBER(OFFSET('Sanitation Data'!$G$11,0,10*ROW('Sanitation Data'!G190))),'Data Summary'!DC196="Yes"),OFFSET('Sanitation Data'!$G$11,0,10*ROW('Sanitation Data'!G190)),NA())</f>
        <v>#N/A</v>
      </c>
      <c r="AO196" s="508" t="e">
        <f ca="1">+IF(AND(ISNUMBER(OFFSET('Sanitation Data'!$G$12,0,10*ROW('Sanitation Data'!G190))),'Data Summary'!DD196="Yes"),OFFSET('Sanitation Data'!$G$12,0,10*ROW('Sanitation Data'!G190)),NA())</f>
        <v>#N/A</v>
      </c>
      <c r="AP196" s="508" t="e">
        <f ca="1">+IF(AND(ISNUMBER(OFFSET('Sanitation Data'!$H$4,0,10*ROW('Sanitation Data'!H190))),'Data Summary'!DE196="Yes"),100-OFFSET('Sanitation Data'!$H$4,0,10*ROW('Sanitation Data'!H190)),NA())</f>
        <v>#N/A</v>
      </c>
      <c r="AQ196" s="508" t="e">
        <f ca="1">+IF(AND(ISNUMBER(OFFSET('Sanitation Data'!$H$6,0,10*ROW('Sanitation Data'!H190))),'Data Summary'!DF196="Yes"),OFFSET('Sanitation Data'!$H$6,0,10*ROW('Sanitation Data'!H190)),NA())</f>
        <v>#N/A</v>
      </c>
      <c r="AR196" s="508" t="e">
        <f ca="1">+IF(AND(ISNUMBER(OFFSET('Sanitation Data'!$H$10,0,10*ROW('Sanitation Data'!H190))),'Data Summary'!DG196="Yes"),OFFSET('Sanitation Data'!$H$10,0,10*ROW('Sanitation Data'!H190)),NA())</f>
        <v>#N/A</v>
      </c>
      <c r="AS196" s="508" t="e">
        <f ca="1">+IF(AND(ISNUMBER(OFFSET('Sanitation Data'!$H$11,0,10*ROW('Sanitation Data'!H190))),'Data Summary'!DH196="Yes"),OFFSET('Sanitation Data'!$H$11,0,10*ROW('Sanitation Data'!H190)),NA())</f>
        <v>#N/A</v>
      </c>
      <c r="AT196" s="508" t="e">
        <f ca="1">+IF(AND(ISNUMBER(OFFSET('Sanitation Data'!$H$12,0,10*ROW('Sanitation Data'!H190))),'Data Summary'!DI196="Yes"),OFFSET('Sanitation Data'!$H$12,0,10*ROW('Sanitation Data'!H190)),NA())</f>
        <v>#N/A</v>
      </c>
      <c r="AU196" s="508" t="e">
        <f ca="1">+IF(AND(ISNUMBER(OFFSET('Sanitation Data'!$I$4,0,10*ROW('Sanitation Data'!I190))),'Data Summary'!DJ196="Yes"),100-OFFSET('Sanitation Data'!$I$4,0,10*ROW('Sanitation Data'!I190)),NA())</f>
        <v>#N/A</v>
      </c>
      <c r="AV196" s="508" t="e">
        <f ca="1">+IF(AND(ISNUMBER(OFFSET('Sanitation Data'!$I$6,0,10*ROW('Sanitation Data'!I190))),'Data Summary'!DK196="Yes"),OFFSET('Sanitation Data'!$I$6,0,10*ROW('Sanitation Data'!I190)),NA())</f>
        <v>#N/A</v>
      </c>
      <c r="AW196" s="508" t="e">
        <f ca="1">+IF(AND(ISNUMBER(OFFSET('Sanitation Data'!$I$10,0,10*ROW('Sanitation Data'!I190))),'Data Summary'!DL196="Yes"),OFFSET('Sanitation Data'!$I$10,0,10*ROW('Sanitation Data'!I190)),NA())</f>
        <v>#N/A</v>
      </c>
      <c r="AX196" s="508" t="e">
        <f ca="1">+IF(AND(ISNUMBER(OFFSET('Sanitation Data'!$I$11,0,10*ROW('Sanitation Data'!I190))),'Data Summary'!DM196="Yes"),OFFSET('Sanitation Data'!$I$11,0,10*ROW('Sanitation Data'!I190)),NA())</f>
        <v>#N/A</v>
      </c>
      <c r="AY196" s="508" t="e">
        <f ca="1">+IF(AND(ISNUMBER(OFFSET('Sanitation Data'!$I$12,0,10*ROW('Sanitation Data'!I190))),'Data Summary'!DN196="Yes"),OFFSET('Sanitation Data'!$I$12,0,10*ROW('Sanitation Data'!I190)),NA())</f>
        <v>#N/A</v>
      </c>
      <c r="AZ196" s="509" t="e">
        <f ca="1">+IF(AND(ISNUMBER(OFFSET('Hygiene Data'!$D$5,0,10*ROW('Hygiene Data'!D190))),'Data Summary'!DO196="Yes"),OFFSET('Hygiene Data'!$D$5,0,10*ROW('Hygiene Data'!D190)),NA())</f>
        <v>#N/A</v>
      </c>
      <c r="BA196" s="509" t="e">
        <f ca="1">+IF(AND(ISNUMBER(OFFSET('Hygiene Data'!$D$7,0,10*ROW('Hygiene Data'!D190))),'Data Summary'!DP196="Yes"),OFFSET('Hygiene Data'!$D$7,0,10*ROW('Hygiene Data'!D190)),NA())</f>
        <v>#N/A</v>
      </c>
      <c r="BB196" s="509" t="e">
        <f ca="1">+IF(AND(ISNUMBER(OFFSET('Hygiene Data'!$D$9,0,10*ROW('Hygiene Data'!D190))),'Data Summary'!DQ196="Yes"),OFFSET('Hygiene Data'!$D$9,0,10*ROW('Hygiene Data'!D190)),NA())</f>
        <v>#N/A</v>
      </c>
      <c r="BC196" s="509" t="e">
        <f ca="1">+IF(AND(ISNUMBER(OFFSET('Hygiene Data'!$E$5,0,10*ROW('Hygiene Data'!E190))),'Data Summary'!DR196="Yes"),OFFSET('Hygiene Data'!$E$5,0,10*ROW('Hygiene Data'!E190)),NA())</f>
        <v>#N/A</v>
      </c>
      <c r="BD196" s="509" t="e">
        <f ca="1">+IF(AND(ISNUMBER(OFFSET('Hygiene Data'!$E$7,0,10*ROW('Hygiene Data'!E190))),'Data Summary'!DS196="Yes"),OFFSET('Hygiene Data'!$E$7,0,10*ROW('Hygiene Data'!E190)),NA())</f>
        <v>#N/A</v>
      </c>
      <c r="BE196" s="509" t="e">
        <f ca="1">+IF(AND(ISNUMBER(OFFSET('Hygiene Data'!$E$9,0,10*ROW('Hygiene Data'!E190))),'Data Summary'!DT196="Yes"),OFFSET('Hygiene Data'!$E$9,0,10*ROW('Hygiene Data'!E190)),NA())</f>
        <v>#N/A</v>
      </c>
      <c r="BF196" s="509" t="e">
        <f ca="1">+IF(AND(ISNUMBER(OFFSET('Hygiene Data'!$F$5,0,10*ROW('Hygiene Data'!F190))),'Data Summary'!DU196="Yes"),OFFSET('Hygiene Data'!$F$5,0,10*ROW('Hygiene Data'!F190)),NA())</f>
        <v>#N/A</v>
      </c>
      <c r="BG196" s="509" t="e">
        <f ca="1">+IF(AND(ISNUMBER(OFFSET('Hygiene Data'!$F$7,0,10*ROW('Hygiene Data'!F190))),'Data Summary'!DV196="Yes"),OFFSET('Hygiene Data'!$F$7,0,10*ROW('Hygiene Data'!F190)),NA())</f>
        <v>#N/A</v>
      </c>
      <c r="BH196" s="509" t="e">
        <f ca="1">+IF(AND(ISNUMBER(OFFSET('Hygiene Data'!$F$9,0,10*ROW('Hygiene Data'!F190))),'Data Summary'!DW196="Yes"),OFFSET('Hygiene Data'!$F$9,0,10*ROW('Hygiene Data'!F190)),NA())</f>
        <v>#N/A</v>
      </c>
      <c r="BI196" s="509" t="e">
        <f ca="1">+IF(AND(ISNUMBER(OFFSET('Hygiene Data'!$G$5,0,10*ROW('Hygiene Data'!G190))),'Data Summary'!DX196="Yes"),OFFSET('Hygiene Data'!$G$5,0,10*ROW('Hygiene Data'!G190)),NA())</f>
        <v>#N/A</v>
      </c>
      <c r="BJ196" s="509" t="e">
        <f ca="1">+IF(AND(ISNUMBER(OFFSET('Hygiene Data'!$G$7,0,10*ROW('Hygiene Data'!G190))),'Data Summary'!DY196="Yes"),OFFSET('Hygiene Data'!$G$7,0,10*ROW('Hygiene Data'!G190)),NA())</f>
        <v>#N/A</v>
      </c>
      <c r="BK196" s="509" t="e">
        <f ca="1">+IF(AND(ISNUMBER(OFFSET('Hygiene Data'!$G$9,0,10*ROW('Hygiene Data'!G190))),'Data Summary'!DZ196="Yes"),OFFSET('Hygiene Data'!$G$9,0,10*ROW('Hygiene Data'!G190)),NA())</f>
        <v>#N/A</v>
      </c>
      <c r="BL196" s="509" t="e">
        <f ca="1">+IF(AND(ISNUMBER(OFFSET('Hygiene Data'!$H$5,0,10*ROW('Hygiene Data'!H190))),'Data Summary'!EA196="Yes"),OFFSET('Hygiene Data'!$H$5,0,10*ROW('Hygiene Data'!H190)),NA())</f>
        <v>#N/A</v>
      </c>
      <c r="BM196" s="509" t="e">
        <f ca="1">+IF(AND(ISNUMBER(OFFSET('Hygiene Data'!$H$7,0,10*ROW('Hygiene Data'!H190))),'Data Summary'!EB196="Yes"),OFFSET('Hygiene Data'!$H$7,0,10*ROW('Hygiene Data'!H190)),NA())</f>
        <v>#N/A</v>
      </c>
      <c r="BN196" s="509" t="e">
        <f ca="1">+IF(AND(ISNUMBER(OFFSET('Hygiene Data'!$H$9,0,10*ROW('Hygiene Data'!H190))),'Data Summary'!EC196="Yes"),OFFSET('Hygiene Data'!$H$9,0,10*ROW('Hygiene Data'!H190)),NA())</f>
        <v>#N/A</v>
      </c>
      <c r="BO196" s="509" t="e">
        <f ca="1">+IF(AND(ISNUMBER(OFFSET('Hygiene Data'!$I$5,0,10*ROW('Hygiene Data'!I190))),'Data Summary'!ED196="Yes"),OFFSET('Hygiene Data'!$I$5,0,10*ROW('Hygiene Data'!I190)),NA())</f>
        <v>#N/A</v>
      </c>
      <c r="BP196" s="509" t="e">
        <f ca="1">+IF(AND(ISNUMBER(OFFSET('Hygiene Data'!$I$7,0,10*ROW('Hygiene Data'!I190))),'Data Summary'!EE196="Yes"),OFFSET('Hygiene Data'!$I$7,0,10*ROW('Hygiene Data'!I190)),NA())</f>
        <v>#N/A</v>
      </c>
      <c r="BQ196" s="509" t="e">
        <f ca="1">+IF(AND(ISNUMBER(OFFSET('Hygiene Data'!$I$9,0,10*ROW('Hygiene Data'!I190))),'Data Summary'!EF196="Yes"),OFFSET('Hygiene Data'!$I$9,0,10*ROW('Hygiene Data'!I190)),NA())</f>
        <v>#N/A</v>
      </c>
    </row>
    <row r="197" spans="1:69" x14ac:dyDescent="0.25">
      <c r="A197" s="505" t="e">
        <f ca="1">+RIGHT('Data Summary'!A197,LEN('Data Summary'!A197)-9)</f>
        <v>#VALUE!</v>
      </c>
      <c r="B197" s="479" t="str">
        <f ca="1">+IF(ISTEXT('Data Summary'!B197),'Data Summary'!B197,"")</f>
        <v/>
      </c>
      <c r="C197" s="506" t="e">
        <f ca="1">+VALUE('Data Summary'!C197)</f>
        <v>#VALUE!</v>
      </c>
      <c r="D197" s="507" t="e">
        <f ca="1">+IF(AND(ISNUMBER(OFFSET('Water Data'!$D$4,0,10*ROW('Water Data'!D191))),'Data Summary'!BS197="Yes"),100-OFFSET('Water Data'!$D$4,0,10*ROW('Water Data'!D191)),NA())</f>
        <v>#N/A</v>
      </c>
      <c r="E197" s="507" t="e">
        <f ca="1">+IF(AND(ISNUMBER(OFFSET('Water Data'!$D$6,0,10*ROW('Water Data'!D191))),'Data Summary'!BT197="Yes"),OFFSET('Water Data'!$D$6,0,10*ROW('Water Data'!D191)),NA())</f>
        <v>#N/A</v>
      </c>
      <c r="F197" s="507" t="e">
        <f ca="1">+IF(AND(ISNUMBER(OFFSET('Water Data'!$D$9,0,10*ROW('Water Data'!D191))),'Data Summary'!BU197="Yes"),OFFSET('Water Data'!$D$9,0,10*ROW('Water Data'!D191)),NA())</f>
        <v>#N/A</v>
      </c>
      <c r="G197" s="507" t="e">
        <f ca="1">+IF(AND(ISNUMBER(OFFSET('Water Data'!$E$4,0,10*ROW('Water Data'!E191))),'Data Summary'!BV197="Yes"),100-OFFSET('Water Data'!$E$4,0,10*ROW('Water Data'!E191)),NA())</f>
        <v>#N/A</v>
      </c>
      <c r="H197" s="507" t="e">
        <f ca="1">+IF(AND(ISNUMBER(OFFSET('Water Data'!$E$6,0,10*ROW('Water Data'!E191))),'Data Summary'!BW197="Yes"),OFFSET('Water Data'!$E$6,0,10*ROW('Water Data'!E191)),NA())</f>
        <v>#N/A</v>
      </c>
      <c r="I197" s="507" t="e">
        <f ca="1">+IF(AND(ISNUMBER(OFFSET('Water Data'!$E$9,0,10*ROW('Water Data'!E191))),'Data Summary'!BX197="Yes"),OFFSET('Water Data'!$E$9,0,10*ROW('Water Data'!E191)),NA())</f>
        <v>#N/A</v>
      </c>
      <c r="J197" s="507" t="e">
        <f ca="1">+IF(AND(ISNUMBER(OFFSET('Water Data'!$F$4,0,10*ROW('Water Data'!F191))),'Data Summary'!BY197="Yes"),100-OFFSET('Water Data'!$F$4,0,10*ROW('Water Data'!F191)),NA())</f>
        <v>#N/A</v>
      </c>
      <c r="K197" s="507" t="e">
        <f ca="1">+IF(AND(ISNUMBER(OFFSET('Water Data'!$F$6,0,10*ROW('Water Data'!F191))),'Data Summary'!BZ197="Yes"),OFFSET('Water Data'!$F$6,0,10*ROW('Water Data'!F191)),NA())</f>
        <v>#N/A</v>
      </c>
      <c r="L197" s="507" t="e">
        <f ca="1">+IF(AND(ISNUMBER(OFFSET('Water Data'!$F$9,0,10*ROW('Water Data'!F191))),'Data Summary'!CA197="Yes"),OFFSET('Water Data'!$F$9,0,10*ROW('Water Data'!F191)),NA())</f>
        <v>#N/A</v>
      </c>
      <c r="M197" s="507" t="e">
        <f ca="1">+IF(AND(ISNUMBER(OFFSET('Water Data'!$G$4,0,10*ROW('Water Data'!G191))),'Data Summary'!CB197="Yes"),100-OFFSET('Water Data'!$G$4,0,10*ROW('Water Data'!G191)),NA())</f>
        <v>#N/A</v>
      </c>
      <c r="N197" s="507" t="e">
        <f ca="1">+IF(AND(ISNUMBER(OFFSET('Water Data'!$G$6,0,10*ROW('Water Data'!G191))),'Data Summary'!CC197="Yes"),OFFSET('Water Data'!$G$6,0,10*ROW('Water Data'!G191)),NA())</f>
        <v>#N/A</v>
      </c>
      <c r="O197" s="507" t="e">
        <f ca="1">+IF(AND(ISNUMBER(OFFSET('Water Data'!$G$9,0,10*ROW('Water Data'!G191))),'Data Summary'!CD197="Yes"),OFFSET('Water Data'!$G$9,0,10*ROW('Water Data'!G191)),NA())</f>
        <v>#N/A</v>
      </c>
      <c r="P197" s="507" t="e">
        <f ca="1">+IF(AND(ISNUMBER(OFFSET('Water Data'!$H$4,0,10*ROW('Water Data'!H191))),'Data Summary'!CE197="Yes"),100-OFFSET('Water Data'!$H$4,0,10*ROW('Water Data'!H191)),NA())</f>
        <v>#N/A</v>
      </c>
      <c r="Q197" s="507" t="e">
        <f ca="1">+IF(AND(ISNUMBER(OFFSET('Water Data'!$H$6,0,10*ROW('Water Data'!H191))),'Data Summary'!CF197="Yes"),OFFSET('Water Data'!$H$6,0,10*ROW('Water Data'!H191)),NA())</f>
        <v>#N/A</v>
      </c>
      <c r="R197" s="507" t="e">
        <f ca="1">+IF(AND(ISNUMBER(OFFSET('Water Data'!$H$9,0,10*ROW('Water Data'!H191))),'Data Summary'!CG197="Yes"),OFFSET('Water Data'!$H$9,0,10*ROW('Water Data'!H191)),NA())</f>
        <v>#N/A</v>
      </c>
      <c r="S197" s="507" t="e">
        <f ca="1">+IF(AND(ISNUMBER(OFFSET('Water Data'!$I$4,0,10*ROW('Water Data'!I191))),'Data Summary'!CH197="Yes"),100-OFFSET('Water Data'!$I$4,0,10*ROW('Water Data'!I191)),NA())</f>
        <v>#N/A</v>
      </c>
      <c r="T197" s="507" t="e">
        <f ca="1">+IF(AND(ISNUMBER(OFFSET('Water Data'!$I$6,0,10*ROW('Water Data'!I191))),'Data Summary'!CI197="Yes"),OFFSET('Water Data'!$I$6,0,10*ROW('Water Data'!I191)),NA())</f>
        <v>#N/A</v>
      </c>
      <c r="U197" s="507" t="e">
        <f ca="1">+IF(AND(ISNUMBER(OFFSET('Water Data'!$I$9,0,10*ROW('Water Data'!I191))),'Data Summary'!CJ197="Yes"),OFFSET('Water Data'!$I$9,0,10*ROW('Water Data'!I191)),NA())</f>
        <v>#N/A</v>
      </c>
      <c r="V197" s="508" t="e">
        <f ca="1">+IF(AND(ISNUMBER(OFFSET('Sanitation Data'!$D$4,0,10*ROW('Sanitation Data'!D191))),'Data Summary'!CK197="Yes"),100-OFFSET('Sanitation Data'!$D$4,0,10*ROW('Sanitation Data'!D191)),NA())</f>
        <v>#N/A</v>
      </c>
      <c r="W197" s="508" t="e">
        <f ca="1">+IF(AND(ISNUMBER(OFFSET('Sanitation Data'!$D$6,0,10*ROW('Sanitation Data'!D191))),'Data Summary'!CL197="Yes"),OFFSET('Sanitation Data'!$D$6,0,10*ROW('Sanitation Data'!D191)),NA())</f>
        <v>#N/A</v>
      </c>
      <c r="X197" s="508" t="e">
        <f ca="1">+IF(AND(ISNUMBER(OFFSET('Sanitation Data'!$D$10,0,10*ROW('Sanitation Data'!D191))),'Data Summary'!CM197="Yes"),OFFSET('Sanitation Data'!$D$10,0,10*ROW('Sanitation Data'!D191)),NA())</f>
        <v>#N/A</v>
      </c>
      <c r="Y197" s="508" t="e">
        <f ca="1">+IF(AND(ISNUMBER(OFFSET('Sanitation Data'!$D$11,0,10*ROW('Sanitation Data'!D191))),'Data Summary'!CN197="Yes"),OFFSET('Sanitation Data'!$D$11,0,10*ROW('Sanitation Data'!D191)),NA())</f>
        <v>#N/A</v>
      </c>
      <c r="Z197" s="508" t="e">
        <f ca="1">+IF(AND(ISNUMBER(OFFSET('Sanitation Data'!$D$12,0,10*ROW('Sanitation Data'!D191))),'Data Summary'!CO197="Yes"),OFFSET('Sanitation Data'!$D$12,0,10*ROW('Sanitation Data'!D191)),NA())</f>
        <v>#N/A</v>
      </c>
      <c r="AA197" s="508" t="e">
        <f ca="1">+IF(AND(ISNUMBER(OFFSET('Sanitation Data'!$E$4,0,10*ROW('Sanitation Data'!E191))),'Data Summary'!CP197="Yes"),100-OFFSET('Sanitation Data'!$E$4,0,10*ROW('Sanitation Data'!E191)),NA())</f>
        <v>#N/A</v>
      </c>
      <c r="AB197" s="508" t="e">
        <f ca="1">+IF(AND(ISNUMBER(OFFSET('Sanitation Data'!$E$6,0,10*ROW('Sanitation Data'!E191))),'Data Summary'!CQ197="Yes"),OFFSET('Sanitation Data'!$E$6,0,10*ROW('Sanitation Data'!E191)),NA())</f>
        <v>#N/A</v>
      </c>
      <c r="AC197" s="508" t="e">
        <f ca="1">+IF(AND(ISNUMBER(OFFSET('Sanitation Data'!$E$10,0,10*ROW('Sanitation Data'!E191))),'Data Summary'!CR197="Yes"),OFFSET('Sanitation Data'!$E$10,0,10*ROW('Sanitation Data'!E191)),NA())</f>
        <v>#N/A</v>
      </c>
      <c r="AD197" s="508" t="e">
        <f ca="1">+IF(AND(ISNUMBER(OFFSET('Sanitation Data'!$E$11,0,10*ROW('Sanitation Data'!E191))),'Data Summary'!CS197="Yes"),OFFSET('Sanitation Data'!$E$11,0,10*ROW('Sanitation Data'!E191)),NA())</f>
        <v>#N/A</v>
      </c>
      <c r="AE197" s="508" t="e">
        <f ca="1">+IF(AND(ISNUMBER(OFFSET('Sanitation Data'!$E$12,0,10*ROW('Sanitation Data'!E191))),'Data Summary'!CT197="Yes"),OFFSET('Sanitation Data'!$E$12,0,10*ROW('Sanitation Data'!E191)),NA())</f>
        <v>#N/A</v>
      </c>
      <c r="AF197" s="508" t="e">
        <f ca="1">+IF(AND(ISNUMBER(OFFSET('Sanitation Data'!$F$4,0,10*ROW('Sanitation Data'!F191))),'Data Summary'!CU197="Yes"),100-OFFSET('Sanitation Data'!$F$4,0,10*ROW('Sanitation Data'!F191)),NA())</f>
        <v>#N/A</v>
      </c>
      <c r="AG197" s="508" t="e">
        <f ca="1">+IF(AND(ISNUMBER(OFFSET('Sanitation Data'!$F$6,0,10*ROW('Sanitation Data'!F191))),'Data Summary'!CV197="Yes"),OFFSET('Sanitation Data'!$F$6,0,10*ROW('Sanitation Data'!F191)),NA())</f>
        <v>#N/A</v>
      </c>
      <c r="AH197" s="508" t="e">
        <f ca="1">+IF(AND(ISNUMBER(OFFSET('Sanitation Data'!$F$10,0,10*ROW('Sanitation Data'!F191))),'Data Summary'!CW197="Yes"),OFFSET('Sanitation Data'!$F$10,0,10*ROW('Sanitation Data'!F191)),NA())</f>
        <v>#N/A</v>
      </c>
      <c r="AI197" s="508" t="e">
        <f ca="1">+IF(AND(ISNUMBER(OFFSET('Sanitation Data'!$F$11,0,10*ROW('Sanitation Data'!F191))),'Data Summary'!CX197="Yes"),OFFSET('Sanitation Data'!$F$11,0,10*ROW('Sanitation Data'!F191)),NA())</f>
        <v>#N/A</v>
      </c>
      <c r="AJ197" s="508" t="e">
        <f ca="1">+IF(AND(ISNUMBER(OFFSET('Sanitation Data'!$F$12,0,10*ROW('Sanitation Data'!F191))),'Data Summary'!CY197="Yes"),OFFSET('Sanitation Data'!$F$12,0,10*ROW('Sanitation Data'!F191)),NA())</f>
        <v>#N/A</v>
      </c>
      <c r="AK197" s="508" t="e">
        <f ca="1">+IF(AND(ISNUMBER(OFFSET('Sanitation Data'!$G$4,0,10*ROW('Sanitation Data'!G191))),'Data Summary'!CZ197="Yes"),100-OFFSET('Sanitation Data'!$G$4,0,10*ROW('Sanitation Data'!G191)),NA())</f>
        <v>#N/A</v>
      </c>
      <c r="AL197" s="508" t="e">
        <f ca="1">+IF(AND(ISNUMBER(OFFSET('Sanitation Data'!$G$6,0,10*ROW('Sanitation Data'!G191))),'Data Summary'!DA197="Yes"),OFFSET('Sanitation Data'!$G$6,0,10*ROW('Sanitation Data'!G191)),NA())</f>
        <v>#N/A</v>
      </c>
      <c r="AM197" s="508" t="e">
        <f ca="1">+IF(AND(ISNUMBER(OFFSET('Sanitation Data'!$G$10,0,10*ROW('Sanitation Data'!G191))),'Data Summary'!DB197="Yes"),OFFSET('Sanitation Data'!$G$10,0,10*ROW('Sanitation Data'!G191)),NA())</f>
        <v>#N/A</v>
      </c>
      <c r="AN197" s="508" t="e">
        <f ca="1">+IF(AND(ISNUMBER(OFFSET('Sanitation Data'!$G$11,0,10*ROW('Sanitation Data'!G191))),'Data Summary'!DC197="Yes"),OFFSET('Sanitation Data'!$G$11,0,10*ROW('Sanitation Data'!G191)),NA())</f>
        <v>#N/A</v>
      </c>
      <c r="AO197" s="508" t="e">
        <f ca="1">+IF(AND(ISNUMBER(OFFSET('Sanitation Data'!$G$12,0,10*ROW('Sanitation Data'!G191))),'Data Summary'!DD197="Yes"),OFFSET('Sanitation Data'!$G$12,0,10*ROW('Sanitation Data'!G191)),NA())</f>
        <v>#N/A</v>
      </c>
      <c r="AP197" s="508" t="e">
        <f ca="1">+IF(AND(ISNUMBER(OFFSET('Sanitation Data'!$H$4,0,10*ROW('Sanitation Data'!H191))),'Data Summary'!DE197="Yes"),100-OFFSET('Sanitation Data'!$H$4,0,10*ROW('Sanitation Data'!H191)),NA())</f>
        <v>#N/A</v>
      </c>
      <c r="AQ197" s="508" t="e">
        <f ca="1">+IF(AND(ISNUMBER(OFFSET('Sanitation Data'!$H$6,0,10*ROW('Sanitation Data'!H191))),'Data Summary'!DF197="Yes"),OFFSET('Sanitation Data'!$H$6,0,10*ROW('Sanitation Data'!H191)),NA())</f>
        <v>#N/A</v>
      </c>
      <c r="AR197" s="508" t="e">
        <f ca="1">+IF(AND(ISNUMBER(OFFSET('Sanitation Data'!$H$10,0,10*ROW('Sanitation Data'!H191))),'Data Summary'!DG197="Yes"),OFFSET('Sanitation Data'!$H$10,0,10*ROW('Sanitation Data'!H191)),NA())</f>
        <v>#N/A</v>
      </c>
      <c r="AS197" s="508" t="e">
        <f ca="1">+IF(AND(ISNUMBER(OFFSET('Sanitation Data'!$H$11,0,10*ROW('Sanitation Data'!H191))),'Data Summary'!DH197="Yes"),OFFSET('Sanitation Data'!$H$11,0,10*ROW('Sanitation Data'!H191)),NA())</f>
        <v>#N/A</v>
      </c>
      <c r="AT197" s="508" t="e">
        <f ca="1">+IF(AND(ISNUMBER(OFFSET('Sanitation Data'!$H$12,0,10*ROW('Sanitation Data'!H191))),'Data Summary'!DI197="Yes"),OFFSET('Sanitation Data'!$H$12,0,10*ROW('Sanitation Data'!H191)),NA())</f>
        <v>#N/A</v>
      </c>
      <c r="AU197" s="508" t="e">
        <f ca="1">+IF(AND(ISNUMBER(OFFSET('Sanitation Data'!$I$4,0,10*ROW('Sanitation Data'!I191))),'Data Summary'!DJ197="Yes"),100-OFFSET('Sanitation Data'!$I$4,0,10*ROW('Sanitation Data'!I191)),NA())</f>
        <v>#N/A</v>
      </c>
      <c r="AV197" s="508" t="e">
        <f ca="1">+IF(AND(ISNUMBER(OFFSET('Sanitation Data'!$I$6,0,10*ROW('Sanitation Data'!I191))),'Data Summary'!DK197="Yes"),OFFSET('Sanitation Data'!$I$6,0,10*ROW('Sanitation Data'!I191)),NA())</f>
        <v>#N/A</v>
      </c>
      <c r="AW197" s="508" t="e">
        <f ca="1">+IF(AND(ISNUMBER(OFFSET('Sanitation Data'!$I$10,0,10*ROW('Sanitation Data'!I191))),'Data Summary'!DL197="Yes"),OFFSET('Sanitation Data'!$I$10,0,10*ROW('Sanitation Data'!I191)),NA())</f>
        <v>#N/A</v>
      </c>
      <c r="AX197" s="508" t="e">
        <f ca="1">+IF(AND(ISNUMBER(OFFSET('Sanitation Data'!$I$11,0,10*ROW('Sanitation Data'!I191))),'Data Summary'!DM197="Yes"),OFFSET('Sanitation Data'!$I$11,0,10*ROW('Sanitation Data'!I191)),NA())</f>
        <v>#N/A</v>
      </c>
      <c r="AY197" s="508" t="e">
        <f ca="1">+IF(AND(ISNUMBER(OFFSET('Sanitation Data'!$I$12,0,10*ROW('Sanitation Data'!I191))),'Data Summary'!DN197="Yes"),OFFSET('Sanitation Data'!$I$12,0,10*ROW('Sanitation Data'!I191)),NA())</f>
        <v>#N/A</v>
      </c>
      <c r="AZ197" s="509" t="e">
        <f ca="1">+IF(AND(ISNUMBER(OFFSET('Hygiene Data'!$D$5,0,10*ROW('Hygiene Data'!D191))),'Data Summary'!DO197="Yes"),OFFSET('Hygiene Data'!$D$5,0,10*ROW('Hygiene Data'!D191)),NA())</f>
        <v>#N/A</v>
      </c>
      <c r="BA197" s="509" t="e">
        <f ca="1">+IF(AND(ISNUMBER(OFFSET('Hygiene Data'!$D$7,0,10*ROW('Hygiene Data'!D191))),'Data Summary'!DP197="Yes"),OFFSET('Hygiene Data'!$D$7,0,10*ROW('Hygiene Data'!D191)),NA())</f>
        <v>#N/A</v>
      </c>
      <c r="BB197" s="509" t="e">
        <f ca="1">+IF(AND(ISNUMBER(OFFSET('Hygiene Data'!$D$9,0,10*ROW('Hygiene Data'!D191))),'Data Summary'!DQ197="Yes"),OFFSET('Hygiene Data'!$D$9,0,10*ROW('Hygiene Data'!D191)),NA())</f>
        <v>#N/A</v>
      </c>
      <c r="BC197" s="509" t="e">
        <f ca="1">+IF(AND(ISNUMBER(OFFSET('Hygiene Data'!$E$5,0,10*ROW('Hygiene Data'!E191))),'Data Summary'!DR197="Yes"),OFFSET('Hygiene Data'!$E$5,0,10*ROW('Hygiene Data'!E191)),NA())</f>
        <v>#N/A</v>
      </c>
      <c r="BD197" s="509" t="e">
        <f ca="1">+IF(AND(ISNUMBER(OFFSET('Hygiene Data'!$E$7,0,10*ROW('Hygiene Data'!E191))),'Data Summary'!DS197="Yes"),OFFSET('Hygiene Data'!$E$7,0,10*ROW('Hygiene Data'!E191)),NA())</f>
        <v>#N/A</v>
      </c>
      <c r="BE197" s="509" t="e">
        <f ca="1">+IF(AND(ISNUMBER(OFFSET('Hygiene Data'!$E$9,0,10*ROW('Hygiene Data'!E191))),'Data Summary'!DT197="Yes"),OFFSET('Hygiene Data'!$E$9,0,10*ROW('Hygiene Data'!E191)),NA())</f>
        <v>#N/A</v>
      </c>
      <c r="BF197" s="509" t="e">
        <f ca="1">+IF(AND(ISNUMBER(OFFSET('Hygiene Data'!$F$5,0,10*ROW('Hygiene Data'!F191))),'Data Summary'!DU197="Yes"),OFFSET('Hygiene Data'!$F$5,0,10*ROW('Hygiene Data'!F191)),NA())</f>
        <v>#N/A</v>
      </c>
      <c r="BG197" s="509" t="e">
        <f ca="1">+IF(AND(ISNUMBER(OFFSET('Hygiene Data'!$F$7,0,10*ROW('Hygiene Data'!F191))),'Data Summary'!DV197="Yes"),OFFSET('Hygiene Data'!$F$7,0,10*ROW('Hygiene Data'!F191)),NA())</f>
        <v>#N/A</v>
      </c>
      <c r="BH197" s="509" t="e">
        <f ca="1">+IF(AND(ISNUMBER(OFFSET('Hygiene Data'!$F$9,0,10*ROW('Hygiene Data'!F191))),'Data Summary'!DW197="Yes"),OFFSET('Hygiene Data'!$F$9,0,10*ROW('Hygiene Data'!F191)),NA())</f>
        <v>#N/A</v>
      </c>
      <c r="BI197" s="509" t="e">
        <f ca="1">+IF(AND(ISNUMBER(OFFSET('Hygiene Data'!$G$5,0,10*ROW('Hygiene Data'!G191))),'Data Summary'!DX197="Yes"),OFFSET('Hygiene Data'!$G$5,0,10*ROW('Hygiene Data'!G191)),NA())</f>
        <v>#N/A</v>
      </c>
      <c r="BJ197" s="509" t="e">
        <f ca="1">+IF(AND(ISNUMBER(OFFSET('Hygiene Data'!$G$7,0,10*ROW('Hygiene Data'!G191))),'Data Summary'!DY197="Yes"),OFFSET('Hygiene Data'!$G$7,0,10*ROW('Hygiene Data'!G191)),NA())</f>
        <v>#N/A</v>
      </c>
      <c r="BK197" s="509" t="e">
        <f ca="1">+IF(AND(ISNUMBER(OFFSET('Hygiene Data'!$G$9,0,10*ROW('Hygiene Data'!G191))),'Data Summary'!DZ197="Yes"),OFFSET('Hygiene Data'!$G$9,0,10*ROW('Hygiene Data'!G191)),NA())</f>
        <v>#N/A</v>
      </c>
      <c r="BL197" s="509" t="e">
        <f ca="1">+IF(AND(ISNUMBER(OFFSET('Hygiene Data'!$H$5,0,10*ROW('Hygiene Data'!H191))),'Data Summary'!EA197="Yes"),OFFSET('Hygiene Data'!$H$5,0,10*ROW('Hygiene Data'!H191)),NA())</f>
        <v>#N/A</v>
      </c>
      <c r="BM197" s="509" t="e">
        <f ca="1">+IF(AND(ISNUMBER(OFFSET('Hygiene Data'!$H$7,0,10*ROW('Hygiene Data'!H191))),'Data Summary'!EB197="Yes"),OFFSET('Hygiene Data'!$H$7,0,10*ROW('Hygiene Data'!H191)),NA())</f>
        <v>#N/A</v>
      </c>
      <c r="BN197" s="509" t="e">
        <f ca="1">+IF(AND(ISNUMBER(OFFSET('Hygiene Data'!$H$9,0,10*ROW('Hygiene Data'!H191))),'Data Summary'!EC197="Yes"),OFFSET('Hygiene Data'!$H$9,0,10*ROW('Hygiene Data'!H191)),NA())</f>
        <v>#N/A</v>
      </c>
      <c r="BO197" s="509" t="e">
        <f ca="1">+IF(AND(ISNUMBER(OFFSET('Hygiene Data'!$I$5,0,10*ROW('Hygiene Data'!I191))),'Data Summary'!ED197="Yes"),OFFSET('Hygiene Data'!$I$5,0,10*ROW('Hygiene Data'!I191)),NA())</f>
        <v>#N/A</v>
      </c>
      <c r="BP197" s="509" t="e">
        <f ca="1">+IF(AND(ISNUMBER(OFFSET('Hygiene Data'!$I$7,0,10*ROW('Hygiene Data'!I191))),'Data Summary'!EE197="Yes"),OFFSET('Hygiene Data'!$I$7,0,10*ROW('Hygiene Data'!I191)),NA())</f>
        <v>#N/A</v>
      </c>
      <c r="BQ197" s="509" t="e">
        <f ca="1">+IF(AND(ISNUMBER(OFFSET('Hygiene Data'!$I$9,0,10*ROW('Hygiene Data'!I191))),'Data Summary'!EF197="Yes"),OFFSET('Hygiene Data'!$I$9,0,10*ROW('Hygiene Data'!I191)),NA())</f>
        <v>#N/A</v>
      </c>
    </row>
    <row r="198" spans="1:69" x14ac:dyDescent="0.25">
      <c r="A198" s="505" t="e">
        <f ca="1">+RIGHT('Data Summary'!A198,LEN('Data Summary'!A198)-9)</f>
        <v>#VALUE!</v>
      </c>
      <c r="B198" s="479" t="str">
        <f ca="1">+IF(ISTEXT('Data Summary'!B198),'Data Summary'!B198,"")</f>
        <v/>
      </c>
      <c r="C198" s="506" t="e">
        <f ca="1">+VALUE('Data Summary'!C198)</f>
        <v>#VALUE!</v>
      </c>
      <c r="D198" s="507" t="e">
        <f ca="1">+IF(AND(ISNUMBER(OFFSET('Water Data'!$D$4,0,10*ROW('Water Data'!D192))),'Data Summary'!BS198="Yes"),100-OFFSET('Water Data'!$D$4,0,10*ROW('Water Data'!D192)),NA())</f>
        <v>#N/A</v>
      </c>
      <c r="E198" s="507" t="e">
        <f ca="1">+IF(AND(ISNUMBER(OFFSET('Water Data'!$D$6,0,10*ROW('Water Data'!D192))),'Data Summary'!BT198="Yes"),OFFSET('Water Data'!$D$6,0,10*ROW('Water Data'!D192)),NA())</f>
        <v>#N/A</v>
      </c>
      <c r="F198" s="507" t="e">
        <f ca="1">+IF(AND(ISNUMBER(OFFSET('Water Data'!$D$9,0,10*ROW('Water Data'!D192))),'Data Summary'!BU198="Yes"),OFFSET('Water Data'!$D$9,0,10*ROW('Water Data'!D192)),NA())</f>
        <v>#N/A</v>
      </c>
      <c r="G198" s="507" t="e">
        <f ca="1">+IF(AND(ISNUMBER(OFFSET('Water Data'!$E$4,0,10*ROW('Water Data'!E192))),'Data Summary'!BV198="Yes"),100-OFFSET('Water Data'!$E$4,0,10*ROW('Water Data'!E192)),NA())</f>
        <v>#N/A</v>
      </c>
      <c r="H198" s="507" t="e">
        <f ca="1">+IF(AND(ISNUMBER(OFFSET('Water Data'!$E$6,0,10*ROW('Water Data'!E192))),'Data Summary'!BW198="Yes"),OFFSET('Water Data'!$E$6,0,10*ROW('Water Data'!E192)),NA())</f>
        <v>#N/A</v>
      </c>
      <c r="I198" s="507" t="e">
        <f ca="1">+IF(AND(ISNUMBER(OFFSET('Water Data'!$E$9,0,10*ROW('Water Data'!E192))),'Data Summary'!BX198="Yes"),OFFSET('Water Data'!$E$9,0,10*ROW('Water Data'!E192)),NA())</f>
        <v>#N/A</v>
      </c>
      <c r="J198" s="507" t="e">
        <f ca="1">+IF(AND(ISNUMBER(OFFSET('Water Data'!$F$4,0,10*ROW('Water Data'!F192))),'Data Summary'!BY198="Yes"),100-OFFSET('Water Data'!$F$4,0,10*ROW('Water Data'!F192)),NA())</f>
        <v>#N/A</v>
      </c>
      <c r="K198" s="507" t="e">
        <f ca="1">+IF(AND(ISNUMBER(OFFSET('Water Data'!$F$6,0,10*ROW('Water Data'!F192))),'Data Summary'!BZ198="Yes"),OFFSET('Water Data'!$F$6,0,10*ROW('Water Data'!F192)),NA())</f>
        <v>#N/A</v>
      </c>
      <c r="L198" s="507" t="e">
        <f ca="1">+IF(AND(ISNUMBER(OFFSET('Water Data'!$F$9,0,10*ROW('Water Data'!F192))),'Data Summary'!CA198="Yes"),OFFSET('Water Data'!$F$9,0,10*ROW('Water Data'!F192)),NA())</f>
        <v>#N/A</v>
      </c>
      <c r="M198" s="507" t="e">
        <f ca="1">+IF(AND(ISNUMBER(OFFSET('Water Data'!$G$4,0,10*ROW('Water Data'!G192))),'Data Summary'!CB198="Yes"),100-OFFSET('Water Data'!$G$4,0,10*ROW('Water Data'!G192)),NA())</f>
        <v>#N/A</v>
      </c>
      <c r="N198" s="507" t="e">
        <f ca="1">+IF(AND(ISNUMBER(OFFSET('Water Data'!$G$6,0,10*ROW('Water Data'!G192))),'Data Summary'!CC198="Yes"),OFFSET('Water Data'!$G$6,0,10*ROW('Water Data'!G192)),NA())</f>
        <v>#N/A</v>
      </c>
      <c r="O198" s="507" t="e">
        <f ca="1">+IF(AND(ISNUMBER(OFFSET('Water Data'!$G$9,0,10*ROW('Water Data'!G192))),'Data Summary'!CD198="Yes"),OFFSET('Water Data'!$G$9,0,10*ROW('Water Data'!G192)),NA())</f>
        <v>#N/A</v>
      </c>
      <c r="P198" s="507" t="e">
        <f ca="1">+IF(AND(ISNUMBER(OFFSET('Water Data'!$H$4,0,10*ROW('Water Data'!H192))),'Data Summary'!CE198="Yes"),100-OFFSET('Water Data'!$H$4,0,10*ROW('Water Data'!H192)),NA())</f>
        <v>#N/A</v>
      </c>
      <c r="Q198" s="507" t="e">
        <f ca="1">+IF(AND(ISNUMBER(OFFSET('Water Data'!$H$6,0,10*ROW('Water Data'!H192))),'Data Summary'!CF198="Yes"),OFFSET('Water Data'!$H$6,0,10*ROW('Water Data'!H192)),NA())</f>
        <v>#N/A</v>
      </c>
      <c r="R198" s="507" t="e">
        <f ca="1">+IF(AND(ISNUMBER(OFFSET('Water Data'!$H$9,0,10*ROW('Water Data'!H192))),'Data Summary'!CG198="Yes"),OFFSET('Water Data'!$H$9,0,10*ROW('Water Data'!H192)),NA())</f>
        <v>#N/A</v>
      </c>
      <c r="S198" s="507" t="e">
        <f ca="1">+IF(AND(ISNUMBER(OFFSET('Water Data'!$I$4,0,10*ROW('Water Data'!I192))),'Data Summary'!CH198="Yes"),100-OFFSET('Water Data'!$I$4,0,10*ROW('Water Data'!I192)),NA())</f>
        <v>#N/A</v>
      </c>
      <c r="T198" s="507" t="e">
        <f ca="1">+IF(AND(ISNUMBER(OFFSET('Water Data'!$I$6,0,10*ROW('Water Data'!I192))),'Data Summary'!CI198="Yes"),OFFSET('Water Data'!$I$6,0,10*ROW('Water Data'!I192)),NA())</f>
        <v>#N/A</v>
      </c>
      <c r="U198" s="507" t="e">
        <f ca="1">+IF(AND(ISNUMBER(OFFSET('Water Data'!$I$9,0,10*ROW('Water Data'!I192))),'Data Summary'!CJ198="Yes"),OFFSET('Water Data'!$I$9,0,10*ROW('Water Data'!I192)),NA())</f>
        <v>#N/A</v>
      </c>
      <c r="V198" s="508" t="e">
        <f ca="1">+IF(AND(ISNUMBER(OFFSET('Sanitation Data'!$D$4,0,10*ROW('Sanitation Data'!D192))),'Data Summary'!CK198="Yes"),100-OFFSET('Sanitation Data'!$D$4,0,10*ROW('Sanitation Data'!D192)),NA())</f>
        <v>#N/A</v>
      </c>
      <c r="W198" s="508" t="e">
        <f ca="1">+IF(AND(ISNUMBER(OFFSET('Sanitation Data'!$D$6,0,10*ROW('Sanitation Data'!D192))),'Data Summary'!CL198="Yes"),OFFSET('Sanitation Data'!$D$6,0,10*ROW('Sanitation Data'!D192)),NA())</f>
        <v>#N/A</v>
      </c>
      <c r="X198" s="508" t="e">
        <f ca="1">+IF(AND(ISNUMBER(OFFSET('Sanitation Data'!$D$10,0,10*ROW('Sanitation Data'!D192))),'Data Summary'!CM198="Yes"),OFFSET('Sanitation Data'!$D$10,0,10*ROW('Sanitation Data'!D192)),NA())</f>
        <v>#N/A</v>
      </c>
      <c r="Y198" s="508" t="e">
        <f ca="1">+IF(AND(ISNUMBER(OFFSET('Sanitation Data'!$D$11,0,10*ROW('Sanitation Data'!D192))),'Data Summary'!CN198="Yes"),OFFSET('Sanitation Data'!$D$11,0,10*ROW('Sanitation Data'!D192)),NA())</f>
        <v>#N/A</v>
      </c>
      <c r="Z198" s="508" t="e">
        <f ca="1">+IF(AND(ISNUMBER(OFFSET('Sanitation Data'!$D$12,0,10*ROW('Sanitation Data'!D192))),'Data Summary'!CO198="Yes"),OFFSET('Sanitation Data'!$D$12,0,10*ROW('Sanitation Data'!D192)),NA())</f>
        <v>#N/A</v>
      </c>
      <c r="AA198" s="508" t="e">
        <f ca="1">+IF(AND(ISNUMBER(OFFSET('Sanitation Data'!$E$4,0,10*ROW('Sanitation Data'!E192))),'Data Summary'!CP198="Yes"),100-OFFSET('Sanitation Data'!$E$4,0,10*ROW('Sanitation Data'!E192)),NA())</f>
        <v>#N/A</v>
      </c>
      <c r="AB198" s="508" t="e">
        <f ca="1">+IF(AND(ISNUMBER(OFFSET('Sanitation Data'!$E$6,0,10*ROW('Sanitation Data'!E192))),'Data Summary'!CQ198="Yes"),OFFSET('Sanitation Data'!$E$6,0,10*ROW('Sanitation Data'!E192)),NA())</f>
        <v>#N/A</v>
      </c>
      <c r="AC198" s="508" t="e">
        <f ca="1">+IF(AND(ISNUMBER(OFFSET('Sanitation Data'!$E$10,0,10*ROW('Sanitation Data'!E192))),'Data Summary'!CR198="Yes"),OFFSET('Sanitation Data'!$E$10,0,10*ROW('Sanitation Data'!E192)),NA())</f>
        <v>#N/A</v>
      </c>
      <c r="AD198" s="508" t="e">
        <f ca="1">+IF(AND(ISNUMBER(OFFSET('Sanitation Data'!$E$11,0,10*ROW('Sanitation Data'!E192))),'Data Summary'!CS198="Yes"),OFFSET('Sanitation Data'!$E$11,0,10*ROW('Sanitation Data'!E192)),NA())</f>
        <v>#N/A</v>
      </c>
      <c r="AE198" s="508" t="e">
        <f ca="1">+IF(AND(ISNUMBER(OFFSET('Sanitation Data'!$E$12,0,10*ROW('Sanitation Data'!E192))),'Data Summary'!CT198="Yes"),OFFSET('Sanitation Data'!$E$12,0,10*ROW('Sanitation Data'!E192)),NA())</f>
        <v>#N/A</v>
      </c>
      <c r="AF198" s="508" t="e">
        <f ca="1">+IF(AND(ISNUMBER(OFFSET('Sanitation Data'!$F$4,0,10*ROW('Sanitation Data'!F192))),'Data Summary'!CU198="Yes"),100-OFFSET('Sanitation Data'!$F$4,0,10*ROW('Sanitation Data'!F192)),NA())</f>
        <v>#N/A</v>
      </c>
      <c r="AG198" s="508" t="e">
        <f ca="1">+IF(AND(ISNUMBER(OFFSET('Sanitation Data'!$F$6,0,10*ROW('Sanitation Data'!F192))),'Data Summary'!CV198="Yes"),OFFSET('Sanitation Data'!$F$6,0,10*ROW('Sanitation Data'!F192)),NA())</f>
        <v>#N/A</v>
      </c>
      <c r="AH198" s="508" t="e">
        <f ca="1">+IF(AND(ISNUMBER(OFFSET('Sanitation Data'!$F$10,0,10*ROW('Sanitation Data'!F192))),'Data Summary'!CW198="Yes"),OFFSET('Sanitation Data'!$F$10,0,10*ROW('Sanitation Data'!F192)),NA())</f>
        <v>#N/A</v>
      </c>
      <c r="AI198" s="508" t="e">
        <f ca="1">+IF(AND(ISNUMBER(OFFSET('Sanitation Data'!$F$11,0,10*ROW('Sanitation Data'!F192))),'Data Summary'!CX198="Yes"),OFFSET('Sanitation Data'!$F$11,0,10*ROW('Sanitation Data'!F192)),NA())</f>
        <v>#N/A</v>
      </c>
      <c r="AJ198" s="508" t="e">
        <f ca="1">+IF(AND(ISNUMBER(OFFSET('Sanitation Data'!$F$12,0,10*ROW('Sanitation Data'!F192))),'Data Summary'!CY198="Yes"),OFFSET('Sanitation Data'!$F$12,0,10*ROW('Sanitation Data'!F192)),NA())</f>
        <v>#N/A</v>
      </c>
      <c r="AK198" s="508" t="e">
        <f ca="1">+IF(AND(ISNUMBER(OFFSET('Sanitation Data'!$G$4,0,10*ROW('Sanitation Data'!G192))),'Data Summary'!CZ198="Yes"),100-OFFSET('Sanitation Data'!$G$4,0,10*ROW('Sanitation Data'!G192)),NA())</f>
        <v>#N/A</v>
      </c>
      <c r="AL198" s="508" t="e">
        <f ca="1">+IF(AND(ISNUMBER(OFFSET('Sanitation Data'!$G$6,0,10*ROW('Sanitation Data'!G192))),'Data Summary'!DA198="Yes"),OFFSET('Sanitation Data'!$G$6,0,10*ROW('Sanitation Data'!G192)),NA())</f>
        <v>#N/A</v>
      </c>
      <c r="AM198" s="508" t="e">
        <f ca="1">+IF(AND(ISNUMBER(OFFSET('Sanitation Data'!$G$10,0,10*ROW('Sanitation Data'!G192))),'Data Summary'!DB198="Yes"),OFFSET('Sanitation Data'!$G$10,0,10*ROW('Sanitation Data'!G192)),NA())</f>
        <v>#N/A</v>
      </c>
      <c r="AN198" s="508" t="e">
        <f ca="1">+IF(AND(ISNUMBER(OFFSET('Sanitation Data'!$G$11,0,10*ROW('Sanitation Data'!G192))),'Data Summary'!DC198="Yes"),OFFSET('Sanitation Data'!$G$11,0,10*ROW('Sanitation Data'!G192)),NA())</f>
        <v>#N/A</v>
      </c>
      <c r="AO198" s="508" t="e">
        <f ca="1">+IF(AND(ISNUMBER(OFFSET('Sanitation Data'!$G$12,0,10*ROW('Sanitation Data'!G192))),'Data Summary'!DD198="Yes"),OFFSET('Sanitation Data'!$G$12,0,10*ROW('Sanitation Data'!G192)),NA())</f>
        <v>#N/A</v>
      </c>
      <c r="AP198" s="508" t="e">
        <f ca="1">+IF(AND(ISNUMBER(OFFSET('Sanitation Data'!$H$4,0,10*ROW('Sanitation Data'!H192))),'Data Summary'!DE198="Yes"),100-OFFSET('Sanitation Data'!$H$4,0,10*ROW('Sanitation Data'!H192)),NA())</f>
        <v>#N/A</v>
      </c>
      <c r="AQ198" s="508" t="e">
        <f ca="1">+IF(AND(ISNUMBER(OFFSET('Sanitation Data'!$H$6,0,10*ROW('Sanitation Data'!H192))),'Data Summary'!DF198="Yes"),OFFSET('Sanitation Data'!$H$6,0,10*ROW('Sanitation Data'!H192)),NA())</f>
        <v>#N/A</v>
      </c>
      <c r="AR198" s="508" t="e">
        <f ca="1">+IF(AND(ISNUMBER(OFFSET('Sanitation Data'!$H$10,0,10*ROW('Sanitation Data'!H192))),'Data Summary'!DG198="Yes"),OFFSET('Sanitation Data'!$H$10,0,10*ROW('Sanitation Data'!H192)),NA())</f>
        <v>#N/A</v>
      </c>
      <c r="AS198" s="508" t="e">
        <f ca="1">+IF(AND(ISNUMBER(OFFSET('Sanitation Data'!$H$11,0,10*ROW('Sanitation Data'!H192))),'Data Summary'!DH198="Yes"),OFFSET('Sanitation Data'!$H$11,0,10*ROW('Sanitation Data'!H192)),NA())</f>
        <v>#N/A</v>
      </c>
      <c r="AT198" s="508" t="e">
        <f ca="1">+IF(AND(ISNUMBER(OFFSET('Sanitation Data'!$H$12,0,10*ROW('Sanitation Data'!H192))),'Data Summary'!DI198="Yes"),OFFSET('Sanitation Data'!$H$12,0,10*ROW('Sanitation Data'!H192)),NA())</f>
        <v>#N/A</v>
      </c>
      <c r="AU198" s="508" t="e">
        <f ca="1">+IF(AND(ISNUMBER(OFFSET('Sanitation Data'!$I$4,0,10*ROW('Sanitation Data'!I192))),'Data Summary'!DJ198="Yes"),100-OFFSET('Sanitation Data'!$I$4,0,10*ROW('Sanitation Data'!I192)),NA())</f>
        <v>#N/A</v>
      </c>
      <c r="AV198" s="508" t="e">
        <f ca="1">+IF(AND(ISNUMBER(OFFSET('Sanitation Data'!$I$6,0,10*ROW('Sanitation Data'!I192))),'Data Summary'!DK198="Yes"),OFFSET('Sanitation Data'!$I$6,0,10*ROW('Sanitation Data'!I192)),NA())</f>
        <v>#N/A</v>
      </c>
      <c r="AW198" s="508" t="e">
        <f ca="1">+IF(AND(ISNUMBER(OFFSET('Sanitation Data'!$I$10,0,10*ROW('Sanitation Data'!I192))),'Data Summary'!DL198="Yes"),OFFSET('Sanitation Data'!$I$10,0,10*ROW('Sanitation Data'!I192)),NA())</f>
        <v>#N/A</v>
      </c>
      <c r="AX198" s="508" t="e">
        <f ca="1">+IF(AND(ISNUMBER(OFFSET('Sanitation Data'!$I$11,0,10*ROW('Sanitation Data'!I192))),'Data Summary'!DM198="Yes"),OFFSET('Sanitation Data'!$I$11,0,10*ROW('Sanitation Data'!I192)),NA())</f>
        <v>#N/A</v>
      </c>
      <c r="AY198" s="508" t="e">
        <f ca="1">+IF(AND(ISNUMBER(OFFSET('Sanitation Data'!$I$12,0,10*ROW('Sanitation Data'!I192))),'Data Summary'!DN198="Yes"),OFFSET('Sanitation Data'!$I$12,0,10*ROW('Sanitation Data'!I192)),NA())</f>
        <v>#N/A</v>
      </c>
      <c r="AZ198" s="509" t="e">
        <f ca="1">+IF(AND(ISNUMBER(OFFSET('Hygiene Data'!$D$5,0,10*ROW('Hygiene Data'!D192))),'Data Summary'!DO198="Yes"),OFFSET('Hygiene Data'!$D$5,0,10*ROW('Hygiene Data'!D192)),NA())</f>
        <v>#N/A</v>
      </c>
      <c r="BA198" s="509" t="e">
        <f ca="1">+IF(AND(ISNUMBER(OFFSET('Hygiene Data'!$D$7,0,10*ROW('Hygiene Data'!D192))),'Data Summary'!DP198="Yes"),OFFSET('Hygiene Data'!$D$7,0,10*ROW('Hygiene Data'!D192)),NA())</f>
        <v>#N/A</v>
      </c>
      <c r="BB198" s="509" t="e">
        <f ca="1">+IF(AND(ISNUMBER(OFFSET('Hygiene Data'!$D$9,0,10*ROW('Hygiene Data'!D192))),'Data Summary'!DQ198="Yes"),OFFSET('Hygiene Data'!$D$9,0,10*ROW('Hygiene Data'!D192)),NA())</f>
        <v>#N/A</v>
      </c>
      <c r="BC198" s="509" t="e">
        <f ca="1">+IF(AND(ISNUMBER(OFFSET('Hygiene Data'!$E$5,0,10*ROW('Hygiene Data'!E192))),'Data Summary'!DR198="Yes"),OFFSET('Hygiene Data'!$E$5,0,10*ROW('Hygiene Data'!E192)),NA())</f>
        <v>#N/A</v>
      </c>
      <c r="BD198" s="509" t="e">
        <f ca="1">+IF(AND(ISNUMBER(OFFSET('Hygiene Data'!$E$7,0,10*ROW('Hygiene Data'!E192))),'Data Summary'!DS198="Yes"),OFFSET('Hygiene Data'!$E$7,0,10*ROW('Hygiene Data'!E192)),NA())</f>
        <v>#N/A</v>
      </c>
      <c r="BE198" s="509" t="e">
        <f ca="1">+IF(AND(ISNUMBER(OFFSET('Hygiene Data'!$E$9,0,10*ROW('Hygiene Data'!E192))),'Data Summary'!DT198="Yes"),OFFSET('Hygiene Data'!$E$9,0,10*ROW('Hygiene Data'!E192)),NA())</f>
        <v>#N/A</v>
      </c>
      <c r="BF198" s="509" t="e">
        <f ca="1">+IF(AND(ISNUMBER(OFFSET('Hygiene Data'!$F$5,0,10*ROW('Hygiene Data'!F192))),'Data Summary'!DU198="Yes"),OFFSET('Hygiene Data'!$F$5,0,10*ROW('Hygiene Data'!F192)),NA())</f>
        <v>#N/A</v>
      </c>
      <c r="BG198" s="509" t="e">
        <f ca="1">+IF(AND(ISNUMBER(OFFSET('Hygiene Data'!$F$7,0,10*ROW('Hygiene Data'!F192))),'Data Summary'!DV198="Yes"),OFFSET('Hygiene Data'!$F$7,0,10*ROW('Hygiene Data'!F192)),NA())</f>
        <v>#N/A</v>
      </c>
      <c r="BH198" s="509" t="e">
        <f ca="1">+IF(AND(ISNUMBER(OFFSET('Hygiene Data'!$F$9,0,10*ROW('Hygiene Data'!F192))),'Data Summary'!DW198="Yes"),OFFSET('Hygiene Data'!$F$9,0,10*ROW('Hygiene Data'!F192)),NA())</f>
        <v>#N/A</v>
      </c>
      <c r="BI198" s="509" t="e">
        <f ca="1">+IF(AND(ISNUMBER(OFFSET('Hygiene Data'!$G$5,0,10*ROW('Hygiene Data'!G192))),'Data Summary'!DX198="Yes"),OFFSET('Hygiene Data'!$G$5,0,10*ROW('Hygiene Data'!G192)),NA())</f>
        <v>#N/A</v>
      </c>
      <c r="BJ198" s="509" t="e">
        <f ca="1">+IF(AND(ISNUMBER(OFFSET('Hygiene Data'!$G$7,0,10*ROW('Hygiene Data'!G192))),'Data Summary'!DY198="Yes"),OFFSET('Hygiene Data'!$G$7,0,10*ROW('Hygiene Data'!G192)),NA())</f>
        <v>#N/A</v>
      </c>
      <c r="BK198" s="509" t="e">
        <f ca="1">+IF(AND(ISNUMBER(OFFSET('Hygiene Data'!$G$9,0,10*ROW('Hygiene Data'!G192))),'Data Summary'!DZ198="Yes"),OFFSET('Hygiene Data'!$G$9,0,10*ROW('Hygiene Data'!G192)),NA())</f>
        <v>#N/A</v>
      </c>
      <c r="BL198" s="509" t="e">
        <f ca="1">+IF(AND(ISNUMBER(OFFSET('Hygiene Data'!$H$5,0,10*ROW('Hygiene Data'!H192))),'Data Summary'!EA198="Yes"),OFFSET('Hygiene Data'!$H$5,0,10*ROW('Hygiene Data'!H192)),NA())</f>
        <v>#N/A</v>
      </c>
      <c r="BM198" s="509" t="e">
        <f ca="1">+IF(AND(ISNUMBER(OFFSET('Hygiene Data'!$H$7,0,10*ROW('Hygiene Data'!H192))),'Data Summary'!EB198="Yes"),OFFSET('Hygiene Data'!$H$7,0,10*ROW('Hygiene Data'!H192)),NA())</f>
        <v>#N/A</v>
      </c>
      <c r="BN198" s="509" t="e">
        <f ca="1">+IF(AND(ISNUMBER(OFFSET('Hygiene Data'!$H$9,0,10*ROW('Hygiene Data'!H192))),'Data Summary'!EC198="Yes"),OFFSET('Hygiene Data'!$H$9,0,10*ROW('Hygiene Data'!H192)),NA())</f>
        <v>#N/A</v>
      </c>
      <c r="BO198" s="509" t="e">
        <f ca="1">+IF(AND(ISNUMBER(OFFSET('Hygiene Data'!$I$5,0,10*ROW('Hygiene Data'!I192))),'Data Summary'!ED198="Yes"),OFFSET('Hygiene Data'!$I$5,0,10*ROW('Hygiene Data'!I192)),NA())</f>
        <v>#N/A</v>
      </c>
      <c r="BP198" s="509" t="e">
        <f ca="1">+IF(AND(ISNUMBER(OFFSET('Hygiene Data'!$I$7,0,10*ROW('Hygiene Data'!I192))),'Data Summary'!EE198="Yes"),OFFSET('Hygiene Data'!$I$7,0,10*ROW('Hygiene Data'!I192)),NA())</f>
        <v>#N/A</v>
      </c>
      <c r="BQ198" s="509" t="e">
        <f ca="1">+IF(AND(ISNUMBER(OFFSET('Hygiene Data'!$I$9,0,10*ROW('Hygiene Data'!I192))),'Data Summary'!EF198="Yes"),OFFSET('Hygiene Data'!$I$9,0,10*ROW('Hygiene Data'!I192)),NA())</f>
        <v>#N/A</v>
      </c>
    </row>
    <row r="199" spans="1:69" x14ac:dyDescent="0.25">
      <c r="A199" s="505" t="e">
        <f ca="1">+RIGHT('Data Summary'!A199,LEN('Data Summary'!A199)-9)</f>
        <v>#VALUE!</v>
      </c>
      <c r="B199" s="479" t="str">
        <f ca="1">+IF(ISTEXT('Data Summary'!B199),'Data Summary'!B199,"")</f>
        <v/>
      </c>
      <c r="C199" s="506" t="e">
        <f ca="1">+VALUE('Data Summary'!C199)</f>
        <v>#VALUE!</v>
      </c>
      <c r="D199" s="507" t="e">
        <f ca="1">+IF(AND(ISNUMBER(OFFSET('Water Data'!$D$4,0,10*ROW('Water Data'!D193))),'Data Summary'!BS199="Yes"),100-OFFSET('Water Data'!$D$4,0,10*ROW('Water Data'!D193)),NA())</f>
        <v>#N/A</v>
      </c>
      <c r="E199" s="507" t="e">
        <f ca="1">+IF(AND(ISNUMBER(OFFSET('Water Data'!$D$6,0,10*ROW('Water Data'!D193))),'Data Summary'!BT199="Yes"),OFFSET('Water Data'!$D$6,0,10*ROW('Water Data'!D193)),NA())</f>
        <v>#N/A</v>
      </c>
      <c r="F199" s="507" t="e">
        <f ca="1">+IF(AND(ISNUMBER(OFFSET('Water Data'!$D$9,0,10*ROW('Water Data'!D193))),'Data Summary'!BU199="Yes"),OFFSET('Water Data'!$D$9,0,10*ROW('Water Data'!D193)),NA())</f>
        <v>#N/A</v>
      </c>
      <c r="G199" s="507" t="e">
        <f ca="1">+IF(AND(ISNUMBER(OFFSET('Water Data'!$E$4,0,10*ROW('Water Data'!E193))),'Data Summary'!BV199="Yes"),100-OFFSET('Water Data'!$E$4,0,10*ROW('Water Data'!E193)),NA())</f>
        <v>#N/A</v>
      </c>
      <c r="H199" s="507" t="e">
        <f ca="1">+IF(AND(ISNUMBER(OFFSET('Water Data'!$E$6,0,10*ROW('Water Data'!E193))),'Data Summary'!BW199="Yes"),OFFSET('Water Data'!$E$6,0,10*ROW('Water Data'!E193)),NA())</f>
        <v>#N/A</v>
      </c>
      <c r="I199" s="507" t="e">
        <f ca="1">+IF(AND(ISNUMBER(OFFSET('Water Data'!$E$9,0,10*ROW('Water Data'!E193))),'Data Summary'!BX199="Yes"),OFFSET('Water Data'!$E$9,0,10*ROW('Water Data'!E193)),NA())</f>
        <v>#N/A</v>
      </c>
      <c r="J199" s="507" t="e">
        <f ca="1">+IF(AND(ISNUMBER(OFFSET('Water Data'!$F$4,0,10*ROW('Water Data'!F193))),'Data Summary'!BY199="Yes"),100-OFFSET('Water Data'!$F$4,0,10*ROW('Water Data'!F193)),NA())</f>
        <v>#N/A</v>
      </c>
      <c r="K199" s="507" t="e">
        <f ca="1">+IF(AND(ISNUMBER(OFFSET('Water Data'!$F$6,0,10*ROW('Water Data'!F193))),'Data Summary'!BZ199="Yes"),OFFSET('Water Data'!$F$6,0,10*ROW('Water Data'!F193)),NA())</f>
        <v>#N/A</v>
      </c>
      <c r="L199" s="507" t="e">
        <f ca="1">+IF(AND(ISNUMBER(OFFSET('Water Data'!$F$9,0,10*ROW('Water Data'!F193))),'Data Summary'!CA199="Yes"),OFFSET('Water Data'!$F$9,0,10*ROW('Water Data'!F193)),NA())</f>
        <v>#N/A</v>
      </c>
      <c r="M199" s="507" t="e">
        <f ca="1">+IF(AND(ISNUMBER(OFFSET('Water Data'!$G$4,0,10*ROW('Water Data'!G193))),'Data Summary'!CB199="Yes"),100-OFFSET('Water Data'!$G$4,0,10*ROW('Water Data'!G193)),NA())</f>
        <v>#N/A</v>
      </c>
      <c r="N199" s="507" t="e">
        <f ca="1">+IF(AND(ISNUMBER(OFFSET('Water Data'!$G$6,0,10*ROW('Water Data'!G193))),'Data Summary'!CC199="Yes"),OFFSET('Water Data'!$G$6,0,10*ROW('Water Data'!G193)),NA())</f>
        <v>#N/A</v>
      </c>
      <c r="O199" s="507" t="e">
        <f ca="1">+IF(AND(ISNUMBER(OFFSET('Water Data'!$G$9,0,10*ROW('Water Data'!G193))),'Data Summary'!CD199="Yes"),OFFSET('Water Data'!$G$9,0,10*ROW('Water Data'!G193)),NA())</f>
        <v>#N/A</v>
      </c>
      <c r="P199" s="507" t="e">
        <f ca="1">+IF(AND(ISNUMBER(OFFSET('Water Data'!$H$4,0,10*ROW('Water Data'!H193))),'Data Summary'!CE199="Yes"),100-OFFSET('Water Data'!$H$4,0,10*ROW('Water Data'!H193)),NA())</f>
        <v>#N/A</v>
      </c>
      <c r="Q199" s="507" t="e">
        <f ca="1">+IF(AND(ISNUMBER(OFFSET('Water Data'!$H$6,0,10*ROW('Water Data'!H193))),'Data Summary'!CF199="Yes"),OFFSET('Water Data'!$H$6,0,10*ROW('Water Data'!H193)),NA())</f>
        <v>#N/A</v>
      </c>
      <c r="R199" s="507" t="e">
        <f ca="1">+IF(AND(ISNUMBER(OFFSET('Water Data'!$H$9,0,10*ROW('Water Data'!H193))),'Data Summary'!CG199="Yes"),OFFSET('Water Data'!$H$9,0,10*ROW('Water Data'!H193)),NA())</f>
        <v>#N/A</v>
      </c>
      <c r="S199" s="507" t="e">
        <f ca="1">+IF(AND(ISNUMBER(OFFSET('Water Data'!$I$4,0,10*ROW('Water Data'!I193))),'Data Summary'!CH199="Yes"),100-OFFSET('Water Data'!$I$4,0,10*ROW('Water Data'!I193)),NA())</f>
        <v>#N/A</v>
      </c>
      <c r="T199" s="507" t="e">
        <f ca="1">+IF(AND(ISNUMBER(OFFSET('Water Data'!$I$6,0,10*ROW('Water Data'!I193))),'Data Summary'!CI199="Yes"),OFFSET('Water Data'!$I$6,0,10*ROW('Water Data'!I193)),NA())</f>
        <v>#N/A</v>
      </c>
      <c r="U199" s="507" t="e">
        <f ca="1">+IF(AND(ISNUMBER(OFFSET('Water Data'!$I$9,0,10*ROW('Water Data'!I193))),'Data Summary'!CJ199="Yes"),OFFSET('Water Data'!$I$9,0,10*ROW('Water Data'!I193)),NA())</f>
        <v>#N/A</v>
      </c>
      <c r="V199" s="508" t="e">
        <f ca="1">+IF(AND(ISNUMBER(OFFSET('Sanitation Data'!$D$4,0,10*ROW('Sanitation Data'!D193))),'Data Summary'!CK199="Yes"),100-OFFSET('Sanitation Data'!$D$4,0,10*ROW('Sanitation Data'!D193)),NA())</f>
        <v>#N/A</v>
      </c>
      <c r="W199" s="508" t="e">
        <f ca="1">+IF(AND(ISNUMBER(OFFSET('Sanitation Data'!$D$6,0,10*ROW('Sanitation Data'!D193))),'Data Summary'!CL199="Yes"),OFFSET('Sanitation Data'!$D$6,0,10*ROW('Sanitation Data'!D193)),NA())</f>
        <v>#N/A</v>
      </c>
      <c r="X199" s="508" t="e">
        <f ca="1">+IF(AND(ISNUMBER(OFFSET('Sanitation Data'!$D$10,0,10*ROW('Sanitation Data'!D193))),'Data Summary'!CM199="Yes"),OFFSET('Sanitation Data'!$D$10,0,10*ROW('Sanitation Data'!D193)),NA())</f>
        <v>#N/A</v>
      </c>
      <c r="Y199" s="508" t="e">
        <f ca="1">+IF(AND(ISNUMBER(OFFSET('Sanitation Data'!$D$11,0,10*ROW('Sanitation Data'!D193))),'Data Summary'!CN199="Yes"),OFFSET('Sanitation Data'!$D$11,0,10*ROW('Sanitation Data'!D193)),NA())</f>
        <v>#N/A</v>
      </c>
      <c r="Z199" s="508" t="e">
        <f ca="1">+IF(AND(ISNUMBER(OFFSET('Sanitation Data'!$D$12,0,10*ROW('Sanitation Data'!D193))),'Data Summary'!CO199="Yes"),OFFSET('Sanitation Data'!$D$12,0,10*ROW('Sanitation Data'!D193)),NA())</f>
        <v>#N/A</v>
      </c>
      <c r="AA199" s="508" t="e">
        <f ca="1">+IF(AND(ISNUMBER(OFFSET('Sanitation Data'!$E$4,0,10*ROW('Sanitation Data'!E193))),'Data Summary'!CP199="Yes"),100-OFFSET('Sanitation Data'!$E$4,0,10*ROW('Sanitation Data'!E193)),NA())</f>
        <v>#N/A</v>
      </c>
      <c r="AB199" s="508" t="e">
        <f ca="1">+IF(AND(ISNUMBER(OFFSET('Sanitation Data'!$E$6,0,10*ROW('Sanitation Data'!E193))),'Data Summary'!CQ199="Yes"),OFFSET('Sanitation Data'!$E$6,0,10*ROW('Sanitation Data'!E193)),NA())</f>
        <v>#N/A</v>
      </c>
      <c r="AC199" s="508" t="e">
        <f ca="1">+IF(AND(ISNUMBER(OFFSET('Sanitation Data'!$E$10,0,10*ROW('Sanitation Data'!E193))),'Data Summary'!CR199="Yes"),OFFSET('Sanitation Data'!$E$10,0,10*ROW('Sanitation Data'!E193)),NA())</f>
        <v>#N/A</v>
      </c>
      <c r="AD199" s="508" t="e">
        <f ca="1">+IF(AND(ISNUMBER(OFFSET('Sanitation Data'!$E$11,0,10*ROW('Sanitation Data'!E193))),'Data Summary'!CS199="Yes"),OFFSET('Sanitation Data'!$E$11,0,10*ROW('Sanitation Data'!E193)),NA())</f>
        <v>#N/A</v>
      </c>
      <c r="AE199" s="508" t="e">
        <f ca="1">+IF(AND(ISNUMBER(OFFSET('Sanitation Data'!$E$12,0,10*ROW('Sanitation Data'!E193))),'Data Summary'!CT199="Yes"),OFFSET('Sanitation Data'!$E$12,0,10*ROW('Sanitation Data'!E193)),NA())</f>
        <v>#N/A</v>
      </c>
      <c r="AF199" s="508" t="e">
        <f ca="1">+IF(AND(ISNUMBER(OFFSET('Sanitation Data'!$F$4,0,10*ROW('Sanitation Data'!F193))),'Data Summary'!CU199="Yes"),100-OFFSET('Sanitation Data'!$F$4,0,10*ROW('Sanitation Data'!F193)),NA())</f>
        <v>#N/A</v>
      </c>
      <c r="AG199" s="508" t="e">
        <f ca="1">+IF(AND(ISNUMBER(OFFSET('Sanitation Data'!$F$6,0,10*ROW('Sanitation Data'!F193))),'Data Summary'!CV199="Yes"),OFFSET('Sanitation Data'!$F$6,0,10*ROW('Sanitation Data'!F193)),NA())</f>
        <v>#N/A</v>
      </c>
      <c r="AH199" s="508" t="e">
        <f ca="1">+IF(AND(ISNUMBER(OFFSET('Sanitation Data'!$F$10,0,10*ROW('Sanitation Data'!F193))),'Data Summary'!CW199="Yes"),OFFSET('Sanitation Data'!$F$10,0,10*ROW('Sanitation Data'!F193)),NA())</f>
        <v>#N/A</v>
      </c>
      <c r="AI199" s="508" t="e">
        <f ca="1">+IF(AND(ISNUMBER(OFFSET('Sanitation Data'!$F$11,0,10*ROW('Sanitation Data'!F193))),'Data Summary'!CX199="Yes"),OFFSET('Sanitation Data'!$F$11,0,10*ROW('Sanitation Data'!F193)),NA())</f>
        <v>#N/A</v>
      </c>
      <c r="AJ199" s="508" t="e">
        <f ca="1">+IF(AND(ISNUMBER(OFFSET('Sanitation Data'!$F$12,0,10*ROW('Sanitation Data'!F193))),'Data Summary'!CY199="Yes"),OFFSET('Sanitation Data'!$F$12,0,10*ROW('Sanitation Data'!F193)),NA())</f>
        <v>#N/A</v>
      </c>
      <c r="AK199" s="508" t="e">
        <f ca="1">+IF(AND(ISNUMBER(OFFSET('Sanitation Data'!$G$4,0,10*ROW('Sanitation Data'!G193))),'Data Summary'!CZ199="Yes"),100-OFFSET('Sanitation Data'!$G$4,0,10*ROW('Sanitation Data'!G193)),NA())</f>
        <v>#N/A</v>
      </c>
      <c r="AL199" s="508" t="e">
        <f ca="1">+IF(AND(ISNUMBER(OFFSET('Sanitation Data'!$G$6,0,10*ROW('Sanitation Data'!G193))),'Data Summary'!DA199="Yes"),OFFSET('Sanitation Data'!$G$6,0,10*ROW('Sanitation Data'!G193)),NA())</f>
        <v>#N/A</v>
      </c>
      <c r="AM199" s="508" t="e">
        <f ca="1">+IF(AND(ISNUMBER(OFFSET('Sanitation Data'!$G$10,0,10*ROW('Sanitation Data'!G193))),'Data Summary'!DB199="Yes"),OFFSET('Sanitation Data'!$G$10,0,10*ROW('Sanitation Data'!G193)),NA())</f>
        <v>#N/A</v>
      </c>
      <c r="AN199" s="508" t="e">
        <f ca="1">+IF(AND(ISNUMBER(OFFSET('Sanitation Data'!$G$11,0,10*ROW('Sanitation Data'!G193))),'Data Summary'!DC199="Yes"),OFFSET('Sanitation Data'!$G$11,0,10*ROW('Sanitation Data'!G193)),NA())</f>
        <v>#N/A</v>
      </c>
      <c r="AO199" s="508" t="e">
        <f ca="1">+IF(AND(ISNUMBER(OFFSET('Sanitation Data'!$G$12,0,10*ROW('Sanitation Data'!G193))),'Data Summary'!DD199="Yes"),OFFSET('Sanitation Data'!$G$12,0,10*ROW('Sanitation Data'!G193)),NA())</f>
        <v>#N/A</v>
      </c>
      <c r="AP199" s="508" t="e">
        <f ca="1">+IF(AND(ISNUMBER(OFFSET('Sanitation Data'!$H$4,0,10*ROW('Sanitation Data'!H193))),'Data Summary'!DE199="Yes"),100-OFFSET('Sanitation Data'!$H$4,0,10*ROW('Sanitation Data'!H193)),NA())</f>
        <v>#N/A</v>
      </c>
      <c r="AQ199" s="508" t="e">
        <f ca="1">+IF(AND(ISNUMBER(OFFSET('Sanitation Data'!$H$6,0,10*ROW('Sanitation Data'!H193))),'Data Summary'!DF199="Yes"),OFFSET('Sanitation Data'!$H$6,0,10*ROW('Sanitation Data'!H193)),NA())</f>
        <v>#N/A</v>
      </c>
      <c r="AR199" s="508" t="e">
        <f ca="1">+IF(AND(ISNUMBER(OFFSET('Sanitation Data'!$H$10,0,10*ROW('Sanitation Data'!H193))),'Data Summary'!DG199="Yes"),OFFSET('Sanitation Data'!$H$10,0,10*ROW('Sanitation Data'!H193)),NA())</f>
        <v>#N/A</v>
      </c>
      <c r="AS199" s="508" t="e">
        <f ca="1">+IF(AND(ISNUMBER(OFFSET('Sanitation Data'!$H$11,0,10*ROW('Sanitation Data'!H193))),'Data Summary'!DH199="Yes"),OFFSET('Sanitation Data'!$H$11,0,10*ROW('Sanitation Data'!H193)),NA())</f>
        <v>#N/A</v>
      </c>
      <c r="AT199" s="508" t="e">
        <f ca="1">+IF(AND(ISNUMBER(OFFSET('Sanitation Data'!$H$12,0,10*ROW('Sanitation Data'!H193))),'Data Summary'!DI199="Yes"),OFFSET('Sanitation Data'!$H$12,0,10*ROW('Sanitation Data'!H193)),NA())</f>
        <v>#N/A</v>
      </c>
      <c r="AU199" s="508" t="e">
        <f ca="1">+IF(AND(ISNUMBER(OFFSET('Sanitation Data'!$I$4,0,10*ROW('Sanitation Data'!I193))),'Data Summary'!DJ199="Yes"),100-OFFSET('Sanitation Data'!$I$4,0,10*ROW('Sanitation Data'!I193)),NA())</f>
        <v>#N/A</v>
      </c>
      <c r="AV199" s="508" t="e">
        <f ca="1">+IF(AND(ISNUMBER(OFFSET('Sanitation Data'!$I$6,0,10*ROW('Sanitation Data'!I193))),'Data Summary'!DK199="Yes"),OFFSET('Sanitation Data'!$I$6,0,10*ROW('Sanitation Data'!I193)),NA())</f>
        <v>#N/A</v>
      </c>
      <c r="AW199" s="508" t="e">
        <f ca="1">+IF(AND(ISNUMBER(OFFSET('Sanitation Data'!$I$10,0,10*ROW('Sanitation Data'!I193))),'Data Summary'!DL199="Yes"),OFFSET('Sanitation Data'!$I$10,0,10*ROW('Sanitation Data'!I193)),NA())</f>
        <v>#N/A</v>
      </c>
      <c r="AX199" s="508" t="e">
        <f ca="1">+IF(AND(ISNUMBER(OFFSET('Sanitation Data'!$I$11,0,10*ROW('Sanitation Data'!I193))),'Data Summary'!DM199="Yes"),OFFSET('Sanitation Data'!$I$11,0,10*ROW('Sanitation Data'!I193)),NA())</f>
        <v>#N/A</v>
      </c>
      <c r="AY199" s="508" t="e">
        <f ca="1">+IF(AND(ISNUMBER(OFFSET('Sanitation Data'!$I$12,0,10*ROW('Sanitation Data'!I193))),'Data Summary'!DN199="Yes"),OFFSET('Sanitation Data'!$I$12,0,10*ROW('Sanitation Data'!I193)),NA())</f>
        <v>#N/A</v>
      </c>
      <c r="AZ199" s="509" t="e">
        <f ca="1">+IF(AND(ISNUMBER(OFFSET('Hygiene Data'!$D$5,0,10*ROW('Hygiene Data'!D193))),'Data Summary'!DO199="Yes"),OFFSET('Hygiene Data'!$D$5,0,10*ROW('Hygiene Data'!D193)),NA())</f>
        <v>#N/A</v>
      </c>
      <c r="BA199" s="509" t="e">
        <f ca="1">+IF(AND(ISNUMBER(OFFSET('Hygiene Data'!$D$7,0,10*ROW('Hygiene Data'!D193))),'Data Summary'!DP199="Yes"),OFFSET('Hygiene Data'!$D$7,0,10*ROW('Hygiene Data'!D193)),NA())</f>
        <v>#N/A</v>
      </c>
      <c r="BB199" s="509" t="e">
        <f ca="1">+IF(AND(ISNUMBER(OFFSET('Hygiene Data'!$D$9,0,10*ROW('Hygiene Data'!D193))),'Data Summary'!DQ199="Yes"),OFFSET('Hygiene Data'!$D$9,0,10*ROW('Hygiene Data'!D193)),NA())</f>
        <v>#N/A</v>
      </c>
      <c r="BC199" s="509" t="e">
        <f ca="1">+IF(AND(ISNUMBER(OFFSET('Hygiene Data'!$E$5,0,10*ROW('Hygiene Data'!E193))),'Data Summary'!DR199="Yes"),OFFSET('Hygiene Data'!$E$5,0,10*ROW('Hygiene Data'!E193)),NA())</f>
        <v>#N/A</v>
      </c>
      <c r="BD199" s="509" t="e">
        <f ca="1">+IF(AND(ISNUMBER(OFFSET('Hygiene Data'!$E$7,0,10*ROW('Hygiene Data'!E193))),'Data Summary'!DS199="Yes"),OFFSET('Hygiene Data'!$E$7,0,10*ROW('Hygiene Data'!E193)),NA())</f>
        <v>#N/A</v>
      </c>
      <c r="BE199" s="509" t="e">
        <f ca="1">+IF(AND(ISNUMBER(OFFSET('Hygiene Data'!$E$9,0,10*ROW('Hygiene Data'!E193))),'Data Summary'!DT199="Yes"),OFFSET('Hygiene Data'!$E$9,0,10*ROW('Hygiene Data'!E193)),NA())</f>
        <v>#N/A</v>
      </c>
      <c r="BF199" s="509" t="e">
        <f ca="1">+IF(AND(ISNUMBER(OFFSET('Hygiene Data'!$F$5,0,10*ROW('Hygiene Data'!F193))),'Data Summary'!DU199="Yes"),OFFSET('Hygiene Data'!$F$5,0,10*ROW('Hygiene Data'!F193)),NA())</f>
        <v>#N/A</v>
      </c>
      <c r="BG199" s="509" t="e">
        <f ca="1">+IF(AND(ISNUMBER(OFFSET('Hygiene Data'!$F$7,0,10*ROW('Hygiene Data'!F193))),'Data Summary'!DV199="Yes"),OFFSET('Hygiene Data'!$F$7,0,10*ROW('Hygiene Data'!F193)),NA())</f>
        <v>#N/A</v>
      </c>
      <c r="BH199" s="509" t="e">
        <f ca="1">+IF(AND(ISNUMBER(OFFSET('Hygiene Data'!$F$9,0,10*ROW('Hygiene Data'!F193))),'Data Summary'!DW199="Yes"),OFFSET('Hygiene Data'!$F$9,0,10*ROW('Hygiene Data'!F193)),NA())</f>
        <v>#N/A</v>
      </c>
      <c r="BI199" s="509" t="e">
        <f ca="1">+IF(AND(ISNUMBER(OFFSET('Hygiene Data'!$G$5,0,10*ROW('Hygiene Data'!G193))),'Data Summary'!DX199="Yes"),OFFSET('Hygiene Data'!$G$5,0,10*ROW('Hygiene Data'!G193)),NA())</f>
        <v>#N/A</v>
      </c>
      <c r="BJ199" s="509" t="e">
        <f ca="1">+IF(AND(ISNUMBER(OFFSET('Hygiene Data'!$G$7,0,10*ROW('Hygiene Data'!G193))),'Data Summary'!DY199="Yes"),OFFSET('Hygiene Data'!$G$7,0,10*ROW('Hygiene Data'!G193)),NA())</f>
        <v>#N/A</v>
      </c>
      <c r="BK199" s="509" t="e">
        <f ca="1">+IF(AND(ISNUMBER(OFFSET('Hygiene Data'!$G$9,0,10*ROW('Hygiene Data'!G193))),'Data Summary'!DZ199="Yes"),OFFSET('Hygiene Data'!$G$9,0,10*ROW('Hygiene Data'!G193)),NA())</f>
        <v>#N/A</v>
      </c>
      <c r="BL199" s="509" t="e">
        <f ca="1">+IF(AND(ISNUMBER(OFFSET('Hygiene Data'!$H$5,0,10*ROW('Hygiene Data'!H193))),'Data Summary'!EA199="Yes"),OFFSET('Hygiene Data'!$H$5,0,10*ROW('Hygiene Data'!H193)),NA())</f>
        <v>#N/A</v>
      </c>
      <c r="BM199" s="509" t="e">
        <f ca="1">+IF(AND(ISNUMBER(OFFSET('Hygiene Data'!$H$7,0,10*ROW('Hygiene Data'!H193))),'Data Summary'!EB199="Yes"),OFFSET('Hygiene Data'!$H$7,0,10*ROW('Hygiene Data'!H193)),NA())</f>
        <v>#N/A</v>
      </c>
      <c r="BN199" s="509" t="e">
        <f ca="1">+IF(AND(ISNUMBER(OFFSET('Hygiene Data'!$H$9,0,10*ROW('Hygiene Data'!H193))),'Data Summary'!EC199="Yes"),OFFSET('Hygiene Data'!$H$9,0,10*ROW('Hygiene Data'!H193)),NA())</f>
        <v>#N/A</v>
      </c>
      <c r="BO199" s="509" t="e">
        <f ca="1">+IF(AND(ISNUMBER(OFFSET('Hygiene Data'!$I$5,0,10*ROW('Hygiene Data'!I193))),'Data Summary'!ED199="Yes"),OFFSET('Hygiene Data'!$I$5,0,10*ROW('Hygiene Data'!I193)),NA())</f>
        <v>#N/A</v>
      </c>
      <c r="BP199" s="509" t="e">
        <f ca="1">+IF(AND(ISNUMBER(OFFSET('Hygiene Data'!$I$7,0,10*ROW('Hygiene Data'!I193))),'Data Summary'!EE199="Yes"),OFFSET('Hygiene Data'!$I$7,0,10*ROW('Hygiene Data'!I193)),NA())</f>
        <v>#N/A</v>
      </c>
      <c r="BQ199" s="509" t="e">
        <f ca="1">+IF(AND(ISNUMBER(OFFSET('Hygiene Data'!$I$9,0,10*ROW('Hygiene Data'!I193))),'Data Summary'!EF199="Yes"),OFFSET('Hygiene Data'!$I$9,0,10*ROW('Hygiene Data'!I193)),NA())</f>
        <v>#N/A</v>
      </c>
    </row>
    <row r="200" spans="1:69" x14ac:dyDescent="0.25">
      <c r="A200" s="505" t="e">
        <f ca="1">+RIGHT('Data Summary'!A200,LEN('Data Summary'!A200)-9)</f>
        <v>#VALUE!</v>
      </c>
      <c r="B200" s="479" t="str">
        <f ca="1">+IF(ISTEXT('Data Summary'!B200),'Data Summary'!B200,"")</f>
        <v/>
      </c>
      <c r="C200" s="506" t="e">
        <f ca="1">+VALUE('Data Summary'!C200)</f>
        <v>#VALUE!</v>
      </c>
      <c r="D200" s="507" t="e">
        <f ca="1">+IF(AND(ISNUMBER(OFFSET('Water Data'!$D$4,0,10*ROW('Water Data'!D194))),'Data Summary'!BS200="Yes"),100-OFFSET('Water Data'!$D$4,0,10*ROW('Water Data'!D194)),NA())</f>
        <v>#N/A</v>
      </c>
      <c r="E200" s="507" t="e">
        <f ca="1">+IF(AND(ISNUMBER(OFFSET('Water Data'!$D$6,0,10*ROW('Water Data'!D194))),'Data Summary'!BT200="Yes"),OFFSET('Water Data'!$D$6,0,10*ROW('Water Data'!D194)),NA())</f>
        <v>#N/A</v>
      </c>
      <c r="F200" s="507" t="e">
        <f ca="1">+IF(AND(ISNUMBER(OFFSET('Water Data'!$D$9,0,10*ROW('Water Data'!D194))),'Data Summary'!BU200="Yes"),OFFSET('Water Data'!$D$9,0,10*ROW('Water Data'!D194)),NA())</f>
        <v>#N/A</v>
      </c>
      <c r="G200" s="507" t="e">
        <f ca="1">+IF(AND(ISNUMBER(OFFSET('Water Data'!$E$4,0,10*ROW('Water Data'!E194))),'Data Summary'!BV200="Yes"),100-OFFSET('Water Data'!$E$4,0,10*ROW('Water Data'!E194)),NA())</f>
        <v>#N/A</v>
      </c>
      <c r="H200" s="507" t="e">
        <f ca="1">+IF(AND(ISNUMBER(OFFSET('Water Data'!$E$6,0,10*ROW('Water Data'!E194))),'Data Summary'!BW200="Yes"),OFFSET('Water Data'!$E$6,0,10*ROW('Water Data'!E194)),NA())</f>
        <v>#N/A</v>
      </c>
      <c r="I200" s="507" t="e">
        <f ca="1">+IF(AND(ISNUMBER(OFFSET('Water Data'!$E$9,0,10*ROW('Water Data'!E194))),'Data Summary'!BX200="Yes"),OFFSET('Water Data'!$E$9,0,10*ROW('Water Data'!E194)),NA())</f>
        <v>#N/A</v>
      </c>
      <c r="J200" s="507" t="e">
        <f ca="1">+IF(AND(ISNUMBER(OFFSET('Water Data'!$F$4,0,10*ROW('Water Data'!F194))),'Data Summary'!BY200="Yes"),100-OFFSET('Water Data'!$F$4,0,10*ROW('Water Data'!F194)),NA())</f>
        <v>#N/A</v>
      </c>
      <c r="K200" s="507" t="e">
        <f ca="1">+IF(AND(ISNUMBER(OFFSET('Water Data'!$F$6,0,10*ROW('Water Data'!F194))),'Data Summary'!BZ200="Yes"),OFFSET('Water Data'!$F$6,0,10*ROW('Water Data'!F194)),NA())</f>
        <v>#N/A</v>
      </c>
      <c r="L200" s="507" t="e">
        <f ca="1">+IF(AND(ISNUMBER(OFFSET('Water Data'!$F$9,0,10*ROW('Water Data'!F194))),'Data Summary'!CA200="Yes"),OFFSET('Water Data'!$F$9,0,10*ROW('Water Data'!F194)),NA())</f>
        <v>#N/A</v>
      </c>
      <c r="M200" s="507" t="e">
        <f ca="1">+IF(AND(ISNUMBER(OFFSET('Water Data'!$G$4,0,10*ROW('Water Data'!G194))),'Data Summary'!CB200="Yes"),100-OFFSET('Water Data'!$G$4,0,10*ROW('Water Data'!G194)),NA())</f>
        <v>#N/A</v>
      </c>
      <c r="N200" s="507" t="e">
        <f ca="1">+IF(AND(ISNUMBER(OFFSET('Water Data'!$G$6,0,10*ROW('Water Data'!G194))),'Data Summary'!CC200="Yes"),OFFSET('Water Data'!$G$6,0,10*ROW('Water Data'!G194)),NA())</f>
        <v>#N/A</v>
      </c>
      <c r="O200" s="507" t="e">
        <f ca="1">+IF(AND(ISNUMBER(OFFSET('Water Data'!$G$9,0,10*ROW('Water Data'!G194))),'Data Summary'!CD200="Yes"),OFFSET('Water Data'!$G$9,0,10*ROW('Water Data'!G194)),NA())</f>
        <v>#N/A</v>
      </c>
      <c r="P200" s="507" t="e">
        <f ca="1">+IF(AND(ISNUMBER(OFFSET('Water Data'!$H$4,0,10*ROW('Water Data'!H194))),'Data Summary'!CE200="Yes"),100-OFFSET('Water Data'!$H$4,0,10*ROW('Water Data'!H194)),NA())</f>
        <v>#N/A</v>
      </c>
      <c r="Q200" s="507" t="e">
        <f ca="1">+IF(AND(ISNUMBER(OFFSET('Water Data'!$H$6,0,10*ROW('Water Data'!H194))),'Data Summary'!CF200="Yes"),OFFSET('Water Data'!$H$6,0,10*ROW('Water Data'!H194)),NA())</f>
        <v>#N/A</v>
      </c>
      <c r="R200" s="507" t="e">
        <f ca="1">+IF(AND(ISNUMBER(OFFSET('Water Data'!$H$9,0,10*ROW('Water Data'!H194))),'Data Summary'!CG200="Yes"),OFFSET('Water Data'!$H$9,0,10*ROW('Water Data'!H194)),NA())</f>
        <v>#N/A</v>
      </c>
      <c r="S200" s="507" t="e">
        <f ca="1">+IF(AND(ISNUMBER(OFFSET('Water Data'!$I$4,0,10*ROW('Water Data'!I194))),'Data Summary'!CH200="Yes"),100-OFFSET('Water Data'!$I$4,0,10*ROW('Water Data'!I194)),NA())</f>
        <v>#N/A</v>
      </c>
      <c r="T200" s="507" t="e">
        <f ca="1">+IF(AND(ISNUMBER(OFFSET('Water Data'!$I$6,0,10*ROW('Water Data'!I194))),'Data Summary'!CI200="Yes"),OFFSET('Water Data'!$I$6,0,10*ROW('Water Data'!I194)),NA())</f>
        <v>#N/A</v>
      </c>
      <c r="U200" s="507" t="e">
        <f ca="1">+IF(AND(ISNUMBER(OFFSET('Water Data'!$I$9,0,10*ROW('Water Data'!I194))),'Data Summary'!CJ200="Yes"),OFFSET('Water Data'!$I$9,0,10*ROW('Water Data'!I194)),NA())</f>
        <v>#N/A</v>
      </c>
      <c r="V200" s="508" t="e">
        <f ca="1">+IF(AND(ISNUMBER(OFFSET('Sanitation Data'!$D$4,0,10*ROW('Sanitation Data'!D194))),'Data Summary'!CK200="Yes"),100-OFFSET('Sanitation Data'!$D$4,0,10*ROW('Sanitation Data'!D194)),NA())</f>
        <v>#N/A</v>
      </c>
      <c r="W200" s="508" t="e">
        <f ca="1">+IF(AND(ISNUMBER(OFFSET('Sanitation Data'!$D$6,0,10*ROW('Sanitation Data'!D194))),'Data Summary'!CL200="Yes"),OFFSET('Sanitation Data'!$D$6,0,10*ROW('Sanitation Data'!D194)),NA())</f>
        <v>#N/A</v>
      </c>
      <c r="X200" s="508" t="e">
        <f ca="1">+IF(AND(ISNUMBER(OFFSET('Sanitation Data'!$D$10,0,10*ROW('Sanitation Data'!D194))),'Data Summary'!CM200="Yes"),OFFSET('Sanitation Data'!$D$10,0,10*ROW('Sanitation Data'!D194)),NA())</f>
        <v>#N/A</v>
      </c>
      <c r="Y200" s="508" t="e">
        <f ca="1">+IF(AND(ISNUMBER(OFFSET('Sanitation Data'!$D$11,0,10*ROW('Sanitation Data'!D194))),'Data Summary'!CN200="Yes"),OFFSET('Sanitation Data'!$D$11,0,10*ROW('Sanitation Data'!D194)),NA())</f>
        <v>#N/A</v>
      </c>
      <c r="Z200" s="508" t="e">
        <f ca="1">+IF(AND(ISNUMBER(OFFSET('Sanitation Data'!$D$12,0,10*ROW('Sanitation Data'!D194))),'Data Summary'!CO200="Yes"),OFFSET('Sanitation Data'!$D$12,0,10*ROW('Sanitation Data'!D194)),NA())</f>
        <v>#N/A</v>
      </c>
      <c r="AA200" s="508" t="e">
        <f ca="1">+IF(AND(ISNUMBER(OFFSET('Sanitation Data'!$E$4,0,10*ROW('Sanitation Data'!E194))),'Data Summary'!CP200="Yes"),100-OFFSET('Sanitation Data'!$E$4,0,10*ROW('Sanitation Data'!E194)),NA())</f>
        <v>#N/A</v>
      </c>
      <c r="AB200" s="508" t="e">
        <f ca="1">+IF(AND(ISNUMBER(OFFSET('Sanitation Data'!$E$6,0,10*ROW('Sanitation Data'!E194))),'Data Summary'!CQ200="Yes"),OFFSET('Sanitation Data'!$E$6,0,10*ROW('Sanitation Data'!E194)),NA())</f>
        <v>#N/A</v>
      </c>
      <c r="AC200" s="508" t="e">
        <f ca="1">+IF(AND(ISNUMBER(OFFSET('Sanitation Data'!$E$10,0,10*ROW('Sanitation Data'!E194))),'Data Summary'!CR200="Yes"),OFFSET('Sanitation Data'!$E$10,0,10*ROW('Sanitation Data'!E194)),NA())</f>
        <v>#N/A</v>
      </c>
      <c r="AD200" s="508" t="e">
        <f ca="1">+IF(AND(ISNUMBER(OFFSET('Sanitation Data'!$E$11,0,10*ROW('Sanitation Data'!E194))),'Data Summary'!CS200="Yes"),OFFSET('Sanitation Data'!$E$11,0,10*ROW('Sanitation Data'!E194)),NA())</f>
        <v>#N/A</v>
      </c>
      <c r="AE200" s="508" t="e">
        <f ca="1">+IF(AND(ISNUMBER(OFFSET('Sanitation Data'!$E$12,0,10*ROW('Sanitation Data'!E194))),'Data Summary'!CT200="Yes"),OFFSET('Sanitation Data'!$E$12,0,10*ROW('Sanitation Data'!E194)),NA())</f>
        <v>#N/A</v>
      </c>
      <c r="AF200" s="508" t="e">
        <f ca="1">+IF(AND(ISNUMBER(OFFSET('Sanitation Data'!$F$4,0,10*ROW('Sanitation Data'!F194))),'Data Summary'!CU200="Yes"),100-OFFSET('Sanitation Data'!$F$4,0,10*ROW('Sanitation Data'!F194)),NA())</f>
        <v>#N/A</v>
      </c>
      <c r="AG200" s="508" t="e">
        <f ca="1">+IF(AND(ISNUMBER(OFFSET('Sanitation Data'!$F$6,0,10*ROW('Sanitation Data'!F194))),'Data Summary'!CV200="Yes"),OFFSET('Sanitation Data'!$F$6,0,10*ROW('Sanitation Data'!F194)),NA())</f>
        <v>#N/A</v>
      </c>
      <c r="AH200" s="508" t="e">
        <f ca="1">+IF(AND(ISNUMBER(OFFSET('Sanitation Data'!$F$10,0,10*ROW('Sanitation Data'!F194))),'Data Summary'!CW200="Yes"),OFFSET('Sanitation Data'!$F$10,0,10*ROW('Sanitation Data'!F194)),NA())</f>
        <v>#N/A</v>
      </c>
      <c r="AI200" s="508" t="e">
        <f ca="1">+IF(AND(ISNUMBER(OFFSET('Sanitation Data'!$F$11,0,10*ROW('Sanitation Data'!F194))),'Data Summary'!CX200="Yes"),OFFSET('Sanitation Data'!$F$11,0,10*ROW('Sanitation Data'!F194)),NA())</f>
        <v>#N/A</v>
      </c>
      <c r="AJ200" s="508" t="e">
        <f ca="1">+IF(AND(ISNUMBER(OFFSET('Sanitation Data'!$F$12,0,10*ROW('Sanitation Data'!F194))),'Data Summary'!CY200="Yes"),OFFSET('Sanitation Data'!$F$12,0,10*ROW('Sanitation Data'!F194)),NA())</f>
        <v>#N/A</v>
      </c>
      <c r="AK200" s="508" t="e">
        <f ca="1">+IF(AND(ISNUMBER(OFFSET('Sanitation Data'!$G$4,0,10*ROW('Sanitation Data'!G194))),'Data Summary'!CZ200="Yes"),100-OFFSET('Sanitation Data'!$G$4,0,10*ROW('Sanitation Data'!G194)),NA())</f>
        <v>#N/A</v>
      </c>
      <c r="AL200" s="508" t="e">
        <f ca="1">+IF(AND(ISNUMBER(OFFSET('Sanitation Data'!$G$6,0,10*ROW('Sanitation Data'!G194))),'Data Summary'!DA200="Yes"),OFFSET('Sanitation Data'!$G$6,0,10*ROW('Sanitation Data'!G194)),NA())</f>
        <v>#N/A</v>
      </c>
      <c r="AM200" s="508" t="e">
        <f ca="1">+IF(AND(ISNUMBER(OFFSET('Sanitation Data'!$G$10,0,10*ROW('Sanitation Data'!G194))),'Data Summary'!DB200="Yes"),OFFSET('Sanitation Data'!$G$10,0,10*ROW('Sanitation Data'!G194)),NA())</f>
        <v>#N/A</v>
      </c>
      <c r="AN200" s="508" t="e">
        <f ca="1">+IF(AND(ISNUMBER(OFFSET('Sanitation Data'!$G$11,0,10*ROW('Sanitation Data'!G194))),'Data Summary'!DC200="Yes"),OFFSET('Sanitation Data'!$G$11,0,10*ROW('Sanitation Data'!G194)),NA())</f>
        <v>#N/A</v>
      </c>
      <c r="AO200" s="508" t="e">
        <f ca="1">+IF(AND(ISNUMBER(OFFSET('Sanitation Data'!$G$12,0,10*ROW('Sanitation Data'!G194))),'Data Summary'!DD200="Yes"),OFFSET('Sanitation Data'!$G$12,0,10*ROW('Sanitation Data'!G194)),NA())</f>
        <v>#N/A</v>
      </c>
      <c r="AP200" s="508" t="e">
        <f ca="1">+IF(AND(ISNUMBER(OFFSET('Sanitation Data'!$H$4,0,10*ROW('Sanitation Data'!H194))),'Data Summary'!DE200="Yes"),100-OFFSET('Sanitation Data'!$H$4,0,10*ROW('Sanitation Data'!H194)),NA())</f>
        <v>#N/A</v>
      </c>
      <c r="AQ200" s="508" t="e">
        <f ca="1">+IF(AND(ISNUMBER(OFFSET('Sanitation Data'!$H$6,0,10*ROW('Sanitation Data'!H194))),'Data Summary'!DF200="Yes"),OFFSET('Sanitation Data'!$H$6,0,10*ROW('Sanitation Data'!H194)),NA())</f>
        <v>#N/A</v>
      </c>
      <c r="AR200" s="508" t="e">
        <f ca="1">+IF(AND(ISNUMBER(OFFSET('Sanitation Data'!$H$10,0,10*ROW('Sanitation Data'!H194))),'Data Summary'!DG200="Yes"),OFFSET('Sanitation Data'!$H$10,0,10*ROW('Sanitation Data'!H194)),NA())</f>
        <v>#N/A</v>
      </c>
      <c r="AS200" s="508" t="e">
        <f ca="1">+IF(AND(ISNUMBER(OFFSET('Sanitation Data'!$H$11,0,10*ROW('Sanitation Data'!H194))),'Data Summary'!DH200="Yes"),OFFSET('Sanitation Data'!$H$11,0,10*ROW('Sanitation Data'!H194)),NA())</f>
        <v>#N/A</v>
      </c>
      <c r="AT200" s="508" t="e">
        <f ca="1">+IF(AND(ISNUMBER(OFFSET('Sanitation Data'!$H$12,0,10*ROW('Sanitation Data'!H194))),'Data Summary'!DI200="Yes"),OFFSET('Sanitation Data'!$H$12,0,10*ROW('Sanitation Data'!H194)),NA())</f>
        <v>#N/A</v>
      </c>
      <c r="AU200" s="508" t="e">
        <f ca="1">+IF(AND(ISNUMBER(OFFSET('Sanitation Data'!$I$4,0,10*ROW('Sanitation Data'!I194))),'Data Summary'!DJ200="Yes"),100-OFFSET('Sanitation Data'!$I$4,0,10*ROW('Sanitation Data'!I194)),NA())</f>
        <v>#N/A</v>
      </c>
      <c r="AV200" s="508" t="e">
        <f ca="1">+IF(AND(ISNUMBER(OFFSET('Sanitation Data'!$I$6,0,10*ROW('Sanitation Data'!I194))),'Data Summary'!DK200="Yes"),OFFSET('Sanitation Data'!$I$6,0,10*ROW('Sanitation Data'!I194)),NA())</f>
        <v>#N/A</v>
      </c>
      <c r="AW200" s="508" t="e">
        <f ca="1">+IF(AND(ISNUMBER(OFFSET('Sanitation Data'!$I$10,0,10*ROW('Sanitation Data'!I194))),'Data Summary'!DL200="Yes"),OFFSET('Sanitation Data'!$I$10,0,10*ROW('Sanitation Data'!I194)),NA())</f>
        <v>#N/A</v>
      </c>
      <c r="AX200" s="508" t="e">
        <f ca="1">+IF(AND(ISNUMBER(OFFSET('Sanitation Data'!$I$11,0,10*ROW('Sanitation Data'!I194))),'Data Summary'!DM200="Yes"),OFFSET('Sanitation Data'!$I$11,0,10*ROW('Sanitation Data'!I194)),NA())</f>
        <v>#N/A</v>
      </c>
      <c r="AY200" s="508" t="e">
        <f ca="1">+IF(AND(ISNUMBER(OFFSET('Sanitation Data'!$I$12,0,10*ROW('Sanitation Data'!I194))),'Data Summary'!DN200="Yes"),OFFSET('Sanitation Data'!$I$12,0,10*ROW('Sanitation Data'!I194)),NA())</f>
        <v>#N/A</v>
      </c>
      <c r="AZ200" s="509" t="e">
        <f ca="1">+IF(AND(ISNUMBER(OFFSET('Hygiene Data'!$D$5,0,10*ROW('Hygiene Data'!D194))),'Data Summary'!DO200="Yes"),OFFSET('Hygiene Data'!$D$5,0,10*ROW('Hygiene Data'!D194)),NA())</f>
        <v>#N/A</v>
      </c>
      <c r="BA200" s="509" t="e">
        <f ca="1">+IF(AND(ISNUMBER(OFFSET('Hygiene Data'!$D$7,0,10*ROW('Hygiene Data'!D194))),'Data Summary'!DP200="Yes"),OFFSET('Hygiene Data'!$D$7,0,10*ROW('Hygiene Data'!D194)),NA())</f>
        <v>#N/A</v>
      </c>
      <c r="BB200" s="509" t="e">
        <f ca="1">+IF(AND(ISNUMBER(OFFSET('Hygiene Data'!$D$9,0,10*ROW('Hygiene Data'!D194))),'Data Summary'!DQ200="Yes"),OFFSET('Hygiene Data'!$D$9,0,10*ROW('Hygiene Data'!D194)),NA())</f>
        <v>#N/A</v>
      </c>
      <c r="BC200" s="509" t="e">
        <f ca="1">+IF(AND(ISNUMBER(OFFSET('Hygiene Data'!$E$5,0,10*ROW('Hygiene Data'!E194))),'Data Summary'!DR200="Yes"),OFFSET('Hygiene Data'!$E$5,0,10*ROW('Hygiene Data'!E194)),NA())</f>
        <v>#N/A</v>
      </c>
      <c r="BD200" s="509" t="e">
        <f ca="1">+IF(AND(ISNUMBER(OFFSET('Hygiene Data'!$E$7,0,10*ROW('Hygiene Data'!E194))),'Data Summary'!DS200="Yes"),OFFSET('Hygiene Data'!$E$7,0,10*ROW('Hygiene Data'!E194)),NA())</f>
        <v>#N/A</v>
      </c>
      <c r="BE200" s="509" t="e">
        <f ca="1">+IF(AND(ISNUMBER(OFFSET('Hygiene Data'!$E$9,0,10*ROW('Hygiene Data'!E194))),'Data Summary'!DT200="Yes"),OFFSET('Hygiene Data'!$E$9,0,10*ROW('Hygiene Data'!E194)),NA())</f>
        <v>#N/A</v>
      </c>
      <c r="BF200" s="509" t="e">
        <f ca="1">+IF(AND(ISNUMBER(OFFSET('Hygiene Data'!$F$5,0,10*ROW('Hygiene Data'!F194))),'Data Summary'!DU200="Yes"),OFFSET('Hygiene Data'!$F$5,0,10*ROW('Hygiene Data'!F194)),NA())</f>
        <v>#N/A</v>
      </c>
      <c r="BG200" s="509" t="e">
        <f ca="1">+IF(AND(ISNUMBER(OFFSET('Hygiene Data'!$F$7,0,10*ROW('Hygiene Data'!F194))),'Data Summary'!DV200="Yes"),OFFSET('Hygiene Data'!$F$7,0,10*ROW('Hygiene Data'!F194)),NA())</f>
        <v>#N/A</v>
      </c>
      <c r="BH200" s="509" t="e">
        <f ca="1">+IF(AND(ISNUMBER(OFFSET('Hygiene Data'!$F$9,0,10*ROW('Hygiene Data'!F194))),'Data Summary'!DW200="Yes"),OFFSET('Hygiene Data'!$F$9,0,10*ROW('Hygiene Data'!F194)),NA())</f>
        <v>#N/A</v>
      </c>
      <c r="BI200" s="509" t="e">
        <f ca="1">+IF(AND(ISNUMBER(OFFSET('Hygiene Data'!$G$5,0,10*ROW('Hygiene Data'!G194))),'Data Summary'!DX200="Yes"),OFFSET('Hygiene Data'!$G$5,0,10*ROW('Hygiene Data'!G194)),NA())</f>
        <v>#N/A</v>
      </c>
      <c r="BJ200" s="509" t="e">
        <f ca="1">+IF(AND(ISNUMBER(OFFSET('Hygiene Data'!$G$7,0,10*ROW('Hygiene Data'!G194))),'Data Summary'!DY200="Yes"),OFFSET('Hygiene Data'!$G$7,0,10*ROW('Hygiene Data'!G194)),NA())</f>
        <v>#N/A</v>
      </c>
      <c r="BK200" s="509" t="e">
        <f ca="1">+IF(AND(ISNUMBER(OFFSET('Hygiene Data'!$G$9,0,10*ROW('Hygiene Data'!G194))),'Data Summary'!DZ200="Yes"),OFFSET('Hygiene Data'!$G$9,0,10*ROW('Hygiene Data'!G194)),NA())</f>
        <v>#N/A</v>
      </c>
      <c r="BL200" s="509" t="e">
        <f ca="1">+IF(AND(ISNUMBER(OFFSET('Hygiene Data'!$H$5,0,10*ROW('Hygiene Data'!H194))),'Data Summary'!EA200="Yes"),OFFSET('Hygiene Data'!$H$5,0,10*ROW('Hygiene Data'!H194)),NA())</f>
        <v>#N/A</v>
      </c>
      <c r="BM200" s="509" t="e">
        <f ca="1">+IF(AND(ISNUMBER(OFFSET('Hygiene Data'!$H$7,0,10*ROW('Hygiene Data'!H194))),'Data Summary'!EB200="Yes"),OFFSET('Hygiene Data'!$H$7,0,10*ROW('Hygiene Data'!H194)),NA())</f>
        <v>#N/A</v>
      </c>
      <c r="BN200" s="509" t="e">
        <f ca="1">+IF(AND(ISNUMBER(OFFSET('Hygiene Data'!$H$9,0,10*ROW('Hygiene Data'!H194))),'Data Summary'!EC200="Yes"),OFFSET('Hygiene Data'!$H$9,0,10*ROW('Hygiene Data'!H194)),NA())</f>
        <v>#N/A</v>
      </c>
      <c r="BO200" s="509" t="e">
        <f ca="1">+IF(AND(ISNUMBER(OFFSET('Hygiene Data'!$I$5,0,10*ROW('Hygiene Data'!I194))),'Data Summary'!ED200="Yes"),OFFSET('Hygiene Data'!$I$5,0,10*ROW('Hygiene Data'!I194)),NA())</f>
        <v>#N/A</v>
      </c>
      <c r="BP200" s="509" t="e">
        <f ca="1">+IF(AND(ISNUMBER(OFFSET('Hygiene Data'!$I$7,0,10*ROW('Hygiene Data'!I194))),'Data Summary'!EE200="Yes"),OFFSET('Hygiene Data'!$I$7,0,10*ROW('Hygiene Data'!I194)),NA())</f>
        <v>#N/A</v>
      </c>
      <c r="BQ200" s="509" t="e">
        <f ca="1">+IF(AND(ISNUMBER(OFFSET('Hygiene Data'!$I$9,0,10*ROW('Hygiene Data'!I194))),'Data Summary'!EF200="Yes"),OFFSET('Hygiene Data'!$I$9,0,10*ROW('Hygiene Data'!I194)),NA())</f>
        <v>#N/A</v>
      </c>
    </row>
    <row r="201" spans="1:69" x14ac:dyDescent="0.25">
      <c r="A201" s="505" t="e">
        <f ca="1">+RIGHT('Data Summary'!A201,LEN('Data Summary'!A201)-9)</f>
        <v>#VALUE!</v>
      </c>
      <c r="B201" s="479" t="str">
        <f ca="1">+IF(ISTEXT('Data Summary'!B201),'Data Summary'!B201,"")</f>
        <v/>
      </c>
      <c r="C201" s="506" t="e">
        <f ca="1">+VALUE('Data Summary'!C201)</f>
        <v>#VALUE!</v>
      </c>
      <c r="D201" s="507" t="e">
        <f ca="1">+IF(AND(ISNUMBER(OFFSET('Water Data'!$D$4,0,10*ROW('Water Data'!D195))),'Data Summary'!BS201="Yes"),100-OFFSET('Water Data'!$D$4,0,10*ROW('Water Data'!D195)),NA())</f>
        <v>#N/A</v>
      </c>
      <c r="E201" s="507" t="e">
        <f ca="1">+IF(AND(ISNUMBER(OFFSET('Water Data'!$D$6,0,10*ROW('Water Data'!D195))),'Data Summary'!BT201="Yes"),OFFSET('Water Data'!$D$6,0,10*ROW('Water Data'!D195)),NA())</f>
        <v>#N/A</v>
      </c>
      <c r="F201" s="507" t="e">
        <f ca="1">+IF(AND(ISNUMBER(OFFSET('Water Data'!$D$9,0,10*ROW('Water Data'!D195))),'Data Summary'!BU201="Yes"),OFFSET('Water Data'!$D$9,0,10*ROW('Water Data'!D195)),NA())</f>
        <v>#N/A</v>
      </c>
      <c r="G201" s="507" t="e">
        <f ca="1">+IF(AND(ISNUMBER(OFFSET('Water Data'!$E$4,0,10*ROW('Water Data'!E195))),'Data Summary'!BV201="Yes"),100-OFFSET('Water Data'!$E$4,0,10*ROW('Water Data'!E195)),NA())</f>
        <v>#N/A</v>
      </c>
      <c r="H201" s="507" t="e">
        <f ca="1">+IF(AND(ISNUMBER(OFFSET('Water Data'!$E$6,0,10*ROW('Water Data'!E195))),'Data Summary'!BW201="Yes"),OFFSET('Water Data'!$E$6,0,10*ROW('Water Data'!E195)),NA())</f>
        <v>#N/A</v>
      </c>
      <c r="I201" s="507" t="e">
        <f ca="1">+IF(AND(ISNUMBER(OFFSET('Water Data'!$E$9,0,10*ROW('Water Data'!E195))),'Data Summary'!BX201="Yes"),OFFSET('Water Data'!$E$9,0,10*ROW('Water Data'!E195)),NA())</f>
        <v>#N/A</v>
      </c>
      <c r="J201" s="507" t="e">
        <f ca="1">+IF(AND(ISNUMBER(OFFSET('Water Data'!$F$4,0,10*ROW('Water Data'!F195))),'Data Summary'!BY201="Yes"),100-OFFSET('Water Data'!$F$4,0,10*ROW('Water Data'!F195)),NA())</f>
        <v>#N/A</v>
      </c>
      <c r="K201" s="507" t="e">
        <f ca="1">+IF(AND(ISNUMBER(OFFSET('Water Data'!$F$6,0,10*ROW('Water Data'!F195))),'Data Summary'!BZ201="Yes"),OFFSET('Water Data'!$F$6,0,10*ROW('Water Data'!F195)),NA())</f>
        <v>#N/A</v>
      </c>
      <c r="L201" s="507" t="e">
        <f ca="1">+IF(AND(ISNUMBER(OFFSET('Water Data'!$F$9,0,10*ROW('Water Data'!F195))),'Data Summary'!CA201="Yes"),OFFSET('Water Data'!$F$9,0,10*ROW('Water Data'!F195)),NA())</f>
        <v>#N/A</v>
      </c>
      <c r="M201" s="507" t="e">
        <f ca="1">+IF(AND(ISNUMBER(OFFSET('Water Data'!$G$4,0,10*ROW('Water Data'!G195))),'Data Summary'!CB201="Yes"),100-OFFSET('Water Data'!$G$4,0,10*ROW('Water Data'!G195)),NA())</f>
        <v>#N/A</v>
      </c>
      <c r="N201" s="507" t="e">
        <f ca="1">+IF(AND(ISNUMBER(OFFSET('Water Data'!$G$6,0,10*ROW('Water Data'!G195))),'Data Summary'!CC201="Yes"),OFFSET('Water Data'!$G$6,0,10*ROW('Water Data'!G195)),NA())</f>
        <v>#N/A</v>
      </c>
      <c r="O201" s="507" t="e">
        <f ca="1">+IF(AND(ISNUMBER(OFFSET('Water Data'!$G$9,0,10*ROW('Water Data'!G195))),'Data Summary'!CD201="Yes"),OFFSET('Water Data'!$G$9,0,10*ROW('Water Data'!G195)),NA())</f>
        <v>#N/A</v>
      </c>
      <c r="P201" s="507" t="e">
        <f ca="1">+IF(AND(ISNUMBER(OFFSET('Water Data'!$H$4,0,10*ROW('Water Data'!H195))),'Data Summary'!CE201="Yes"),100-OFFSET('Water Data'!$H$4,0,10*ROW('Water Data'!H195)),NA())</f>
        <v>#N/A</v>
      </c>
      <c r="Q201" s="507" t="e">
        <f ca="1">+IF(AND(ISNUMBER(OFFSET('Water Data'!$H$6,0,10*ROW('Water Data'!H195))),'Data Summary'!CF201="Yes"),OFFSET('Water Data'!$H$6,0,10*ROW('Water Data'!H195)),NA())</f>
        <v>#N/A</v>
      </c>
      <c r="R201" s="507" t="e">
        <f ca="1">+IF(AND(ISNUMBER(OFFSET('Water Data'!$H$9,0,10*ROW('Water Data'!H195))),'Data Summary'!CG201="Yes"),OFFSET('Water Data'!$H$9,0,10*ROW('Water Data'!H195)),NA())</f>
        <v>#N/A</v>
      </c>
      <c r="S201" s="507" t="e">
        <f ca="1">+IF(AND(ISNUMBER(OFFSET('Water Data'!$I$4,0,10*ROW('Water Data'!I195))),'Data Summary'!CH201="Yes"),100-OFFSET('Water Data'!$I$4,0,10*ROW('Water Data'!I195)),NA())</f>
        <v>#N/A</v>
      </c>
      <c r="T201" s="507" t="e">
        <f ca="1">+IF(AND(ISNUMBER(OFFSET('Water Data'!$I$6,0,10*ROW('Water Data'!I195))),'Data Summary'!CI201="Yes"),OFFSET('Water Data'!$I$6,0,10*ROW('Water Data'!I195)),NA())</f>
        <v>#N/A</v>
      </c>
      <c r="U201" s="507" t="e">
        <f ca="1">+IF(AND(ISNUMBER(OFFSET('Water Data'!$I$9,0,10*ROW('Water Data'!I195))),'Data Summary'!CJ201="Yes"),OFFSET('Water Data'!$I$9,0,10*ROW('Water Data'!I195)),NA())</f>
        <v>#N/A</v>
      </c>
      <c r="V201" s="508" t="e">
        <f ca="1">+IF(AND(ISNUMBER(OFFSET('Sanitation Data'!$D$4,0,10*ROW('Sanitation Data'!D195))),'Data Summary'!CK201="Yes"),100-OFFSET('Sanitation Data'!$D$4,0,10*ROW('Sanitation Data'!D195)),NA())</f>
        <v>#N/A</v>
      </c>
      <c r="W201" s="508" t="e">
        <f ca="1">+IF(AND(ISNUMBER(OFFSET('Sanitation Data'!$D$6,0,10*ROW('Sanitation Data'!D195))),'Data Summary'!CL201="Yes"),OFFSET('Sanitation Data'!$D$6,0,10*ROW('Sanitation Data'!D195)),NA())</f>
        <v>#N/A</v>
      </c>
      <c r="X201" s="508" t="e">
        <f ca="1">+IF(AND(ISNUMBER(OFFSET('Sanitation Data'!$D$10,0,10*ROW('Sanitation Data'!D195))),'Data Summary'!CM201="Yes"),OFFSET('Sanitation Data'!$D$10,0,10*ROW('Sanitation Data'!D195)),NA())</f>
        <v>#N/A</v>
      </c>
      <c r="Y201" s="508" t="e">
        <f ca="1">+IF(AND(ISNUMBER(OFFSET('Sanitation Data'!$D$11,0,10*ROW('Sanitation Data'!D195))),'Data Summary'!CN201="Yes"),OFFSET('Sanitation Data'!$D$11,0,10*ROW('Sanitation Data'!D195)),NA())</f>
        <v>#N/A</v>
      </c>
      <c r="Z201" s="508" t="e">
        <f ca="1">+IF(AND(ISNUMBER(OFFSET('Sanitation Data'!$D$12,0,10*ROW('Sanitation Data'!D195))),'Data Summary'!CO201="Yes"),OFFSET('Sanitation Data'!$D$12,0,10*ROW('Sanitation Data'!D195)),NA())</f>
        <v>#N/A</v>
      </c>
      <c r="AA201" s="508" t="e">
        <f ca="1">+IF(AND(ISNUMBER(OFFSET('Sanitation Data'!$E$4,0,10*ROW('Sanitation Data'!E195))),'Data Summary'!CP201="Yes"),100-OFFSET('Sanitation Data'!$E$4,0,10*ROW('Sanitation Data'!E195)),NA())</f>
        <v>#N/A</v>
      </c>
      <c r="AB201" s="508" t="e">
        <f ca="1">+IF(AND(ISNUMBER(OFFSET('Sanitation Data'!$E$6,0,10*ROW('Sanitation Data'!E195))),'Data Summary'!CQ201="Yes"),OFFSET('Sanitation Data'!$E$6,0,10*ROW('Sanitation Data'!E195)),NA())</f>
        <v>#N/A</v>
      </c>
      <c r="AC201" s="508" t="e">
        <f ca="1">+IF(AND(ISNUMBER(OFFSET('Sanitation Data'!$E$10,0,10*ROW('Sanitation Data'!E195))),'Data Summary'!CR201="Yes"),OFFSET('Sanitation Data'!$E$10,0,10*ROW('Sanitation Data'!E195)),NA())</f>
        <v>#N/A</v>
      </c>
      <c r="AD201" s="508" t="e">
        <f ca="1">+IF(AND(ISNUMBER(OFFSET('Sanitation Data'!$E$11,0,10*ROW('Sanitation Data'!E195))),'Data Summary'!CS201="Yes"),OFFSET('Sanitation Data'!$E$11,0,10*ROW('Sanitation Data'!E195)),NA())</f>
        <v>#N/A</v>
      </c>
      <c r="AE201" s="508" t="e">
        <f ca="1">+IF(AND(ISNUMBER(OFFSET('Sanitation Data'!$E$12,0,10*ROW('Sanitation Data'!E195))),'Data Summary'!CT201="Yes"),OFFSET('Sanitation Data'!$E$12,0,10*ROW('Sanitation Data'!E195)),NA())</f>
        <v>#N/A</v>
      </c>
      <c r="AF201" s="508" t="e">
        <f ca="1">+IF(AND(ISNUMBER(OFFSET('Sanitation Data'!$F$4,0,10*ROW('Sanitation Data'!F195))),'Data Summary'!CU201="Yes"),100-OFFSET('Sanitation Data'!$F$4,0,10*ROW('Sanitation Data'!F195)),NA())</f>
        <v>#N/A</v>
      </c>
      <c r="AG201" s="508" t="e">
        <f ca="1">+IF(AND(ISNUMBER(OFFSET('Sanitation Data'!$F$6,0,10*ROW('Sanitation Data'!F195))),'Data Summary'!CV201="Yes"),OFFSET('Sanitation Data'!$F$6,0,10*ROW('Sanitation Data'!F195)),NA())</f>
        <v>#N/A</v>
      </c>
      <c r="AH201" s="508" t="e">
        <f ca="1">+IF(AND(ISNUMBER(OFFSET('Sanitation Data'!$F$10,0,10*ROW('Sanitation Data'!F195))),'Data Summary'!CW201="Yes"),OFFSET('Sanitation Data'!$F$10,0,10*ROW('Sanitation Data'!F195)),NA())</f>
        <v>#N/A</v>
      </c>
      <c r="AI201" s="508" t="e">
        <f ca="1">+IF(AND(ISNUMBER(OFFSET('Sanitation Data'!$F$11,0,10*ROW('Sanitation Data'!F195))),'Data Summary'!CX201="Yes"),OFFSET('Sanitation Data'!$F$11,0,10*ROW('Sanitation Data'!F195)),NA())</f>
        <v>#N/A</v>
      </c>
      <c r="AJ201" s="508" t="e">
        <f ca="1">+IF(AND(ISNUMBER(OFFSET('Sanitation Data'!$F$12,0,10*ROW('Sanitation Data'!F195))),'Data Summary'!CY201="Yes"),OFFSET('Sanitation Data'!$F$12,0,10*ROW('Sanitation Data'!F195)),NA())</f>
        <v>#N/A</v>
      </c>
      <c r="AK201" s="508" t="e">
        <f ca="1">+IF(AND(ISNUMBER(OFFSET('Sanitation Data'!$G$4,0,10*ROW('Sanitation Data'!G195))),'Data Summary'!CZ201="Yes"),100-OFFSET('Sanitation Data'!$G$4,0,10*ROW('Sanitation Data'!G195)),NA())</f>
        <v>#N/A</v>
      </c>
      <c r="AL201" s="508" t="e">
        <f ca="1">+IF(AND(ISNUMBER(OFFSET('Sanitation Data'!$G$6,0,10*ROW('Sanitation Data'!G195))),'Data Summary'!DA201="Yes"),OFFSET('Sanitation Data'!$G$6,0,10*ROW('Sanitation Data'!G195)),NA())</f>
        <v>#N/A</v>
      </c>
      <c r="AM201" s="508" t="e">
        <f ca="1">+IF(AND(ISNUMBER(OFFSET('Sanitation Data'!$G$10,0,10*ROW('Sanitation Data'!G195))),'Data Summary'!DB201="Yes"),OFFSET('Sanitation Data'!$G$10,0,10*ROW('Sanitation Data'!G195)),NA())</f>
        <v>#N/A</v>
      </c>
      <c r="AN201" s="508" t="e">
        <f ca="1">+IF(AND(ISNUMBER(OFFSET('Sanitation Data'!$G$11,0,10*ROW('Sanitation Data'!G195))),'Data Summary'!DC201="Yes"),OFFSET('Sanitation Data'!$G$11,0,10*ROW('Sanitation Data'!G195)),NA())</f>
        <v>#N/A</v>
      </c>
      <c r="AO201" s="508" t="e">
        <f ca="1">+IF(AND(ISNUMBER(OFFSET('Sanitation Data'!$G$12,0,10*ROW('Sanitation Data'!G195))),'Data Summary'!DD201="Yes"),OFFSET('Sanitation Data'!$G$12,0,10*ROW('Sanitation Data'!G195)),NA())</f>
        <v>#N/A</v>
      </c>
      <c r="AP201" s="508" t="e">
        <f ca="1">+IF(AND(ISNUMBER(OFFSET('Sanitation Data'!$H$4,0,10*ROW('Sanitation Data'!H195))),'Data Summary'!DE201="Yes"),100-OFFSET('Sanitation Data'!$H$4,0,10*ROW('Sanitation Data'!H195)),NA())</f>
        <v>#N/A</v>
      </c>
      <c r="AQ201" s="508" t="e">
        <f ca="1">+IF(AND(ISNUMBER(OFFSET('Sanitation Data'!$H$6,0,10*ROW('Sanitation Data'!H195))),'Data Summary'!DF201="Yes"),OFFSET('Sanitation Data'!$H$6,0,10*ROW('Sanitation Data'!H195)),NA())</f>
        <v>#N/A</v>
      </c>
      <c r="AR201" s="508" t="e">
        <f ca="1">+IF(AND(ISNUMBER(OFFSET('Sanitation Data'!$H$10,0,10*ROW('Sanitation Data'!H195))),'Data Summary'!DG201="Yes"),OFFSET('Sanitation Data'!$H$10,0,10*ROW('Sanitation Data'!H195)),NA())</f>
        <v>#N/A</v>
      </c>
      <c r="AS201" s="508" t="e">
        <f ca="1">+IF(AND(ISNUMBER(OFFSET('Sanitation Data'!$H$11,0,10*ROW('Sanitation Data'!H195))),'Data Summary'!DH201="Yes"),OFFSET('Sanitation Data'!$H$11,0,10*ROW('Sanitation Data'!H195)),NA())</f>
        <v>#N/A</v>
      </c>
      <c r="AT201" s="508" t="e">
        <f ca="1">+IF(AND(ISNUMBER(OFFSET('Sanitation Data'!$H$12,0,10*ROW('Sanitation Data'!H195))),'Data Summary'!DI201="Yes"),OFFSET('Sanitation Data'!$H$12,0,10*ROW('Sanitation Data'!H195)),NA())</f>
        <v>#N/A</v>
      </c>
      <c r="AU201" s="508" t="e">
        <f ca="1">+IF(AND(ISNUMBER(OFFSET('Sanitation Data'!$I$4,0,10*ROW('Sanitation Data'!I195))),'Data Summary'!DJ201="Yes"),100-OFFSET('Sanitation Data'!$I$4,0,10*ROW('Sanitation Data'!I195)),NA())</f>
        <v>#N/A</v>
      </c>
      <c r="AV201" s="508" t="e">
        <f ca="1">+IF(AND(ISNUMBER(OFFSET('Sanitation Data'!$I$6,0,10*ROW('Sanitation Data'!I195))),'Data Summary'!DK201="Yes"),OFFSET('Sanitation Data'!$I$6,0,10*ROW('Sanitation Data'!I195)),NA())</f>
        <v>#N/A</v>
      </c>
      <c r="AW201" s="508" t="e">
        <f ca="1">+IF(AND(ISNUMBER(OFFSET('Sanitation Data'!$I$10,0,10*ROW('Sanitation Data'!I195))),'Data Summary'!DL201="Yes"),OFFSET('Sanitation Data'!$I$10,0,10*ROW('Sanitation Data'!I195)),NA())</f>
        <v>#N/A</v>
      </c>
      <c r="AX201" s="508" t="e">
        <f ca="1">+IF(AND(ISNUMBER(OFFSET('Sanitation Data'!$I$11,0,10*ROW('Sanitation Data'!I195))),'Data Summary'!DM201="Yes"),OFFSET('Sanitation Data'!$I$11,0,10*ROW('Sanitation Data'!I195)),NA())</f>
        <v>#N/A</v>
      </c>
      <c r="AY201" s="508" t="e">
        <f ca="1">+IF(AND(ISNUMBER(OFFSET('Sanitation Data'!$I$12,0,10*ROW('Sanitation Data'!I195))),'Data Summary'!DN201="Yes"),OFFSET('Sanitation Data'!$I$12,0,10*ROW('Sanitation Data'!I195)),NA())</f>
        <v>#N/A</v>
      </c>
      <c r="AZ201" s="509" t="e">
        <f ca="1">+IF(AND(ISNUMBER(OFFSET('Hygiene Data'!$D$5,0,10*ROW('Hygiene Data'!D195))),'Data Summary'!DO201="Yes"),OFFSET('Hygiene Data'!$D$5,0,10*ROW('Hygiene Data'!D195)),NA())</f>
        <v>#N/A</v>
      </c>
      <c r="BA201" s="509" t="e">
        <f ca="1">+IF(AND(ISNUMBER(OFFSET('Hygiene Data'!$D$7,0,10*ROW('Hygiene Data'!D195))),'Data Summary'!DP201="Yes"),OFFSET('Hygiene Data'!$D$7,0,10*ROW('Hygiene Data'!D195)),NA())</f>
        <v>#N/A</v>
      </c>
      <c r="BB201" s="509" t="e">
        <f ca="1">+IF(AND(ISNUMBER(OFFSET('Hygiene Data'!$D$9,0,10*ROW('Hygiene Data'!D195))),'Data Summary'!DQ201="Yes"),OFFSET('Hygiene Data'!$D$9,0,10*ROW('Hygiene Data'!D195)),NA())</f>
        <v>#N/A</v>
      </c>
      <c r="BC201" s="509" t="e">
        <f ca="1">+IF(AND(ISNUMBER(OFFSET('Hygiene Data'!$E$5,0,10*ROW('Hygiene Data'!E195))),'Data Summary'!DR201="Yes"),OFFSET('Hygiene Data'!$E$5,0,10*ROW('Hygiene Data'!E195)),NA())</f>
        <v>#N/A</v>
      </c>
      <c r="BD201" s="509" t="e">
        <f ca="1">+IF(AND(ISNUMBER(OFFSET('Hygiene Data'!$E$7,0,10*ROW('Hygiene Data'!E195))),'Data Summary'!DS201="Yes"),OFFSET('Hygiene Data'!$E$7,0,10*ROW('Hygiene Data'!E195)),NA())</f>
        <v>#N/A</v>
      </c>
      <c r="BE201" s="509" t="e">
        <f ca="1">+IF(AND(ISNUMBER(OFFSET('Hygiene Data'!$E$9,0,10*ROW('Hygiene Data'!E195))),'Data Summary'!DT201="Yes"),OFFSET('Hygiene Data'!$E$9,0,10*ROW('Hygiene Data'!E195)),NA())</f>
        <v>#N/A</v>
      </c>
      <c r="BF201" s="509" t="e">
        <f ca="1">+IF(AND(ISNUMBER(OFFSET('Hygiene Data'!$F$5,0,10*ROW('Hygiene Data'!F195))),'Data Summary'!DU201="Yes"),OFFSET('Hygiene Data'!$F$5,0,10*ROW('Hygiene Data'!F195)),NA())</f>
        <v>#N/A</v>
      </c>
      <c r="BG201" s="509" t="e">
        <f ca="1">+IF(AND(ISNUMBER(OFFSET('Hygiene Data'!$F$7,0,10*ROW('Hygiene Data'!F195))),'Data Summary'!DV201="Yes"),OFFSET('Hygiene Data'!$F$7,0,10*ROW('Hygiene Data'!F195)),NA())</f>
        <v>#N/A</v>
      </c>
      <c r="BH201" s="509" t="e">
        <f ca="1">+IF(AND(ISNUMBER(OFFSET('Hygiene Data'!$F$9,0,10*ROW('Hygiene Data'!F195))),'Data Summary'!DW201="Yes"),OFFSET('Hygiene Data'!$F$9,0,10*ROW('Hygiene Data'!F195)),NA())</f>
        <v>#N/A</v>
      </c>
      <c r="BI201" s="509" t="e">
        <f ca="1">+IF(AND(ISNUMBER(OFFSET('Hygiene Data'!$G$5,0,10*ROW('Hygiene Data'!G195))),'Data Summary'!DX201="Yes"),OFFSET('Hygiene Data'!$G$5,0,10*ROW('Hygiene Data'!G195)),NA())</f>
        <v>#N/A</v>
      </c>
      <c r="BJ201" s="509" t="e">
        <f ca="1">+IF(AND(ISNUMBER(OFFSET('Hygiene Data'!$G$7,0,10*ROW('Hygiene Data'!G195))),'Data Summary'!DY201="Yes"),OFFSET('Hygiene Data'!$G$7,0,10*ROW('Hygiene Data'!G195)),NA())</f>
        <v>#N/A</v>
      </c>
      <c r="BK201" s="509" t="e">
        <f ca="1">+IF(AND(ISNUMBER(OFFSET('Hygiene Data'!$G$9,0,10*ROW('Hygiene Data'!G195))),'Data Summary'!DZ201="Yes"),OFFSET('Hygiene Data'!$G$9,0,10*ROW('Hygiene Data'!G195)),NA())</f>
        <v>#N/A</v>
      </c>
      <c r="BL201" s="509" t="e">
        <f ca="1">+IF(AND(ISNUMBER(OFFSET('Hygiene Data'!$H$5,0,10*ROW('Hygiene Data'!H195))),'Data Summary'!EA201="Yes"),OFFSET('Hygiene Data'!$H$5,0,10*ROW('Hygiene Data'!H195)),NA())</f>
        <v>#N/A</v>
      </c>
      <c r="BM201" s="509" t="e">
        <f ca="1">+IF(AND(ISNUMBER(OFFSET('Hygiene Data'!$H$7,0,10*ROW('Hygiene Data'!H195))),'Data Summary'!EB201="Yes"),OFFSET('Hygiene Data'!$H$7,0,10*ROW('Hygiene Data'!H195)),NA())</f>
        <v>#N/A</v>
      </c>
      <c r="BN201" s="509" t="e">
        <f ca="1">+IF(AND(ISNUMBER(OFFSET('Hygiene Data'!$H$9,0,10*ROW('Hygiene Data'!H195))),'Data Summary'!EC201="Yes"),OFFSET('Hygiene Data'!$H$9,0,10*ROW('Hygiene Data'!H195)),NA())</f>
        <v>#N/A</v>
      </c>
      <c r="BO201" s="509" t="e">
        <f ca="1">+IF(AND(ISNUMBER(OFFSET('Hygiene Data'!$I$5,0,10*ROW('Hygiene Data'!I195))),'Data Summary'!ED201="Yes"),OFFSET('Hygiene Data'!$I$5,0,10*ROW('Hygiene Data'!I195)),NA())</f>
        <v>#N/A</v>
      </c>
      <c r="BP201" s="509" t="e">
        <f ca="1">+IF(AND(ISNUMBER(OFFSET('Hygiene Data'!$I$7,0,10*ROW('Hygiene Data'!I195))),'Data Summary'!EE201="Yes"),OFFSET('Hygiene Data'!$I$7,0,10*ROW('Hygiene Data'!I195)),NA())</f>
        <v>#N/A</v>
      </c>
      <c r="BQ201" s="509" t="e">
        <f ca="1">+IF(AND(ISNUMBER(OFFSET('Hygiene Data'!$I$9,0,10*ROW('Hygiene Data'!I195))),'Data Summary'!EF201="Yes"),OFFSET('Hygiene Data'!$I$9,0,10*ROW('Hygiene Data'!I195)),NA())</f>
        <v>#N/A</v>
      </c>
    </row>
    <row r="202" spans="1:69" x14ac:dyDescent="0.25">
      <c r="A202" s="505" t="e">
        <f ca="1">+RIGHT('Data Summary'!A202,LEN('Data Summary'!A202)-9)</f>
        <v>#VALUE!</v>
      </c>
      <c r="B202" s="479" t="str">
        <f ca="1">+IF(ISTEXT('Data Summary'!B202),'Data Summary'!B202,"")</f>
        <v/>
      </c>
      <c r="C202" s="506" t="e">
        <f ca="1">+VALUE('Data Summary'!C202)</f>
        <v>#VALUE!</v>
      </c>
      <c r="D202" s="507" t="e">
        <f ca="1">+IF(AND(ISNUMBER(OFFSET('Water Data'!$D$4,0,10*ROW('Water Data'!D196))),'Data Summary'!BS202="Yes"),100-OFFSET('Water Data'!$D$4,0,10*ROW('Water Data'!D196)),NA())</f>
        <v>#N/A</v>
      </c>
      <c r="E202" s="507" t="e">
        <f ca="1">+IF(AND(ISNUMBER(OFFSET('Water Data'!$D$6,0,10*ROW('Water Data'!D196))),'Data Summary'!BT202="Yes"),OFFSET('Water Data'!$D$6,0,10*ROW('Water Data'!D196)),NA())</f>
        <v>#N/A</v>
      </c>
      <c r="F202" s="507" t="e">
        <f ca="1">+IF(AND(ISNUMBER(OFFSET('Water Data'!$D$9,0,10*ROW('Water Data'!D196))),'Data Summary'!BU202="Yes"),OFFSET('Water Data'!$D$9,0,10*ROW('Water Data'!D196)),NA())</f>
        <v>#N/A</v>
      </c>
      <c r="G202" s="507" t="e">
        <f ca="1">+IF(AND(ISNUMBER(OFFSET('Water Data'!$E$4,0,10*ROW('Water Data'!E196))),'Data Summary'!BV202="Yes"),100-OFFSET('Water Data'!$E$4,0,10*ROW('Water Data'!E196)),NA())</f>
        <v>#N/A</v>
      </c>
      <c r="H202" s="507" t="e">
        <f ca="1">+IF(AND(ISNUMBER(OFFSET('Water Data'!$E$6,0,10*ROW('Water Data'!E196))),'Data Summary'!BW202="Yes"),OFFSET('Water Data'!$E$6,0,10*ROW('Water Data'!E196)),NA())</f>
        <v>#N/A</v>
      </c>
      <c r="I202" s="507" t="e">
        <f ca="1">+IF(AND(ISNUMBER(OFFSET('Water Data'!$E$9,0,10*ROW('Water Data'!E196))),'Data Summary'!BX202="Yes"),OFFSET('Water Data'!$E$9,0,10*ROW('Water Data'!E196)),NA())</f>
        <v>#N/A</v>
      </c>
      <c r="J202" s="507" t="e">
        <f ca="1">+IF(AND(ISNUMBER(OFFSET('Water Data'!$F$4,0,10*ROW('Water Data'!F196))),'Data Summary'!BY202="Yes"),100-OFFSET('Water Data'!$F$4,0,10*ROW('Water Data'!F196)),NA())</f>
        <v>#N/A</v>
      </c>
      <c r="K202" s="507" t="e">
        <f ca="1">+IF(AND(ISNUMBER(OFFSET('Water Data'!$F$6,0,10*ROW('Water Data'!F196))),'Data Summary'!BZ202="Yes"),OFFSET('Water Data'!$F$6,0,10*ROW('Water Data'!F196)),NA())</f>
        <v>#N/A</v>
      </c>
      <c r="L202" s="507" t="e">
        <f ca="1">+IF(AND(ISNUMBER(OFFSET('Water Data'!$F$9,0,10*ROW('Water Data'!F196))),'Data Summary'!CA202="Yes"),OFFSET('Water Data'!$F$9,0,10*ROW('Water Data'!F196)),NA())</f>
        <v>#N/A</v>
      </c>
      <c r="M202" s="507" t="e">
        <f ca="1">+IF(AND(ISNUMBER(OFFSET('Water Data'!$G$4,0,10*ROW('Water Data'!G196))),'Data Summary'!CB202="Yes"),100-OFFSET('Water Data'!$G$4,0,10*ROW('Water Data'!G196)),NA())</f>
        <v>#N/A</v>
      </c>
      <c r="N202" s="507" t="e">
        <f ca="1">+IF(AND(ISNUMBER(OFFSET('Water Data'!$G$6,0,10*ROW('Water Data'!G196))),'Data Summary'!CC202="Yes"),OFFSET('Water Data'!$G$6,0,10*ROW('Water Data'!G196)),NA())</f>
        <v>#N/A</v>
      </c>
      <c r="O202" s="507" t="e">
        <f ca="1">+IF(AND(ISNUMBER(OFFSET('Water Data'!$G$9,0,10*ROW('Water Data'!G196))),'Data Summary'!CD202="Yes"),OFFSET('Water Data'!$G$9,0,10*ROW('Water Data'!G196)),NA())</f>
        <v>#N/A</v>
      </c>
      <c r="P202" s="507" t="e">
        <f ca="1">+IF(AND(ISNUMBER(OFFSET('Water Data'!$H$4,0,10*ROW('Water Data'!H196))),'Data Summary'!CE202="Yes"),100-OFFSET('Water Data'!$H$4,0,10*ROW('Water Data'!H196)),NA())</f>
        <v>#N/A</v>
      </c>
      <c r="Q202" s="507" t="e">
        <f ca="1">+IF(AND(ISNUMBER(OFFSET('Water Data'!$H$6,0,10*ROW('Water Data'!H196))),'Data Summary'!CF202="Yes"),OFFSET('Water Data'!$H$6,0,10*ROW('Water Data'!H196)),NA())</f>
        <v>#N/A</v>
      </c>
      <c r="R202" s="507" t="e">
        <f ca="1">+IF(AND(ISNUMBER(OFFSET('Water Data'!$H$9,0,10*ROW('Water Data'!H196))),'Data Summary'!CG202="Yes"),OFFSET('Water Data'!$H$9,0,10*ROW('Water Data'!H196)),NA())</f>
        <v>#N/A</v>
      </c>
      <c r="S202" s="507" t="e">
        <f ca="1">+IF(AND(ISNUMBER(OFFSET('Water Data'!$I$4,0,10*ROW('Water Data'!I196))),'Data Summary'!CH202="Yes"),100-OFFSET('Water Data'!$I$4,0,10*ROW('Water Data'!I196)),NA())</f>
        <v>#N/A</v>
      </c>
      <c r="T202" s="507" t="e">
        <f ca="1">+IF(AND(ISNUMBER(OFFSET('Water Data'!$I$6,0,10*ROW('Water Data'!I196))),'Data Summary'!CI202="Yes"),OFFSET('Water Data'!$I$6,0,10*ROW('Water Data'!I196)),NA())</f>
        <v>#N/A</v>
      </c>
      <c r="U202" s="507" t="e">
        <f ca="1">+IF(AND(ISNUMBER(OFFSET('Water Data'!$I$9,0,10*ROW('Water Data'!I196))),'Data Summary'!CJ202="Yes"),OFFSET('Water Data'!$I$9,0,10*ROW('Water Data'!I196)),NA())</f>
        <v>#N/A</v>
      </c>
      <c r="V202" s="508" t="e">
        <f ca="1">+IF(AND(ISNUMBER(OFFSET('Sanitation Data'!$D$4,0,10*ROW('Sanitation Data'!D196))),'Data Summary'!CK202="Yes"),100-OFFSET('Sanitation Data'!$D$4,0,10*ROW('Sanitation Data'!D196)),NA())</f>
        <v>#N/A</v>
      </c>
      <c r="W202" s="508" t="e">
        <f ca="1">+IF(AND(ISNUMBER(OFFSET('Sanitation Data'!$D$6,0,10*ROW('Sanitation Data'!D196))),'Data Summary'!CL202="Yes"),OFFSET('Sanitation Data'!$D$6,0,10*ROW('Sanitation Data'!D196)),NA())</f>
        <v>#N/A</v>
      </c>
      <c r="X202" s="508" t="e">
        <f ca="1">+IF(AND(ISNUMBER(OFFSET('Sanitation Data'!$D$10,0,10*ROW('Sanitation Data'!D196))),'Data Summary'!CM202="Yes"),OFFSET('Sanitation Data'!$D$10,0,10*ROW('Sanitation Data'!D196)),NA())</f>
        <v>#N/A</v>
      </c>
      <c r="Y202" s="508" t="e">
        <f ca="1">+IF(AND(ISNUMBER(OFFSET('Sanitation Data'!$D$11,0,10*ROW('Sanitation Data'!D196))),'Data Summary'!CN202="Yes"),OFFSET('Sanitation Data'!$D$11,0,10*ROW('Sanitation Data'!D196)),NA())</f>
        <v>#N/A</v>
      </c>
      <c r="Z202" s="508" t="e">
        <f ca="1">+IF(AND(ISNUMBER(OFFSET('Sanitation Data'!$D$12,0,10*ROW('Sanitation Data'!D196))),'Data Summary'!CO202="Yes"),OFFSET('Sanitation Data'!$D$12,0,10*ROW('Sanitation Data'!D196)),NA())</f>
        <v>#N/A</v>
      </c>
      <c r="AA202" s="508" t="e">
        <f ca="1">+IF(AND(ISNUMBER(OFFSET('Sanitation Data'!$E$4,0,10*ROW('Sanitation Data'!E196))),'Data Summary'!CP202="Yes"),100-OFFSET('Sanitation Data'!$E$4,0,10*ROW('Sanitation Data'!E196)),NA())</f>
        <v>#N/A</v>
      </c>
      <c r="AB202" s="508" t="e">
        <f ca="1">+IF(AND(ISNUMBER(OFFSET('Sanitation Data'!$E$6,0,10*ROW('Sanitation Data'!E196))),'Data Summary'!CQ202="Yes"),OFFSET('Sanitation Data'!$E$6,0,10*ROW('Sanitation Data'!E196)),NA())</f>
        <v>#N/A</v>
      </c>
      <c r="AC202" s="508" t="e">
        <f ca="1">+IF(AND(ISNUMBER(OFFSET('Sanitation Data'!$E$10,0,10*ROW('Sanitation Data'!E196))),'Data Summary'!CR202="Yes"),OFFSET('Sanitation Data'!$E$10,0,10*ROW('Sanitation Data'!E196)),NA())</f>
        <v>#N/A</v>
      </c>
      <c r="AD202" s="508" t="e">
        <f ca="1">+IF(AND(ISNUMBER(OFFSET('Sanitation Data'!$E$11,0,10*ROW('Sanitation Data'!E196))),'Data Summary'!CS202="Yes"),OFFSET('Sanitation Data'!$E$11,0,10*ROW('Sanitation Data'!E196)),NA())</f>
        <v>#N/A</v>
      </c>
      <c r="AE202" s="508" t="e">
        <f ca="1">+IF(AND(ISNUMBER(OFFSET('Sanitation Data'!$E$12,0,10*ROW('Sanitation Data'!E196))),'Data Summary'!CT202="Yes"),OFFSET('Sanitation Data'!$E$12,0,10*ROW('Sanitation Data'!E196)),NA())</f>
        <v>#N/A</v>
      </c>
      <c r="AF202" s="508" t="e">
        <f ca="1">+IF(AND(ISNUMBER(OFFSET('Sanitation Data'!$F$4,0,10*ROW('Sanitation Data'!F196))),'Data Summary'!CU202="Yes"),100-OFFSET('Sanitation Data'!$F$4,0,10*ROW('Sanitation Data'!F196)),NA())</f>
        <v>#N/A</v>
      </c>
      <c r="AG202" s="508" t="e">
        <f ca="1">+IF(AND(ISNUMBER(OFFSET('Sanitation Data'!$F$6,0,10*ROW('Sanitation Data'!F196))),'Data Summary'!CV202="Yes"),OFFSET('Sanitation Data'!$F$6,0,10*ROW('Sanitation Data'!F196)),NA())</f>
        <v>#N/A</v>
      </c>
      <c r="AH202" s="508" t="e">
        <f ca="1">+IF(AND(ISNUMBER(OFFSET('Sanitation Data'!$F$10,0,10*ROW('Sanitation Data'!F196))),'Data Summary'!CW202="Yes"),OFFSET('Sanitation Data'!$F$10,0,10*ROW('Sanitation Data'!F196)),NA())</f>
        <v>#N/A</v>
      </c>
      <c r="AI202" s="508" t="e">
        <f ca="1">+IF(AND(ISNUMBER(OFFSET('Sanitation Data'!$F$11,0,10*ROW('Sanitation Data'!F196))),'Data Summary'!CX202="Yes"),OFFSET('Sanitation Data'!$F$11,0,10*ROW('Sanitation Data'!F196)),NA())</f>
        <v>#N/A</v>
      </c>
      <c r="AJ202" s="508" t="e">
        <f ca="1">+IF(AND(ISNUMBER(OFFSET('Sanitation Data'!$F$12,0,10*ROW('Sanitation Data'!F196))),'Data Summary'!CY202="Yes"),OFFSET('Sanitation Data'!$F$12,0,10*ROW('Sanitation Data'!F196)),NA())</f>
        <v>#N/A</v>
      </c>
      <c r="AK202" s="508" t="e">
        <f ca="1">+IF(AND(ISNUMBER(OFFSET('Sanitation Data'!$G$4,0,10*ROW('Sanitation Data'!G196))),'Data Summary'!CZ202="Yes"),100-OFFSET('Sanitation Data'!$G$4,0,10*ROW('Sanitation Data'!G196)),NA())</f>
        <v>#N/A</v>
      </c>
      <c r="AL202" s="508" t="e">
        <f ca="1">+IF(AND(ISNUMBER(OFFSET('Sanitation Data'!$G$6,0,10*ROW('Sanitation Data'!G196))),'Data Summary'!DA202="Yes"),OFFSET('Sanitation Data'!$G$6,0,10*ROW('Sanitation Data'!G196)),NA())</f>
        <v>#N/A</v>
      </c>
      <c r="AM202" s="508" t="e">
        <f ca="1">+IF(AND(ISNUMBER(OFFSET('Sanitation Data'!$G$10,0,10*ROW('Sanitation Data'!G196))),'Data Summary'!DB202="Yes"),OFFSET('Sanitation Data'!$G$10,0,10*ROW('Sanitation Data'!G196)),NA())</f>
        <v>#N/A</v>
      </c>
      <c r="AN202" s="508" t="e">
        <f ca="1">+IF(AND(ISNUMBER(OFFSET('Sanitation Data'!$G$11,0,10*ROW('Sanitation Data'!G196))),'Data Summary'!DC202="Yes"),OFFSET('Sanitation Data'!$G$11,0,10*ROW('Sanitation Data'!G196)),NA())</f>
        <v>#N/A</v>
      </c>
      <c r="AO202" s="508" t="e">
        <f ca="1">+IF(AND(ISNUMBER(OFFSET('Sanitation Data'!$G$12,0,10*ROW('Sanitation Data'!G196))),'Data Summary'!DD202="Yes"),OFFSET('Sanitation Data'!$G$12,0,10*ROW('Sanitation Data'!G196)),NA())</f>
        <v>#N/A</v>
      </c>
      <c r="AP202" s="508" t="e">
        <f ca="1">+IF(AND(ISNUMBER(OFFSET('Sanitation Data'!$H$4,0,10*ROW('Sanitation Data'!H196))),'Data Summary'!DE202="Yes"),100-OFFSET('Sanitation Data'!$H$4,0,10*ROW('Sanitation Data'!H196)),NA())</f>
        <v>#N/A</v>
      </c>
      <c r="AQ202" s="508" t="e">
        <f ca="1">+IF(AND(ISNUMBER(OFFSET('Sanitation Data'!$H$6,0,10*ROW('Sanitation Data'!H196))),'Data Summary'!DF202="Yes"),OFFSET('Sanitation Data'!$H$6,0,10*ROW('Sanitation Data'!H196)),NA())</f>
        <v>#N/A</v>
      </c>
      <c r="AR202" s="508" t="e">
        <f ca="1">+IF(AND(ISNUMBER(OFFSET('Sanitation Data'!$H$10,0,10*ROW('Sanitation Data'!H196))),'Data Summary'!DG202="Yes"),OFFSET('Sanitation Data'!$H$10,0,10*ROW('Sanitation Data'!H196)),NA())</f>
        <v>#N/A</v>
      </c>
      <c r="AS202" s="508" t="e">
        <f ca="1">+IF(AND(ISNUMBER(OFFSET('Sanitation Data'!$H$11,0,10*ROW('Sanitation Data'!H196))),'Data Summary'!DH202="Yes"),OFFSET('Sanitation Data'!$H$11,0,10*ROW('Sanitation Data'!H196)),NA())</f>
        <v>#N/A</v>
      </c>
      <c r="AT202" s="508" t="e">
        <f ca="1">+IF(AND(ISNUMBER(OFFSET('Sanitation Data'!$H$12,0,10*ROW('Sanitation Data'!H196))),'Data Summary'!DI202="Yes"),OFFSET('Sanitation Data'!$H$12,0,10*ROW('Sanitation Data'!H196)),NA())</f>
        <v>#N/A</v>
      </c>
      <c r="AU202" s="508" t="e">
        <f ca="1">+IF(AND(ISNUMBER(OFFSET('Sanitation Data'!$I$4,0,10*ROW('Sanitation Data'!I196))),'Data Summary'!DJ202="Yes"),100-OFFSET('Sanitation Data'!$I$4,0,10*ROW('Sanitation Data'!I196)),NA())</f>
        <v>#N/A</v>
      </c>
      <c r="AV202" s="508" t="e">
        <f ca="1">+IF(AND(ISNUMBER(OFFSET('Sanitation Data'!$I$6,0,10*ROW('Sanitation Data'!I196))),'Data Summary'!DK202="Yes"),OFFSET('Sanitation Data'!$I$6,0,10*ROW('Sanitation Data'!I196)),NA())</f>
        <v>#N/A</v>
      </c>
      <c r="AW202" s="508" t="e">
        <f ca="1">+IF(AND(ISNUMBER(OFFSET('Sanitation Data'!$I$10,0,10*ROW('Sanitation Data'!I196))),'Data Summary'!DL202="Yes"),OFFSET('Sanitation Data'!$I$10,0,10*ROW('Sanitation Data'!I196)),NA())</f>
        <v>#N/A</v>
      </c>
      <c r="AX202" s="508" t="e">
        <f ca="1">+IF(AND(ISNUMBER(OFFSET('Sanitation Data'!$I$11,0,10*ROW('Sanitation Data'!I196))),'Data Summary'!DM202="Yes"),OFFSET('Sanitation Data'!$I$11,0,10*ROW('Sanitation Data'!I196)),NA())</f>
        <v>#N/A</v>
      </c>
      <c r="AY202" s="508" t="e">
        <f ca="1">+IF(AND(ISNUMBER(OFFSET('Sanitation Data'!$I$12,0,10*ROW('Sanitation Data'!I196))),'Data Summary'!DN202="Yes"),OFFSET('Sanitation Data'!$I$12,0,10*ROW('Sanitation Data'!I196)),NA())</f>
        <v>#N/A</v>
      </c>
      <c r="AZ202" s="509" t="e">
        <f ca="1">+IF(AND(ISNUMBER(OFFSET('Hygiene Data'!$D$5,0,10*ROW('Hygiene Data'!D196))),'Data Summary'!DO202="Yes"),OFFSET('Hygiene Data'!$D$5,0,10*ROW('Hygiene Data'!D196)),NA())</f>
        <v>#N/A</v>
      </c>
      <c r="BA202" s="509" t="e">
        <f ca="1">+IF(AND(ISNUMBER(OFFSET('Hygiene Data'!$D$7,0,10*ROW('Hygiene Data'!D196))),'Data Summary'!DP202="Yes"),OFFSET('Hygiene Data'!$D$7,0,10*ROW('Hygiene Data'!D196)),NA())</f>
        <v>#N/A</v>
      </c>
      <c r="BB202" s="509" t="e">
        <f ca="1">+IF(AND(ISNUMBER(OFFSET('Hygiene Data'!$D$9,0,10*ROW('Hygiene Data'!D196))),'Data Summary'!DQ202="Yes"),OFFSET('Hygiene Data'!$D$9,0,10*ROW('Hygiene Data'!D196)),NA())</f>
        <v>#N/A</v>
      </c>
      <c r="BC202" s="509" t="e">
        <f ca="1">+IF(AND(ISNUMBER(OFFSET('Hygiene Data'!$E$5,0,10*ROW('Hygiene Data'!E196))),'Data Summary'!DR202="Yes"),OFFSET('Hygiene Data'!$E$5,0,10*ROW('Hygiene Data'!E196)),NA())</f>
        <v>#N/A</v>
      </c>
      <c r="BD202" s="509" t="e">
        <f ca="1">+IF(AND(ISNUMBER(OFFSET('Hygiene Data'!$E$7,0,10*ROW('Hygiene Data'!E196))),'Data Summary'!DS202="Yes"),OFFSET('Hygiene Data'!$E$7,0,10*ROW('Hygiene Data'!E196)),NA())</f>
        <v>#N/A</v>
      </c>
      <c r="BE202" s="509" t="e">
        <f ca="1">+IF(AND(ISNUMBER(OFFSET('Hygiene Data'!$E$9,0,10*ROW('Hygiene Data'!E196))),'Data Summary'!DT202="Yes"),OFFSET('Hygiene Data'!$E$9,0,10*ROW('Hygiene Data'!E196)),NA())</f>
        <v>#N/A</v>
      </c>
      <c r="BF202" s="509" t="e">
        <f ca="1">+IF(AND(ISNUMBER(OFFSET('Hygiene Data'!$F$5,0,10*ROW('Hygiene Data'!F196))),'Data Summary'!DU202="Yes"),OFFSET('Hygiene Data'!$F$5,0,10*ROW('Hygiene Data'!F196)),NA())</f>
        <v>#N/A</v>
      </c>
      <c r="BG202" s="509" t="e">
        <f ca="1">+IF(AND(ISNUMBER(OFFSET('Hygiene Data'!$F$7,0,10*ROW('Hygiene Data'!F196))),'Data Summary'!DV202="Yes"),OFFSET('Hygiene Data'!$F$7,0,10*ROW('Hygiene Data'!F196)),NA())</f>
        <v>#N/A</v>
      </c>
      <c r="BH202" s="509" t="e">
        <f ca="1">+IF(AND(ISNUMBER(OFFSET('Hygiene Data'!$F$9,0,10*ROW('Hygiene Data'!F196))),'Data Summary'!DW202="Yes"),OFFSET('Hygiene Data'!$F$9,0,10*ROW('Hygiene Data'!F196)),NA())</f>
        <v>#N/A</v>
      </c>
      <c r="BI202" s="509" t="e">
        <f ca="1">+IF(AND(ISNUMBER(OFFSET('Hygiene Data'!$G$5,0,10*ROW('Hygiene Data'!G196))),'Data Summary'!DX202="Yes"),OFFSET('Hygiene Data'!$G$5,0,10*ROW('Hygiene Data'!G196)),NA())</f>
        <v>#N/A</v>
      </c>
      <c r="BJ202" s="509" t="e">
        <f ca="1">+IF(AND(ISNUMBER(OFFSET('Hygiene Data'!$G$7,0,10*ROW('Hygiene Data'!G196))),'Data Summary'!DY202="Yes"),OFFSET('Hygiene Data'!$G$7,0,10*ROW('Hygiene Data'!G196)),NA())</f>
        <v>#N/A</v>
      </c>
      <c r="BK202" s="509" t="e">
        <f ca="1">+IF(AND(ISNUMBER(OFFSET('Hygiene Data'!$G$9,0,10*ROW('Hygiene Data'!G196))),'Data Summary'!DZ202="Yes"),OFFSET('Hygiene Data'!$G$9,0,10*ROW('Hygiene Data'!G196)),NA())</f>
        <v>#N/A</v>
      </c>
      <c r="BL202" s="509" t="e">
        <f ca="1">+IF(AND(ISNUMBER(OFFSET('Hygiene Data'!$H$5,0,10*ROW('Hygiene Data'!H196))),'Data Summary'!EA202="Yes"),OFFSET('Hygiene Data'!$H$5,0,10*ROW('Hygiene Data'!H196)),NA())</f>
        <v>#N/A</v>
      </c>
      <c r="BM202" s="509" t="e">
        <f ca="1">+IF(AND(ISNUMBER(OFFSET('Hygiene Data'!$H$7,0,10*ROW('Hygiene Data'!H196))),'Data Summary'!EB202="Yes"),OFFSET('Hygiene Data'!$H$7,0,10*ROW('Hygiene Data'!H196)),NA())</f>
        <v>#N/A</v>
      </c>
      <c r="BN202" s="509" t="e">
        <f ca="1">+IF(AND(ISNUMBER(OFFSET('Hygiene Data'!$H$9,0,10*ROW('Hygiene Data'!H196))),'Data Summary'!EC202="Yes"),OFFSET('Hygiene Data'!$H$9,0,10*ROW('Hygiene Data'!H196)),NA())</f>
        <v>#N/A</v>
      </c>
      <c r="BO202" s="509" t="e">
        <f ca="1">+IF(AND(ISNUMBER(OFFSET('Hygiene Data'!$I$5,0,10*ROW('Hygiene Data'!I196))),'Data Summary'!ED202="Yes"),OFFSET('Hygiene Data'!$I$5,0,10*ROW('Hygiene Data'!I196)),NA())</f>
        <v>#N/A</v>
      </c>
      <c r="BP202" s="509" t="e">
        <f ca="1">+IF(AND(ISNUMBER(OFFSET('Hygiene Data'!$I$7,0,10*ROW('Hygiene Data'!I196))),'Data Summary'!EE202="Yes"),OFFSET('Hygiene Data'!$I$7,0,10*ROW('Hygiene Data'!I196)),NA())</f>
        <v>#N/A</v>
      </c>
      <c r="BQ202" s="509" t="e">
        <f ca="1">+IF(AND(ISNUMBER(OFFSET('Hygiene Data'!$I$9,0,10*ROW('Hygiene Data'!I196))),'Data Summary'!EF202="Yes"),OFFSET('Hygiene Data'!$I$9,0,10*ROW('Hygiene Data'!I196)),NA())</f>
        <v>#N/A</v>
      </c>
    </row>
    <row r="203" spans="1:69" x14ac:dyDescent="0.25">
      <c r="A203" s="505" t="e">
        <f ca="1">+RIGHT('Data Summary'!A203,LEN('Data Summary'!A203)-9)</f>
        <v>#VALUE!</v>
      </c>
      <c r="B203" s="479" t="str">
        <f ca="1">+IF(ISTEXT('Data Summary'!B203),'Data Summary'!B203,"")</f>
        <v/>
      </c>
      <c r="C203" s="506" t="e">
        <f ca="1">+VALUE('Data Summary'!C203)</f>
        <v>#VALUE!</v>
      </c>
      <c r="D203" s="507" t="e">
        <f ca="1">+IF(AND(ISNUMBER(OFFSET('Water Data'!$D$4,0,10*ROW('Water Data'!D197))),'Data Summary'!BS203="Yes"),100-OFFSET('Water Data'!$D$4,0,10*ROW('Water Data'!D197)),NA())</f>
        <v>#N/A</v>
      </c>
      <c r="E203" s="507" t="e">
        <f ca="1">+IF(AND(ISNUMBER(OFFSET('Water Data'!$D$6,0,10*ROW('Water Data'!D197))),'Data Summary'!BT203="Yes"),OFFSET('Water Data'!$D$6,0,10*ROW('Water Data'!D197)),NA())</f>
        <v>#N/A</v>
      </c>
      <c r="F203" s="507" t="e">
        <f ca="1">+IF(AND(ISNUMBER(OFFSET('Water Data'!$D$9,0,10*ROW('Water Data'!D197))),'Data Summary'!BU203="Yes"),OFFSET('Water Data'!$D$9,0,10*ROW('Water Data'!D197)),NA())</f>
        <v>#N/A</v>
      </c>
      <c r="G203" s="507" t="e">
        <f ca="1">+IF(AND(ISNUMBER(OFFSET('Water Data'!$E$4,0,10*ROW('Water Data'!E197))),'Data Summary'!BV203="Yes"),100-OFFSET('Water Data'!$E$4,0,10*ROW('Water Data'!E197)),NA())</f>
        <v>#N/A</v>
      </c>
      <c r="H203" s="507" t="e">
        <f ca="1">+IF(AND(ISNUMBER(OFFSET('Water Data'!$E$6,0,10*ROW('Water Data'!E197))),'Data Summary'!BW203="Yes"),OFFSET('Water Data'!$E$6,0,10*ROW('Water Data'!E197)),NA())</f>
        <v>#N/A</v>
      </c>
      <c r="I203" s="507" t="e">
        <f ca="1">+IF(AND(ISNUMBER(OFFSET('Water Data'!$E$9,0,10*ROW('Water Data'!E197))),'Data Summary'!BX203="Yes"),OFFSET('Water Data'!$E$9,0,10*ROW('Water Data'!E197)),NA())</f>
        <v>#N/A</v>
      </c>
      <c r="J203" s="507" t="e">
        <f ca="1">+IF(AND(ISNUMBER(OFFSET('Water Data'!$F$4,0,10*ROW('Water Data'!F197))),'Data Summary'!BY203="Yes"),100-OFFSET('Water Data'!$F$4,0,10*ROW('Water Data'!F197)),NA())</f>
        <v>#N/A</v>
      </c>
      <c r="K203" s="507" t="e">
        <f ca="1">+IF(AND(ISNUMBER(OFFSET('Water Data'!$F$6,0,10*ROW('Water Data'!F197))),'Data Summary'!BZ203="Yes"),OFFSET('Water Data'!$F$6,0,10*ROW('Water Data'!F197)),NA())</f>
        <v>#N/A</v>
      </c>
      <c r="L203" s="507" t="e">
        <f ca="1">+IF(AND(ISNUMBER(OFFSET('Water Data'!$F$9,0,10*ROW('Water Data'!F197))),'Data Summary'!CA203="Yes"),OFFSET('Water Data'!$F$9,0,10*ROW('Water Data'!F197)),NA())</f>
        <v>#N/A</v>
      </c>
      <c r="M203" s="507" t="e">
        <f ca="1">+IF(AND(ISNUMBER(OFFSET('Water Data'!$G$4,0,10*ROW('Water Data'!G197))),'Data Summary'!CB203="Yes"),100-OFFSET('Water Data'!$G$4,0,10*ROW('Water Data'!G197)),NA())</f>
        <v>#N/A</v>
      </c>
      <c r="N203" s="507" t="e">
        <f ca="1">+IF(AND(ISNUMBER(OFFSET('Water Data'!$G$6,0,10*ROW('Water Data'!G197))),'Data Summary'!CC203="Yes"),OFFSET('Water Data'!$G$6,0,10*ROW('Water Data'!G197)),NA())</f>
        <v>#N/A</v>
      </c>
      <c r="O203" s="507" t="e">
        <f ca="1">+IF(AND(ISNUMBER(OFFSET('Water Data'!$G$9,0,10*ROW('Water Data'!G197))),'Data Summary'!CD203="Yes"),OFFSET('Water Data'!$G$9,0,10*ROW('Water Data'!G197)),NA())</f>
        <v>#N/A</v>
      </c>
      <c r="P203" s="507" t="e">
        <f ca="1">+IF(AND(ISNUMBER(OFFSET('Water Data'!$H$4,0,10*ROW('Water Data'!H197))),'Data Summary'!CE203="Yes"),100-OFFSET('Water Data'!$H$4,0,10*ROW('Water Data'!H197)),NA())</f>
        <v>#N/A</v>
      </c>
      <c r="Q203" s="507" t="e">
        <f ca="1">+IF(AND(ISNUMBER(OFFSET('Water Data'!$H$6,0,10*ROW('Water Data'!H197))),'Data Summary'!CF203="Yes"),OFFSET('Water Data'!$H$6,0,10*ROW('Water Data'!H197)),NA())</f>
        <v>#N/A</v>
      </c>
      <c r="R203" s="507" t="e">
        <f ca="1">+IF(AND(ISNUMBER(OFFSET('Water Data'!$H$9,0,10*ROW('Water Data'!H197))),'Data Summary'!CG203="Yes"),OFFSET('Water Data'!$H$9,0,10*ROW('Water Data'!H197)),NA())</f>
        <v>#N/A</v>
      </c>
      <c r="S203" s="507" t="e">
        <f ca="1">+IF(AND(ISNUMBER(OFFSET('Water Data'!$I$4,0,10*ROW('Water Data'!I197))),'Data Summary'!CH203="Yes"),100-OFFSET('Water Data'!$I$4,0,10*ROW('Water Data'!I197)),NA())</f>
        <v>#N/A</v>
      </c>
      <c r="T203" s="507" t="e">
        <f ca="1">+IF(AND(ISNUMBER(OFFSET('Water Data'!$I$6,0,10*ROW('Water Data'!I197))),'Data Summary'!CI203="Yes"),OFFSET('Water Data'!$I$6,0,10*ROW('Water Data'!I197)),NA())</f>
        <v>#N/A</v>
      </c>
      <c r="U203" s="507" t="e">
        <f ca="1">+IF(AND(ISNUMBER(OFFSET('Water Data'!$I$9,0,10*ROW('Water Data'!I197))),'Data Summary'!CJ203="Yes"),OFFSET('Water Data'!$I$9,0,10*ROW('Water Data'!I197)),NA())</f>
        <v>#N/A</v>
      </c>
      <c r="V203" s="508" t="e">
        <f ca="1">+IF(AND(ISNUMBER(OFFSET('Sanitation Data'!$D$4,0,10*ROW('Sanitation Data'!D197))),'Data Summary'!CK203="Yes"),100-OFFSET('Sanitation Data'!$D$4,0,10*ROW('Sanitation Data'!D197)),NA())</f>
        <v>#N/A</v>
      </c>
      <c r="W203" s="508" t="e">
        <f ca="1">+IF(AND(ISNUMBER(OFFSET('Sanitation Data'!$D$6,0,10*ROW('Sanitation Data'!D197))),'Data Summary'!CL203="Yes"),OFFSET('Sanitation Data'!$D$6,0,10*ROW('Sanitation Data'!D197)),NA())</f>
        <v>#N/A</v>
      </c>
      <c r="X203" s="508" t="e">
        <f ca="1">+IF(AND(ISNUMBER(OFFSET('Sanitation Data'!$D$10,0,10*ROW('Sanitation Data'!D197))),'Data Summary'!CM203="Yes"),OFFSET('Sanitation Data'!$D$10,0,10*ROW('Sanitation Data'!D197)),NA())</f>
        <v>#N/A</v>
      </c>
      <c r="Y203" s="508" t="e">
        <f ca="1">+IF(AND(ISNUMBER(OFFSET('Sanitation Data'!$D$11,0,10*ROW('Sanitation Data'!D197))),'Data Summary'!CN203="Yes"),OFFSET('Sanitation Data'!$D$11,0,10*ROW('Sanitation Data'!D197)),NA())</f>
        <v>#N/A</v>
      </c>
      <c r="Z203" s="508" t="e">
        <f ca="1">+IF(AND(ISNUMBER(OFFSET('Sanitation Data'!$D$12,0,10*ROW('Sanitation Data'!D197))),'Data Summary'!CO203="Yes"),OFFSET('Sanitation Data'!$D$12,0,10*ROW('Sanitation Data'!D197)),NA())</f>
        <v>#N/A</v>
      </c>
      <c r="AA203" s="508" t="e">
        <f ca="1">+IF(AND(ISNUMBER(OFFSET('Sanitation Data'!$E$4,0,10*ROW('Sanitation Data'!E197))),'Data Summary'!CP203="Yes"),100-OFFSET('Sanitation Data'!$E$4,0,10*ROW('Sanitation Data'!E197)),NA())</f>
        <v>#N/A</v>
      </c>
      <c r="AB203" s="508" t="e">
        <f ca="1">+IF(AND(ISNUMBER(OFFSET('Sanitation Data'!$E$6,0,10*ROW('Sanitation Data'!E197))),'Data Summary'!CQ203="Yes"),OFFSET('Sanitation Data'!$E$6,0,10*ROW('Sanitation Data'!E197)),NA())</f>
        <v>#N/A</v>
      </c>
      <c r="AC203" s="508" t="e">
        <f ca="1">+IF(AND(ISNUMBER(OFFSET('Sanitation Data'!$E$10,0,10*ROW('Sanitation Data'!E197))),'Data Summary'!CR203="Yes"),OFFSET('Sanitation Data'!$E$10,0,10*ROW('Sanitation Data'!E197)),NA())</f>
        <v>#N/A</v>
      </c>
      <c r="AD203" s="508" t="e">
        <f ca="1">+IF(AND(ISNUMBER(OFFSET('Sanitation Data'!$E$11,0,10*ROW('Sanitation Data'!E197))),'Data Summary'!CS203="Yes"),OFFSET('Sanitation Data'!$E$11,0,10*ROW('Sanitation Data'!E197)),NA())</f>
        <v>#N/A</v>
      </c>
      <c r="AE203" s="508" t="e">
        <f ca="1">+IF(AND(ISNUMBER(OFFSET('Sanitation Data'!$E$12,0,10*ROW('Sanitation Data'!E197))),'Data Summary'!CT203="Yes"),OFFSET('Sanitation Data'!$E$12,0,10*ROW('Sanitation Data'!E197)),NA())</f>
        <v>#N/A</v>
      </c>
      <c r="AF203" s="508" t="e">
        <f ca="1">+IF(AND(ISNUMBER(OFFSET('Sanitation Data'!$F$4,0,10*ROW('Sanitation Data'!F197))),'Data Summary'!CU203="Yes"),100-OFFSET('Sanitation Data'!$F$4,0,10*ROW('Sanitation Data'!F197)),NA())</f>
        <v>#N/A</v>
      </c>
      <c r="AG203" s="508" t="e">
        <f ca="1">+IF(AND(ISNUMBER(OFFSET('Sanitation Data'!$F$6,0,10*ROW('Sanitation Data'!F197))),'Data Summary'!CV203="Yes"),OFFSET('Sanitation Data'!$F$6,0,10*ROW('Sanitation Data'!F197)),NA())</f>
        <v>#N/A</v>
      </c>
      <c r="AH203" s="508" t="e">
        <f ca="1">+IF(AND(ISNUMBER(OFFSET('Sanitation Data'!$F$10,0,10*ROW('Sanitation Data'!F197))),'Data Summary'!CW203="Yes"),OFFSET('Sanitation Data'!$F$10,0,10*ROW('Sanitation Data'!F197)),NA())</f>
        <v>#N/A</v>
      </c>
      <c r="AI203" s="508" t="e">
        <f ca="1">+IF(AND(ISNUMBER(OFFSET('Sanitation Data'!$F$11,0,10*ROW('Sanitation Data'!F197))),'Data Summary'!CX203="Yes"),OFFSET('Sanitation Data'!$F$11,0,10*ROW('Sanitation Data'!F197)),NA())</f>
        <v>#N/A</v>
      </c>
      <c r="AJ203" s="508" t="e">
        <f ca="1">+IF(AND(ISNUMBER(OFFSET('Sanitation Data'!$F$12,0,10*ROW('Sanitation Data'!F197))),'Data Summary'!CY203="Yes"),OFFSET('Sanitation Data'!$F$12,0,10*ROW('Sanitation Data'!F197)),NA())</f>
        <v>#N/A</v>
      </c>
      <c r="AK203" s="508" t="e">
        <f ca="1">+IF(AND(ISNUMBER(OFFSET('Sanitation Data'!$G$4,0,10*ROW('Sanitation Data'!G197))),'Data Summary'!CZ203="Yes"),100-OFFSET('Sanitation Data'!$G$4,0,10*ROW('Sanitation Data'!G197)),NA())</f>
        <v>#N/A</v>
      </c>
      <c r="AL203" s="508" t="e">
        <f ca="1">+IF(AND(ISNUMBER(OFFSET('Sanitation Data'!$G$6,0,10*ROW('Sanitation Data'!G197))),'Data Summary'!DA203="Yes"),OFFSET('Sanitation Data'!$G$6,0,10*ROW('Sanitation Data'!G197)),NA())</f>
        <v>#N/A</v>
      </c>
      <c r="AM203" s="508" t="e">
        <f ca="1">+IF(AND(ISNUMBER(OFFSET('Sanitation Data'!$G$10,0,10*ROW('Sanitation Data'!G197))),'Data Summary'!DB203="Yes"),OFFSET('Sanitation Data'!$G$10,0,10*ROW('Sanitation Data'!G197)),NA())</f>
        <v>#N/A</v>
      </c>
      <c r="AN203" s="508" t="e">
        <f ca="1">+IF(AND(ISNUMBER(OFFSET('Sanitation Data'!$G$11,0,10*ROW('Sanitation Data'!G197))),'Data Summary'!DC203="Yes"),OFFSET('Sanitation Data'!$G$11,0,10*ROW('Sanitation Data'!G197)),NA())</f>
        <v>#N/A</v>
      </c>
      <c r="AO203" s="508" t="e">
        <f ca="1">+IF(AND(ISNUMBER(OFFSET('Sanitation Data'!$G$12,0,10*ROW('Sanitation Data'!G197))),'Data Summary'!DD203="Yes"),OFFSET('Sanitation Data'!$G$12,0,10*ROW('Sanitation Data'!G197)),NA())</f>
        <v>#N/A</v>
      </c>
      <c r="AP203" s="508" t="e">
        <f ca="1">+IF(AND(ISNUMBER(OFFSET('Sanitation Data'!$H$4,0,10*ROW('Sanitation Data'!H197))),'Data Summary'!DE203="Yes"),100-OFFSET('Sanitation Data'!$H$4,0,10*ROW('Sanitation Data'!H197)),NA())</f>
        <v>#N/A</v>
      </c>
      <c r="AQ203" s="508" t="e">
        <f ca="1">+IF(AND(ISNUMBER(OFFSET('Sanitation Data'!$H$6,0,10*ROW('Sanitation Data'!H197))),'Data Summary'!DF203="Yes"),OFFSET('Sanitation Data'!$H$6,0,10*ROW('Sanitation Data'!H197)),NA())</f>
        <v>#N/A</v>
      </c>
      <c r="AR203" s="508" t="e">
        <f ca="1">+IF(AND(ISNUMBER(OFFSET('Sanitation Data'!$H$10,0,10*ROW('Sanitation Data'!H197))),'Data Summary'!DG203="Yes"),OFFSET('Sanitation Data'!$H$10,0,10*ROW('Sanitation Data'!H197)),NA())</f>
        <v>#N/A</v>
      </c>
      <c r="AS203" s="508" t="e">
        <f ca="1">+IF(AND(ISNUMBER(OFFSET('Sanitation Data'!$H$11,0,10*ROW('Sanitation Data'!H197))),'Data Summary'!DH203="Yes"),OFFSET('Sanitation Data'!$H$11,0,10*ROW('Sanitation Data'!H197)),NA())</f>
        <v>#N/A</v>
      </c>
      <c r="AT203" s="508" t="e">
        <f ca="1">+IF(AND(ISNUMBER(OFFSET('Sanitation Data'!$H$12,0,10*ROW('Sanitation Data'!H197))),'Data Summary'!DI203="Yes"),OFFSET('Sanitation Data'!$H$12,0,10*ROW('Sanitation Data'!H197)),NA())</f>
        <v>#N/A</v>
      </c>
      <c r="AU203" s="508" t="e">
        <f ca="1">+IF(AND(ISNUMBER(OFFSET('Sanitation Data'!$I$4,0,10*ROW('Sanitation Data'!I197))),'Data Summary'!DJ203="Yes"),100-OFFSET('Sanitation Data'!$I$4,0,10*ROW('Sanitation Data'!I197)),NA())</f>
        <v>#N/A</v>
      </c>
      <c r="AV203" s="508" t="e">
        <f ca="1">+IF(AND(ISNUMBER(OFFSET('Sanitation Data'!$I$6,0,10*ROW('Sanitation Data'!I197))),'Data Summary'!DK203="Yes"),OFFSET('Sanitation Data'!$I$6,0,10*ROW('Sanitation Data'!I197)),NA())</f>
        <v>#N/A</v>
      </c>
      <c r="AW203" s="508" t="e">
        <f ca="1">+IF(AND(ISNUMBER(OFFSET('Sanitation Data'!$I$10,0,10*ROW('Sanitation Data'!I197))),'Data Summary'!DL203="Yes"),OFFSET('Sanitation Data'!$I$10,0,10*ROW('Sanitation Data'!I197)),NA())</f>
        <v>#N/A</v>
      </c>
      <c r="AX203" s="508" t="e">
        <f ca="1">+IF(AND(ISNUMBER(OFFSET('Sanitation Data'!$I$11,0,10*ROW('Sanitation Data'!I197))),'Data Summary'!DM203="Yes"),OFFSET('Sanitation Data'!$I$11,0,10*ROW('Sanitation Data'!I197)),NA())</f>
        <v>#N/A</v>
      </c>
      <c r="AY203" s="508" t="e">
        <f ca="1">+IF(AND(ISNUMBER(OFFSET('Sanitation Data'!$I$12,0,10*ROW('Sanitation Data'!I197))),'Data Summary'!DN203="Yes"),OFFSET('Sanitation Data'!$I$12,0,10*ROW('Sanitation Data'!I197)),NA())</f>
        <v>#N/A</v>
      </c>
      <c r="AZ203" s="509" t="e">
        <f ca="1">+IF(AND(ISNUMBER(OFFSET('Hygiene Data'!$D$5,0,10*ROW('Hygiene Data'!D197))),'Data Summary'!DO203="Yes"),OFFSET('Hygiene Data'!$D$5,0,10*ROW('Hygiene Data'!D197)),NA())</f>
        <v>#N/A</v>
      </c>
      <c r="BA203" s="509" t="e">
        <f ca="1">+IF(AND(ISNUMBER(OFFSET('Hygiene Data'!$D$7,0,10*ROW('Hygiene Data'!D197))),'Data Summary'!DP203="Yes"),OFFSET('Hygiene Data'!$D$7,0,10*ROW('Hygiene Data'!D197)),NA())</f>
        <v>#N/A</v>
      </c>
      <c r="BB203" s="509" t="e">
        <f ca="1">+IF(AND(ISNUMBER(OFFSET('Hygiene Data'!$D$9,0,10*ROW('Hygiene Data'!D197))),'Data Summary'!DQ203="Yes"),OFFSET('Hygiene Data'!$D$9,0,10*ROW('Hygiene Data'!D197)),NA())</f>
        <v>#N/A</v>
      </c>
      <c r="BC203" s="509" t="e">
        <f ca="1">+IF(AND(ISNUMBER(OFFSET('Hygiene Data'!$E$5,0,10*ROW('Hygiene Data'!E197))),'Data Summary'!DR203="Yes"),OFFSET('Hygiene Data'!$E$5,0,10*ROW('Hygiene Data'!E197)),NA())</f>
        <v>#N/A</v>
      </c>
      <c r="BD203" s="509" t="e">
        <f ca="1">+IF(AND(ISNUMBER(OFFSET('Hygiene Data'!$E$7,0,10*ROW('Hygiene Data'!E197))),'Data Summary'!DS203="Yes"),OFFSET('Hygiene Data'!$E$7,0,10*ROW('Hygiene Data'!E197)),NA())</f>
        <v>#N/A</v>
      </c>
      <c r="BE203" s="509" t="e">
        <f ca="1">+IF(AND(ISNUMBER(OFFSET('Hygiene Data'!$E$9,0,10*ROW('Hygiene Data'!E197))),'Data Summary'!DT203="Yes"),OFFSET('Hygiene Data'!$E$9,0,10*ROW('Hygiene Data'!E197)),NA())</f>
        <v>#N/A</v>
      </c>
      <c r="BF203" s="509" t="e">
        <f ca="1">+IF(AND(ISNUMBER(OFFSET('Hygiene Data'!$F$5,0,10*ROW('Hygiene Data'!F197))),'Data Summary'!DU203="Yes"),OFFSET('Hygiene Data'!$F$5,0,10*ROW('Hygiene Data'!F197)),NA())</f>
        <v>#N/A</v>
      </c>
      <c r="BG203" s="509" t="e">
        <f ca="1">+IF(AND(ISNUMBER(OFFSET('Hygiene Data'!$F$7,0,10*ROW('Hygiene Data'!F197))),'Data Summary'!DV203="Yes"),OFFSET('Hygiene Data'!$F$7,0,10*ROW('Hygiene Data'!F197)),NA())</f>
        <v>#N/A</v>
      </c>
      <c r="BH203" s="509" t="e">
        <f ca="1">+IF(AND(ISNUMBER(OFFSET('Hygiene Data'!$F$9,0,10*ROW('Hygiene Data'!F197))),'Data Summary'!DW203="Yes"),OFFSET('Hygiene Data'!$F$9,0,10*ROW('Hygiene Data'!F197)),NA())</f>
        <v>#N/A</v>
      </c>
      <c r="BI203" s="509" t="e">
        <f ca="1">+IF(AND(ISNUMBER(OFFSET('Hygiene Data'!$G$5,0,10*ROW('Hygiene Data'!G197))),'Data Summary'!DX203="Yes"),OFFSET('Hygiene Data'!$G$5,0,10*ROW('Hygiene Data'!G197)),NA())</f>
        <v>#N/A</v>
      </c>
      <c r="BJ203" s="509" t="e">
        <f ca="1">+IF(AND(ISNUMBER(OFFSET('Hygiene Data'!$G$7,0,10*ROW('Hygiene Data'!G197))),'Data Summary'!DY203="Yes"),OFFSET('Hygiene Data'!$G$7,0,10*ROW('Hygiene Data'!G197)),NA())</f>
        <v>#N/A</v>
      </c>
      <c r="BK203" s="509" t="e">
        <f ca="1">+IF(AND(ISNUMBER(OFFSET('Hygiene Data'!$G$9,0,10*ROW('Hygiene Data'!G197))),'Data Summary'!DZ203="Yes"),OFFSET('Hygiene Data'!$G$9,0,10*ROW('Hygiene Data'!G197)),NA())</f>
        <v>#N/A</v>
      </c>
      <c r="BL203" s="509" t="e">
        <f ca="1">+IF(AND(ISNUMBER(OFFSET('Hygiene Data'!$H$5,0,10*ROW('Hygiene Data'!H197))),'Data Summary'!EA203="Yes"),OFFSET('Hygiene Data'!$H$5,0,10*ROW('Hygiene Data'!H197)),NA())</f>
        <v>#N/A</v>
      </c>
      <c r="BM203" s="509" t="e">
        <f ca="1">+IF(AND(ISNUMBER(OFFSET('Hygiene Data'!$H$7,0,10*ROW('Hygiene Data'!H197))),'Data Summary'!EB203="Yes"),OFFSET('Hygiene Data'!$H$7,0,10*ROW('Hygiene Data'!H197)),NA())</f>
        <v>#N/A</v>
      </c>
      <c r="BN203" s="509" t="e">
        <f ca="1">+IF(AND(ISNUMBER(OFFSET('Hygiene Data'!$H$9,0,10*ROW('Hygiene Data'!H197))),'Data Summary'!EC203="Yes"),OFFSET('Hygiene Data'!$H$9,0,10*ROW('Hygiene Data'!H197)),NA())</f>
        <v>#N/A</v>
      </c>
      <c r="BO203" s="509" t="e">
        <f ca="1">+IF(AND(ISNUMBER(OFFSET('Hygiene Data'!$I$5,0,10*ROW('Hygiene Data'!I197))),'Data Summary'!ED203="Yes"),OFFSET('Hygiene Data'!$I$5,0,10*ROW('Hygiene Data'!I197)),NA())</f>
        <v>#N/A</v>
      </c>
      <c r="BP203" s="509" t="e">
        <f ca="1">+IF(AND(ISNUMBER(OFFSET('Hygiene Data'!$I$7,0,10*ROW('Hygiene Data'!I197))),'Data Summary'!EE203="Yes"),OFFSET('Hygiene Data'!$I$7,0,10*ROW('Hygiene Data'!I197)),NA())</f>
        <v>#N/A</v>
      </c>
      <c r="BQ203" s="509" t="e">
        <f ca="1">+IF(AND(ISNUMBER(OFFSET('Hygiene Data'!$I$9,0,10*ROW('Hygiene Data'!I197))),'Data Summary'!EF203="Yes"),OFFSET('Hygiene Data'!$I$9,0,10*ROW('Hygiene Data'!I197)),NA())</f>
        <v>#N/A</v>
      </c>
    </row>
    <row r="204" spans="1:69" x14ac:dyDescent="0.25">
      <c r="A204" s="505" t="e">
        <f ca="1">+RIGHT('Data Summary'!A204,LEN('Data Summary'!A204)-9)</f>
        <v>#VALUE!</v>
      </c>
      <c r="B204" s="479" t="str">
        <f ca="1">+IF(ISTEXT('Data Summary'!B204),'Data Summary'!B204,"")</f>
        <v/>
      </c>
      <c r="C204" s="506" t="e">
        <f ca="1">+VALUE('Data Summary'!C204)</f>
        <v>#VALUE!</v>
      </c>
      <c r="D204" s="507" t="e">
        <f ca="1">+IF(AND(ISNUMBER(OFFSET('Water Data'!$D$4,0,10*ROW('Water Data'!D198))),'Data Summary'!BS204="Yes"),100-OFFSET('Water Data'!$D$4,0,10*ROW('Water Data'!D198)),NA())</f>
        <v>#N/A</v>
      </c>
      <c r="E204" s="507" t="e">
        <f ca="1">+IF(AND(ISNUMBER(OFFSET('Water Data'!$D$6,0,10*ROW('Water Data'!D198))),'Data Summary'!BT204="Yes"),OFFSET('Water Data'!$D$6,0,10*ROW('Water Data'!D198)),NA())</f>
        <v>#N/A</v>
      </c>
      <c r="F204" s="507" t="e">
        <f ca="1">+IF(AND(ISNUMBER(OFFSET('Water Data'!$D$9,0,10*ROW('Water Data'!D198))),'Data Summary'!BU204="Yes"),OFFSET('Water Data'!$D$9,0,10*ROW('Water Data'!D198)),NA())</f>
        <v>#N/A</v>
      </c>
      <c r="G204" s="507" t="e">
        <f ca="1">+IF(AND(ISNUMBER(OFFSET('Water Data'!$E$4,0,10*ROW('Water Data'!E198))),'Data Summary'!BV204="Yes"),100-OFFSET('Water Data'!$E$4,0,10*ROW('Water Data'!E198)),NA())</f>
        <v>#N/A</v>
      </c>
      <c r="H204" s="507" t="e">
        <f ca="1">+IF(AND(ISNUMBER(OFFSET('Water Data'!$E$6,0,10*ROW('Water Data'!E198))),'Data Summary'!BW204="Yes"),OFFSET('Water Data'!$E$6,0,10*ROW('Water Data'!E198)),NA())</f>
        <v>#N/A</v>
      </c>
      <c r="I204" s="507" t="e">
        <f ca="1">+IF(AND(ISNUMBER(OFFSET('Water Data'!$E$9,0,10*ROW('Water Data'!E198))),'Data Summary'!BX204="Yes"),OFFSET('Water Data'!$E$9,0,10*ROW('Water Data'!E198)),NA())</f>
        <v>#N/A</v>
      </c>
      <c r="J204" s="507" t="e">
        <f ca="1">+IF(AND(ISNUMBER(OFFSET('Water Data'!$F$4,0,10*ROW('Water Data'!F198))),'Data Summary'!BY204="Yes"),100-OFFSET('Water Data'!$F$4,0,10*ROW('Water Data'!F198)),NA())</f>
        <v>#N/A</v>
      </c>
      <c r="K204" s="507" t="e">
        <f ca="1">+IF(AND(ISNUMBER(OFFSET('Water Data'!$F$6,0,10*ROW('Water Data'!F198))),'Data Summary'!BZ204="Yes"),OFFSET('Water Data'!$F$6,0,10*ROW('Water Data'!F198)),NA())</f>
        <v>#N/A</v>
      </c>
      <c r="L204" s="507" t="e">
        <f ca="1">+IF(AND(ISNUMBER(OFFSET('Water Data'!$F$9,0,10*ROW('Water Data'!F198))),'Data Summary'!CA204="Yes"),OFFSET('Water Data'!$F$9,0,10*ROW('Water Data'!F198)),NA())</f>
        <v>#N/A</v>
      </c>
      <c r="M204" s="507" t="e">
        <f ca="1">+IF(AND(ISNUMBER(OFFSET('Water Data'!$G$4,0,10*ROW('Water Data'!G198))),'Data Summary'!CB204="Yes"),100-OFFSET('Water Data'!$G$4,0,10*ROW('Water Data'!G198)),NA())</f>
        <v>#N/A</v>
      </c>
      <c r="N204" s="507" t="e">
        <f ca="1">+IF(AND(ISNUMBER(OFFSET('Water Data'!$G$6,0,10*ROW('Water Data'!G198))),'Data Summary'!CC204="Yes"),OFFSET('Water Data'!$G$6,0,10*ROW('Water Data'!G198)),NA())</f>
        <v>#N/A</v>
      </c>
      <c r="O204" s="507" t="e">
        <f ca="1">+IF(AND(ISNUMBER(OFFSET('Water Data'!$G$9,0,10*ROW('Water Data'!G198))),'Data Summary'!CD204="Yes"),OFFSET('Water Data'!$G$9,0,10*ROW('Water Data'!G198)),NA())</f>
        <v>#N/A</v>
      </c>
      <c r="P204" s="507" t="e">
        <f ca="1">+IF(AND(ISNUMBER(OFFSET('Water Data'!$H$4,0,10*ROW('Water Data'!H198))),'Data Summary'!CE204="Yes"),100-OFFSET('Water Data'!$H$4,0,10*ROW('Water Data'!H198)),NA())</f>
        <v>#N/A</v>
      </c>
      <c r="Q204" s="507" t="e">
        <f ca="1">+IF(AND(ISNUMBER(OFFSET('Water Data'!$H$6,0,10*ROW('Water Data'!H198))),'Data Summary'!CF204="Yes"),OFFSET('Water Data'!$H$6,0,10*ROW('Water Data'!H198)),NA())</f>
        <v>#N/A</v>
      </c>
      <c r="R204" s="507" t="e">
        <f ca="1">+IF(AND(ISNUMBER(OFFSET('Water Data'!$H$9,0,10*ROW('Water Data'!H198))),'Data Summary'!CG204="Yes"),OFFSET('Water Data'!$H$9,0,10*ROW('Water Data'!H198)),NA())</f>
        <v>#N/A</v>
      </c>
      <c r="S204" s="507" t="e">
        <f ca="1">+IF(AND(ISNUMBER(OFFSET('Water Data'!$I$4,0,10*ROW('Water Data'!I198))),'Data Summary'!CH204="Yes"),100-OFFSET('Water Data'!$I$4,0,10*ROW('Water Data'!I198)),NA())</f>
        <v>#N/A</v>
      </c>
      <c r="T204" s="507" t="e">
        <f ca="1">+IF(AND(ISNUMBER(OFFSET('Water Data'!$I$6,0,10*ROW('Water Data'!I198))),'Data Summary'!CI204="Yes"),OFFSET('Water Data'!$I$6,0,10*ROW('Water Data'!I198)),NA())</f>
        <v>#N/A</v>
      </c>
      <c r="U204" s="507" t="e">
        <f ca="1">+IF(AND(ISNUMBER(OFFSET('Water Data'!$I$9,0,10*ROW('Water Data'!I198))),'Data Summary'!CJ204="Yes"),OFFSET('Water Data'!$I$9,0,10*ROW('Water Data'!I198)),NA())</f>
        <v>#N/A</v>
      </c>
      <c r="V204" s="508" t="e">
        <f ca="1">+IF(AND(ISNUMBER(OFFSET('Sanitation Data'!$D$4,0,10*ROW('Sanitation Data'!D198))),'Data Summary'!CK204="Yes"),100-OFFSET('Sanitation Data'!$D$4,0,10*ROW('Sanitation Data'!D198)),NA())</f>
        <v>#N/A</v>
      </c>
      <c r="W204" s="508" t="e">
        <f ca="1">+IF(AND(ISNUMBER(OFFSET('Sanitation Data'!$D$6,0,10*ROW('Sanitation Data'!D198))),'Data Summary'!CL204="Yes"),OFFSET('Sanitation Data'!$D$6,0,10*ROW('Sanitation Data'!D198)),NA())</f>
        <v>#N/A</v>
      </c>
      <c r="X204" s="508" t="e">
        <f ca="1">+IF(AND(ISNUMBER(OFFSET('Sanitation Data'!$D$10,0,10*ROW('Sanitation Data'!D198))),'Data Summary'!CM204="Yes"),OFFSET('Sanitation Data'!$D$10,0,10*ROW('Sanitation Data'!D198)),NA())</f>
        <v>#N/A</v>
      </c>
      <c r="Y204" s="508" t="e">
        <f ca="1">+IF(AND(ISNUMBER(OFFSET('Sanitation Data'!$D$11,0,10*ROW('Sanitation Data'!D198))),'Data Summary'!CN204="Yes"),OFFSET('Sanitation Data'!$D$11,0,10*ROW('Sanitation Data'!D198)),NA())</f>
        <v>#N/A</v>
      </c>
      <c r="Z204" s="508" t="e">
        <f ca="1">+IF(AND(ISNUMBER(OFFSET('Sanitation Data'!$D$12,0,10*ROW('Sanitation Data'!D198))),'Data Summary'!CO204="Yes"),OFFSET('Sanitation Data'!$D$12,0,10*ROW('Sanitation Data'!D198)),NA())</f>
        <v>#N/A</v>
      </c>
      <c r="AA204" s="508" t="e">
        <f ca="1">+IF(AND(ISNUMBER(OFFSET('Sanitation Data'!$E$4,0,10*ROW('Sanitation Data'!E198))),'Data Summary'!CP204="Yes"),100-OFFSET('Sanitation Data'!$E$4,0,10*ROW('Sanitation Data'!E198)),NA())</f>
        <v>#N/A</v>
      </c>
      <c r="AB204" s="508" t="e">
        <f ca="1">+IF(AND(ISNUMBER(OFFSET('Sanitation Data'!$E$6,0,10*ROW('Sanitation Data'!E198))),'Data Summary'!CQ204="Yes"),OFFSET('Sanitation Data'!$E$6,0,10*ROW('Sanitation Data'!E198)),NA())</f>
        <v>#N/A</v>
      </c>
      <c r="AC204" s="508" t="e">
        <f ca="1">+IF(AND(ISNUMBER(OFFSET('Sanitation Data'!$E$10,0,10*ROW('Sanitation Data'!E198))),'Data Summary'!CR204="Yes"),OFFSET('Sanitation Data'!$E$10,0,10*ROW('Sanitation Data'!E198)),NA())</f>
        <v>#N/A</v>
      </c>
      <c r="AD204" s="508" t="e">
        <f ca="1">+IF(AND(ISNUMBER(OFFSET('Sanitation Data'!$E$11,0,10*ROW('Sanitation Data'!E198))),'Data Summary'!CS204="Yes"),OFFSET('Sanitation Data'!$E$11,0,10*ROW('Sanitation Data'!E198)),NA())</f>
        <v>#N/A</v>
      </c>
      <c r="AE204" s="508" t="e">
        <f ca="1">+IF(AND(ISNUMBER(OFFSET('Sanitation Data'!$E$12,0,10*ROW('Sanitation Data'!E198))),'Data Summary'!CT204="Yes"),OFFSET('Sanitation Data'!$E$12,0,10*ROW('Sanitation Data'!E198)),NA())</f>
        <v>#N/A</v>
      </c>
      <c r="AF204" s="508" t="e">
        <f ca="1">+IF(AND(ISNUMBER(OFFSET('Sanitation Data'!$F$4,0,10*ROW('Sanitation Data'!F198))),'Data Summary'!CU204="Yes"),100-OFFSET('Sanitation Data'!$F$4,0,10*ROW('Sanitation Data'!F198)),NA())</f>
        <v>#N/A</v>
      </c>
      <c r="AG204" s="508" t="e">
        <f ca="1">+IF(AND(ISNUMBER(OFFSET('Sanitation Data'!$F$6,0,10*ROW('Sanitation Data'!F198))),'Data Summary'!CV204="Yes"),OFFSET('Sanitation Data'!$F$6,0,10*ROW('Sanitation Data'!F198)),NA())</f>
        <v>#N/A</v>
      </c>
      <c r="AH204" s="508" t="e">
        <f ca="1">+IF(AND(ISNUMBER(OFFSET('Sanitation Data'!$F$10,0,10*ROW('Sanitation Data'!F198))),'Data Summary'!CW204="Yes"),OFFSET('Sanitation Data'!$F$10,0,10*ROW('Sanitation Data'!F198)),NA())</f>
        <v>#N/A</v>
      </c>
      <c r="AI204" s="508" t="e">
        <f ca="1">+IF(AND(ISNUMBER(OFFSET('Sanitation Data'!$F$11,0,10*ROW('Sanitation Data'!F198))),'Data Summary'!CX204="Yes"),OFFSET('Sanitation Data'!$F$11,0,10*ROW('Sanitation Data'!F198)),NA())</f>
        <v>#N/A</v>
      </c>
      <c r="AJ204" s="508" t="e">
        <f ca="1">+IF(AND(ISNUMBER(OFFSET('Sanitation Data'!$F$12,0,10*ROW('Sanitation Data'!F198))),'Data Summary'!CY204="Yes"),OFFSET('Sanitation Data'!$F$12,0,10*ROW('Sanitation Data'!F198)),NA())</f>
        <v>#N/A</v>
      </c>
      <c r="AK204" s="508" t="e">
        <f ca="1">+IF(AND(ISNUMBER(OFFSET('Sanitation Data'!$G$4,0,10*ROW('Sanitation Data'!G198))),'Data Summary'!CZ204="Yes"),100-OFFSET('Sanitation Data'!$G$4,0,10*ROW('Sanitation Data'!G198)),NA())</f>
        <v>#N/A</v>
      </c>
      <c r="AL204" s="508" t="e">
        <f ca="1">+IF(AND(ISNUMBER(OFFSET('Sanitation Data'!$G$6,0,10*ROW('Sanitation Data'!G198))),'Data Summary'!DA204="Yes"),OFFSET('Sanitation Data'!$G$6,0,10*ROW('Sanitation Data'!G198)),NA())</f>
        <v>#N/A</v>
      </c>
      <c r="AM204" s="508" t="e">
        <f ca="1">+IF(AND(ISNUMBER(OFFSET('Sanitation Data'!$G$10,0,10*ROW('Sanitation Data'!G198))),'Data Summary'!DB204="Yes"),OFFSET('Sanitation Data'!$G$10,0,10*ROW('Sanitation Data'!G198)),NA())</f>
        <v>#N/A</v>
      </c>
      <c r="AN204" s="508" t="e">
        <f ca="1">+IF(AND(ISNUMBER(OFFSET('Sanitation Data'!$G$11,0,10*ROW('Sanitation Data'!G198))),'Data Summary'!DC204="Yes"),OFFSET('Sanitation Data'!$G$11,0,10*ROW('Sanitation Data'!G198)),NA())</f>
        <v>#N/A</v>
      </c>
      <c r="AO204" s="508" t="e">
        <f ca="1">+IF(AND(ISNUMBER(OFFSET('Sanitation Data'!$G$12,0,10*ROW('Sanitation Data'!G198))),'Data Summary'!DD204="Yes"),OFFSET('Sanitation Data'!$G$12,0,10*ROW('Sanitation Data'!G198)),NA())</f>
        <v>#N/A</v>
      </c>
      <c r="AP204" s="508" t="e">
        <f ca="1">+IF(AND(ISNUMBER(OFFSET('Sanitation Data'!$H$4,0,10*ROW('Sanitation Data'!H198))),'Data Summary'!DE204="Yes"),100-OFFSET('Sanitation Data'!$H$4,0,10*ROW('Sanitation Data'!H198)),NA())</f>
        <v>#N/A</v>
      </c>
      <c r="AQ204" s="508" t="e">
        <f ca="1">+IF(AND(ISNUMBER(OFFSET('Sanitation Data'!$H$6,0,10*ROW('Sanitation Data'!H198))),'Data Summary'!DF204="Yes"),OFFSET('Sanitation Data'!$H$6,0,10*ROW('Sanitation Data'!H198)),NA())</f>
        <v>#N/A</v>
      </c>
      <c r="AR204" s="508" t="e">
        <f ca="1">+IF(AND(ISNUMBER(OFFSET('Sanitation Data'!$H$10,0,10*ROW('Sanitation Data'!H198))),'Data Summary'!DG204="Yes"),OFFSET('Sanitation Data'!$H$10,0,10*ROW('Sanitation Data'!H198)),NA())</f>
        <v>#N/A</v>
      </c>
      <c r="AS204" s="508" t="e">
        <f ca="1">+IF(AND(ISNUMBER(OFFSET('Sanitation Data'!$H$11,0,10*ROW('Sanitation Data'!H198))),'Data Summary'!DH204="Yes"),OFFSET('Sanitation Data'!$H$11,0,10*ROW('Sanitation Data'!H198)),NA())</f>
        <v>#N/A</v>
      </c>
      <c r="AT204" s="508" t="e">
        <f ca="1">+IF(AND(ISNUMBER(OFFSET('Sanitation Data'!$H$12,0,10*ROW('Sanitation Data'!H198))),'Data Summary'!DI204="Yes"),OFFSET('Sanitation Data'!$H$12,0,10*ROW('Sanitation Data'!H198)),NA())</f>
        <v>#N/A</v>
      </c>
      <c r="AU204" s="508" t="e">
        <f ca="1">+IF(AND(ISNUMBER(OFFSET('Sanitation Data'!$I$4,0,10*ROW('Sanitation Data'!I198))),'Data Summary'!DJ204="Yes"),100-OFFSET('Sanitation Data'!$I$4,0,10*ROW('Sanitation Data'!I198)),NA())</f>
        <v>#N/A</v>
      </c>
      <c r="AV204" s="508" t="e">
        <f ca="1">+IF(AND(ISNUMBER(OFFSET('Sanitation Data'!$I$6,0,10*ROW('Sanitation Data'!I198))),'Data Summary'!DK204="Yes"),OFFSET('Sanitation Data'!$I$6,0,10*ROW('Sanitation Data'!I198)),NA())</f>
        <v>#N/A</v>
      </c>
      <c r="AW204" s="508" t="e">
        <f ca="1">+IF(AND(ISNUMBER(OFFSET('Sanitation Data'!$I$10,0,10*ROW('Sanitation Data'!I198))),'Data Summary'!DL204="Yes"),OFFSET('Sanitation Data'!$I$10,0,10*ROW('Sanitation Data'!I198)),NA())</f>
        <v>#N/A</v>
      </c>
      <c r="AX204" s="508" t="e">
        <f ca="1">+IF(AND(ISNUMBER(OFFSET('Sanitation Data'!$I$11,0,10*ROW('Sanitation Data'!I198))),'Data Summary'!DM204="Yes"),OFFSET('Sanitation Data'!$I$11,0,10*ROW('Sanitation Data'!I198)),NA())</f>
        <v>#N/A</v>
      </c>
      <c r="AY204" s="508" t="e">
        <f ca="1">+IF(AND(ISNUMBER(OFFSET('Sanitation Data'!$I$12,0,10*ROW('Sanitation Data'!I198))),'Data Summary'!DN204="Yes"),OFFSET('Sanitation Data'!$I$12,0,10*ROW('Sanitation Data'!I198)),NA())</f>
        <v>#N/A</v>
      </c>
      <c r="AZ204" s="509" t="e">
        <f ca="1">+IF(AND(ISNUMBER(OFFSET('Hygiene Data'!$D$5,0,10*ROW('Hygiene Data'!D198))),'Data Summary'!DO204="Yes"),OFFSET('Hygiene Data'!$D$5,0,10*ROW('Hygiene Data'!D198)),NA())</f>
        <v>#N/A</v>
      </c>
      <c r="BA204" s="509" t="e">
        <f ca="1">+IF(AND(ISNUMBER(OFFSET('Hygiene Data'!$D$7,0,10*ROW('Hygiene Data'!D198))),'Data Summary'!DP204="Yes"),OFFSET('Hygiene Data'!$D$7,0,10*ROW('Hygiene Data'!D198)),NA())</f>
        <v>#N/A</v>
      </c>
      <c r="BB204" s="509" t="e">
        <f ca="1">+IF(AND(ISNUMBER(OFFSET('Hygiene Data'!$D$9,0,10*ROW('Hygiene Data'!D198))),'Data Summary'!DQ204="Yes"),OFFSET('Hygiene Data'!$D$9,0,10*ROW('Hygiene Data'!D198)),NA())</f>
        <v>#N/A</v>
      </c>
      <c r="BC204" s="509" t="e">
        <f ca="1">+IF(AND(ISNUMBER(OFFSET('Hygiene Data'!$E$5,0,10*ROW('Hygiene Data'!E198))),'Data Summary'!DR204="Yes"),OFFSET('Hygiene Data'!$E$5,0,10*ROW('Hygiene Data'!E198)),NA())</f>
        <v>#N/A</v>
      </c>
      <c r="BD204" s="509" t="e">
        <f ca="1">+IF(AND(ISNUMBER(OFFSET('Hygiene Data'!$E$7,0,10*ROW('Hygiene Data'!E198))),'Data Summary'!DS204="Yes"),OFFSET('Hygiene Data'!$E$7,0,10*ROW('Hygiene Data'!E198)),NA())</f>
        <v>#N/A</v>
      </c>
      <c r="BE204" s="509" t="e">
        <f ca="1">+IF(AND(ISNUMBER(OFFSET('Hygiene Data'!$E$9,0,10*ROW('Hygiene Data'!E198))),'Data Summary'!DT204="Yes"),OFFSET('Hygiene Data'!$E$9,0,10*ROW('Hygiene Data'!E198)),NA())</f>
        <v>#N/A</v>
      </c>
      <c r="BF204" s="509" t="e">
        <f ca="1">+IF(AND(ISNUMBER(OFFSET('Hygiene Data'!$F$5,0,10*ROW('Hygiene Data'!F198))),'Data Summary'!DU204="Yes"),OFFSET('Hygiene Data'!$F$5,0,10*ROW('Hygiene Data'!F198)),NA())</f>
        <v>#N/A</v>
      </c>
      <c r="BG204" s="509" t="e">
        <f ca="1">+IF(AND(ISNUMBER(OFFSET('Hygiene Data'!$F$7,0,10*ROW('Hygiene Data'!F198))),'Data Summary'!DV204="Yes"),OFFSET('Hygiene Data'!$F$7,0,10*ROW('Hygiene Data'!F198)),NA())</f>
        <v>#N/A</v>
      </c>
      <c r="BH204" s="509" t="e">
        <f ca="1">+IF(AND(ISNUMBER(OFFSET('Hygiene Data'!$F$9,0,10*ROW('Hygiene Data'!F198))),'Data Summary'!DW204="Yes"),OFFSET('Hygiene Data'!$F$9,0,10*ROW('Hygiene Data'!F198)),NA())</f>
        <v>#N/A</v>
      </c>
      <c r="BI204" s="509" t="e">
        <f ca="1">+IF(AND(ISNUMBER(OFFSET('Hygiene Data'!$G$5,0,10*ROW('Hygiene Data'!G198))),'Data Summary'!DX204="Yes"),OFFSET('Hygiene Data'!$G$5,0,10*ROW('Hygiene Data'!G198)),NA())</f>
        <v>#N/A</v>
      </c>
      <c r="BJ204" s="509" t="e">
        <f ca="1">+IF(AND(ISNUMBER(OFFSET('Hygiene Data'!$G$7,0,10*ROW('Hygiene Data'!G198))),'Data Summary'!DY204="Yes"),OFFSET('Hygiene Data'!$G$7,0,10*ROW('Hygiene Data'!G198)),NA())</f>
        <v>#N/A</v>
      </c>
      <c r="BK204" s="509" t="e">
        <f ca="1">+IF(AND(ISNUMBER(OFFSET('Hygiene Data'!$G$9,0,10*ROW('Hygiene Data'!G198))),'Data Summary'!DZ204="Yes"),OFFSET('Hygiene Data'!$G$9,0,10*ROW('Hygiene Data'!G198)),NA())</f>
        <v>#N/A</v>
      </c>
      <c r="BL204" s="509" t="e">
        <f ca="1">+IF(AND(ISNUMBER(OFFSET('Hygiene Data'!$H$5,0,10*ROW('Hygiene Data'!H198))),'Data Summary'!EA204="Yes"),OFFSET('Hygiene Data'!$H$5,0,10*ROW('Hygiene Data'!H198)),NA())</f>
        <v>#N/A</v>
      </c>
      <c r="BM204" s="509" t="e">
        <f ca="1">+IF(AND(ISNUMBER(OFFSET('Hygiene Data'!$H$7,0,10*ROW('Hygiene Data'!H198))),'Data Summary'!EB204="Yes"),OFFSET('Hygiene Data'!$H$7,0,10*ROW('Hygiene Data'!H198)),NA())</f>
        <v>#N/A</v>
      </c>
      <c r="BN204" s="509" t="e">
        <f ca="1">+IF(AND(ISNUMBER(OFFSET('Hygiene Data'!$H$9,0,10*ROW('Hygiene Data'!H198))),'Data Summary'!EC204="Yes"),OFFSET('Hygiene Data'!$H$9,0,10*ROW('Hygiene Data'!H198)),NA())</f>
        <v>#N/A</v>
      </c>
      <c r="BO204" s="509" t="e">
        <f ca="1">+IF(AND(ISNUMBER(OFFSET('Hygiene Data'!$I$5,0,10*ROW('Hygiene Data'!I198))),'Data Summary'!ED204="Yes"),OFFSET('Hygiene Data'!$I$5,0,10*ROW('Hygiene Data'!I198)),NA())</f>
        <v>#N/A</v>
      </c>
      <c r="BP204" s="509" t="e">
        <f ca="1">+IF(AND(ISNUMBER(OFFSET('Hygiene Data'!$I$7,0,10*ROW('Hygiene Data'!I198))),'Data Summary'!EE204="Yes"),OFFSET('Hygiene Data'!$I$7,0,10*ROW('Hygiene Data'!I198)),NA())</f>
        <v>#N/A</v>
      </c>
      <c r="BQ204" s="509" t="e">
        <f ca="1">+IF(AND(ISNUMBER(OFFSET('Hygiene Data'!$I$9,0,10*ROW('Hygiene Data'!I198))),'Data Summary'!EF204="Yes"),OFFSET('Hygiene Data'!$I$9,0,10*ROW('Hygiene Data'!I198)),NA())</f>
        <v>#N/A</v>
      </c>
    </row>
    <row r="205" spans="1:69" x14ac:dyDescent="0.25">
      <c r="A205" s="505" t="e">
        <f ca="1">+RIGHT('Data Summary'!A205,LEN('Data Summary'!A205)-9)</f>
        <v>#VALUE!</v>
      </c>
      <c r="B205" s="479" t="str">
        <f ca="1">+IF(ISTEXT('Data Summary'!B205),'Data Summary'!B205,"")</f>
        <v/>
      </c>
      <c r="C205" s="506" t="e">
        <f ca="1">+VALUE('Data Summary'!C205)</f>
        <v>#VALUE!</v>
      </c>
      <c r="D205" s="507" t="e">
        <f ca="1">+IF(AND(ISNUMBER(OFFSET('Water Data'!$D$4,0,10*ROW('Water Data'!D199))),'Data Summary'!BS205="Yes"),100-OFFSET('Water Data'!$D$4,0,10*ROW('Water Data'!D199)),NA())</f>
        <v>#N/A</v>
      </c>
      <c r="E205" s="507" t="e">
        <f ca="1">+IF(AND(ISNUMBER(OFFSET('Water Data'!$D$6,0,10*ROW('Water Data'!D199))),'Data Summary'!BT205="Yes"),OFFSET('Water Data'!$D$6,0,10*ROW('Water Data'!D199)),NA())</f>
        <v>#N/A</v>
      </c>
      <c r="F205" s="507" t="e">
        <f ca="1">+IF(AND(ISNUMBER(OFFSET('Water Data'!$D$9,0,10*ROW('Water Data'!D199))),'Data Summary'!BU205="Yes"),OFFSET('Water Data'!$D$9,0,10*ROW('Water Data'!D199)),NA())</f>
        <v>#N/A</v>
      </c>
      <c r="G205" s="507" t="e">
        <f ca="1">+IF(AND(ISNUMBER(OFFSET('Water Data'!$E$4,0,10*ROW('Water Data'!E199))),'Data Summary'!BV205="Yes"),100-OFFSET('Water Data'!$E$4,0,10*ROW('Water Data'!E199)),NA())</f>
        <v>#N/A</v>
      </c>
      <c r="H205" s="507" t="e">
        <f ca="1">+IF(AND(ISNUMBER(OFFSET('Water Data'!$E$6,0,10*ROW('Water Data'!E199))),'Data Summary'!BW205="Yes"),OFFSET('Water Data'!$E$6,0,10*ROW('Water Data'!E199)),NA())</f>
        <v>#N/A</v>
      </c>
      <c r="I205" s="507" t="e">
        <f ca="1">+IF(AND(ISNUMBER(OFFSET('Water Data'!$E$9,0,10*ROW('Water Data'!E199))),'Data Summary'!BX205="Yes"),OFFSET('Water Data'!$E$9,0,10*ROW('Water Data'!E199)),NA())</f>
        <v>#N/A</v>
      </c>
      <c r="J205" s="507" t="e">
        <f ca="1">+IF(AND(ISNUMBER(OFFSET('Water Data'!$F$4,0,10*ROW('Water Data'!F199))),'Data Summary'!BY205="Yes"),100-OFFSET('Water Data'!$F$4,0,10*ROW('Water Data'!F199)),NA())</f>
        <v>#N/A</v>
      </c>
      <c r="K205" s="507" t="e">
        <f ca="1">+IF(AND(ISNUMBER(OFFSET('Water Data'!$F$6,0,10*ROW('Water Data'!F199))),'Data Summary'!BZ205="Yes"),OFFSET('Water Data'!$F$6,0,10*ROW('Water Data'!F199)),NA())</f>
        <v>#N/A</v>
      </c>
      <c r="L205" s="507" t="e">
        <f ca="1">+IF(AND(ISNUMBER(OFFSET('Water Data'!$F$9,0,10*ROW('Water Data'!F199))),'Data Summary'!CA205="Yes"),OFFSET('Water Data'!$F$9,0,10*ROW('Water Data'!F199)),NA())</f>
        <v>#N/A</v>
      </c>
      <c r="M205" s="507" t="e">
        <f ca="1">+IF(AND(ISNUMBER(OFFSET('Water Data'!$G$4,0,10*ROW('Water Data'!G199))),'Data Summary'!CB205="Yes"),100-OFFSET('Water Data'!$G$4,0,10*ROW('Water Data'!G199)),NA())</f>
        <v>#N/A</v>
      </c>
      <c r="N205" s="507" t="e">
        <f ca="1">+IF(AND(ISNUMBER(OFFSET('Water Data'!$G$6,0,10*ROW('Water Data'!G199))),'Data Summary'!CC205="Yes"),OFFSET('Water Data'!$G$6,0,10*ROW('Water Data'!G199)),NA())</f>
        <v>#N/A</v>
      </c>
      <c r="O205" s="507" t="e">
        <f ca="1">+IF(AND(ISNUMBER(OFFSET('Water Data'!$G$9,0,10*ROW('Water Data'!G199))),'Data Summary'!CD205="Yes"),OFFSET('Water Data'!$G$9,0,10*ROW('Water Data'!G199)),NA())</f>
        <v>#N/A</v>
      </c>
      <c r="P205" s="507" t="e">
        <f ca="1">+IF(AND(ISNUMBER(OFFSET('Water Data'!$H$4,0,10*ROW('Water Data'!H199))),'Data Summary'!CE205="Yes"),100-OFFSET('Water Data'!$H$4,0,10*ROW('Water Data'!H199)),NA())</f>
        <v>#N/A</v>
      </c>
      <c r="Q205" s="507" t="e">
        <f ca="1">+IF(AND(ISNUMBER(OFFSET('Water Data'!$H$6,0,10*ROW('Water Data'!H199))),'Data Summary'!CF205="Yes"),OFFSET('Water Data'!$H$6,0,10*ROW('Water Data'!H199)),NA())</f>
        <v>#N/A</v>
      </c>
      <c r="R205" s="507" t="e">
        <f ca="1">+IF(AND(ISNUMBER(OFFSET('Water Data'!$H$9,0,10*ROW('Water Data'!H199))),'Data Summary'!CG205="Yes"),OFFSET('Water Data'!$H$9,0,10*ROW('Water Data'!H199)),NA())</f>
        <v>#N/A</v>
      </c>
      <c r="S205" s="507" t="e">
        <f ca="1">+IF(AND(ISNUMBER(OFFSET('Water Data'!$I$4,0,10*ROW('Water Data'!I199))),'Data Summary'!CH205="Yes"),100-OFFSET('Water Data'!$I$4,0,10*ROW('Water Data'!I199)),NA())</f>
        <v>#N/A</v>
      </c>
      <c r="T205" s="507" t="e">
        <f ca="1">+IF(AND(ISNUMBER(OFFSET('Water Data'!$I$6,0,10*ROW('Water Data'!I199))),'Data Summary'!CI205="Yes"),OFFSET('Water Data'!$I$6,0,10*ROW('Water Data'!I199)),NA())</f>
        <v>#N/A</v>
      </c>
      <c r="U205" s="507" t="e">
        <f ca="1">+IF(AND(ISNUMBER(OFFSET('Water Data'!$I$9,0,10*ROW('Water Data'!I199))),'Data Summary'!CJ205="Yes"),OFFSET('Water Data'!$I$9,0,10*ROW('Water Data'!I199)),NA())</f>
        <v>#N/A</v>
      </c>
      <c r="V205" s="508" t="e">
        <f ca="1">+IF(AND(ISNUMBER(OFFSET('Sanitation Data'!$D$4,0,10*ROW('Sanitation Data'!D199))),'Data Summary'!CK205="Yes"),100-OFFSET('Sanitation Data'!$D$4,0,10*ROW('Sanitation Data'!D199)),NA())</f>
        <v>#N/A</v>
      </c>
      <c r="W205" s="508" t="e">
        <f ca="1">+IF(AND(ISNUMBER(OFFSET('Sanitation Data'!$D$6,0,10*ROW('Sanitation Data'!D199))),'Data Summary'!CL205="Yes"),OFFSET('Sanitation Data'!$D$6,0,10*ROW('Sanitation Data'!D199)),NA())</f>
        <v>#N/A</v>
      </c>
      <c r="X205" s="508" t="e">
        <f ca="1">+IF(AND(ISNUMBER(OFFSET('Sanitation Data'!$D$10,0,10*ROW('Sanitation Data'!D199))),'Data Summary'!CM205="Yes"),OFFSET('Sanitation Data'!$D$10,0,10*ROW('Sanitation Data'!D199)),NA())</f>
        <v>#N/A</v>
      </c>
      <c r="Y205" s="508" t="e">
        <f ca="1">+IF(AND(ISNUMBER(OFFSET('Sanitation Data'!$D$11,0,10*ROW('Sanitation Data'!D199))),'Data Summary'!CN205="Yes"),OFFSET('Sanitation Data'!$D$11,0,10*ROW('Sanitation Data'!D199)),NA())</f>
        <v>#N/A</v>
      </c>
      <c r="Z205" s="508" t="e">
        <f ca="1">+IF(AND(ISNUMBER(OFFSET('Sanitation Data'!$D$12,0,10*ROW('Sanitation Data'!D199))),'Data Summary'!CO205="Yes"),OFFSET('Sanitation Data'!$D$12,0,10*ROW('Sanitation Data'!D199)),NA())</f>
        <v>#N/A</v>
      </c>
      <c r="AA205" s="508" t="e">
        <f ca="1">+IF(AND(ISNUMBER(OFFSET('Sanitation Data'!$E$4,0,10*ROW('Sanitation Data'!E199))),'Data Summary'!CP205="Yes"),100-OFFSET('Sanitation Data'!$E$4,0,10*ROW('Sanitation Data'!E199)),NA())</f>
        <v>#N/A</v>
      </c>
      <c r="AB205" s="508" t="e">
        <f ca="1">+IF(AND(ISNUMBER(OFFSET('Sanitation Data'!$E$6,0,10*ROW('Sanitation Data'!E199))),'Data Summary'!CQ205="Yes"),OFFSET('Sanitation Data'!$E$6,0,10*ROW('Sanitation Data'!E199)),NA())</f>
        <v>#N/A</v>
      </c>
      <c r="AC205" s="508" t="e">
        <f ca="1">+IF(AND(ISNUMBER(OFFSET('Sanitation Data'!$E$10,0,10*ROW('Sanitation Data'!E199))),'Data Summary'!CR205="Yes"),OFFSET('Sanitation Data'!$E$10,0,10*ROW('Sanitation Data'!E199)),NA())</f>
        <v>#N/A</v>
      </c>
      <c r="AD205" s="508" t="e">
        <f ca="1">+IF(AND(ISNUMBER(OFFSET('Sanitation Data'!$E$11,0,10*ROW('Sanitation Data'!E199))),'Data Summary'!CS205="Yes"),OFFSET('Sanitation Data'!$E$11,0,10*ROW('Sanitation Data'!E199)),NA())</f>
        <v>#N/A</v>
      </c>
      <c r="AE205" s="508" t="e">
        <f ca="1">+IF(AND(ISNUMBER(OFFSET('Sanitation Data'!$E$12,0,10*ROW('Sanitation Data'!E199))),'Data Summary'!CT205="Yes"),OFFSET('Sanitation Data'!$E$12,0,10*ROW('Sanitation Data'!E199)),NA())</f>
        <v>#N/A</v>
      </c>
      <c r="AF205" s="508" t="e">
        <f ca="1">+IF(AND(ISNUMBER(OFFSET('Sanitation Data'!$F$4,0,10*ROW('Sanitation Data'!F199))),'Data Summary'!CU205="Yes"),100-OFFSET('Sanitation Data'!$F$4,0,10*ROW('Sanitation Data'!F199)),NA())</f>
        <v>#N/A</v>
      </c>
      <c r="AG205" s="508" t="e">
        <f ca="1">+IF(AND(ISNUMBER(OFFSET('Sanitation Data'!$F$6,0,10*ROW('Sanitation Data'!F199))),'Data Summary'!CV205="Yes"),OFFSET('Sanitation Data'!$F$6,0,10*ROW('Sanitation Data'!F199)),NA())</f>
        <v>#N/A</v>
      </c>
      <c r="AH205" s="508" t="e">
        <f ca="1">+IF(AND(ISNUMBER(OFFSET('Sanitation Data'!$F$10,0,10*ROW('Sanitation Data'!F199))),'Data Summary'!CW205="Yes"),OFFSET('Sanitation Data'!$F$10,0,10*ROW('Sanitation Data'!F199)),NA())</f>
        <v>#N/A</v>
      </c>
      <c r="AI205" s="508" t="e">
        <f ca="1">+IF(AND(ISNUMBER(OFFSET('Sanitation Data'!$F$11,0,10*ROW('Sanitation Data'!F199))),'Data Summary'!CX205="Yes"),OFFSET('Sanitation Data'!$F$11,0,10*ROW('Sanitation Data'!F199)),NA())</f>
        <v>#N/A</v>
      </c>
      <c r="AJ205" s="508" t="e">
        <f ca="1">+IF(AND(ISNUMBER(OFFSET('Sanitation Data'!$F$12,0,10*ROW('Sanitation Data'!F199))),'Data Summary'!CY205="Yes"),OFFSET('Sanitation Data'!$F$12,0,10*ROW('Sanitation Data'!F199)),NA())</f>
        <v>#N/A</v>
      </c>
      <c r="AK205" s="508" t="e">
        <f ca="1">+IF(AND(ISNUMBER(OFFSET('Sanitation Data'!$G$4,0,10*ROW('Sanitation Data'!G199))),'Data Summary'!CZ205="Yes"),100-OFFSET('Sanitation Data'!$G$4,0,10*ROW('Sanitation Data'!G199)),NA())</f>
        <v>#N/A</v>
      </c>
      <c r="AL205" s="508" t="e">
        <f ca="1">+IF(AND(ISNUMBER(OFFSET('Sanitation Data'!$G$6,0,10*ROW('Sanitation Data'!G199))),'Data Summary'!DA205="Yes"),OFFSET('Sanitation Data'!$G$6,0,10*ROW('Sanitation Data'!G199)),NA())</f>
        <v>#N/A</v>
      </c>
      <c r="AM205" s="508" t="e">
        <f ca="1">+IF(AND(ISNUMBER(OFFSET('Sanitation Data'!$G$10,0,10*ROW('Sanitation Data'!G199))),'Data Summary'!DB205="Yes"),OFFSET('Sanitation Data'!$G$10,0,10*ROW('Sanitation Data'!G199)),NA())</f>
        <v>#N/A</v>
      </c>
      <c r="AN205" s="508" t="e">
        <f ca="1">+IF(AND(ISNUMBER(OFFSET('Sanitation Data'!$G$11,0,10*ROW('Sanitation Data'!G199))),'Data Summary'!DC205="Yes"),OFFSET('Sanitation Data'!$G$11,0,10*ROW('Sanitation Data'!G199)),NA())</f>
        <v>#N/A</v>
      </c>
      <c r="AO205" s="508" t="e">
        <f ca="1">+IF(AND(ISNUMBER(OFFSET('Sanitation Data'!$G$12,0,10*ROW('Sanitation Data'!G199))),'Data Summary'!DD205="Yes"),OFFSET('Sanitation Data'!$G$12,0,10*ROW('Sanitation Data'!G199)),NA())</f>
        <v>#N/A</v>
      </c>
      <c r="AP205" s="508" t="e">
        <f ca="1">+IF(AND(ISNUMBER(OFFSET('Sanitation Data'!$H$4,0,10*ROW('Sanitation Data'!H199))),'Data Summary'!DE205="Yes"),100-OFFSET('Sanitation Data'!$H$4,0,10*ROW('Sanitation Data'!H199)),NA())</f>
        <v>#N/A</v>
      </c>
      <c r="AQ205" s="508" t="e">
        <f ca="1">+IF(AND(ISNUMBER(OFFSET('Sanitation Data'!$H$6,0,10*ROW('Sanitation Data'!H199))),'Data Summary'!DF205="Yes"),OFFSET('Sanitation Data'!$H$6,0,10*ROW('Sanitation Data'!H199)),NA())</f>
        <v>#N/A</v>
      </c>
      <c r="AR205" s="508" t="e">
        <f ca="1">+IF(AND(ISNUMBER(OFFSET('Sanitation Data'!$H$10,0,10*ROW('Sanitation Data'!H199))),'Data Summary'!DG205="Yes"),OFFSET('Sanitation Data'!$H$10,0,10*ROW('Sanitation Data'!H199)),NA())</f>
        <v>#N/A</v>
      </c>
      <c r="AS205" s="508" t="e">
        <f ca="1">+IF(AND(ISNUMBER(OFFSET('Sanitation Data'!$H$11,0,10*ROW('Sanitation Data'!H199))),'Data Summary'!DH205="Yes"),OFFSET('Sanitation Data'!$H$11,0,10*ROW('Sanitation Data'!H199)),NA())</f>
        <v>#N/A</v>
      </c>
      <c r="AT205" s="508" t="e">
        <f ca="1">+IF(AND(ISNUMBER(OFFSET('Sanitation Data'!$H$12,0,10*ROW('Sanitation Data'!H199))),'Data Summary'!DI205="Yes"),OFFSET('Sanitation Data'!$H$12,0,10*ROW('Sanitation Data'!H199)),NA())</f>
        <v>#N/A</v>
      </c>
      <c r="AU205" s="508" t="e">
        <f ca="1">+IF(AND(ISNUMBER(OFFSET('Sanitation Data'!$I$4,0,10*ROW('Sanitation Data'!I199))),'Data Summary'!DJ205="Yes"),100-OFFSET('Sanitation Data'!$I$4,0,10*ROW('Sanitation Data'!I199)),NA())</f>
        <v>#N/A</v>
      </c>
      <c r="AV205" s="508" t="e">
        <f ca="1">+IF(AND(ISNUMBER(OFFSET('Sanitation Data'!$I$6,0,10*ROW('Sanitation Data'!I199))),'Data Summary'!DK205="Yes"),OFFSET('Sanitation Data'!$I$6,0,10*ROW('Sanitation Data'!I199)),NA())</f>
        <v>#N/A</v>
      </c>
      <c r="AW205" s="508" t="e">
        <f ca="1">+IF(AND(ISNUMBER(OFFSET('Sanitation Data'!$I$10,0,10*ROW('Sanitation Data'!I199))),'Data Summary'!DL205="Yes"),OFFSET('Sanitation Data'!$I$10,0,10*ROW('Sanitation Data'!I199)),NA())</f>
        <v>#N/A</v>
      </c>
      <c r="AX205" s="508" t="e">
        <f ca="1">+IF(AND(ISNUMBER(OFFSET('Sanitation Data'!$I$11,0,10*ROW('Sanitation Data'!I199))),'Data Summary'!DM205="Yes"),OFFSET('Sanitation Data'!$I$11,0,10*ROW('Sanitation Data'!I199)),NA())</f>
        <v>#N/A</v>
      </c>
      <c r="AY205" s="508" t="e">
        <f ca="1">+IF(AND(ISNUMBER(OFFSET('Sanitation Data'!$I$12,0,10*ROW('Sanitation Data'!I199))),'Data Summary'!DN205="Yes"),OFFSET('Sanitation Data'!$I$12,0,10*ROW('Sanitation Data'!I199)),NA())</f>
        <v>#N/A</v>
      </c>
      <c r="AZ205" s="509" t="e">
        <f ca="1">+IF(AND(ISNUMBER(OFFSET('Hygiene Data'!$D$5,0,10*ROW('Hygiene Data'!D199))),'Data Summary'!DO205="Yes"),OFFSET('Hygiene Data'!$D$5,0,10*ROW('Hygiene Data'!D199)),NA())</f>
        <v>#N/A</v>
      </c>
      <c r="BA205" s="509" t="e">
        <f ca="1">+IF(AND(ISNUMBER(OFFSET('Hygiene Data'!$D$7,0,10*ROW('Hygiene Data'!D199))),'Data Summary'!DP205="Yes"),OFFSET('Hygiene Data'!$D$7,0,10*ROW('Hygiene Data'!D199)),NA())</f>
        <v>#N/A</v>
      </c>
      <c r="BB205" s="509" t="e">
        <f ca="1">+IF(AND(ISNUMBER(OFFSET('Hygiene Data'!$D$9,0,10*ROW('Hygiene Data'!D199))),'Data Summary'!DQ205="Yes"),OFFSET('Hygiene Data'!$D$9,0,10*ROW('Hygiene Data'!D199)),NA())</f>
        <v>#N/A</v>
      </c>
      <c r="BC205" s="509" t="e">
        <f ca="1">+IF(AND(ISNUMBER(OFFSET('Hygiene Data'!$E$5,0,10*ROW('Hygiene Data'!E199))),'Data Summary'!DR205="Yes"),OFFSET('Hygiene Data'!$E$5,0,10*ROW('Hygiene Data'!E199)),NA())</f>
        <v>#N/A</v>
      </c>
      <c r="BD205" s="509" t="e">
        <f ca="1">+IF(AND(ISNUMBER(OFFSET('Hygiene Data'!$E$7,0,10*ROW('Hygiene Data'!E199))),'Data Summary'!DS205="Yes"),OFFSET('Hygiene Data'!$E$7,0,10*ROW('Hygiene Data'!E199)),NA())</f>
        <v>#N/A</v>
      </c>
      <c r="BE205" s="509" t="e">
        <f ca="1">+IF(AND(ISNUMBER(OFFSET('Hygiene Data'!$E$9,0,10*ROW('Hygiene Data'!E199))),'Data Summary'!DT205="Yes"),OFFSET('Hygiene Data'!$E$9,0,10*ROW('Hygiene Data'!E199)),NA())</f>
        <v>#N/A</v>
      </c>
      <c r="BF205" s="509" t="e">
        <f ca="1">+IF(AND(ISNUMBER(OFFSET('Hygiene Data'!$F$5,0,10*ROW('Hygiene Data'!F199))),'Data Summary'!DU205="Yes"),OFFSET('Hygiene Data'!$F$5,0,10*ROW('Hygiene Data'!F199)),NA())</f>
        <v>#N/A</v>
      </c>
      <c r="BG205" s="509" t="e">
        <f ca="1">+IF(AND(ISNUMBER(OFFSET('Hygiene Data'!$F$7,0,10*ROW('Hygiene Data'!F199))),'Data Summary'!DV205="Yes"),OFFSET('Hygiene Data'!$F$7,0,10*ROW('Hygiene Data'!F199)),NA())</f>
        <v>#N/A</v>
      </c>
      <c r="BH205" s="509" t="e">
        <f ca="1">+IF(AND(ISNUMBER(OFFSET('Hygiene Data'!$F$9,0,10*ROW('Hygiene Data'!F199))),'Data Summary'!DW205="Yes"),OFFSET('Hygiene Data'!$F$9,0,10*ROW('Hygiene Data'!F199)),NA())</f>
        <v>#N/A</v>
      </c>
      <c r="BI205" s="509" t="e">
        <f ca="1">+IF(AND(ISNUMBER(OFFSET('Hygiene Data'!$G$5,0,10*ROW('Hygiene Data'!G199))),'Data Summary'!DX205="Yes"),OFFSET('Hygiene Data'!$G$5,0,10*ROW('Hygiene Data'!G199)),NA())</f>
        <v>#N/A</v>
      </c>
      <c r="BJ205" s="509" t="e">
        <f ca="1">+IF(AND(ISNUMBER(OFFSET('Hygiene Data'!$G$7,0,10*ROW('Hygiene Data'!G199))),'Data Summary'!DY205="Yes"),OFFSET('Hygiene Data'!$G$7,0,10*ROW('Hygiene Data'!G199)),NA())</f>
        <v>#N/A</v>
      </c>
      <c r="BK205" s="509" t="e">
        <f ca="1">+IF(AND(ISNUMBER(OFFSET('Hygiene Data'!$G$9,0,10*ROW('Hygiene Data'!G199))),'Data Summary'!DZ205="Yes"),OFFSET('Hygiene Data'!$G$9,0,10*ROW('Hygiene Data'!G199)),NA())</f>
        <v>#N/A</v>
      </c>
      <c r="BL205" s="509" t="e">
        <f ca="1">+IF(AND(ISNUMBER(OFFSET('Hygiene Data'!$H$5,0,10*ROW('Hygiene Data'!H199))),'Data Summary'!EA205="Yes"),OFFSET('Hygiene Data'!$H$5,0,10*ROW('Hygiene Data'!H199)),NA())</f>
        <v>#N/A</v>
      </c>
      <c r="BM205" s="509" t="e">
        <f ca="1">+IF(AND(ISNUMBER(OFFSET('Hygiene Data'!$H$7,0,10*ROW('Hygiene Data'!H199))),'Data Summary'!EB205="Yes"),OFFSET('Hygiene Data'!$H$7,0,10*ROW('Hygiene Data'!H199)),NA())</f>
        <v>#N/A</v>
      </c>
      <c r="BN205" s="509" t="e">
        <f ca="1">+IF(AND(ISNUMBER(OFFSET('Hygiene Data'!$H$9,0,10*ROW('Hygiene Data'!H199))),'Data Summary'!EC205="Yes"),OFFSET('Hygiene Data'!$H$9,0,10*ROW('Hygiene Data'!H199)),NA())</f>
        <v>#N/A</v>
      </c>
      <c r="BO205" s="509" t="e">
        <f ca="1">+IF(AND(ISNUMBER(OFFSET('Hygiene Data'!$I$5,0,10*ROW('Hygiene Data'!I199))),'Data Summary'!ED205="Yes"),OFFSET('Hygiene Data'!$I$5,0,10*ROW('Hygiene Data'!I199)),NA())</f>
        <v>#N/A</v>
      </c>
      <c r="BP205" s="509" t="e">
        <f ca="1">+IF(AND(ISNUMBER(OFFSET('Hygiene Data'!$I$7,0,10*ROW('Hygiene Data'!I199))),'Data Summary'!EE205="Yes"),OFFSET('Hygiene Data'!$I$7,0,10*ROW('Hygiene Data'!I199)),NA())</f>
        <v>#N/A</v>
      </c>
      <c r="BQ205" s="509" t="e">
        <f ca="1">+IF(AND(ISNUMBER(OFFSET('Hygiene Data'!$I$9,0,10*ROW('Hygiene Data'!I199))),'Data Summary'!EF205="Yes"),OFFSET('Hygiene Data'!$I$9,0,10*ROW('Hygiene Data'!I199)),NA())</f>
        <v>#N/A</v>
      </c>
    </row>
    <row r="206" spans="1:69" x14ac:dyDescent="0.25">
      <c r="A206" s="505" t="e">
        <f ca="1">+RIGHT('Data Summary'!A206,LEN('Data Summary'!A206)-9)</f>
        <v>#VALUE!</v>
      </c>
      <c r="B206" s="479" t="str">
        <f ca="1">+IF(ISTEXT('Data Summary'!B206),'Data Summary'!B206,"")</f>
        <v/>
      </c>
      <c r="C206" s="506" t="e">
        <f ca="1">+VALUE('Data Summary'!C206)</f>
        <v>#VALUE!</v>
      </c>
      <c r="D206" s="507" t="e">
        <f ca="1">+IF(AND(ISNUMBER(OFFSET('Water Data'!$D$4,0,10*ROW('Water Data'!D200))),'Data Summary'!BS206="Yes"),100-OFFSET('Water Data'!$D$4,0,10*ROW('Water Data'!D200)),NA())</f>
        <v>#N/A</v>
      </c>
      <c r="E206" s="507" t="e">
        <f ca="1">+IF(AND(ISNUMBER(OFFSET('Water Data'!$D$6,0,10*ROW('Water Data'!D200))),'Data Summary'!BT206="Yes"),OFFSET('Water Data'!$D$6,0,10*ROW('Water Data'!D200)),NA())</f>
        <v>#N/A</v>
      </c>
      <c r="F206" s="507" t="e">
        <f ca="1">+IF(AND(ISNUMBER(OFFSET('Water Data'!$D$9,0,10*ROW('Water Data'!D200))),'Data Summary'!BU206="Yes"),OFFSET('Water Data'!$D$9,0,10*ROW('Water Data'!D200)),NA())</f>
        <v>#N/A</v>
      </c>
      <c r="G206" s="507" t="e">
        <f ca="1">+IF(AND(ISNUMBER(OFFSET('Water Data'!$E$4,0,10*ROW('Water Data'!E200))),'Data Summary'!BV206="Yes"),100-OFFSET('Water Data'!$E$4,0,10*ROW('Water Data'!E200)),NA())</f>
        <v>#N/A</v>
      </c>
      <c r="H206" s="507" t="e">
        <f ca="1">+IF(AND(ISNUMBER(OFFSET('Water Data'!$E$6,0,10*ROW('Water Data'!E200))),'Data Summary'!BW206="Yes"),OFFSET('Water Data'!$E$6,0,10*ROW('Water Data'!E200)),NA())</f>
        <v>#N/A</v>
      </c>
      <c r="I206" s="507" t="e">
        <f ca="1">+IF(AND(ISNUMBER(OFFSET('Water Data'!$E$9,0,10*ROW('Water Data'!E200))),'Data Summary'!BX206="Yes"),OFFSET('Water Data'!$E$9,0,10*ROW('Water Data'!E200)),NA())</f>
        <v>#N/A</v>
      </c>
      <c r="J206" s="507" t="e">
        <f ca="1">+IF(AND(ISNUMBER(OFFSET('Water Data'!$F$4,0,10*ROW('Water Data'!F200))),'Data Summary'!BY206="Yes"),100-OFFSET('Water Data'!$F$4,0,10*ROW('Water Data'!F200)),NA())</f>
        <v>#N/A</v>
      </c>
      <c r="K206" s="507" t="e">
        <f ca="1">+IF(AND(ISNUMBER(OFFSET('Water Data'!$F$6,0,10*ROW('Water Data'!F200))),'Data Summary'!BZ206="Yes"),OFFSET('Water Data'!$F$6,0,10*ROW('Water Data'!F200)),NA())</f>
        <v>#N/A</v>
      </c>
      <c r="L206" s="507" t="e">
        <f ca="1">+IF(AND(ISNUMBER(OFFSET('Water Data'!$F$9,0,10*ROW('Water Data'!F200))),'Data Summary'!CA206="Yes"),OFFSET('Water Data'!$F$9,0,10*ROW('Water Data'!F200)),NA())</f>
        <v>#N/A</v>
      </c>
      <c r="M206" s="507" t="e">
        <f ca="1">+IF(AND(ISNUMBER(OFFSET('Water Data'!$G$4,0,10*ROW('Water Data'!G200))),'Data Summary'!CB206="Yes"),100-OFFSET('Water Data'!$G$4,0,10*ROW('Water Data'!G200)),NA())</f>
        <v>#N/A</v>
      </c>
      <c r="N206" s="507" t="e">
        <f ca="1">+IF(AND(ISNUMBER(OFFSET('Water Data'!$G$6,0,10*ROW('Water Data'!G200))),'Data Summary'!CC206="Yes"),OFFSET('Water Data'!$G$6,0,10*ROW('Water Data'!G200)),NA())</f>
        <v>#N/A</v>
      </c>
      <c r="O206" s="507" t="e">
        <f ca="1">+IF(AND(ISNUMBER(OFFSET('Water Data'!$G$9,0,10*ROW('Water Data'!G200))),'Data Summary'!CD206="Yes"),OFFSET('Water Data'!$G$9,0,10*ROW('Water Data'!G200)),NA())</f>
        <v>#N/A</v>
      </c>
      <c r="P206" s="507" t="e">
        <f ca="1">+IF(AND(ISNUMBER(OFFSET('Water Data'!$H$4,0,10*ROW('Water Data'!H200))),'Data Summary'!CE206="Yes"),100-OFFSET('Water Data'!$H$4,0,10*ROW('Water Data'!H200)),NA())</f>
        <v>#N/A</v>
      </c>
      <c r="Q206" s="507" t="e">
        <f ca="1">+IF(AND(ISNUMBER(OFFSET('Water Data'!$H$6,0,10*ROW('Water Data'!H200))),'Data Summary'!CF206="Yes"),OFFSET('Water Data'!$H$6,0,10*ROW('Water Data'!H200)),NA())</f>
        <v>#N/A</v>
      </c>
      <c r="R206" s="507" t="e">
        <f ca="1">+IF(AND(ISNUMBER(OFFSET('Water Data'!$H$9,0,10*ROW('Water Data'!H200))),'Data Summary'!CG206="Yes"),OFFSET('Water Data'!$H$9,0,10*ROW('Water Data'!H200)),NA())</f>
        <v>#N/A</v>
      </c>
      <c r="S206" s="507" t="e">
        <f ca="1">+IF(AND(ISNUMBER(OFFSET('Water Data'!$I$4,0,10*ROW('Water Data'!I200))),'Data Summary'!CH206="Yes"),100-OFFSET('Water Data'!$I$4,0,10*ROW('Water Data'!I200)),NA())</f>
        <v>#N/A</v>
      </c>
      <c r="T206" s="507" t="e">
        <f ca="1">+IF(AND(ISNUMBER(OFFSET('Water Data'!$I$6,0,10*ROW('Water Data'!I200))),'Data Summary'!CI206="Yes"),OFFSET('Water Data'!$I$6,0,10*ROW('Water Data'!I200)),NA())</f>
        <v>#N/A</v>
      </c>
      <c r="U206" s="507" t="e">
        <f ca="1">+IF(AND(ISNUMBER(OFFSET('Water Data'!$I$9,0,10*ROW('Water Data'!I200))),'Data Summary'!CJ206="Yes"),OFFSET('Water Data'!$I$9,0,10*ROW('Water Data'!I200)),NA())</f>
        <v>#N/A</v>
      </c>
      <c r="V206" s="508" t="e">
        <f ca="1">+IF(AND(ISNUMBER(OFFSET('Sanitation Data'!$D$4,0,10*ROW('Sanitation Data'!D200))),'Data Summary'!CK206="Yes"),100-OFFSET('Sanitation Data'!$D$4,0,10*ROW('Sanitation Data'!D200)),NA())</f>
        <v>#N/A</v>
      </c>
      <c r="W206" s="508" t="e">
        <f ca="1">+IF(AND(ISNUMBER(OFFSET('Sanitation Data'!$D$6,0,10*ROW('Sanitation Data'!D200))),'Data Summary'!CL206="Yes"),OFFSET('Sanitation Data'!$D$6,0,10*ROW('Sanitation Data'!D200)),NA())</f>
        <v>#N/A</v>
      </c>
      <c r="X206" s="508" t="e">
        <f ca="1">+IF(AND(ISNUMBER(OFFSET('Sanitation Data'!$D$10,0,10*ROW('Sanitation Data'!D200))),'Data Summary'!CM206="Yes"),OFFSET('Sanitation Data'!$D$10,0,10*ROW('Sanitation Data'!D200)),NA())</f>
        <v>#N/A</v>
      </c>
      <c r="Y206" s="508" t="e">
        <f ca="1">+IF(AND(ISNUMBER(OFFSET('Sanitation Data'!$D$11,0,10*ROW('Sanitation Data'!D200))),'Data Summary'!CN206="Yes"),OFFSET('Sanitation Data'!$D$11,0,10*ROW('Sanitation Data'!D200)),NA())</f>
        <v>#N/A</v>
      </c>
      <c r="Z206" s="508" t="e">
        <f ca="1">+IF(AND(ISNUMBER(OFFSET('Sanitation Data'!$D$12,0,10*ROW('Sanitation Data'!D200))),'Data Summary'!CO206="Yes"),OFFSET('Sanitation Data'!$D$12,0,10*ROW('Sanitation Data'!D200)),NA())</f>
        <v>#N/A</v>
      </c>
      <c r="AA206" s="508" t="e">
        <f ca="1">+IF(AND(ISNUMBER(OFFSET('Sanitation Data'!$E$4,0,10*ROW('Sanitation Data'!E200))),'Data Summary'!CP206="Yes"),100-OFFSET('Sanitation Data'!$E$4,0,10*ROW('Sanitation Data'!E200)),NA())</f>
        <v>#N/A</v>
      </c>
      <c r="AB206" s="508" t="e">
        <f ca="1">+IF(AND(ISNUMBER(OFFSET('Sanitation Data'!$E$6,0,10*ROW('Sanitation Data'!E200))),'Data Summary'!CQ206="Yes"),OFFSET('Sanitation Data'!$E$6,0,10*ROW('Sanitation Data'!E200)),NA())</f>
        <v>#N/A</v>
      </c>
      <c r="AC206" s="508" t="e">
        <f ca="1">+IF(AND(ISNUMBER(OFFSET('Sanitation Data'!$E$10,0,10*ROW('Sanitation Data'!E200))),'Data Summary'!CR206="Yes"),OFFSET('Sanitation Data'!$E$10,0,10*ROW('Sanitation Data'!E200)),NA())</f>
        <v>#N/A</v>
      </c>
      <c r="AD206" s="508" t="e">
        <f ca="1">+IF(AND(ISNUMBER(OFFSET('Sanitation Data'!$E$11,0,10*ROW('Sanitation Data'!E200))),'Data Summary'!CS206="Yes"),OFFSET('Sanitation Data'!$E$11,0,10*ROW('Sanitation Data'!E200)),NA())</f>
        <v>#N/A</v>
      </c>
      <c r="AE206" s="508" t="e">
        <f ca="1">+IF(AND(ISNUMBER(OFFSET('Sanitation Data'!$E$12,0,10*ROW('Sanitation Data'!E200))),'Data Summary'!CT206="Yes"),OFFSET('Sanitation Data'!$E$12,0,10*ROW('Sanitation Data'!E200)),NA())</f>
        <v>#N/A</v>
      </c>
      <c r="AF206" s="508" t="e">
        <f ca="1">+IF(AND(ISNUMBER(OFFSET('Sanitation Data'!$F$4,0,10*ROW('Sanitation Data'!F200))),'Data Summary'!CU206="Yes"),100-OFFSET('Sanitation Data'!$F$4,0,10*ROW('Sanitation Data'!F200)),NA())</f>
        <v>#N/A</v>
      </c>
      <c r="AG206" s="508" t="e">
        <f ca="1">+IF(AND(ISNUMBER(OFFSET('Sanitation Data'!$F$6,0,10*ROW('Sanitation Data'!F200))),'Data Summary'!CV206="Yes"),OFFSET('Sanitation Data'!$F$6,0,10*ROW('Sanitation Data'!F200)),NA())</f>
        <v>#N/A</v>
      </c>
      <c r="AH206" s="508" t="e">
        <f ca="1">+IF(AND(ISNUMBER(OFFSET('Sanitation Data'!$F$10,0,10*ROW('Sanitation Data'!F200))),'Data Summary'!CW206="Yes"),OFFSET('Sanitation Data'!$F$10,0,10*ROW('Sanitation Data'!F200)),NA())</f>
        <v>#N/A</v>
      </c>
      <c r="AI206" s="508" t="e">
        <f ca="1">+IF(AND(ISNUMBER(OFFSET('Sanitation Data'!$F$11,0,10*ROW('Sanitation Data'!F200))),'Data Summary'!CX206="Yes"),OFFSET('Sanitation Data'!$F$11,0,10*ROW('Sanitation Data'!F200)),NA())</f>
        <v>#N/A</v>
      </c>
      <c r="AJ206" s="508" t="e">
        <f ca="1">+IF(AND(ISNUMBER(OFFSET('Sanitation Data'!$F$12,0,10*ROW('Sanitation Data'!F200))),'Data Summary'!CY206="Yes"),OFFSET('Sanitation Data'!$F$12,0,10*ROW('Sanitation Data'!F200)),NA())</f>
        <v>#N/A</v>
      </c>
      <c r="AK206" s="508" t="e">
        <f ca="1">+IF(AND(ISNUMBER(OFFSET('Sanitation Data'!$G$4,0,10*ROW('Sanitation Data'!G200))),'Data Summary'!CZ206="Yes"),100-OFFSET('Sanitation Data'!$G$4,0,10*ROW('Sanitation Data'!G200)),NA())</f>
        <v>#N/A</v>
      </c>
      <c r="AL206" s="508" t="e">
        <f ca="1">+IF(AND(ISNUMBER(OFFSET('Sanitation Data'!$G$6,0,10*ROW('Sanitation Data'!G200))),'Data Summary'!DA206="Yes"),OFFSET('Sanitation Data'!$G$6,0,10*ROW('Sanitation Data'!G200)),NA())</f>
        <v>#N/A</v>
      </c>
      <c r="AM206" s="508" t="e">
        <f ca="1">+IF(AND(ISNUMBER(OFFSET('Sanitation Data'!$G$10,0,10*ROW('Sanitation Data'!G200))),'Data Summary'!DB206="Yes"),OFFSET('Sanitation Data'!$G$10,0,10*ROW('Sanitation Data'!G200)),NA())</f>
        <v>#N/A</v>
      </c>
      <c r="AN206" s="508" t="e">
        <f ca="1">+IF(AND(ISNUMBER(OFFSET('Sanitation Data'!$G$11,0,10*ROW('Sanitation Data'!G200))),'Data Summary'!DC206="Yes"),OFFSET('Sanitation Data'!$G$11,0,10*ROW('Sanitation Data'!G200)),NA())</f>
        <v>#N/A</v>
      </c>
      <c r="AO206" s="508" t="e">
        <f ca="1">+IF(AND(ISNUMBER(OFFSET('Sanitation Data'!$G$12,0,10*ROW('Sanitation Data'!G200))),'Data Summary'!DD206="Yes"),OFFSET('Sanitation Data'!$G$12,0,10*ROW('Sanitation Data'!G200)),NA())</f>
        <v>#N/A</v>
      </c>
      <c r="AP206" s="508" t="e">
        <f ca="1">+IF(AND(ISNUMBER(OFFSET('Sanitation Data'!$H$4,0,10*ROW('Sanitation Data'!H200))),'Data Summary'!DE206="Yes"),100-OFFSET('Sanitation Data'!$H$4,0,10*ROW('Sanitation Data'!H200)),NA())</f>
        <v>#N/A</v>
      </c>
      <c r="AQ206" s="508" t="e">
        <f ca="1">+IF(AND(ISNUMBER(OFFSET('Sanitation Data'!$H$6,0,10*ROW('Sanitation Data'!H200))),'Data Summary'!DF206="Yes"),OFFSET('Sanitation Data'!$H$6,0,10*ROW('Sanitation Data'!H200)),NA())</f>
        <v>#N/A</v>
      </c>
      <c r="AR206" s="508" t="e">
        <f ca="1">+IF(AND(ISNUMBER(OFFSET('Sanitation Data'!$H$10,0,10*ROW('Sanitation Data'!H200))),'Data Summary'!DG206="Yes"),OFFSET('Sanitation Data'!$H$10,0,10*ROW('Sanitation Data'!H200)),NA())</f>
        <v>#N/A</v>
      </c>
      <c r="AS206" s="508" t="e">
        <f ca="1">+IF(AND(ISNUMBER(OFFSET('Sanitation Data'!$H$11,0,10*ROW('Sanitation Data'!H200))),'Data Summary'!DH206="Yes"),OFFSET('Sanitation Data'!$H$11,0,10*ROW('Sanitation Data'!H200)),NA())</f>
        <v>#N/A</v>
      </c>
      <c r="AT206" s="508" t="e">
        <f ca="1">+IF(AND(ISNUMBER(OFFSET('Sanitation Data'!$H$12,0,10*ROW('Sanitation Data'!H200))),'Data Summary'!DI206="Yes"),OFFSET('Sanitation Data'!$H$12,0,10*ROW('Sanitation Data'!H200)),NA())</f>
        <v>#N/A</v>
      </c>
      <c r="AU206" s="508" t="e">
        <f ca="1">+IF(AND(ISNUMBER(OFFSET('Sanitation Data'!$I$4,0,10*ROW('Sanitation Data'!I200))),'Data Summary'!DJ206="Yes"),100-OFFSET('Sanitation Data'!$I$4,0,10*ROW('Sanitation Data'!I200)),NA())</f>
        <v>#N/A</v>
      </c>
      <c r="AV206" s="508" t="e">
        <f ca="1">+IF(AND(ISNUMBER(OFFSET('Sanitation Data'!$I$6,0,10*ROW('Sanitation Data'!I200))),'Data Summary'!DK206="Yes"),OFFSET('Sanitation Data'!$I$6,0,10*ROW('Sanitation Data'!I200)),NA())</f>
        <v>#N/A</v>
      </c>
      <c r="AW206" s="508" t="e">
        <f ca="1">+IF(AND(ISNUMBER(OFFSET('Sanitation Data'!$I$10,0,10*ROW('Sanitation Data'!I200))),'Data Summary'!DL206="Yes"),OFFSET('Sanitation Data'!$I$10,0,10*ROW('Sanitation Data'!I200)),NA())</f>
        <v>#N/A</v>
      </c>
      <c r="AX206" s="508" t="e">
        <f ca="1">+IF(AND(ISNUMBER(OFFSET('Sanitation Data'!$I$11,0,10*ROW('Sanitation Data'!I200))),'Data Summary'!DM206="Yes"),OFFSET('Sanitation Data'!$I$11,0,10*ROW('Sanitation Data'!I200)),NA())</f>
        <v>#N/A</v>
      </c>
      <c r="AY206" s="508" t="e">
        <f ca="1">+IF(AND(ISNUMBER(OFFSET('Sanitation Data'!$I$12,0,10*ROW('Sanitation Data'!I200))),'Data Summary'!DN206="Yes"),OFFSET('Sanitation Data'!$I$12,0,10*ROW('Sanitation Data'!I200)),NA())</f>
        <v>#N/A</v>
      </c>
      <c r="AZ206" s="509" t="e">
        <f ca="1">+IF(AND(ISNUMBER(OFFSET('Hygiene Data'!$D$5,0,10*ROW('Hygiene Data'!D200))),'Data Summary'!DO206="Yes"),OFFSET('Hygiene Data'!$D$5,0,10*ROW('Hygiene Data'!D200)),NA())</f>
        <v>#N/A</v>
      </c>
      <c r="BA206" s="509" t="e">
        <f ca="1">+IF(AND(ISNUMBER(OFFSET('Hygiene Data'!$D$7,0,10*ROW('Hygiene Data'!D200))),'Data Summary'!DP206="Yes"),OFFSET('Hygiene Data'!$D$7,0,10*ROW('Hygiene Data'!D200)),NA())</f>
        <v>#N/A</v>
      </c>
      <c r="BB206" s="509" t="e">
        <f ca="1">+IF(AND(ISNUMBER(OFFSET('Hygiene Data'!$D$9,0,10*ROW('Hygiene Data'!D200))),'Data Summary'!DQ206="Yes"),OFFSET('Hygiene Data'!$D$9,0,10*ROW('Hygiene Data'!D200)),NA())</f>
        <v>#N/A</v>
      </c>
      <c r="BC206" s="509" t="e">
        <f ca="1">+IF(AND(ISNUMBER(OFFSET('Hygiene Data'!$E$5,0,10*ROW('Hygiene Data'!E200))),'Data Summary'!DR206="Yes"),OFFSET('Hygiene Data'!$E$5,0,10*ROW('Hygiene Data'!E200)),NA())</f>
        <v>#N/A</v>
      </c>
      <c r="BD206" s="509" t="e">
        <f ca="1">+IF(AND(ISNUMBER(OFFSET('Hygiene Data'!$E$7,0,10*ROW('Hygiene Data'!E200))),'Data Summary'!DS206="Yes"),OFFSET('Hygiene Data'!$E$7,0,10*ROW('Hygiene Data'!E200)),NA())</f>
        <v>#N/A</v>
      </c>
      <c r="BE206" s="509" t="e">
        <f ca="1">+IF(AND(ISNUMBER(OFFSET('Hygiene Data'!$E$9,0,10*ROW('Hygiene Data'!E200))),'Data Summary'!DT206="Yes"),OFFSET('Hygiene Data'!$E$9,0,10*ROW('Hygiene Data'!E200)),NA())</f>
        <v>#N/A</v>
      </c>
      <c r="BF206" s="509" t="e">
        <f ca="1">+IF(AND(ISNUMBER(OFFSET('Hygiene Data'!$F$5,0,10*ROW('Hygiene Data'!F200))),'Data Summary'!DU206="Yes"),OFFSET('Hygiene Data'!$F$5,0,10*ROW('Hygiene Data'!F200)),NA())</f>
        <v>#N/A</v>
      </c>
      <c r="BG206" s="509" t="e">
        <f ca="1">+IF(AND(ISNUMBER(OFFSET('Hygiene Data'!$F$7,0,10*ROW('Hygiene Data'!F200))),'Data Summary'!DV206="Yes"),OFFSET('Hygiene Data'!$F$7,0,10*ROW('Hygiene Data'!F200)),NA())</f>
        <v>#N/A</v>
      </c>
      <c r="BH206" s="509" t="e">
        <f ca="1">+IF(AND(ISNUMBER(OFFSET('Hygiene Data'!$F$9,0,10*ROW('Hygiene Data'!F200))),'Data Summary'!DW206="Yes"),OFFSET('Hygiene Data'!$F$9,0,10*ROW('Hygiene Data'!F200)),NA())</f>
        <v>#N/A</v>
      </c>
      <c r="BI206" s="509" t="e">
        <f ca="1">+IF(AND(ISNUMBER(OFFSET('Hygiene Data'!$G$5,0,10*ROW('Hygiene Data'!G200))),'Data Summary'!DX206="Yes"),OFFSET('Hygiene Data'!$G$5,0,10*ROW('Hygiene Data'!G200)),NA())</f>
        <v>#N/A</v>
      </c>
      <c r="BJ206" s="509" t="e">
        <f ca="1">+IF(AND(ISNUMBER(OFFSET('Hygiene Data'!$G$7,0,10*ROW('Hygiene Data'!G200))),'Data Summary'!DY206="Yes"),OFFSET('Hygiene Data'!$G$7,0,10*ROW('Hygiene Data'!G200)),NA())</f>
        <v>#N/A</v>
      </c>
      <c r="BK206" s="509" t="e">
        <f ca="1">+IF(AND(ISNUMBER(OFFSET('Hygiene Data'!$G$9,0,10*ROW('Hygiene Data'!G200))),'Data Summary'!DZ206="Yes"),OFFSET('Hygiene Data'!$G$9,0,10*ROW('Hygiene Data'!G200)),NA())</f>
        <v>#N/A</v>
      </c>
      <c r="BL206" s="509" t="e">
        <f ca="1">+IF(AND(ISNUMBER(OFFSET('Hygiene Data'!$H$5,0,10*ROW('Hygiene Data'!H200))),'Data Summary'!EA206="Yes"),OFFSET('Hygiene Data'!$H$5,0,10*ROW('Hygiene Data'!H200)),NA())</f>
        <v>#N/A</v>
      </c>
      <c r="BM206" s="509" t="e">
        <f ca="1">+IF(AND(ISNUMBER(OFFSET('Hygiene Data'!$H$7,0,10*ROW('Hygiene Data'!H200))),'Data Summary'!EB206="Yes"),OFFSET('Hygiene Data'!$H$7,0,10*ROW('Hygiene Data'!H200)),NA())</f>
        <v>#N/A</v>
      </c>
      <c r="BN206" s="509" t="e">
        <f ca="1">+IF(AND(ISNUMBER(OFFSET('Hygiene Data'!$H$9,0,10*ROW('Hygiene Data'!H200))),'Data Summary'!EC206="Yes"),OFFSET('Hygiene Data'!$H$9,0,10*ROW('Hygiene Data'!H200)),NA())</f>
        <v>#N/A</v>
      </c>
      <c r="BO206" s="509" t="e">
        <f ca="1">+IF(AND(ISNUMBER(OFFSET('Hygiene Data'!$I$5,0,10*ROW('Hygiene Data'!I200))),'Data Summary'!ED206="Yes"),OFFSET('Hygiene Data'!$I$5,0,10*ROW('Hygiene Data'!I200)),NA())</f>
        <v>#N/A</v>
      </c>
      <c r="BP206" s="509" t="e">
        <f ca="1">+IF(AND(ISNUMBER(OFFSET('Hygiene Data'!$I$7,0,10*ROW('Hygiene Data'!I200))),'Data Summary'!EE206="Yes"),OFFSET('Hygiene Data'!$I$7,0,10*ROW('Hygiene Data'!I200)),NA())</f>
        <v>#N/A</v>
      </c>
      <c r="BQ206" s="509" t="e">
        <f ca="1">+IF(AND(ISNUMBER(OFFSET('Hygiene Data'!$I$9,0,10*ROW('Hygiene Data'!I200))),'Data Summary'!EF206="Yes"),OFFSET('Hygiene Data'!$I$9,0,10*ROW('Hygiene Data'!I200)),NA())</f>
        <v>#N/A</v>
      </c>
    </row>
    <row r="207" spans="1:69" x14ac:dyDescent="0.25">
      <c r="A207" s="505" t="e">
        <f ca="1">+RIGHT('Data Summary'!A207,LEN('Data Summary'!A207)-9)</f>
        <v>#VALUE!</v>
      </c>
      <c r="B207" s="479" t="str">
        <f ca="1">+IF(ISTEXT('Data Summary'!B207),'Data Summary'!B207,"")</f>
        <v/>
      </c>
      <c r="C207" s="506" t="e">
        <f ca="1">+VALUE('Data Summary'!C207)</f>
        <v>#VALUE!</v>
      </c>
      <c r="D207" s="507" t="e">
        <f ca="1">+IF(AND(ISNUMBER(OFFSET('Water Data'!$D$4,0,10*ROW('Water Data'!D201))),'Data Summary'!BS207="Yes"),100-OFFSET('Water Data'!$D$4,0,10*ROW('Water Data'!D201)),NA())</f>
        <v>#N/A</v>
      </c>
      <c r="E207" s="507" t="e">
        <f ca="1">+IF(AND(ISNUMBER(OFFSET('Water Data'!$D$6,0,10*ROW('Water Data'!D201))),'Data Summary'!BT207="Yes"),OFFSET('Water Data'!$D$6,0,10*ROW('Water Data'!D201)),NA())</f>
        <v>#N/A</v>
      </c>
      <c r="F207" s="507" t="e">
        <f ca="1">+IF(AND(ISNUMBER(OFFSET('Water Data'!$D$9,0,10*ROW('Water Data'!D201))),'Data Summary'!BU207="Yes"),OFFSET('Water Data'!$D$9,0,10*ROW('Water Data'!D201)),NA())</f>
        <v>#N/A</v>
      </c>
      <c r="G207" s="507" t="e">
        <f ca="1">+IF(AND(ISNUMBER(OFFSET('Water Data'!$E$4,0,10*ROW('Water Data'!E201))),'Data Summary'!BV207="Yes"),100-OFFSET('Water Data'!$E$4,0,10*ROW('Water Data'!E201)),NA())</f>
        <v>#N/A</v>
      </c>
      <c r="H207" s="507" t="e">
        <f ca="1">+IF(AND(ISNUMBER(OFFSET('Water Data'!$E$6,0,10*ROW('Water Data'!E201))),'Data Summary'!BW207="Yes"),OFFSET('Water Data'!$E$6,0,10*ROW('Water Data'!E201)),NA())</f>
        <v>#N/A</v>
      </c>
      <c r="I207" s="507" t="e">
        <f ca="1">+IF(AND(ISNUMBER(OFFSET('Water Data'!$E$9,0,10*ROW('Water Data'!E201))),'Data Summary'!BX207="Yes"),OFFSET('Water Data'!$E$9,0,10*ROW('Water Data'!E201)),NA())</f>
        <v>#N/A</v>
      </c>
      <c r="J207" s="507" t="e">
        <f ca="1">+IF(AND(ISNUMBER(OFFSET('Water Data'!$F$4,0,10*ROW('Water Data'!F201))),'Data Summary'!BY207="Yes"),100-OFFSET('Water Data'!$F$4,0,10*ROW('Water Data'!F201)),NA())</f>
        <v>#N/A</v>
      </c>
      <c r="K207" s="507" t="e">
        <f ca="1">+IF(AND(ISNUMBER(OFFSET('Water Data'!$F$6,0,10*ROW('Water Data'!F201))),'Data Summary'!BZ207="Yes"),OFFSET('Water Data'!$F$6,0,10*ROW('Water Data'!F201)),NA())</f>
        <v>#N/A</v>
      </c>
      <c r="L207" s="507" t="e">
        <f ca="1">+IF(AND(ISNUMBER(OFFSET('Water Data'!$F$9,0,10*ROW('Water Data'!F201))),'Data Summary'!CA207="Yes"),OFFSET('Water Data'!$F$9,0,10*ROW('Water Data'!F201)),NA())</f>
        <v>#N/A</v>
      </c>
      <c r="M207" s="507" t="e">
        <f ca="1">+IF(AND(ISNUMBER(OFFSET('Water Data'!$G$4,0,10*ROW('Water Data'!G201))),'Data Summary'!CB207="Yes"),100-OFFSET('Water Data'!$G$4,0,10*ROW('Water Data'!G201)),NA())</f>
        <v>#N/A</v>
      </c>
      <c r="N207" s="507" t="e">
        <f ca="1">+IF(AND(ISNUMBER(OFFSET('Water Data'!$G$6,0,10*ROW('Water Data'!G201))),'Data Summary'!CC207="Yes"),OFFSET('Water Data'!$G$6,0,10*ROW('Water Data'!G201)),NA())</f>
        <v>#N/A</v>
      </c>
      <c r="O207" s="507" t="e">
        <f ca="1">+IF(AND(ISNUMBER(OFFSET('Water Data'!$G$9,0,10*ROW('Water Data'!G201))),'Data Summary'!CD207="Yes"),OFFSET('Water Data'!$G$9,0,10*ROW('Water Data'!G201)),NA())</f>
        <v>#N/A</v>
      </c>
      <c r="P207" s="507" t="e">
        <f ca="1">+IF(AND(ISNUMBER(OFFSET('Water Data'!$H$4,0,10*ROW('Water Data'!H201))),'Data Summary'!CE207="Yes"),100-OFFSET('Water Data'!$H$4,0,10*ROW('Water Data'!H201)),NA())</f>
        <v>#N/A</v>
      </c>
      <c r="Q207" s="507" t="e">
        <f ca="1">+IF(AND(ISNUMBER(OFFSET('Water Data'!$H$6,0,10*ROW('Water Data'!H201))),'Data Summary'!CF207="Yes"),OFFSET('Water Data'!$H$6,0,10*ROW('Water Data'!H201)),NA())</f>
        <v>#N/A</v>
      </c>
      <c r="R207" s="507" t="e">
        <f ca="1">+IF(AND(ISNUMBER(OFFSET('Water Data'!$H$9,0,10*ROW('Water Data'!H201))),'Data Summary'!CG207="Yes"),OFFSET('Water Data'!$H$9,0,10*ROW('Water Data'!H201)),NA())</f>
        <v>#N/A</v>
      </c>
      <c r="S207" s="507" t="e">
        <f ca="1">+IF(AND(ISNUMBER(OFFSET('Water Data'!$I$4,0,10*ROW('Water Data'!I201))),'Data Summary'!CH207="Yes"),100-OFFSET('Water Data'!$I$4,0,10*ROW('Water Data'!I201)),NA())</f>
        <v>#N/A</v>
      </c>
      <c r="T207" s="507" t="e">
        <f ca="1">+IF(AND(ISNUMBER(OFFSET('Water Data'!$I$6,0,10*ROW('Water Data'!I201))),'Data Summary'!CI207="Yes"),OFFSET('Water Data'!$I$6,0,10*ROW('Water Data'!I201)),NA())</f>
        <v>#N/A</v>
      </c>
      <c r="U207" s="507" t="e">
        <f ca="1">+IF(AND(ISNUMBER(OFFSET('Water Data'!$I$9,0,10*ROW('Water Data'!I201))),'Data Summary'!CJ207="Yes"),OFFSET('Water Data'!$I$9,0,10*ROW('Water Data'!I201)),NA())</f>
        <v>#N/A</v>
      </c>
      <c r="V207" s="508" t="e">
        <f ca="1">+IF(AND(ISNUMBER(OFFSET('Sanitation Data'!$D$4,0,10*ROW('Sanitation Data'!D201))),'Data Summary'!CK207="Yes"),100-OFFSET('Sanitation Data'!$D$4,0,10*ROW('Sanitation Data'!D201)),NA())</f>
        <v>#N/A</v>
      </c>
      <c r="W207" s="508" t="e">
        <f ca="1">+IF(AND(ISNUMBER(OFFSET('Sanitation Data'!$D$6,0,10*ROW('Sanitation Data'!D201))),'Data Summary'!CL207="Yes"),OFFSET('Sanitation Data'!$D$6,0,10*ROW('Sanitation Data'!D201)),NA())</f>
        <v>#N/A</v>
      </c>
      <c r="X207" s="508" t="e">
        <f ca="1">+IF(AND(ISNUMBER(OFFSET('Sanitation Data'!$D$10,0,10*ROW('Sanitation Data'!D201))),'Data Summary'!CM207="Yes"),OFFSET('Sanitation Data'!$D$10,0,10*ROW('Sanitation Data'!D201)),NA())</f>
        <v>#N/A</v>
      </c>
      <c r="Y207" s="508" t="e">
        <f ca="1">+IF(AND(ISNUMBER(OFFSET('Sanitation Data'!$D$11,0,10*ROW('Sanitation Data'!D201))),'Data Summary'!CN207="Yes"),OFFSET('Sanitation Data'!$D$11,0,10*ROW('Sanitation Data'!D201)),NA())</f>
        <v>#N/A</v>
      </c>
      <c r="Z207" s="508" t="e">
        <f ca="1">+IF(AND(ISNUMBER(OFFSET('Sanitation Data'!$D$12,0,10*ROW('Sanitation Data'!D201))),'Data Summary'!CO207="Yes"),OFFSET('Sanitation Data'!$D$12,0,10*ROW('Sanitation Data'!D201)),NA())</f>
        <v>#N/A</v>
      </c>
      <c r="AA207" s="508" t="e">
        <f ca="1">+IF(AND(ISNUMBER(OFFSET('Sanitation Data'!$E$4,0,10*ROW('Sanitation Data'!E201))),'Data Summary'!CP207="Yes"),100-OFFSET('Sanitation Data'!$E$4,0,10*ROW('Sanitation Data'!E201)),NA())</f>
        <v>#N/A</v>
      </c>
      <c r="AB207" s="508" t="e">
        <f ca="1">+IF(AND(ISNUMBER(OFFSET('Sanitation Data'!$E$6,0,10*ROW('Sanitation Data'!E201))),'Data Summary'!CQ207="Yes"),OFFSET('Sanitation Data'!$E$6,0,10*ROW('Sanitation Data'!E201)),NA())</f>
        <v>#N/A</v>
      </c>
      <c r="AC207" s="508" t="e">
        <f ca="1">+IF(AND(ISNUMBER(OFFSET('Sanitation Data'!$E$10,0,10*ROW('Sanitation Data'!E201))),'Data Summary'!CR207="Yes"),OFFSET('Sanitation Data'!$E$10,0,10*ROW('Sanitation Data'!E201)),NA())</f>
        <v>#N/A</v>
      </c>
      <c r="AD207" s="508" t="e">
        <f ca="1">+IF(AND(ISNUMBER(OFFSET('Sanitation Data'!$E$11,0,10*ROW('Sanitation Data'!E201))),'Data Summary'!CS207="Yes"),OFFSET('Sanitation Data'!$E$11,0,10*ROW('Sanitation Data'!E201)),NA())</f>
        <v>#N/A</v>
      </c>
      <c r="AE207" s="508" t="e">
        <f ca="1">+IF(AND(ISNUMBER(OFFSET('Sanitation Data'!$E$12,0,10*ROW('Sanitation Data'!E201))),'Data Summary'!CT207="Yes"),OFFSET('Sanitation Data'!$E$12,0,10*ROW('Sanitation Data'!E201)),NA())</f>
        <v>#N/A</v>
      </c>
      <c r="AF207" s="508" t="e">
        <f ca="1">+IF(AND(ISNUMBER(OFFSET('Sanitation Data'!$F$4,0,10*ROW('Sanitation Data'!F201))),'Data Summary'!CU207="Yes"),100-OFFSET('Sanitation Data'!$F$4,0,10*ROW('Sanitation Data'!F201)),NA())</f>
        <v>#N/A</v>
      </c>
      <c r="AG207" s="508" t="e">
        <f ca="1">+IF(AND(ISNUMBER(OFFSET('Sanitation Data'!$F$6,0,10*ROW('Sanitation Data'!F201))),'Data Summary'!CV207="Yes"),OFFSET('Sanitation Data'!$F$6,0,10*ROW('Sanitation Data'!F201)),NA())</f>
        <v>#N/A</v>
      </c>
      <c r="AH207" s="508" t="e">
        <f ca="1">+IF(AND(ISNUMBER(OFFSET('Sanitation Data'!$F$10,0,10*ROW('Sanitation Data'!F201))),'Data Summary'!CW207="Yes"),OFFSET('Sanitation Data'!$F$10,0,10*ROW('Sanitation Data'!F201)),NA())</f>
        <v>#N/A</v>
      </c>
      <c r="AI207" s="508" t="e">
        <f ca="1">+IF(AND(ISNUMBER(OFFSET('Sanitation Data'!$F$11,0,10*ROW('Sanitation Data'!F201))),'Data Summary'!CX207="Yes"),OFFSET('Sanitation Data'!$F$11,0,10*ROW('Sanitation Data'!F201)),NA())</f>
        <v>#N/A</v>
      </c>
      <c r="AJ207" s="508" t="e">
        <f ca="1">+IF(AND(ISNUMBER(OFFSET('Sanitation Data'!$F$12,0,10*ROW('Sanitation Data'!F201))),'Data Summary'!CY207="Yes"),OFFSET('Sanitation Data'!$F$12,0,10*ROW('Sanitation Data'!F201)),NA())</f>
        <v>#N/A</v>
      </c>
      <c r="AK207" s="508" t="e">
        <f ca="1">+IF(AND(ISNUMBER(OFFSET('Sanitation Data'!$G$4,0,10*ROW('Sanitation Data'!G201))),'Data Summary'!CZ207="Yes"),100-OFFSET('Sanitation Data'!$G$4,0,10*ROW('Sanitation Data'!G201)),NA())</f>
        <v>#N/A</v>
      </c>
      <c r="AL207" s="508" t="e">
        <f ca="1">+IF(AND(ISNUMBER(OFFSET('Sanitation Data'!$G$6,0,10*ROW('Sanitation Data'!G201))),'Data Summary'!DA207="Yes"),OFFSET('Sanitation Data'!$G$6,0,10*ROW('Sanitation Data'!G201)),NA())</f>
        <v>#N/A</v>
      </c>
      <c r="AM207" s="508" t="e">
        <f ca="1">+IF(AND(ISNUMBER(OFFSET('Sanitation Data'!$G$10,0,10*ROW('Sanitation Data'!G201))),'Data Summary'!DB207="Yes"),OFFSET('Sanitation Data'!$G$10,0,10*ROW('Sanitation Data'!G201)),NA())</f>
        <v>#N/A</v>
      </c>
      <c r="AN207" s="508" t="e">
        <f ca="1">+IF(AND(ISNUMBER(OFFSET('Sanitation Data'!$G$11,0,10*ROW('Sanitation Data'!G201))),'Data Summary'!DC207="Yes"),OFFSET('Sanitation Data'!$G$11,0,10*ROW('Sanitation Data'!G201)),NA())</f>
        <v>#N/A</v>
      </c>
      <c r="AO207" s="508" t="e">
        <f ca="1">+IF(AND(ISNUMBER(OFFSET('Sanitation Data'!$G$12,0,10*ROW('Sanitation Data'!G201))),'Data Summary'!DD207="Yes"),OFFSET('Sanitation Data'!$G$12,0,10*ROW('Sanitation Data'!G201)),NA())</f>
        <v>#N/A</v>
      </c>
      <c r="AP207" s="508" t="e">
        <f ca="1">+IF(AND(ISNUMBER(OFFSET('Sanitation Data'!$H$4,0,10*ROW('Sanitation Data'!H201))),'Data Summary'!DE207="Yes"),100-OFFSET('Sanitation Data'!$H$4,0,10*ROW('Sanitation Data'!H201)),NA())</f>
        <v>#N/A</v>
      </c>
      <c r="AQ207" s="508" t="e">
        <f ca="1">+IF(AND(ISNUMBER(OFFSET('Sanitation Data'!$H$6,0,10*ROW('Sanitation Data'!H201))),'Data Summary'!DF207="Yes"),OFFSET('Sanitation Data'!$H$6,0,10*ROW('Sanitation Data'!H201)),NA())</f>
        <v>#N/A</v>
      </c>
      <c r="AR207" s="508" t="e">
        <f ca="1">+IF(AND(ISNUMBER(OFFSET('Sanitation Data'!$H$10,0,10*ROW('Sanitation Data'!H201))),'Data Summary'!DG207="Yes"),OFFSET('Sanitation Data'!$H$10,0,10*ROW('Sanitation Data'!H201)),NA())</f>
        <v>#N/A</v>
      </c>
      <c r="AS207" s="508" t="e">
        <f ca="1">+IF(AND(ISNUMBER(OFFSET('Sanitation Data'!$H$11,0,10*ROW('Sanitation Data'!H201))),'Data Summary'!DH207="Yes"),OFFSET('Sanitation Data'!$H$11,0,10*ROW('Sanitation Data'!H201)),NA())</f>
        <v>#N/A</v>
      </c>
      <c r="AT207" s="508" t="e">
        <f ca="1">+IF(AND(ISNUMBER(OFFSET('Sanitation Data'!$H$12,0,10*ROW('Sanitation Data'!H201))),'Data Summary'!DI207="Yes"),OFFSET('Sanitation Data'!$H$12,0,10*ROW('Sanitation Data'!H201)),NA())</f>
        <v>#N/A</v>
      </c>
      <c r="AU207" s="508" t="e">
        <f ca="1">+IF(AND(ISNUMBER(OFFSET('Sanitation Data'!$I$4,0,10*ROW('Sanitation Data'!I201))),'Data Summary'!DJ207="Yes"),100-OFFSET('Sanitation Data'!$I$4,0,10*ROW('Sanitation Data'!I201)),NA())</f>
        <v>#N/A</v>
      </c>
      <c r="AV207" s="508" t="e">
        <f ca="1">+IF(AND(ISNUMBER(OFFSET('Sanitation Data'!$I$6,0,10*ROW('Sanitation Data'!I201))),'Data Summary'!DK207="Yes"),OFFSET('Sanitation Data'!$I$6,0,10*ROW('Sanitation Data'!I201)),NA())</f>
        <v>#N/A</v>
      </c>
      <c r="AW207" s="508" t="e">
        <f ca="1">+IF(AND(ISNUMBER(OFFSET('Sanitation Data'!$I$10,0,10*ROW('Sanitation Data'!I201))),'Data Summary'!DL207="Yes"),OFFSET('Sanitation Data'!$I$10,0,10*ROW('Sanitation Data'!I201)),NA())</f>
        <v>#N/A</v>
      </c>
      <c r="AX207" s="508" t="e">
        <f ca="1">+IF(AND(ISNUMBER(OFFSET('Sanitation Data'!$I$11,0,10*ROW('Sanitation Data'!I201))),'Data Summary'!DM207="Yes"),OFFSET('Sanitation Data'!$I$11,0,10*ROW('Sanitation Data'!I201)),NA())</f>
        <v>#N/A</v>
      </c>
      <c r="AY207" s="508" t="e">
        <f ca="1">+IF(AND(ISNUMBER(OFFSET('Sanitation Data'!$I$12,0,10*ROW('Sanitation Data'!I201))),'Data Summary'!DN207="Yes"),OFFSET('Sanitation Data'!$I$12,0,10*ROW('Sanitation Data'!I201)),NA())</f>
        <v>#N/A</v>
      </c>
      <c r="AZ207" s="509" t="e">
        <f ca="1">+IF(AND(ISNUMBER(OFFSET('Hygiene Data'!$D$5,0,10*ROW('Hygiene Data'!D201))),'Data Summary'!DO207="Yes"),OFFSET('Hygiene Data'!$D$5,0,10*ROW('Hygiene Data'!D201)),NA())</f>
        <v>#N/A</v>
      </c>
      <c r="BA207" s="509" t="e">
        <f ca="1">+IF(AND(ISNUMBER(OFFSET('Hygiene Data'!$D$7,0,10*ROW('Hygiene Data'!D201))),'Data Summary'!DP207="Yes"),OFFSET('Hygiene Data'!$D$7,0,10*ROW('Hygiene Data'!D201)),NA())</f>
        <v>#N/A</v>
      </c>
      <c r="BB207" s="509" t="e">
        <f ca="1">+IF(AND(ISNUMBER(OFFSET('Hygiene Data'!$D$9,0,10*ROW('Hygiene Data'!D201))),'Data Summary'!DQ207="Yes"),OFFSET('Hygiene Data'!$D$9,0,10*ROW('Hygiene Data'!D201)),NA())</f>
        <v>#N/A</v>
      </c>
      <c r="BC207" s="509" t="e">
        <f ca="1">+IF(AND(ISNUMBER(OFFSET('Hygiene Data'!$E$5,0,10*ROW('Hygiene Data'!E201))),'Data Summary'!DR207="Yes"),OFFSET('Hygiene Data'!$E$5,0,10*ROW('Hygiene Data'!E201)),NA())</f>
        <v>#N/A</v>
      </c>
      <c r="BD207" s="509" t="e">
        <f ca="1">+IF(AND(ISNUMBER(OFFSET('Hygiene Data'!$E$7,0,10*ROW('Hygiene Data'!E201))),'Data Summary'!DS207="Yes"),OFFSET('Hygiene Data'!$E$7,0,10*ROW('Hygiene Data'!E201)),NA())</f>
        <v>#N/A</v>
      </c>
      <c r="BE207" s="509" t="e">
        <f ca="1">+IF(AND(ISNUMBER(OFFSET('Hygiene Data'!$E$9,0,10*ROW('Hygiene Data'!E201))),'Data Summary'!DT207="Yes"),OFFSET('Hygiene Data'!$E$9,0,10*ROW('Hygiene Data'!E201)),NA())</f>
        <v>#N/A</v>
      </c>
      <c r="BF207" s="509" t="e">
        <f ca="1">+IF(AND(ISNUMBER(OFFSET('Hygiene Data'!$F$5,0,10*ROW('Hygiene Data'!F201))),'Data Summary'!DU207="Yes"),OFFSET('Hygiene Data'!$F$5,0,10*ROW('Hygiene Data'!F201)),NA())</f>
        <v>#N/A</v>
      </c>
      <c r="BG207" s="509" t="e">
        <f ca="1">+IF(AND(ISNUMBER(OFFSET('Hygiene Data'!$F$7,0,10*ROW('Hygiene Data'!F201))),'Data Summary'!DV207="Yes"),OFFSET('Hygiene Data'!$F$7,0,10*ROW('Hygiene Data'!F201)),NA())</f>
        <v>#N/A</v>
      </c>
      <c r="BH207" s="509" t="e">
        <f ca="1">+IF(AND(ISNUMBER(OFFSET('Hygiene Data'!$F$9,0,10*ROW('Hygiene Data'!F201))),'Data Summary'!DW207="Yes"),OFFSET('Hygiene Data'!$F$9,0,10*ROW('Hygiene Data'!F201)),NA())</f>
        <v>#N/A</v>
      </c>
      <c r="BI207" s="509" t="e">
        <f ca="1">+IF(AND(ISNUMBER(OFFSET('Hygiene Data'!$G$5,0,10*ROW('Hygiene Data'!G201))),'Data Summary'!DX207="Yes"),OFFSET('Hygiene Data'!$G$5,0,10*ROW('Hygiene Data'!G201)),NA())</f>
        <v>#N/A</v>
      </c>
      <c r="BJ207" s="509" t="e">
        <f ca="1">+IF(AND(ISNUMBER(OFFSET('Hygiene Data'!$G$7,0,10*ROW('Hygiene Data'!G201))),'Data Summary'!DY207="Yes"),OFFSET('Hygiene Data'!$G$7,0,10*ROW('Hygiene Data'!G201)),NA())</f>
        <v>#N/A</v>
      </c>
      <c r="BK207" s="509" t="e">
        <f ca="1">+IF(AND(ISNUMBER(OFFSET('Hygiene Data'!$G$9,0,10*ROW('Hygiene Data'!G201))),'Data Summary'!DZ207="Yes"),OFFSET('Hygiene Data'!$G$9,0,10*ROW('Hygiene Data'!G201)),NA())</f>
        <v>#N/A</v>
      </c>
      <c r="BL207" s="509" t="e">
        <f ca="1">+IF(AND(ISNUMBER(OFFSET('Hygiene Data'!$H$5,0,10*ROW('Hygiene Data'!H201))),'Data Summary'!EA207="Yes"),OFFSET('Hygiene Data'!$H$5,0,10*ROW('Hygiene Data'!H201)),NA())</f>
        <v>#N/A</v>
      </c>
      <c r="BM207" s="509" t="e">
        <f ca="1">+IF(AND(ISNUMBER(OFFSET('Hygiene Data'!$H$7,0,10*ROW('Hygiene Data'!H201))),'Data Summary'!EB207="Yes"),OFFSET('Hygiene Data'!$H$7,0,10*ROW('Hygiene Data'!H201)),NA())</f>
        <v>#N/A</v>
      </c>
      <c r="BN207" s="509" t="e">
        <f ca="1">+IF(AND(ISNUMBER(OFFSET('Hygiene Data'!$H$9,0,10*ROW('Hygiene Data'!H201))),'Data Summary'!EC207="Yes"),OFFSET('Hygiene Data'!$H$9,0,10*ROW('Hygiene Data'!H201)),NA())</f>
        <v>#N/A</v>
      </c>
      <c r="BO207" s="509" t="e">
        <f ca="1">+IF(AND(ISNUMBER(OFFSET('Hygiene Data'!$I$5,0,10*ROW('Hygiene Data'!I201))),'Data Summary'!ED207="Yes"),OFFSET('Hygiene Data'!$I$5,0,10*ROW('Hygiene Data'!I201)),NA())</f>
        <v>#N/A</v>
      </c>
      <c r="BP207" s="509" t="e">
        <f ca="1">+IF(AND(ISNUMBER(OFFSET('Hygiene Data'!$I$7,0,10*ROW('Hygiene Data'!I201))),'Data Summary'!EE207="Yes"),OFFSET('Hygiene Data'!$I$7,0,10*ROW('Hygiene Data'!I201)),NA())</f>
        <v>#N/A</v>
      </c>
      <c r="BQ207" s="50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33624-746A-473A-8430-3FD0C4855665}">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9" customWidth="1"/>
    <col min="2" max="2" width="6.5" style="570" customWidth="1"/>
    <col min="3" max="3" width="21.59765625" style="571" customWidth="1"/>
    <col min="4" max="4" width="9.69921875" style="519" customWidth="1"/>
    <col min="5" max="5" width="8" style="574" customWidth="1"/>
    <col min="6" max="6" width="8" style="572" customWidth="1"/>
    <col min="7" max="7" width="8" style="575" customWidth="1"/>
    <col min="8" max="8" width="8" style="572" customWidth="1"/>
    <col min="9" max="9" width="8" style="519" customWidth="1"/>
    <col min="10" max="10" width="8" style="573" customWidth="1"/>
    <col min="11" max="11" width="8" style="576" customWidth="1"/>
    <col min="12" max="12" width="8" style="572" customWidth="1"/>
    <col min="13" max="13" width="8" style="577" customWidth="1"/>
    <col min="14" max="14" width="8" style="573" customWidth="1"/>
    <col min="15" max="19" width="8" style="519" customWidth="1"/>
    <col min="20" max="16384" width="9" style="519"/>
  </cols>
  <sheetData>
    <row r="1" spans="1:19" ht="20.25" customHeight="1" x14ac:dyDescent="0.25">
      <c r="A1" s="510" t="str">
        <f>HLOOKUP(Introduction!$G$4,nametranslations,157,FALSE)</f>
        <v>تقديرات برنامج الرصد المشترك لمنظمة الصحة العالمية/اليونيسيف
(تم التحديث عام 2026)</v>
      </c>
      <c r="B1" s="511" t="str">
        <f ca="1">HLOOKUP([1]Introduction!$G$4,nametranslations,38,FALSE)</f>
        <v>خدمات المياه والصرف الصحي والنظافة في المدارس</v>
      </c>
      <c r="C1" s="511" t="str">
        <f ca="1">HLOOKUP([1]Introduction!$G$4,nametranslations,38,FALSE)</f>
        <v>خدمات المياه والصرف الصحي والنظافة في المدارس</v>
      </c>
      <c r="D1" s="511" t="str">
        <f ca="1">HLOOKUP([1]Introduction!$G$4,nametranslations,38,FALSE)</f>
        <v>خدمات المياه والصرف الصحي والنظافة في المدارس</v>
      </c>
      <c r="E1" s="512" t="str">
        <f>HLOOKUP(Introduction!$G$4,nametranslations,68,FALSE)</f>
        <v>مياه الشرب (٪)</v>
      </c>
      <c r="F1" s="513"/>
      <c r="G1" s="513"/>
      <c r="H1" s="513"/>
      <c r="I1" s="514"/>
      <c r="J1" s="515" t="str">
        <f>HLOOKUP(Introduction!$G$4,nametranslations,69,FALSE)</f>
        <v>الصرف الصحي (٪)</v>
      </c>
      <c r="K1" s="515"/>
      <c r="L1" s="515"/>
      <c r="M1" s="515"/>
      <c r="N1" s="515"/>
      <c r="O1" s="516" t="str">
        <f>HLOOKUP(Introduction!$G$4,nametranslations,70,FALSE)</f>
        <v>صحة (٪)</v>
      </c>
      <c r="P1" s="517"/>
      <c r="Q1" s="517"/>
      <c r="R1" s="517"/>
      <c r="S1" s="518"/>
    </row>
    <row r="2" spans="1:19" x14ac:dyDescent="0.25">
      <c r="A2" s="511" t="str">
        <f ca="1">HLOOKUP([1]Introduction!$G$4,nametranslations,38,FALSE)</f>
        <v>خدمات المياه والصرف الصحي والنظافة في المدارس</v>
      </c>
      <c r="B2" s="511" t="str">
        <f ca="1">HLOOKUP([1]Introduction!$G$4,nametranslations,38,FALSE)</f>
        <v>خدمات المياه والصرف الصحي والنظافة في المدارس</v>
      </c>
      <c r="C2" s="511" t="str">
        <f ca="1">HLOOKUP([1]Introduction!$G$4,nametranslations,38,FALSE)</f>
        <v>خدمات المياه والصرف الصحي والنظافة في المدارس</v>
      </c>
      <c r="D2" s="511" t="str">
        <f ca="1">HLOOKUP([1]Introduction!$G$4,nametranslations,38,FALSE)</f>
        <v>خدمات المياه والصرف الصحي والنظافة في المدارس</v>
      </c>
      <c r="E2" s="520"/>
      <c r="F2" s="521"/>
      <c r="G2" s="522"/>
      <c r="H2" s="523"/>
      <c r="I2" s="524"/>
      <c r="J2" s="525"/>
      <c r="K2" s="521"/>
      <c r="L2" s="526"/>
      <c r="M2" s="523"/>
      <c r="N2" s="527"/>
      <c r="O2" s="520"/>
      <c r="P2" s="521"/>
      <c r="Q2" s="528"/>
      <c r="R2" s="523"/>
      <c r="S2" s="524"/>
    </row>
    <row r="3" spans="1:19" ht="134.25" customHeight="1" x14ac:dyDescent="0.25">
      <c r="A3" s="529" t="str">
        <f>HLOOKUP(Introduction!$G$4,nametranslations,71,FALSE)</f>
        <v>بلد</v>
      </c>
      <c r="B3" s="530" t="str">
        <f>HLOOKUP(Introduction!$G$4,nametranslations,72,FALSE)</f>
        <v>عام</v>
      </c>
      <c r="C3" s="531" t="str">
        <f>HLOOKUP(Introduction!$G$4,nametranslations,73,FALSE)</f>
        <v>جلسة</v>
      </c>
      <c r="D3" s="532" t="str">
        <f>HLOOKUP(Introduction!$G$4,nametranslations,67,FALSE)</f>
        <v>السكان في سن المدرسة
المصدر: قسم السكان بالأمم المتحدة واليونسكو</v>
      </c>
      <c r="E3" s="533" t="str">
        <f>HLOOKUP(Introduction!$G$4,nametranslations,74,FALSE)</f>
        <v>امكانية</v>
      </c>
      <c r="F3" s="534" t="str">
        <f>HLOOKUP(Introduction!$G$4,nametranslations,75,FALSE)</f>
        <v>محسّن</v>
      </c>
      <c r="G3" s="535" t="str">
        <f>HLOOKUP(Introduction!$G$4,nametranslations,76,FALSE)</f>
        <v>أساسي (محسن ومتوفر)</v>
      </c>
      <c r="H3" s="536" t="str">
        <f>HLOOKUP(Introduction!$G$4,nametranslations,77,FALSE)</f>
        <v>محدود</v>
      </c>
      <c r="I3" s="537" t="str">
        <f>HLOOKUP(Introduction!$G$4,nametranslations,78,FALSE)</f>
        <v>لاتوجد خدمة</v>
      </c>
      <c r="J3" s="538" t="str">
        <f>HLOOKUP(Introduction!$G$4,nametranslations,74,FALSE)</f>
        <v>امكانية</v>
      </c>
      <c r="K3" s="539" t="str">
        <f>HLOOKUP(Introduction!$G$4,nametranslations,75,FALSE)</f>
        <v>محسّن</v>
      </c>
      <c r="L3" s="540" t="str">
        <f>HLOOKUP(Introduction!$G$4,nametranslations,79,FALSE)</f>
        <v>أساسي
(محسّن ، صالح للاستخدام ، أحادي الجنس)</v>
      </c>
      <c r="M3" s="536" t="str">
        <f>HLOOKUP(Introduction!$G$4,nametranslations,77,FALSE)</f>
        <v>محدود</v>
      </c>
      <c r="N3" s="537" t="str">
        <f>HLOOKUP(Introduction!$G$4,nametranslations,78,FALSE)</f>
        <v>لاتوجد خدمة</v>
      </c>
      <c r="O3" s="533" t="str">
        <f>HLOOKUP(Introduction!$G$4,nametranslations,74,FALSE)</f>
        <v>امكانية</v>
      </c>
      <c r="P3" s="534" t="str">
        <f>HLOOKUP(Introduction!$G$4,nametranslations,80,FALSE)</f>
        <v>مرفق بالماء</v>
      </c>
      <c r="Q3" s="541" t="str">
        <f>HLOOKUP(Introduction!$G$4,nametranslations,81,FALSE)</f>
        <v>أساسي
(مرفق بالماء والصابون)</v>
      </c>
      <c r="R3" s="536" t="str">
        <f>HLOOKUP(Introduction!$G$4,nametranslations,77,FALSE)</f>
        <v>محدود</v>
      </c>
      <c r="S3" s="537" t="str">
        <f>HLOOKUP(Introduction!$G$4,nametranslations,78,FALSE)</f>
        <v>لاتوجد خدمة</v>
      </c>
    </row>
    <row r="4" spans="1:19" x14ac:dyDescent="0.25">
      <c r="A4" s="542" t="str">
        <f>+Introduction!$C$7</f>
        <v>تونس</v>
      </c>
      <c r="B4" s="543">
        <f>IF(ISBLANK(Regressions!B14), " ", Regressions!B14)</f>
        <v>2000</v>
      </c>
      <c r="C4" s="544" t="str">
        <f>HLOOKUP(Introduction!$G$4,nametranslations,24,FALSE)</f>
        <v>المجموع</v>
      </c>
      <c r="D4" s="545">
        <f>IF(ISBLANK(Regressions!D14), " ", Regressions!D14)</f>
        <v>3312135</v>
      </c>
      <c r="E4" s="546" t="e">
        <f>IF(ISNUMBER(Regressions!E14),ROUND(Regressions!E14, 1), NA())</f>
        <v>#N/A</v>
      </c>
      <c r="F4" s="547" t="e">
        <f>IF(ISNUMBER(Regressions!F14),ROUND(Regressions!F14, 1), NA())</f>
        <v>#N/A</v>
      </c>
      <c r="G4" s="548" t="e">
        <f>IF(ISNUMBER(Regressions!G14),ROUND(Regressions!G14, 1), NA())</f>
        <v>#N/A</v>
      </c>
      <c r="H4" s="549" t="e">
        <f>IF(ISNUMBER(Regressions!H14),ROUND(Regressions!H14, 1), NA())</f>
        <v>#N/A</v>
      </c>
      <c r="I4" s="550" t="e">
        <f>IF(ISNUMBER(Regressions!I14),ROUND(Regressions!I14, 1), NA())</f>
        <v>#N/A</v>
      </c>
      <c r="J4" s="551">
        <f>IF(ISNUMBER(Regressions!K14),ROUND(Regressions!K14, 1), NA())</f>
        <v>99.6</v>
      </c>
      <c r="K4" s="547" t="e">
        <f>IF(ISNUMBER(Regressions!L14),ROUND(Regressions!L14, 1), NA())</f>
        <v>#N/A</v>
      </c>
      <c r="L4" s="552" t="e">
        <f>IF(ISNUMBER(Regressions!M14),ROUND(Regressions!M14, 1), NA())</f>
        <v>#N/A</v>
      </c>
      <c r="M4" s="549" t="e">
        <f>IF(ISNUMBER(Regressions!N14),ROUND(Regressions!N14, 1), NA())</f>
        <v>#N/A</v>
      </c>
      <c r="N4" s="550" t="e">
        <f>IF(ISNUMBER(Regressions!O14),ROUND(Regressions!O14, 1), NA())</f>
        <v>#N/A</v>
      </c>
      <c r="O4" s="551" t="e">
        <f>IF(ISNUMBER(Regressions!Q14),ROUND(Regressions!Q14, 1), NA())</f>
        <v>#N/A</v>
      </c>
      <c r="P4" s="547" t="e">
        <f>IF(ISNUMBER(Regressions!R14),ROUND(Regressions!R14, 1), NA())</f>
        <v>#N/A</v>
      </c>
      <c r="Q4" s="553" t="e">
        <f>IF(ISNUMBER(Regressions!S14),ROUND(Regressions!S14, 1), NA())</f>
        <v>#N/A</v>
      </c>
      <c r="R4" s="549" t="e">
        <f>IF(ISNUMBER(Regressions!T14),ROUND(Regressions!T14, 1), NA())</f>
        <v>#N/A</v>
      </c>
      <c r="S4" s="550" t="e">
        <f>IF(ISNUMBER(Regressions!U14),ROUND(Regressions!U14, 1), NA())</f>
        <v>#N/A</v>
      </c>
    </row>
    <row r="5" spans="1:19" x14ac:dyDescent="0.25">
      <c r="A5" s="542" t="str">
        <f>+Introduction!$C$7</f>
        <v>تونس</v>
      </c>
      <c r="B5" s="543">
        <f>IF(ISBLANK(Regressions!B15), " ", Regressions!B15)</f>
        <v>2001</v>
      </c>
      <c r="C5" s="542" t="str">
        <f>HLOOKUP(Introduction!$G$4,nametranslations,24,FALSE)</f>
        <v>المجموع</v>
      </c>
      <c r="D5" s="545">
        <f>IF(ISBLANK(Regressions!D15), " ", Regressions!D15)</f>
        <v>3276909</v>
      </c>
      <c r="E5" s="546" t="e">
        <f>IF(ISNUMBER(Regressions!E15),ROUND(Regressions!E15, 1), NA())</f>
        <v>#N/A</v>
      </c>
      <c r="F5" s="547" t="e">
        <f>IF(ISNUMBER(Regressions!F15),ROUND(Regressions!F15, 1), NA())</f>
        <v>#N/A</v>
      </c>
      <c r="G5" s="548" t="e">
        <f>IF(ISNUMBER(Regressions!G15),ROUND(Regressions!G15, 1), NA())</f>
        <v>#N/A</v>
      </c>
      <c r="H5" s="549" t="e">
        <f>IF(ISNUMBER(Regressions!H15),ROUND(Regressions!H15, 1), NA())</f>
        <v>#N/A</v>
      </c>
      <c r="I5" s="550" t="e">
        <f>IF(ISNUMBER(Regressions!I15),ROUND(Regressions!I15, 1), NA())</f>
        <v>#N/A</v>
      </c>
      <c r="J5" s="551">
        <f>IF(ISNUMBER(Regressions!K15),ROUND(Regressions!K15, 1), NA())</f>
        <v>99.6</v>
      </c>
      <c r="K5" s="547" t="e">
        <f>IF(ISNUMBER(Regressions!L15),ROUND(Regressions!L15, 1), NA())</f>
        <v>#N/A</v>
      </c>
      <c r="L5" s="552" t="e">
        <f>IF(ISNUMBER(Regressions!M15),ROUND(Regressions!M15, 1), NA())</f>
        <v>#N/A</v>
      </c>
      <c r="M5" s="549" t="e">
        <f>IF(ISNUMBER(Regressions!N15),ROUND(Regressions!N15, 1), NA())</f>
        <v>#N/A</v>
      </c>
      <c r="N5" s="550" t="e">
        <f>IF(ISNUMBER(Regressions!O15),ROUND(Regressions!O15, 1), NA())</f>
        <v>#N/A</v>
      </c>
      <c r="O5" s="551" t="e">
        <f>IF(ISNUMBER(Regressions!Q15),ROUND(Regressions!Q15, 1), NA())</f>
        <v>#N/A</v>
      </c>
      <c r="P5" s="547" t="e">
        <f>IF(ISNUMBER(Regressions!R15),ROUND(Regressions!R15, 1), NA())</f>
        <v>#N/A</v>
      </c>
      <c r="Q5" s="553" t="e">
        <f>IF(ISNUMBER(Regressions!S15),ROUND(Regressions!S15, 1), NA())</f>
        <v>#N/A</v>
      </c>
      <c r="R5" s="549" t="e">
        <f>IF(ISNUMBER(Regressions!T15),ROUND(Regressions!T15, 1), NA())</f>
        <v>#N/A</v>
      </c>
      <c r="S5" s="550" t="e">
        <f>IF(ISNUMBER(Regressions!U15),ROUND(Regressions!U15, 1), NA())</f>
        <v>#N/A</v>
      </c>
    </row>
    <row r="6" spans="1:19" x14ac:dyDescent="0.25">
      <c r="A6" s="542" t="str">
        <f>+Introduction!$C$7</f>
        <v>تونس</v>
      </c>
      <c r="B6" s="543">
        <f>IF(ISBLANK(Regressions!B16), " ", Regressions!B16)</f>
        <v>2002</v>
      </c>
      <c r="C6" s="542" t="str">
        <f>HLOOKUP(Introduction!$G$4,nametranslations,24,FALSE)</f>
        <v>المجموع</v>
      </c>
      <c r="D6" s="545">
        <f>IF(ISBLANK(Regressions!D16), " ", Regressions!D16)</f>
        <v>3233386</v>
      </c>
      <c r="E6" s="546" t="e">
        <f>IF(ISNUMBER(Regressions!E16),ROUND(Regressions!E16, 1), NA())</f>
        <v>#N/A</v>
      </c>
      <c r="F6" s="547" t="e">
        <f>IF(ISNUMBER(Regressions!F16),ROUND(Regressions!F16, 1), NA())</f>
        <v>#N/A</v>
      </c>
      <c r="G6" s="548" t="e">
        <f>IF(ISNUMBER(Regressions!G16),ROUND(Regressions!G16, 1), NA())</f>
        <v>#N/A</v>
      </c>
      <c r="H6" s="549" t="e">
        <f>IF(ISNUMBER(Regressions!H16),ROUND(Regressions!H16, 1), NA())</f>
        <v>#N/A</v>
      </c>
      <c r="I6" s="550" t="e">
        <f>IF(ISNUMBER(Regressions!I16),ROUND(Regressions!I16, 1), NA())</f>
        <v>#N/A</v>
      </c>
      <c r="J6" s="551">
        <f>IF(ISNUMBER(Regressions!K16),ROUND(Regressions!K16, 1), NA())</f>
        <v>99.6</v>
      </c>
      <c r="K6" s="547" t="e">
        <f>IF(ISNUMBER(Regressions!L16),ROUND(Regressions!L16, 1), NA())</f>
        <v>#N/A</v>
      </c>
      <c r="L6" s="552" t="e">
        <f>IF(ISNUMBER(Regressions!M16),ROUND(Regressions!M16, 1), NA())</f>
        <v>#N/A</v>
      </c>
      <c r="M6" s="549" t="e">
        <f>IF(ISNUMBER(Regressions!N16),ROUND(Regressions!N16, 1), NA())</f>
        <v>#N/A</v>
      </c>
      <c r="N6" s="550" t="e">
        <f>IF(ISNUMBER(Regressions!O16),ROUND(Regressions!O16, 1), NA())</f>
        <v>#N/A</v>
      </c>
      <c r="O6" s="551" t="e">
        <f>IF(ISNUMBER(Regressions!Q16),ROUND(Regressions!Q16, 1), NA())</f>
        <v>#N/A</v>
      </c>
      <c r="P6" s="547" t="e">
        <f>IF(ISNUMBER(Regressions!R16),ROUND(Regressions!R16, 1), NA())</f>
        <v>#N/A</v>
      </c>
      <c r="Q6" s="553" t="e">
        <f>IF(ISNUMBER(Regressions!S16),ROUND(Regressions!S16, 1), NA())</f>
        <v>#N/A</v>
      </c>
      <c r="R6" s="549" t="e">
        <f>IF(ISNUMBER(Regressions!T16),ROUND(Regressions!T16, 1), NA())</f>
        <v>#N/A</v>
      </c>
      <c r="S6" s="550" t="e">
        <f>IF(ISNUMBER(Regressions!U16),ROUND(Regressions!U16, 1), NA())</f>
        <v>#N/A</v>
      </c>
    </row>
    <row r="7" spans="1:19" x14ac:dyDescent="0.25">
      <c r="A7" s="542" t="str">
        <f>+Introduction!$C$7</f>
        <v>تونس</v>
      </c>
      <c r="B7" s="543">
        <f>IF(ISBLANK(Regressions!B17), " ", Regressions!B17)</f>
        <v>2003</v>
      </c>
      <c r="C7" s="542" t="str">
        <f>HLOOKUP(Introduction!$G$4,nametranslations,24,FALSE)</f>
        <v>المجموع</v>
      </c>
      <c r="D7" s="545">
        <f>IF(ISBLANK(Regressions!D17), " ", Regressions!D17)</f>
        <v>3181567</v>
      </c>
      <c r="E7" s="546" t="e">
        <f>IF(ISNUMBER(Regressions!E17),ROUND(Regressions!E17, 1), NA())</f>
        <v>#N/A</v>
      </c>
      <c r="F7" s="547" t="e">
        <f>IF(ISNUMBER(Regressions!F17),ROUND(Regressions!F17, 1), NA())</f>
        <v>#N/A</v>
      </c>
      <c r="G7" s="548" t="e">
        <f>IF(ISNUMBER(Regressions!G17),ROUND(Regressions!G17, 1), NA())</f>
        <v>#N/A</v>
      </c>
      <c r="H7" s="549" t="e">
        <f>IF(ISNUMBER(Regressions!H17),ROUND(Regressions!H17, 1), NA())</f>
        <v>#N/A</v>
      </c>
      <c r="I7" s="550" t="e">
        <f>IF(ISNUMBER(Regressions!I17),ROUND(Regressions!I17, 1), NA())</f>
        <v>#N/A</v>
      </c>
      <c r="J7" s="551">
        <f>IF(ISNUMBER(Regressions!K17),ROUND(Regressions!K17, 1), NA())</f>
        <v>99.6</v>
      </c>
      <c r="K7" s="547" t="e">
        <f>IF(ISNUMBER(Regressions!L17),ROUND(Regressions!L17, 1), NA())</f>
        <v>#N/A</v>
      </c>
      <c r="L7" s="552" t="e">
        <f>IF(ISNUMBER(Regressions!M17),ROUND(Regressions!M17, 1), NA())</f>
        <v>#N/A</v>
      </c>
      <c r="M7" s="549" t="e">
        <f>IF(ISNUMBER(Regressions!N17),ROUND(Regressions!N17, 1), NA())</f>
        <v>#N/A</v>
      </c>
      <c r="N7" s="550" t="e">
        <f>IF(ISNUMBER(Regressions!O17),ROUND(Regressions!O17, 1), NA())</f>
        <v>#N/A</v>
      </c>
      <c r="O7" s="551" t="e">
        <f>IF(ISNUMBER(Regressions!Q17),ROUND(Regressions!Q17, 1), NA())</f>
        <v>#N/A</v>
      </c>
      <c r="P7" s="547" t="e">
        <f>IF(ISNUMBER(Regressions!R17),ROUND(Regressions!R17, 1), NA())</f>
        <v>#N/A</v>
      </c>
      <c r="Q7" s="553" t="e">
        <f>IF(ISNUMBER(Regressions!S17),ROUND(Regressions!S17, 1), NA())</f>
        <v>#N/A</v>
      </c>
      <c r="R7" s="549" t="e">
        <f>IF(ISNUMBER(Regressions!T17),ROUND(Regressions!T17, 1), NA())</f>
        <v>#N/A</v>
      </c>
      <c r="S7" s="550" t="e">
        <f>IF(ISNUMBER(Regressions!U17),ROUND(Regressions!U17, 1), NA())</f>
        <v>#N/A</v>
      </c>
    </row>
    <row r="8" spans="1:19" x14ac:dyDescent="0.25">
      <c r="A8" s="542" t="str">
        <f>+Introduction!$C$7</f>
        <v>تونس</v>
      </c>
      <c r="B8" s="543">
        <f>IF(ISBLANK(Regressions!B18), " ", Regressions!B18)</f>
        <v>2004</v>
      </c>
      <c r="C8" s="542" t="str">
        <f>HLOOKUP(Introduction!$G$4,nametranslations,24,FALSE)</f>
        <v>المجموع</v>
      </c>
      <c r="D8" s="545">
        <f>IF(ISBLANK(Regressions!D18), " ", Regressions!D18)</f>
        <v>3123769</v>
      </c>
      <c r="E8" s="546" t="e">
        <f>IF(ISNUMBER(Regressions!E18),ROUND(Regressions!E18, 1), NA())</f>
        <v>#N/A</v>
      </c>
      <c r="F8" s="547" t="e">
        <f>IF(ISNUMBER(Regressions!F18),ROUND(Regressions!F18, 1), NA())</f>
        <v>#N/A</v>
      </c>
      <c r="G8" s="548" t="e">
        <f>IF(ISNUMBER(Regressions!G18),ROUND(Regressions!G18, 1), NA())</f>
        <v>#N/A</v>
      </c>
      <c r="H8" s="549" t="e">
        <f>IF(ISNUMBER(Regressions!H18),ROUND(Regressions!H18, 1), NA())</f>
        <v>#N/A</v>
      </c>
      <c r="I8" s="550" t="e">
        <f>IF(ISNUMBER(Regressions!I18),ROUND(Regressions!I18, 1), NA())</f>
        <v>#N/A</v>
      </c>
      <c r="J8" s="551">
        <f>IF(ISNUMBER(Regressions!K18),ROUND(Regressions!K18, 1), NA())</f>
        <v>99.6</v>
      </c>
      <c r="K8" s="547" t="e">
        <f>IF(ISNUMBER(Regressions!L18),ROUND(Regressions!L18, 1), NA())</f>
        <v>#N/A</v>
      </c>
      <c r="L8" s="552" t="e">
        <f>IF(ISNUMBER(Regressions!M18),ROUND(Regressions!M18, 1), NA())</f>
        <v>#N/A</v>
      </c>
      <c r="M8" s="549" t="e">
        <f>IF(ISNUMBER(Regressions!N18),ROUND(Regressions!N18, 1), NA())</f>
        <v>#N/A</v>
      </c>
      <c r="N8" s="550" t="e">
        <f>IF(ISNUMBER(Regressions!O18),ROUND(Regressions!O18, 1), NA())</f>
        <v>#N/A</v>
      </c>
      <c r="O8" s="551" t="e">
        <f>IF(ISNUMBER(Regressions!Q18),ROUND(Regressions!Q18, 1), NA())</f>
        <v>#N/A</v>
      </c>
      <c r="P8" s="547" t="e">
        <f>IF(ISNUMBER(Regressions!R18),ROUND(Regressions!R18, 1), NA())</f>
        <v>#N/A</v>
      </c>
      <c r="Q8" s="553" t="e">
        <f>IF(ISNUMBER(Regressions!S18),ROUND(Regressions!S18, 1), NA())</f>
        <v>#N/A</v>
      </c>
      <c r="R8" s="549" t="e">
        <f>IF(ISNUMBER(Regressions!T18),ROUND(Regressions!T18, 1), NA())</f>
        <v>#N/A</v>
      </c>
      <c r="S8" s="550" t="e">
        <f>IF(ISNUMBER(Regressions!U18),ROUND(Regressions!U18, 1), NA())</f>
        <v>#N/A</v>
      </c>
    </row>
    <row r="9" spans="1:19" x14ac:dyDescent="0.25">
      <c r="A9" s="542" t="str">
        <f>+Introduction!$C$7</f>
        <v>تونس</v>
      </c>
      <c r="B9" s="543">
        <f>IF(ISBLANK(Regressions!B19), " ", Regressions!B19)</f>
        <v>2005</v>
      </c>
      <c r="C9" s="542" t="str">
        <f>HLOOKUP(Introduction!$G$4,nametranslations,24,FALSE)</f>
        <v>المجموع</v>
      </c>
      <c r="D9" s="545">
        <f>IF(ISBLANK(Regressions!D19), " ", Regressions!D19)</f>
        <v>3060206</v>
      </c>
      <c r="E9" s="546" t="e">
        <f>IF(ISNUMBER(Regressions!E19),ROUND(Regressions!E19, 1), NA())</f>
        <v>#N/A</v>
      </c>
      <c r="F9" s="547" t="e">
        <f>IF(ISNUMBER(Regressions!F19),ROUND(Regressions!F19, 1), NA())</f>
        <v>#N/A</v>
      </c>
      <c r="G9" s="548" t="e">
        <f>IF(ISNUMBER(Regressions!G19),ROUND(Regressions!G19, 1), NA())</f>
        <v>#N/A</v>
      </c>
      <c r="H9" s="549" t="e">
        <f>IF(ISNUMBER(Regressions!H19),ROUND(Regressions!H19, 1), NA())</f>
        <v>#N/A</v>
      </c>
      <c r="I9" s="550" t="e">
        <f>IF(ISNUMBER(Regressions!I19),ROUND(Regressions!I19, 1), NA())</f>
        <v>#N/A</v>
      </c>
      <c r="J9" s="551">
        <f>IF(ISNUMBER(Regressions!K19),ROUND(Regressions!K19, 1), NA())</f>
        <v>99.6</v>
      </c>
      <c r="K9" s="547" t="e">
        <f>IF(ISNUMBER(Regressions!L19),ROUND(Regressions!L19, 1), NA())</f>
        <v>#N/A</v>
      </c>
      <c r="L9" s="552" t="e">
        <f>IF(ISNUMBER(Regressions!M19),ROUND(Regressions!M19, 1), NA())</f>
        <v>#N/A</v>
      </c>
      <c r="M9" s="549" t="e">
        <f>IF(ISNUMBER(Regressions!N19),ROUND(Regressions!N19, 1), NA())</f>
        <v>#N/A</v>
      </c>
      <c r="N9" s="550" t="e">
        <f>IF(ISNUMBER(Regressions!O19),ROUND(Regressions!O19, 1), NA())</f>
        <v>#N/A</v>
      </c>
      <c r="O9" s="551" t="e">
        <f>IF(ISNUMBER(Regressions!Q19),ROUND(Regressions!Q19, 1), NA())</f>
        <v>#N/A</v>
      </c>
      <c r="P9" s="547" t="e">
        <f>IF(ISNUMBER(Regressions!R19),ROUND(Regressions!R19, 1), NA())</f>
        <v>#N/A</v>
      </c>
      <c r="Q9" s="553" t="e">
        <f>IF(ISNUMBER(Regressions!S19),ROUND(Regressions!S19, 1), NA())</f>
        <v>#N/A</v>
      </c>
      <c r="R9" s="549" t="e">
        <f>IF(ISNUMBER(Regressions!T19),ROUND(Regressions!T19, 1), NA())</f>
        <v>#N/A</v>
      </c>
      <c r="S9" s="550" t="e">
        <f>IF(ISNUMBER(Regressions!U19),ROUND(Regressions!U19, 1), NA())</f>
        <v>#N/A</v>
      </c>
    </row>
    <row r="10" spans="1:19" x14ac:dyDescent="0.25">
      <c r="A10" s="542" t="str">
        <f>+Introduction!$C$7</f>
        <v>تونس</v>
      </c>
      <c r="B10" s="543">
        <f>IF(ISBLANK(Regressions!B20), " ", Regressions!B20)</f>
        <v>2006</v>
      </c>
      <c r="C10" s="542" t="str">
        <f>HLOOKUP(Introduction!$G$4,nametranslations,24,FALSE)</f>
        <v>المجموع</v>
      </c>
      <c r="D10" s="545">
        <f>IF(ISBLANK(Regressions!D20), " ", Regressions!D20)</f>
        <v>2997965</v>
      </c>
      <c r="E10" s="546" t="e">
        <f>IF(ISNUMBER(Regressions!E20),ROUND(Regressions!E20, 1), NA())</f>
        <v>#N/A</v>
      </c>
      <c r="F10" s="547" t="e">
        <f>IF(ISNUMBER(Regressions!F20),ROUND(Regressions!F20, 1), NA())</f>
        <v>#N/A</v>
      </c>
      <c r="G10" s="548" t="e">
        <f>IF(ISNUMBER(Regressions!G20),ROUND(Regressions!G20, 1), NA())</f>
        <v>#N/A</v>
      </c>
      <c r="H10" s="549" t="e">
        <f>IF(ISNUMBER(Regressions!H20),ROUND(Regressions!H20, 1), NA())</f>
        <v>#N/A</v>
      </c>
      <c r="I10" s="550" t="e">
        <f>IF(ISNUMBER(Regressions!I20),ROUND(Regressions!I20, 1), NA())</f>
        <v>#N/A</v>
      </c>
      <c r="J10" s="551">
        <f>IF(ISNUMBER(Regressions!K20),ROUND(Regressions!K20, 1), NA())</f>
        <v>99.6</v>
      </c>
      <c r="K10" s="547" t="e">
        <f>IF(ISNUMBER(Regressions!L20),ROUND(Regressions!L20, 1), NA())</f>
        <v>#N/A</v>
      </c>
      <c r="L10" s="552" t="e">
        <f>IF(ISNUMBER(Regressions!M20),ROUND(Regressions!M20, 1), NA())</f>
        <v>#N/A</v>
      </c>
      <c r="M10" s="549" t="e">
        <f>IF(ISNUMBER(Regressions!N20),ROUND(Regressions!N20, 1), NA())</f>
        <v>#N/A</v>
      </c>
      <c r="N10" s="550" t="e">
        <f>IF(ISNUMBER(Regressions!O20),ROUND(Regressions!O20, 1), NA())</f>
        <v>#N/A</v>
      </c>
      <c r="O10" s="551" t="e">
        <f>IF(ISNUMBER(Regressions!Q20),ROUND(Regressions!Q20, 1), NA())</f>
        <v>#N/A</v>
      </c>
      <c r="P10" s="547" t="e">
        <f>IF(ISNUMBER(Regressions!R20),ROUND(Regressions!R20, 1), NA())</f>
        <v>#N/A</v>
      </c>
      <c r="Q10" s="553" t="e">
        <f>IF(ISNUMBER(Regressions!S20),ROUND(Regressions!S20, 1), NA())</f>
        <v>#N/A</v>
      </c>
      <c r="R10" s="549" t="e">
        <f>IF(ISNUMBER(Regressions!T20),ROUND(Regressions!T20, 1), NA())</f>
        <v>#N/A</v>
      </c>
      <c r="S10" s="550" t="e">
        <f>IF(ISNUMBER(Regressions!U20),ROUND(Regressions!U20, 1), NA())</f>
        <v>#N/A</v>
      </c>
    </row>
    <row r="11" spans="1:19" x14ac:dyDescent="0.25">
      <c r="A11" s="542" t="str">
        <f>+Introduction!$C$7</f>
        <v>تونس</v>
      </c>
      <c r="B11" s="543">
        <f>IF(ISBLANK(Regressions!B21), " ", Regressions!B21)</f>
        <v>2007</v>
      </c>
      <c r="C11" s="542" t="str">
        <f>HLOOKUP(Introduction!$G$4,nametranslations,24,FALSE)</f>
        <v>المجموع</v>
      </c>
      <c r="D11" s="545">
        <f>IF(ISBLANK(Regressions!D21), " ", Regressions!D21)</f>
        <v>2940684</v>
      </c>
      <c r="E11" s="546" t="e">
        <f>IF(ISNUMBER(Regressions!E21),ROUND(Regressions!E21, 1), NA())</f>
        <v>#N/A</v>
      </c>
      <c r="F11" s="547">
        <f>IF(ISNUMBER(Regressions!F21),ROUND(Regressions!F21, 1), NA())</f>
        <v>86.7</v>
      </c>
      <c r="G11" s="548" t="e">
        <f>IF(ISNUMBER(Regressions!G21),ROUND(Regressions!G21, 1), NA())</f>
        <v>#N/A</v>
      </c>
      <c r="H11" s="549" t="e">
        <f>IF(ISNUMBER(Regressions!H21),ROUND(Regressions!H21, 1), NA())</f>
        <v>#N/A</v>
      </c>
      <c r="I11" s="550">
        <f>IF(ISNUMBER(Regressions!I21),ROUND(Regressions!I21, 1), NA())</f>
        <v>13.3</v>
      </c>
      <c r="J11" s="551">
        <f>IF(ISNUMBER(Regressions!K21),ROUND(Regressions!K21, 1), NA())</f>
        <v>99.6</v>
      </c>
      <c r="K11" s="547" t="e">
        <f>IF(ISNUMBER(Regressions!L21),ROUND(Regressions!L21, 1), NA())</f>
        <v>#N/A</v>
      </c>
      <c r="L11" s="552" t="e">
        <f>IF(ISNUMBER(Regressions!M21),ROUND(Regressions!M21, 1), NA())</f>
        <v>#N/A</v>
      </c>
      <c r="M11" s="549" t="e">
        <f>IF(ISNUMBER(Regressions!N21),ROUND(Regressions!N21, 1), NA())</f>
        <v>#N/A</v>
      </c>
      <c r="N11" s="550" t="e">
        <f>IF(ISNUMBER(Regressions!O21),ROUND(Regressions!O21, 1), NA())</f>
        <v>#N/A</v>
      </c>
      <c r="O11" s="551" t="e">
        <f>IF(ISNUMBER(Regressions!Q21),ROUND(Regressions!Q21, 1), NA())</f>
        <v>#N/A</v>
      </c>
      <c r="P11" s="547" t="e">
        <f>IF(ISNUMBER(Regressions!R21),ROUND(Regressions!R21, 1), NA())</f>
        <v>#N/A</v>
      </c>
      <c r="Q11" s="553" t="e">
        <f>IF(ISNUMBER(Regressions!S21),ROUND(Regressions!S21, 1), NA())</f>
        <v>#N/A</v>
      </c>
      <c r="R11" s="549" t="e">
        <f>IF(ISNUMBER(Regressions!T21),ROUND(Regressions!T21, 1), NA())</f>
        <v>#N/A</v>
      </c>
      <c r="S11" s="550" t="e">
        <f>IF(ISNUMBER(Regressions!U21),ROUND(Regressions!U21, 1), NA())</f>
        <v>#N/A</v>
      </c>
    </row>
    <row r="12" spans="1:19" x14ac:dyDescent="0.25">
      <c r="A12" s="542" t="str">
        <f>+Introduction!$C$7</f>
        <v>تونس</v>
      </c>
      <c r="B12" s="543">
        <f>IF(ISBLANK(Regressions!B22), " ", Regressions!B22)</f>
        <v>2008</v>
      </c>
      <c r="C12" s="542" t="str">
        <f>HLOOKUP(Introduction!$G$4,nametranslations,24,FALSE)</f>
        <v>المجموع</v>
      </c>
      <c r="D12" s="545">
        <f>IF(ISBLANK(Regressions!D22), " ", Regressions!D22)</f>
        <v>2891414</v>
      </c>
      <c r="E12" s="546" t="e">
        <f>IF(ISNUMBER(Regressions!E22),ROUND(Regressions!E22, 1), NA())</f>
        <v>#N/A</v>
      </c>
      <c r="F12" s="547">
        <f>IF(ISNUMBER(Regressions!F22),ROUND(Regressions!F22, 1), NA())</f>
        <v>86.7</v>
      </c>
      <c r="G12" s="548" t="e">
        <f>IF(ISNUMBER(Regressions!G22),ROUND(Regressions!G22, 1), NA())</f>
        <v>#N/A</v>
      </c>
      <c r="H12" s="549" t="e">
        <f>IF(ISNUMBER(Regressions!H22),ROUND(Regressions!H22, 1), NA())</f>
        <v>#N/A</v>
      </c>
      <c r="I12" s="550">
        <f>IF(ISNUMBER(Regressions!I22),ROUND(Regressions!I22, 1), NA())</f>
        <v>13.3</v>
      </c>
      <c r="J12" s="551">
        <f>IF(ISNUMBER(Regressions!K22),ROUND(Regressions!K22, 1), NA())</f>
        <v>99.6</v>
      </c>
      <c r="K12" s="547" t="e">
        <f>IF(ISNUMBER(Regressions!L22),ROUND(Regressions!L22, 1), NA())</f>
        <v>#N/A</v>
      </c>
      <c r="L12" s="552" t="e">
        <f>IF(ISNUMBER(Regressions!M22),ROUND(Regressions!M22, 1), NA())</f>
        <v>#N/A</v>
      </c>
      <c r="M12" s="549" t="e">
        <f>IF(ISNUMBER(Regressions!N22),ROUND(Regressions!N22, 1), NA())</f>
        <v>#N/A</v>
      </c>
      <c r="N12" s="550" t="e">
        <f>IF(ISNUMBER(Regressions!O22),ROUND(Regressions!O22, 1), NA())</f>
        <v>#N/A</v>
      </c>
      <c r="O12" s="551" t="e">
        <f>IF(ISNUMBER(Regressions!Q22),ROUND(Regressions!Q22, 1), NA())</f>
        <v>#N/A</v>
      </c>
      <c r="P12" s="547" t="e">
        <f>IF(ISNUMBER(Regressions!R22),ROUND(Regressions!R22, 1), NA())</f>
        <v>#N/A</v>
      </c>
      <c r="Q12" s="553" t="e">
        <f>IF(ISNUMBER(Regressions!S22),ROUND(Regressions!S22, 1), NA())</f>
        <v>#N/A</v>
      </c>
      <c r="R12" s="549" t="e">
        <f>IF(ISNUMBER(Regressions!T22),ROUND(Regressions!T22, 1), NA())</f>
        <v>#N/A</v>
      </c>
      <c r="S12" s="550" t="e">
        <f>IF(ISNUMBER(Regressions!U22),ROUND(Regressions!U22, 1), NA())</f>
        <v>#N/A</v>
      </c>
    </row>
    <row r="13" spans="1:19" x14ac:dyDescent="0.25">
      <c r="A13" s="542" t="str">
        <f>+Introduction!$C$7</f>
        <v>تونس</v>
      </c>
      <c r="B13" s="543">
        <f>IF(ISBLANK(Regressions!B23), " ", Regressions!B23)</f>
        <v>2009</v>
      </c>
      <c r="C13" s="542" t="str">
        <f>HLOOKUP(Introduction!$G$4,nametranslations,24,FALSE)</f>
        <v>المجموع</v>
      </c>
      <c r="D13" s="545">
        <f>IF(ISBLANK(Regressions!D23), " ", Regressions!D23)</f>
        <v>2852947</v>
      </c>
      <c r="E13" s="546" t="e">
        <f>IF(ISNUMBER(Regressions!E23),ROUND(Regressions!E23, 1), NA())</f>
        <v>#N/A</v>
      </c>
      <c r="F13" s="547">
        <f>IF(ISNUMBER(Regressions!F23),ROUND(Regressions!F23, 1), NA())</f>
        <v>86.7</v>
      </c>
      <c r="G13" s="548" t="e">
        <f>IF(ISNUMBER(Regressions!G23),ROUND(Regressions!G23, 1), NA())</f>
        <v>#N/A</v>
      </c>
      <c r="H13" s="549" t="e">
        <f>IF(ISNUMBER(Regressions!H23),ROUND(Regressions!H23, 1), NA())</f>
        <v>#N/A</v>
      </c>
      <c r="I13" s="550">
        <f>IF(ISNUMBER(Regressions!I23),ROUND(Regressions!I23, 1), NA())</f>
        <v>13.3</v>
      </c>
      <c r="J13" s="551">
        <f>IF(ISNUMBER(Regressions!K23),ROUND(Regressions!K23, 1), NA())</f>
        <v>99.6</v>
      </c>
      <c r="K13" s="547">
        <f>IF(ISNUMBER(Regressions!L23),ROUND(Regressions!L23, 1), NA())</f>
        <v>87.9</v>
      </c>
      <c r="L13" s="552" t="e">
        <f>IF(ISNUMBER(Regressions!M23),ROUND(Regressions!M23, 1), NA())</f>
        <v>#N/A</v>
      </c>
      <c r="M13" s="549" t="e">
        <f>IF(ISNUMBER(Regressions!N23),ROUND(Regressions!N23, 1), NA())</f>
        <v>#N/A</v>
      </c>
      <c r="N13" s="550">
        <f>IF(ISNUMBER(Regressions!O23),ROUND(Regressions!O23, 1), NA())</f>
        <v>12.1</v>
      </c>
      <c r="O13" s="551" t="e">
        <f>IF(ISNUMBER(Regressions!Q23),ROUND(Regressions!Q23, 1), NA())</f>
        <v>#N/A</v>
      </c>
      <c r="P13" s="547" t="e">
        <f>IF(ISNUMBER(Regressions!R23),ROUND(Regressions!R23, 1), NA())</f>
        <v>#N/A</v>
      </c>
      <c r="Q13" s="553" t="e">
        <f>IF(ISNUMBER(Regressions!S23),ROUND(Regressions!S23, 1), NA())</f>
        <v>#N/A</v>
      </c>
      <c r="R13" s="549" t="e">
        <f>IF(ISNUMBER(Regressions!T23),ROUND(Regressions!T23, 1), NA())</f>
        <v>#N/A</v>
      </c>
      <c r="S13" s="550" t="e">
        <f>IF(ISNUMBER(Regressions!U23),ROUND(Regressions!U23, 1), NA())</f>
        <v>#N/A</v>
      </c>
    </row>
    <row r="14" spans="1:19" x14ac:dyDescent="0.25">
      <c r="A14" s="542" t="str">
        <f>+Introduction!$C$7</f>
        <v>تونس</v>
      </c>
      <c r="B14" s="543">
        <f>IF(ISBLANK(Regressions!B24), " ", Regressions!B24)</f>
        <v>2010</v>
      </c>
      <c r="C14" s="542" t="str">
        <f>HLOOKUP(Introduction!$G$4,nametranslations,24,FALSE)</f>
        <v>المجموع</v>
      </c>
      <c r="D14" s="545">
        <f>IF(ISBLANK(Regressions!D24), " ", Regressions!D24)</f>
        <v>2822569</v>
      </c>
      <c r="E14" s="546" t="e">
        <f>IF(ISNUMBER(Regressions!E24),ROUND(Regressions!E24, 1), NA())</f>
        <v>#N/A</v>
      </c>
      <c r="F14" s="547">
        <f>IF(ISNUMBER(Regressions!F24),ROUND(Regressions!F24, 1), NA())</f>
        <v>86.7</v>
      </c>
      <c r="G14" s="548" t="e">
        <f>IF(ISNUMBER(Regressions!G24),ROUND(Regressions!G24, 1), NA())</f>
        <v>#N/A</v>
      </c>
      <c r="H14" s="549" t="e">
        <f>IF(ISNUMBER(Regressions!H24),ROUND(Regressions!H24, 1), NA())</f>
        <v>#N/A</v>
      </c>
      <c r="I14" s="550">
        <f>IF(ISNUMBER(Regressions!I24),ROUND(Regressions!I24, 1), NA())</f>
        <v>13.3</v>
      </c>
      <c r="J14" s="551">
        <f>IF(ISNUMBER(Regressions!K24),ROUND(Regressions!K24, 1), NA())</f>
        <v>99.6</v>
      </c>
      <c r="K14" s="547">
        <f>IF(ISNUMBER(Regressions!L24),ROUND(Regressions!L24, 1), NA())</f>
        <v>87.9</v>
      </c>
      <c r="L14" s="552" t="e">
        <f>IF(ISNUMBER(Regressions!M24),ROUND(Regressions!M24, 1), NA())</f>
        <v>#N/A</v>
      </c>
      <c r="M14" s="549" t="e">
        <f>IF(ISNUMBER(Regressions!N24),ROUND(Regressions!N24, 1), NA())</f>
        <v>#N/A</v>
      </c>
      <c r="N14" s="550">
        <f>IF(ISNUMBER(Regressions!O24),ROUND(Regressions!O24, 1), NA())</f>
        <v>12.1</v>
      </c>
      <c r="O14" s="551">
        <f>IF(ISNUMBER(Regressions!Q24),ROUND(Regressions!Q24, 1), NA())</f>
        <v>93.1</v>
      </c>
      <c r="P14" s="547" t="e">
        <f>IF(ISNUMBER(Regressions!R24),ROUND(Regressions!R24, 1), NA())</f>
        <v>#N/A</v>
      </c>
      <c r="Q14" s="553" t="e">
        <f>IF(ISNUMBER(Regressions!S24),ROUND(Regressions!S24, 1), NA())</f>
        <v>#N/A</v>
      </c>
      <c r="R14" s="549" t="e">
        <f>IF(ISNUMBER(Regressions!T24),ROUND(Regressions!T24, 1), NA())</f>
        <v>#N/A</v>
      </c>
      <c r="S14" s="550">
        <f>IF(ISNUMBER(Regressions!U24),ROUND(Regressions!U24, 1), NA())</f>
        <v>6.9</v>
      </c>
    </row>
    <row r="15" spans="1:19" x14ac:dyDescent="0.25">
      <c r="A15" s="542" t="str">
        <f>+Introduction!$C$7</f>
        <v>تونس</v>
      </c>
      <c r="B15" s="543">
        <f>IF(ISBLANK(Regressions!B25), " ", Regressions!B25)</f>
        <v>2011</v>
      </c>
      <c r="C15" s="542" t="str">
        <f>HLOOKUP(Introduction!$G$4,nametranslations,24,FALSE)</f>
        <v>المجموع</v>
      </c>
      <c r="D15" s="545">
        <f>IF(ISBLANK(Regressions!D25), " ", Regressions!D25)</f>
        <v>2802964</v>
      </c>
      <c r="E15" s="546">
        <f>IF(ISNUMBER(Regressions!E25),ROUND(Regressions!E25, 1), NA())</f>
        <v>90.7</v>
      </c>
      <c r="F15" s="547">
        <f>IF(ISNUMBER(Regressions!F25),ROUND(Regressions!F25, 1), NA())</f>
        <v>86.7</v>
      </c>
      <c r="G15" s="548" t="e">
        <f>IF(ISNUMBER(Regressions!G25),ROUND(Regressions!G25, 1), NA())</f>
        <v>#N/A</v>
      </c>
      <c r="H15" s="549" t="e">
        <f>IF(ISNUMBER(Regressions!H25),ROUND(Regressions!H25, 1), NA())</f>
        <v>#N/A</v>
      </c>
      <c r="I15" s="550">
        <f>IF(ISNUMBER(Regressions!I25),ROUND(Regressions!I25, 1), NA())</f>
        <v>13.3</v>
      </c>
      <c r="J15" s="551">
        <f>IF(ISNUMBER(Regressions!K25),ROUND(Regressions!K25, 1), NA())</f>
        <v>99.6</v>
      </c>
      <c r="K15" s="547">
        <f>IF(ISNUMBER(Regressions!L25),ROUND(Regressions!L25, 1), NA())</f>
        <v>87.9</v>
      </c>
      <c r="L15" s="552">
        <f>IF(ISNUMBER(Regressions!M25),ROUND(Regressions!M25, 1), NA())</f>
        <v>62.7</v>
      </c>
      <c r="M15" s="549">
        <f>IF(ISNUMBER(Regressions!N25),ROUND(Regressions!N25, 1), NA())</f>
        <v>25.2</v>
      </c>
      <c r="N15" s="550">
        <f>IF(ISNUMBER(Regressions!O25),ROUND(Regressions!O25, 1), NA())</f>
        <v>12.1</v>
      </c>
      <c r="O15" s="551">
        <f>IF(ISNUMBER(Regressions!Q25),ROUND(Regressions!Q25, 1), NA())</f>
        <v>93.1</v>
      </c>
      <c r="P15" s="547" t="e">
        <f>IF(ISNUMBER(Regressions!R25),ROUND(Regressions!R25, 1), NA())</f>
        <v>#N/A</v>
      </c>
      <c r="Q15" s="553">
        <f>IF(ISNUMBER(Regressions!S25),ROUND(Regressions!S25, 1), NA())</f>
        <v>38.1</v>
      </c>
      <c r="R15" s="549">
        <f>IF(ISNUMBER(Regressions!T25),ROUND(Regressions!T25, 1), NA())</f>
        <v>55</v>
      </c>
      <c r="S15" s="550">
        <f>IF(ISNUMBER(Regressions!U25),ROUND(Regressions!U25, 1), NA())</f>
        <v>6.9</v>
      </c>
    </row>
    <row r="16" spans="1:19" x14ac:dyDescent="0.25">
      <c r="A16" s="542" t="str">
        <f>+Introduction!$C$7</f>
        <v>تونس</v>
      </c>
      <c r="B16" s="543">
        <f>IF(ISBLANK(Regressions!B26), " ", Regressions!B26)</f>
        <v>2012</v>
      </c>
      <c r="C16" s="542" t="str">
        <f>HLOOKUP(Introduction!$G$4,nametranslations,24,FALSE)</f>
        <v>المجموع</v>
      </c>
      <c r="D16" s="545">
        <f>IF(ISBLANK(Regressions!D26), " ", Regressions!D26)</f>
        <v>2792715</v>
      </c>
      <c r="E16" s="546">
        <f>IF(ISNUMBER(Regressions!E26),ROUND(Regressions!E26, 1), NA())</f>
        <v>90.7</v>
      </c>
      <c r="F16" s="547">
        <f>IF(ISNUMBER(Regressions!F26),ROUND(Regressions!F26, 1), NA())</f>
        <v>87.3</v>
      </c>
      <c r="G16" s="548">
        <f>IF(ISNUMBER(Regressions!G26),ROUND(Regressions!G26, 1), NA())</f>
        <v>69.5</v>
      </c>
      <c r="H16" s="549">
        <f>IF(ISNUMBER(Regressions!H26),ROUND(Regressions!H26, 1), NA())</f>
        <v>17.8</v>
      </c>
      <c r="I16" s="550">
        <f>IF(ISNUMBER(Regressions!I26),ROUND(Regressions!I26, 1), NA())</f>
        <v>12.7</v>
      </c>
      <c r="J16" s="551">
        <f>IF(ISNUMBER(Regressions!K26),ROUND(Regressions!K26, 1), NA())</f>
        <v>99.6</v>
      </c>
      <c r="K16" s="547">
        <f>IF(ISNUMBER(Regressions!L26),ROUND(Regressions!L26, 1), NA())</f>
        <v>87.9</v>
      </c>
      <c r="L16" s="552">
        <f>IF(ISNUMBER(Regressions!M26),ROUND(Regressions!M26, 1), NA())</f>
        <v>62.7</v>
      </c>
      <c r="M16" s="549">
        <f>IF(ISNUMBER(Regressions!N26),ROUND(Regressions!N26, 1), NA())</f>
        <v>25.2</v>
      </c>
      <c r="N16" s="550">
        <f>IF(ISNUMBER(Regressions!O26),ROUND(Regressions!O26, 1), NA())</f>
        <v>12.1</v>
      </c>
      <c r="O16" s="551">
        <f>IF(ISNUMBER(Regressions!Q26),ROUND(Regressions!Q26, 1), NA())</f>
        <v>93.1</v>
      </c>
      <c r="P16" s="547" t="e">
        <f>IF(ISNUMBER(Regressions!R26),ROUND(Regressions!R26, 1), NA())</f>
        <v>#N/A</v>
      </c>
      <c r="Q16" s="553">
        <f>IF(ISNUMBER(Regressions!S26),ROUND(Regressions!S26, 1), NA())</f>
        <v>38.1</v>
      </c>
      <c r="R16" s="549">
        <f>IF(ISNUMBER(Regressions!T26),ROUND(Regressions!T26, 1), NA())</f>
        <v>55</v>
      </c>
      <c r="S16" s="550">
        <f>IF(ISNUMBER(Regressions!U26),ROUND(Regressions!U26, 1), NA())</f>
        <v>6.9</v>
      </c>
    </row>
    <row r="17" spans="1:19" x14ac:dyDescent="0.25">
      <c r="A17" s="542" t="str">
        <f>+Introduction!$C$7</f>
        <v>تونس</v>
      </c>
      <c r="B17" s="543">
        <f>IF(ISBLANK(Regressions!B27), " ", Regressions!B27)</f>
        <v>2013</v>
      </c>
      <c r="C17" s="542" t="str">
        <f>HLOOKUP(Introduction!$G$4,nametranslations,24,FALSE)</f>
        <v>المجموع</v>
      </c>
      <c r="D17" s="545">
        <f>IF(ISBLANK(Regressions!D27), " ", Regressions!D27)</f>
        <v>2794703</v>
      </c>
      <c r="E17" s="546">
        <f>IF(ISNUMBER(Regressions!E27),ROUND(Regressions!E27, 1), NA())</f>
        <v>90.7</v>
      </c>
      <c r="F17" s="547">
        <f>IF(ISNUMBER(Regressions!F27),ROUND(Regressions!F27, 1), NA())</f>
        <v>88</v>
      </c>
      <c r="G17" s="548">
        <f>IF(ISNUMBER(Regressions!G27),ROUND(Regressions!G27, 1), NA())</f>
        <v>69.5</v>
      </c>
      <c r="H17" s="549">
        <f>IF(ISNUMBER(Regressions!H27),ROUND(Regressions!H27, 1), NA())</f>
        <v>18.5</v>
      </c>
      <c r="I17" s="550">
        <f>IF(ISNUMBER(Regressions!I27),ROUND(Regressions!I27, 1), NA())</f>
        <v>12</v>
      </c>
      <c r="J17" s="551">
        <f>IF(ISNUMBER(Regressions!K27),ROUND(Regressions!K27, 1), NA())</f>
        <v>99.6</v>
      </c>
      <c r="K17" s="547">
        <f>IF(ISNUMBER(Regressions!L27),ROUND(Regressions!L27, 1), NA())</f>
        <v>87.9</v>
      </c>
      <c r="L17" s="552">
        <f>IF(ISNUMBER(Regressions!M27),ROUND(Regressions!M27, 1), NA())</f>
        <v>62.7</v>
      </c>
      <c r="M17" s="549">
        <f>IF(ISNUMBER(Regressions!N27),ROUND(Regressions!N27, 1), NA())</f>
        <v>25.2</v>
      </c>
      <c r="N17" s="550">
        <f>IF(ISNUMBER(Regressions!O27),ROUND(Regressions!O27, 1), NA())</f>
        <v>12.1</v>
      </c>
      <c r="O17" s="551">
        <f>IF(ISNUMBER(Regressions!Q27),ROUND(Regressions!Q27, 1), NA())</f>
        <v>93.1</v>
      </c>
      <c r="P17" s="547" t="e">
        <f>IF(ISNUMBER(Regressions!R27),ROUND(Regressions!R27, 1), NA())</f>
        <v>#N/A</v>
      </c>
      <c r="Q17" s="553">
        <f>IF(ISNUMBER(Regressions!S27),ROUND(Regressions!S27, 1), NA())</f>
        <v>38.1</v>
      </c>
      <c r="R17" s="549">
        <f>IF(ISNUMBER(Regressions!T27),ROUND(Regressions!T27, 1), NA())</f>
        <v>55</v>
      </c>
      <c r="S17" s="550">
        <f>IF(ISNUMBER(Regressions!U27),ROUND(Regressions!U27, 1), NA())</f>
        <v>6.9</v>
      </c>
    </row>
    <row r="18" spans="1:19" x14ac:dyDescent="0.25">
      <c r="A18" s="542" t="str">
        <f>+Introduction!$C$7</f>
        <v>تونس</v>
      </c>
      <c r="B18" s="543">
        <f>IF(ISBLANK(Regressions!B28), " ", Regressions!B28)</f>
        <v>2014</v>
      </c>
      <c r="C18" s="542" t="str">
        <f>HLOOKUP(Introduction!$G$4,nametranslations,24,FALSE)</f>
        <v>المجموع</v>
      </c>
      <c r="D18" s="545">
        <f>IF(ISBLANK(Regressions!D28), " ", Regressions!D28)</f>
        <v>2807984</v>
      </c>
      <c r="E18" s="546">
        <f>IF(ISNUMBER(Regressions!E28),ROUND(Regressions!E28, 1), NA())</f>
        <v>90.7</v>
      </c>
      <c r="F18" s="547">
        <f>IF(ISNUMBER(Regressions!F28),ROUND(Regressions!F28, 1), NA())</f>
        <v>88.6</v>
      </c>
      <c r="G18" s="548">
        <f>IF(ISNUMBER(Regressions!G28),ROUND(Regressions!G28, 1), NA())</f>
        <v>69.5</v>
      </c>
      <c r="H18" s="549">
        <f>IF(ISNUMBER(Regressions!H28),ROUND(Regressions!H28, 1), NA())</f>
        <v>19.100000000000001</v>
      </c>
      <c r="I18" s="550">
        <f>IF(ISNUMBER(Regressions!I28),ROUND(Regressions!I28, 1), NA())</f>
        <v>11.4</v>
      </c>
      <c r="J18" s="551">
        <f>IF(ISNUMBER(Regressions!K28),ROUND(Regressions!K28, 1), NA())</f>
        <v>99.6</v>
      </c>
      <c r="K18" s="547">
        <f>IF(ISNUMBER(Regressions!L28),ROUND(Regressions!L28, 1), NA())</f>
        <v>89.3</v>
      </c>
      <c r="L18" s="552">
        <f>IF(ISNUMBER(Regressions!M28),ROUND(Regressions!M28, 1), NA())</f>
        <v>62.7</v>
      </c>
      <c r="M18" s="549">
        <f>IF(ISNUMBER(Regressions!N28),ROUND(Regressions!N28, 1), NA())</f>
        <v>26.6</v>
      </c>
      <c r="N18" s="550">
        <f>IF(ISNUMBER(Regressions!O28),ROUND(Regressions!O28, 1), NA())</f>
        <v>10.7</v>
      </c>
      <c r="O18" s="551">
        <f>IF(ISNUMBER(Regressions!Q28),ROUND(Regressions!Q28, 1), NA())</f>
        <v>93.1</v>
      </c>
      <c r="P18" s="547" t="e">
        <f>IF(ISNUMBER(Regressions!R28),ROUND(Regressions!R28, 1), NA())</f>
        <v>#N/A</v>
      </c>
      <c r="Q18" s="553">
        <f>IF(ISNUMBER(Regressions!S28),ROUND(Regressions!S28, 1), NA())</f>
        <v>38.1</v>
      </c>
      <c r="R18" s="549">
        <f>IF(ISNUMBER(Regressions!T28),ROUND(Regressions!T28, 1), NA())</f>
        <v>55</v>
      </c>
      <c r="S18" s="550">
        <f>IF(ISNUMBER(Regressions!U28),ROUND(Regressions!U28, 1), NA())</f>
        <v>6.9</v>
      </c>
    </row>
    <row r="19" spans="1:19" x14ac:dyDescent="0.25">
      <c r="A19" s="542" t="str">
        <f>+Introduction!$C$7</f>
        <v>تونس</v>
      </c>
      <c r="B19" s="543">
        <f>IF(ISBLANK(Regressions!B29), " ", Regressions!B29)</f>
        <v>2015</v>
      </c>
      <c r="C19" s="542" t="str">
        <f>HLOOKUP(Introduction!$G$4,nametranslations,24,FALSE)</f>
        <v>المجموع</v>
      </c>
      <c r="D19" s="545">
        <f>IF(ISBLANK(Regressions!D29), " ", Regressions!D29)</f>
        <v>2823433</v>
      </c>
      <c r="E19" s="546">
        <f>IF(ISNUMBER(Regressions!E29),ROUND(Regressions!E29, 1), NA())</f>
        <v>90.7</v>
      </c>
      <c r="F19" s="547">
        <f>IF(ISNUMBER(Regressions!F29),ROUND(Regressions!F29, 1), NA())</f>
        <v>89.3</v>
      </c>
      <c r="G19" s="548">
        <f>IF(ISNUMBER(Regressions!G29),ROUND(Regressions!G29, 1), NA())</f>
        <v>69.5</v>
      </c>
      <c r="H19" s="549">
        <f>IF(ISNUMBER(Regressions!H29),ROUND(Regressions!H29, 1), NA())</f>
        <v>19.8</v>
      </c>
      <c r="I19" s="550">
        <f>IF(ISNUMBER(Regressions!I29),ROUND(Regressions!I29, 1), NA())</f>
        <v>10.7</v>
      </c>
      <c r="J19" s="551">
        <f>IF(ISNUMBER(Regressions!K29),ROUND(Regressions!K29, 1), NA())</f>
        <v>99.6</v>
      </c>
      <c r="K19" s="547">
        <f>IF(ISNUMBER(Regressions!L29),ROUND(Regressions!L29, 1), NA())</f>
        <v>90.7</v>
      </c>
      <c r="L19" s="552">
        <f>IF(ISNUMBER(Regressions!M29),ROUND(Regressions!M29, 1), NA())</f>
        <v>62.7</v>
      </c>
      <c r="M19" s="549">
        <f>IF(ISNUMBER(Regressions!N29),ROUND(Regressions!N29, 1), NA())</f>
        <v>28</v>
      </c>
      <c r="N19" s="550">
        <f>IF(ISNUMBER(Regressions!O29),ROUND(Regressions!O29, 1), NA())</f>
        <v>9.3000000000000007</v>
      </c>
      <c r="O19" s="551">
        <f>IF(ISNUMBER(Regressions!Q29),ROUND(Regressions!Q29, 1), NA())</f>
        <v>93.7</v>
      </c>
      <c r="P19" s="547" t="e">
        <f>IF(ISNUMBER(Regressions!R29),ROUND(Regressions!R29, 1), NA())</f>
        <v>#N/A</v>
      </c>
      <c r="Q19" s="553">
        <f>IF(ISNUMBER(Regressions!S29),ROUND(Regressions!S29, 1), NA())</f>
        <v>38.1</v>
      </c>
      <c r="R19" s="549">
        <f>IF(ISNUMBER(Regressions!T29),ROUND(Regressions!T29, 1), NA())</f>
        <v>55.6</v>
      </c>
      <c r="S19" s="550">
        <f>IF(ISNUMBER(Regressions!U29),ROUND(Regressions!U29, 1), NA())</f>
        <v>6.3</v>
      </c>
    </row>
    <row r="20" spans="1:19" x14ac:dyDescent="0.25">
      <c r="A20" s="542" t="str">
        <f>+Introduction!$C$7</f>
        <v>تونس</v>
      </c>
      <c r="B20" s="543">
        <f>IF(ISBLANK(Regressions!B30), " ", Regressions!B30)</f>
        <v>2016</v>
      </c>
      <c r="C20" s="542" t="str">
        <f>HLOOKUP(Introduction!$G$4,nametranslations,24,FALSE)</f>
        <v>المجموع</v>
      </c>
      <c r="D20" s="545">
        <f>IF(ISBLANK(Regressions!D30), " ", Regressions!D30)</f>
        <v>2850809</v>
      </c>
      <c r="E20" s="546">
        <f>IF(ISNUMBER(Regressions!E30),ROUND(Regressions!E30, 1), NA())</f>
        <v>90.7</v>
      </c>
      <c r="F20" s="547">
        <f>IF(ISNUMBER(Regressions!F30),ROUND(Regressions!F30, 1), NA())</f>
        <v>89.9</v>
      </c>
      <c r="G20" s="548">
        <f>IF(ISNUMBER(Regressions!G30),ROUND(Regressions!G30, 1), NA())</f>
        <v>69.5</v>
      </c>
      <c r="H20" s="549">
        <f>IF(ISNUMBER(Regressions!H30),ROUND(Regressions!H30, 1), NA())</f>
        <v>20.399999999999999</v>
      </c>
      <c r="I20" s="550">
        <f>IF(ISNUMBER(Regressions!I30),ROUND(Regressions!I30, 1), NA())</f>
        <v>10.1</v>
      </c>
      <c r="J20" s="551">
        <f>IF(ISNUMBER(Regressions!K30),ROUND(Regressions!K30, 1), NA())</f>
        <v>99.6</v>
      </c>
      <c r="K20" s="547">
        <f>IF(ISNUMBER(Regressions!L30),ROUND(Regressions!L30, 1), NA())</f>
        <v>92.1</v>
      </c>
      <c r="L20" s="552">
        <f>IF(ISNUMBER(Regressions!M30),ROUND(Regressions!M30, 1), NA())</f>
        <v>62.7</v>
      </c>
      <c r="M20" s="549">
        <f>IF(ISNUMBER(Regressions!N30),ROUND(Regressions!N30, 1), NA())</f>
        <v>29.4</v>
      </c>
      <c r="N20" s="550">
        <f>IF(ISNUMBER(Regressions!O30),ROUND(Regressions!O30, 1), NA())</f>
        <v>7.9</v>
      </c>
      <c r="O20" s="551">
        <f>IF(ISNUMBER(Regressions!Q30),ROUND(Regressions!Q30, 1), NA())</f>
        <v>94.3</v>
      </c>
      <c r="P20" s="547" t="e">
        <f>IF(ISNUMBER(Regressions!R30),ROUND(Regressions!R30, 1), NA())</f>
        <v>#N/A</v>
      </c>
      <c r="Q20" s="553">
        <f>IF(ISNUMBER(Regressions!S30),ROUND(Regressions!S30, 1), NA())</f>
        <v>38.1</v>
      </c>
      <c r="R20" s="549">
        <f>IF(ISNUMBER(Regressions!T30),ROUND(Regressions!T30, 1), NA())</f>
        <v>56.2</v>
      </c>
      <c r="S20" s="550">
        <f>IF(ISNUMBER(Regressions!U30),ROUND(Regressions!U30, 1), NA())</f>
        <v>5.7</v>
      </c>
    </row>
    <row r="21" spans="1:19" x14ac:dyDescent="0.25">
      <c r="A21" s="542" t="str">
        <f>+Introduction!$C$7</f>
        <v>تونس</v>
      </c>
      <c r="B21" s="543">
        <f>IF(ISBLANK(Regressions!B31), " ", Regressions!B31)</f>
        <v>2017</v>
      </c>
      <c r="C21" s="542" t="str">
        <f>HLOOKUP(Introduction!$G$4,nametranslations,24,FALSE)</f>
        <v>المجموع</v>
      </c>
      <c r="D21" s="545">
        <f>IF(ISBLANK(Regressions!D31), " ", Regressions!D31)</f>
        <v>2898451</v>
      </c>
      <c r="E21" s="546">
        <f>IF(ISNUMBER(Regressions!E31),ROUND(Regressions!E31, 1), NA())</f>
        <v>90.7</v>
      </c>
      <c r="F21" s="547">
        <f>IF(ISNUMBER(Regressions!F31),ROUND(Regressions!F31, 1), NA())</f>
        <v>90.6</v>
      </c>
      <c r="G21" s="548">
        <f>IF(ISNUMBER(Regressions!G31),ROUND(Regressions!G31, 1), NA())</f>
        <v>69.5</v>
      </c>
      <c r="H21" s="549">
        <f>IF(ISNUMBER(Regressions!H31),ROUND(Regressions!H31, 1), NA())</f>
        <v>21.1</v>
      </c>
      <c r="I21" s="550">
        <f>IF(ISNUMBER(Regressions!I31),ROUND(Regressions!I31, 1), NA())</f>
        <v>9.4</v>
      </c>
      <c r="J21" s="551">
        <f>IF(ISNUMBER(Regressions!K31),ROUND(Regressions!K31, 1), NA())</f>
        <v>99.6</v>
      </c>
      <c r="K21" s="547">
        <f>IF(ISNUMBER(Regressions!L31),ROUND(Regressions!L31, 1), NA())</f>
        <v>93.4</v>
      </c>
      <c r="L21" s="552">
        <f>IF(ISNUMBER(Regressions!M31),ROUND(Regressions!M31, 1), NA())</f>
        <v>62.7</v>
      </c>
      <c r="M21" s="549">
        <f>IF(ISNUMBER(Regressions!N31),ROUND(Regressions!N31, 1), NA())</f>
        <v>30.7</v>
      </c>
      <c r="N21" s="550">
        <f>IF(ISNUMBER(Regressions!O31),ROUND(Regressions!O31, 1), NA())</f>
        <v>6.6</v>
      </c>
      <c r="O21" s="551">
        <f>IF(ISNUMBER(Regressions!Q31),ROUND(Regressions!Q31, 1), NA())</f>
        <v>94.9</v>
      </c>
      <c r="P21" s="547" t="e">
        <f>IF(ISNUMBER(Regressions!R31),ROUND(Regressions!R31, 1), NA())</f>
        <v>#N/A</v>
      </c>
      <c r="Q21" s="553">
        <f>IF(ISNUMBER(Regressions!S31),ROUND(Regressions!S31, 1), NA())</f>
        <v>38.1</v>
      </c>
      <c r="R21" s="549">
        <f>IF(ISNUMBER(Regressions!T31),ROUND(Regressions!T31, 1), NA())</f>
        <v>56.8</v>
      </c>
      <c r="S21" s="550">
        <f>IF(ISNUMBER(Regressions!U31),ROUND(Regressions!U31, 1), NA())</f>
        <v>5.0999999999999996</v>
      </c>
    </row>
    <row r="22" spans="1:19" x14ac:dyDescent="0.25">
      <c r="A22" s="542" t="str">
        <f>+Introduction!$C$7</f>
        <v>تونس</v>
      </c>
      <c r="B22" s="543">
        <f>IF(ISBLANK(Regressions!B32), " ", Regressions!B32)</f>
        <v>2018</v>
      </c>
      <c r="C22" s="542" t="str">
        <f>HLOOKUP(Introduction!$G$4,nametranslations,24,FALSE)</f>
        <v>المجموع</v>
      </c>
      <c r="D22" s="545">
        <f>IF(ISBLANK(Regressions!D32), " ", Regressions!D32)</f>
        <v>2945809</v>
      </c>
      <c r="E22" s="546">
        <f>IF(ISNUMBER(Regressions!E32),ROUND(Regressions!E32, 1), NA())</f>
        <v>91.2</v>
      </c>
      <c r="F22" s="547">
        <f>IF(ISNUMBER(Regressions!F32),ROUND(Regressions!F32, 1), NA())</f>
        <v>91.2</v>
      </c>
      <c r="G22" s="548">
        <f>IF(ISNUMBER(Regressions!G32),ROUND(Regressions!G32, 1), NA())</f>
        <v>69.5</v>
      </c>
      <c r="H22" s="549">
        <f>IF(ISNUMBER(Regressions!H32),ROUND(Regressions!H32, 1), NA())</f>
        <v>21.7</v>
      </c>
      <c r="I22" s="550">
        <f>IF(ISNUMBER(Regressions!I32),ROUND(Regressions!I32, 1), NA())</f>
        <v>8.8000000000000007</v>
      </c>
      <c r="J22" s="551">
        <f>IF(ISNUMBER(Regressions!K32),ROUND(Regressions!K32, 1), NA())</f>
        <v>99.6</v>
      </c>
      <c r="K22" s="547">
        <f>IF(ISNUMBER(Regressions!L32),ROUND(Regressions!L32, 1), NA())</f>
        <v>94.8</v>
      </c>
      <c r="L22" s="552">
        <f>IF(ISNUMBER(Regressions!M32),ROUND(Regressions!M32, 1), NA())</f>
        <v>62.7</v>
      </c>
      <c r="M22" s="549">
        <f>IF(ISNUMBER(Regressions!N32),ROUND(Regressions!N32, 1), NA())</f>
        <v>32.1</v>
      </c>
      <c r="N22" s="550">
        <f>IF(ISNUMBER(Regressions!O32),ROUND(Regressions!O32, 1), NA())</f>
        <v>5.2</v>
      </c>
      <c r="O22" s="551">
        <f>IF(ISNUMBER(Regressions!Q32),ROUND(Regressions!Q32, 1), NA())</f>
        <v>95.5</v>
      </c>
      <c r="P22" s="547" t="e">
        <f>IF(ISNUMBER(Regressions!R32),ROUND(Regressions!R32, 1), NA())</f>
        <v>#N/A</v>
      </c>
      <c r="Q22" s="553">
        <f>IF(ISNUMBER(Regressions!S32),ROUND(Regressions!S32, 1), NA())</f>
        <v>38.1</v>
      </c>
      <c r="R22" s="549">
        <f>IF(ISNUMBER(Regressions!T32),ROUND(Regressions!T32, 1), NA())</f>
        <v>57.4</v>
      </c>
      <c r="S22" s="550">
        <f>IF(ISNUMBER(Regressions!U32),ROUND(Regressions!U32, 1), NA())</f>
        <v>4.5</v>
      </c>
    </row>
    <row r="23" spans="1:19" x14ac:dyDescent="0.25">
      <c r="A23" s="542" t="str">
        <f>+Introduction!$C$7</f>
        <v>تونس</v>
      </c>
      <c r="B23" s="543">
        <f>IF(ISBLANK(Regressions!B33), " ", Regressions!B33)</f>
        <v>2019</v>
      </c>
      <c r="C23" s="542" t="str">
        <f>HLOOKUP(Introduction!$G$4,nametranslations,24,FALSE)</f>
        <v>المجموع</v>
      </c>
      <c r="D23" s="545">
        <f>IF(ISBLANK(Regressions!D33), " ", Regressions!D33)</f>
        <v>2994886</v>
      </c>
      <c r="E23" s="546">
        <f>IF(ISNUMBER(Regressions!E33),ROUND(Regressions!E33, 1), NA())</f>
        <v>91.9</v>
      </c>
      <c r="F23" s="547">
        <f>IF(ISNUMBER(Regressions!F33),ROUND(Regressions!F33, 1), NA())</f>
        <v>91.9</v>
      </c>
      <c r="G23" s="548">
        <f>IF(ISNUMBER(Regressions!G33),ROUND(Regressions!G33, 1), NA())</f>
        <v>69.5</v>
      </c>
      <c r="H23" s="549">
        <f>IF(ISNUMBER(Regressions!H33),ROUND(Regressions!H33, 1), NA())</f>
        <v>22.4</v>
      </c>
      <c r="I23" s="550">
        <f>IF(ISNUMBER(Regressions!I33),ROUND(Regressions!I33, 1), NA())</f>
        <v>8.1</v>
      </c>
      <c r="J23" s="551">
        <f>IF(ISNUMBER(Regressions!K33),ROUND(Regressions!K33, 1), NA())</f>
        <v>99.6</v>
      </c>
      <c r="K23" s="547">
        <f>IF(ISNUMBER(Regressions!L33),ROUND(Regressions!L33, 1), NA())</f>
        <v>96.2</v>
      </c>
      <c r="L23" s="552">
        <f>IF(ISNUMBER(Regressions!M33),ROUND(Regressions!M33, 1), NA())</f>
        <v>62.7</v>
      </c>
      <c r="M23" s="549">
        <f>IF(ISNUMBER(Regressions!N33),ROUND(Regressions!N33, 1), NA())</f>
        <v>33.5</v>
      </c>
      <c r="N23" s="550">
        <f>IF(ISNUMBER(Regressions!O33),ROUND(Regressions!O33, 1), NA())</f>
        <v>3.8</v>
      </c>
      <c r="O23" s="551">
        <f>IF(ISNUMBER(Regressions!Q33),ROUND(Regressions!Q33, 1), NA())</f>
        <v>96.1</v>
      </c>
      <c r="P23" s="547" t="e">
        <f>IF(ISNUMBER(Regressions!R33),ROUND(Regressions!R33, 1), NA())</f>
        <v>#N/A</v>
      </c>
      <c r="Q23" s="553">
        <f>IF(ISNUMBER(Regressions!S33),ROUND(Regressions!S33, 1), NA())</f>
        <v>38.1</v>
      </c>
      <c r="R23" s="549">
        <f>IF(ISNUMBER(Regressions!T33),ROUND(Regressions!T33, 1), NA())</f>
        <v>58</v>
      </c>
      <c r="S23" s="550">
        <f>IF(ISNUMBER(Regressions!U33),ROUND(Regressions!U33, 1), NA())</f>
        <v>3.9</v>
      </c>
    </row>
    <row r="24" spans="1:19" x14ac:dyDescent="0.25">
      <c r="A24" s="542" t="str">
        <f>+Introduction!$C$7</f>
        <v>تونس</v>
      </c>
      <c r="B24" s="543">
        <f>IF(ISBLANK(Regressions!B34), " ", Regressions!B34)</f>
        <v>2020</v>
      </c>
      <c r="C24" s="542" t="str">
        <f>HLOOKUP(Introduction!$G$4,nametranslations,24,FALSE)</f>
        <v>المجموع</v>
      </c>
      <c r="D24" s="545">
        <f>IF(ISBLANK(Regressions!D34), " ", Regressions!D34)</f>
        <v>3042335</v>
      </c>
      <c r="E24" s="546" t="e">
        <f>IF(ISNUMBER(Regressions!E34),ROUND(Regressions!E34, 1), NA())</f>
        <v>#N/A</v>
      </c>
      <c r="F24" s="547">
        <f>IF(ISNUMBER(Regressions!F34),ROUND(Regressions!F34, 1), NA())</f>
        <v>92.5</v>
      </c>
      <c r="G24" s="548">
        <f>IF(ISNUMBER(Regressions!G34),ROUND(Regressions!G34, 1), NA())</f>
        <v>69.5</v>
      </c>
      <c r="H24" s="549">
        <f>IF(ISNUMBER(Regressions!H34),ROUND(Regressions!H34, 1), NA())</f>
        <v>23</v>
      </c>
      <c r="I24" s="550">
        <f>IF(ISNUMBER(Regressions!I34),ROUND(Regressions!I34, 1), NA())</f>
        <v>7.5</v>
      </c>
      <c r="J24" s="551">
        <f>IF(ISNUMBER(Regressions!K34),ROUND(Regressions!K34, 1), NA())</f>
        <v>99.6</v>
      </c>
      <c r="K24" s="547">
        <f>IF(ISNUMBER(Regressions!L34),ROUND(Regressions!L34, 1), NA())</f>
        <v>97.6</v>
      </c>
      <c r="L24" s="552" t="e">
        <f>IF(ISNUMBER(Regressions!M34),ROUND(Regressions!M34, 1), NA())</f>
        <v>#N/A</v>
      </c>
      <c r="M24" s="549" t="e">
        <f>IF(ISNUMBER(Regressions!N34),ROUND(Regressions!N34, 1), NA())</f>
        <v>#N/A</v>
      </c>
      <c r="N24" s="550">
        <f>IF(ISNUMBER(Regressions!O34),ROUND(Regressions!O34, 1), NA())</f>
        <v>2.4</v>
      </c>
      <c r="O24" s="551">
        <f>IF(ISNUMBER(Regressions!Q34),ROUND(Regressions!Q34, 1), NA())</f>
        <v>96.7</v>
      </c>
      <c r="P24" s="547" t="e">
        <f>IF(ISNUMBER(Regressions!R34),ROUND(Regressions!R34, 1), NA())</f>
        <v>#N/A</v>
      </c>
      <c r="Q24" s="553" t="e">
        <f>IF(ISNUMBER(Regressions!S34),ROUND(Regressions!S34, 1), NA())</f>
        <v>#N/A</v>
      </c>
      <c r="R24" s="549" t="e">
        <f>IF(ISNUMBER(Regressions!T34),ROUND(Regressions!T34, 1), NA())</f>
        <v>#N/A</v>
      </c>
      <c r="S24" s="550">
        <f>IF(ISNUMBER(Regressions!U34),ROUND(Regressions!U34, 1), NA())</f>
        <v>3.3</v>
      </c>
    </row>
    <row r="25" spans="1:19" x14ac:dyDescent="0.25">
      <c r="A25" s="542" t="str">
        <f>+Introduction!$C$7</f>
        <v>تونس</v>
      </c>
      <c r="B25" s="543">
        <f>IF(ISBLANK(Regressions!B35), " ", Regressions!B35)</f>
        <v>2021</v>
      </c>
      <c r="C25" s="542" t="str">
        <f>HLOOKUP(Introduction!$G$4,nametranslations,24,FALSE)</f>
        <v>المجموع</v>
      </c>
      <c r="D25" s="545">
        <f>IF(ISBLANK(Regressions!D35), " ", Regressions!D35)</f>
        <v>3085284</v>
      </c>
      <c r="E25" s="551" t="e">
        <f>IF(ISNUMBER(Regressions!E35),ROUND(Regressions!E35, 1), NA())</f>
        <v>#N/A</v>
      </c>
      <c r="F25" s="554">
        <f>IF(ISNUMBER(Regressions!F35),ROUND(Regressions!F35, 1), NA())</f>
        <v>93.2</v>
      </c>
      <c r="G25" s="555" t="e">
        <f>IF(ISNUMBER(Regressions!G35),ROUND(Regressions!G35, 1), NA())</f>
        <v>#N/A</v>
      </c>
      <c r="H25" s="549" t="e">
        <f>IF(ISNUMBER(Regressions!H35),ROUND(Regressions!H35, 1), NA())</f>
        <v>#N/A</v>
      </c>
      <c r="I25" s="550">
        <f>IF(ISNUMBER(Regressions!I35),ROUND(Regressions!I35, 1), NA())</f>
        <v>6.8</v>
      </c>
      <c r="J25" s="551">
        <f>IF(ISNUMBER(Regressions!K35),ROUND(Regressions!K35, 1), NA())</f>
        <v>99.6</v>
      </c>
      <c r="K25" s="554">
        <f>IF(ISNUMBER(Regressions!L35),ROUND(Regressions!L35, 1), NA())</f>
        <v>99</v>
      </c>
      <c r="L25" s="556" t="e">
        <f>IF(ISNUMBER(Regressions!M35),ROUND(Regressions!M35, 1), NA())</f>
        <v>#N/A</v>
      </c>
      <c r="M25" s="549" t="e">
        <f>IF(ISNUMBER(Regressions!N35),ROUND(Regressions!N35, 1), NA())</f>
        <v>#N/A</v>
      </c>
      <c r="N25" s="550">
        <f>IF(ISNUMBER(Regressions!O35),ROUND(Regressions!O35, 1), NA())</f>
        <v>1</v>
      </c>
      <c r="O25" s="551">
        <f>IF(ISNUMBER(Regressions!Q35),ROUND(Regressions!Q35, 1), NA())</f>
        <v>97.2</v>
      </c>
      <c r="P25" s="554" t="e">
        <f>IF(ISNUMBER(Regressions!R35),ROUND(Regressions!R35, 1), NA())</f>
        <v>#N/A</v>
      </c>
      <c r="Q25" s="557" t="e">
        <f>IF(ISNUMBER(Regressions!S35),ROUND(Regressions!S35, 1), NA())</f>
        <v>#N/A</v>
      </c>
      <c r="R25" s="549" t="e">
        <f>IF(ISNUMBER(Regressions!T35),ROUND(Regressions!T35, 1), NA())</f>
        <v>#N/A</v>
      </c>
      <c r="S25" s="550">
        <f>IF(ISNUMBER(Regressions!U35),ROUND(Regressions!U35, 1), NA())</f>
        <v>2.8</v>
      </c>
    </row>
    <row r="26" spans="1:19" x14ac:dyDescent="0.25">
      <c r="A26" s="542" t="str">
        <f>+Introduction!$C$7</f>
        <v>تونس</v>
      </c>
      <c r="B26" s="543">
        <f>IF(ISBLANK(Regressions!B36), " ", Regressions!B36)</f>
        <v>2022</v>
      </c>
      <c r="C26" s="542" t="str">
        <f>HLOOKUP(Introduction!$G$4,nametranslations,24,FALSE)</f>
        <v>المجموع</v>
      </c>
      <c r="D26" s="545">
        <f>IF(ISBLANK(Regressions!D36), " ", Regressions!D36)</f>
        <v>3123100</v>
      </c>
      <c r="E26" s="546" t="e">
        <f>IF(ISNUMBER(Regressions!E36),ROUND(Regressions!E36, 1), NA())</f>
        <v>#N/A</v>
      </c>
      <c r="F26" s="547">
        <f>IF(ISNUMBER(Regressions!F36),ROUND(Regressions!F36, 1), NA())</f>
        <v>93.8</v>
      </c>
      <c r="G26" s="548" t="e">
        <f>IF(ISNUMBER(Regressions!G36),ROUND(Regressions!G36, 1), NA())</f>
        <v>#N/A</v>
      </c>
      <c r="H26" s="549" t="e">
        <f>IF(ISNUMBER(Regressions!H36),ROUND(Regressions!H36, 1), NA())</f>
        <v>#N/A</v>
      </c>
      <c r="I26" s="550">
        <f>IF(ISNUMBER(Regressions!I36),ROUND(Regressions!I36, 1), NA())</f>
        <v>6.2</v>
      </c>
      <c r="J26" s="551">
        <f>IF(ISNUMBER(Regressions!K36),ROUND(Regressions!K36, 1), NA())</f>
        <v>100</v>
      </c>
      <c r="K26" s="547">
        <f>IF(ISNUMBER(Regressions!L36),ROUND(Regressions!L36, 1), NA())</f>
        <v>100</v>
      </c>
      <c r="L26" s="552" t="e">
        <f>IF(ISNUMBER(Regressions!M36),ROUND(Regressions!M36, 1), NA())</f>
        <v>#N/A</v>
      </c>
      <c r="M26" s="549" t="e">
        <f>IF(ISNUMBER(Regressions!N36),ROUND(Regressions!N36, 1), NA())</f>
        <v>#N/A</v>
      </c>
      <c r="N26" s="550">
        <f>IF(ISNUMBER(Regressions!O36),ROUND(Regressions!O36, 1), NA())</f>
        <v>0</v>
      </c>
      <c r="O26" s="551">
        <f>IF(ISNUMBER(Regressions!Q36),ROUND(Regressions!Q36, 1), NA())</f>
        <v>97.8</v>
      </c>
      <c r="P26" s="547" t="e">
        <f>IF(ISNUMBER(Regressions!R36),ROUND(Regressions!R36, 1), NA())</f>
        <v>#N/A</v>
      </c>
      <c r="Q26" s="553" t="e">
        <f>IF(ISNUMBER(Regressions!S36),ROUND(Regressions!S36, 1), NA())</f>
        <v>#N/A</v>
      </c>
      <c r="R26" s="549" t="e">
        <f>IF(ISNUMBER(Regressions!T36),ROUND(Regressions!T36, 1), NA())</f>
        <v>#N/A</v>
      </c>
      <c r="S26" s="550">
        <f>IF(ISNUMBER(Regressions!U36),ROUND(Regressions!U36, 1), NA())</f>
        <v>2.2000000000000002</v>
      </c>
    </row>
    <row r="27" spans="1:19" x14ac:dyDescent="0.25">
      <c r="A27" s="542" t="str">
        <f>+Introduction!$C$7</f>
        <v>تونس</v>
      </c>
      <c r="B27" s="543">
        <f>IF(ISBLANK(Regressions!B37), " ", Regressions!B37)</f>
        <v>2023</v>
      </c>
      <c r="C27" s="542" t="str">
        <f>HLOOKUP(Introduction!$G$4,nametranslations,24,FALSE)</f>
        <v>المجموع</v>
      </c>
      <c r="D27" s="545">
        <f>IF(ISBLANK(Regressions!D37), " ", Regressions!D37)</f>
        <v>3154175</v>
      </c>
      <c r="E27" s="551" t="e">
        <f>IF(ISNUMBER(Regressions!E37),ROUND(Regressions!E37, 1), NA())</f>
        <v>#N/A</v>
      </c>
      <c r="F27" s="554">
        <f>IF(ISNUMBER(Regressions!F37),ROUND(Regressions!F37, 1), NA())</f>
        <v>94.5</v>
      </c>
      <c r="G27" s="555" t="e">
        <f>IF(ISNUMBER(Regressions!G37),ROUND(Regressions!G37, 1), NA())</f>
        <v>#N/A</v>
      </c>
      <c r="H27" s="549" t="e">
        <f>IF(ISNUMBER(Regressions!H37),ROUND(Regressions!H37, 1), NA())</f>
        <v>#N/A</v>
      </c>
      <c r="I27" s="550">
        <f>IF(ISNUMBER(Regressions!I37),ROUND(Regressions!I37, 1), NA())</f>
        <v>5.5</v>
      </c>
      <c r="J27" s="551">
        <f>IF(ISNUMBER(Regressions!K37),ROUND(Regressions!K37, 1), NA())</f>
        <v>100</v>
      </c>
      <c r="K27" s="554">
        <f>IF(ISNUMBER(Regressions!L37),ROUND(Regressions!L37, 1), NA())</f>
        <v>100</v>
      </c>
      <c r="L27" s="556" t="e">
        <f>IF(ISNUMBER(Regressions!M37),ROUND(Regressions!M37, 1), NA())</f>
        <v>#N/A</v>
      </c>
      <c r="M27" s="549" t="e">
        <f>IF(ISNUMBER(Regressions!N37),ROUND(Regressions!N37, 1), NA())</f>
        <v>#N/A</v>
      </c>
      <c r="N27" s="550">
        <f>IF(ISNUMBER(Regressions!O37),ROUND(Regressions!O37, 1), NA())</f>
        <v>0</v>
      </c>
      <c r="O27" s="551">
        <f>IF(ISNUMBER(Regressions!Q37),ROUND(Regressions!Q37, 1), NA())</f>
        <v>98.4</v>
      </c>
      <c r="P27" s="554" t="e">
        <f>IF(ISNUMBER(Regressions!R37),ROUND(Regressions!R37, 1), NA())</f>
        <v>#N/A</v>
      </c>
      <c r="Q27" s="557" t="e">
        <f>IF(ISNUMBER(Regressions!S37),ROUND(Regressions!S37, 1), NA())</f>
        <v>#N/A</v>
      </c>
      <c r="R27" s="549" t="e">
        <f>IF(ISNUMBER(Regressions!T37),ROUND(Regressions!T37, 1), NA())</f>
        <v>#N/A</v>
      </c>
      <c r="S27" s="550">
        <f>IF(ISNUMBER(Regressions!U37),ROUND(Regressions!U37, 1), NA())</f>
        <v>1.6</v>
      </c>
    </row>
    <row r="28" spans="1:19" x14ac:dyDescent="0.25">
      <c r="A28" s="542" t="str">
        <f>+Introduction!$C$7</f>
        <v>تونس</v>
      </c>
      <c r="B28" s="543">
        <f>IF(ISBLANK(Regressions!B38), " ", Regressions!B38)</f>
        <v>2024</v>
      </c>
      <c r="C28" s="542" t="str">
        <f>HLOOKUP(Introduction!$G$4,nametranslations,24,FALSE)</f>
        <v>المجموع</v>
      </c>
      <c r="D28" s="545">
        <f>IF(ISBLANK(Regressions!D38), " ", Regressions!D38)</f>
        <v>2893383</v>
      </c>
      <c r="E28" s="546" t="e">
        <f>IF(ISNUMBER(Regressions!E38),ROUND(Regressions!E38, 1), NA())</f>
        <v>#N/A</v>
      </c>
      <c r="F28" s="547">
        <f>IF(ISNUMBER(Regressions!F38),ROUND(Regressions!F38, 1), NA())</f>
        <v>95.1</v>
      </c>
      <c r="G28" s="548" t="e">
        <f>IF(ISNUMBER(Regressions!G38),ROUND(Regressions!G38, 1), NA())</f>
        <v>#N/A</v>
      </c>
      <c r="H28" s="549" t="e">
        <f>IF(ISNUMBER(Regressions!H38),ROUND(Regressions!H38, 1), NA())</f>
        <v>#N/A</v>
      </c>
      <c r="I28" s="550">
        <f>IF(ISNUMBER(Regressions!I38),ROUND(Regressions!I38, 1), NA())</f>
        <v>4.9000000000000004</v>
      </c>
      <c r="J28" s="551">
        <f>IF(ISNUMBER(Regressions!K38),ROUND(Regressions!K38, 1), NA())</f>
        <v>100</v>
      </c>
      <c r="K28" s="547">
        <f>IF(ISNUMBER(Regressions!L38),ROUND(Regressions!L38, 1), NA())</f>
        <v>100</v>
      </c>
      <c r="L28" s="552" t="e">
        <f>IF(ISNUMBER(Regressions!M38),ROUND(Regressions!M38, 1), NA())</f>
        <v>#N/A</v>
      </c>
      <c r="M28" s="549" t="e">
        <f>IF(ISNUMBER(Regressions!N38),ROUND(Regressions!N38, 1), NA())</f>
        <v>#N/A</v>
      </c>
      <c r="N28" s="550">
        <f>IF(ISNUMBER(Regressions!O38),ROUND(Regressions!O38, 1), NA())</f>
        <v>0</v>
      </c>
      <c r="O28" s="551">
        <f>IF(ISNUMBER(Regressions!Q38),ROUND(Regressions!Q38, 1), NA())</f>
        <v>99</v>
      </c>
      <c r="P28" s="547" t="e">
        <f>IF(ISNUMBER(Regressions!R38),ROUND(Regressions!R38, 1), NA())</f>
        <v>#N/A</v>
      </c>
      <c r="Q28" s="553" t="e">
        <f>IF(ISNUMBER(Regressions!S38),ROUND(Regressions!S38, 1), NA())</f>
        <v>#N/A</v>
      </c>
      <c r="R28" s="549" t="e">
        <f>IF(ISNUMBER(Regressions!T38),ROUND(Regressions!T38, 1), NA())</f>
        <v>#N/A</v>
      </c>
      <c r="S28" s="550">
        <f>IF(ISNUMBER(Regressions!U38),ROUND(Regressions!U38, 1), NA())</f>
        <v>1</v>
      </c>
    </row>
    <row r="29" spans="1:19" x14ac:dyDescent="0.25">
      <c r="A29" s="558" t="str">
        <f>+Introduction!$C$7</f>
        <v>تونس</v>
      </c>
      <c r="B29" s="559">
        <f>IF(ISBLANK(Regressions!B39), " ", Regressions!B39)</f>
        <v>2025</v>
      </c>
      <c r="C29" s="558" t="str">
        <f>HLOOKUP(Introduction!$G$4,nametranslations,24,FALSE)</f>
        <v>المجموع</v>
      </c>
      <c r="D29" s="560">
        <f>IF(ISBLANK(Regressions!D39), " ", Regressions!D39)</f>
        <v>2885486</v>
      </c>
      <c r="E29" s="561" t="e">
        <f>IF(ISNUMBER(Regressions!E39),ROUND(Regressions!E39, 1), NA())</f>
        <v>#N/A</v>
      </c>
      <c r="F29" s="562">
        <f>IF(ISNUMBER(Regressions!F39),ROUND(Regressions!F39, 1), NA())</f>
        <v>95.7</v>
      </c>
      <c r="G29" s="563" t="e">
        <f>IF(ISNUMBER(Regressions!G39),ROUND(Regressions!G39, 1), NA())</f>
        <v>#N/A</v>
      </c>
      <c r="H29" s="564" t="e">
        <f>IF(ISNUMBER(Regressions!H39),ROUND(Regressions!H39, 1), NA())</f>
        <v>#N/A</v>
      </c>
      <c r="I29" s="565">
        <f>IF(ISNUMBER(Regressions!I39),ROUND(Regressions!I39, 1), NA())</f>
        <v>4.3</v>
      </c>
      <c r="J29" s="566">
        <f>IF(ISNUMBER(Regressions!K39),ROUND(Regressions!K39, 1), NA())</f>
        <v>100</v>
      </c>
      <c r="K29" s="562">
        <f>IF(ISNUMBER(Regressions!L39),ROUND(Regressions!L39, 1), NA())</f>
        <v>100</v>
      </c>
      <c r="L29" s="567" t="e">
        <f>IF(ISNUMBER(Regressions!M39),ROUND(Regressions!M39, 1), NA())</f>
        <v>#N/A</v>
      </c>
      <c r="M29" s="564" t="e">
        <f>IF(ISNUMBER(Regressions!N39),ROUND(Regressions!N39, 1), NA())</f>
        <v>#N/A</v>
      </c>
      <c r="N29" s="565">
        <f>IF(ISNUMBER(Regressions!O39),ROUND(Regressions!O39, 1), NA())</f>
        <v>0</v>
      </c>
      <c r="O29" s="566">
        <f>IF(ISNUMBER(Regressions!Q39),ROUND(Regressions!Q39, 1), NA())</f>
        <v>99.6</v>
      </c>
      <c r="P29" s="562" t="e">
        <f>IF(ISNUMBER(Regressions!R39),ROUND(Regressions!R39, 1), NA())</f>
        <v>#N/A</v>
      </c>
      <c r="Q29" s="568" t="e">
        <f>IF(ISNUMBER(Regressions!S39),ROUND(Regressions!S39, 1), NA())</f>
        <v>#N/A</v>
      </c>
      <c r="R29" s="564" t="e">
        <f>IF(ISNUMBER(Regressions!T39),ROUND(Regressions!T39, 1), NA())</f>
        <v>#N/A</v>
      </c>
      <c r="S29" s="565">
        <f>IF(ISNUMBER(Regressions!U39),ROUND(Regressions!U39, 1), NA())</f>
        <v>0.4</v>
      </c>
    </row>
    <row r="30" spans="1:19" hidden="1" x14ac:dyDescent="0.25">
      <c r="A30" s="542" t="str">
        <f>+Introduction!$C$7</f>
        <v>تونس</v>
      </c>
      <c r="B30" s="543">
        <f>IF(ISBLANK(Regressions!B40), " ", Regressions!B40)</f>
        <v>2026</v>
      </c>
      <c r="C30" s="542" t="str">
        <f>HLOOKUP(Introduction!$G$4,nametranslations,24,FALSE)</f>
        <v>المجموع</v>
      </c>
      <c r="D30" s="545" t="str">
        <f>IF(ISBLANK(Regressions!D40), " ", Regressions!D40)</f>
        <v xml:space="preserve"> </v>
      </c>
      <c r="E30" s="546" t="e">
        <f>IF(ISNUMBER(Regressions!E40),ROUND(Regressions!E40, 1), NA())</f>
        <v>#N/A</v>
      </c>
      <c r="F30" s="547">
        <f>IF(ISNUMBER(Regressions!F40),ROUND(Regressions!F40, 1), NA())</f>
        <v>95.7</v>
      </c>
      <c r="G30" s="548" t="e">
        <f>IF(ISNUMBER(Regressions!G40),ROUND(Regressions!G40, 1), NA())</f>
        <v>#N/A</v>
      </c>
      <c r="H30" s="549" t="e">
        <f>IF(ISNUMBER(Regressions!H40),ROUND(Regressions!H40, 1), NA())</f>
        <v>#N/A</v>
      </c>
      <c r="I30" s="550">
        <f>IF(ISNUMBER(Regressions!I40),ROUND(Regressions!I40, 1), NA())</f>
        <v>4.3</v>
      </c>
      <c r="J30" s="551">
        <f>IF(ISNUMBER(Regressions!K40),ROUND(Regressions!K40, 1), NA())</f>
        <v>100</v>
      </c>
      <c r="K30" s="547">
        <f>IF(ISNUMBER(Regressions!L40),ROUND(Regressions!L40, 1), NA())</f>
        <v>100</v>
      </c>
      <c r="L30" s="552" t="e">
        <f>IF(ISNUMBER(Regressions!M40),ROUND(Regressions!M40, 1), NA())</f>
        <v>#N/A</v>
      </c>
      <c r="M30" s="549" t="e">
        <f>IF(ISNUMBER(Regressions!N40),ROUND(Regressions!N40, 1), NA())</f>
        <v>#N/A</v>
      </c>
      <c r="N30" s="550">
        <f>IF(ISNUMBER(Regressions!O40),ROUND(Regressions!O40, 1), NA())</f>
        <v>0</v>
      </c>
      <c r="O30" s="551">
        <f>IF(ISNUMBER(Regressions!Q40),ROUND(Regressions!Q40, 1), NA())</f>
        <v>99.6</v>
      </c>
      <c r="P30" s="547" t="e">
        <f>IF(ISNUMBER(Regressions!R40),ROUND(Regressions!R40, 1), NA())</f>
        <v>#N/A</v>
      </c>
      <c r="Q30" s="553" t="e">
        <f>IF(ISNUMBER(Regressions!S40),ROUND(Regressions!S40, 1), NA())</f>
        <v>#N/A</v>
      </c>
      <c r="R30" s="549" t="e">
        <f>IF(ISNUMBER(Regressions!T40),ROUND(Regressions!T40, 1), NA())</f>
        <v>#N/A</v>
      </c>
      <c r="S30" s="550">
        <f>IF(ISNUMBER(Regressions!U40),ROUND(Regressions!U40, 1), NA())</f>
        <v>0.4</v>
      </c>
    </row>
    <row r="31" spans="1:19" hidden="1" x14ac:dyDescent="0.25">
      <c r="A31" s="542" t="str">
        <f>+Introduction!$C$7</f>
        <v>تونس</v>
      </c>
      <c r="B31" s="543">
        <f>IF(ISBLANK(Regressions!B41), " ", Regressions!B41)</f>
        <v>2027</v>
      </c>
      <c r="C31" s="542" t="str">
        <f>HLOOKUP(Introduction!$G$4,nametranslations,24,FALSE)</f>
        <v>المجموع</v>
      </c>
      <c r="D31" s="545" t="str">
        <f>IF(ISBLANK(Regressions!D41), " ", Regressions!D41)</f>
        <v xml:space="preserve"> </v>
      </c>
      <c r="E31" s="546" t="e">
        <f>IF(ISNUMBER(Regressions!E41),ROUND(Regressions!E41, 1), NA())</f>
        <v>#N/A</v>
      </c>
      <c r="F31" s="547">
        <f>IF(ISNUMBER(Regressions!F41),ROUND(Regressions!F41, 1), NA())</f>
        <v>95.7</v>
      </c>
      <c r="G31" s="548" t="e">
        <f>IF(ISNUMBER(Regressions!G41),ROUND(Regressions!G41, 1), NA())</f>
        <v>#N/A</v>
      </c>
      <c r="H31" s="549" t="e">
        <f>IF(ISNUMBER(Regressions!H41),ROUND(Regressions!H41, 1), NA())</f>
        <v>#N/A</v>
      </c>
      <c r="I31" s="550">
        <f>IF(ISNUMBER(Regressions!I41),ROUND(Regressions!I41, 1), NA())</f>
        <v>4.3</v>
      </c>
      <c r="J31" s="551">
        <f>IF(ISNUMBER(Regressions!K41),ROUND(Regressions!K41, 1), NA())</f>
        <v>100</v>
      </c>
      <c r="K31" s="547">
        <f>IF(ISNUMBER(Regressions!L41),ROUND(Regressions!L41, 1), NA())</f>
        <v>100</v>
      </c>
      <c r="L31" s="552" t="e">
        <f>IF(ISNUMBER(Regressions!M41),ROUND(Regressions!M41, 1), NA())</f>
        <v>#N/A</v>
      </c>
      <c r="M31" s="549" t="e">
        <f>IF(ISNUMBER(Regressions!N41),ROUND(Regressions!N41, 1), NA())</f>
        <v>#N/A</v>
      </c>
      <c r="N31" s="550">
        <f>IF(ISNUMBER(Regressions!O41),ROUND(Regressions!O41, 1), NA())</f>
        <v>0</v>
      </c>
      <c r="O31" s="551">
        <f>IF(ISNUMBER(Regressions!Q41),ROUND(Regressions!Q41, 1), NA())</f>
        <v>99.6</v>
      </c>
      <c r="P31" s="547" t="e">
        <f>IF(ISNUMBER(Regressions!R41),ROUND(Regressions!R41, 1), NA())</f>
        <v>#N/A</v>
      </c>
      <c r="Q31" s="553" t="e">
        <f>IF(ISNUMBER(Regressions!S41),ROUND(Regressions!S41, 1), NA())</f>
        <v>#N/A</v>
      </c>
      <c r="R31" s="549" t="e">
        <f>IF(ISNUMBER(Regressions!T41),ROUND(Regressions!T41, 1), NA())</f>
        <v>#N/A</v>
      </c>
      <c r="S31" s="550">
        <f>IF(ISNUMBER(Regressions!U41),ROUND(Regressions!U41, 1), NA())</f>
        <v>0.4</v>
      </c>
    </row>
    <row r="32" spans="1:19" hidden="1" x14ac:dyDescent="0.25">
      <c r="A32" s="542" t="str">
        <f>+Introduction!$C$7</f>
        <v>تونس</v>
      </c>
      <c r="B32" s="543">
        <f>IF(ISBLANK(Regressions!B42), " ", Regressions!B42)</f>
        <v>2028</v>
      </c>
      <c r="C32" s="542" t="str">
        <f>HLOOKUP(Introduction!$G$4,nametranslations,24,FALSE)</f>
        <v>المجموع</v>
      </c>
      <c r="D32" s="545" t="str">
        <f>IF(ISBLANK(Regressions!D42), " ", Regressions!D42)</f>
        <v xml:space="preserve"> </v>
      </c>
      <c r="E32" s="546" t="e">
        <f>IF(ISNUMBER(Regressions!E42),ROUND(Regressions!E42, 1), NA())</f>
        <v>#N/A</v>
      </c>
      <c r="F32" s="547">
        <f>IF(ISNUMBER(Regressions!F42),ROUND(Regressions!F42, 1), NA())</f>
        <v>95.7</v>
      </c>
      <c r="G32" s="548" t="e">
        <f>IF(ISNUMBER(Regressions!G42),ROUND(Regressions!G42, 1), NA())</f>
        <v>#N/A</v>
      </c>
      <c r="H32" s="549" t="e">
        <f>IF(ISNUMBER(Regressions!H42),ROUND(Regressions!H42, 1), NA())</f>
        <v>#N/A</v>
      </c>
      <c r="I32" s="550">
        <f>IF(ISNUMBER(Regressions!I42),ROUND(Regressions!I42, 1), NA())</f>
        <v>4.3</v>
      </c>
      <c r="J32" s="551">
        <f>IF(ISNUMBER(Regressions!K42),ROUND(Regressions!K42, 1), NA())</f>
        <v>100</v>
      </c>
      <c r="K32" s="547">
        <f>IF(ISNUMBER(Regressions!L42),ROUND(Regressions!L42, 1), NA())</f>
        <v>100</v>
      </c>
      <c r="L32" s="552" t="e">
        <f>IF(ISNUMBER(Regressions!M42),ROUND(Regressions!M42, 1), NA())</f>
        <v>#N/A</v>
      </c>
      <c r="M32" s="549" t="e">
        <f>IF(ISNUMBER(Regressions!N42),ROUND(Regressions!N42, 1), NA())</f>
        <v>#N/A</v>
      </c>
      <c r="N32" s="550">
        <f>IF(ISNUMBER(Regressions!O42),ROUND(Regressions!O42, 1), NA())</f>
        <v>0</v>
      </c>
      <c r="O32" s="551">
        <f>IF(ISNUMBER(Regressions!Q42),ROUND(Regressions!Q42, 1), NA())</f>
        <v>99.6</v>
      </c>
      <c r="P32" s="547" t="e">
        <f>IF(ISNUMBER(Regressions!R42),ROUND(Regressions!R42, 1), NA())</f>
        <v>#N/A</v>
      </c>
      <c r="Q32" s="553" t="e">
        <f>IF(ISNUMBER(Regressions!S42),ROUND(Regressions!S42, 1), NA())</f>
        <v>#N/A</v>
      </c>
      <c r="R32" s="549" t="e">
        <f>IF(ISNUMBER(Regressions!T42),ROUND(Regressions!T42, 1), NA())</f>
        <v>#N/A</v>
      </c>
      <c r="S32" s="550">
        <f>IF(ISNUMBER(Regressions!U42),ROUND(Regressions!U42, 1), NA())</f>
        <v>0.4</v>
      </c>
    </row>
    <row r="33" spans="1:19" hidden="1" x14ac:dyDescent="0.25">
      <c r="A33" s="542" t="str">
        <f>+Introduction!$C$7</f>
        <v>تونس</v>
      </c>
      <c r="B33" s="543">
        <f>IF(ISBLANK(Regressions!B43), " ", Regressions!B43)</f>
        <v>2029</v>
      </c>
      <c r="C33" s="542" t="str">
        <f>HLOOKUP(Introduction!$G$4,nametranslations,24,FALSE)</f>
        <v>المجموع</v>
      </c>
      <c r="D33" s="545" t="str">
        <f>IF(ISBLANK(Regressions!D43), " ", Regressions!D43)</f>
        <v xml:space="preserve"> </v>
      </c>
      <c r="E33" s="546" t="e">
        <f>IF(ISNUMBER(Regressions!E43),ROUND(Regressions!E43, 1), NA())</f>
        <v>#N/A</v>
      </c>
      <c r="F33" s="547">
        <f>IF(ISNUMBER(Regressions!F43),ROUND(Regressions!F43, 1), NA())</f>
        <v>95.7</v>
      </c>
      <c r="G33" s="548" t="e">
        <f>IF(ISNUMBER(Regressions!G43),ROUND(Regressions!G43, 1), NA())</f>
        <v>#N/A</v>
      </c>
      <c r="H33" s="549" t="e">
        <f>IF(ISNUMBER(Regressions!H43),ROUND(Regressions!H43, 1), NA())</f>
        <v>#N/A</v>
      </c>
      <c r="I33" s="550">
        <f>IF(ISNUMBER(Regressions!I43),ROUND(Regressions!I43, 1), NA())</f>
        <v>4.3</v>
      </c>
      <c r="J33" s="551">
        <f>IF(ISNUMBER(Regressions!K43),ROUND(Regressions!K43, 1), NA())</f>
        <v>100</v>
      </c>
      <c r="K33" s="547">
        <f>IF(ISNUMBER(Regressions!L43),ROUND(Regressions!L43, 1), NA())</f>
        <v>100</v>
      </c>
      <c r="L33" s="552" t="e">
        <f>IF(ISNUMBER(Regressions!M43),ROUND(Regressions!M43, 1), NA())</f>
        <v>#N/A</v>
      </c>
      <c r="M33" s="549" t="e">
        <f>IF(ISNUMBER(Regressions!N43),ROUND(Regressions!N43, 1), NA())</f>
        <v>#N/A</v>
      </c>
      <c r="N33" s="550">
        <f>IF(ISNUMBER(Regressions!O43),ROUND(Regressions!O43, 1), NA())</f>
        <v>0</v>
      </c>
      <c r="O33" s="551">
        <f>IF(ISNUMBER(Regressions!Q43),ROUND(Regressions!Q43, 1), NA())</f>
        <v>99.6</v>
      </c>
      <c r="P33" s="547" t="e">
        <f>IF(ISNUMBER(Regressions!R43),ROUND(Regressions!R43, 1), NA())</f>
        <v>#N/A</v>
      </c>
      <c r="Q33" s="553" t="e">
        <f>IF(ISNUMBER(Regressions!S43),ROUND(Regressions!S43, 1), NA())</f>
        <v>#N/A</v>
      </c>
      <c r="R33" s="549" t="e">
        <f>IF(ISNUMBER(Regressions!T43),ROUND(Regressions!T43, 1), NA())</f>
        <v>#N/A</v>
      </c>
      <c r="S33" s="550">
        <f>IF(ISNUMBER(Regressions!U43),ROUND(Regressions!U43, 1), NA())</f>
        <v>0.4</v>
      </c>
    </row>
    <row r="34" spans="1:19" hidden="1" x14ac:dyDescent="0.25">
      <c r="A34" s="542" t="str">
        <f>+Introduction!$C$7</f>
        <v>تونس</v>
      </c>
      <c r="B34" s="543">
        <f>IF(ISBLANK(Regressions!B44), " ", Regressions!B44)</f>
        <v>2030</v>
      </c>
      <c r="C34" s="542" t="str">
        <f>HLOOKUP(Introduction!$G$4,nametranslations,24,FALSE)</f>
        <v>المجموع</v>
      </c>
      <c r="D34" s="545" t="str">
        <f>IF(ISBLANK(Regressions!D44), " ", Regressions!D44)</f>
        <v xml:space="preserve"> </v>
      </c>
      <c r="E34" s="546" t="e">
        <f>IF(ISNUMBER(Regressions!E44),ROUND(Regressions!E44, 1), NA())</f>
        <v>#N/A</v>
      </c>
      <c r="F34" s="547" t="e">
        <f>IF(ISNUMBER(Regressions!F44),ROUND(Regressions!F44, 1), NA())</f>
        <v>#N/A</v>
      </c>
      <c r="G34" s="548" t="e">
        <f>IF(ISNUMBER(Regressions!G44),ROUND(Regressions!G44, 1), NA())</f>
        <v>#N/A</v>
      </c>
      <c r="H34" s="549" t="e">
        <f>IF(ISNUMBER(Regressions!H44),ROUND(Regressions!H44, 1), NA())</f>
        <v>#N/A</v>
      </c>
      <c r="I34" s="550" t="e">
        <f>IF(ISNUMBER(Regressions!I44),ROUND(Regressions!I44, 1), NA())</f>
        <v>#N/A</v>
      </c>
      <c r="J34" s="551">
        <f>IF(ISNUMBER(Regressions!K44),ROUND(Regressions!K44, 1), NA())</f>
        <v>100</v>
      </c>
      <c r="K34" s="547">
        <f>IF(ISNUMBER(Regressions!L44),ROUND(Regressions!L44, 1), NA())</f>
        <v>100</v>
      </c>
      <c r="L34" s="552" t="e">
        <f>IF(ISNUMBER(Regressions!M44),ROUND(Regressions!M44, 1), NA())</f>
        <v>#N/A</v>
      </c>
      <c r="M34" s="549" t="e">
        <f>IF(ISNUMBER(Regressions!N44),ROUND(Regressions!N44, 1), NA())</f>
        <v>#N/A</v>
      </c>
      <c r="N34" s="550">
        <f>IF(ISNUMBER(Regressions!O44),ROUND(Regressions!O44, 1), NA())</f>
        <v>0</v>
      </c>
      <c r="O34" s="551">
        <f>IF(ISNUMBER(Regressions!Q44),ROUND(Regressions!Q44, 1), NA())</f>
        <v>99.6</v>
      </c>
      <c r="P34" s="547" t="e">
        <f>IF(ISNUMBER(Regressions!R44),ROUND(Regressions!R44, 1), NA())</f>
        <v>#N/A</v>
      </c>
      <c r="Q34" s="553" t="e">
        <f>IF(ISNUMBER(Regressions!S44),ROUND(Regressions!S44, 1), NA())</f>
        <v>#N/A</v>
      </c>
      <c r="R34" s="549" t="e">
        <f>IF(ISNUMBER(Regressions!T44),ROUND(Regressions!T44, 1), NA())</f>
        <v>#N/A</v>
      </c>
      <c r="S34" s="550">
        <f>IF(ISNUMBER(Regressions!U44),ROUND(Regressions!U44, 1), NA())</f>
        <v>0.4</v>
      </c>
    </row>
    <row r="35" spans="1:19" x14ac:dyDescent="0.25">
      <c r="A35" s="542" t="str">
        <f>+Introduction!$C$7</f>
        <v>تونس</v>
      </c>
      <c r="B35" s="543">
        <f>IF(ISBLANK(Regressions!B45), " ", Regressions!B45)</f>
        <v>2000</v>
      </c>
      <c r="C35" s="542" t="str">
        <f>HLOOKUP(Introduction!$G$4,nametranslations,26,FALSE)</f>
        <v>الحضاري</v>
      </c>
      <c r="D35" s="545">
        <f>IF(ISBLANK(Regressions!D45), " ", Regressions!D45)</f>
        <v>2100953.5732675553</v>
      </c>
      <c r="E35" s="546" t="e">
        <f>IF(ISNUMBER(Regressions!E45),ROUND(Regressions!E45, 1), NA())</f>
        <v>#N/A</v>
      </c>
      <c r="F35" s="547" t="e">
        <f>IF(ISNUMBER(Regressions!F45),ROUND(Regressions!F45, 1), NA())</f>
        <v>#N/A</v>
      </c>
      <c r="G35" s="548" t="e">
        <f>IF(ISNUMBER(Regressions!G45),ROUND(Regressions!G45, 1), NA())</f>
        <v>#N/A</v>
      </c>
      <c r="H35" s="549" t="e">
        <f>IF(ISNUMBER(Regressions!H45),ROUND(Regressions!H45, 1), NA())</f>
        <v>#N/A</v>
      </c>
      <c r="I35" s="550" t="e">
        <f>IF(ISNUMBER(Regressions!I45),ROUND(Regressions!I45, 1), NA())</f>
        <v>#N/A</v>
      </c>
      <c r="J35" s="551" t="e">
        <f>IF(ISNUMBER(Regressions!K45),ROUND(Regressions!K45, 1), NA())</f>
        <v>#N/A</v>
      </c>
      <c r="K35" s="547" t="e">
        <f>IF(ISNUMBER(Regressions!L45),ROUND(Regressions!L45, 1), NA())</f>
        <v>#N/A</v>
      </c>
      <c r="L35" s="552" t="e">
        <f>IF(ISNUMBER(Regressions!M45),ROUND(Regressions!M45, 1), NA())</f>
        <v>#N/A</v>
      </c>
      <c r="M35" s="549" t="e">
        <f>IF(ISNUMBER(Regressions!N45),ROUND(Regressions!N45, 1), NA())</f>
        <v>#N/A</v>
      </c>
      <c r="N35" s="550" t="e">
        <f>IF(ISNUMBER(Regressions!O45),ROUND(Regressions!O45, 1), NA())</f>
        <v>#N/A</v>
      </c>
      <c r="O35" s="551" t="e">
        <f>IF(ISNUMBER(Regressions!Q45),ROUND(Regressions!Q45, 1), NA())</f>
        <v>#N/A</v>
      </c>
      <c r="P35" s="547" t="e">
        <f>IF(ISNUMBER(Regressions!R45),ROUND(Regressions!R45, 1), NA())</f>
        <v>#N/A</v>
      </c>
      <c r="Q35" s="553" t="e">
        <f>IF(ISNUMBER(Regressions!S45),ROUND(Regressions!S45, 1), NA())</f>
        <v>#N/A</v>
      </c>
      <c r="R35" s="549" t="e">
        <f>IF(ISNUMBER(Regressions!T45),ROUND(Regressions!T45, 1), NA())</f>
        <v>#N/A</v>
      </c>
      <c r="S35" s="550" t="e">
        <f>IF(ISNUMBER(Regressions!U45),ROUND(Regressions!U45, 1), NA())</f>
        <v>#N/A</v>
      </c>
    </row>
    <row r="36" spans="1:19" x14ac:dyDescent="0.25">
      <c r="A36" s="542" t="str">
        <f>+Introduction!$C$7</f>
        <v>تونس</v>
      </c>
      <c r="B36" s="543">
        <f>IF(ISBLANK(Regressions!B46), " ", Regressions!B46)</f>
        <v>2001</v>
      </c>
      <c r="C36" s="542" t="str">
        <f>HLOOKUP(Introduction!$G$4,nametranslations,26,FALSE)</f>
        <v>الحضاري</v>
      </c>
      <c r="D36" s="545">
        <f>IF(ISBLANK(Regressions!D46), " ", Regressions!D46)</f>
        <v>2091257.8116208648</v>
      </c>
      <c r="E36" s="546" t="e">
        <f>IF(ISNUMBER(Regressions!E46),ROUND(Regressions!E46, 1), NA())</f>
        <v>#N/A</v>
      </c>
      <c r="F36" s="547" t="e">
        <f>IF(ISNUMBER(Regressions!F46),ROUND(Regressions!F46, 1), NA())</f>
        <v>#N/A</v>
      </c>
      <c r="G36" s="548" t="e">
        <f>IF(ISNUMBER(Regressions!G46),ROUND(Regressions!G46, 1), NA())</f>
        <v>#N/A</v>
      </c>
      <c r="H36" s="549" t="e">
        <f>IF(ISNUMBER(Regressions!H46),ROUND(Regressions!H46, 1), NA())</f>
        <v>#N/A</v>
      </c>
      <c r="I36" s="550" t="e">
        <f>IF(ISNUMBER(Regressions!I46),ROUND(Regressions!I46, 1), NA())</f>
        <v>#N/A</v>
      </c>
      <c r="J36" s="551" t="e">
        <f>IF(ISNUMBER(Regressions!K46),ROUND(Regressions!K46, 1), NA())</f>
        <v>#N/A</v>
      </c>
      <c r="K36" s="547" t="e">
        <f>IF(ISNUMBER(Regressions!L46),ROUND(Regressions!L46, 1), NA())</f>
        <v>#N/A</v>
      </c>
      <c r="L36" s="552" t="e">
        <f>IF(ISNUMBER(Regressions!M46),ROUND(Regressions!M46, 1), NA())</f>
        <v>#N/A</v>
      </c>
      <c r="M36" s="549" t="e">
        <f>IF(ISNUMBER(Regressions!N46),ROUND(Regressions!N46, 1), NA())</f>
        <v>#N/A</v>
      </c>
      <c r="N36" s="550" t="e">
        <f>IF(ISNUMBER(Regressions!O46),ROUND(Regressions!O46, 1), NA())</f>
        <v>#N/A</v>
      </c>
      <c r="O36" s="551" t="e">
        <f>IF(ISNUMBER(Regressions!Q46),ROUND(Regressions!Q46, 1), NA())</f>
        <v>#N/A</v>
      </c>
      <c r="P36" s="547" t="e">
        <f>IF(ISNUMBER(Regressions!R46),ROUND(Regressions!R46, 1), NA())</f>
        <v>#N/A</v>
      </c>
      <c r="Q36" s="553" t="e">
        <f>IF(ISNUMBER(Regressions!S46),ROUND(Regressions!S46, 1), NA())</f>
        <v>#N/A</v>
      </c>
      <c r="R36" s="549" t="e">
        <f>IF(ISNUMBER(Regressions!T46),ROUND(Regressions!T46, 1), NA())</f>
        <v>#N/A</v>
      </c>
      <c r="S36" s="550" t="e">
        <f>IF(ISNUMBER(Regressions!U46),ROUND(Regressions!U46, 1), NA())</f>
        <v>#N/A</v>
      </c>
    </row>
    <row r="37" spans="1:19" x14ac:dyDescent="0.25">
      <c r="A37" s="542" t="str">
        <f>+Introduction!$C$7</f>
        <v>تونس</v>
      </c>
      <c r="B37" s="543">
        <f>IF(ISBLANK(Regressions!B47), " ", Regressions!B47)</f>
        <v>2002</v>
      </c>
      <c r="C37" s="542" t="str">
        <f>HLOOKUP(Introduction!$G$4,nametranslations,26,FALSE)</f>
        <v>الحضاري</v>
      </c>
      <c r="D37" s="545">
        <f>IF(ISBLANK(Regressions!D47), " ", Regressions!D47)</f>
        <v>2075898.3455218505</v>
      </c>
      <c r="E37" s="546" t="e">
        <f>IF(ISNUMBER(Regressions!E47),ROUND(Regressions!E47, 1), NA())</f>
        <v>#N/A</v>
      </c>
      <c r="F37" s="547" t="e">
        <f>IF(ISNUMBER(Regressions!F47),ROUND(Regressions!F47, 1), NA())</f>
        <v>#N/A</v>
      </c>
      <c r="G37" s="548" t="e">
        <f>IF(ISNUMBER(Regressions!G47),ROUND(Regressions!G47, 1), NA())</f>
        <v>#N/A</v>
      </c>
      <c r="H37" s="549" t="e">
        <f>IF(ISNUMBER(Regressions!H47),ROUND(Regressions!H47, 1), NA())</f>
        <v>#N/A</v>
      </c>
      <c r="I37" s="550" t="e">
        <f>IF(ISNUMBER(Regressions!I47),ROUND(Regressions!I47, 1), NA())</f>
        <v>#N/A</v>
      </c>
      <c r="J37" s="551" t="e">
        <f>IF(ISNUMBER(Regressions!K47),ROUND(Regressions!K47, 1), NA())</f>
        <v>#N/A</v>
      </c>
      <c r="K37" s="547" t="e">
        <f>IF(ISNUMBER(Regressions!L47),ROUND(Regressions!L47, 1), NA())</f>
        <v>#N/A</v>
      </c>
      <c r="L37" s="552" t="e">
        <f>IF(ISNUMBER(Regressions!M47),ROUND(Regressions!M47, 1), NA())</f>
        <v>#N/A</v>
      </c>
      <c r="M37" s="549" t="e">
        <f>IF(ISNUMBER(Regressions!N47),ROUND(Regressions!N47, 1), NA())</f>
        <v>#N/A</v>
      </c>
      <c r="N37" s="550" t="e">
        <f>IF(ISNUMBER(Regressions!O47),ROUND(Regressions!O47, 1), NA())</f>
        <v>#N/A</v>
      </c>
      <c r="O37" s="551" t="e">
        <f>IF(ISNUMBER(Regressions!Q47),ROUND(Regressions!Q47, 1), NA())</f>
        <v>#N/A</v>
      </c>
      <c r="P37" s="547" t="e">
        <f>IF(ISNUMBER(Regressions!R47),ROUND(Regressions!R47, 1), NA())</f>
        <v>#N/A</v>
      </c>
      <c r="Q37" s="553" t="e">
        <f>IF(ISNUMBER(Regressions!S47),ROUND(Regressions!S47, 1), NA())</f>
        <v>#N/A</v>
      </c>
      <c r="R37" s="549" t="e">
        <f>IF(ISNUMBER(Regressions!T47),ROUND(Regressions!T47, 1), NA())</f>
        <v>#N/A</v>
      </c>
      <c r="S37" s="550" t="e">
        <f>IF(ISNUMBER(Regressions!U47),ROUND(Regressions!U47, 1), NA())</f>
        <v>#N/A</v>
      </c>
    </row>
    <row r="38" spans="1:19" x14ac:dyDescent="0.25">
      <c r="A38" s="542" t="str">
        <f>+Introduction!$C$7</f>
        <v>تونس</v>
      </c>
      <c r="B38" s="543">
        <f>IF(ISBLANK(Regressions!B48), " ", Regressions!B48)</f>
        <v>2003</v>
      </c>
      <c r="C38" s="542" t="str">
        <f>HLOOKUP(Introduction!$G$4,nametranslations,26,FALSE)</f>
        <v>الحضاري</v>
      </c>
      <c r="D38" s="545">
        <f>IF(ISBLANK(Regressions!D48), " ", Regressions!D48)</f>
        <v>2054815.0178218842</v>
      </c>
      <c r="E38" s="546" t="e">
        <f>IF(ISNUMBER(Regressions!E48),ROUND(Regressions!E48, 1), NA())</f>
        <v>#N/A</v>
      </c>
      <c r="F38" s="547" t="e">
        <f>IF(ISNUMBER(Regressions!F48),ROUND(Regressions!F48, 1), NA())</f>
        <v>#N/A</v>
      </c>
      <c r="G38" s="548" t="e">
        <f>IF(ISNUMBER(Regressions!G48),ROUND(Regressions!G48, 1), NA())</f>
        <v>#N/A</v>
      </c>
      <c r="H38" s="549" t="e">
        <f>IF(ISNUMBER(Regressions!H48),ROUND(Regressions!H48, 1), NA())</f>
        <v>#N/A</v>
      </c>
      <c r="I38" s="550" t="e">
        <f>IF(ISNUMBER(Regressions!I48),ROUND(Regressions!I48, 1), NA())</f>
        <v>#N/A</v>
      </c>
      <c r="J38" s="551" t="e">
        <f>IF(ISNUMBER(Regressions!K48),ROUND(Regressions!K48, 1), NA())</f>
        <v>#N/A</v>
      </c>
      <c r="K38" s="547" t="e">
        <f>IF(ISNUMBER(Regressions!L48),ROUND(Regressions!L48, 1), NA())</f>
        <v>#N/A</v>
      </c>
      <c r="L38" s="552" t="e">
        <f>IF(ISNUMBER(Regressions!M48),ROUND(Regressions!M48, 1), NA())</f>
        <v>#N/A</v>
      </c>
      <c r="M38" s="549" t="e">
        <f>IF(ISNUMBER(Regressions!N48),ROUND(Regressions!N48, 1), NA())</f>
        <v>#N/A</v>
      </c>
      <c r="N38" s="550" t="e">
        <f>IF(ISNUMBER(Regressions!O48),ROUND(Regressions!O48, 1), NA())</f>
        <v>#N/A</v>
      </c>
      <c r="O38" s="551" t="e">
        <f>IF(ISNUMBER(Regressions!Q48),ROUND(Regressions!Q48, 1), NA())</f>
        <v>#N/A</v>
      </c>
      <c r="P38" s="547" t="e">
        <f>IF(ISNUMBER(Regressions!R48),ROUND(Regressions!R48, 1), NA())</f>
        <v>#N/A</v>
      </c>
      <c r="Q38" s="553" t="e">
        <f>IF(ISNUMBER(Regressions!S48),ROUND(Regressions!S48, 1), NA())</f>
        <v>#N/A</v>
      </c>
      <c r="R38" s="549" t="e">
        <f>IF(ISNUMBER(Regressions!T48),ROUND(Regressions!T48, 1), NA())</f>
        <v>#N/A</v>
      </c>
      <c r="S38" s="550" t="e">
        <f>IF(ISNUMBER(Regressions!U48),ROUND(Regressions!U48, 1), NA())</f>
        <v>#N/A</v>
      </c>
    </row>
    <row r="39" spans="1:19" x14ac:dyDescent="0.25">
      <c r="A39" s="542" t="str">
        <f>+Introduction!$C$7</f>
        <v>تونس</v>
      </c>
      <c r="B39" s="543">
        <f>IF(ISBLANK(Regressions!B49), " ", Regressions!B49)</f>
        <v>2004</v>
      </c>
      <c r="C39" s="542" t="str">
        <f>HLOOKUP(Introduction!$G$4,nametranslations,26,FALSE)</f>
        <v>الحضاري</v>
      </c>
      <c r="D39" s="545">
        <f>IF(ISBLANK(Regressions!D49), " ", Regressions!D49)</f>
        <v>2028888.1084947968</v>
      </c>
      <c r="E39" s="546" t="e">
        <f>IF(ISNUMBER(Regressions!E49),ROUND(Regressions!E49, 1), NA())</f>
        <v>#N/A</v>
      </c>
      <c r="F39" s="547" t="e">
        <f>IF(ISNUMBER(Regressions!F49),ROUND(Regressions!F49, 1), NA())</f>
        <v>#N/A</v>
      </c>
      <c r="G39" s="548" t="e">
        <f>IF(ISNUMBER(Regressions!G49),ROUND(Regressions!G49, 1), NA())</f>
        <v>#N/A</v>
      </c>
      <c r="H39" s="549" t="e">
        <f>IF(ISNUMBER(Regressions!H49),ROUND(Regressions!H49, 1), NA())</f>
        <v>#N/A</v>
      </c>
      <c r="I39" s="550" t="e">
        <f>IF(ISNUMBER(Regressions!I49),ROUND(Regressions!I49, 1), NA())</f>
        <v>#N/A</v>
      </c>
      <c r="J39" s="551" t="e">
        <f>IF(ISNUMBER(Regressions!K49),ROUND(Regressions!K49, 1), NA())</f>
        <v>#N/A</v>
      </c>
      <c r="K39" s="547" t="e">
        <f>IF(ISNUMBER(Regressions!L49),ROUND(Regressions!L49, 1), NA())</f>
        <v>#N/A</v>
      </c>
      <c r="L39" s="552" t="e">
        <f>IF(ISNUMBER(Regressions!M49),ROUND(Regressions!M49, 1), NA())</f>
        <v>#N/A</v>
      </c>
      <c r="M39" s="549" t="e">
        <f>IF(ISNUMBER(Regressions!N49),ROUND(Regressions!N49, 1), NA())</f>
        <v>#N/A</v>
      </c>
      <c r="N39" s="550" t="e">
        <f>IF(ISNUMBER(Regressions!O49),ROUND(Regressions!O49, 1), NA())</f>
        <v>#N/A</v>
      </c>
      <c r="O39" s="551" t="e">
        <f>IF(ISNUMBER(Regressions!Q49),ROUND(Regressions!Q49, 1), NA())</f>
        <v>#N/A</v>
      </c>
      <c r="P39" s="547" t="e">
        <f>IF(ISNUMBER(Regressions!R49),ROUND(Regressions!R49, 1), NA())</f>
        <v>#N/A</v>
      </c>
      <c r="Q39" s="553" t="e">
        <f>IF(ISNUMBER(Regressions!S49),ROUND(Regressions!S49, 1), NA())</f>
        <v>#N/A</v>
      </c>
      <c r="R39" s="549" t="e">
        <f>IF(ISNUMBER(Regressions!T49),ROUND(Regressions!T49, 1), NA())</f>
        <v>#N/A</v>
      </c>
      <c r="S39" s="550" t="e">
        <f>IF(ISNUMBER(Regressions!U49),ROUND(Regressions!U49, 1), NA())</f>
        <v>#N/A</v>
      </c>
    </row>
    <row r="40" spans="1:19" x14ac:dyDescent="0.25">
      <c r="A40" s="542" t="str">
        <f>+Introduction!$C$7</f>
        <v>تونس</v>
      </c>
      <c r="B40" s="543">
        <f>IF(ISBLANK(Regressions!B50), " ", Regressions!B50)</f>
        <v>2005</v>
      </c>
      <c r="C40" s="542" t="str">
        <f>HLOOKUP(Introduction!$G$4,nametranslations,26,FALSE)</f>
        <v>الحضاري</v>
      </c>
      <c r="D40" s="545">
        <f>IF(ISBLANK(Regressions!D50), " ", Regressions!D50)</f>
        <v>1996386.573277588</v>
      </c>
      <c r="E40" s="546" t="e">
        <f>IF(ISNUMBER(Regressions!E50),ROUND(Regressions!E50, 1), NA())</f>
        <v>#N/A</v>
      </c>
      <c r="F40" s="547" t="e">
        <f>IF(ISNUMBER(Regressions!F50),ROUND(Regressions!F50, 1), NA())</f>
        <v>#N/A</v>
      </c>
      <c r="G40" s="548" t="e">
        <f>IF(ISNUMBER(Regressions!G50),ROUND(Regressions!G50, 1), NA())</f>
        <v>#N/A</v>
      </c>
      <c r="H40" s="549" t="e">
        <f>IF(ISNUMBER(Regressions!H50),ROUND(Regressions!H50, 1), NA())</f>
        <v>#N/A</v>
      </c>
      <c r="I40" s="550" t="e">
        <f>IF(ISNUMBER(Regressions!I50),ROUND(Regressions!I50, 1), NA())</f>
        <v>#N/A</v>
      </c>
      <c r="J40" s="551" t="e">
        <f>IF(ISNUMBER(Regressions!K50),ROUND(Regressions!K50, 1), NA())</f>
        <v>#N/A</v>
      </c>
      <c r="K40" s="547" t="e">
        <f>IF(ISNUMBER(Regressions!L50),ROUND(Regressions!L50, 1), NA())</f>
        <v>#N/A</v>
      </c>
      <c r="L40" s="552" t="e">
        <f>IF(ISNUMBER(Regressions!M50),ROUND(Regressions!M50, 1), NA())</f>
        <v>#N/A</v>
      </c>
      <c r="M40" s="549" t="e">
        <f>IF(ISNUMBER(Regressions!N50),ROUND(Regressions!N50, 1), NA())</f>
        <v>#N/A</v>
      </c>
      <c r="N40" s="550" t="e">
        <f>IF(ISNUMBER(Regressions!O50),ROUND(Regressions!O50, 1), NA())</f>
        <v>#N/A</v>
      </c>
      <c r="O40" s="551" t="e">
        <f>IF(ISNUMBER(Regressions!Q50),ROUND(Regressions!Q50, 1), NA())</f>
        <v>#N/A</v>
      </c>
      <c r="P40" s="547" t="e">
        <f>IF(ISNUMBER(Regressions!R50),ROUND(Regressions!R50, 1), NA())</f>
        <v>#N/A</v>
      </c>
      <c r="Q40" s="553" t="e">
        <f>IF(ISNUMBER(Regressions!S50),ROUND(Regressions!S50, 1), NA())</f>
        <v>#N/A</v>
      </c>
      <c r="R40" s="549" t="e">
        <f>IF(ISNUMBER(Regressions!T50),ROUND(Regressions!T50, 1), NA())</f>
        <v>#N/A</v>
      </c>
      <c r="S40" s="550" t="e">
        <f>IF(ISNUMBER(Regressions!U50),ROUND(Regressions!U50, 1), NA())</f>
        <v>#N/A</v>
      </c>
    </row>
    <row r="41" spans="1:19" x14ac:dyDescent="0.25">
      <c r="A41" s="542" t="str">
        <f>+Introduction!$C$7</f>
        <v>تونس</v>
      </c>
      <c r="B41" s="543">
        <f>IF(ISBLANK(Regressions!B51), " ", Regressions!B51)</f>
        <v>2006</v>
      </c>
      <c r="C41" s="542" t="str">
        <f>HLOOKUP(Introduction!$G$4,nametranslations,26,FALSE)</f>
        <v>الحضاري</v>
      </c>
      <c r="D41" s="545">
        <f>IF(ISBLANK(Regressions!D51), " ", Regressions!D51)</f>
        <v>1964386.6488136291</v>
      </c>
      <c r="E41" s="546" t="e">
        <f>IF(ISNUMBER(Regressions!E51),ROUND(Regressions!E51, 1), NA())</f>
        <v>#N/A</v>
      </c>
      <c r="F41" s="547" t="e">
        <f>IF(ISNUMBER(Regressions!F51),ROUND(Regressions!F51, 1), NA())</f>
        <v>#N/A</v>
      </c>
      <c r="G41" s="548" t="e">
        <f>IF(ISNUMBER(Regressions!G51),ROUND(Regressions!G51, 1), NA())</f>
        <v>#N/A</v>
      </c>
      <c r="H41" s="549" t="e">
        <f>IF(ISNUMBER(Regressions!H51),ROUND(Regressions!H51, 1), NA())</f>
        <v>#N/A</v>
      </c>
      <c r="I41" s="550" t="e">
        <f>IF(ISNUMBER(Regressions!I51),ROUND(Regressions!I51, 1), NA())</f>
        <v>#N/A</v>
      </c>
      <c r="J41" s="551" t="e">
        <f>IF(ISNUMBER(Regressions!K51),ROUND(Regressions!K51, 1), NA())</f>
        <v>#N/A</v>
      </c>
      <c r="K41" s="547" t="e">
        <f>IF(ISNUMBER(Regressions!L51),ROUND(Regressions!L51, 1), NA())</f>
        <v>#N/A</v>
      </c>
      <c r="L41" s="552" t="e">
        <f>IF(ISNUMBER(Regressions!M51),ROUND(Regressions!M51, 1), NA())</f>
        <v>#N/A</v>
      </c>
      <c r="M41" s="549" t="e">
        <f>IF(ISNUMBER(Regressions!N51),ROUND(Regressions!N51, 1), NA())</f>
        <v>#N/A</v>
      </c>
      <c r="N41" s="550" t="e">
        <f>IF(ISNUMBER(Regressions!O51),ROUND(Regressions!O51, 1), NA())</f>
        <v>#N/A</v>
      </c>
      <c r="O41" s="551" t="e">
        <f>IF(ISNUMBER(Regressions!Q51),ROUND(Regressions!Q51, 1), NA())</f>
        <v>#N/A</v>
      </c>
      <c r="P41" s="547" t="e">
        <f>IF(ISNUMBER(Regressions!R51),ROUND(Regressions!R51, 1), NA())</f>
        <v>#N/A</v>
      </c>
      <c r="Q41" s="553" t="e">
        <f>IF(ISNUMBER(Regressions!S51),ROUND(Regressions!S51, 1), NA())</f>
        <v>#N/A</v>
      </c>
      <c r="R41" s="549" t="e">
        <f>IF(ISNUMBER(Regressions!T51),ROUND(Regressions!T51, 1), NA())</f>
        <v>#N/A</v>
      </c>
      <c r="S41" s="550" t="e">
        <f>IF(ISNUMBER(Regressions!U51),ROUND(Regressions!U51, 1), NA())</f>
        <v>#N/A</v>
      </c>
    </row>
    <row r="42" spans="1:19" x14ac:dyDescent="0.25">
      <c r="A42" s="542" t="str">
        <f>+Introduction!$C$7</f>
        <v>تونس</v>
      </c>
      <c r="B42" s="543">
        <f>IF(ISBLANK(Regressions!B52), " ", Regressions!B52)</f>
        <v>2007</v>
      </c>
      <c r="C42" s="542" t="str">
        <f>HLOOKUP(Introduction!$G$4,nametranslations,26,FALSE)</f>
        <v>الحضاري</v>
      </c>
      <c r="D42" s="545">
        <f>IF(ISBLANK(Regressions!D52), " ", Regressions!D52)</f>
        <v>1935234.6779196167</v>
      </c>
      <c r="E42" s="546" t="e">
        <f>IF(ISNUMBER(Regressions!E52),ROUND(Regressions!E52, 1), NA())</f>
        <v>#N/A</v>
      </c>
      <c r="F42" s="547" t="e">
        <f>IF(ISNUMBER(Regressions!F52),ROUND(Regressions!F52, 1), NA())</f>
        <v>#N/A</v>
      </c>
      <c r="G42" s="548" t="e">
        <f>IF(ISNUMBER(Regressions!G52),ROUND(Regressions!G52, 1), NA())</f>
        <v>#N/A</v>
      </c>
      <c r="H42" s="549" t="e">
        <f>IF(ISNUMBER(Regressions!H52),ROUND(Regressions!H52, 1), NA())</f>
        <v>#N/A</v>
      </c>
      <c r="I42" s="550" t="e">
        <f>IF(ISNUMBER(Regressions!I52),ROUND(Regressions!I52, 1), NA())</f>
        <v>#N/A</v>
      </c>
      <c r="J42" s="551" t="e">
        <f>IF(ISNUMBER(Regressions!K52),ROUND(Regressions!K52, 1), NA())</f>
        <v>#N/A</v>
      </c>
      <c r="K42" s="547" t="e">
        <f>IF(ISNUMBER(Regressions!L52),ROUND(Regressions!L52, 1), NA())</f>
        <v>#N/A</v>
      </c>
      <c r="L42" s="552" t="e">
        <f>IF(ISNUMBER(Regressions!M52),ROUND(Regressions!M52, 1), NA())</f>
        <v>#N/A</v>
      </c>
      <c r="M42" s="549" t="e">
        <f>IF(ISNUMBER(Regressions!N52),ROUND(Regressions!N52, 1), NA())</f>
        <v>#N/A</v>
      </c>
      <c r="N42" s="550" t="e">
        <f>IF(ISNUMBER(Regressions!O52),ROUND(Regressions!O52, 1), NA())</f>
        <v>#N/A</v>
      </c>
      <c r="O42" s="551" t="e">
        <f>IF(ISNUMBER(Regressions!Q52),ROUND(Regressions!Q52, 1), NA())</f>
        <v>#N/A</v>
      </c>
      <c r="P42" s="547" t="e">
        <f>IF(ISNUMBER(Regressions!R52),ROUND(Regressions!R52, 1), NA())</f>
        <v>#N/A</v>
      </c>
      <c r="Q42" s="553" t="e">
        <f>IF(ISNUMBER(Regressions!S52),ROUND(Regressions!S52, 1), NA())</f>
        <v>#N/A</v>
      </c>
      <c r="R42" s="549" t="e">
        <f>IF(ISNUMBER(Regressions!T52),ROUND(Regressions!T52, 1), NA())</f>
        <v>#N/A</v>
      </c>
      <c r="S42" s="550" t="e">
        <f>IF(ISNUMBER(Regressions!U52),ROUND(Regressions!U52, 1), NA())</f>
        <v>#N/A</v>
      </c>
    </row>
    <row r="43" spans="1:19" x14ac:dyDescent="0.25">
      <c r="A43" s="542" t="str">
        <f>+Introduction!$C$7</f>
        <v>تونس</v>
      </c>
      <c r="B43" s="543">
        <f>IF(ISBLANK(Regressions!B53), " ", Regressions!B53)</f>
        <v>2008</v>
      </c>
      <c r="C43" s="542" t="str">
        <f>HLOOKUP(Introduction!$G$4,nametranslations,26,FALSE)</f>
        <v>الحضاري</v>
      </c>
      <c r="D43" s="545">
        <f>IF(ISBLANK(Regressions!D53), " ", Regressions!D53)</f>
        <v>1911022.1014842226</v>
      </c>
      <c r="E43" s="546" t="e">
        <f>IF(ISNUMBER(Regressions!E53),ROUND(Regressions!E53, 1), NA())</f>
        <v>#N/A</v>
      </c>
      <c r="F43" s="547" t="e">
        <f>IF(ISNUMBER(Regressions!F53),ROUND(Regressions!F53, 1), NA())</f>
        <v>#N/A</v>
      </c>
      <c r="G43" s="548" t="e">
        <f>IF(ISNUMBER(Regressions!G53),ROUND(Regressions!G53, 1), NA())</f>
        <v>#N/A</v>
      </c>
      <c r="H43" s="549" t="e">
        <f>IF(ISNUMBER(Regressions!H53),ROUND(Regressions!H53, 1), NA())</f>
        <v>#N/A</v>
      </c>
      <c r="I43" s="550" t="e">
        <f>IF(ISNUMBER(Regressions!I53),ROUND(Regressions!I53, 1), NA())</f>
        <v>#N/A</v>
      </c>
      <c r="J43" s="551" t="e">
        <f>IF(ISNUMBER(Regressions!K53),ROUND(Regressions!K53, 1), NA())</f>
        <v>#N/A</v>
      </c>
      <c r="K43" s="547" t="e">
        <f>IF(ISNUMBER(Regressions!L53),ROUND(Regressions!L53, 1), NA())</f>
        <v>#N/A</v>
      </c>
      <c r="L43" s="552" t="e">
        <f>IF(ISNUMBER(Regressions!M53),ROUND(Regressions!M53, 1), NA())</f>
        <v>#N/A</v>
      </c>
      <c r="M43" s="549" t="e">
        <f>IF(ISNUMBER(Regressions!N53),ROUND(Regressions!N53, 1), NA())</f>
        <v>#N/A</v>
      </c>
      <c r="N43" s="550" t="e">
        <f>IF(ISNUMBER(Regressions!O53),ROUND(Regressions!O53, 1), NA())</f>
        <v>#N/A</v>
      </c>
      <c r="O43" s="551" t="e">
        <f>IF(ISNUMBER(Regressions!Q53),ROUND(Regressions!Q53, 1), NA())</f>
        <v>#N/A</v>
      </c>
      <c r="P43" s="547" t="e">
        <f>IF(ISNUMBER(Regressions!R53),ROUND(Regressions!R53, 1), NA())</f>
        <v>#N/A</v>
      </c>
      <c r="Q43" s="553" t="e">
        <f>IF(ISNUMBER(Regressions!S53),ROUND(Regressions!S53, 1), NA())</f>
        <v>#N/A</v>
      </c>
      <c r="R43" s="549" t="e">
        <f>IF(ISNUMBER(Regressions!T53),ROUND(Regressions!T53, 1), NA())</f>
        <v>#N/A</v>
      </c>
      <c r="S43" s="550" t="e">
        <f>IF(ISNUMBER(Regressions!U53),ROUND(Regressions!U53, 1), NA())</f>
        <v>#N/A</v>
      </c>
    </row>
    <row r="44" spans="1:19" x14ac:dyDescent="0.25">
      <c r="A44" s="542" t="str">
        <f>+Introduction!$C$7</f>
        <v>تونس</v>
      </c>
      <c r="B44" s="543">
        <f>IF(ISBLANK(Regressions!B54), " ", Regressions!B54)</f>
        <v>2009</v>
      </c>
      <c r="C44" s="542" t="str">
        <f>HLOOKUP(Introduction!$G$4,nametranslations,26,FALSE)</f>
        <v>الحضاري</v>
      </c>
      <c r="D44" s="545">
        <f>IF(ISBLANK(Regressions!D54), " ", Regressions!D54)</f>
        <v>1893672.0850482942</v>
      </c>
      <c r="E44" s="546" t="e">
        <f>IF(ISNUMBER(Regressions!E54),ROUND(Regressions!E54, 1), NA())</f>
        <v>#N/A</v>
      </c>
      <c r="F44" s="547" t="e">
        <f>IF(ISNUMBER(Regressions!F54),ROUND(Regressions!F54, 1), NA())</f>
        <v>#N/A</v>
      </c>
      <c r="G44" s="548" t="e">
        <f>IF(ISNUMBER(Regressions!G54),ROUND(Regressions!G54, 1), NA())</f>
        <v>#N/A</v>
      </c>
      <c r="H44" s="549" t="e">
        <f>IF(ISNUMBER(Regressions!H54),ROUND(Regressions!H54, 1), NA())</f>
        <v>#N/A</v>
      </c>
      <c r="I44" s="550" t="e">
        <f>IF(ISNUMBER(Regressions!I54),ROUND(Regressions!I54, 1), NA())</f>
        <v>#N/A</v>
      </c>
      <c r="J44" s="551" t="e">
        <f>IF(ISNUMBER(Regressions!K54),ROUND(Regressions!K54, 1), NA())</f>
        <v>#N/A</v>
      </c>
      <c r="K44" s="547" t="e">
        <f>IF(ISNUMBER(Regressions!L54),ROUND(Regressions!L54, 1), NA())</f>
        <v>#N/A</v>
      </c>
      <c r="L44" s="552" t="e">
        <f>IF(ISNUMBER(Regressions!M54),ROUND(Regressions!M54, 1), NA())</f>
        <v>#N/A</v>
      </c>
      <c r="M44" s="549" t="e">
        <f>IF(ISNUMBER(Regressions!N54),ROUND(Regressions!N54, 1), NA())</f>
        <v>#N/A</v>
      </c>
      <c r="N44" s="550" t="e">
        <f>IF(ISNUMBER(Regressions!O54),ROUND(Regressions!O54, 1), NA())</f>
        <v>#N/A</v>
      </c>
      <c r="O44" s="551" t="e">
        <f>IF(ISNUMBER(Regressions!Q54),ROUND(Regressions!Q54, 1), NA())</f>
        <v>#N/A</v>
      </c>
      <c r="P44" s="547" t="e">
        <f>IF(ISNUMBER(Regressions!R54),ROUND(Regressions!R54, 1), NA())</f>
        <v>#N/A</v>
      </c>
      <c r="Q44" s="553" t="e">
        <f>IF(ISNUMBER(Regressions!S54),ROUND(Regressions!S54, 1), NA())</f>
        <v>#N/A</v>
      </c>
      <c r="R44" s="549" t="e">
        <f>IF(ISNUMBER(Regressions!T54),ROUND(Regressions!T54, 1), NA())</f>
        <v>#N/A</v>
      </c>
      <c r="S44" s="550" t="e">
        <f>IF(ISNUMBER(Regressions!U54),ROUND(Regressions!U54, 1), NA())</f>
        <v>#N/A</v>
      </c>
    </row>
    <row r="45" spans="1:19" x14ac:dyDescent="0.25">
      <c r="A45" s="542" t="str">
        <f>+Introduction!$C$7</f>
        <v>تونس</v>
      </c>
      <c r="B45" s="543">
        <f>IF(ISBLANK(Regressions!B55), " ", Regressions!B55)</f>
        <v>2010</v>
      </c>
      <c r="C45" s="542" t="str">
        <f>HLOOKUP(Introduction!$G$4,nametranslations,26,FALSE)</f>
        <v>الحضاري</v>
      </c>
      <c r="D45" s="545">
        <f>IF(ISBLANK(Regressions!D55), " ", Regressions!D55)</f>
        <v>1881439.7528651429</v>
      </c>
      <c r="E45" s="546" t="e">
        <f>IF(ISNUMBER(Regressions!E55),ROUND(Regressions!E55, 1), NA())</f>
        <v>#N/A</v>
      </c>
      <c r="F45" s="547" t="e">
        <f>IF(ISNUMBER(Regressions!F55),ROUND(Regressions!F55, 1), NA())</f>
        <v>#N/A</v>
      </c>
      <c r="G45" s="548" t="e">
        <f>IF(ISNUMBER(Regressions!G55),ROUND(Regressions!G55, 1), NA())</f>
        <v>#N/A</v>
      </c>
      <c r="H45" s="549" t="e">
        <f>IF(ISNUMBER(Regressions!H55),ROUND(Regressions!H55, 1), NA())</f>
        <v>#N/A</v>
      </c>
      <c r="I45" s="550" t="e">
        <f>IF(ISNUMBER(Regressions!I55),ROUND(Regressions!I55, 1), NA())</f>
        <v>#N/A</v>
      </c>
      <c r="J45" s="551" t="e">
        <f>IF(ISNUMBER(Regressions!K55),ROUND(Regressions!K55, 1), NA())</f>
        <v>#N/A</v>
      </c>
      <c r="K45" s="547" t="e">
        <f>IF(ISNUMBER(Regressions!L55),ROUND(Regressions!L55, 1), NA())</f>
        <v>#N/A</v>
      </c>
      <c r="L45" s="552" t="e">
        <f>IF(ISNUMBER(Regressions!M55),ROUND(Regressions!M55, 1), NA())</f>
        <v>#N/A</v>
      </c>
      <c r="M45" s="549" t="e">
        <f>IF(ISNUMBER(Regressions!N55),ROUND(Regressions!N55, 1), NA())</f>
        <v>#N/A</v>
      </c>
      <c r="N45" s="550" t="e">
        <f>IF(ISNUMBER(Regressions!O55),ROUND(Regressions!O55, 1), NA())</f>
        <v>#N/A</v>
      </c>
      <c r="O45" s="551" t="e">
        <f>IF(ISNUMBER(Regressions!Q55),ROUND(Regressions!Q55, 1), NA())</f>
        <v>#N/A</v>
      </c>
      <c r="P45" s="547" t="e">
        <f>IF(ISNUMBER(Regressions!R55),ROUND(Regressions!R55, 1), NA())</f>
        <v>#N/A</v>
      </c>
      <c r="Q45" s="553" t="e">
        <f>IF(ISNUMBER(Regressions!S55),ROUND(Regressions!S55, 1), NA())</f>
        <v>#N/A</v>
      </c>
      <c r="R45" s="549" t="e">
        <f>IF(ISNUMBER(Regressions!T55),ROUND(Regressions!T55, 1), NA())</f>
        <v>#N/A</v>
      </c>
      <c r="S45" s="550" t="e">
        <f>IF(ISNUMBER(Regressions!U55),ROUND(Regressions!U55, 1), NA())</f>
        <v>#N/A</v>
      </c>
    </row>
    <row r="46" spans="1:19" x14ac:dyDescent="0.25">
      <c r="A46" s="542" t="str">
        <f>+Introduction!$C$7</f>
        <v>تونس</v>
      </c>
      <c r="B46" s="543">
        <f>IF(ISBLANK(Regressions!B56), " ", Regressions!B56)</f>
        <v>2011</v>
      </c>
      <c r="C46" s="542" t="str">
        <f>HLOOKUP(Introduction!$G$4,nametranslations,26,FALSE)</f>
        <v>الحضاري</v>
      </c>
      <c r="D46" s="545">
        <f>IF(ISBLANK(Regressions!D56), " ", Regressions!D56)</f>
        <v>1876248.1415460205</v>
      </c>
      <c r="E46" s="546" t="e">
        <f>IF(ISNUMBER(Regressions!E56),ROUND(Regressions!E56, 1), NA())</f>
        <v>#N/A</v>
      </c>
      <c r="F46" s="547" t="e">
        <f>IF(ISNUMBER(Regressions!F56),ROUND(Regressions!F56, 1), NA())</f>
        <v>#N/A</v>
      </c>
      <c r="G46" s="548" t="e">
        <f>IF(ISNUMBER(Regressions!G56),ROUND(Regressions!G56, 1), NA())</f>
        <v>#N/A</v>
      </c>
      <c r="H46" s="549" t="e">
        <f>IF(ISNUMBER(Regressions!H56),ROUND(Regressions!H56, 1), NA())</f>
        <v>#N/A</v>
      </c>
      <c r="I46" s="550" t="e">
        <f>IF(ISNUMBER(Regressions!I56),ROUND(Regressions!I56, 1), NA())</f>
        <v>#N/A</v>
      </c>
      <c r="J46" s="551" t="e">
        <f>IF(ISNUMBER(Regressions!K56),ROUND(Regressions!K56, 1), NA())</f>
        <v>#N/A</v>
      </c>
      <c r="K46" s="547" t="e">
        <f>IF(ISNUMBER(Regressions!L56),ROUND(Regressions!L56, 1), NA())</f>
        <v>#N/A</v>
      </c>
      <c r="L46" s="552" t="e">
        <f>IF(ISNUMBER(Regressions!M56),ROUND(Regressions!M56, 1), NA())</f>
        <v>#N/A</v>
      </c>
      <c r="M46" s="549" t="e">
        <f>IF(ISNUMBER(Regressions!N56),ROUND(Regressions!N56, 1), NA())</f>
        <v>#N/A</v>
      </c>
      <c r="N46" s="550" t="e">
        <f>IF(ISNUMBER(Regressions!O56),ROUND(Regressions!O56, 1), NA())</f>
        <v>#N/A</v>
      </c>
      <c r="O46" s="551" t="e">
        <f>IF(ISNUMBER(Regressions!Q56),ROUND(Regressions!Q56, 1), NA())</f>
        <v>#N/A</v>
      </c>
      <c r="P46" s="547" t="e">
        <f>IF(ISNUMBER(Regressions!R56),ROUND(Regressions!R56, 1), NA())</f>
        <v>#N/A</v>
      </c>
      <c r="Q46" s="553" t="e">
        <f>IF(ISNUMBER(Regressions!S56),ROUND(Regressions!S56, 1), NA())</f>
        <v>#N/A</v>
      </c>
      <c r="R46" s="549" t="e">
        <f>IF(ISNUMBER(Regressions!T56),ROUND(Regressions!T56, 1), NA())</f>
        <v>#N/A</v>
      </c>
      <c r="S46" s="550" t="e">
        <f>IF(ISNUMBER(Regressions!U56),ROUND(Regressions!U56, 1), NA())</f>
        <v>#N/A</v>
      </c>
    </row>
    <row r="47" spans="1:19" x14ac:dyDescent="0.25">
      <c r="A47" s="542" t="str">
        <f>+Introduction!$C$7</f>
        <v>تونس</v>
      </c>
      <c r="B47" s="543">
        <f>IF(ISBLANK(Regressions!B57), " ", Regressions!B57)</f>
        <v>2012</v>
      </c>
      <c r="C47" s="542" t="str">
        <f>HLOOKUP(Introduction!$G$4,nametranslations,26,FALSE)</f>
        <v>الحضاري</v>
      </c>
      <c r="D47" s="545">
        <f>IF(ISBLANK(Regressions!D57), " ", Regressions!D57)</f>
        <v>1877207.2334724425</v>
      </c>
      <c r="E47" s="546" t="e">
        <f>IF(ISNUMBER(Regressions!E57),ROUND(Regressions!E57, 1), NA())</f>
        <v>#N/A</v>
      </c>
      <c r="F47" s="547" t="e">
        <f>IF(ISNUMBER(Regressions!F57),ROUND(Regressions!F57, 1), NA())</f>
        <v>#N/A</v>
      </c>
      <c r="G47" s="548" t="e">
        <f>IF(ISNUMBER(Regressions!G57),ROUND(Regressions!G57, 1), NA())</f>
        <v>#N/A</v>
      </c>
      <c r="H47" s="549" t="e">
        <f>IF(ISNUMBER(Regressions!H57),ROUND(Regressions!H57, 1), NA())</f>
        <v>#N/A</v>
      </c>
      <c r="I47" s="550" t="e">
        <f>IF(ISNUMBER(Regressions!I57),ROUND(Regressions!I57, 1), NA())</f>
        <v>#N/A</v>
      </c>
      <c r="J47" s="551" t="e">
        <f>IF(ISNUMBER(Regressions!K57),ROUND(Regressions!K57, 1), NA())</f>
        <v>#N/A</v>
      </c>
      <c r="K47" s="547" t="e">
        <f>IF(ISNUMBER(Regressions!L57),ROUND(Regressions!L57, 1), NA())</f>
        <v>#N/A</v>
      </c>
      <c r="L47" s="552" t="e">
        <f>IF(ISNUMBER(Regressions!M57),ROUND(Regressions!M57, 1), NA())</f>
        <v>#N/A</v>
      </c>
      <c r="M47" s="549" t="e">
        <f>IF(ISNUMBER(Regressions!N57),ROUND(Regressions!N57, 1), NA())</f>
        <v>#N/A</v>
      </c>
      <c r="N47" s="550" t="e">
        <f>IF(ISNUMBER(Regressions!O57),ROUND(Regressions!O57, 1), NA())</f>
        <v>#N/A</v>
      </c>
      <c r="O47" s="551" t="e">
        <f>IF(ISNUMBER(Regressions!Q57),ROUND(Regressions!Q57, 1), NA())</f>
        <v>#N/A</v>
      </c>
      <c r="P47" s="547" t="e">
        <f>IF(ISNUMBER(Regressions!R57),ROUND(Regressions!R57, 1), NA())</f>
        <v>#N/A</v>
      </c>
      <c r="Q47" s="553" t="e">
        <f>IF(ISNUMBER(Regressions!S57),ROUND(Regressions!S57, 1), NA())</f>
        <v>#N/A</v>
      </c>
      <c r="R47" s="549" t="e">
        <f>IF(ISNUMBER(Regressions!T57),ROUND(Regressions!T57, 1), NA())</f>
        <v>#N/A</v>
      </c>
      <c r="S47" s="550" t="e">
        <f>IF(ISNUMBER(Regressions!U57),ROUND(Regressions!U57, 1), NA())</f>
        <v>#N/A</v>
      </c>
    </row>
    <row r="48" spans="1:19" x14ac:dyDescent="0.25">
      <c r="A48" s="542" t="str">
        <f>+Introduction!$C$7</f>
        <v>تونس</v>
      </c>
      <c r="B48" s="543">
        <f>IF(ISBLANK(Regressions!B58), " ", Regressions!B58)</f>
        <v>2013</v>
      </c>
      <c r="C48" s="542" t="str">
        <f>HLOOKUP(Introduction!$G$4,nametranslations,26,FALSE)</f>
        <v>الحضاري</v>
      </c>
      <c r="D48" s="545">
        <f>IF(ISBLANK(Regressions!D58), " ", Regressions!D58)</f>
        <v>1886284.8666088104</v>
      </c>
      <c r="E48" s="546" t="e">
        <f>IF(ISNUMBER(Regressions!E58),ROUND(Regressions!E58, 1), NA())</f>
        <v>#N/A</v>
      </c>
      <c r="F48" s="547" t="e">
        <f>IF(ISNUMBER(Regressions!F58),ROUND(Regressions!F58, 1), NA())</f>
        <v>#N/A</v>
      </c>
      <c r="G48" s="548" t="e">
        <f>IF(ISNUMBER(Regressions!G58),ROUND(Regressions!G58, 1), NA())</f>
        <v>#N/A</v>
      </c>
      <c r="H48" s="549" t="e">
        <f>IF(ISNUMBER(Regressions!H58),ROUND(Regressions!H58, 1), NA())</f>
        <v>#N/A</v>
      </c>
      <c r="I48" s="550" t="e">
        <f>IF(ISNUMBER(Regressions!I58),ROUND(Regressions!I58, 1), NA())</f>
        <v>#N/A</v>
      </c>
      <c r="J48" s="551" t="e">
        <f>IF(ISNUMBER(Regressions!K58),ROUND(Regressions!K58, 1), NA())</f>
        <v>#N/A</v>
      </c>
      <c r="K48" s="547" t="e">
        <f>IF(ISNUMBER(Regressions!L58),ROUND(Regressions!L58, 1), NA())</f>
        <v>#N/A</v>
      </c>
      <c r="L48" s="552" t="e">
        <f>IF(ISNUMBER(Regressions!M58),ROUND(Regressions!M58, 1), NA())</f>
        <v>#N/A</v>
      </c>
      <c r="M48" s="549" t="e">
        <f>IF(ISNUMBER(Regressions!N58),ROUND(Regressions!N58, 1), NA())</f>
        <v>#N/A</v>
      </c>
      <c r="N48" s="550" t="e">
        <f>IF(ISNUMBER(Regressions!O58),ROUND(Regressions!O58, 1), NA())</f>
        <v>#N/A</v>
      </c>
      <c r="O48" s="551" t="e">
        <f>IF(ISNUMBER(Regressions!Q58),ROUND(Regressions!Q58, 1), NA())</f>
        <v>#N/A</v>
      </c>
      <c r="P48" s="547" t="e">
        <f>IF(ISNUMBER(Regressions!R58),ROUND(Regressions!R58, 1), NA())</f>
        <v>#N/A</v>
      </c>
      <c r="Q48" s="553" t="e">
        <f>IF(ISNUMBER(Regressions!S58),ROUND(Regressions!S58, 1), NA())</f>
        <v>#N/A</v>
      </c>
      <c r="R48" s="549" t="e">
        <f>IF(ISNUMBER(Regressions!T58),ROUND(Regressions!T58, 1), NA())</f>
        <v>#N/A</v>
      </c>
      <c r="S48" s="550" t="e">
        <f>IF(ISNUMBER(Regressions!U58),ROUND(Regressions!U58, 1), NA())</f>
        <v>#N/A</v>
      </c>
    </row>
    <row r="49" spans="1:19" x14ac:dyDescent="0.25">
      <c r="A49" s="542" t="str">
        <f>+Introduction!$C$7</f>
        <v>تونس</v>
      </c>
      <c r="B49" s="543">
        <f>IF(ISBLANK(Regressions!B59), " ", Regressions!B59)</f>
        <v>2014</v>
      </c>
      <c r="C49" s="542" t="str">
        <f>HLOOKUP(Introduction!$G$4,nametranslations,26,FALSE)</f>
        <v>الحضاري</v>
      </c>
      <c r="D49" s="545">
        <f>IF(ISBLANK(Regressions!D59), " ", Regressions!D59)</f>
        <v>1903027.0056005858</v>
      </c>
      <c r="E49" s="546" t="e">
        <f>IF(ISNUMBER(Regressions!E59),ROUND(Regressions!E59, 1), NA())</f>
        <v>#N/A</v>
      </c>
      <c r="F49" s="547" t="e">
        <f>IF(ISNUMBER(Regressions!F59),ROUND(Regressions!F59, 1), NA())</f>
        <v>#N/A</v>
      </c>
      <c r="G49" s="548" t="e">
        <f>IF(ISNUMBER(Regressions!G59),ROUND(Regressions!G59, 1), NA())</f>
        <v>#N/A</v>
      </c>
      <c r="H49" s="549" t="e">
        <f>IF(ISNUMBER(Regressions!H59),ROUND(Regressions!H59, 1), NA())</f>
        <v>#N/A</v>
      </c>
      <c r="I49" s="550" t="e">
        <f>IF(ISNUMBER(Regressions!I59),ROUND(Regressions!I59, 1), NA())</f>
        <v>#N/A</v>
      </c>
      <c r="J49" s="551" t="e">
        <f>IF(ISNUMBER(Regressions!K59),ROUND(Regressions!K59, 1), NA())</f>
        <v>#N/A</v>
      </c>
      <c r="K49" s="547" t="e">
        <f>IF(ISNUMBER(Regressions!L59),ROUND(Regressions!L59, 1), NA())</f>
        <v>#N/A</v>
      </c>
      <c r="L49" s="552" t="e">
        <f>IF(ISNUMBER(Regressions!M59),ROUND(Regressions!M59, 1), NA())</f>
        <v>#N/A</v>
      </c>
      <c r="M49" s="549" t="e">
        <f>IF(ISNUMBER(Regressions!N59),ROUND(Regressions!N59, 1), NA())</f>
        <v>#N/A</v>
      </c>
      <c r="N49" s="550" t="e">
        <f>IF(ISNUMBER(Regressions!O59),ROUND(Regressions!O59, 1), NA())</f>
        <v>#N/A</v>
      </c>
      <c r="O49" s="551" t="e">
        <f>IF(ISNUMBER(Regressions!Q59),ROUND(Regressions!Q59, 1), NA())</f>
        <v>#N/A</v>
      </c>
      <c r="P49" s="547" t="e">
        <f>IF(ISNUMBER(Regressions!R59),ROUND(Regressions!R59, 1), NA())</f>
        <v>#N/A</v>
      </c>
      <c r="Q49" s="553" t="e">
        <f>IF(ISNUMBER(Regressions!S59),ROUND(Regressions!S59, 1), NA())</f>
        <v>#N/A</v>
      </c>
      <c r="R49" s="549" t="e">
        <f>IF(ISNUMBER(Regressions!T59),ROUND(Regressions!T59, 1), NA())</f>
        <v>#N/A</v>
      </c>
      <c r="S49" s="550" t="e">
        <f>IF(ISNUMBER(Regressions!U59),ROUND(Regressions!U59, 1), NA())</f>
        <v>#N/A</v>
      </c>
    </row>
    <row r="50" spans="1:19" x14ac:dyDescent="0.25">
      <c r="A50" s="542" t="str">
        <f>+Introduction!$C$7</f>
        <v>تونس</v>
      </c>
      <c r="B50" s="543">
        <f>IF(ISBLANK(Regressions!B60), " ", Regressions!B60)</f>
        <v>2015</v>
      </c>
      <c r="C50" s="542" t="str">
        <f>HLOOKUP(Introduction!$G$4,nametranslations,26,FALSE)</f>
        <v>الحضاري</v>
      </c>
      <c r="D50" s="545">
        <f>IF(ISBLANK(Regressions!D60), " ", Regressions!D60)</f>
        <v>1921515.5555868531</v>
      </c>
      <c r="E50" s="546" t="e">
        <f>IF(ISNUMBER(Regressions!E60),ROUND(Regressions!E60, 1), NA())</f>
        <v>#N/A</v>
      </c>
      <c r="F50" s="547" t="e">
        <f>IF(ISNUMBER(Regressions!F60),ROUND(Regressions!F60, 1), NA())</f>
        <v>#N/A</v>
      </c>
      <c r="G50" s="548" t="e">
        <f>IF(ISNUMBER(Regressions!G60),ROUND(Regressions!G60, 1), NA())</f>
        <v>#N/A</v>
      </c>
      <c r="H50" s="549" t="e">
        <f>IF(ISNUMBER(Regressions!H60),ROUND(Regressions!H60, 1), NA())</f>
        <v>#N/A</v>
      </c>
      <c r="I50" s="550" t="e">
        <f>IF(ISNUMBER(Regressions!I60),ROUND(Regressions!I60, 1), NA())</f>
        <v>#N/A</v>
      </c>
      <c r="J50" s="551" t="e">
        <f>IF(ISNUMBER(Regressions!K60),ROUND(Regressions!K60, 1), NA())</f>
        <v>#N/A</v>
      </c>
      <c r="K50" s="547" t="e">
        <f>IF(ISNUMBER(Regressions!L60),ROUND(Regressions!L60, 1), NA())</f>
        <v>#N/A</v>
      </c>
      <c r="L50" s="552" t="e">
        <f>IF(ISNUMBER(Regressions!M60),ROUND(Regressions!M60, 1), NA())</f>
        <v>#N/A</v>
      </c>
      <c r="M50" s="549" t="e">
        <f>IF(ISNUMBER(Regressions!N60),ROUND(Regressions!N60, 1), NA())</f>
        <v>#N/A</v>
      </c>
      <c r="N50" s="550" t="e">
        <f>IF(ISNUMBER(Regressions!O60),ROUND(Regressions!O60, 1), NA())</f>
        <v>#N/A</v>
      </c>
      <c r="O50" s="551" t="e">
        <f>IF(ISNUMBER(Regressions!Q60),ROUND(Regressions!Q60, 1), NA())</f>
        <v>#N/A</v>
      </c>
      <c r="P50" s="547" t="e">
        <f>IF(ISNUMBER(Regressions!R60),ROUND(Regressions!R60, 1), NA())</f>
        <v>#N/A</v>
      </c>
      <c r="Q50" s="553" t="e">
        <f>IF(ISNUMBER(Regressions!S60),ROUND(Regressions!S60, 1), NA())</f>
        <v>#N/A</v>
      </c>
      <c r="R50" s="549" t="e">
        <f>IF(ISNUMBER(Regressions!T60),ROUND(Regressions!T60, 1), NA())</f>
        <v>#N/A</v>
      </c>
      <c r="S50" s="550" t="e">
        <f>IF(ISNUMBER(Regressions!U60),ROUND(Regressions!U60, 1), NA())</f>
        <v>#N/A</v>
      </c>
    </row>
    <row r="51" spans="1:19" x14ac:dyDescent="0.25">
      <c r="A51" s="542" t="str">
        <f>+Introduction!$C$7</f>
        <v>تونس</v>
      </c>
      <c r="B51" s="543">
        <f>IF(ISBLANK(Regressions!B61), " ", Regressions!B61)</f>
        <v>2016</v>
      </c>
      <c r="C51" s="542" t="str">
        <f>HLOOKUP(Introduction!$G$4,nametranslations,26,FALSE)</f>
        <v>الحضاري</v>
      </c>
      <c r="D51" s="545">
        <f>IF(ISBLANK(Regressions!D61), " ", Regressions!D61)</f>
        <v>1948413.9382799531</v>
      </c>
      <c r="E51" s="546" t="e">
        <f>IF(ISNUMBER(Regressions!E61),ROUND(Regressions!E61, 1), NA())</f>
        <v>#N/A</v>
      </c>
      <c r="F51" s="547" t="e">
        <f>IF(ISNUMBER(Regressions!F61),ROUND(Regressions!F61, 1), NA())</f>
        <v>#N/A</v>
      </c>
      <c r="G51" s="548" t="e">
        <f>IF(ISNUMBER(Regressions!G61),ROUND(Regressions!G61, 1), NA())</f>
        <v>#N/A</v>
      </c>
      <c r="H51" s="549" t="e">
        <f>IF(ISNUMBER(Regressions!H61),ROUND(Regressions!H61, 1), NA())</f>
        <v>#N/A</v>
      </c>
      <c r="I51" s="550" t="e">
        <f>IF(ISNUMBER(Regressions!I61),ROUND(Regressions!I61, 1), NA())</f>
        <v>#N/A</v>
      </c>
      <c r="J51" s="551" t="e">
        <f>IF(ISNUMBER(Regressions!K61),ROUND(Regressions!K61, 1), NA())</f>
        <v>#N/A</v>
      </c>
      <c r="K51" s="547" t="e">
        <f>IF(ISNUMBER(Regressions!L61),ROUND(Regressions!L61, 1), NA())</f>
        <v>#N/A</v>
      </c>
      <c r="L51" s="552" t="e">
        <f>IF(ISNUMBER(Regressions!M61),ROUND(Regressions!M61, 1), NA())</f>
        <v>#N/A</v>
      </c>
      <c r="M51" s="549" t="e">
        <f>IF(ISNUMBER(Regressions!N61),ROUND(Regressions!N61, 1), NA())</f>
        <v>#N/A</v>
      </c>
      <c r="N51" s="550" t="e">
        <f>IF(ISNUMBER(Regressions!O61),ROUND(Regressions!O61, 1), NA())</f>
        <v>#N/A</v>
      </c>
      <c r="O51" s="551" t="e">
        <f>IF(ISNUMBER(Regressions!Q61),ROUND(Regressions!Q61, 1), NA())</f>
        <v>#N/A</v>
      </c>
      <c r="P51" s="547" t="e">
        <f>IF(ISNUMBER(Regressions!R61),ROUND(Regressions!R61, 1), NA())</f>
        <v>#N/A</v>
      </c>
      <c r="Q51" s="553" t="e">
        <f>IF(ISNUMBER(Regressions!S61),ROUND(Regressions!S61, 1), NA())</f>
        <v>#N/A</v>
      </c>
      <c r="R51" s="549" t="e">
        <f>IF(ISNUMBER(Regressions!T61),ROUND(Regressions!T61, 1), NA())</f>
        <v>#N/A</v>
      </c>
      <c r="S51" s="550" t="e">
        <f>IF(ISNUMBER(Regressions!U61),ROUND(Regressions!U61, 1), NA())</f>
        <v>#N/A</v>
      </c>
    </row>
    <row r="52" spans="1:19" x14ac:dyDescent="0.25">
      <c r="A52" s="542" t="str">
        <f>+Introduction!$C$7</f>
        <v>تونس</v>
      </c>
      <c r="B52" s="543">
        <f>IF(ISBLANK(Regressions!B62), " ", Regressions!B62)</f>
        <v>2017</v>
      </c>
      <c r="C52" s="542" t="str">
        <f>HLOOKUP(Introduction!$G$4,nametranslations,26,FALSE)</f>
        <v>الحضاري</v>
      </c>
      <c r="D52" s="545">
        <f>IF(ISBLANK(Regressions!D62), " ", Regressions!D62)</f>
        <v>1989554.9070201872</v>
      </c>
      <c r="E52" s="546" t="e">
        <f>IF(ISNUMBER(Regressions!E62),ROUND(Regressions!E62, 1), NA())</f>
        <v>#N/A</v>
      </c>
      <c r="F52" s="547" t="e">
        <f>IF(ISNUMBER(Regressions!F62),ROUND(Regressions!F62, 1), NA())</f>
        <v>#N/A</v>
      </c>
      <c r="G52" s="548" t="e">
        <f>IF(ISNUMBER(Regressions!G62),ROUND(Regressions!G62, 1), NA())</f>
        <v>#N/A</v>
      </c>
      <c r="H52" s="549" t="e">
        <f>IF(ISNUMBER(Regressions!H62),ROUND(Regressions!H62, 1), NA())</f>
        <v>#N/A</v>
      </c>
      <c r="I52" s="550" t="e">
        <f>IF(ISNUMBER(Regressions!I62),ROUND(Regressions!I62, 1), NA())</f>
        <v>#N/A</v>
      </c>
      <c r="J52" s="551" t="e">
        <f>IF(ISNUMBER(Regressions!K62),ROUND(Regressions!K62, 1), NA())</f>
        <v>#N/A</v>
      </c>
      <c r="K52" s="547" t="e">
        <f>IF(ISNUMBER(Regressions!L62),ROUND(Regressions!L62, 1), NA())</f>
        <v>#N/A</v>
      </c>
      <c r="L52" s="552" t="e">
        <f>IF(ISNUMBER(Regressions!M62),ROUND(Regressions!M62, 1), NA())</f>
        <v>#N/A</v>
      </c>
      <c r="M52" s="549" t="e">
        <f>IF(ISNUMBER(Regressions!N62),ROUND(Regressions!N62, 1), NA())</f>
        <v>#N/A</v>
      </c>
      <c r="N52" s="550" t="e">
        <f>IF(ISNUMBER(Regressions!O62),ROUND(Regressions!O62, 1), NA())</f>
        <v>#N/A</v>
      </c>
      <c r="O52" s="551" t="e">
        <f>IF(ISNUMBER(Regressions!Q62),ROUND(Regressions!Q62, 1), NA())</f>
        <v>#N/A</v>
      </c>
      <c r="P52" s="547" t="e">
        <f>IF(ISNUMBER(Regressions!R62),ROUND(Regressions!R62, 1), NA())</f>
        <v>#N/A</v>
      </c>
      <c r="Q52" s="553" t="e">
        <f>IF(ISNUMBER(Regressions!S62),ROUND(Regressions!S62, 1), NA())</f>
        <v>#N/A</v>
      </c>
      <c r="R52" s="549" t="e">
        <f>IF(ISNUMBER(Regressions!T62),ROUND(Regressions!T62, 1), NA())</f>
        <v>#N/A</v>
      </c>
      <c r="S52" s="550" t="e">
        <f>IF(ISNUMBER(Regressions!U62),ROUND(Regressions!U62, 1), NA())</f>
        <v>#N/A</v>
      </c>
    </row>
    <row r="53" spans="1:19" x14ac:dyDescent="0.25">
      <c r="A53" s="542" t="str">
        <f>+Introduction!$C$7</f>
        <v>تونس</v>
      </c>
      <c r="B53" s="543">
        <f>IF(ISBLANK(Regressions!B63), " ", Regressions!B63)</f>
        <v>2018</v>
      </c>
      <c r="C53" s="542" t="str">
        <f>HLOOKUP(Introduction!$G$4,nametranslations,26,FALSE)</f>
        <v>الحضاري</v>
      </c>
      <c r="D53" s="545">
        <f>IF(ISBLANK(Regressions!D63), " ", Regressions!D63)</f>
        <v>2030988.0060601044</v>
      </c>
      <c r="E53" s="546" t="e">
        <f>IF(ISNUMBER(Regressions!E63),ROUND(Regressions!E63, 1), NA())</f>
        <v>#N/A</v>
      </c>
      <c r="F53" s="547" t="e">
        <f>IF(ISNUMBER(Regressions!F63),ROUND(Regressions!F63, 1), NA())</f>
        <v>#N/A</v>
      </c>
      <c r="G53" s="548" t="e">
        <f>IF(ISNUMBER(Regressions!G63),ROUND(Regressions!G63, 1), NA())</f>
        <v>#N/A</v>
      </c>
      <c r="H53" s="549" t="e">
        <f>IF(ISNUMBER(Regressions!H63),ROUND(Regressions!H63, 1), NA())</f>
        <v>#N/A</v>
      </c>
      <c r="I53" s="550" t="e">
        <f>IF(ISNUMBER(Regressions!I63),ROUND(Regressions!I63, 1), NA())</f>
        <v>#N/A</v>
      </c>
      <c r="J53" s="551" t="e">
        <f>IF(ISNUMBER(Regressions!K63),ROUND(Regressions!K63, 1), NA())</f>
        <v>#N/A</v>
      </c>
      <c r="K53" s="547" t="e">
        <f>IF(ISNUMBER(Regressions!L63),ROUND(Regressions!L63, 1), NA())</f>
        <v>#N/A</v>
      </c>
      <c r="L53" s="552" t="e">
        <f>IF(ISNUMBER(Regressions!M63),ROUND(Regressions!M63, 1), NA())</f>
        <v>#N/A</v>
      </c>
      <c r="M53" s="549" t="e">
        <f>IF(ISNUMBER(Regressions!N63),ROUND(Regressions!N63, 1), NA())</f>
        <v>#N/A</v>
      </c>
      <c r="N53" s="550" t="e">
        <f>IF(ISNUMBER(Regressions!O63),ROUND(Regressions!O63, 1), NA())</f>
        <v>#N/A</v>
      </c>
      <c r="O53" s="551" t="e">
        <f>IF(ISNUMBER(Regressions!Q63),ROUND(Regressions!Q63, 1), NA())</f>
        <v>#N/A</v>
      </c>
      <c r="P53" s="547" t="e">
        <f>IF(ISNUMBER(Regressions!R63),ROUND(Regressions!R63, 1), NA())</f>
        <v>#N/A</v>
      </c>
      <c r="Q53" s="553" t="e">
        <f>IF(ISNUMBER(Regressions!S63),ROUND(Regressions!S63, 1), NA())</f>
        <v>#N/A</v>
      </c>
      <c r="R53" s="549" t="e">
        <f>IF(ISNUMBER(Regressions!T63),ROUND(Regressions!T63, 1), NA())</f>
        <v>#N/A</v>
      </c>
      <c r="S53" s="550" t="e">
        <f>IF(ISNUMBER(Regressions!U63),ROUND(Regressions!U63, 1), NA())</f>
        <v>#N/A</v>
      </c>
    </row>
    <row r="54" spans="1:19" x14ac:dyDescent="0.25">
      <c r="A54" s="542" t="str">
        <f>+Introduction!$C$7</f>
        <v>تونس</v>
      </c>
      <c r="B54" s="543">
        <f>IF(ISBLANK(Regressions!B64), " ", Regressions!B64)</f>
        <v>2019</v>
      </c>
      <c r="C54" s="542" t="str">
        <f>HLOOKUP(Introduction!$G$4,nametranslations,26,FALSE)</f>
        <v>الحضاري</v>
      </c>
      <c r="D54" s="545">
        <f>IF(ISBLANK(Regressions!D64), " ", Regressions!D64)</f>
        <v>2074078.2846343995</v>
      </c>
      <c r="E54" s="546" t="e">
        <f>IF(ISNUMBER(Regressions!E64),ROUND(Regressions!E64, 1), NA())</f>
        <v>#N/A</v>
      </c>
      <c r="F54" s="547" t="e">
        <f>IF(ISNUMBER(Regressions!F64),ROUND(Regressions!F64, 1), NA())</f>
        <v>#N/A</v>
      </c>
      <c r="G54" s="548" t="e">
        <f>IF(ISNUMBER(Regressions!G64),ROUND(Regressions!G64, 1), NA())</f>
        <v>#N/A</v>
      </c>
      <c r="H54" s="549" t="e">
        <f>IF(ISNUMBER(Regressions!H64),ROUND(Regressions!H64, 1), NA())</f>
        <v>#N/A</v>
      </c>
      <c r="I54" s="550" t="e">
        <f>IF(ISNUMBER(Regressions!I64),ROUND(Regressions!I64, 1), NA())</f>
        <v>#N/A</v>
      </c>
      <c r="J54" s="551" t="e">
        <f>IF(ISNUMBER(Regressions!K64),ROUND(Regressions!K64, 1), NA())</f>
        <v>#N/A</v>
      </c>
      <c r="K54" s="547" t="e">
        <f>IF(ISNUMBER(Regressions!L64),ROUND(Regressions!L64, 1), NA())</f>
        <v>#N/A</v>
      </c>
      <c r="L54" s="552" t="e">
        <f>IF(ISNUMBER(Regressions!M64),ROUND(Regressions!M64, 1), NA())</f>
        <v>#N/A</v>
      </c>
      <c r="M54" s="549" t="e">
        <f>IF(ISNUMBER(Regressions!N64),ROUND(Regressions!N64, 1), NA())</f>
        <v>#N/A</v>
      </c>
      <c r="N54" s="550" t="e">
        <f>IF(ISNUMBER(Regressions!O64),ROUND(Regressions!O64, 1), NA())</f>
        <v>#N/A</v>
      </c>
      <c r="O54" s="551" t="e">
        <f>IF(ISNUMBER(Regressions!Q64),ROUND(Regressions!Q64, 1), NA())</f>
        <v>#N/A</v>
      </c>
      <c r="P54" s="547" t="e">
        <f>IF(ISNUMBER(Regressions!R64),ROUND(Regressions!R64, 1), NA())</f>
        <v>#N/A</v>
      </c>
      <c r="Q54" s="553" t="e">
        <f>IF(ISNUMBER(Regressions!S64),ROUND(Regressions!S64, 1), NA())</f>
        <v>#N/A</v>
      </c>
      <c r="R54" s="549" t="e">
        <f>IF(ISNUMBER(Regressions!T64),ROUND(Regressions!T64, 1), NA())</f>
        <v>#N/A</v>
      </c>
      <c r="S54" s="550" t="e">
        <f>IF(ISNUMBER(Regressions!U64),ROUND(Regressions!U64, 1), NA())</f>
        <v>#N/A</v>
      </c>
    </row>
    <row r="55" spans="1:19" ht="13.5" customHeight="1" x14ac:dyDescent="0.25">
      <c r="A55" s="542" t="str">
        <f>+Introduction!$C$7</f>
        <v>تونس</v>
      </c>
      <c r="B55" s="543">
        <f>IF(ISBLANK(Regressions!B65), " ", Regressions!B65)</f>
        <v>2020</v>
      </c>
      <c r="C55" s="542" t="str">
        <f>HLOOKUP(Introduction!$G$4,nametranslations,26,FALSE)</f>
        <v>الحضاري</v>
      </c>
      <c r="D55" s="545">
        <f>IF(ISBLANK(Regressions!D65), " ", Regressions!D65)</f>
        <v>2116491.6369396211</v>
      </c>
      <c r="E55" s="546" t="e">
        <f>IF(ISNUMBER(Regressions!E65),ROUND(Regressions!E65, 1), NA())</f>
        <v>#N/A</v>
      </c>
      <c r="F55" s="547" t="e">
        <f>IF(ISNUMBER(Regressions!F65),ROUND(Regressions!F65, 1), NA())</f>
        <v>#N/A</v>
      </c>
      <c r="G55" s="548" t="e">
        <f>IF(ISNUMBER(Regressions!G65),ROUND(Regressions!G65, 1), NA())</f>
        <v>#N/A</v>
      </c>
      <c r="H55" s="549" t="e">
        <f>IF(ISNUMBER(Regressions!H65),ROUND(Regressions!H65, 1), NA())</f>
        <v>#N/A</v>
      </c>
      <c r="I55" s="550" t="e">
        <f>IF(ISNUMBER(Regressions!I65),ROUND(Regressions!I65, 1), NA())</f>
        <v>#N/A</v>
      </c>
      <c r="J55" s="551" t="e">
        <f>IF(ISNUMBER(Regressions!K65),ROUND(Regressions!K65, 1), NA())</f>
        <v>#N/A</v>
      </c>
      <c r="K55" s="547" t="e">
        <f>IF(ISNUMBER(Regressions!L65),ROUND(Regressions!L65, 1), NA())</f>
        <v>#N/A</v>
      </c>
      <c r="L55" s="552" t="e">
        <f>IF(ISNUMBER(Regressions!M65),ROUND(Regressions!M65, 1), NA())</f>
        <v>#N/A</v>
      </c>
      <c r="M55" s="549" t="e">
        <f>IF(ISNUMBER(Regressions!N65),ROUND(Regressions!N65, 1), NA())</f>
        <v>#N/A</v>
      </c>
      <c r="N55" s="550" t="e">
        <f>IF(ISNUMBER(Regressions!O65),ROUND(Regressions!O65, 1), NA())</f>
        <v>#N/A</v>
      </c>
      <c r="O55" s="551" t="e">
        <f>IF(ISNUMBER(Regressions!Q65),ROUND(Regressions!Q65, 1), NA())</f>
        <v>#N/A</v>
      </c>
      <c r="P55" s="547" t="e">
        <f>IF(ISNUMBER(Regressions!R65),ROUND(Regressions!R65, 1), NA())</f>
        <v>#N/A</v>
      </c>
      <c r="Q55" s="553" t="e">
        <f>IF(ISNUMBER(Regressions!S65),ROUND(Regressions!S65, 1), NA())</f>
        <v>#N/A</v>
      </c>
      <c r="R55" s="549" t="e">
        <f>IF(ISNUMBER(Regressions!T65),ROUND(Regressions!T65, 1), NA())</f>
        <v>#N/A</v>
      </c>
      <c r="S55" s="550" t="e">
        <f>IF(ISNUMBER(Regressions!U65),ROUND(Regressions!U65, 1), NA())</f>
        <v>#N/A</v>
      </c>
    </row>
    <row r="56" spans="1:19" x14ac:dyDescent="0.25">
      <c r="A56" s="542" t="str">
        <f>+Introduction!$C$7</f>
        <v>تونس</v>
      </c>
      <c r="B56" s="543">
        <f>IF(ISBLANK(Regressions!B66), " ", Regressions!B66)</f>
        <v>2021</v>
      </c>
      <c r="C56" s="542" t="str">
        <f>HLOOKUP(Introduction!$G$4,nametranslations,26,FALSE)</f>
        <v>الحضاري</v>
      </c>
      <c r="D56" s="545">
        <f>IF(ISBLANK(Regressions!D66), " ", Regressions!D66)</f>
        <v>2156243.2969848635</v>
      </c>
      <c r="E56" s="551" t="e">
        <f>IF(ISNUMBER(Regressions!E66),ROUND(Regressions!E66, 1), NA())</f>
        <v>#N/A</v>
      </c>
      <c r="F56" s="554" t="e">
        <f>IF(ISNUMBER(Regressions!F66),ROUND(Regressions!F66, 1), NA())</f>
        <v>#N/A</v>
      </c>
      <c r="G56" s="555" t="e">
        <f>IF(ISNUMBER(Regressions!G66),ROUND(Regressions!G66, 1), NA())</f>
        <v>#N/A</v>
      </c>
      <c r="H56" s="549" t="e">
        <f>IF(ISNUMBER(Regressions!H66),ROUND(Regressions!H66, 1), NA())</f>
        <v>#N/A</v>
      </c>
      <c r="I56" s="550" t="e">
        <f>IF(ISNUMBER(Regressions!I66),ROUND(Regressions!I66, 1), NA())</f>
        <v>#N/A</v>
      </c>
      <c r="J56" s="551" t="e">
        <f>IF(ISNUMBER(Regressions!K66),ROUND(Regressions!K66, 1), NA())</f>
        <v>#N/A</v>
      </c>
      <c r="K56" s="554" t="e">
        <f>IF(ISNUMBER(Regressions!L66),ROUND(Regressions!L66, 1), NA())</f>
        <v>#N/A</v>
      </c>
      <c r="L56" s="556" t="e">
        <f>IF(ISNUMBER(Regressions!M66),ROUND(Regressions!M66, 1), NA())</f>
        <v>#N/A</v>
      </c>
      <c r="M56" s="549" t="e">
        <f>IF(ISNUMBER(Regressions!N66),ROUND(Regressions!N66, 1), NA())</f>
        <v>#N/A</v>
      </c>
      <c r="N56" s="550" t="e">
        <f>IF(ISNUMBER(Regressions!O66),ROUND(Regressions!O66, 1), NA())</f>
        <v>#N/A</v>
      </c>
      <c r="O56" s="551" t="e">
        <f>IF(ISNUMBER(Regressions!Q66),ROUND(Regressions!Q66, 1), NA())</f>
        <v>#N/A</v>
      </c>
      <c r="P56" s="554" t="e">
        <f>IF(ISNUMBER(Regressions!R66),ROUND(Regressions!R66, 1), NA())</f>
        <v>#N/A</v>
      </c>
      <c r="Q56" s="557" t="e">
        <f>IF(ISNUMBER(Regressions!S66),ROUND(Regressions!S66, 1), NA())</f>
        <v>#N/A</v>
      </c>
      <c r="R56" s="549" t="e">
        <f>IF(ISNUMBER(Regressions!T66),ROUND(Regressions!T66, 1), NA())</f>
        <v>#N/A</v>
      </c>
      <c r="S56" s="550" t="e">
        <f>IF(ISNUMBER(Regressions!U66),ROUND(Regressions!U66, 1), NA())</f>
        <v>#N/A</v>
      </c>
    </row>
    <row r="57" spans="1:19" x14ac:dyDescent="0.25">
      <c r="A57" s="542" t="str">
        <f>+Introduction!$C$7</f>
        <v>تونس</v>
      </c>
      <c r="B57" s="543">
        <f>IF(ISBLANK(Regressions!B67), " ", Regressions!B67)</f>
        <v>2022</v>
      </c>
      <c r="C57" s="542" t="str">
        <f>HLOOKUP(Introduction!$G$4,nametranslations,26,FALSE)</f>
        <v>الحضاري</v>
      </c>
      <c r="D57" s="545">
        <f>IF(ISBLANK(Regressions!D67), " ", Regressions!D67)</f>
        <v>2192853.3367843628</v>
      </c>
      <c r="E57" s="546" t="e">
        <f>IF(ISNUMBER(Regressions!E67),ROUND(Regressions!E67, 1), NA())</f>
        <v>#N/A</v>
      </c>
      <c r="F57" s="547" t="e">
        <f>IF(ISNUMBER(Regressions!F67),ROUND(Regressions!F67, 1), NA())</f>
        <v>#N/A</v>
      </c>
      <c r="G57" s="548" t="e">
        <f>IF(ISNUMBER(Regressions!G67),ROUND(Regressions!G67, 1), NA())</f>
        <v>#N/A</v>
      </c>
      <c r="H57" s="549" t="e">
        <f>IF(ISNUMBER(Regressions!H67),ROUND(Regressions!H67, 1), NA())</f>
        <v>#N/A</v>
      </c>
      <c r="I57" s="550" t="e">
        <f>IF(ISNUMBER(Regressions!I67),ROUND(Regressions!I67, 1), NA())</f>
        <v>#N/A</v>
      </c>
      <c r="J57" s="551" t="e">
        <f>IF(ISNUMBER(Regressions!K67),ROUND(Regressions!K67, 1), NA())</f>
        <v>#N/A</v>
      </c>
      <c r="K57" s="547" t="e">
        <f>IF(ISNUMBER(Regressions!L67),ROUND(Regressions!L67, 1), NA())</f>
        <v>#N/A</v>
      </c>
      <c r="L57" s="552" t="e">
        <f>IF(ISNUMBER(Regressions!M67),ROUND(Regressions!M67, 1), NA())</f>
        <v>#N/A</v>
      </c>
      <c r="M57" s="549" t="e">
        <f>IF(ISNUMBER(Regressions!N67),ROUND(Regressions!N67, 1), NA())</f>
        <v>#N/A</v>
      </c>
      <c r="N57" s="550" t="e">
        <f>IF(ISNUMBER(Regressions!O67),ROUND(Regressions!O67, 1), NA())</f>
        <v>#N/A</v>
      </c>
      <c r="O57" s="551" t="e">
        <f>IF(ISNUMBER(Regressions!Q67),ROUND(Regressions!Q67, 1), NA())</f>
        <v>#N/A</v>
      </c>
      <c r="P57" s="547" t="e">
        <f>IF(ISNUMBER(Regressions!R67),ROUND(Regressions!R67, 1), NA())</f>
        <v>#N/A</v>
      </c>
      <c r="Q57" s="553" t="e">
        <f>IF(ISNUMBER(Regressions!S67),ROUND(Regressions!S67, 1), NA())</f>
        <v>#N/A</v>
      </c>
      <c r="R57" s="549" t="e">
        <f>IF(ISNUMBER(Regressions!T67),ROUND(Regressions!T67, 1), NA())</f>
        <v>#N/A</v>
      </c>
      <c r="S57" s="550" t="e">
        <f>IF(ISNUMBER(Regressions!U67),ROUND(Regressions!U67, 1), NA())</f>
        <v>#N/A</v>
      </c>
    </row>
    <row r="58" spans="1:19" x14ac:dyDescent="0.25">
      <c r="A58" s="542" t="str">
        <f>+Introduction!$C$7</f>
        <v>تونس</v>
      </c>
      <c r="B58" s="543">
        <f>IF(ISBLANK(Regressions!B68), " ", Regressions!B68)</f>
        <v>2023</v>
      </c>
      <c r="C58" s="542" t="str">
        <f>HLOOKUP(Introduction!$G$4,nametranslations,26,FALSE)</f>
        <v>الحضاري</v>
      </c>
      <c r="D58" s="545">
        <f>IF(ISBLANK(Regressions!D68), " ", Regressions!D68)</f>
        <v>2225081.1715717316</v>
      </c>
      <c r="E58" s="546" t="e">
        <f>IF(ISNUMBER(Regressions!E68),ROUND(Regressions!E68, 1), NA())</f>
        <v>#N/A</v>
      </c>
      <c r="F58" s="547" t="e">
        <f>IF(ISNUMBER(Regressions!F68),ROUND(Regressions!F68, 1), NA())</f>
        <v>#N/A</v>
      </c>
      <c r="G58" s="548" t="e">
        <f>IF(ISNUMBER(Regressions!G68),ROUND(Regressions!G68, 1), NA())</f>
        <v>#N/A</v>
      </c>
      <c r="H58" s="549" t="e">
        <f>IF(ISNUMBER(Regressions!H68),ROUND(Regressions!H68, 1), NA())</f>
        <v>#N/A</v>
      </c>
      <c r="I58" s="550" t="e">
        <f>IF(ISNUMBER(Regressions!I68),ROUND(Regressions!I68, 1), NA())</f>
        <v>#N/A</v>
      </c>
      <c r="J58" s="551" t="e">
        <f>IF(ISNUMBER(Regressions!K68),ROUND(Regressions!K68, 1), NA())</f>
        <v>#N/A</v>
      </c>
      <c r="K58" s="547" t="e">
        <f>IF(ISNUMBER(Regressions!L68),ROUND(Regressions!L68, 1), NA())</f>
        <v>#N/A</v>
      </c>
      <c r="L58" s="552" t="e">
        <f>IF(ISNUMBER(Regressions!M68),ROUND(Regressions!M68, 1), NA())</f>
        <v>#N/A</v>
      </c>
      <c r="M58" s="549" t="e">
        <f>IF(ISNUMBER(Regressions!N68),ROUND(Regressions!N68, 1), NA())</f>
        <v>#N/A</v>
      </c>
      <c r="N58" s="550" t="e">
        <f>IF(ISNUMBER(Regressions!O68),ROUND(Regressions!O68, 1), NA())</f>
        <v>#N/A</v>
      </c>
      <c r="O58" s="551" t="e">
        <f>IF(ISNUMBER(Regressions!Q68),ROUND(Regressions!Q68, 1), NA())</f>
        <v>#N/A</v>
      </c>
      <c r="P58" s="547" t="e">
        <f>IF(ISNUMBER(Regressions!R68),ROUND(Regressions!R68, 1), NA())</f>
        <v>#N/A</v>
      </c>
      <c r="Q58" s="553" t="e">
        <f>IF(ISNUMBER(Regressions!S68),ROUND(Regressions!S68, 1), NA())</f>
        <v>#N/A</v>
      </c>
      <c r="R58" s="549" t="e">
        <f>IF(ISNUMBER(Regressions!T68),ROUND(Regressions!T68, 1), NA())</f>
        <v>#N/A</v>
      </c>
      <c r="S58" s="550" t="e">
        <f>IF(ISNUMBER(Regressions!U68),ROUND(Regressions!U68, 1), NA())</f>
        <v>#N/A</v>
      </c>
    </row>
    <row r="59" spans="1:19" x14ac:dyDescent="0.25">
      <c r="A59" s="542" t="str">
        <f>+Introduction!$C$7</f>
        <v>تونس</v>
      </c>
      <c r="B59" s="543">
        <f>IF(ISBLANK(Regressions!B69), " ", Regressions!B69)</f>
        <v>2024</v>
      </c>
      <c r="C59" s="542" t="str">
        <f>HLOOKUP(Introduction!$G$4,nametranslations,26,FALSE)</f>
        <v>الحضاري</v>
      </c>
      <c r="D59" s="545">
        <f>IF(ISBLANK(Regressions!D69), " ", Regressions!D69)</f>
        <v>2050830.0116784668</v>
      </c>
      <c r="E59" s="546" t="e">
        <f>IF(ISNUMBER(Regressions!E69),ROUND(Regressions!E69, 1), NA())</f>
        <v>#N/A</v>
      </c>
      <c r="F59" s="547" t="e">
        <f>IF(ISNUMBER(Regressions!F69),ROUND(Regressions!F69, 1), NA())</f>
        <v>#N/A</v>
      </c>
      <c r="G59" s="548" t="e">
        <f>IF(ISNUMBER(Regressions!G69),ROUND(Regressions!G69, 1), NA())</f>
        <v>#N/A</v>
      </c>
      <c r="H59" s="549" t="e">
        <f>IF(ISNUMBER(Regressions!H69),ROUND(Regressions!H69, 1), NA())</f>
        <v>#N/A</v>
      </c>
      <c r="I59" s="550" t="e">
        <f>IF(ISNUMBER(Regressions!I69),ROUND(Regressions!I69, 1), NA())</f>
        <v>#N/A</v>
      </c>
      <c r="J59" s="551" t="e">
        <f>IF(ISNUMBER(Regressions!K69),ROUND(Regressions!K69, 1), NA())</f>
        <v>#N/A</v>
      </c>
      <c r="K59" s="547" t="e">
        <f>IF(ISNUMBER(Regressions!L69),ROUND(Regressions!L69, 1), NA())</f>
        <v>#N/A</v>
      </c>
      <c r="L59" s="552" t="e">
        <f>IF(ISNUMBER(Regressions!M69),ROUND(Regressions!M69, 1), NA())</f>
        <v>#N/A</v>
      </c>
      <c r="M59" s="549" t="e">
        <f>IF(ISNUMBER(Regressions!N69),ROUND(Regressions!N69, 1), NA())</f>
        <v>#N/A</v>
      </c>
      <c r="N59" s="550" t="e">
        <f>IF(ISNUMBER(Regressions!O69),ROUND(Regressions!O69, 1), NA())</f>
        <v>#N/A</v>
      </c>
      <c r="O59" s="551" t="e">
        <f>IF(ISNUMBER(Regressions!Q69),ROUND(Regressions!Q69, 1), NA())</f>
        <v>#N/A</v>
      </c>
      <c r="P59" s="547" t="e">
        <f>IF(ISNUMBER(Regressions!R69),ROUND(Regressions!R69, 1), NA())</f>
        <v>#N/A</v>
      </c>
      <c r="Q59" s="553" t="e">
        <f>IF(ISNUMBER(Regressions!S69),ROUND(Regressions!S69, 1), NA())</f>
        <v>#N/A</v>
      </c>
      <c r="R59" s="549" t="e">
        <f>IF(ISNUMBER(Regressions!T69),ROUND(Regressions!T69, 1), NA())</f>
        <v>#N/A</v>
      </c>
      <c r="S59" s="550" t="e">
        <f>IF(ISNUMBER(Regressions!U69),ROUND(Regressions!U69, 1), NA())</f>
        <v>#N/A</v>
      </c>
    </row>
    <row r="60" spans="1:19" x14ac:dyDescent="0.25">
      <c r="A60" s="558" t="str">
        <f>+Introduction!$C$7</f>
        <v>تونس</v>
      </c>
      <c r="B60" s="559">
        <f>IF(ISBLANK(Regressions!B70), " ", Regressions!B70)</f>
        <v>2025</v>
      </c>
      <c r="C60" s="558" t="str">
        <f>HLOOKUP(Introduction!$G$4,nametranslations,26,FALSE)</f>
        <v>الحضاري</v>
      </c>
      <c r="D60" s="560">
        <f>IF(ISBLANK(Regressions!D70), " ", Regressions!D70)</f>
        <v>2055043.1644232178</v>
      </c>
      <c r="E60" s="561" t="e">
        <f>IF(ISNUMBER(Regressions!E70),ROUND(Regressions!E70, 1), NA())</f>
        <v>#N/A</v>
      </c>
      <c r="F60" s="562" t="e">
        <f>IF(ISNUMBER(Regressions!F70),ROUND(Regressions!F70, 1), NA())</f>
        <v>#N/A</v>
      </c>
      <c r="G60" s="563" t="e">
        <f>IF(ISNUMBER(Regressions!G70),ROUND(Regressions!G70, 1), NA())</f>
        <v>#N/A</v>
      </c>
      <c r="H60" s="564" t="e">
        <f>IF(ISNUMBER(Regressions!H70),ROUND(Regressions!H70, 1), NA())</f>
        <v>#N/A</v>
      </c>
      <c r="I60" s="565" t="e">
        <f>IF(ISNUMBER(Regressions!I70),ROUND(Regressions!I70, 1), NA())</f>
        <v>#N/A</v>
      </c>
      <c r="J60" s="566" t="e">
        <f>IF(ISNUMBER(Regressions!K70),ROUND(Regressions!K70, 1), NA())</f>
        <v>#N/A</v>
      </c>
      <c r="K60" s="562" t="e">
        <f>IF(ISNUMBER(Regressions!L70),ROUND(Regressions!L70, 1), NA())</f>
        <v>#N/A</v>
      </c>
      <c r="L60" s="567" t="e">
        <f>IF(ISNUMBER(Regressions!M70),ROUND(Regressions!M70, 1), NA())</f>
        <v>#N/A</v>
      </c>
      <c r="M60" s="564" t="e">
        <f>IF(ISNUMBER(Regressions!N70),ROUND(Regressions!N70, 1), NA())</f>
        <v>#N/A</v>
      </c>
      <c r="N60" s="565" t="e">
        <f>IF(ISNUMBER(Regressions!O70),ROUND(Regressions!O70, 1), NA())</f>
        <v>#N/A</v>
      </c>
      <c r="O60" s="566" t="e">
        <f>IF(ISNUMBER(Regressions!Q70),ROUND(Regressions!Q70, 1), NA())</f>
        <v>#N/A</v>
      </c>
      <c r="P60" s="562" t="e">
        <f>IF(ISNUMBER(Regressions!R70),ROUND(Regressions!R70, 1), NA())</f>
        <v>#N/A</v>
      </c>
      <c r="Q60" s="568" t="e">
        <f>IF(ISNUMBER(Regressions!S70),ROUND(Regressions!S70, 1), NA())</f>
        <v>#N/A</v>
      </c>
      <c r="R60" s="564" t="e">
        <f>IF(ISNUMBER(Regressions!T70),ROUND(Regressions!T70, 1), NA())</f>
        <v>#N/A</v>
      </c>
      <c r="S60" s="565" t="e">
        <f>IF(ISNUMBER(Regressions!U70),ROUND(Regressions!U70, 1), NA())</f>
        <v>#N/A</v>
      </c>
    </row>
    <row r="61" spans="1:19" hidden="1" x14ac:dyDescent="0.25">
      <c r="A61" s="542" t="str">
        <f>+Introduction!$C$7</f>
        <v>تونس</v>
      </c>
      <c r="B61" s="543">
        <f>IF(ISBLANK(Regressions!B71), " ", Regressions!B71)</f>
        <v>2026</v>
      </c>
      <c r="C61" s="542" t="str">
        <f>HLOOKUP(Introduction!$G$4,nametranslations,26,FALSE)</f>
        <v>الحضاري</v>
      </c>
      <c r="D61" s="545" t="str">
        <f>IF(ISBLANK(Regressions!D71), " ", Regressions!D71)</f>
        <v xml:space="preserve"> </v>
      </c>
      <c r="E61" s="546" t="e">
        <f>IF(ISNUMBER(Regressions!E71),ROUND(Regressions!E71, 1), NA())</f>
        <v>#N/A</v>
      </c>
      <c r="F61" s="547" t="e">
        <f>IF(ISNUMBER(Regressions!F71),ROUND(Regressions!F71, 1), NA())</f>
        <v>#N/A</v>
      </c>
      <c r="G61" s="548" t="e">
        <f>IF(ISNUMBER(Regressions!G71),ROUND(Regressions!G71, 1), NA())</f>
        <v>#N/A</v>
      </c>
      <c r="H61" s="549" t="e">
        <f>IF(ISNUMBER(Regressions!H71),ROUND(Regressions!H71, 1), NA())</f>
        <v>#N/A</v>
      </c>
      <c r="I61" s="550" t="e">
        <f>IF(ISNUMBER(Regressions!I71),ROUND(Regressions!I71, 1), NA())</f>
        <v>#N/A</v>
      </c>
      <c r="J61" s="551" t="e">
        <f>IF(ISNUMBER(Regressions!K71),ROUND(Regressions!K71, 1), NA())</f>
        <v>#N/A</v>
      </c>
      <c r="K61" s="547" t="e">
        <f>IF(ISNUMBER(Regressions!L71),ROUND(Regressions!L71, 1), NA())</f>
        <v>#N/A</v>
      </c>
      <c r="L61" s="552" t="e">
        <f>IF(ISNUMBER(Regressions!M71),ROUND(Regressions!M71, 1), NA())</f>
        <v>#N/A</v>
      </c>
      <c r="M61" s="549" t="e">
        <f>IF(ISNUMBER(Regressions!N71),ROUND(Regressions!N71, 1), NA())</f>
        <v>#N/A</v>
      </c>
      <c r="N61" s="550" t="e">
        <f>IF(ISNUMBER(Regressions!O71),ROUND(Regressions!O71, 1), NA())</f>
        <v>#N/A</v>
      </c>
      <c r="O61" s="551" t="e">
        <f>IF(ISNUMBER(Regressions!Q71),ROUND(Regressions!Q71, 1), NA())</f>
        <v>#N/A</v>
      </c>
      <c r="P61" s="547" t="e">
        <f>IF(ISNUMBER(Regressions!R71),ROUND(Regressions!R71, 1), NA())</f>
        <v>#N/A</v>
      </c>
      <c r="Q61" s="553" t="e">
        <f>IF(ISNUMBER(Regressions!S71),ROUND(Regressions!S71, 1), NA())</f>
        <v>#N/A</v>
      </c>
      <c r="R61" s="549" t="e">
        <f>IF(ISNUMBER(Regressions!T71),ROUND(Regressions!T71, 1), NA())</f>
        <v>#N/A</v>
      </c>
      <c r="S61" s="550" t="e">
        <f>IF(ISNUMBER(Regressions!U71),ROUND(Regressions!U71, 1), NA())</f>
        <v>#N/A</v>
      </c>
    </row>
    <row r="62" spans="1:19" hidden="1" x14ac:dyDescent="0.25">
      <c r="A62" s="542" t="str">
        <f>+Introduction!$C$7</f>
        <v>تونس</v>
      </c>
      <c r="B62" s="543">
        <f>IF(ISBLANK(Regressions!B72), " ", Regressions!B72)</f>
        <v>2027</v>
      </c>
      <c r="C62" s="542" t="str">
        <f>HLOOKUP(Introduction!$G$4,nametranslations,26,FALSE)</f>
        <v>الحضاري</v>
      </c>
      <c r="D62" s="545" t="str">
        <f>IF(ISBLANK(Regressions!D72), " ", Regressions!D72)</f>
        <v xml:space="preserve"> </v>
      </c>
      <c r="E62" s="546" t="e">
        <f>IF(ISNUMBER(Regressions!E72),ROUND(Regressions!E72, 1), NA())</f>
        <v>#N/A</v>
      </c>
      <c r="F62" s="547" t="e">
        <f>IF(ISNUMBER(Regressions!F72),ROUND(Regressions!F72, 1), NA())</f>
        <v>#N/A</v>
      </c>
      <c r="G62" s="548" t="e">
        <f>IF(ISNUMBER(Regressions!G72),ROUND(Regressions!G72, 1), NA())</f>
        <v>#N/A</v>
      </c>
      <c r="H62" s="549" t="e">
        <f>IF(ISNUMBER(Regressions!H72),ROUND(Regressions!H72, 1), NA())</f>
        <v>#N/A</v>
      </c>
      <c r="I62" s="550" t="e">
        <f>IF(ISNUMBER(Regressions!I72),ROUND(Regressions!I72, 1), NA())</f>
        <v>#N/A</v>
      </c>
      <c r="J62" s="551" t="e">
        <f>IF(ISNUMBER(Regressions!K72),ROUND(Regressions!K72, 1), NA())</f>
        <v>#N/A</v>
      </c>
      <c r="K62" s="547" t="e">
        <f>IF(ISNUMBER(Regressions!L72),ROUND(Regressions!L72, 1), NA())</f>
        <v>#N/A</v>
      </c>
      <c r="L62" s="552" t="e">
        <f>IF(ISNUMBER(Regressions!M72),ROUND(Regressions!M72, 1), NA())</f>
        <v>#N/A</v>
      </c>
      <c r="M62" s="549" t="e">
        <f>IF(ISNUMBER(Regressions!N72),ROUND(Regressions!N72, 1), NA())</f>
        <v>#N/A</v>
      </c>
      <c r="N62" s="550" t="e">
        <f>IF(ISNUMBER(Regressions!O72),ROUND(Regressions!O72, 1), NA())</f>
        <v>#N/A</v>
      </c>
      <c r="O62" s="551" t="e">
        <f>IF(ISNUMBER(Regressions!Q72),ROUND(Regressions!Q72, 1), NA())</f>
        <v>#N/A</v>
      </c>
      <c r="P62" s="547" t="e">
        <f>IF(ISNUMBER(Regressions!R72),ROUND(Regressions!R72, 1), NA())</f>
        <v>#N/A</v>
      </c>
      <c r="Q62" s="553" t="e">
        <f>IF(ISNUMBER(Regressions!S72),ROUND(Regressions!S72, 1), NA())</f>
        <v>#N/A</v>
      </c>
      <c r="R62" s="549" t="e">
        <f>IF(ISNUMBER(Regressions!T72),ROUND(Regressions!T72, 1), NA())</f>
        <v>#N/A</v>
      </c>
      <c r="S62" s="550" t="e">
        <f>IF(ISNUMBER(Regressions!U72),ROUND(Regressions!U72, 1), NA())</f>
        <v>#N/A</v>
      </c>
    </row>
    <row r="63" spans="1:19" hidden="1" x14ac:dyDescent="0.25">
      <c r="A63" s="542" t="str">
        <f>+Introduction!$C$7</f>
        <v>تونس</v>
      </c>
      <c r="B63" s="543">
        <f>IF(ISBLANK(Regressions!B73), " ", Regressions!B73)</f>
        <v>2028</v>
      </c>
      <c r="C63" s="542" t="str">
        <f>HLOOKUP(Introduction!$G$4,nametranslations,26,FALSE)</f>
        <v>الحضاري</v>
      </c>
      <c r="D63" s="545" t="str">
        <f>IF(ISBLANK(Regressions!D73), " ", Regressions!D73)</f>
        <v xml:space="preserve"> </v>
      </c>
      <c r="E63" s="546" t="e">
        <f>IF(ISNUMBER(Regressions!E73),ROUND(Regressions!E73, 1), NA())</f>
        <v>#N/A</v>
      </c>
      <c r="F63" s="547" t="e">
        <f>IF(ISNUMBER(Regressions!F73),ROUND(Regressions!F73, 1), NA())</f>
        <v>#N/A</v>
      </c>
      <c r="G63" s="548" t="e">
        <f>IF(ISNUMBER(Regressions!G73),ROUND(Regressions!G73, 1), NA())</f>
        <v>#N/A</v>
      </c>
      <c r="H63" s="549" t="e">
        <f>IF(ISNUMBER(Regressions!H73),ROUND(Regressions!H73, 1), NA())</f>
        <v>#N/A</v>
      </c>
      <c r="I63" s="550" t="e">
        <f>IF(ISNUMBER(Regressions!I73),ROUND(Regressions!I73, 1), NA())</f>
        <v>#N/A</v>
      </c>
      <c r="J63" s="551" t="e">
        <f>IF(ISNUMBER(Regressions!K73),ROUND(Regressions!K73, 1), NA())</f>
        <v>#N/A</v>
      </c>
      <c r="K63" s="547" t="e">
        <f>IF(ISNUMBER(Regressions!L73),ROUND(Regressions!L73, 1), NA())</f>
        <v>#N/A</v>
      </c>
      <c r="L63" s="552" t="e">
        <f>IF(ISNUMBER(Regressions!M73),ROUND(Regressions!M73, 1), NA())</f>
        <v>#N/A</v>
      </c>
      <c r="M63" s="549" t="e">
        <f>IF(ISNUMBER(Regressions!N73),ROUND(Regressions!N73, 1), NA())</f>
        <v>#N/A</v>
      </c>
      <c r="N63" s="550" t="e">
        <f>IF(ISNUMBER(Regressions!O73),ROUND(Regressions!O73, 1), NA())</f>
        <v>#N/A</v>
      </c>
      <c r="O63" s="551" t="e">
        <f>IF(ISNUMBER(Regressions!Q73),ROUND(Regressions!Q73, 1), NA())</f>
        <v>#N/A</v>
      </c>
      <c r="P63" s="547" t="e">
        <f>IF(ISNUMBER(Regressions!R73),ROUND(Regressions!R73, 1), NA())</f>
        <v>#N/A</v>
      </c>
      <c r="Q63" s="553" t="e">
        <f>IF(ISNUMBER(Regressions!S73),ROUND(Regressions!S73, 1), NA())</f>
        <v>#N/A</v>
      </c>
      <c r="R63" s="549" t="e">
        <f>IF(ISNUMBER(Regressions!T73),ROUND(Regressions!T73, 1), NA())</f>
        <v>#N/A</v>
      </c>
      <c r="S63" s="550" t="e">
        <f>IF(ISNUMBER(Regressions!U73),ROUND(Regressions!U73, 1), NA())</f>
        <v>#N/A</v>
      </c>
    </row>
    <row r="64" spans="1:19" hidden="1" x14ac:dyDescent="0.25">
      <c r="A64" s="542" t="str">
        <f>+Introduction!$C$7</f>
        <v>تونس</v>
      </c>
      <c r="B64" s="543">
        <f>IF(ISBLANK(Regressions!B74), " ", Regressions!B74)</f>
        <v>2029</v>
      </c>
      <c r="C64" s="542" t="str">
        <f>HLOOKUP(Introduction!$G$4,nametranslations,26,FALSE)</f>
        <v>الحضاري</v>
      </c>
      <c r="D64" s="545" t="str">
        <f>IF(ISBLANK(Regressions!D74), " ", Regressions!D74)</f>
        <v xml:space="preserve"> </v>
      </c>
      <c r="E64" s="546" t="e">
        <f>IF(ISNUMBER(Regressions!E74),ROUND(Regressions!E74, 1), NA())</f>
        <v>#N/A</v>
      </c>
      <c r="F64" s="547" t="e">
        <f>IF(ISNUMBER(Regressions!F74),ROUND(Regressions!F74, 1), NA())</f>
        <v>#N/A</v>
      </c>
      <c r="G64" s="548" t="e">
        <f>IF(ISNUMBER(Regressions!G74),ROUND(Regressions!G74, 1), NA())</f>
        <v>#N/A</v>
      </c>
      <c r="H64" s="549" t="e">
        <f>IF(ISNUMBER(Regressions!H74),ROUND(Regressions!H74, 1), NA())</f>
        <v>#N/A</v>
      </c>
      <c r="I64" s="550" t="e">
        <f>IF(ISNUMBER(Regressions!I74),ROUND(Regressions!I74, 1), NA())</f>
        <v>#N/A</v>
      </c>
      <c r="J64" s="551" t="e">
        <f>IF(ISNUMBER(Regressions!K74),ROUND(Regressions!K74, 1), NA())</f>
        <v>#N/A</v>
      </c>
      <c r="K64" s="547" t="e">
        <f>IF(ISNUMBER(Regressions!L74),ROUND(Regressions!L74, 1), NA())</f>
        <v>#N/A</v>
      </c>
      <c r="L64" s="552" t="e">
        <f>IF(ISNUMBER(Regressions!M74),ROUND(Regressions!M74, 1), NA())</f>
        <v>#N/A</v>
      </c>
      <c r="M64" s="549" t="e">
        <f>IF(ISNUMBER(Regressions!N74),ROUND(Regressions!N74, 1), NA())</f>
        <v>#N/A</v>
      </c>
      <c r="N64" s="550" t="e">
        <f>IF(ISNUMBER(Regressions!O74),ROUND(Regressions!O74, 1), NA())</f>
        <v>#N/A</v>
      </c>
      <c r="O64" s="551" t="e">
        <f>IF(ISNUMBER(Regressions!Q74),ROUND(Regressions!Q74, 1), NA())</f>
        <v>#N/A</v>
      </c>
      <c r="P64" s="547" t="e">
        <f>IF(ISNUMBER(Regressions!R74),ROUND(Regressions!R74, 1), NA())</f>
        <v>#N/A</v>
      </c>
      <c r="Q64" s="553" t="e">
        <f>IF(ISNUMBER(Regressions!S74),ROUND(Regressions!S74, 1), NA())</f>
        <v>#N/A</v>
      </c>
      <c r="R64" s="549" t="e">
        <f>IF(ISNUMBER(Regressions!T74),ROUND(Regressions!T74, 1), NA())</f>
        <v>#N/A</v>
      </c>
      <c r="S64" s="550" t="e">
        <f>IF(ISNUMBER(Regressions!U74),ROUND(Regressions!U74, 1), NA())</f>
        <v>#N/A</v>
      </c>
    </row>
    <row r="65" spans="1:19" hidden="1" x14ac:dyDescent="0.25">
      <c r="A65" s="542" t="str">
        <f>+Introduction!$C$7</f>
        <v>تونس</v>
      </c>
      <c r="B65" s="543">
        <f>IF(ISBLANK(Regressions!B75), " ", Regressions!B75)</f>
        <v>2030</v>
      </c>
      <c r="C65" s="542" t="str">
        <f>HLOOKUP(Introduction!$G$4,nametranslations,26,FALSE)</f>
        <v>الحضاري</v>
      </c>
      <c r="D65" s="545" t="str">
        <f>IF(ISBLANK(Regressions!D75), " ", Regressions!D75)</f>
        <v xml:space="preserve"> </v>
      </c>
      <c r="E65" s="546" t="e">
        <f>IF(ISNUMBER(Regressions!E75),ROUND(Regressions!E75, 1), NA())</f>
        <v>#N/A</v>
      </c>
      <c r="F65" s="547" t="e">
        <f>IF(ISNUMBER(Regressions!F75),ROUND(Regressions!F75, 1), NA())</f>
        <v>#N/A</v>
      </c>
      <c r="G65" s="548" t="e">
        <f>IF(ISNUMBER(Regressions!G75),ROUND(Regressions!G75, 1), NA())</f>
        <v>#N/A</v>
      </c>
      <c r="H65" s="549" t="e">
        <f>IF(ISNUMBER(Regressions!H75),ROUND(Regressions!H75, 1), NA())</f>
        <v>#N/A</v>
      </c>
      <c r="I65" s="550" t="e">
        <f>IF(ISNUMBER(Regressions!I75),ROUND(Regressions!I75, 1), NA())</f>
        <v>#N/A</v>
      </c>
      <c r="J65" s="551" t="e">
        <f>IF(ISNUMBER(Regressions!K75),ROUND(Regressions!K75, 1), NA())</f>
        <v>#N/A</v>
      </c>
      <c r="K65" s="547" t="e">
        <f>IF(ISNUMBER(Regressions!L75),ROUND(Regressions!L75, 1), NA())</f>
        <v>#N/A</v>
      </c>
      <c r="L65" s="552" t="e">
        <f>IF(ISNUMBER(Regressions!M75),ROUND(Regressions!M75, 1), NA())</f>
        <v>#N/A</v>
      </c>
      <c r="M65" s="549" t="e">
        <f>IF(ISNUMBER(Regressions!N75),ROUND(Regressions!N75, 1), NA())</f>
        <v>#N/A</v>
      </c>
      <c r="N65" s="550" t="e">
        <f>IF(ISNUMBER(Regressions!O75),ROUND(Regressions!O75, 1), NA())</f>
        <v>#N/A</v>
      </c>
      <c r="O65" s="551" t="e">
        <f>IF(ISNUMBER(Regressions!Q75),ROUND(Regressions!Q75, 1), NA())</f>
        <v>#N/A</v>
      </c>
      <c r="P65" s="547" t="e">
        <f>IF(ISNUMBER(Regressions!R75),ROUND(Regressions!R75, 1), NA())</f>
        <v>#N/A</v>
      </c>
      <c r="Q65" s="553" t="e">
        <f>IF(ISNUMBER(Regressions!S75),ROUND(Regressions!S75, 1), NA())</f>
        <v>#N/A</v>
      </c>
      <c r="R65" s="549" t="e">
        <f>IF(ISNUMBER(Regressions!T75),ROUND(Regressions!T75, 1), NA())</f>
        <v>#N/A</v>
      </c>
      <c r="S65" s="550" t="e">
        <f>IF(ISNUMBER(Regressions!U75),ROUND(Regressions!U75, 1), NA())</f>
        <v>#N/A</v>
      </c>
    </row>
    <row r="66" spans="1:19" x14ac:dyDescent="0.25">
      <c r="A66" s="542" t="str">
        <f>+Introduction!$C$7</f>
        <v>تونس</v>
      </c>
      <c r="B66" s="543">
        <f>IF(ISBLANK(Regressions!B76), " ", Regressions!B76)</f>
        <v>2000</v>
      </c>
      <c r="C66" s="542" t="str">
        <f>HLOOKUP(Introduction!$G$4,nametranslations,25,FALSE)</f>
        <v>ريفي</v>
      </c>
      <c r="D66" s="545">
        <f>IF(ISBLANK(Regressions!D76), " ", Regressions!D76)</f>
        <v>1211181.4267324447</v>
      </c>
      <c r="E66" s="546" t="e">
        <f>IF(ISNUMBER(Regressions!E76),ROUND(Regressions!E76, 1), NA())</f>
        <v>#N/A</v>
      </c>
      <c r="F66" s="547" t="e">
        <f>IF(ISNUMBER(Regressions!F76),ROUND(Regressions!F76, 1), NA())</f>
        <v>#N/A</v>
      </c>
      <c r="G66" s="548" t="e">
        <f>IF(ISNUMBER(Regressions!G76),ROUND(Regressions!G76, 1), NA())</f>
        <v>#N/A</v>
      </c>
      <c r="H66" s="549" t="e">
        <f>IF(ISNUMBER(Regressions!H76),ROUND(Regressions!H76, 1), NA())</f>
        <v>#N/A</v>
      </c>
      <c r="I66" s="550" t="e">
        <f>IF(ISNUMBER(Regressions!I76),ROUND(Regressions!I76, 1), NA())</f>
        <v>#N/A</v>
      </c>
      <c r="J66" s="551" t="e">
        <f>IF(ISNUMBER(Regressions!K76),ROUND(Regressions!K76, 1), NA())</f>
        <v>#N/A</v>
      </c>
      <c r="K66" s="547" t="e">
        <f>IF(ISNUMBER(Regressions!L76),ROUND(Regressions!L76, 1), NA())</f>
        <v>#N/A</v>
      </c>
      <c r="L66" s="552" t="e">
        <f>IF(ISNUMBER(Regressions!M76),ROUND(Regressions!M76, 1), NA())</f>
        <v>#N/A</v>
      </c>
      <c r="M66" s="549" t="e">
        <f>IF(ISNUMBER(Regressions!N76),ROUND(Regressions!N76, 1), NA())</f>
        <v>#N/A</v>
      </c>
      <c r="N66" s="550" t="e">
        <f>IF(ISNUMBER(Regressions!O76),ROUND(Regressions!O76, 1), NA())</f>
        <v>#N/A</v>
      </c>
      <c r="O66" s="551" t="e">
        <f>IF(ISNUMBER(Regressions!Q76),ROUND(Regressions!Q76, 1), NA())</f>
        <v>#N/A</v>
      </c>
      <c r="P66" s="547" t="e">
        <f>IF(ISNUMBER(Regressions!R76),ROUND(Regressions!R76, 1), NA())</f>
        <v>#N/A</v>
      </c>
      <c r="Q66" s="553" t="e">
        <f>IF(ISNUMBER(Regressions!S76),ROUND(Regressions!S76, 1), NA())</f>
        <v>#N/A</v>
      </c>
      <c r="R66" s="549" t="e">
        <f>IF(ISNUMBER(Regressions!T76),ROUND(Regressions!T76, 1), NA())</f>
        <v>#N/A</v>
      </c>
      <c r="S66" s="550" t="e">
        <f>IF(ISNUMBER(Regressions!U76),ROUND(Regressions!U76, 1), NA())</f>
        <v>#N/A</v>
      </c>
    </row>
    <row r="67" spans="1:19" x14ac:dyDescent="0.25">
      <c r="A67" s="542" t="str">
        <f>+Introduction!$C$7</f>
        <v>تونس</v>
      </c>
      <c r="B67" s="543">
        <f>IF(ISBLANK(Regressions!B77), " ", Regressions!B77)</f>
        <v>2001</v>
      </c>
      <c r="C67" s="542" t="str">
        <f>HLOOKUP(Introduction!$G$4,nametranslations,25,FALSE)</f>
        <v>ريفي</v>
      </c>
      <c r="D67" s="545">
        <f>IF(ISBLANK(Regressions!D77), " ", Regressions!D77)</f>
        <v>1185651.1883791352</v>
      </c>
      <c r="E67" s="546" t="e">
        <f>IF(ISNUMBER(Regressions!E77),ROUND(Regressions!E77, 1), NA())</f>
        <v>#N/A</v>
      </c>
      <c r="F67" s="547" t="e">
        <f>IF(ISNUMBER(Regressions!F77),ROUND(Regressions!F77, 1), NA())</f>
        <v>#N/A</v>
      </c>
      <c r="G67" s="548" t="e">
        <f>IF(ISNUMBER(Regressions!G77),ROUND(Regressions!G77, 1), NA())</f>
        <v>#N/A</v>
      </c>
      <c r="H67" s="549" t="e">
        <f>IF(ISNUMBER(Regressions!H77),ROUND(Regressions!H77, 1), NA())</f>
        <v>#N/A</v>
      </c>
      <c r="I67" s="550" t="e">
        <f>IF(ISNUMBER(Regressions!I77),ROUND(Regressions!I77, 1), NA())</f>
        <v>#N/A</v>
      </c>
      <c r="J67" s="551" t="e">
        <f>IF(ISNUMBER(Regressions!K77),ROUND(Regressions!K77, 1), NA())</f>
        <v>#N/A</v>
      </c>
      <c r="K67" s="547" t="e">
        <f>IF(ISNUMBER(Regressions!L77),ROUND(Regressions!L77, 1), NA())</f>
        <v>#N/A</v>
      </c>
      <c r="L67" s="552" t="e">
        <f>IF(ISNUMBER(Regressions!M77),ROUND(Regressions!M77, 1), NA())</f>
        <v>#N/A</v>
      </c>
      <c r="M67" s="549" t="e">
        <f>IF(ISNUMBER(Regressions!N77),ROUND(Regressions!N77, 1), NA())</f>
        <v>#N/A</v>
      </c>
      <c r="N67" s="550" t="e">
        <f>IF(ISNUMBER(Regressions!O77),ROUND(Regressions!O77, 1), NA())</f>
        <v>#N/A</v>
      </c>
      <c r="O67" s="551" t="e">
        <f>IF(ISNUMBER(Regressions!Q77),ROUND(Regressions!Q77, 1), NA())</f>
        <v>#N/A</v>
      </c>
      <c r="P67" s="547" t="e">
        <f>IF(ISNUMBER(Regressions!R77),ROUND(Regressions!R77, 1), NA())</f>
        <v>#N/A</v>
      </c>
      <c r="Q67" s="553" t="e">
        <f>IF(ISNUMBER(Regressions!S77),ROUND(Regressions!S77, 1), NA())</f>
        <v>#N/A</v>
      </c>
      <c r="R67" s="549" t="e">
        <f>IF(ISNUMBER(Regressions!T77),ROUND(Regressions!T77, 1), NA())</f>
        <v>#N/A</v>
      </c>
      <c r="S67" s="550" t="e">
        <f>IF(ISNUMBER(Regressions!U77),ROUND(Regressions!U77, 1), NA())</f>
        <v>#N/A</v>
      </c>
    </row>
    <row r="68" spans="1:19" x14ac:dyDescent="0.25">
      <c r="A68" s="542" t="str">
        <f>+Introduction!$C$7</f>
        <v>تونس</v>
      </c>
      <c r="B68" s="543">
        <f>IF(ISBLANK(Regressions!B78), " ", Regressions!B78)</f>
        <v>2002</v>
      </c>
      <c r="C68" s="542" t="str">
        <f>HLOOKUP(Introduction!$G$4,nametranslations,25,FALSE)</f>
        <v>ريفي</v>
      </c>
      <c r="D68" s="545">
        <f>IF(ISBLANK(Regressions!D78), " ", Regressions!D78)</f>
        <v>1157487.6544781495</v>
      </c>
      <c r="E68" s="546" t="e">
        <f>IF(ISNUMBER(Regressions!E78),ROUND(Regressions!E78, 1), NA())</f>
        <v>#N/A</v>
      </c>
      <c r="F68" s="547" t="e">
        <f>IF(ISNUMBER(Regressions!F78),ROUND(Regressions!F78, 1), NA())</f>
        <v>#N/A</v>
      </c>
      <c r="G68" s="548" t="e">
        <f>IF(ISNUMBER(Regressions!G78),ROUND(Regressions!G78, 1), NA())</f>
        <v>#N/A</v>
      </c>
      <c r="H68" s="549" t="e">
        <f>IF(ISNUMBER(Regressions!H78),ROUND(Regressions!H78, 1), NA())</f>
        <v>#N/A</v>
      </c>
      <c r="I68" s="550" t="e">
        <f>IF(ISNUMBER(Regressions!I78),ROUND(Regressions!I78, 1), NA())</f>
        <v>#N/A</v>
      </c>
      <c r="J68" s="551" t="e">
        <f>IF(ISNUMBER(Regressions!K78),ROUND(Regressions!K78, 1), NA())</f>
        <v>#N/A</v>
      </c>
      <c r="K68" s="547" t="e">
        <f>IF(ISNUMBER(Regressions!L78),ROUND(Regressions!L78, 1), NA())</f>
        <v>#N/A</v>
      </c>
      <c r="L68" s="552" t="e">
        <f>IF(ISNUMBER(Regressions!M78),ROUND(Regressions!M78, 1), NA())</f>
        <v>#N/A</v>
      </c>
      <c r="M68" s="549" t="e">
        <f>IF(ISNUMBER(Regressions!N78),ROUND(Regressions!N78, 1), NA())</f>
        <v>#N/A</v>
      </c>
      <c r="N68" s="550" t="e">
        <f>IF(ISNUMBER(Regressions!O78),ROUND(Regressions!O78, 1), NA())</f>
        <v>#N/A</v>
      </c>
      <c r="O68" s="551" t="e">
        <f>IF(ISNUMBER(Regressions!Q78),ROUND(Regressions!Q78, 1), NA())</f>
        <v>#N/A</v>
      </c>
      <c r="P68" s="547" t="e">
        <f>IF(ISNUMBER(Regressions!R78),ROUND(Regressions!R78, 1), NA())</f>
        <v>#N/A</v>
      </c>
      <c r="Q68" s="553" t="e">
        <f>IF(ISNUMBER(Regressions!S78),ROUND(Regressions!S78, 1), NA())</f>
        <v>#N/A</v>
      </c>
      <c r="R68" s="549" t="e">
        <f>IF(ISNUMBER(Regressions!T78),ROUND(Regressions!T78, 1), NA())</f>
        <v>#N/A</v>
      </c>
      <c r="S68" s="550" t="e">
        <f>IF(ISNUMBER(Regressions!U78),ROUND(Regressions!U78, 1), NA())</f>
        <v>#N/A</v>
      </c>
    </row>
    <row r="69" spans="1:19" x14ac:dyDescent="0.25">
      <c r="A69" s="542" t="str">
        <f>+Introduction!$C$7</f>
        <v>تونس</v>
      </c>
      <c r="B69" s="543">
        <f>IF(ISBLANK(Regressions!B79), " ", Regressions!B79)</f>
        <v>2003</v>
      </c>
      <c r="C69" s="542" t="str">
        <f>HLOOKUP(Introduction!$G$4,nametranslations,25,FALSE)</f>
        <v>ريفي</v>
      </c>
      <c r="D69" s="545">
        <f>IF(ISBLANK(Regressions!D79), " ", Regressions!D79)</f>
        <v>1126751.982178116</v>
      </c>
      <c r="E69" s="546" t="e">
        <f>IF(ISNUMBER(Regressions!E79),ROUND(Regressions!E79, 1), NA())</f>
        <v>#N/A</v>
      </c>
      <c r="F69" s="547" t="e">
        <f>IF(ISNUMBER(Regressions!F79),ROUND(Regressions!F79, 1), NA())</f>
        <v>#N/A</v>
      </c>
      <c r="G69" s="548" t="e">
        <f>IF(ISNUMBER(Regressions!G79),ROUND(Regressions!G79, 1), NA())</f>
        <v>#N/A</v>
      </c>
      <c r="H69" s="549" t="e">
        <f>IF(ISNUMBER(Regressions!H79),ROUND(Regressions!H79, 1), NA())</f>
        <v>#N/A</v>
      </c>
      <c r="I69" s="550" t="e">
        <f>IF(ISNUMBER(Regressions!I79),ROUND(Regressions!I79, 1), NA())</f>
        <v>#N/A</v>
      </c>
      <c r="J69" s="551" t="e">
        <f>IF(ISNUMBER(Regressions!K79),ROUND(Regressions!K79, 1), NA())</f>
        <v>#N/A</v>
      </c>
      <c r="K69" s="547" t="e">
        <f>IF(ISNUMBER(Regressions!L79),ROUND(Regressions!L79, 1), NA())</f>
        <v>#N/A</v>
      </c>
      <c r="L69" s="552" t="e">
        <f>IF(ISNUMBER(Regressions!M79),ROUND(Regressions!M79, 1), NA())</f>
        <v>#N/A</v>
      </c>
      <c r="M69" s="549" t="e">
        <f>IF(ISNUMBER(Regressions!N79),ROUND(Regressions!N79, 1), NA())</f>
        <v>#N/A</v>
      </c>
      <c r="N69" s="550" t="e">
        <f>IF(ISNUMBER(Regressions!O79),ROUND(Regressions!O79, 1), NA())</f>
        <v>#N/A</v>
      </c>
      <c r="O69" s="551" t="e">
        <f>IF(ISNUMBER(Regressions!Q79),ROUND(Regressions!Q79, 1), NA())</f>
        <v>#N/A</v>
      </c>
      <c r="P69" s="547" t="e">
        <f>IF(ISNUMBER(Regressions!R79),ROUND(Regressions!R79, 1), NA())</f>
        <v>#N/A</v>
      </c>
      <c r="Q69" s="553" t="e">
        <f>IF(ISNUMBER(Regressions!S79),ROUND(Regressions!S79, 1), NA())</f>
        <v>#N/A</v>
      </c>
      <c r="R69" s="549" t="e">
        <f>IF(ISNUMBER(Regressions!T79),ROUND(Regressions!T79, 1), NA())</f>
        <v>#N/A</v>
      </c>
      <c r="S69" s="550" t="e">
        <f>IF(ISNUMBER(Regressions!U79),ROUND(Regressions!U79, 1), NA())</f>
        <v>#N/A</v>
      </c>
    </row>
    <row r="70" spans="1:19" x14ac:dyDescent="0.25">
      <c r="A70" s="542" t="str">
        <f>+Introduction!$C$7</f>
        <v>تونس</v>
      </c>
      <c r="B70" s="543">
        <f>IF(ISBLANK(Regressions!B80), " ", Regressions!B80)</f>
        <v>2004</v>
      </c>
      <c r="C70" s="542" t="str">
        <f>HLOOKUP(Introduction!$G$4,nametranslations,25,FALSE)</f>
        <v>ريفي</v>
      </c>
      <c r="D70" s="545">
        <f>IF(ISBLANK(Regressions!D80), " ", Regressions!D80)</f>
        <v>1094880.8915052032</v>
      </c>
      <c r="E70" s="546" t="e">
        <f>IF(ISNUMBER(Regressions!E80),ROUND(Regressions!E80, 1), NA())</f>
        <v>#N/A</v>
      </c>
      <c r="F70" s="547" t="e">
        <f>IF(ISNUMBER(Regressions!F80),ROUND(Regressions!F80, 1), NA())</f>
        <v>#N/A</v>
      </c>
      <c r="G70" s="548" t="e">
        <f>IF(ISNUMBER(Regressions!G80),ROUND(Regressions!G80, 1), NA())</f>
        <v>#N/A</v>
      </c>
      <c r="H70" s="549" t="e">
        <f>IF(ISNUMBER(Regressions!H80),ROUND(Regressions!H80, 1), NA())</f>
        <v>#N/A</v>
      </c>
      <c r="I70" s="550" t="e">
        <f>IF(ISNUMBER(Regressions!I80),ROUND(Regressions!I80, 1), NA())</f>
        <v>#N/A</v>
      </c>
      <c r="J70" s="551" t="e">
        <f>IF(ISNUMBER(Regressions!K80),ROUND(Regressions!K80, 1), NA())</f>
        <v>#N/A</v>
      </c>
      <c r="K70" s="547" t="e">
        <f>IF(ISNUMBER(Regressions!L80),ROUND(Regressions!L80, 1), NA())</f>
        <v>#N/A</v>
      </c>
      <c r="L70" s="552" t="e">
        <f>IF(ISNUMBER(Regressions!M80),ROUND(Regressions!M80, 1), NA())</f>
        <v>#N/A</v>
      </c>
      <c r="M70" s="549" t="e">
        <f>IF(ISNUMBER(Regressions!N80),ROUND(Regressions!N80, 1), NA())</f>
        <v>#N/A</v>
      </c>
      <c r="N70" s="550" t="e">
        <f>IF(ISNUMBER(Regressions!O80),ROUND(Regressions!O80, 1), NA())</f>
        <v>#N/A</v>
      </c>
      <c r="O70" s="551" t="e">
        <f>IF(ISNUMBER(Regressions!Q80),ROUND(Regressions!Q80, 1), NA())</f>
        <v>#N/A</v>
      </c>
      <c r="P70" s="547" t="e">
        <f>IF(ISNUMBER(Regressions!R80),ROUND(Regressions!R80, 1), NA())</f>
        <v>#N/A</v>
      </c>
      <c r="Q70" s="553" t="e">
        <f>IF(ISNUMBER(Regressions!S80),ROUND(Regressions!S80, 1), NA())</f>
        <v>#N/A</v>
      </c>
      <c r="R70" s="549" t="e">
        <f>IF(ISNUMBER(Regressions!T80),ROUND(Regressions!T80, 1), NA())</f>
        <v>#N/A</v>
      </c>
      <c r="S70" s="550" t="e">
        <f>IF(ISNUMBER(Regressions!U80),ROUND(Regressions!U80, 1), NA())</f>
        <v>#N/A</v>
      </c>
    </row>
    <row r="71" spans="1:19" x14ac:dyDescent="0.25">
      <c r="A71" s="542" t="str">
        <f>+Introduction!$C$7</f>
        <v>تونس</v>
      </c>
      <c r="B71" s="543">
        <f>IF(ISBLANK(Regressions!B81), " ", Regressions!B81)</f>
        <v>2005</v>
      </c>
      <c r="C71" s="542" t="str">
        <f>HLOOKUP(Introduction!$G$4,nametranslations,25,FALSE)</f>
        <v>ريفي</v>
      </c>
      <c r="D71" s="545">
        <f>IF(ISBLANK(Regressions!D81), " ", Regressions!D81)</f>
        <v>1063819.426722412</v>
      </c>
      <c r="E71" s="546" t="e">
        <f>IF(ISNUMBER(Regressions!E81),ROUND(Regressions!E81, 1), NA())</f>
        <v>#N/A</v>
      </c>
      <c r="F71" s="547" t="e">
        <f>IF(ISNUMBER(Regressions!F81),ROUND(Regressions!F81, 1), NA())</f>
        <v>#N/A</v>
      </c>
      <c r="G71" s="548" t="e">
        <f>IF(ISNUMBER(Regressions!G81),ROUND(Regressions!G81, 1), NA())</f>
        <v>#N/A</v>
      </c>
      <c r="H71" s="549" t="e">
        <f>IF(ISNUMBER(Regressions!H81),ROUND(Regressions!H81, 1), NA())</f>
        <v>#N/A</v>
      </c>
      <c r="I71" s="550" t="e">
        <f>IF(ISNUMBER(Regressions!I81),ROUND(Regressions!I81, 1), NA())</f>
        <v>#N/A</v>
      </c>
      <c r="J71" s="551" t="e">
        <f>IF(ISNUMBER(Regressions!K81),ROUND(Regressions!K81, 1), NA())</f>
        <v>#N/A</v>
      </c>
      <c r="K71" s="547" t="e">
        <f>IF(ISNUMBER(Regressions!L81),ROUND(Regressions!L81, 1), NA())</f>
        <v>#N/A</v>
      </c>
      <c r="L71" s="552" t="e">
        <f>IF(ISNUMBER(Regressions!M81),ROUND(Regressions!M81, 1), NA())</f>
        <v>#N/A</v>
      </c>
      <c r="M71" s="549" t="e">
        <f>IF(ISNUMBER(Regressions!N81),ROUND(Regressions!N81, 1), NA())</f>
        <v>#N/A</v>
      </c>
      <c r="N71" s="550" t="e">
        <f>IF(ISNUMBER(Regressions!O81),ROUND(Regressions!O81, 1), NA())</f>
        <v>#N/A</v>
      </c>
      <c r="O71" s="551" t="e">
        <f>IF(ISNUMBER(Regressions!Q81),ROUND(Regressions!Q81, 1), NA())</f>
        <v>#N/A</v>
      </c>
      <c r="P71" s="547" t="e">
        <f>IF(ISNUMBER(Regressions!R81),ROUND(Regressions!R81, 1), NA())</f>
        <v>#N/A</v>
      </c>
      <c r="Q71" s="553" t="e">
        <f>IF(ISNUMBER(Regressions!S81),ROUND(Regressions!S81, 1), NA())</f>
        <v>#N/A</v>
      </c>
      <c r="R71" s="549" t="e">
        <f>IF(ISNUMBER(Regressions!T81),ROUND(Regressions!T81, 1), NA())</f>
        <v>#N/A</v>
      </c>
      <c r="S71" s="550" t="e">
        <f>IF(ISNUMBER(Regressions!U81),ROUND(Regressions!U81, 1), NA())</f>
        <v>#N/A</v>
      </c>
    </row>
    <row r="72" spans="1:19" x14ac:dyDescent="0.25">
      <c r="A72" s="542" t="str">
        <f>+Introduction!$C$7</f>
        <v>تونس</v>
      </c>
      <c r="B72" s="543">
        <f>IF(ISBLANK(Regressions!B82), " ", Regressions!B82)</f>
        <v>2006</v>
      </c>
      <c r="C72" s="542" t="str">
        <f>HLOOKUP(Introduction!$G$4,nametranslations,25,FALSE)</f>
        <v>ريفي</v>
      </c>
      <c r="D72" s="545">
        <f>IF(ISBLANK(Regressions!D82), " ", Regressions!D82)</f>
        <v>1033578.3511863708</v>
      </c>
      <c r="E72" s="546" t="e">
        <f>IF(ISNUMBER(Regressions!E82),ROUND(Regressions!E82, 1), NA())</f>
        <v>#N/A</v>
      </c>
      <c r="F72" s="547" t="e">
        <f>IF(ISNUMBER(Regressions!F82),ROUND(Regressions!F82, 1), NA())</f>
        <v>#N/A</v>
      </c>
      <c r="G72" s="548" t="e">
        <f>IF(ISNUMBER(Regressions!G82),ROUND(Regressions!G82, 1), NA())</f>
        <v>#N/A</v>
      </c>
      <c r="H72" s="549" t="e">
        <f>IF(ISNUMBER(Regressions!H82),ROUND(Regressions!H82, 1), NA())</f>
        <v>#N/A</v>
      </c>
      <c r="I72" s="550" t="e">
        <f>IF(ISNUMBER(Regressions!I82),ROUND(Regressions!I82, 1), NA())</f>
        <v>#N/A</v>
      </c>
      <c r="J72" s="551" t="e">
        <f>IF(ISNUMBER(Regressions!K82),ROUND(Regressions!K82, 1), NA())</f>
        <v>#N/A</v>
      </c>
      <c r="K72" s="547" t="e">
        <f>IF(ISNUMBER(Regressions!L82),ROUND(Regressions!L82, 1), NA())</f>
        <v>#N/A</v>
      </c>
      <c r="L72" s="552" t="e">
        <f>IF(ISNUMBER(Regressions!M82),ROUND(Regressions!M82, 1), NA())</f>
        <v>#N/A</v>
      </c>
      <c r="M72" s="549" t="e">
        <f>IF(ISNUMBER(Regressions!N82),ROUND(Regressions!N82, 1), NA())</f>
        <v>#N/A</v>
      </c>
      <c r="N72" s="550" t="e">
        <f>IF(ISNUMBER(Regressions!O82),ROUND(Regressions!O82, 1), NA())</f>
        <v>#N/A</v>
      </c>
      <c r="O72" s="551" t="e">
        <f>IF(ISNUMBER(Regressions!Q82),ROUND(Regressions!Q82, 1), NA())</f>
        <v>#N/A</v>
      </c>
      <c r="P72" s="547" t="e">
        <f>IF(ISNUMBER(Regressions!R82),ROUND(Regressions!R82, 1), NA())</f>
        <v>#N/A</v>
      </c>
      <c r="Q72" s="553" t="e">
        <f>IF(ISNUMBER(Regressions!S82),ROUND(Regressions!S82, 1), NA())</f>
        <v>#N/A</v>
      </c>
      <c r="R72" s="549" t="e">
        <f>IF(ISNUMBER(Regressions!T82),ROUND(Regressions!T82, 1), NA())</f>
        <v>#N/A</v>
      </c>
      <c r="S72" s="550" t="e">
        <f>IF(ISNUMBER(Regressions!U82),ROUND(Regressions!U82, 1), NA())</f>
        <v>#N/A</v>
      </c>
    </row>
    <row r="73" spans="1:19" x14ac:dyDescent="0.25">
      <c r="A73" s="542" t="str">
        <f>+Introduction!$C$7</f>
        <v>تونس</v>
      </c>
      <c r="B73" s="543">
        <f>IF(ISBLANK(Regressions!B83), " ", Regressions!B83)</f>
        <v>2007</v>
      </c>
      <c r="C73" s="542" t="str">
        <f>HLOOKUP(Introduction!$G$4,nametranslations,25,FALSE)</f>
        <v>ريفي</v>
      </c>
      <c r="D73" s="545">
        <f>IF(ISBLANK(Regressions!D83), " ", Regressions!D83)</f>
        <v>1005449.3220803833</v>
      </c>
      <c r="E73" s="546" t="e">
        <f>IF(ISNUMBER(Regressions!E83),ROUND(Regressions!E83, 1), NA())</f>
        <v>#N/A</v>
      </c>
      <c r="F73" s="547" t="e">
        <f>IF(ISNUMBER(Regressions!F83),ROUND(Regressions!F83, 1), NA())</f>
        <v>#N/A</v>
      </c>
      <c r="G73" s="548" t="e">
        <f>IF(ISNUMBER(Regressions!G83),ROUND(Regressions!G83, 1), NA())</f>
        <v>#N/A</v>
      </c>
      <c r="H73" s="549" t="e">
        <f>IF(ISNUMBER(Regressions!H83),ROUND(Regressions!H83, 1), NA())</f>
        <v>#N/A</v>
      </c>
      <c r="I73" s="550" t="e">
        <f>IF(ISNUMBER(Regressions!I83),ROUND(Regressions!I83, 1), NA())</f>
        <v>#N/A</v>
      </c>
      <c r="J73" s="551" t="e">
        <f>IF(ISNUMBER(Regressions!K83),ROUND(Regressions!K83, 1), NA())</f>
        <v>#N/A</v>
      </c>
      <c r="K73" s="547" t="e">
        <f>IF(ISNUMBER(Regressions!L83),ROUND(Regressions!L83, 1), NA())</f>
        <v>#N/A</v>
      </c>
      <c r="L73" s="552" t="e">
        <f>IF(ISNUMBER(Regressions!M83),ROUND(Regressions!M83, 1), NA())</f>
        <v>#N/A</v>
      </c>
      <c r="M73" s="549" t="e">
        <f>IF(ISNUMBER(Regressions!N83),ROUND(Regressions!N83, 1), NA())</f>
        <v>#N/A</v>
      </c>
      <c r="N73" s="550" t="e">
        <f>IF(ISNUMBER(Regressions!O83),ROUND(Regressions!O83, 1), NA())</f>
        <v>#N/A</v>
      </c>
      <c r="O73" s="551" t="e">
        <f>IF(ISNUMBER(Regressions!Q83),ROUND(Regressions!Q83, 1), NA())</f>
        <v>#N/A</v>
      </c>
      <c r="P73" s="547" t="e">
        <f>IF(ISNUMBER(Regressions!R83),ROUND(Regressions!R83, 1), NA())</f>
        <v>#N/A</v>
      </c>
      <c r="Q73" s="553" t="e">
        <f>IF(ISNUMBER(Regressions!S83),ROUND(Regressions!S83, 1), NA())</f>
        <v>#N/A</v>
      </c>
      <c r="R73" s="549" t="e">
        <f>IF(ISNUMBER(Regressions!T83),ROUND(Regressions!T83, 1), NA())</f>
        <v>#N/A</v>
      </c>
      <c r="S73" s="550" t="e">
        <f>IF(ISNUMBER(Regressions!U83),ROUND(Regressions!U83, 1), NA())</f>
        <v>#N/A</v>
      </c>
    </row>
    <row r="74" spans="1:19" x14ac:dyDescent="0.25">
      <c r="A74" s="542" t="str">
        <f>+Introduction!$C$7</f>
        <v>تونس</v>
      </c>
      <c r="B74" s="543">
        <f>IF(ISBLANK(Regressions!B84), " ", Regressions!B84)</f>
        <v>2008</v>
      </c>
      <c r="C74" s="542" t="str">
        <f>HLOOKUP(Introduction!$G$4,nametranslations,25,FALSE)</f>
        <v>ريفي</v>
      </c>
      <c r="D74" s="545">
        <f>IF(ISBLANK(Regressions!D84), " ", Regressions!D84)</f>
        <v>980391.89851577755</v>
      </c>
      <c r="E74" s="546" t="e">
        <f>IF(ISNUMBER(Regressions!E84),ROUND(Regressions!E84, 1), NA())</f>
        <v>#N/A</v>
      </c>
      <c r="F74" s="547" t="e">
        <f>IF(ISNUMBER(Regressions!F84),ROUND(Regressions!F84, 1), NA())</f>
        <v>#N/A</v>
      </c>
      <c r="G74" s="548" t="e">
        <f>IF(ISNUMBER(Regressions!G84),ROUND(Regressions!G84, 1), NA())</f>
        <v>#N/A</v>
      </c>
      <c r="H74" s="549" t="e">
        <f>IF(ISNUMBER(Regressions!H84),ROUND(Regressions!H84, 1), NA())</f>
        <v>#N/A</v>
      </c>
      <c r="I74" s="550" t="e">
        <f>IF(ISNUMBER(Regressions!I84),ROUND(Regressions!I84, 1), NA())</f>
        <v>#N/A</v>
      </c>
      <c r="J74" s="551" t="e">
        <f>IF(ISNUMBER(Regressions!K84),ROUND(Regressions!K84, 1), NA())</f>
        <v>#N/A</v>
      </c>
      <c r="K74" s="547" t="e">
        <f>IF(ISNUMBER(Regressions!L84),ROUND(Regressions!L84, 1), NA())</f>
        <v>#N/A</v>
      </c>
      <c r="L74" s="552" t="e">
        <f>IF(ISNUMBER(Regressions!M84),ROUND(Regressions!M84, 1), NA())</f>
        <v>#N/A</v>
      </c>
      <c r="M74" s="549" t="e">
        <f>IF(ISNUMBER(Regressions!N84),ROUND(Regressions!N84, 1), NA())</f>
        <v>#N/A</v>
      </c>
      <c r="N74" s="550" t="e">
        <f>IF(ISNUMBER(Regressions!O84),ROUND(Regressions!O84, 1), NA())</f>
        <v>#N/A</v>
      </c>
      <c r="O74" s="551" t="e">
        <f>IF(ISNUMBER(Regressions!Q84),ROUND(Regressions!Q84, 1), NA())</f>
        <v>#N/A</v>
      </c>
      <c r="P74" s="547" t="e">
        <f>IF(ISNUMBER(Regressions!R84),ROUND(Regressions!R84, 1), NA())</f>
        <v>#N/A</v>
      </c>
      <c r="Q74" s="553" t="e">
        <f>IF(ISNUMBER(Regressions!S84),ROUND(Regressions!S84, 1), NA())</f>
        <v>#N/A</v>
      </c>
      <c r="R74" s="549" t="e">
        <f>IF(ISNUMBER(Regressions!T84),ROUND(Regressions!T84, 1), NA())</f>
        <v>#N/A</v>
      </c>
      <c r="S74" s="550" t="e">
        <f>IF(ISNUMBER(Regressions!U84),ROUND(Regressions!U84, 1), NA())</f>
        <v>#N/A</v>
      </c>
    </row>
    <row r="75" spans="1:19" x14ac:dyDescent="0.25">
      <c r="A75" s="542" t="str">
        <f>+Introduction!$C$7</f>
        <v>تونس</v>
      </c>
      <c r="B75" s="543">
        <f>IF(ISBLANK(Regressions!B85), " ", Regressions!B85)</f>
        <v>2009</v>
      </c>
      <c r="C75" s="542" t="str">
        <f>HLOOKUP(Introduction!$G$4,nametranslations,25,FALSE)</f>
        <v>ريفي</v>
      </c>
      <c r="D75" s="545">
        <f>IF(ISBLANK(Regressions!D85), " ", Regressions!D85)</f>
        <v>959274.91495170596</v>
      </c>
      <c r="E75" s="546" t="e">
        <f>IF(ISNUMBER(Regressions!E85),ROUND(Regressions!E85, 1), NA())</f>
        <v>#N/A</v>
      </c>
      <c r="F75" s="547" t="e">
        <f>IF(ISNUMBER(Regressions!F85),ROUND(Regressions!F85, 1), NA())</f>
        <v>#N/A</v>
      </c>
      <c r="G75" s="548" t="e">
        <f>IF(ISNUMBER(Regressions!G85),ROUND(Regressions!G85, 1), NA())</f>
        <v>#N/A</v>
      </c>
      <c r="H75" s="549" t="e">
        <f>IF(ISNUMBER(Regressions!H85),ROUND(Regressions!H85, 1), NA())</f>
        <v>#N/A</v>
      </c>
      <c r="I75" s="550" t="e">
        <f>IF(ISNUMBER(Regressions!I85),ROUND(Regressions!I85, 1), NA())</f>
        <v>#N/A</v>
      </c>
      <c r="J75" s="551" t="e">
        <f>IF(ISNUMBER(Regressions!K85),ROUND(Regressions!K85, 1), NA())</f>
        <v>#N/A</v>
      </c>
      <c r="K75" s="547" t="e">
        <f>IF(ISNUMBER(Regressions!L85),ROUND(Regressions!L85, 1), NA())</f>
        <v>#N/A</v>
      </c>
      <c r="L75" s="552" t="e">
        <f>IF(ISNUMBER(Regressions!M85),ROUND(Regressions!M85, 1), NA())</f>
        <v>#N/A</v>
      </c>
      <c r="M75" s="549" t="e">
        <f>IF(ISNUMBER(Regressions!N85),ROUND(Regressions!N85, 1), NA())</f>
        <v>#N/A</v>
      </c>
      <c r="N75" s="550" t="e">
        <f>IF(ISNUMBER(Regressions!O85),ROUND(Regressions!O85, 1), NA())</f>
        <v>#N/A</v>
      </c>
      <c r="O75" s="551" t="e">
        <f>IF(ISNUMBER(Regressions!Q85),ROUND(Regressions!Q85, 1), NA())</f>
        <v>#N/A</v>
      </c>
      <c r="P75" s="547" t="e">
        <f>IF(ISNUMBER(Regressions!R85),ROUND(Regressions!R85, 1), NA())</f>
        <v>#N/A</v>
      </c>
      <c r="Q75" s="553" t="e">
        <f>IF(ISNUMBER(Regressions!S85),ROUND(Regressions!S85, 1), NA())</f>
        <v>#N/A</v>
      </c>
      <c r="R75" s="549" t="e">
        <f>IF(ISNUMBER(Regressions!T85),ROUND(Regressions!T85, 1), NA())</f>
        <v>#N/A</v>
      </c>
      <c r="S75" s="550" t="e">
        <f>IF(ISNUMBER(Regressions!U85),ROUND(Regressions!U85, 1), NA())</f>
        <v>#N/A</v>
      </c>
    </row>
    <row r="76" spans="1:19" x14ac:dyDescent="0.25">
      <c r="A76" s="542" t="str">
        <f>+Introduction!$C$7</f>
        <v>تونس</v>
      </c>
      <c r="B76" s="543">
        <f>IF(ISBLANK(Regressions!B86), " ", Regressions!B86)</f>
        <v>2010</v>
      </c>
      <c r="C76" s="542" t="str">
        <f>HLOOKUP(Introduction!$G$4,nametranslations,25,FALSE)</f>
        <v>ريفي</v>
      </c>
      <c r="D76" s="545">
        <f>IF(ISBLANK(Regressions!D86), " ", Regressions!D86)</f>
        <v>941129.24713485711</v>
      </c>
      <c r="E76" s="546" t="e">
        <f>IF(ISNUMBER(Regressions!E86),ROUND(Regressions!E86, 1), NA())</f>
        <v>#N/A</v>
      </c>
      <c r="F76" s="547" t="e">
        <f>IF(ISNUMBER(Regressions!F86),ROUND(Regressions!F86, 1), NA())</f>
        <v>#N/A</v>
      </c>
      <c r="G76" s="548" t="e">
        <f>IF(ISNUMBER(Regressions!G86),ROUND(Regressions!G86, 1), NA())</f>
        <v>#N/A</v>
      </c>
      <c r="H76" s="549" t="e">
        <f>IF(ISNUMBER(Regressions!H86),ROUND(Regressions!H86, 1), NA())</f>
        <v>#N/A</v>
      </c>
      <c r="I76" s="550" t="e">
        <f>IF(ISNUMBER(Regressions!I86),ROUND(Regressions!I86, 1), NA())</f>
        <v>#N/A</v>
      </c>
      <c r="J76" s="551" t="e">
        <f>IF(ISNUMBER(Regressions!K86),ROUND(Regressions!K86, 1), NA())</f>
        <v>#N/A</v>
      </c>
      <c r="K76" s="547" t="e">
        <f>IF(ISNUMBER(Regressions!L86),ROUND(Regressions!L86, 1), NA())</f>
        <v>#N/A</v>
      </c>
      <c r="L76" s="552" t="e">
        <f>IF(ISNUMBER(Regressions!M86),ROUND(Regressions!M86, 1), NA())</f>
        <v>#N/A</v>
      </c>
      <c r="M76" s="549" t="e">
        <f>IF(ISNUMBER(Regressions!N86),ROUND(Regressions!N86, 1), NA())</f>
        <v>#N/A</v>
      </c>
      <c r="N76" s="550" t="e">
        <f>IF(ISNUMBER(Regressions!O86),ROUND(Regressions!O86, 1), NA())</f>
        <v>#N/A</v>
      </c>
      <c r="O76" s="551" t="e">
        <f>IF(ISNUMBER(Regressions!Q86),ROUND(Regressions!Q86, 1), NA())</f>
        <v>#N/A</v>
      </c>
      <c r="P76" s="547" t="e">
        <f>IF(ISNUMBER(Regressions!R86),ROUND(Regressions!R86, 1), NA())</f>
        <v>#N/A</v>
      </c>
      <c r="Q76" s="553" t="e">
        <f>IF(ISNUMBER(Regressions!S86),ROUND(Regressions!S86, 1), NA())</f>
        <v>#N/A</v>
      </c>
      <c r="R76" s="549" t="e">
        <f>IF(ISNUMBER(Regressions!T86),ROUND(Regressions!T86, 1), NA())</f>
        <v>#N/A</v>
      </c>
      <c r="S76" s="550" t="e">
        <f>IF(ISNUMBER(Regressions!U86),ROUND(Regressions!U86, 1), NA())</f>
        <v>#N/A</v>
      </c>
    </row>
    <row r="77" spans="1:19" x14ac:dyDescent="0.25">
      <c r="A77" s="542" t="str">
        <f>+Introduction!$C$7</f>
        <v>تونس</v>
      </c>
      <c r="B77" s="543">
        <f>IF(ISBLANK(Regressions!B87), " ", Regressions!B87)</f>
        <v>2011</v>
      </c>
      <c r="C77" s="542" t="str">
        <f>HLOOKUP(Introduction!$G$4,nametranslations,25,FALSE)</f>
        <v>ريفي</v>
      </c>
      <c r="D77" s="545">
        <f>IF(ISBLANK(Regressions!D87), " ", Regressions!D87)</f>
        <v>926715.85845397937</v>
      </c>
      <c r="E77" s="546" t="e">
        <f>IF(ISNUMBER(Regressions!E87),ROUND(Regressions!E87, 1), NA())</f>
        <v>#N/A</v>
      </c>
      <c r="F77" s="547" t="e">
        <f>IF(ISNUMBER(Regressions!F87),ROUND(Regressions!F87, 1), NA())</f>
        <v>#N/A</v>
      </c>
      <c r="G77" s="548" t="e">
        <f>IF(ISNUMBER(Regressions!G87),ROUND(Regressions!G87, 1), NA())</f>
        <v>#N/A</v>
      </c>
      <c r="H77" s="549" t="e">
        <f>IF(ISNUMBER(Regressions!H87),ROUND(Regressions!H87, 1), NA())</f>
        <v>#N/A</v>
      </c>
      <c r="I77" s="550" t="e">
        <f>IF(ISNUMBER(Regressions!I87),ROUND(Regressions!I87, 1), NA())</f>
        <v>#N/A</v>
      </c>
      <c r="J77" s="551" t="e">
        <f>IF(ISNUMBER(Regressions!K87),ROUND(Regressions!K87, 1), NA())</f>
        <v>#N/A</v>
      </c>
      <c r="K77" s="547" t="e">
        <f>IF(ISNUMBER(Regressions!L87),ROUND(Regressions!L87, 1), NA())</f>
        <v>#N/A</v>
      </c>
      <c r="L77" s="552" t="e">
        <f>IF(ISNUMBER(Regressions!M87),ROUND(Regressions!M87, 1), NA())</f>
        <v>#N/A</v>
      </c>
      <c r="M77" s="549" t="e">
        <f>IF(ISNUMBER(Regressions!N87),ROUND(Regressions!N87, 1), NA())</f>
        <v>#N/A</v>
      </c>
      <c r="N77" s="550" t="e">
        <f>IF(ISNUMBER(Regressions!O87),ROUND(Regressions!O87, 1), NA())</f>
        <v>#N/A</v>
      </c>
      <c r="O77" s="551" t="e">
        <f>IF(ISNUMBER(Regressions!Q87),ROUND(Regressions!Q87, 1), NA())</f>
        <v>#N/A</v>
      </c>
      <c r="P77" s="547" t="e">
        <f>IF(ISNUMBER(Regressions!R87),ROUND(Regressions!R87, 1), NA())</f>
        <v>#N/A</v>
      </c>
      <c r="Q77" s="553" t="e">
        <f>IF(ISNUMBER(Regressions!S87),ROUND(Regressions!S87, 1), NA())</f>
        <v>#N/A</v>
      </c>
      <c r="R77" s="549" t="e">
        <f>IF(ISNUMBER(Regressions!T87),ROUND(Regressions!T87, 1), NA())</f>
        <v>#N/A</v>
      </c>
      <c r="S77" s="550" t="e">
        <f>IF(ISNUMBER(Regressions!U87),ROUND(Regressions!U87, 1), NA())</f>
        <v>#N/A</v>
      </c>
    </row>
    <row r="78" spans="1:19" x14ac:dyDescent="0.25">
      <c r="A78" s="542" t="str">
        <f>+Introduction!$C$7</f>
        <v>تونس</v>
      </c>
      <c r="B78" s="543">
        <f>IF(ISBLANK(Regressions!B88), " ", Regressions!B88)</f>
        <v>2012</v>
      </c>
      <c r="C78" s="542" t="str">
        <f>HLOOKUP(Introduction!$G$4,nametranslations,25,FALSE)</f>
        <v>ريفي</v>
      </c>
      <c r="D78" s="545">
        <f>IF(ISBLANK(Regressions!D88), " ", Regressions!D88)</f>
        <v>915507.76652755728</v>
      </c>
      <c r="E78" s="546" t="e">
        <f>IF(ISNUMBER(Regressions!E88),ROUND(Regressions!E88, 1), NA())</f>
        <v>#N/A</v>
      </c>
      <c r="F78" s="547" t="e">
        <f>IF(ISNUMBER(Regressions!F88),ROUND(Regressions!F88, 1), NA())</f>
        <v>#N/A</v>
      </c>
      <c r="G78" s="548" t="e">
        <f>IF(ISNUMBER(Regressions!G88),ROUND(Regressions!G88, 1), NA())</f>
        <v>#N/A</v>
      </c>
      <c r="H78" s="549" t="e">
        <f>IF(ISNUMBER(Regressions!H88),ROUND(Regressions!H88, 1), NA())</f>
        <v>#N/A</v>
      </c>
      <c r="I78" s="550" t="e">
        <f>IF(ISNUMBER(Regressions!I88),ROUND(Regressions!I88, 1), NA())</f>
        <v>#N/A</v>
      </c>
      <c r="J78" s="551" t="e">
        <f>IF(ISNUMBER(Regressions!K88),ROUND(Regressions!K88, 1), NA())</f>
        <v>#N/A</v>
      </c>
      <c r="K78" s="547" t="e">
        <f>IF(ISNUMBER(Regressions!L88),ROUND(Regressions!L88, 1), NA())</f>
        <v>#N/A</v>
      </c>
      <c r="L78" s="552" t="e">
        <f>IF(ISNUMBER(Regressions!M88),ROUND(Regressions!M88, 1), NA())</f>
        <v>#N/A</v>
      </c>
      <c r="M78" s="549" t="e">
        <f>IF(ISNUMBER(Regressions!N88),ROUND(Regressions!N88, 1), NA())</f>
        <v>#N/A</v>
      </c>
      <c r="N78" s="550" t="e">
        <f>IF(ISNUMBER(Regressions!O88),ROUND(Regressions!O88, 1), NA())</f>
        <v>#N/A</v>
      </c>
      <c r="O78" s="551" t="e">
        <f>IF(ISNUMBER(Regressions!Q88),ROUND(Regressions!Q88, 1), NA())</f>
        <v>#N/A</v>
      </c>
      <c r="P78" s="547" t="e">
        <f>IF(ISNUMBER(Regressions!R88),ROUND(Regressions!R88, 1), NA())</f>
        <v>#N/A</v>
      </c>
      <c r="Q78" s="553" t="e">
        <f>IF(ISNUMBER(Regressions!S88),ROUND(Regressions!S88, 1), NA())</f>
        <v>#N/A</v>
      </c>
      <c r="R78" s="549" t="e">
        <f>IF(ISNUMBER(Regressions!T88),ROUND(Regressions!T88, 1), NA())</f>
        <v>#N/A</v>
      </c>
      <c r="S78" s="550" t="e">
        <f>IF(ISNUMBER(Regressions!U88),ROUND(Regressions!U88, 1), NA())</f>
        <v>#N/A</v>
      </c>
    </row>
    <row r="79" spans="1:19" x14ac:dyDescent="0.25">
      <c r="A79" s="542" t="str">
        <f>+Introduction!$C$7</f>
        <v>تونس</v>
      </c>
      <c r="B79" s="543">
        <f>IF(ISBLANK(Regressions!B89), " ", Regressions!B89)</f>
        <v>2013</v>
      </c>
      <c r="C79" s="542" t="str">
        <f>HLOOKUP(Introduction!$G$4,nametranslations,25,FALSE)</f>
        <v>ريفي</v>
      </c>
      <c r="D79" s="545">
        <f>IF(ISBLANK(Regressions!D89), " ", Regressions!D89)</f>
        <v>908418.13339118951</v>
      </c>
      <c r="E79" s="546" t="e">
        <f>IF(ISNUMBER(Regressions!E89),ROUND(Regressions!E89, 1), NA())</f>
        <v>#N/A</v>
      </c>
      <c r="F79" s="547" t="e">
        <f>IF(ISNUMBER(Regressions!F89),ROUND(Regressions!F89, 1), NA())</f>
        <v>#N/A</v>
      </c>
      <c r="G79" s="548" t="e">
        <f>IF(ISNUMBER(Regressions!G89),ROUND(Regressions!G89, 1), NA())</f>
        <v>#N/A</v>
      </c>
      <c r="H79" s="549" t="e">
        <f>IF(ISNUMBER(Regressions!H89),ROUND(Regressions!H89, 1), NA())</f>
        <v>#N/A</v>
      </c>
      <c r="I79" s="550" t="e">
        <f>IF(ISNUMBER(Regressions!I89),ROUND(Regressions!I89, 1), NA())</f>
        <v>#N/A</v>
      </c>
      <c r="J79" s="551" t="e">
        <f>IF(ISNUMBER(Regressions!K89),ROUND(Regressions!K89, 1), NA())</f>
        <v>#N/A</v>
      </c>
      <c r="K79" s="547" t="e">
        <f>IF(ISNUMBER(Regressions!L89),ROUND(Regressions!L89, 1), NA())</f>
        <v>#N/A</v>
      </c>
      <c r="L79" s="552" t="e">
        <f>IF(ISNUMBER(Regressions!M89),ROUND(Regressions!M89, 1), NA())</f>
        <v>#N/A</v>
      </c>
      <c r="M79" s="549" t="e">
        <f>IF(ISNUMBER(Regressions!N89),ROUND(Regressions!N89, 1), NA())</f>
        <v>#N/A</v>
      </c>
      <c r="N79" s="550" t="e">
        <f>IF(ISNUMBER(Regressions!O89),ROUND(Regressions!O89, 1), NA())</f>
        <v>#N/A</v>
      </c>
      <c r="O79" s="551" t="e">
        <f>IF(ISNUMBER(Regressions!Q89),ROUND(Regressions!Q89, 1), NA())</f>
        <v>#N/A</v>
      </c>
      <c r="P79" s="547" t="e">
        <f>IF(ISNUMBER(Regressions!R89),ROUND(Regressions!R89, 1), NA())</f>
        <v>#N/A</v>
      </c>
      <c r="Q79" s="553" t="e">
        <f>IF(ISNUMBER(Regressions!S89),ROUND(Regressions!S89, 1), NA())</f>
        <v>#N/A</v>
      </c>
      <c r="R79" s="549" t="e">
        <f>IF(ISNUMBER(Regressions!T89),ROUND(Regressions!T89, 1), NA())</f>
        <v>#N/A</v>
      </c>
      <c r="S79" s="550" t="e">
        <f>IF(ISNUMBER(Regressions!U89),ROUND(Regressions!U89, 1), NA())</f>
        <v>#N/A</v>
      </c>
    </row>
    <row r="80" spans="1:19" x14ac:dyDescent="0.25">
      <c r="A80" s="542" t="str">
        <f>+Introduction!$C$7</f>
        <v>تونس</v>
      </c>
      <c r="B80" s="543">
        <f>IF(ISBLANK(Regressions!B90), " ", Regressions!B90)</f>
        <v>2014</v>
      </c>
      <c r="C80" s="542" t="str">
        <f>HLOOKUP(Introduction!$G$4,nametranslations,25,FALSE)</f>
        <v>ريفي</v>
      </c>
      <c r="D80" s="545">
        <f>IF(ISBLANK(Regressions!D90), " ", Regressions!D90)</f>
        <v>904956.99439941405</v>
      </c>
      <c r="E80" s="546" t="e">
        <f>IF(ISNUMBER(Regressions!E90),ROUND(Regressions!E90, 1), NA())</f>
        <v>#N/A</v>
      </c>
      <c r="F80" s="547" t="e">
        <f>IF(ISNUMBER(Regressions!F90),ROUND(Regressions!F90, 1), NA())</f>
        <v>#N/A</v>
      </c>
      <c r="G80" s="548" t="e">
        <f>IF(ISNUMBER(Regressions!G90),ROUND(Regressions!G90, 1), NA())</f>
        <v>#N/A</v>
      </c>
      <c r="H80" s="549" t="e">
        <f>IF(ISNUMBER(Regressions!H90),ROUND(Regressions!H90, 1), NA())</f>
        <v>#N/A</v>
      </c>
      <c r="I80" s="550" t="e">
        <f>IF(ISNUMBER(Regressions!I90),ROUND(Regressions!I90, 1), NA())</f>
        <v>#N/A</v>
      </c>
      <c r="J80" s="551" t="e">
        <f>IF(ISNUMBER(Regressions!K90),ROUND(Regressions!K90, 1), NA())</f>
        <v>#N/A</v>
      </c>
      <c r="K80" s="547" t="e">
        <f>IF(ISNUMBER(Regressions!L90),ROUND(Regressions!L90, 1), NA())</f>
        <v>#N/A</v>
      </c>
      <c r="L80" s="552" t="e">
        <f>IF(ISNUMBER(Regressions!M90),ROUND(Regressions!M90, 1), NA())</f>
        <v>#N/A</v>
      </c>
      <c r="M80" s="549" t="e">
        <f>IF(ISNUMBER(Regressions!N90),ROUND(Regressions!N90, 1), NA())</f>
        <v>#N/A</v>
      </c>
      <c r="N80" s="550" t="e">
        <f>IF(ISNUMBER(Regressions!O90),ROUND(Regressions!O90, 1), NA())</f>
        <v>#N/A</v>
      </c>
      <c r="O80" s="551" t="e">
        <f>IF(ISNUMBER(Regressions!Q90),ROUND(Regressions!Q90, 1), NA())</f>
        <v>#N/A</v>
      </c>
      <c r="P80" s="547" t="e">
        <f>IF(ISNUMBER(Regressions!R90),ROUND(Regressions!R90, 1), NA())</f>
        <v>#N/A</v>
      </c>
      <c r="Q80" s="553" t="e">
        <f>IF(ISNUMBER(Regressions!S90),ROUND(Regressions!S90, 1), NA())</f>
        <v>#N/A</v>
      </c>
      <c r="R80" s="549" t="e">
        <f>IF(ISNUMBER(Regressions!T90),ROUND(Regressions!T90, 1), NA())</f>
        <v>#N/A</v>
      </c>
      <c r="S80" s="550" t="e">
        <f>IF(ISNUMBER(Regressions!U90),ROUND(Regressions!U90, 1), NA())</f>
        <v>#N/A</v>
      </c>
    </row>
    <row r="81" spans="1:19" x14ac:dyDescent="0.25">
      <c r="A81" s="542" t="str">
        <f>+Introduction!$C$7</f>
        <v>تونس</v>
      </c>
      <c r="B81" s="543">
        <f>IF(ISBLANK(Regressions!B91), " ", Regressions!B91)</f>
        <v>2015</v>
      </c>
      <c r="C81" s="542" t="str">
        <f>HLOOKUP(Introduction!$G$4,nametranslations,25,FALSE)</f>
        <v>ريفي</v>
      </c>
      <c r="D81" s="545">
        <f>IF(ISBLANK(Regressions!D91), " ", Regressions!D91)</f>
        <v>901917.44441314694</v>
      </c>
      <c r="E81" s="546" t="e">
        <f>IF(ISNUMBER(Regressions!E91),ROUND(Regressions!E91, 1), NA())</f>
        <v>#N/A</v>
      </c>
      <c r="F81" s="547" t="e">
        <f>IF(ISNUMBER(Regressions!F91),ROUND(Regressions!F91, 1), NA())</f>
        <v>#N/A</v>
      </c>
      <c r="G81" s="548" t="e">
        <f>IF(ISNUMBER(Regressions!G91),ROUND(Regressions!G91, 1), NA())</f>
        <v>#N/A</v>
      </c>
      <c r="H81" s="549" t="e">
        <f>IF(ISNUMBER(Regressions!H91),ROUND(Regressions!H91, 1), NA())</f>
        <v>#N/A</v>
      </c>
      <c r="I81" s="550" t="e">
        <f>IF(ISNUMBER(Regressions!I91),ROUND(Regressions!I91, 1), NA())</f>
        <v>#N/A</v>
      </c>
      <c r="J81" s="551" t="e">
        <f>IF(ISNUMBER(Regressions!K91),ROUND(Regressions!K91, 1), NA())</f>
        <v>#N/A</v>
      </c>
      <c r="K81" s="547" t="e">
        <f>IF(ISNUMBER(Regressions!L91),ROUND(Regressions!L91, 1), NA())</f>
        <v>#N/A</v>
      </c>
      <c r="L81" s="552" t="e">
        <f>IF(ISNUMBER(Regressions!M91),ROUND(Regressions!M91, 1), NA())</f>
        <v>#N/A</v>
      </c>
      <c r="M81" s="549" t="e">
        <f>IF(ISNUMBER(Regressions!N91),ROUND(Regressions!N91, 1), NA())</f>
        <v>#N/A</v>
      </c>
      <c r="N81" s="550" t="e">
        <f>IF(ISNUMBER(Regressions!O91),ROUND(Regressions!O91, 1), NA())</f>
        <v>#N/A</v>
      </c>
      <c r="O81" s="551" t="e">
        <f>IF(ISNUMBER(Regressions!Q91),ROUND(Regressions!Q91, 1), NA())</f>
        <v>#N/A</v>
      </c>
      <c r="P81" s="547" t="e">
        <f>IF(ISNUMBER(Regressions!R91),ROUND(Regressions!R91, 1), NA())</f>
        <v>#N/A</v>
      </c>
      <c r="Q81" s="553" t="e">
        <f>IF(ISNUMBER(Regressions!S91),ROUND(Regressions!S91, 1), NA())</f>
        <v>#N/A</v>
      </c>
      <c r="R81" s="549" t="e">
        <f>IF(ISNUMBER(Regressions!T91),ROUND(Regressions!T91, 1), NA())</f>
        <v>#N/A</v>
      </c>
      <c r="S81" s="550" t="e">
        <f>IF(ISNUMBER(Regressions!U91),ROUND(Regressions!U91, 1), NA())</f>
        <v>#N/A</v>
      </c>
    </row>
    <row r="82" spans="1:19" x14ac:dyDescent="0.25">
      <c r="A82" s="542" t="str">
        <f>+Introduction!$C$7</f>
        <v>تونس</v>
      </c>
      <c r="B82" s="543">
        <f>IF(ISBLANK(Regressions!B92), " ", Regressions!B92)</f>
        <v>2016</v>
      </c>
      <c r="C82" s="542" t="str">
        <f>HLOOKUP(Introduction!$G$4,nametranslations,25,FALSE)</f>
        <v>ريفي</v>
      </c>
      <c r="D82" s="545">
        <f>IF(ISBLANK(Regressions!D92), " ", Regressions!D92)</f>
        <v>902395.06172004703</v>
      </c>
      <c r="E82" s="546" t="e">
        <f>IF(ISNUMBER(Regressions!E92),ROUND(Regressions!E92, 1), NA())</f>
        <v>#N/A</v>
      </c>
      <c r="F82" s="547" t="e">
        <f>IF(ISNUMBER(Regressions!F92),ROUND(Regressions!F92, 1), NA())</f>
        <v>#N/A</v>
      </c>
      <c r="G82" s="548" t="e">
        <f>IF(ISNUMBER(Regressions!G92),ROUND(Regressions!G92, 1), NA())</f>
        <v>#N/A</v>
      </c>
      <c r="H82" s="549" t="e">
        <f>IF(ISNUMBER(Regressions!H92),ROUND(Regressions!H92, 1), NA())</f>
        <v>#N/A</v>
      </c>
      <c r="I82" s="550" t="e">
        <f>IF(ISNUMBER(Regressions!I92),ROUND(Regressions!I92, 1), NA())</f>
        <v>#N/A</v>
      </c>
      <c r="J82" s="551" t="e">
        <f>IF(ISNUMBER(Regressions!K92),ROUND(Regressions!K92, 1), NA())</f>
        <v>#N/A</v>
      </c>
      <c r="K82" s="547" t="e">
        <f>IF(ISNUMBER(Regressions!L92),ROUND(Regressions!L92, 1), NA())</f>
        <v>#N/A</v>
      </c>
      <c r="L82" s="552" t="e">
        <f>IF(ISNUMBER(Regressions!M92),ROUND(Regressions!M92, 1), NA())</f>
        <v>#N/A</v>
      </c>
      <c r="M82" s="549" t="e">
        <f>IF(ISNUMBER(Regressions!N92),ROUND(Regressions!N92, 1), NA())</f>
        <v>#N/A</v>
      </c>
      <c r="N82" s="550" t="e">
        <f>IF(ISNUMBER(Regressions!O92),ROUND(Regressions!O92, 1), NA())</f>
        <v>#N/A</v>
      </c>
      <c r="O82" s="551" t="e">
        <f>IF(ISNUMBER(Regressions!Q92),ROUND(Regressions!Q92, 1), NA())</f>
        <v>#N/A</v>
      </c>
      <c r="P82" s="547" t="e">
        <f>IF(ISNUMBER(Regressions!R92),ROUND(Regressions!R92, 1), NA())</f>
        <v>#N/A</v>
      </c>
      <c r="Q82" s="553" t="e">
        <f>IF(ISNUMBER(Regressions!S92),ROUND(Regressions!S92, 1), NA())</f>
        <v>#N/A</v>
      </c>
      <c r="R82" s="549" t="e">
        <f>IF(ISNUMBER(Regressions!T92),ROUND(Regressions!T92, 1), NA())</f>
        <v>#N/A</v>
      </c>
      <c r="S82" s="550" t="e">
        <f>IF(ISNUMBER(Regressions!U92),ROUND(Regressions!U92, 1), NA())</f>
        <v>#N/A</v>
      </c>
    </row>
    <row r="83" spans="1:19" x14ac:dyDescent="0.25">
      <c r="A83" s="542" t="str">
        <f>+Introduction!$C$7</f>
        <v>تونس</v>
      </c>
      <c r="B83" s="543">
        <f>IF(ISBLANK(Regressions!B93), " ", Regressions!B93)</f>
        <v>2017</v>
      </c>
      <c r="C83" s="542" t="str">
        <f>HLOOKUP(Introduction!$G$4,nametranslations,25,FALSE)</f>
        <v>ريفي</v>
      </c>
      <c r="D83" s="545">
        <f>IF(ISBLANK(Regressions!D93), " ", Regressions!D93)</f>
        <v>908896.09297981265</v>
      </c>
      <c r="E83" s="546" t="e">
        <f>IF(ISNUMBER(Regressions!E93),ROUND(Regressions!E93, 1), NA())</f>
        <v>#N/A</v>
      </c>
      <c r="F83" s="547" t="e">
        <f>IF(ISNUMBER(Regressions!F93),ROUND(Regressions!F93, 1), NA())</f>
        <v>#N/A</v>
      </c>
      <c r="G83" s="548" t="e">
        <f>IF(ISNUMBER(Regressions!G93),ROUND(Regressions!G93, 1), NA())</f>
        <v>#N/A</v>
      </c>
      <c r="H83" s="549" t="e">
        <f>IF(ISNUMBER(Regressions!H93),ROUND(Regressions!H93, 1), NA())</f>
        <v>#N/A</v>
      </c>
      <c r="I83" s="550" t="e">
        <f>IF(ISNUMBER(Regressions!I93),ROUND(Regressions!I93, 1), NA())</f>
        <v>#N/A</v>
      </c>
      <c r="J83" s="551" t="e">
        <f>IF(ISNUMBER(Regressions!K93),ROUND(Regressions!K93, 1), NA())</f>
        <v>#N/A</v>
      </c>
      <c r="K83" s="547" t="e">
        <f>IF(ISNUMBER(Regressions!L93),ROUND(Regressions!L93, 1), NA())</f>
        <v>#N/A</v>
      </c>
      <c r="L83" s="552" t="e">
        <f>IF(ISNUMBER(Regressions!M93),ROUND(Regressions!M93, 1), NA())</f>
        <v>#N/A</v>
      </c>
      <c r="M83" s="549" t="e">
        <f>IF(ISNUMBER(Regressions!N93),ROUND(Regressions!N93, 1), NA())</f>
        <v>#N/A</v>
      </c>
      <c r="N83" s="550" t="e">
        <f>IF(ISNUMBER(Regressions!O93),ROUND(Regressions!O93, 1), NA())</f>
        <v>#N/A</v>
      </c>
      <c r="O83" s="551" t="e">
        <f>IF(ISNUMBER(Regressions!Q93),ROUND(Regressions!Q93, 1), NA())</f>
        <v>#N/A</v>
      </c>
      <c r="P83" s="547" t="e">
        <f>IF(ISNUMBER(Regressions!R93),ROUND(Regressions!R93, 1), NA())</f>
        <v>#N/A</v>
      </c>
      <c r="Q83" s="553" t="e">
        <f>IF(ISNUMBER(Regressions!S93),ROUND(Regressions!S93, 1), NA())</f>
        <v>#N/A</v>
      </c>
      <c r="R83" s="549" t="e">
        <f>IF(ISNUMBER(Regressions!T93),ROUND(Regressions!T93, 1), NA())</f>
        <v>#N/A</v>
      </c>
      <c r="S83" s="550" t="e">
        <f>IF(ISNUMBER(Regressions!U93),ROUND(Regressions!U93, 1), NA())</f>
        <v>#N/A</v>
      </c>
    </row>
    <row r="84" spans="1:19" x14ac:dyDescent="0.25">
      <c r="A84" s="542" t="str">
        <f>+Introduction!$C$7</f>
        <v>تونس</v>
      </c>
      <c r="B84" s="543">
        <f>IF(ISBLANK(Regressions!B94), " ", Regressions!B94)</f>
        <v>2018</v>
      </c>
      <c r="C84" s="542" t="str">
        <f>HLOOKUP(Introduction!$G$4,nametranslations,25,FALSE)</f>
        <v>ريفي</v>
      </c>
      <c r="D84" s="545">
        <f>IF(ISBLANK(Regressions!D94), " ", Regressions!D94)</f>
        <v>914820.99393989576</v>
      </c>
      <c r="E84" s="546" t="e">
        <f>IF(ISNUMBER(Regressions!E94),ROUND(Regressions!E94, 1), NA())</f>
        <v>#N/A</v>
      </c>
      <c r="F84" s="547" t="e">
        <f>IF(ISNUMBER(Regressions!F94),ROUND(Regressions!F94, 1), NA())</f>
        <v>#N/A</v>
      </c>
      <c r="G84" s="548" t="e">
        <f>IF(ISNUMBER(Regressions!G94),ROUND(Regressions!G94, 1), NA())</f>
        <v>#N/A</v>
      </c>
      <c r="H84" s="549" t="e">
        <f>IF(ISNUMBER(Regressions!H94),ROUND(Regressions!H94, 1), NA())</f>
        <v>#N/A</v>
      </c>
      <c r="I84" s="550" t="e">
        <f>IF(ISNUMBER(Regressions!I94),ROUND(Regressions!I94, 1), NA())</f>
        <v>#N/A</v>
      </c>
      <c r="J84" s="551" t="e">
        <f>IF(ISNUMBER(Regressions!K94),ROUND(Regressions!K94, 1), NA())</f>
        <v>#N/A</v>
      </c>
      <c r="K84" s="547" t="e">
        <f>IF(ISNUMBER(Regressions!L94),ROUND(Regressions!L94, 1), NA())</f>
        <v>#N/A</v>
      </c>
      <c r="L84" s="552" t="e">
        <f>IF(ISNUMBER(Regressions!M94),ROUND(Regressions!M94, 1), NA())</f>
        <v>#N/A</v>
      </c>
      <c r="M84" s="549" t="e">
        <f>IF(ISNUMBER(Regressions!N94),ROUND(Regressions!N94, 1), NA())</f>
        <v>#N/A</v>
      </c>
      <c r="N84" s="550" t="e">
        <f>IF(ISNUMBER(Regressions!O94),ROUND(Regressions!O94, 1), NA())</f>
        <v>#N/A</v>
      </c>
      <c r="O84" s="551" t="e">
        <f>IF(ISNUMBER(Regressions!Q94),ROUND(Regressions!Q94, 1), NA())</f>
        <v>#N/A</v>
      </c>
      <c r="P84" s="547" t="e">
        <f>IF(ISNUMBER(Regressions!R94),ROUND(Regressions!R94, 1), NA())</f>
        <v>#N/A</v>
      </c>
      <c r="Q84" s="553" t="e">
        <f>IF(ISNUMBER(Regressions!S94),ROUND(Regressions!S94, 1), NA())</f>
        <v>#N/A</v>
      </c>
      <c r="R84" s="549" t="e">
        <f>IF(ISNUMBER(Regressions!T94),ROUND(Regressions!T94, 1), NA())</f>
        <v>#N/A</v>
      </c>
      <c r="S84" s="550" t="e">
        <f>IF(ISNUMBER(Regressions!U94),ROUND(Regressions!U94, 1), NA())</f>
        <v>#N/A</v>
      </c>
    </row>
    <row r="85" spans="1:19" x14ac:dyDescent="0.25">
      <c r="A85" s="542" t="str">
        <f>+Introduction!$C$7</f>
        <v>تونس</v>
      </c>
      <c r="B85" s="543">
        <f>IF(ISBLANK(Regressions!B95), " ", Regressions!B95)</f>
        <v>2019</v>
      </c>
      <c r="C85" s="542" t="str">
        <f>HLOOKUP(Introduction!$G$4,nametranslations,25,FALSE)</f>
        <v>ريفي</v>
      </c>
      <c r="D85" s="545">
        <f>IF(ISBLANK(Regressions!D95), " ", Regressions!D95)</f>
        <v>920807.71536560066</v>
      </c>
      <c r="E85" s="546" t="e">
        <f>IF(ISNUMBER(Regressions!E95),ROUND(Regressions!E95, 1), NA())</f>
        <v>#N/A</v>
      </c>
      <c r="F85" s="547" t="e">
        <f>IF(ISNUMBER(Regressions!F95),ROUND(Regressions!F95, 1), NA())</f>
        <v>#N/A</v>
      </c>
      <c r="G85" s="548" t="e">
        <f>IF(ISNUMBER(Regressions!G95),ROUND(Regressions!G95, 1), NA())</f>
        <v>#N/A</v>
      </c>
      <c r="H85" s="549" t="e">
        <f>IF(ISNUMBER(Regressions!H95),ROUND(Regressions!H95, 1), NA())</f>
        <v>#N/A</v>
      </c>
      <c r="I85" s="550" t="e">
        <f>IF(ISNUMBER(Regressions!I95),ROUND(Regressions!I95, 1), NA())</f>
        <v>#N/A</v>
      </c>
      <c r="J85" s="551" t="e">
        <f>IF(ISNUMBER(Regressions!K95),ROUND(Regressions!K95, 1), NA())</f>
        <v>#N/A</v>
      </c>
      <c r="K85" s="547" t="e">
        <f>IF(ISNUMBER(Regressions!L95),ROUND(Regressions!L95, 1), NA())</f>
        <v>#N/A</v>
      </c>
      <c r="L85" s="552" t="e">
        <f>IF(ISNUMBER(Regressions!M95),ROUND(Regressions!M95, 1), NA())</f>
        <v>#N/A</v>
      </c>
      <c r="M85" s="549" t="e">
        <f>IF(ISNUMBER(Regressions!N95),ROUND(Regressions!N95, 1), NA())</f>
        <v>#N/A</v>
      </c>
      <c r="N85" s="550" t="e">
        <f>IF(ISNUMBER(Regressions!O95),ROUND(Regressions!O95, 1), NA())</f>
        <v>#N/A</v>
      </c>
      <c r="O85" s="551" t="e">
        <f>IF(ISNUMBER(Regressions!Q95),ROUND(Regressions!Q95, 1), NA())</f>
        <v>#N/A</v>
      </c>
      <c r="P85" s="547" t="e">
        <f>IF(ISNUMBER(Regressions!R95),ROUND(Regressions!R95, 1), NA())</f>
        <v>#N/A</v>
      </c>
      <c r="Q85" s="553" t="e">
        <f>IF(ISNUMBER(Regressions!S95),ROUND(Regressions!S95, 1), NA())</f>
        <v>#N/A</v>
      </c>
      <c r="R85" s="549" t="e">
        <f>IF(ISNUMBER(Regressions!T95),ROUND(Regressions!T95, 1), NA())</f>
        <v>#N/A</v>
      </c>
      <c r="S85" s="550" t="e">
        <f>IF(ISNUMBER(Regressions!U95),ROUND(Regressions!U95, 1), NA())</f>
        <v>#N/A</v>
      </c>
    </row>
    <row r="86" spans="1:19" x14ac:dyDescent="0.25">
      <c r="A86" s="542" t="str">
        <f>+Introduction!$C$7</f>
        <v>تونس</v>
      </c>
      <c r="B86" s="543">
        <f>IF(ISBLANK(Regressions!B96), " ", Regressions!B96)</f>
        <v>2020</v>
      </c>
      <c r="C86" s="542" t="str">
        <f>HLOOKUP(Introduction!$G$4,nametranslations,25,FALSE)</f>
        <v>ريفي</v>
      </c>
      <c r="D86" s="545">
        <f>IF(ISBLANK(Regressions!D96), " ", Regressions!D96)</f>
        <v>925843.36306037905</v>
      </c>
      <c r="E86" s="546" t="e">
        <f>IF(ISNUMBER(Regressions!E96),ROUND(Regressions!E96, 1), NA())</f>
        <v>#N/A</v>
      </c>
      <c r="F86" s="547" t="e">
        <f>IF(ISNUMBER(Regressions!F96),ROUND(Regressions!F96, 1), NA())</f>
        <v>#N/A</v>
      </c>
      <c r="G86" s="548" t="e">
        <f>IF(ISNUMBER(Regressions!G96),ROUND(Regressions!G96, 1), NA())</f>
        <v>#N/A</v>
      </c>
      <c r="H86" s="549" t="e">
        <f>IF(ISNUMBER(Regressions!H96),ROUND(Regressions!H96, 1), NA())</f>
        <v>#N/A</v>
      </c>
      <c r="I86" s="550" t="e">
        <f>IF(ISNUMBER(Regressions!I96),ROUND(Regressions!I96, 1), NA())</f>
        <v>#N/A</v>
      </c>
      <c r="J86" s="551" t="e">
        <f>IF(ISNUMBER(Regressions!K96),ROUND(Regressions!K96, 1), NA())</f>
        <v>#N/A</v>
      </c>
      <c r="K86" s="547" t="e">
        <f>IF(ISNUMBER(Regressions!L96),ROUND(Regressions!L96, 1), NA())</f>
        <v>#N/A</v>
      </c>
      <c r="L86" s="552" t="e">
        <f>IF(ISNUMBER(Regressions!M96),ROUND(Regressions!M96, 1), NA())</f>
        <v>#N/A</v>
      </c>
      <c r="M86" s="549" t="e">
        <f>IF(ISNUMBER(Regressions!N96),ROUND(Regressions!N96, 1), NA())</f>
        <v>#N/A</v>
      </c>
      <c r="N86" s="550" t="e">
        <f>IF(ISNUMBER(Regressions!O96),ROUND(Regressions!O96, 1), NA())</f>
        <v>#N/A</v>
      </c>
      <c r="O86" s="551" t="e">
        <f>IF(ISNUMBER(Regressions!Q96),ROUND(Regressions!Q96, 1), NA())</f>
        <v>#N/A</v>
      </c>
      <c r="P86" s="547" t="e">
        <f>IF(ISNUMBER(Regressions!R96),ROUND(Regressions!R96, 1), NA())</f>
        <v>#N/A</v>
      </c>
      <c r="Q86" s="553" t="e">
        <f>IF(ISNUMBER(Regressions!S96),ROUND(Regressions!S96, 1), NA())</f>
        <v>#N/A</v>
      </c>
      <c r="R86" s="549" t="e">
        <f>IF(ISNUMBER(Regressions!T96),ROUND(Regressions!T96, 1), NA())</f>
        <v>#N/A</v>
      </c>
      <c r="S86" s="550" t="e">
        <f>IF(ISNUMBER(Regressions!U96),ROUND(Regressions!U96, 1), NA())</f>
        <v>#N/A</v>
      </c>
    </row>
    <row r="87" spans="1:19" x14ac:dyDescent="0.25">
      <c r="A87" s="542" t="str">
        <f>+Introduction!$C$7</f>
        <v>تونس</v>
      </c>
      <c r="B87" s="543">
        <f>IF(ISBLANK(Regressions!B97), " ", Regressions!B97)</f>
        <v>2021</v>
      </c>
      <c r="C87" s="542" t="str">
        <f>HLOOKUP(Introduction!$G$4,nametranslations,25,FALSE)</f>
        <v>ريفي</v>
      </c>
      <c r="D87" s="545">
        <f>IF(ISBLANK(Regressions!D97), " ", Regressions!D97)</f>
        <v>929040.70301513677</v>
      </c>
      <c r="E87" s="551" t="e">
        <f>IF(ISNUMBER(Regressions!E97),ROUND(Regressions!E97, 1), NA())</f>
        <v>#N/A</v>
      </c>
      <c r="F87" s="554" t="e">
        <f>IF(ISNUMBER(Regressions!F97),ROUND(Regressions!F97, 1), NA())</f>
        <v>#N/A</v>
      </c>
      <c r="G87" s="555" t="e">
        <f>IF(ISNUMBER(Regressions!G97),ROUND(Regressions!G97, 1), NA())</f>
        <v>#N/A</v>
      </c>
      <c r="H87" s="549" t="e">
        <f>IF(ISNUMBER(Regressions!H97),ROUND(Regressions!H97, 1), NA())</f>
        <v>#N/A</v>
      </c>
      <c r="I87" s="550" t="e">
        <f>IF(ISNUMBER(Regressions!I97),ROUND(Regressions!I97, 1), NA())</f>
        <v>#N/A</v>
      </c>
      <c r="J87" s="551" t="e">
        <f>IF(ISNUMBER(Regressions!K97),ROUND(Regressions!K97, 1), NA())</f>
        <v>#N/A</v>
      </c>
      <c r="K87" s="554" t="e">
        <f>IF(ISNUMBER(Regressions!L97),ROUND(Regressions!L97, 1), NA())</f>
        <v>#N/A</v>
      </c>
      <c r="L87" s="556" t="e">
        <f>IF(ISNUMBER(Regressions!M97),ROUND(Regressions!M97, 1), NA())</f>
        <v>#N/A</v>
      </c>
      <c r="M87" s="549" t="e">
        <f>IF(ISNUMBER(Regressions!N97),ROUND(Regressions!N97, 1), NA())</f>
        <v>#N/A</v>
      </c>
      <c r="N87" s="550" t="e">
        <f>IF(ISNUMBER(Regressions!O97),ROUND(Regressions!O97, 1), NA())</f>
        <v>#N/A</v>
      </c>
      <c r="O87" s="551" t="e">
        <f>IF(ISNUMBER(Regressions!Q97),ROUND(Regressions!Q97, 1), NA())</f>
        <v>#N/A</v>
      </c>
      <c r="P87" s="554" t="e">
        <f>IF(ISNUMBER(Regressions!R97),ROUND(Regressions!R97, 1), NA())</f>
        <v>#N/A</v>
      </c>
      <c r="Q87" s="557" t="e">
        <f>IF(ISNUMBER(Regressions!S97),ROUND(Regressions!S97, 1), NA())</f>
        <v>#N/A</v>
      </c>
      <c r="R87" s="549" t="e">
        <f>IF(ISNUMBER(Regressions!T97),ROUND(Regressions!T97, 1), NA())</f>
        <v>#N/A</v>
      </c>
      <c r="S87" s="550" t="e">
        <f>IF(ISNUMBER(Regressions!U97),ROUND(Regressions!U97, 1), NA())</f>
        <v>#N/A</v>
      </c>
    </row>
    <row r="88" spans="1:19" x14ac:dyDescent="0.25">
      <c r="A88" s="542" t="str">
        <f>+Introduction!$C$7</f>
        <v>تونس</v>
      </c>
      <c r="B88" s="543">
        <f>IF(ISBLANK(Regressions!B98), " ", Regressions!B98)</f>
        <v>2022</v>
      </c>
      <c r="C88" s="542" t="str">
        <f>HLOOKUP(Introduction!$G$4,nametranslations,25,FALSE)</f>
        <v>ريفي</v>
      </c>
      <c r="D88" s="545">
        <f>IF(ISBLANK(Regressions!D98), " ", Regressions!D98)</f>
        <v>930246.66321563721</v>
      </c>
      <c r="E88" s="546" t="e">
        <f>IF(ISNUMBER(Regressions!E98),ROUND(Regressions!E98, 1), NA())</f>
        <v>#N/A</v>
      </c>
      <c r="F88" s="547" t="e">
        <f>IF(ISNUMBER(Regressions!F98),ROUND(Regressions!F98, 1), NA())</f>
        <v>#N/A</v>
      </c>
      <c r="G88" s="548" t="e">
        <f>IF(ISNUMBER(Regressions!G98),ROUND(Regressions!G98, 1), NA())</f>
        <v>#N/A</v>
      </c>
      <c r="H88" s="549" t="e">
        <f>IF(ISNUMBER(Regressions!H98),ROUND(Regressions!H98, 1), NA())</f>
        <v>#N/A</v>
      </c>
      <c r="I88" s="550" t="e">
        <f>IF(ISNUMBER(Regressions!I98),ROUND(Regressions!I98, 1), NA())</f>
        <v>#N/A</v>
      </c>
      <c r="J88" s="551" t="e">
        <f>IF(ISNUMBER(Regressions!K98),ROUND(Regressions!K98, 1), NA())</f>
        <v>#N/A</v>
      </c>
      <c r="K88" s="547" t="e">
        <f>IF(ISNUMBER(Regressions!L98),ROUND(Regressions!L98, 1), NA())</f>
        <v>#N/A</v>
      </c>
      <c r="L88" s="552" t="e">
        <f>IF(ISNUMBER(Regressions!M98),ROUND(Regressions!M98, 1), NA())</f>
        <v>#N/A</v>
      </c>
      <c r="M88" s="549" t="e">
        <f>IF(ISNUMBER(Regressions!N98),ROUND(Regressions!N98, 1), NA())</f>
        <v>#N/A</v>
      </c>
      <c r="N88" s="550" t="e">
        <f>IF(ISNUMBER(Regressions!O98),ROUND(Regressions!O98, 1), NA())</f>
        <v>#N/A</v>
      </c>
      <c r="O88" s="551" t="e">
        <f>IF(ISNUMBER(Regressions!Q98),ROUND(Regressions!Q98, 1), NA())</f>
        <v>#N/A</v>
      </c>
      <c r="P88" s="547" t="e">
        <f>IF(ISNUMBER(Regressions!R98),ROUND(Regressions!R98, 1), NA())</f>
        <v>#N/A</v>
      </c>
      <c r="Q88" s="553" t="e">
        <f>IF(ISNUMBER(Regressions!S98),ROUND(Regressions!S98, 1), NA())</f>
        <v>#N/A</v>
      </c>
      <c r="R88" s="549" t="e">
        <f>IF(ISNUMBER(Regressions!T98),ROUND(Regressions!T98, 1), NA())</f>
        <v>#N/A</v>
      </c>
      <c r="S88" s="550" t="e">
        <f>IF(ISNUMBER(Regressions!U98),ROUND(Regressions!U98, 1), NA())</f>
        <v>#N/A</v>
      </c>
    </row>
    <row r="89" spans="1:19" x14ac:dyDescent="0.25">
      <c r="A89" s="542" t="str">
        <f>+Introduction!$C$7</f>
        <v>تونس</v>
      </c>
      <c r="B89" s="543">
        <f>IF(ISBLANK(Regressions!B99), " ", Regressions!B99)</f>
        <v>2023</v>
      </c>
      <c r="C89" s="542" t="str">
        <f>HLOOKUP(Introduction!$G$4,nametranslations,25,FALSE)</f>
        <v>ريفي</v>
      </c>
      <c r="D89" s="545">
        <f>IF(ISBLANK(Regressions!D99), " ", Regressions!D99)</f>
        <v>929093.82842826843</v>
      </c>
      <c r="E89" s="546" t="e">
        <f>IF(ISNUMBER(Regressions!E99),ROUND(Regressions!E99, 1), NA())</f>
        <v>#N/A</v>
      </c>
      <c r="F89" s="547" t="e">
        <f>IF(ISNUMBER(Regressions!F99),ROUND(Regressions!F99, 1), NA())</f>
        <v>#N/A</v>
      </c>
      <c r="G89" s="548" t="e">
        <f>IF(ISNUMBER(Regressions!G99),ROUND(Regressions!G99, 1), NA())</f>
        <v>#N/A</v>
      </c>
      <c r="H89" s="549" t="e">
        <f>IF(ISNUMBER(Regressions!H99),ROUND(Regressions!H99, 1), NA())</f>
        <v>#N/A</v>
      </c>
      <c r="I89" s="550" t="e">
        <f>IF(ISNUMBER(Regressions!I99),ROUND(Regressions!I99, 1), NA())</f>
        <v>#N/A</v>
      </c>
      <c r="J89" s="551" t="e">
        <f>IF(ISNUMBER(Regressions!K99),ROUND(Regressions!K99, 1), NA())</f>
        <v>#N/A</v>
      </c>
      <c r="K89" s="547" t="e">
        <f>IF(ISNUMBER(Regressions!L99),ROUND(Regressions!L99, 1), NA())</f>
        <v>#N/A</v>
      </c>
      <c r="L89" s="552" t="e">
        <f>IF(ISNUMBER(Regressions!M99),ROUND(Regressions!M99, 1), NA())</f>
        <v>#N/A</v>
      </c>
      <c r="M89" s="549" t="e">
        <f>IF(ISNUMBER(Regressions!N99),ROUND(Regressions!N99, 1), NA())</f>
        <v>#N/A</v>
      </c>
      <c r="N89" s="550" t="e">
        <f>IF(ISNUMBER(Regressions!O99),ROUND(Regressions!O99, 1), NA())</f>
        <v>#N/A</v>
      </c>
      <c r="O89" s="551" t="e">
        <f>IF(ISNUMBER(Regressions!Q99),ROUND(Regressions!Q99, 1), NA())</f>
        <v>#N/A</v>
      </c>
      <c r="P89" s="547" t="e">
        <f>IF(ISNUMBER(Regressions!R99),ROUND(Regressions!R99, 1), NA())</f>
        <v>#N/A</v>
      </c>
      <c r="Q89" s="553" t="e">
        <f>IF(ISNUMBER(Regressions!S99),ROUND(Regressions!S99, 1), NA())</f>
        <v>#N/A</v>
      </c>
      <c r="R89" s="549" t="e">
        <f>IF(ISNUMBER(Regressions!T99),ROUND(Regressions!T99, 1), NA())</f>
        <v>#N/A</v>
      </c>
      <c r="S89" s="550" t="e">
        <f>IF(ISNUMBER(Regressions!U99),ROUND(Regressions!U99, 1), NA())</f>
        <v>#N/A</v>
      </c>
    </row>
    <row r="90" spans="1:19" x14ac:dyDescent="0.25">
      <c r="A90" s="542" t="str">
        <f>+Introduction!$C$7</f>
        <v>تونس</v>
      </c>
      <c r="B90" s="543">
        <f>IF(ISBLANK(Regressions!B100), " ", Regressions!B100)</f>
        <v>2024</v>
      </c>
      <c r="C90" s="542" t="str">
        <f>HLOOKUP(Introduction!$G$4,nametranslations,25,FALSE)</f>
        <v>ريفي</v>
      </c>
      <c r="D90" s="545">
        <f>IF(ISBLANK(Regressions!D100), " ", Regressions!D100)</f>
        <v>842552.98832153331</v>
      </c>
      <c r="E90" s="546" t="e">
        <f>IF(ISNUMBER(Regressions!E100),ROUND(Regressions!E100, 1), NA())</f>
        <v>#N/A</v>
      </c>
      <c r="F90" s="547" t="e">
        <f>IF(ISNUMBER(Regressions!F100),ROUND(Regressions!F100, 1), NA())</f>
        <v>#N/A</v>
      </c>
      <c r="G90" s="548" t="e">
        <f>IF(ISNUMBER(Regressions!G100),ROUND(Regressions!G100, 1), NA())</f>
        <v>#N/A</v>
      </c>
      <c r="H90" s="549" t="e">
        <f>IF(ISNUMBER(Regressions!H100),ROUND(Regressions!H100, 1), NA())</f>
        <v>#N/A</v>
      </c>
      <c r="I90" s="550" t="e">
        <f>IF(ISNUMBER(Regressions!I100),ROUND(Regressions!I100, 1), NA())</f>
        <v>#N/A</v>
      </c>
      <c r="J90" s="551" t="e">
        <f>IF(ISNUMBER(Regressions!K100),ROUND(Regressions!K100, 1), NA())</f>
        <v>#N/A</v>
      </c>
      <c r="K90" s="547" t="e">
        <f>IF(ISNUMBER(Regressions!L100),ROUND(Regressions!L100, 1), NA())</f>
        <v>#N/A</v>
      </c>
      <c r="L90" s="552" t="e">
        <f>IF(ISNUMBER(Regressions!M100),ROUND(Regressions!M100, 1), NA())</f>
        <v>#N/A</v>
      </c>
      <c r="M90" s="549" t="e">
        <f>IF(ISNUMBER(Regressions!N100),ROUND(Regressions!N100, 1), NA())</f>
        <v>#N/A</v>
      </c>
      <c r="N90" s="550" t="e">
        <f>IF(ISNUMBER(Regressions!O100),ROUND(Regressions!O100, 1), NA())</f>
        <v>#N/A</v>
      </c>
      <c r="O90" s="551" t="e">
        <f>IF(ISNUMBER(Regressions!Q100),ROUND(Regressions!Q100, 1), NA())</f>
        <v>#N/A</v>
      </c>
      <c r="P90" s="547" t="e">
        <f>IF(ISNUMBER(Regressions!R100),ROUND(Regressions!R100, 1), NA())</f>
        <v>#N/A</v>
      </c>
      <c r="Q90" s="553" t="e">
        <f>IF(ISNUMBER(Regressions!S100),ROUND(Regressions!S100, 1), NA())</f>
        <v>#N/A</v>
      </c>
      <c r="R90" s="549" t="e">
        <f>IF(ISNUMBER(Regressions!T100),ROUND(Regressions!T100, 1), NA())</f>
        <v>#N/A</v>
      </c>
      <c r="S90" s="550" t="e">
        <f>IF(ISNUMBER(Regressions!U100),ROUND(Regressions!U100, 1), NA())</f>
        <v>#N/A</v>
      </c>
    </row>
    <row r="91" spans="1:19" x14ac:dyDescent="0.25">
      <c r="A91" s="558" t="str">
        <f>+Introduction!$C$7</f>
        <v>تونس</v>
      </c>
      <c r="B91" s="559">
        <f>IF(ISBLANK(Regressions!B101), " ", Regressions!B101)</f>
        <v>2025</v>
      </c>
      <c r="C91" s="558" t="str">
        <f>HLOOKUP(Introduction!$G$4,nametranslations,25,FALSE)</f>
        <v>ريفي</v>
      </c>
      <c r="D91" s="560">
        <f>IF(ISBLANK(Regressions!D101), " ", Regressions!D101)</f>
        <v>830442.83557678212</v>
      </c>
      <c r="E91" s="561" t="e">
        <f>IF(ISNUMBER(Regressions!E101),ROUND(Regressions!E101, 1), NA())</f>
        <v>#N/A</v>
      </c>
      <c r="F91" s="562" t="e">
        <f>IF(ISNUMBER(Regressions!F101),ROUND(Regressions!F101, 1), NA())</f>
        <v>#N/A</v>
      </c>
      <c r="G91" s="563" t="e">
        <f>IF(ISNUMBER(Regressions!G101),ROUND(Regressions!G101, 1), NA())</f>
        <v>#N/A</v>
      </c>
      <c r="H91" s="564" t="e">
        <f>IF(ISNUMBER(Regressions!H101),ROUND(Regressions!H101, 1), NA())</f>
        <v>#N/A</v>
      </c>
      <c r="I91" s="565" t="e">
        <f>IF(ISNUMBER(Regressions!I101),ROUND(Regressions!I101, 1), NA())</f>
        <v>#N/A</v>
      </c>
      <c r="J91" s="566" t="e">
        <f>IF(ISNUMBER(Regressions!K101),ROUND(Regressions!K101, 1), NA())</f>
        <v>#N/A</v>
      </c>
      <c r="K91" s="562" t="e">
        <f>IF(ISNUMBER(Regressions!L101),ROUND(Regressions!L101, 1), NA())</f>
        <v>#N/A</v>
      </c>
      <c r="L91" s="567" t="e">
        <f>IF(ISNUMBER(Regressions!M101),ROUND(Regressions!M101, 1), NA())</f>
        <v>#N/A</v>
      </c>
      <c r="M91" s="564" t="e">
        <f>IF(ISNUMBER(Regressions!N101),ROUND(Regressions!N101, 1), NA())</f>
        <v>#N/A</v>
      </c>
      <c r="N91" s="565" t="e">
        <f>IF(ISNUMBER(Regressions!O101),ROUND(Regressions!O101, 1), NA())</f>
        <v>#N/A</v>
      </c>
      <c r="O91" s="566" t="e">
        <f>IF(ISNUMBER(Regressions!Q101),ROUND(Regressions!Q101, 1), NA())</f>
        <v>#N/A</v>
      </c>
      <c r="P91" s="562" t="e">
        <f>IF(ISNUMBER(Regressions!R101),ROUND(Regressions!R101, 1), NA())</f>
        <v>#N/A</v>
      </c>
      <c r="Q91" s="568" t="e">
        <f>IF(ISNUMBER(Regressions!S101),ROUND(Regressions!S101, 1), NA())</f>
        <v>#N/A</v>
      </c>
      <c r="R91" s="564" t="e">
        <f>IF(ISNUMBER(Regressions!T101),ROUND(Regressions!T101, 1), NA())</f>
        <v>#N/A</v>
      </c>
      <c r="S91" s="565" t="e">
        <f>IF(ISNUMBER(Regressions!U101),ROUND(Regressions!U101, 1), NA())</f>
        <v>#N/A</v>
      </c>
    </row>
    <row r="92" spans="1:19" hidden="1" x14ac:dyDescent="0.25">
      <c r="A92" s="542" t="str">
        <f>+Introduction!$C$7</f>
        <v>تونس</v>
      </c>
      <c r="B92" s="543">
        <f>IF(ISBLANK(Regressions!B102), " ", Regressions!B102)</f>
        <v>2026</v>
      </c>
      <c r="C92" s="542" t="str">
        <f>HLOOKUP(Introduction!$G$4,nametranslations,25,FALSE)</f>
        <v>ريفي</v>
      </c>
      <c r="D92" s="545" t="str">
        <f>IF(ISBLANK(Regressions!D102), " ", Regressions!D102)</f>
        <v xml:space="preserve"> </v>
      </c>
      <c r="E92" s="546" t="e">
        <f>IF(ISNUMBER(Regressions!E102),ROUND(Regressions!E102, 1), NA())</f>
        <v>#N/A</v>
      </c>
      <c r="F92" s="547" t="e">
        <f>IF(ISNUMBER(Regressions!F102),ROUND(Regressions!F102, 1), NA())</f>
        <v>#N/A</v>
      </c>
      <c r="G92" s="548" t="e">
        <f>IF(ISNUMBER(Regressions!G102),ROUND(Regressions!G102, 1), NA())</f>
        <v>#N/A</v>
      </c>
      <c r="H92" s="549" t="e">
        <f>IF(ISNUMBER(Regressions!H102),ROUND(Regressions!H102, 1), NA())</f>
        <v>#N/A</v>
      </c>
      <c r="I92" s="550" t="e">
        <f>IF(ISNUMBER(Regressions!I102),ROUND(Regressions!I102, 1), NA())</f>
        <v>#N/A</v>
      </c>
      <c r="J92" s="551" t="e">
        <f>IF(ISNUMBER(Regressions!K102),ROUND(Regressions!K102, 1), NA())</f>
        <v>#N/A</v>
      </c>
      <c r="K92" s="547" t="e">
        <f>IF(ISNUMBER(Regressions!L102),ROUND(Regressions!L102, 1), NA())</f>
        <v>#N/A</v>
      </c>
      <c r="L92" s="552" t="e">
        <f>IF(ISNUMBER(Regressions!M102),ROUND(Regressions!M102, 1), NA())</f>
        <v>#N/A</v>
      </c>
      <c r="M92" s="549" t="e">
        <f>IF(ISNUMBER(Regressions!N102),ROUND(Regressions!N102, 1), NA())</f>
        <v>#N/A</v>
      </c>
      <c r="N92" s="550" t="e">
        <f>IF(ISNUMBER(Regressions!O102),ROUND(Regressions!O102, 1), NA())</f>
        <v>#N/A</v>
      </c>
      <c r="O92" s="551" t="e">
        <f>IF(ISNUMBER(Regressions!Q102),ROUND(Regressions!Q102, 1), NA())</f>
        <v>#N/A</v>
      </c>
      <c r="P92" s="547" t="e">
        <f>IF(ISNUMBER(Regressions!R102),ROUND(Regressions!R102, 1), NA())</f>
        <v>#N/A</v>
      </c>
      <c r="Q92" s="553" t="e">
        <f>IF(ISNUMBER(Regressions!S102),ROUND(Regressions!S102, 1), NA())</f>
        <v>#N/A</v>
      </c>
      <c r="R92" s="549" t="e">
        <f>IF(ISNUMBER(Regressions!T102),ROUND(Regressions!T102, 1), NA())</f>
        <v>#N/A</v>
      </c>
      <c r="S92" s="550" t="e">
        <f>IF(ISNUMBER(Regressions!U102),ROUND(Regressions!U102, 1), NA())</f>
        <v>#N/A</v>
      </c>
    </row>
    <row r="93" spans="1:19" hidden="1" x14ac:dyDescent="0.25">
      <c r="A93" s="542" t="str">
        <f>+Introduction!$C$7</f>
        <v>تونس</v>
      </c>
      <c r="B93" s="543">
        <f>IF(ISBLANK(Regressions!B103), " ", Regressions!B103)</f>
        <v>2027</v>
      </c>
      <c r="C93" s="542" t="str">
        <f>HLOOKUP(Introduction!$G$4,nametranslations,25,FALSE)</f>
        <v>ريفي</v>
      </c>
      <c r="D93" s="545" t="str">
        <f>IF(ISBLANK(Regressions!D103), " ", Regressions!D103)</f>
        <v xml:space="preserve"> </v>
      </c>
      <c r="E93" s="546" t="e">
        <f>IF(ISNUMBER(Regressions!E103),ROUND(Regressions!E103, 1), NA())</f>
        <v>#N/A</v>
      </c>
      <c r="F93" s="547" t="e">
        <f>IF(ISNUMBER(Regressions!F103),ROUND(Regressions!F103, 1), NA())</f>
        <v>#N/A</v>
      </c>
      <c r="G93" s="548" t="e">
        <f>IF(ISNUMBER(Regressions!G103),ROUND(Regressions!G103, 1), NA())</f>
        <v>#N/A</v>
      </c>
      <c r="H93" s="549" t="e">
        <f>IF(ISNUMBER(Regressions!H103),ROUND(Regressions!H103, 1), NA())</f>
        <v>#N/A</v>
      </c>
      <c r="I93" s="550" t="e">
        <f>IF(ISNUMBER(Regressions!I103),ROUND(Regressions!I103, 1), NA())</f>
        <v>#N/A</v>
      </c>
      <c r="J93" s="551" t="e">
        <f>IF(ISNUMBER(Regressions!K103),ROUND(Regressions!K103, 1), NA())</f>
        <v>#N/A</v>
      </c>
      <c r="K93" s="547" t="e">
        <f>IF(ISNUMBER(Regressions!L103),ROUND(Regressions!L103, 1), NA())</f>
        <v>#N/A</v>
      </c>
      <c r="L93" s="552" t="e">
        <f>IF(ISNUMBER(Regressions!M103),ROUND(Regressions!M103, 1), NA())</f>
        <v>#N/A</v>
      </c>
      <c r="M93" s="549" t="e">
        <f>IF(ISNUMBER(Regressions!N103),ROUND(Regressions!N103, 1), NA())</f>
        <v>#N/A</v>
      </c>
      <c r="N93" s="550" t="e">
        <f>IF(ISNUMBER(Regressions!O103),ROUND(Regressions!O103, 1), NA())</f>
        <v>#N/A</v>
      </c>
      <c r="O93" s="551" t="e">
        <f>IF(ISNUMBER(Regressions!Q103),ROUND(Regressions!Q103, 1), NA())</f>
        <v>#N/A</v>
      </c>
      <c r="P93" s="547" t="e">
        <f>IF(ISNUMBER(Regressions!R103),ROUND(Regressions!R103, 1), NA())</f>
        <v>#N/A</v>
      </c>
      <c r="Q93" s="553" t="e">
        <f>IF(ISNUMBER(Regressions!S103),ROUND(Regressions!S103, 1), NA())</f>
        <v>#N/A</v>
      </c>
      <c r="R93" s="549" t="e">
        <f>IF(ISNUMBER(Regressions!T103),ROUND(Regressions!T103, 1), NA())</f>
        <v>#N/A</v>
      </c>
      <c r="S93" s="550" t="e">
        <f>IF(ISNUMBER(Regressions!U103),ROUND(Regressions!U103, 1), NA())</f>
        <v>#N/A</v>
      </c>
    </row>
    <row r="94" spans="1:19" hidden="1" x14ac:dyDescent="0.25">
      <c r="A94" s="542" t="str">
        <f>+Introduction!$C$7</f>
        <v>تونس</v>
      </c>
      <c r="B94" s="543">
        <f>IF(ISBLANK(Regressions!B104), " ", Regressions!B104)</f>
        <v>2028</v>
      </c>
      <c r="C94" s="542" t="str">
        <f>HLOOKUP(Introduction!$G$4,nametranslations,25,FALSE)</f>
        <v>ريفي</v>
      </c>
      <c r="D94" s="545" t="str">
        <f>IF(ISBLANK(Regressions!D104), " ", Regressions!D104)</f>
        <v xml:space="preserve"> </v>
      </c>
      <c r="E94" s="546" t="e">
        <f>IF(ISNUMBER(Regressions!E104),ROUND(Regressions!E104, 1), NA())</f>
        <v>#N/A</v>
      </c>
      <c r="F94" s="547" t="e">
        <f>IF(ISNUMBER(Regressions!F104),ROUND(Regressions!F104, 1), NA())</f>
        <v>#N/A</v>
      </c>
      <c r="G94" s="548" t="e">
        <f>IF(ISNUMBER(Regressions!G104),ROUND(Regressions!G104, 1), NA())</f>
        <v>#N/A</v>
      </c>
      <c r="H94" s="549" t="e">
        <f>IF(ISNUMBER(Regressions!H104),ROUND(Regressions!H104, 1), NA())</f>
        <v>#N/A</v>
      </c>
      <c r="I94" s="550" t="e">
        <f>IF(ISNUMBER(Regressions!I104),ROUND(Regressions!I104, 1), NA())</f>
        <v>#N/A</v>
      </c>
      <c r="J94" s="551" t="e">
        <f>IF(ISNUMBER(Regressions!K104),ROUND(Regressions!K104, 1), NA())</f>
        <v>#N/A</v>
      </c>
      <c r="K94" s="547" t="e">
        <f>IF(ISNUMBER(Regressions!L104),ROUND(Regressions!L104, 1), NA())</f>
        <v>#N/A</v>
      </c>
      <c r="L94" s="552" t="e">
        <f>IF(ISNUMBER(Regressions!M104),ROUND(Regressions!M104, 1), NA())</f>
        <v>#N/A</v>
      </c>
      <c r="M94" s="549" t="e">
        <f>IF(ISNUMBER(Regressions!N104),ROUND(Regressions!N104, 1), NA())</f>
        <v>#N/A</v>
      </c>
      <c r="N94" s="550" t="e">
        <f>IF(ISNUMBER(Regressions!O104),ROUND(Regressions!O104, 1), NA())</f>
        <v>#N/A</v>
      </c>
      <c r="O94" s="551" t="e">
        <f>IF(ISNUMBER(Regressions!Q104),ROUND(Regressions!Q104, 1), NA())</f>
        <v>#N/A</v>
      </c>
      <c r="P94" s="547" t="e">
        <f>IF(ISNUMBER(Regressions!R104),ROUND(Regressions!R104, 1), NA())</f>
        <v>#N/A</v>
      </c>
      <c r="Q94" s="553" t="e">
        <f>IF(ISNUMBER(Regressions!S104),ROUND(Regressions!S104, 1), NA())</f>
        <v>#N/A</v>
      </c>
      <c r="R94" s="549" t="e">
        <f>IF(ISNUMBER(Regressions!T104),ROUND(Regressions!T104, 1), NA())</f>
        <v>#N/A</v>
      </c>
      <c r="S94" s="550" t="e">
        <f>IF(ISNUMBER(Regressions!U104),ROUND(Regressions!U104, 1), NA())</f>
        <v>#N/A</v>
      </c>
    </row>
    <row r="95" spans="1:19" hidden="1" x14ac:dyDescent="0.25">
      <c r="A95" s="542" t="str">
        <f>+Introduction!$C$7</f>
        <v>تونس</v>
      </c>
      <c r="B95" s="543">
        <f>IF(ISBLANK(Regressions!B105), " ", Regressions!B105)</f>
        <v>2029</v>
      </c>
      <c r="C95" s="542" t="str">
        <f>HLOOKUP(Introduction!$G$4,nametranslations,25,FALSE)</f>
        <v>ريفي</v>
      </c>
      <c r="D95" s="545" t="str">
        <f>IF(ISBLANK(Regressions!D105), " ", Regressions!D105)</f>
        <v xml:space="preserve"> </v>
      </c>
      <c r="E95" s="546" t="e">
        <f>IF(ISNUMBER(Regressions!E105),ROUND(Regressions!E105, 1), NA())</f>
        <v>#N/A</v>
      </c>
      <c r="F95" s="547" t="e">
        <f>IF(ISNUMBER(Regressions!F105),ROUND(Regressions!F105, 1), NA())</f>
        <v>#N/A</v>
      </c>
      <c r="G95" s="548" t="e">
        <f>IF(ISNUMBER(Regressions!G105),ROUND(Regressions!G105, 1), NA())</f>
        <v>#N/A</v>
      </c>
      <c r="H95" s="549" t="e">
        <f>IF(ISNUMBER(Regressions!H105),ROUND(Regressions!H105, 1), NA())</f>
        <v>#N/A</v>
      </c>
      <c r="I95" s="550" t="e">
        <f>IF(ISNUMBER(Regressions!I105),ROUND(Regressions!I105, 1), NA())</f>
        <v>#N/A</v>
      </c>
      <c r="J95" s="551" t="e">
        <f>IF(ISNUMBER(Regressions!K105),ROUND(Regressions!K105, 1), NA())</f>
        <v>#N/A</v>
      </c>
      <c r="K95" s="547" t="e">
        <f>IF(ISNUMBER(Regressions!L105),ROUND(Regressions!L105, 1), NA())</f>
        <v>#N/A</v>
      </c>
      <c r="L95" s="552" t="e">
        <f>IF(ISNUMBER(Regressions!M105),ROUND(Regressions!M105, 1), NA())</f>
        <v>#N/A</v>
      </c>
      <c r="M95" s="549" t="e">
        <f>IF(ISNUMBER(Regressions!N105),ROUND(Regressions!N105, 1), NA())</f>
        <v>#N/A</v>
      </c>
      <c r="N95" s="550" t="e">
        <f>IF(ISNUMBER(Regressions!O105),ROUND(Regressions!O105, 1), NA())</f>
        <v>#N/A</v>
      </c>
      <c r="O95" s="551" t="e">
        <f>IF(ISNUMBER(Regressions!Q105),ROUND(Regressions!Q105, 1), NA())</f>
        <v>#N/A</v>
      </c>
      <c r="P95" s="547" t="e">
        <f>IF(ISNUMBER(Regressions!R105),ROUND(Regressions!R105, 1), NA())</f>
        <v>#N/A</v>
      </c>
      <c r="Q95" s="553" t="e">
        <f>IF(ISNUMBER(Regressions!S105),ROUND(Regressions!S105, 1), NA())</f>
        <v>#N/A</v>
      </c>
      <c r="R95" s="549" t="e">
        <f>IF(ISNUMBER(Regressions!T105),ROUND(Regressions!T105, 1), NA())</f>
        <v>#N/A</v>
      </c>
      <c r="S95" s="550" t="e">
        <f>IF(ISNUMBER(Regressions!U105),ROUND(Regressions!U105, 1), NA())</f>
        <v>#N/A</v>
      </c>
    </row>
    <row r="96" spans="1:19" hidden="1" x14ac:dyDescent="0.25">
      <c r="A96" s="542" t="str">
        <f>+Introduction!$C$7</f>
        <v>تونس</v>
      </c>
      <c r="B96" s="543">
        <f>IF(ISBLANK(Regressions!B106), " ", Regressions!B106)</f>
        <v>2030</v>
      </c>
      <c r="C96" s="542" t="str">
        <f>HLOOKUP(Introduction!$G$4,nametranslations,25,FALSE)</f>
        <v>ريفي</v>
      </c>
      <c r="D96" s="545" t="str">
        <f>IF(ISBLANK(Regressions!D106), " ", Regressions!D106)</f>
        <v xml:space="preserve"> </v>
      </c>
      <c r="E96" s="546" t="e">
        <f>IF(ISNUMBER(Regressions!E106),ROUND(Regressions!E106, 1), NA())</f>
        <v>#N/A</v>
      </c>
      <c r="F96" s="547" t="e">
        <f>IF(ISNUMBER(Regressions!F106),ROUND(Regressions!F106, 1), NA())</f>
        <v>#N/A</v>
      </c>
      <c r="G96" s="548" t="e">
        <f>IF(ISNUMBER(Regressions!G106),ROUND(Regressions!G106, 1), NA())</f>
        <v>#N/A</v>
      </c>
      <c r="H96" s="549" t="e">
        <f>IF(ISNUMBER(Regressions!H106),ROUND(Regressions!H106, 1), NA())</f>
        <v>#N/A</v>
      </c>
      <c r="I96" s="550" t="e">
        <f>IF(ISNUMBER(Regressions!I106),ROUND(Regressions!I106, 1), NA())</f>
        <v>#N/A</v>
      </c>
      <c r="J96" s="551" t="e">
        <f>IF(ISNUMBER(Regressions!K106),ROUND(Regressions!K106, 1), NA())</f>
        <v>#N/A</v>
      </c>
      <c r="K96" s="547" t="e">
        <f>IF(ISNUMBER(Regressions!L106),ROUND(Regressions!L106, 1), NA())</f>
        <v>#N/A</v>
      </c>
      <c r="L96" s="552" t="e">
        <f>IF(ISNUMBER(Regressions!M106),ROUND(Regressions!M106, 1), NA())</f>
        <v>#N/A</v>
      </c>
      <c r="M96" s="549" t="e">
        <f>IF(ISNUMBER(Regressions!N106),ROUND(Regressions!N106, 1), NA())</f>
        <v>#N/A</v>
      </c>
      <c r="N96" s="550" t="e">
        <f>IF(ISNUMBER(Regressions!O106),ROUND(Regressions!O106, 1), NA())</f>
        <v>#N/A</v>
      </c>
      <c r="O96" s="551" t="e">
        <f>IF(ISNUMBER(Regressions!Q106),ROUND(Regressions!Q106, 1), NA())</f>
        <v>#N/A</v>
      </c>
      <c r="P96" s="547" t="e">
        <f>IF(ISNUMBER(Regressions!R106),ROUND(Regressions!R106, 1), NA())</f>
        <v>#N/A</v>
      </c>
      <c r="Q96" s="553" t="e">
        <f>IF(ISNUMBER(Regressions!S106),ROUND(Regressions!S106, 1), NA())</f>
        <v>#N/A</v>
      </c>
      <c r="R96" s="549" t="e">
        <f>IF(ISNUMBER(Regressions!T106),ROUND(Regressions!T106, 1), NA())</f>
        <v>#N/A</v>
      </c>
      <c r="S96" s="550" t="e">
        <f>IF(ISNUMBER(Regressions!U106),ROUND(Regressions!U106, 1), NA())</f>
        <v>#N/A</v>
      </c>
    </row>
    <row r="97" spans="1:19" x14ac:dyDescent="0.25">
      <c r="A97" s="542" t="str">
        <f>+Introduction!$C$7</f>
        <v>تونس</v>
      </c>
      <c r="B97" s="543">
        <f>IF(ISBLANK(Regressions!B107), " ", Regressions!B107)</f>
        <v>2000</v>
      </c>
      <c r="C97" s="542" t="str">
        <f>HLOOKUP(Introduction!$G$4,nametranslations,27,FALSE)</f>
        <v>المرحلة الابتدائية</v>
      </c>
      <c r="D97" s="545">
        <f>IF(ISBLANK(Regressions!D107), " ", Regressions!D107)</f>
        <v>554852</v>
      </c>
      <c r="E97" s="546" t="e">
        <f>IF(ISNUMBER(Regressions!E107),ROUND(Regressions!E107, 1), NA())</f>
        <v>#N/A</v>
      </c>
      <c r="F97" s="547" t="e">
        <f>IF(ISNUMBER(Regressions!F107),ROUND(Regressions!F107, 1), NA())</f>
        <v>#N/A</v>
      </c>
      <c r="G97" s="548" t="e">
        <f>IF(ISNUMBER(Regressions!G107),ROUND(Regressions!G107, 1), NA())</f>
        <v>#N/A</v>
      </c>
      <c r="H97" s="549" t="e">
        <f>IF(ISNUMBER(Regressions!H107),ROUND(Regressions!H107, 1), NA())</f>
        <v>#N/A</v>
      </c>
      <c r="I97" s="550" t="e">
        <f>IF(ISNUMBER(Regressions!I107),ROUND(Regressions!I107, 1), NA())</f>
        <v>#N/A</v>
      </c>
      <c r="J97" s="551" t="e">
        <f>IF(ISNUMBER(Regressions!K107),ROUND(Regressions!K107, 1), NA())</f>
        <v>#N/A</v>
      </c>
      <c r="K97" s="547" t="e">
        <f>IF(ISNUMBER(Regressions!L107),ROUND(Regressions!L107, 1), NA())</f>
        <v>#N/A</v>
      </c>
      <c r="L97" s="552" t="e">
        <f>IF(ISNUMBER(Regressions!M107),ROUND(Regressions!M107, 1), NA())</f>
        <v>#N/A</v>
      </c>
      <c r="M97" s="549" t="e">
        <f>IF(ISNUMBER(Regressions!N107),ROUND(Regressions!N107, 1), NA())</f>
        <v>#N/A</v>
      </c>
      <c r="N97" s="550" t="e">
        <f>IF(ISNUMBER(Regressions!O107),ROUND(Regressions!O107, 1), NA())</f>
        <v>#N/A</v>
      </c>
      <c r="O97" s="551" t="e">
        <f>IF(ISNUMBER(Regressions!Q107),ROUND(Regressions!Q107, 1), NA())</f>
        <v>#N/A</v>
      </c>
      <c r="P97" s="547">
        <f>IF(ISNUMBER(Regressions!R107),ROUND(Regressions!R107, 1), NA())</f>
        <v>100</v>
      </c>
      <c r="Q97" s="553" t="e">
        <f>IF(ISNUMBER(Regressions!S107),ROUND(Regressions!S107, 1), NA())</f>
        <v>#N/A</v>
      </c>
      <c r="R97" s="549" t="e">
        <f>IF(ISNUMBER(Regressions!T107),ROUND(Regressions!T107, 1), NA())</f>
        <v>#N/A</v>
      </c>
      <c r="S97" s="550">
        <f>IF(ISNUMBER(Regressions!U107),ROUND(Regressions!U107, 1), NA())</f>
        <v>0</v>
      </c>
    </row>
    <row r="98" spans="1:19" x14ac:dyDescent="0.25">
      <c r="A98" s="542" t="str">
        <f>+Introduction!$C$7</f>
        <v>تونس</v>
      </c>
      <c r="B98" s="543">
        <f>IF(ISBLANK(Regressions!B108), " ", Regressions!B108)</f>
        <v>2001</v>
      </c>
      <c r="C98" s="542" t="str">
        <f>HLOOKUP(Introduction!$G$4,nametranslations,27,FALSE)</f>
        <v>المرحلة الابتدائية</v>
      </c>
      <c r="D98" s="545">
        <f>IF(ISBLANK(Regressions!D108), " ", Regressions!D108)</f>
        <v>538476</v>
      </c>
      <c r="E98" s="546" t="e">
        <f>IF(ISNUMBER(Regressions!E108),ROUND(Regressions!E108, 1), NA())</f>
        <v>#N/A</v>
      </c>
      <c r="F98" s="547" t="e">
        <f>IF(ISNUMBER(Regressions!F108),ROUND(Regressions!F108, 1), NA())</f>
        <v>#N/A</v>
      </c>
      <c r="G98" s="548" t="e">
        <f>IF(ISNUMBER(Regressions!G108),ROUND(Regressions!G108, 1), NA())</f>
        <v>#N/A</v>
      </c>
      <c r="H98" s="549" t="e">
        <f>IF(ISNUMBER(Regressions!H108),ROUND(Regressions!H108, 1), NA())</f>
        <v>#N/A</v>
      </c>
      <c r="I98" s="550" t="e">
        <f>IF(ISNUMBER(Regressions!I108),ROUND(Regressions!I108, 1), NA())</f>
        <v>#N/A</v>
      </c>
      <c r="J98" s="551" t="e">
        <f>IF(ISNUMBER(Regressions!K108),ROUND(Regressions!K108, 1), NA())</f>
        <v>#N/A</v>
      </c>
      <c r="K98" s="547" t="e">
        <f>IF(ISNUMBER(Regressions!L108),ROUND(Regressions!L108, 1), NA())</f>
        <v>#N/A</v>
      </c>
      <c r="L98" s="552" t="e">
        <f>IF(ISNUMBER(Regressions!M108),ROUND(Regressions!M108, 1), NA())</f>
        <v>#N/A</v>
      </c>
      <c r="M98" s="549" t="e">
        <f>IF(ISNUMBER(Regressions!N108),ROUND(Regressions!N108, 1), NA())</f>
        <v>#N/A</v>
      </c>
      <c r="N98" s="550" t="e">
        <f>IF(ISNUMBER(Regressions!O108),ROUND(Regressions!O108, 1), NA())</f>
        <v>#N/A</v>
      </c>
      <c r="O98" s="551" t="e">
        <f>IF(ISNUMBER(Regressions!Q108),ROUND(Regressions!Q108, 1), NA())</f>
        <v>#N/A</v>
      </c>
      <c r="P98" s="547">
        <f>IF(ISNUMBER(Regressions!R108),ROUND(Regressions!R108, 1), NA())</f>
        <v>100</v>
      </c>
      <c r="Q98" s="553" t="e">
        <f>IF(ISNUMBER(Regressions!S108),ROUND(Regressions!S108, 1), NA())</f>
        <v>#N/A</v>
      </c>
      <c r="R98" s="549" t="e">
        <f>IF(ISNUMBER(Regressions!T108),ROUND(Regressions!T108, 1), NA())</f>
        <v>#N/A</v>
      </c>
      <c r="S98" s="550">
        <f>IF(ISNUMBER(Regressions!U108),ROUND(Regressions!U108, 1), NA())</f>
        <v>0</v>
      </c>
    </row>
    <row r="99" spans="1:19" x14ac:dyDescent="0.25">
      <c r="A99" s="542" t="str">
        <f>+Introduction!$C$7</f>
        <v>تونس</v>
      </c>
      <c r="B99" s="543">
        <f>IF(ISBLANK(Regressions!B109), " ", Regressions!B109)</f>
        <v>2002</v>
      </c>
      <c r="C99" s="542" t="str">
        <f>HLOOKUP(Introduction!$G$4,nametranslations,27,FALSE)</f>
        <v>المرحلة الابتدائية</v>
      </c>
      <c r="D99" s="545">
        <f>IF(ISBLANK(Regressions!D109), " ", Regressions!D109)</f>
        <v>523125</v>
      </c>
      <c r="E99" s="546" t="e">
        <f>IF(ISNUMBER(Regressions!E109),ROUND(Regressions!E109, 1), NA())</f>
        <v>#N/A</v>
      </c>
      <c r="F99" s="547" t="e">
        <f>IF(ISNUMBER(Regressions!F109),ROUND(Regressions!F109, 1), NA())</f>
        <v>#N/A</v>
      </c>
      <c r="G99" s="548" t="e">
        <f>IF(ISNUMBER(Regressions!G109),ROUND(Regressions!G109, 1), NA())</f>
        <v>#N/A</v>
      </c>
      <c r="H99" s="549" t="e">
        <f>IF(ISNUMBER(Regressions!H109),ROUND(Regressions!H109, 1), NA())</f>
        <v>#N/A</v>
      </c>
      <c r="I99" s="550" t="e">
        <f>IF(ISNUMBER(Regressions!I109),ROUND(Regressions!I109, 1), NA())</f>
        <v>#N/A</v>
      </c>
      <c r="J99" s="551" t="e">
        <f>IF(ISNUMBER(Regressions!K109),ROUND(Regressions!K109, 1), NA())</f>
        <v>#N/A</v>
      </c>
      <c r="K99" s="547" t="e">
        <f>IF(ISNUMBER(Regressions!L109),ROUND(Regressions!L109, 1), NA())</f>
        <v>#N/A</v>
      </c>
      <c r="L99" s="552" t="e">
        <f>IF(ISNUMBER(Regressions!M109),ROUND(Regressions!M109, 1), NA())</f>
        <v>#N/A</v>
      </c>
      <c r="M99" s="549" t="e">
        <f>IF(ISNUMBER(Regressions!N109),ROUND(Regressions!N109, 1), NA())</f>
        <v>#N/A</v>
      </c>
      <c r="N99" s="550" t="e">
        <f>IF(ISNUMBER(Regressions!O109),ROUND(Regressions!O109, 1), NA())</f>
        <v>#N/A</v>
      </c>
      <c r="O99" s="551" t="e">
        <f>IF(ISNUMBER(Regressions!Q109),ROUND(Regressions!Q109, 1), NA())</f>
        <v>#N/A</v>
      </c>
      <c r="P99" s="547">
        <f>IF(ISNUMBER(Regressions!R109),ROUND(Regressions!R109, 1), NA())</f>
        <v>100</v>
      </c>
      <c r="Q99" s="553" t="e">
        <f>IF(ISNUMBER(Regressions!S109),ROUND(Regressions!S109, 1), NA())</f>
        <v>#N/A</v>
      </c>
      <c r="R99" s="549" t="e">
        <f>IF(ISNUMBER(Regressions!T109),ROUND(Regressions!T109, 1), NA())</f>
        <v>#N/A</v>
      </c>
      <c r="S99" s="550">
        <f>IF(ISNUMBER(Regressions!U109),ROUND(Regressions!U109, 1), NA())</f>
        <v>0</v>
      </c>
    </row>
    <row r="100" spans="1:19" x14ac:dyDescent="0.25">
      <c r="A100" s="542" t="str">
        <f>+Introduction!$C$7</f>
        <v>تونس</v>
      </c>
      <c r="B100" s="543">
        <f>IF(ISBLANK(Regressions!B110), " ", Regressions!B110)</f>
        <v>2003</v>
      </c>
      <c r="C100" s="542" t="str">
        <f>HLOOKUP(Introduction!$G$4,nametranslations,27,FALSE)</f>
        <v>المرحلة الابتدائية</v>
      </c>
      <c r="D100" s="545">
        <f>IF(ISBLANK(Regressions!D110), " ", Regressions!D110)</f>
        <v>510284</v>
      </c>
      <c r="E100" s="546" t="e">
        <f>IF(ISNUMBER(Regressions!E110),ROUND(Regressions!E110, 1), NA())</f>
        <v>#N/A</v>
      </c>
      <c r="F100" s="547" t="e">
        <f>IF(ISNUMBER(Regressions!F110),ROUND(Regressions!F110, 1), NA())</f>
        <v>#N/A</v>
      </c>
      <c r="G100" s="548" t="e">
        <f>IF(ISNUMBER(Regressions!G110),ROUND(Regressions!G110, 1), NA())</f>
        <v>#N/A</v>
      </c>
      <c r="H100" s="549" t="e">
        <f>IF(ISNUMBER(Regressions!H110),ROUND(Regressions!H110, 1), NA())</f>
        <v>#N/A</v>
      </c>
      <c r="I100" s="550" t="e">
        <f>IF(ISNUMBER(Regressions!I110),ROUND(Regressions!I110, 1), NA())</f>
        <v>#N/A</v>
      </c>
      <c r="J100" s="551" t="e">
        <f>IF(ISNUMBER(Regressions!K110),ROUND(Regressions!K110, 1), NA())</f>
        <v>#N/A</v>
      </c>
      <c r="K100" s="547" t="e">
        <f>IF(ISNUMBER(Regressions!L110),ROUND(Regressions!L110, 1), NA())</f>
        <v>#N/A</v>
      </c>
      <c r="L100" s="552" t="e">
        <f>IF(ISNUMBER(Regressions!M110),ROUND(Regressions!M110, 1), NA())</f>
        <v>#N/A</v>
      </c>
      <c r="M100" s="549" t="e">
        <f>IF(ISNUMBER(Regressions!N110),ROUND(Regressions!N110, 1), NA())</f>
        <v>#N/A</v>
      </c>
      <c r="N100" s="550" t="e">
        <f>IF(ISNUMBER(Regressions!O110),ROUND(Regressions!O110, 1), NA())</f>
        <v>#N/A</v>
      </c>
      <c r="O100" s="551" t="e">
        <f>IF(ISNUMBER(Regressions!Q110),ROUND(Regressions!Q110, 1), NA())</f>
        <v>#N/A</v>
      </c>
      <c r="P100" s="547">
        <f>IF(ISNUMBER(Regressions!R110),ROUND(Regressions!R110, 1), NA())</f>
        <v>100</v>
      </c>
      <c r="Q100" s="553" t="e">
        <f>IF(ISNUMBER(Regressions!S110),ROUND(Regressions!S110, 1), NA())</f>
        <v>#N/A</v>
      </c>
      <c r="R100" s="549" t="e">
        <f>IF(ISNUMBER(Regressions!T110),ROUND(Regressions!T110, 1), NA())</f>
        <v>#N/A</v>
      </c>
      <c r="S100" s="550">
        <f>IF(ISNUMBER(Regressions!U110),ROUND(Regressions!U110, 1), NA())</f>
        <v>0</v>
      </c>
    </row>
    <row r="101" spans="1:19" x14ac:dyDescent="0.25">
      <c r="A101" s="542" t="str">
        <f>+Introduction!$C$7</f>
        <v>تونس</v>
      </c>
      <c r="B101" s="543">
        <f>IF(ISBLANK(Regressions!B111), " ", Regressions!B111)</f>
        <v>2004</v>
      </c>
      <c r="C101" s="542" t="str">
        <f>HLOOKUP(Introduction!$G$4,nametranslations,27,FALSE)</f>
        <v>المرحلة الابتدائية</v>
      </c>
      <c r="D101" s="545">
        <f>IF(ISBLANK(Regressions!D111), " ", Regressions!D111)</f>
        <v>500766</v>
      </c>
      <c r="E101" s="546" t="e">
        <f>IF(ISNUMBER(Regressions!E111),ROUND(Regressions!E111, 1), NA())</f>
        <v>#N/A</v>
      </c>
      <c r="F101" s="547" t="e">
        <f>IF(ISNUMBER(Regressions!F111),ROUND(Regressions!F111, 1), NA())</f>
        <v>#N/A</v>
      </c>
      <c r="G101" s="548" t="e">
        <f>IF(ISNUMBER(Regressions!G111),ROUND(Regressions!G111, 1), NA())</f>
        <v>#N/A</v>
      </c>
      <c r="H101" s="549" t="e">
        <f>IF(ISNUMBER(Regressions!H111),ROUND(Regressions!H111, 1), NA())</f>
        <v>#N/A</v>
      </c>
      <c r="I101" s="550" t="e">
        <f>IF(ISNUMBER(Regressions!I111),ROUND(Regressions!I111, 1), NA())</f>
        <v>#N/A</v>
      </c>
      <c r="J101" s="551" t="e">
        <f>IF(ISNUMBER(Regressions!K111),ROUND(Regressions!K111, 1), NA())</f>
        <v>#N/A</v>
      </c>
      <c r="K101" s="547" t="e">
        <f>IF(ISNUMBER(Regressions!L111),ROUND(Regressions!L111, 1), NA())</f>
        <v>#N/A</v>
      </c>
      <c r="L101" s="552" t="e">
        <f>IF(ISNUMBER(Regressions!M111),ROUND(Regressions!M111, 1), NA())</f>
        <v>#N/A</v>
      </c>
      <c r="M101" s="549" t="e">
        <f>IF(ISNUMBER(Regressions!N111),ROUND(Regressions!N111, 1), NA())</f>
        <v>#N/A</v>
      </c>
      <c r="N101" s="550" t="e">
        <f>IF(ISNUMBER(Regressions!O111),ROUND(Regressions!O111, 1), NA())</f>
        <v>#N/A</v>
      </c>
      <c r="O101" s="551" t="e">
        <f>IF(ISNUMBER(Regressions!Q111),ROUND(Regressions!Q111, 1), NA())</f>
        <v>#N/A</v>
      </c>
      <c r="P101" s="547">
        <f>IF(ISNUMBER(Regressions!R111),ROUND(Regressions!R111, 1), NA())</f>
        <v>100</v>
      </c>
      <c r="Q101" s="553" t="e">
        <f>IF(ISNUMBER(Regressions!S111),ROUND(Regressions!S111, 1), NA())</f>
        <v>#N/A</v>
      </c>
      <c r="R101" s="549" t="e">
        <f>IF(ISNUMBER(Regressions!T111),ROUND(Regressions!T111, 1), NA())</f>
        <v>#N/A</v>
      </c>
      <c r="S101" s="550">
        <f>IF(ISNUMBER(Regressions!U111),ROUND(Regressions!U111, 1), NA())</f>
        <v>0</v>
      </c>
    </row>
    <row r="102" spans="1:19" x14ac:dyDescent="0.25">
      <c r="A102" s="542" t="str">
        <f>+Introduction!$C$7</f>
        <v>تونس</v>
      </c>
      <c r="B102" s="543">
        <f>IF(ISBLANK(Regressions!B112), " ", Regressions!B112)</f>
        <v>2005</v>
      </c>
      <c r="C102" s="542" t="str">
        <f>HLOOKUP(Introduction!$G$4,nametranslations,27,FALSE)</f>
        <v>المرحلة الابتدائية</v>
      </c>
      <c r="D102" s="545">
        <f>IF(ISBLANK(Regressions!D112), " ", Regressions!D112)</f>
        <v>496883</v>
      </c>
      <c r="E102" s="546" t="e">
        <f>IF(ISNUMBER(Regressions!E112),ROUND(Regressions!E112, 1), NA())</f>
        <v>#N/A</v>
      </c>
      <c r="F102" s="547" t="e">
        <f>IF(ISNUMBER(Regressions!F112),ROUND(Regressions!F112, 1), NA())</f>
        <v>#N/A</v>
      </c>
      <c r="G102" s="548" t="e">
        <f>IF(ISNUMBER(Regressions!G112),ROUND(Regressions!G112, 1), NA())</f>
        <v>#N/A</v>
      </c>
      <c r="H102" s="549" t="e">
        <f>IF(ISNUMBER(Regressions!H112),ROUND(Regressions!H112, 1), NA())</f>
        <v>#N/A</v>
      </c>
      <c r="I102" s="550" t="e">
        <f>IF(ISNUMBER(Regressions!I112),ROUND(Regressions!I112, 1), NA())</f>
        <v>#N/A</v>
      </c>
      <c r="J102" s="551" t="e">
        <f>IF(ISNUMBER(Regressions!K112),ROUND(Regressions!K112, 1), NA())</f>
        <v>#N/A</v>
      </c>
      <c r="K102" s="547" t="e">
        <f>IF(ISNUMBER(Regressions!L112),ROUND(Regressions!L112, 1), NA())</f>
        <v>#N/A</v>
      </c>
      <c r="L102" s="552" t="e">
        <f>IF(ISNUMBER(Regressions!M112),ROUND(Regressions!M112, 1), NA())</f>
        <v>#N/A</v>
      </c>
      <c r="M102" s="549" t="e">
        <f>IF(ISNUMBER(Regressions!N112),ROUND(Regressions!N112, 1), NA())</f>
        <v>#N/A</v>
      </c>
      <c r="N102" s="550" t="e">
        <f>IF(ISNUMBER(Regressions!O112),ROUND(Regressions!O112, 1), NA())</f>
        <v>#N/A</v>
      </c>
      <c r="O102" s="551" t="e">
        <f>IF(ISNUMBER(Regressions!Q112),ROUND(Regressions!Q112, 1), NA())</f>
        <v>#N/A</v>
      </c>
      <c r="P102" s="547">
        <f>IF(ISNUMBER(Regressions!R112),ROUND(Regressions!R112, 1), NA())</f>
        <v>100</v>
      </c>
      <c r="Q102" s="553" t="e">
        <f>IF(ISNUMBER(Regressions!S112),ROUND(Regressions!S112, 1), NA())</f>
        <v>#N/A</v>
      </c>
      <c r="R102" s="549" t="e">
        <f>IF(ISNUMBER(Regressions!T112),ROUND(Regressions!T112, 1), NA())</f>
        <v>#N/A</v>
      </c>
      <c r="S102" s="550">
        <f>IF(ISNUMBER(Regressions!U112),ROUND(Regressions!U112, 1), NA())</f>
        <v>0</v>
      </c>
    </row>
    <row r="103" spans="1:19" x14ac:dyDescent="0.25">
      <c r="A103" s="542" t="str">
        <f>+Introduction!$C$7</f>
        <v>تونس</v>
      </c>
      <c r="B103" s="543">
        <f>IF(ISBLANK(Regressions!B113), " ", Regressions!B113)</f>
        <v>2006</v>
      </c>
      <c r="C103" s="542" t="str">
        <f>HLOOKUP(Introduction!$G$4,nametranslations,27,FALSE)</f>
        <v>المرحلة الابتدائية</v>
      </c>
      <c r="D103" s="545">
        <f>IF(ISBLANK(Regressions!D113), " ", Regressions!D113)</f>
        <v>496047</v>
      </c>
      <c r="E103" s="546" t="e">
        <f>IF(ISNUMBER(Regressions!E113),ROUND(Regressions!E113, 1), NA())</f>
        <v>#N/A</v>
      </c>
      <c r="F103" s="547" t="e">
        <f>IF(ISNUMBER(Regressions!F113),ROUND(Regressions!F113, 1), NA())</f>
        <v>#N/A</v>
      </c>
      <c r="G103" s="548" t="e">
        <f>IF(ISNUMBER(Regressions!G113),ROUND(Regressions!G113, 1), NA())</f>
        <v>#N/A</v>
      </c>
      <c r="H103" s="549" t="e">
        <f>IF(ISNUMBER(Regressions!H113),ROUND(Regressions!H113, 1), NA())</f>
        <v>#N/A</v>
      </c>
      <c r="I103" s="550" t="e">
        <f>IF(ISNUMBER(Regressions!I113),ROUND(Regressions!I113, 1), NA())</f>
        <v>#N/A</v>
      </c>
      <c r="J103" s="551" t="e">
        <f>IF(ISNUMBER(Regressions!K113),ROUND(Regressions!K113, 1), NA())</f>
        <v>#N/A</v>
      </c>
      <c r="K103" s="547" t="e">
        <f>IF(ISNUMBER(Regressions!L113),ROUND(Regressions!L113, 1), NA())</f>
        <v>#N/A</v>
      </c>
      <c r="L103" s="552" t="e">
        <f>IF(ISNUMBER(Regressions!M113),ROUND(Regressions!M113, 1), NA())</f>
        <v>#N/A</v>
      </c>
      <c r="M103" s="549" t="e">
        <f>IF(ISNUMBER(Regressions!N113),ROUND(Regressions!N113, 1), NA())</f>
        <v>#N/A</v>
      </c>
      <c r="N103" s="550" t="e">
        <f>IF(ISNUMBER(Regressions!O113),ROUND(Regressions!O113, 1), NA())</f>
        <v>#N/A</v>
      </c>
      <c r="O103" s="551" t="e">
        <f>IF(ISNUMBER(Regressions!Q113),ROUND(Regressions!Q113, 1), NA())</f>
        <v>#N/A</v>
      </c>
      <c r="P103" s="547">
        <f>IF(ISNUMBER(Regressions!R113),ROUND(Regressions!R113, 1), NA())</f>
        <v>100</v>
      </c>
      <c r="Q103" s="553" t="e">
        <f>IF(ISNUMBER(Regressions!S113),ROUND(Regressions!S113, 1), NA())</f>
        <v>#N/A</v>
      </c>
      <c r="R103" s="549" t="e">
        <f>IF(ISNUMBER(Regressions!T113),ROUND(Regressions!T113, 1), NA())</f>
        <v>#N/A</v>
      </c>
      <c r="S103" s="550">
        <f>IF(ISNUMBER(Regressions!U113),ROUND(Regressions!U113, 1), NA())</f>
        <v>0</v>
      </c>
    </row>
    <row r="104" spans="1:19" x14ac:dyDescent="0.25">
      <c r="A104" s="542" t="str">
        <f>+Introduction!$C$7</f>
        <v>تونس</v>
      </c>
      <c r="B104" s="543">
        <f>IF(ISBLANK(Regressions!B114), " ", Regressions!B114)</f>
        <v>2007</v>
      </c>
      <c r="C104" s="542" t="str">
        <f>HLOOKUP(Introduction!$G$4,nametranslations,27,FALSE)</f>
        <v>المرحلة الابتدائية</v>
      </c>
      <c r="D104" s="545">
        <f>IF(ISBLANK(Regressions!D114), " ", Regressions!D114)</f>
        <v>496319</v>
      </c>
      <c r="E104" s="546" t="e">
        <f>IF(ISNUMBER(Regressions!E114),ROUND(Regressions!E114, 1), NA())</f>
        <v>#N/A</v>
      </c>
      <c r="F104" s="547" t="e">
        <f>IF(ISNUMBER(Regressions!F114),ROUND(Regressions!F114, 1), NA())</f>
        <v>#N/A</v>
      </c>
      <c r="G104" s="548" t="e">
        <f>IF(ISNUMBER(Regressions!G114),ROUND(Regressions!G114, 1), NA())</f>
        <v>#N/A</v>
      </c>
      <c r="H104" s="549" t="e">
        <f>IF(ISNUMBER(Regressions!H114),ROUND(Regressions!H114, 1), NA())</f>
        <v>#N/A</v>
      </c>
      <c r="I104" s="550" t="e">
        <f>IF(ISNUMBER(Regressions!I114),ROUND(Regressions!I114, 1), NA())</f>
        <v>#N/A</v>
      </c>
      <c r="J104" s="551" t="e">
        <f>IF(ISNUMBER(Regressions!K114),ROUND(Regressions!K114, 1), NA())</f>
        <v>#N/A</v>
      </c>
      <c r="K104" s="547" t="e">
        <f>IF(ISNUMBER(Regressions!L114),ROUND(Regressions!L114, 1), NA())</f>
        <v>#N/A</v>
      </c>
      <c r="L104" s="552" t="e">
        <f>IF(ISNUMBER(Regressions!M114),ROUND(Regressions!M114, 1), NA())</f>
        <v>#N/A</v>
      </c>
      <c r="M104" s="549" t="e">
        <f>IF(ISNUMBER(Regressions!N114),ROUND(Regressions!N114, 1), NA())</f>
        <v>#N/A</v>
      </c>
      <c r="N104" s="550" t="e">
        <f>IF(ISNUMBER(Regressions!O114),ROUND(Regressions!O114, 1), NA())</f>
        <v>#N/A</v>
      </c>
      <c r="O104" s="551" t="e">
        <f>IF(ISNUMBER(Regressions!Q114),ROUND(Regressions!Q114, 1), NA())</f>
        <v>#N/A</v>
      </c>
      <c r="P104" s="547">
        <f>IF(ISNUMBER(Regressions!R114),ROUND(Regressions!R114, 1), NA())</f>
        <v>100</v>
      </c>
      <c r="Q104" s="553" t="e">
        <f>IF(ISNUMBER(Regressions!S114),ROUND(Regressions!S114, 1), NA())</f>
        <v>#N/A</v>
      </c>
      <c r="R104" s="549" t="e">
        <f>IF(ISNUMBER(Regressions!T114),ROUND(Regressions!T114, 1), NA())</f>
        <v>#N/A</v>
      </c>
      <c r="S104" s="550">
        <f>IF(ISNUMBER(Regressions!U114),ROUND(Regressions!U114, 1), NA())</f>
        <v>0</v>
      </c>
    </row>
    <row r="105" spans="1:19" x14ac:dyDescent="0.25">
      <c r="A105" s="542" t="str">
        <f>+Introduction!$C$7</f>
        <v>تونس</v>
      </c>
      <c r="B105" s="543">
        <f>IF(ISBLANK(Regressions!B115), " ", Regressions!B115)</f>
        <v>2008</v>
      </c>
      <c r="C105" s="542" t="str">
        <f>HLOOKUP(Introduction!$G$4,nametranslations,27,FALSE)</f>
        <v>المرحلة الابتدائية</v>
      </c>
      <c r="D105" s="545">
        <f>IF(ISBLANK(Regressions!D115), " ", Regressions!D115)</f>
        <v>496082</v>
      </c>
      <c r="E105" s="546" t="e">
        <f>IF(ISNUMBER(Regressions!E115),ROUND(Regressions!E115, 1), NA())</f>
        <v>#N/A</v>
      </c>
      <c r="F105" s="547" t="e">
        <f>IF(ISNUMBER(Regressions!F115),ROUND(Regressions!F115, 1), NA())</f>
        <v>#N/A</v>
      </c>
      <c r="G105" s="548" t="e">
        <f>IF(ISNUMBER(Regressions!G115),ROUND(Regressions!G115, 1), NA())</f>
        <v>#N/A</v>
      </c>
      <c r="H105" s="549" t="e">
        <f>IF(ISNUMBER(Regressions!H115),ROUND(Regressions!H115, 1), NA())</f>
        <v>#N/A</v>
      </c>
      <c r="I105" s="550" t="e">
        <f>IF(ISNUMBER(Regressions!I115),ROUND(Regressions!I115, 1), NA())</f>
        <v>#N/A</v>
      </c>
      <c r="J105" s="551" t="e">
        <f>IF(ISNUMBER(Regressions!K115),ROUND(Regressions!K115, 1), NA())</f>
        <v>#N/A</v>
      </c>
      <c r="K105" s="547" t="e">
        <f>IF(ISNUMBER(Regressions!L115),ROUND(Regressions!L115, 1), NA())</f>
        <v>#N/A</v>
      </c>
      <c r="L105" s="552" t="e">
        <f>IF(ISNUMBER(Regressions!M115),ROUND(Regressions!M115, 1), NA())</f>
        <v>#N/A</v>
      </c>
      <c r="M105" s="549" t="e">
        <f>IF(ISNUMBER(Regressions!N115),ROUND(Regressions!N115, 1), NA())</f>
        <v>#N/A</v>
      </c>
      <c r="N105" s="550" t="e">
        <f>IF(ISNUMBER(Regressions!O115),ROUND(Regressions!O115, 1), NA())</f>
        <v>#N/A</v>
      </c>
      <c r="O105" s="551" t="e">
        <f>IF(ISNUMBER(Regressions!Q115),ROUND(Regressions!Q115, 1), NA())</f>
        <v>#N/A</v>
      </c>
      <c r="P105" s="547">
        <f>IF(ISNUMBER(Regressions!R115),ROUND(Regressions!R115, 1), NA())</f>
        <v>100</v>
      </c>
      <c r="Q105" s="553" t="e">
        <f>IF(ISNUMBER(Regressions!S115),ROUND(Regressions!S115, 1), NA())</f>
        <v>#N/A</v>
      </c>
      <c r="R105" s="549" t="e">
        <f>IF(ISNUMBER(Regressions!T115),ROUND(Regressions!T115, 1), NA())</f>
        <v>#N/A</v>
      </c>
      <c r="S105" s="550">
        <f>IF(ISNUMBER(Regressions!U115),ROUND(Regressions!U115, 1), NA())</f>
        <v>0</v>
      </c>
    </row>
    <row r="106" spans="1:19" x14ac:dyDescent="0.25">
      <c r="A106" s="542" t="str">
        <f>+Introduction!$C$7</f>
        <v>تونس</v>
      </c>
      <c r="B106" s="543">
        <f>IF(ISBLANK(Regressions!B116), " ", Regressions!B116)</f>
        <v>2009</v>
      </c>
      <c r="C106" s="542" t="str">
        <f>HLOOKUP(Introduction!$G$4,nametranslations,27,FALSE)</f>
        <v>المرحلة الابتدائية</v>
      </c>
      <c r="D106" s="545">
        <f>IF(ISBLANK(Regressions!D116), " ", Regressions!D116)</f>
        <v>499845</v>
      </c>
      <c r="E106" s="546" t="e">
        <f>IF(ISNUMBER(Regressions!E116),ROUND(Regressions!E116, 1), NA())</f>
        <v>#N/A</v>
      </c>
      <c r="F106" s="547" t="e">
        <f>IF(ISNUMBER(Regressions!F116),ROUND(Regressions!F116, 1), NA())</f>
        <v>#N/A</v>
      </c>
      <c r="G106" s="548" t="e">
        <f>IF(ISNUMBER(Regressions!G116),ROUND(Regressions!G116, 1), NA())</f>
        <v>#N/A</v>
      </c>
      <c r="H106" s="549" t="e">
        <f>IF(ISNUMBER(Regressions!H116),ROUND(Regressions!H116, 1), NA())</f>
        <v>#N/A</v>
      </c>
      <c r="I106" s="550" t="e">
        <f>IF(ISNUMBER(Regressions!I116),ROUND(Regressions!I116, 1), NA())</f>
        <v>#N/A</v>
      </c>
      <c r="J106" s="551" t="e">
        <f>IF(ISNUMBER(Regressions!K116),ROUND(Regressions!K116, 1), NA())</f>
        <v>#N/A</v>
      </c>
      <c r="K106" s="547" t="e">
        <f>IF(ISNUMBER(Regressions!L116),ROUND(Regressions!L116, 1), NA())</f>
        <v>#N/A</v>
      </c>
      <c r="L106" s="552" t="e">
        <f>IF(ISNUMBER(Regressions!M116),ROUND(Regressions!M116, 1), NA())</f>
        <v>#N/A</v>
      </c>
      <c r="M106" s="549" t="e">
        <f>IF(ISNUMBER(Regressions!N116),ROUND(Regressions!N116, 1), NA())</f>
        <v>#N/A</v>
      </c>
      <c r="N106" s="550" t="e">
        <f>IF(ISNUMBER(Regressions!O116),ROUND(Regressions!O116, 1), NA())</f>
        <v>#N/A</v>
      </c>
      <c r="O106" s="551" t="e">
        <f>IF(ISNUMBER(Regressions!Q116),ROUND(Regressions!Q116, 1), NA())</f>
        <v>#N/A</v>
      </c>
      <c r="P106" s="547">
        <f>IF(ISNUMBER(Regressions!R116),ROUND(Regressions!R116, 1), NA())</f>
        <v>100</v>
      </c>
      <c r="Q106" s="553" t="e">
        <f>IF(ISNUMBER(Regressions!S116),ROUND(Regressions!S116, 1), NA())</f>
        <v>#N/A</v>
      </c>
      <c r="R106" s="549" t="e">
        <f>IF(ISNUMBER(Regressions!T116),ROUND(Regressions!T116, 1), NA())</f>
        <v>#N/A</v>
      </c>
      <c r="S106" s="550">
        <f>IF(ISNUMBER(Regressions!U116),ROUND(Regressions!U116, 1), NA())</f>
        <v>0</v>
      </c>
    </row>
    <row r="107" spans="1:19" x14ac:dyDescent="0.25">
      <c r="A107" s="542" t="str">
        <f>+Introduction!$C$7</f>
        <v>تونس</v>
      </c>
      <c r="B107" s="543">
        <f>IF(ISBLANK(Regressions!B117), " ", Regressions!B117)</f>
        <v>2010</v>
      </c>
      <c r="C107" s="542" t="str">
        <f>HLOOKUP(Introduction!$G$4,nametranslations,27,FALSE)</f>
        <v>المرحلة الابتدائية</v>
      </c>
      <c r="D107" s="545">
        <f>IF(ISBLANK(Regressions!D117), " ", Regressions!D117)</f>
        <v>507667</v>
      </c>
      <c r="E107" s="546" t="e">
        <f>IF(ISNUMBER(Regressions!E117),ROUND(Regressions!E117, 1), NA())</f>
        <v>#N/A</v>
      </c>
      <c r="F107" s="547" t="e">
        <f>IF(ISNUMBER(Regressions!F117),ROUND(Regressions!F117, 1), NA())</f>
        <v>#N/A</v>
      </c>
      <c r="G107" s="548" t="e">
        <f>IF(ISNUMBER(Regressions!G117),ROUND(Regressions!G117, 1), NA())</f>
        <v>#N/A</v>
      </c>
      <c r="H107" s="549" t="e">
        <f>IF(ISNUMBER(Regressions!H117),ROUND(Regressions!H117, 1), NA())</f>
        <v>#N/A</v>
      </c>
      <c r="I107" s="550" t="e">
        <f>IF(ISNUMBER(Regressions!I117),ROUND(Regressions!I117, 1), NA())</f>
        <v>#N/A</v>
      </c>
      <c r="J107" s="551" t="e">
        <f>IF(ISNUMBER(Regressions!K117),ROUND(Regressions!K117, 1), NA())</f>
        <v>#N/A</v>
      </c>
      <c r="K107" s="547" t="e">
        <f>IF(ISNUMBER(Regressions!L117),ROUND(Regressions!L117, 1), NA())</f>
        <v>#N/A</v>
      </c>
      <c r="L107" s="552" t="e">
        <f>IF(ISNUMBER(Regressions!M117),ROUND(Regressions!M117, 1), NA())</f>
        <v>#N/A</v>
      </c>
      <c r="M107" s="549" t="e">
        <f>IF(ISNUMBER(Regressions!N117),ROUND(Regressions!N117, 1), NA())</f>
        <v>#N/A</v>
      </c>
      <c r="N107" s="550" t="e">
        <f>IF(ISNUMBER(Regressions!O117),ROUND(Regressions!O117, 1), NA())</f>
        <v>#N/A</v>
      </c>
      <c r="O107" s="551" t="e">
        <f>IF(ISNUMBER(Regressions!Q117),ROUND(Regressions!Q117, 1), NA())</f>
        <v>#N/A</v>
      </c>
      <c r="P107" s="547">
        <f>IF(ISNUMBER(Regressions!R117),ROUND(Regressions!R117, 1), NA())</f>
        <v>100</v>
      </c>
      <c r="Q107" s="553" t="e">
        <f>IF(ISNUMBER(Regressions!S117),ROUND(Regressions!S117, 1), NA())</f>
        <v>#N/A</v>
      </c>
      <c r="R107" s="549" t="e">
        <f>IF(ISNUMBER(Regressions!T117),ROUND(Regressions!T117, 1), NA())</f>
        <v>#N/A</v>
      </c>
      <c r="S107" s="550">
        <f>IF(ISNUMBER(Regressions!U117),ROUND(Regressions!U117, 1), NA())</f>
        <v>0</v>
      </c>
    </row>
    <row r="108" spans="1:19" x14ac:dyDescent="0.25">
      <c r="A108" s="542" t="str">
        <f>+Introduction!$C$7</f>
        <v>تونس</v>
      </c>
      <c r="B108" s="543">
        <f>IF(ISBLANK(Regressions!B118), " ", Regressions!B118)</f>
        <v>2011</v>
      </c>
      <c r="C108" s="542" t="str">
        <f>HLOOKUP(Introduction!$G$4,nametranslations,27,FALSE)</f>
        <v>المرحلة الابتدائية</v>
      </c>
      <c r="D108" s="545">
        <f>IF(ISBLANK(Regressions!D118), " ", Regressions!D118)</f>
        <v>521224</v>
      </c>
      <c r="E108" s="546" t="e">
        <f>IF(ISNUMBER(Regressions!E118),ROUND(Regressions!E118, 1), NA())</f>
        <v>#N/A</v>
      </c>
      <c r="F108" s="547" t="e">
        <f>IF(ISNUMBER(Regressions!F118),ROUND(Regressions!F118, 1), NA())</f>
        <v>#N/A</v>
      </c>
      <c r="G108" s="548" t="e">
        <f>IF(ISNUMBER(Regressions!G118),ROUND(Regressions!G118, 1), NA())</f>
        <v>#N/A</v>
      </c>
      <c r="H108" s="549" t="e">
        <f>IF(ISNUMBER(Regressions!H118),ROUND(Regressions!H118, 1), NA())</f>
        <v>#N/A</v>
      </c>
      <c r="I108" s="550" t="e">
        <f>IF(ISNUMBER(Regressions!I118),ROUND(Regressions!I118, 1), NA())</f>
        <v>#N/A</v>
      </c>
      <c r="J108" s="551" t="e">
        <f>IF(ISNUMBER(Regressions!K118),ROUND(Regressions!K118, 1), NA())</f>
        <v>#N/A</v>
      </c>
      <c r="K108" s="547" t="e">
        <f>IF(ISNUMBER(Regressions!L118),ROUND(Regressions!L118, 1), NA())</f>
        <v>#N/A</v>
      </c>
      <c r="L108" s="552" t="e">
        <f>IF(ISNUMBER(Regressions!M118),ROUND(Regressions!M118, 1), NA())</f>
        <v>#N/A</v>
      </c>
      <c r="M108" s="549" t="e">
        <f>IF(ISNUMBER(Regressions!N118),ROUND(Regressions!N118, 1), NA())</f>
        <v>#N/A</v>
      </c>
      <c r="N108" s="550" t="e">
        <f>IF(ISNUMBER(Regressions!O118),ROUND(Regressions!O118, 1), NA())</f>
        <v>#N/A</v>
      </c>
      <c r="O108" s="551" t="e">
        <f>IF(ISNUMBER(Regressions!Q118),ROUND(Regressions!Q118, 1), NA())</f>
        <v>#N/A</v>
      </c>
      <c r="P108" s="547">
        <f>IF(ISNUMBER(Regressions!R118),ROUND(Regressions!R118, 1), NA())</f>
        <v>100</v>
      </c>
      <c r="Q108" s="553" t="e">
        <f>IF(ISNUMBER(Regressions!S118),ROUND(Regressions!S118, 1), NA())</f>
        <v>#N/A</v>
      </c>
      <c r="R108" s="549" t="e">
        <f>IF(ISNUMBER(Regressions!T118),ROUND(Regressions!T118, 1), NA())</f>
        <v>#N/A</v>
      </c>
      <c r="S108" s="550">
        <f>IF(ISNUMBER(Regressions!U118),ROUND(Regressions!U118, 1), NA())</f>
        <v>0</v>
      </c>
    </row>
    <row r="109" spans="1:19" x14ac:dyDescent="0.25">
      <c r="A109" s="542" t="str">
        <f>+Introduction!$C$7</f>
        <v>تونس</v>
      </c>
      <c r="B109" s="543">
        <f>IF(ISBLANK(Regressions!B119), " ", Regressions!B119)</f>
        <v>2012</v>
      </c>
      <c r="C109" s="542" t="str">
        <f>HLOOKUP(Introduction!$G$4,nametranslations,27,FALSE)</f>
        <v>المرحلة الابتدائية</v>
      </c>
      <c r="D109" s="545">
        <f>IF(ISBLANK(Regressions!D119), " ", Regressions!D119)</f>
        <v>539604</v>
      </c>
      <c r="E109" s="546">
        <f>IF(ISNUMBER(Regressions!E119),ROUND(Regressions!E119, 1), NA())</f>
        <v>98</v>
      </c>
      <c r="F109" s="547">
        <f>IF(ISNUMBER(Regressions!F119),ROUND(Regressions!F119, 1), NA())</f>
        <v>97.7</v>
      </c>
      <c r="G109" s="548" t="e">
        <f>IF(ISNUMBER(Regressions!G119),ROUND(Regressions!G119, 1), NA())</f>
        <v>#N/A</v>
      </c>
      <c r="H109" s="549" t="e">
        <f>IF(ISNUMBER(Regressions!H119),ROUND(Regressions!H119, 1), NA())</f>
        <v>#N/A</v>
      </c>
      <c r="I109" s="550">
        <f>IF(ISNUMBER(Regressions!I119),ROUND(Regressions!I119, 1), NA())</f>
        <v>2.2999999999999998</v>
      </c>
      <c r="J109" s="551">
        <f>IF(ISNUMBER(Regressions!K119),ROUND(Regressions!K119, 1), NA())</f>
        <v>93.5</v>
      </c>
      <c r="K109" s="547">
        <f>IF(ISNUMBER(Regressions!L119),ROUND(Regressions!L119, 1), NA())</f>
        <v>86.5</v>
      </c>
      <c r="L109" s="552" t="e">
        <f>IF(ISNUMBER(Regressions!M119),ROUND(Regressions!M119, 1), NA())</f>
        <v>#N/A</v>
      </c>
      <c r="M109" s="549" t="e">
        <f>IF(ISNUMBER(Regressions!N119),ROUND(Regressions!N119, 1), NA())</f>
        <v>#N/A</v>
      </c>
      <c r="N109" s="550">
        <f>IF(ISNUMBER(Regressions!O119),ROUND(Regressions!O119, 1), NA())</f>
        <v>13.5</v>
      </c>
      <c r="O109" s="551" t="e">
        <f>IF(ISNUMBER(Regressions!Q119),ROUND(Regressions!Q119, 1), NA())</f>
        <v>#N/A</v>
      </c>
      <c r="P109" s="547">
        <f>IF(ISNUMBER(Regressions!R119),ROUND(Regressions!R119, 1), NA())</f>
        <v>100</v>
      </c>
      <c r="Q109" s="553">
        <f>IF(ISNUMBER(Regressions!S119),ROUND(Regressions!S119, 1), NA())</f>
        <v>42.7</v>
      </c>
      <c r="R109" s="549">
        <f>IF(ISNUMBER(Regressions!T119),ROUND(Regressions!T119, 1), NA())</f>
        <v>57.3</v>
      </c>
      <c r="S109" s="550">
        <f>IF(ISNUMBER(Regressions!U119),ROUND(Regressions!U119, 1), NA())</f>
        <v>0</v>
      </c>
    </row>
    <row r="110" spans="1:19" x14ac:dyDescent="0.25">
      <c r="A110" s="542" t="str">
        <f>+Introduction!$C$7</f>
        <v>تونس</v>
      </c>
      <c r="B110" s="543">
        <f>IF(ISBLANK(Regressions!B120), " ", Regressions!B120)</f>
        <v>2013</v>
      </c>
      <c r="C110" s="542" t="str">
        <f>HLOOKUP(Introduction!$G$4,nametranslations,27,FALSE)</f>
        <v>المرحلة الابتدائية</v>
      </c>
      <c r="D110" s="545">
        <f>IF(ISBLANK(Regressions!D120), " ", Regressions!D120)</f>
        <v>563261</v>
      </c>
      <c r="E110" s="546">
        <f>IF(ISNUMBER(Regressions!E120),ROUND(Regressions!E120, 1), NA())</f>
        <v>98</v>
      </c>
      <c r="F110" s="547">
        <f>IF(ISNUMBER(Regressions!F120),ROUND(Regressions!F120, 1), NA())</f>
        <v>97.7</v>
      </c>
      <c r="G110" s="548" t="e">
        <f>IF(ISNUMBER(Regressions!G120),ROUND(Regressions!G120, 1), NA())</f>
        <v>#N/A</v>
      </c>
      <c r="H110" s="549" t="e">
        <f>IF(ISNUMBER(Regressions!H120),ROUND(Regressions!H120, 1), NA())</f>
        <v>#N/A</v>
      </c>
      <c r="I110" s="550">
        <f>IF(ISNUMBER(Regressions!I120),ROUND(Regressions!I120, 1), NA())</f>
        <v>2.2999999999999998</v>
      </c>
      <c r="J110" s="551">
        <f>IF(ISNUMBER(Regressions!K120),ROUND(Regressions!K120, 1), NA())</f>
        <v>93.5</v>
      </c>
      <c r="K110" s="547">
        <f>IF(ISNUMBER(Regressions!L120),ROUND(Regressions!L120, 1), NA())</f>
        <v>86.5</v>
      </c>
      <c r="L110" s="552" t="e">
        <f>IF(ISNUMBER(Regressions!M120),ROUND(Regressions!M120, 1), NA())</f>
        <v>#N/A</v>
      </c>
      <c r="M110" s="549" t="e">
        <f>IF(ISNUMBER(Regressions!N120),ROUND(Regressions!N120, 1), NA())</f>
        <v>#N/A</v>
      </c>
      <c r="N110" s="550">
        <f>IF(ISNUMBER(Regressions!O120),ROUND(Regressions!O120, 1), NA())</f>
        <v>13.5</v>
      </c>
      <c r="O110" s="551" t="e">
        <f>IF(ISNUMBER(Regressions!Q120),ROUND(Regressions!Q120, 1), NA())</f>
        <v>#N/A</v>
      </c>
      <c r="P110" s="547">
        <f>IF(ISNUMBER(Regressions!R120),ROUND(Regressions!R120, 1), NA())</f>
        <v>100</v>
      </c>
      <c r="Q110" s="553">
        <f>IF(ISNUMBER(Regressions!S120),ROUND(Regressions!S120, 1), NA())</f>
        <v>42.7</v>
      </c>
      <c r="R110" s="549">
        <f>IF(ISNUMBER(Regressions!T120),ROUND(Regressions!T120, 1), NA())</f>
        <v>57.3</v>
      </c>
      <c r="S110" s="550">
        <f>IF(ISNUMBER(Regressions!U120),ROUND(Regressions!U120, 1), NA())</f>
        <v>0</v>
      </c>
    </row>
    <row r="111" spans="1:19" x14ac:dyDescent="0.25">
      <c r="A111" s="542" t="str">
        <f>+Introduction!$C$7</f>
        <v>تونس</v>
      </c>
      <c r="B111" s="543">
        <f>IF(ISBLANK(Regressions!B121), " ", Regressions!B121)</f>
        <v>2014</v>
      </c>
      <c r="C111" s="542" t="str">
        <f>HLOOKUP(Introduction!$G$4,nametranslations,27,FALSE)</f>
        <v>المرحلة الابتدائية</v>
      </c>
      <c r="D111" s="545">
        <f>IF(ISBLANK(Regressions!D121), " ", Regressions!D121)</f>
        <v>588335</v>
      </c>
      <c r="E111" s="546">
        <f>IF(ISNUMBER(Regressions!E121),ROUND(Regressions!E121, 1), NA())</f>
        <v>98</v>
      </c>
      <c r="F111" s="547">
        <f>IF(ISNUMBER(Regressions!F121),ROUND(Regressions!F121, 1), NA())</f>
        <v>97.7</v>
      </c>
      <c r="G111" s="548" t="e">
        <f>IF(ISNUMBER(Regressions!G121),ROUND(Regressions!G121, 1), NA())</f>
        <v>#N/A</v>
      </c>
      <c r="H111" s="549" t="e">
        <f>IF(ISNUMBER(Regressions!H121),ROUND(Regressions!H121, 1), NA())</f>
        <v>#N/A</v>
      </c>
      <c r="I111" s="550">
        <f>IF(ISNUMBER(Regressions!I121),ROUND(Regressions!I121, 1), NA())</f>
        <v>2.2999999999999998</v>
      </c>
      <c r="J111" s="551">
        <f>IF(ISNUMBER(Regressions!K121),ROUND(Regressions!K121, 1), NA())</f>
        <v>93.5</v>
      </c>
      <c r="K111" s="547">
        <f>IF(ISNUMBER(Regressions!L121),ROUND(Regressions!L121, 1), NA())</f>
        <v>86.5</v>
      </c>
      <c r="L111" s="552" t="e">
        <f>IF(ISNUMBER(Regressions!M121),ROUND(Regressions!M121, 1), NA())</f>
        <v>#N/A</v>
      </c>
      <c r="M111" s="549" t="e">
        <f>IF(ISNUMBER(Regressions!N121),ROUND(Regressions!N121, 1), NA())</f>
        <v>#N/A</v>
      </c>
      <c r="N111" s="550">
        <f>IF(ISNUMBER(Regressions!O121),ROUND(Regressions!O121, 1), NA())</f>
        <v>13.5</v>
      </c>
      <c r="O111" s="551" t="e">
        <f>IF(ISNUMBER(Regressions!Q121),ROUND(Regressions!Q121, 1), NA())</f>
        <v>#N/A</v>
      </c>
      <c r="P111" s="547">
        <f>IF(ISNUMBER(Regressions!R121),ROUND(Regressions!R121, 1), NA())</f>
        <v>100</v>
      </c>
      <c r="Q111" s="553">
        <f>IF(ISNUMBER(Regressions!S121),ROUND(Regressions!S121, 1), NA())</f>
        <v>42.7</v>
      </c>
      <c r="R111" s="549">
        <f>IF(ISNUMBER(Regressions!T121),ROUND(Regressions!T121, 1), NA())</f>
        <v>57.3</v>
      </c>
      <c r="S111" s="550">
        <f>IF(ISNUMBER(Regressions!U121),ROUND(Regressions!U121, 1), NA())</f>
        <v>0</v>
      </c>
    </row>
    <row r="112" spans="1:19" x14ac:dyDescent="0.25">
      <c r="A112" s="542" t="str">
        <f>+Introduction!$C$7</f>
        <v>تونس</v>
      </c>
      <c r="B112" s="543">
        <f>IF(ISBLANK(Regressions!B122), " ", Regressions!B122)</f>
        <v>2015</v>
      </c>
      <c r="C112" s="542" t="str">
        <f>HLOOKUP(Introduction!$G$4,nametranslations,27,FALSE)</f>
        <v>المرحلة الابتدائية</v>
      </c>
      <c r="D112" s="545">
        <f>IF(ISBLANK(Regressions!D122), " ", Regressions!D122)</f>
        <v>605016</v>
      </c>
      <c r="E112" s="546">
        <f>IF(ISNUMBER(Regressions!E122),ROUND(Regressions!E122, 1), NA())</f>
        <v>98</v>
      </c>
      <c r="F112" s="547">
        <f>IF(ISNUMBER(Regressions!F122),ROUND(Regressions!F122, 1), NA())</f>
        <v>97.7</v>
      </c>
      <c r="G112" s="548" t="e">
        <f>IF(ISNUMBER(Regressions!G122),ROUND(Regressions!G122, 1), NA())</f>
        <v>#N/A</v>
      </c>
      <c r="H112" s="549" t="e">
        <f>IF(ISNUMBER(Regressions!H122),ROUND(Regressions!H122, 1), NA())</f>
        <v>#N/A</v>
      </c>
      <c r="I112" s="550">
        <f>IF(ISNUMBER(Regressions!I122),ROUND(Regressions!I122, 1), NA())</f>
        <v>2.2999999999999998</v>
      </c>
      <c r="J112" s="551">
        <f>IF(ISNUMBER(Regressions!K122),ROUND(Regressions!K122, 1), NA())</f>
        <v>93.5</v>
      </c>
      <c r="K112" s="547">
        <f>IF(ISNUMBER(Regressions!L122),ROUND(Regressions!L122, 1), NA())</f>
        <v>86.5</v>
      </c>
      <c r="L112" s="552" t="e">
        <f>IF(ISNUMBER(Regressions!M122),ROUND(Regressions!M122, 1), NA())</f>
        <v>#N/A</v>
      </c>
      <c r="M112" s="549" t="e">
        <f>IF(ISNUMBER(Regressions!N122),ROUND(Regressions!N122, 1), NA())</f>
        <v>#N/A</v>
      </c>
      <c r="N112" s="550">
        <f>IF(ISNUMBER(Regressions!O122),ROUND(Regressions!O122, 1), NA())</f>
        <v>13.5</v>
      </c>
      <c r="O112" s="551" t="e">
        <f>IF(ISNUMBER(Regressions!Q122),ROUND(Regressions!Q122, 1), NA())</f>
        <v>#N/A</v>
      </c>
      <c r="P112" s="547">
        <f>IF(ISNUMBER(Regressions!R122),ROUND(Regressions!R122, 1), NA())</f>
        <v>100</v>
      </c>
      <c r="Q112" s="553">
        <f>IF(ISNUMBER(Regressions!S122),ROUND(Regressions!S122, 1), NA())</f>
        <v>42.7</v>
      </c>
      <c r="R112" s="549">
        <f>IF(ISNUMBER(Regressions!T122),ROUND(Regressions!T122, 1), NA())</f>
        <v>57.3</v>
      </c>
      <c r="S112" s="550">
        <f>IF(ISNUMBER(Regressions!U122),ROUND(Regressions!U122, 1), NA())</f>
        <v>0</v>
      </c>
    </row>
    <row r="113" spans="1:19" x14ac:dyDescent="0.25">
      <c r="A113" s="542" t="str">
        <f>+Introduction!$C$7</f>
        <v>تونس</v>
      </c>
      <c r="B113" s="543">
        <f>IF(ISBLANK(Regressions!B123), " ", Regressions!B123)</f>
        <v>2016</v>
      </c>
      <c r="C113" s="542" t="str">
        <f>HLOOKUP(Introduction!$G$4,nametranslations,27,FALSE)</f>
        <v>المرحلة الابتدائية</v>
      </c>
      <c r="D113" s="545">
        <f>IF(ISBLANK(Regressions!D123), " ", Regressions!D123)</f>
        <v>617270</v>
      </c>
      <c r="E113" s="546">
        <f>IF(ISNUMBER(Regressions!E123),ROUND(Regressions!E123, 1), NA())</f>
        <v>98</v>
      </c>
      <c r="F113" s="547">
        <f>IF(ISNUMBER(Regressions!F123),ROUND(Regressions!F123, 1), NA())</f>
        <v>97.7</v>
      </c>
      <c r="G113" s="548" t="e">
        <f>IF(ISNUMBER(Regressions!G123),ROUND(Regressions!G123, 1), NA())</f>
        <v>#N/A</v>
      </c>
      <c r="H113" s="549" t="e">
        <f>IF(ISNUMBER(Regressions!H123),ROUND(Regressions!H123, 1), NA())</f>
        <v>#N/A</v>
      </c>
      <c r="I113" s="550">
        <f>IF(ISNUMBER(Regressions!I123),ROUND(Regressions!I123, 1), NA())</f>
        <v>2.2999999999999998</v>
      </c>
      <c r="J113" s="551">
        <f>IF(ISNUMBER(Regressions!K123),ROUND(Regressions!K123, 1), NA())</f>
        <v>93.5</v>
      </c>
      <c r="K113" s="547">
        <f>IF(ISNUMBER(Regressions!L123),ROUND(Regressions!L123, 1), NA())</f>
        <v>86.5</v>
      </c>
      <c r="L113" s="552" t="e">
        <f>IF(ISNUMBER(Regressions!M123),ROUND(Regressions!M123, 1), NA())</f>
        <v>#N/A</v>
      </c>
      <c r="M113" s="549" t="e">
        <f>IF(ISNUMBER(Regressions!N123),ROUND(Regressions!N123, 1), NA())</f>
        <v>#N/A</v>
      </c>
      <c r="N113" s="550">
        <f>IF(ISNUMBER(Regressions!O123),ROUND(Regressions!O123, 1), NA())</f>
        <v>13.5</v>
      </c>
      <c r="O113" s="551" t="e">
        <f>IF(ISNUMBER(Regressions!Q123),ROUND(Regressions!Q123, 1), NA())</f>
        <v>#N/A</v>
      </c>
      <c r="P113" s="547">
        <f>IF(ISNUMBER(Regressions!R123),ROUND(Regressions!R123, 1), NA())</f>
        <v>100</v>
      </c>
      <c r="Q113" s="553">
        <f>IF(ISNUMBER(Regressions!S123),ROUND(Regressions!S123, 1), NA())</f>
        <v>42.7</v>
      </c>
      <c r="R113" s="549">
        <f>IF(ISNUMBER(Regressions!T123),ROUND(Regressions!T123, 1), NA())</f>
        <v>57.3</v>
      </c>
      <c r="S113" s="550">
        <f>IF(ISNUMBER(Regressions!U123),ROUND(Regressions!U123, 1), NA())</f>
        <v>0</v>
      </c>
    </row>
    <row r="114" spans="1:19" x14ac:dyDescent="0.25">
      <c r="A114" s="542" t="str">
        <f>+Introduction!$C$7</f>
        <v>تونس</v>
      </c>
      <c r="B114" s="543">
        <f>IF(ISBLANK(Regressions!B124), " ", Regressions!B124)</f>
        <v>2017</v>
      </c>
      <c r="C114" s="542" t="str">
        <f>HLOOKUP(Introduction!$G$4,nametranslations,27,FALSE)</f>
        <v>المرحلة الابتدائية</v>
      </c>
      <c r="D114" s="545">
        <f>IF(ISBLANK(Regressions!D124), " ", Regressions!D124)</f>
        <v>636687</v>
      </c>
      <c r="E114" s="546">
        <f>IF(ISNUMBER(Regressions!E124),ROUND(Regressions!E124, 1), NA())</f>
        <v>98</v>
      </c>
      <c r="F114" s="547">
        <f>IF(ISNUMBER(Regressions!F124),ROUND(Regressions!F124, 1), NA())</f>
        <v>97.7</v>
      </c>
      <c r="G114" s="548" t="e">
        <f>IF(ISNUMBER(Regressions!G124),ROUND(Regressions!G124, 1), NA())</f>
        <v>#N/A</v>
      </c>
      <c r="H114" s="549" t="e">
        <f>IF(ISNUMBER(Regressions!H124),ROUND(Regressions!H124, 1), NA())</f>
        <v>#N/A</v>
      </c>
      <c r="I114" s="550">
        <f>IF(ISNUMBER(Regressions!I124),ROUND(Regressions!I124, 1), NA())</f>
        <v>2.2999999999999998</v>
      </c>
      <c r="J114" s="551">
        <f>IF(ISNUMBER(Regressions!K124),ROUND(Regressions!K124, 1), NA())</f>
        <v>93.5</v>
      </c>
      <c r="K114" s="547">
        <f>IF(ISNUMBER(Regressions!L124),ROUND(Regressions!L124, 1), NA())</f>
        <v>86.5</v>
      </c>
      <c r="L114" s="552" t="e">
        <f>IF(ISNUMBER(Regressions!M124),ROUND(Regressions!M124, 1), NA())</f>
        <v>#N/A</v>
      </c>
      <c r="M114" s="549" t="e">
        <f>IF(ISNUMBER(Regressions!N124),ROUND(Regressions!N124, 1), NA())</f>
        <v>#N/A</v>
      </c>
      <c r="N114" s="550">
        <f>IF(ISNUMBER(Regressions!O124),ROUND(Regressions!O124, 1), NA())</f>
        <v>13.5</v>
      </c>
      <c r="O114" s="551" t="e">
        <f>IF(ISNUMBER(Regressions!Q124),ROUND(Regressions!Q124, 1), NA())</f>
        <v>#N/A</v>
      </c>
      <c r="P114" s="547">
        <f>IF(ISNUMBER(Regressions!R124),ROUND(Regressions!R124, 1), NA())</f>
        <v>100</v>
      </c>
      <c r="Q114" s="553">
        <f>IF(ISNUMBER(Regressions!S124),ROUND(Regressions!S124, 1), NA())</f>
        <v>42.7</v>
      </c>
      <c r="R114" s="549">
        <f>IF(ISNUMBER(Regressions!T124),ROUND(Regressions!T124, 1), NA())</f>
        <v>57.3</v>
      </c>
      <c r="S114" s="550">
        <f>IF(ISNUMBER(Regressions!U124),ROUND(Regressions!U124, 1), NA())</f>
        <v>0</v>
      </c>
    </row>
    <row r="115" spans="1:19" x14ac:dyDescent="0.25">
      <c r="A115" s="542" t="str">
        <f>+Introduction!$C$7</f>
        <v>تونس</v>
      </c>
      <c r="B115" s="543">
        <f>IF(ISBLANK(Regressions!B125), " ", Regressions!B125)</f>
        <v>2018</v>
      </c>
      <c r="C115" s="542" t="str">
        <f>HLOOKUP(Introduction!$G$4,nametranslations,27,FALSE)</f>
        <v>المرحلة الابتدائية</v>
      </c>
      <c r="D115" s="545">
        <f>IF(ISBLANK(Regressions!D125), " ", Regressions!D125)</f>
        <v>648477</v>
      </c>
      <c r="E115" s="546">
        <f>IF(ISNUMBER(Regressions!E125),ROUND(Regressions!E125, 1), NA())</f>
        <v>98</v>
      </c>
      <c r="F115" s="547">
        <f>IF(ISNUMBER(Regressions!F125),ROUND(Regressions!F125, 1), NA())</f>
        <v>97.7</v>
      </c>
      <c r="G115" s="548" t="e">
        <f>IF(ISNUMBER(Regressions!G125),ROUND(Regressions!G125, 1), NA())</f>
        <v>#N/A</v>
      </c>
      <c r="H115" s="549" t="e">
        <f>IF(ISNUMBER(Regressions!H125),ROUND(Regressions!H125, 1), NA())</f>
        <v>#N/A</v>
      </c>
      <c r="I115" s="550">
        <f>IF(ISNUMBER(Regressions!I125),ROUND(Regressions!I125, 1), NA())</f>
        <v>2.2999999999999998</v>
      </c>
      <c r="J115" s="551">
        <f>IF(ISNUMBER(Regressions!K125),ROUND(Regressions!K125, 1), NA())</f>
        <v>93.5</v>
      </c>
      <c r="K115" s="547">
        <f>IF(ISNUMBER(Regressions!L125),ROUND(Regressions!L125, 1), NA())</f>
        <v>86.5</v>
      </c>
      <c r="L115" s="552" t="e">
        <f>IF(ISNUMBER(Regressions!M125),ROUND(Regressions!M125, 1), NA())</f>
        <v>#N/A</v>
      </c>
      <c r="M115" s="549" t="e">
        <f>IF(ISNUMBER(Regressions!N125),ROUND(Regressions!N125, 1), NA())</f>
        <v>#N/A</v>
      </c>
      <c r="N115" s="550">
        <f>IF(ISNUMBER(Regressions!O125),ROUND(Regressions!O125, 1), NA())</f>
        <v>13.5</v>
      </c>
      <c r="O115" s="551" t="e">
        <f>IF(ISNUMBER(Regressions!Q125),ROUND(Regressions!Q125, 1), NA())</f>
        <v>#N/A</v>
      </c>
      <c r="P115" s="547">
        <f>IF(ISNUMBER(Regressions!R125),ROUND(Regressions!R125, 1), NA())</f>
        <v>100</v>
      </c>
      <c r="Q115" s="553">
        <f>IF(ISNUMBER(Regressions!S125),ROUND(Regressions!S125, 1), NA())</f>
        <v>42.7</v>
      </c>
      <c r="R115" s="549">
        <f>IF(ISNUMBER(Regressions!T125),ROUND(Regressions!T125, 1), NA())</f>
        <v>57.3</v>
      </c>
      <c r="S115" s="550">
        <f>IF(ISNUMBER(Regressions!U125),ROUND(Regressions!U125, 1), NA())</f>
        <v>0</v>
      </c>
    </row>
    <row r="116" spans="1:19" x14ac:dyDescent="0.25">
      <c r="A116" s="542" t="str">
        <f>+Introduction!$C$7</f>
        <v>تونس</v>
      </c>
      <c r="B116" s="543">
        <f>IF(ISBLANK(Regressions!B126), " ", Regressions!B126)</f>
        <v>2019</v>
      </c>
      <c r="C116" s="542" t="str">
        <f>HLOOKUP(Introduction!$G$4,nametranslations,27,FALSE)</f>
        <v>المرحلة الابتدائية</v>
      </c>
      <c r="D116" s="545">
        <f>IF(ISBLANK(Regressions!D126), " ", Regressions!D126)</f>
        <v>655973</v>
      </c>
      <c r="E116" s="546">
        <f>IF(ISNUMBER(Regressions!E126),ROUND(Regressions!E126, 1), NA())</f>
        <v>98</v>
      </c>
      <c r="F116" s="547">
        <f>IF(ISNUMBER(Regressions!F126),ROUND(Regressions!F126, 1), NA())</f>
        <v>97.7</v>
      </c>
      <c r="G116" s="548" t="e">
        <f>IF(ISNUMBER(Regressions!G126),ROUND(Regressions!G126, 1), NA())</f>
        <v>#N/A</v>
      </c>
      <c r="H116" s="549" t="e">
        <f>IF(ISNUMBER(Regressions!H126),ROUND(Regressions!H126, 1), NA())</f>
        <v>#N/A</v>
      </c>
      <c r="I116" s="550">
        <f>IF(ISNUMBER(Regressions!I126),ROUND(Regressions!I126, 1), NA())</f>
        <v>2.2999999999999998</v>
      </c>
      <c r="J116" s="551">
        <f>IF(ISNUMBER(Regressions!K126),ROUND(Regressions!K126, 1), NA())</f>
        <v>93.5</v>
      </c>
      <c r="K116" s="547">
        <f>IF(ISNUMBER(Regressions!L126),ROUND(Regressions!L126, 1), NA())</f>
        <v>86.5</v>
      </c>
      <c r="L116" s="552" t="e">
        <f>IF(ISNUMBER(Regressions!M126),ROUND(Regressions!M126, 1), NA())</f>
        <v>#N/A</v>
      </c>
      <c r="M116" s="549" t="e">
        <f>IF(ISNUMBER(Regressions!N126),ROUND(Regressions!N126, 1), NA())</f>
        <v>#N/A</v>
      </c>
      <c r="N116" s="550">
        <f>IF(ISNUMBER(Regressions!O126),ROUND(Regressions!O126, 1), NA())</f>
        <v>13.5</v>
      </c>
      <c r="O116" s="551" t="e">
        <f>IF(ISNUMBER(Regressions!Q126),ROUND(Regressions!Q126, 1), NA())</f>
        <v>#N/A</v>
      </c>
      <c r="P116" s="547">
        <f>IF(ISNUMBER(Regressions!R126),ROUND(Regressions!R126, 1), NA())</f>
        <v>100</v>
      </c>
      <c r="Q116" s="553">
        <f>IF(ISNUMBER(Regressions!S126),ROUND(Regressions!S126, 1), NA())</f>
        <v>42.7</v>
      </c>
      <c r="R116" s="549">
        <f>IF(ISNUMBER(Regressions!T126),ROUND(Regressions!T126, 1), NA())</f>
        <v>57.3</v>
      </c>
      <c r="S116" s="550">
        <f>IF(ISNUMBER(Regressions!U126),ROUND(Regressions!U126, 1), NA())</f>
        <v>0</v>
      </c>
    </row>
    <row r="117" spans="1:19" x14ac:dyDescent="0.25">
      <c r="A117" s="542" t="str">
        <f>+Introduction!$C$7</f>
        <v>تونس</v>
      </c>
      <c r="B117" s="543">
        <f>IF(ISBLANK(Regressions!B127), " ", Regressions!B127)</f>
        <v>2020</v>
      </c>
      <c r="C117" s="542" t="str">
        <f>HLOOKUP(Introduction!$G$4,nametranslations,27,FALSE)</f>
        <v>المرحلة الابتدائية</v>
      </c>
      <c r="D117" s="545">
        <f>IF(ISBLANK(Regressions!D127), " ", Regressions!D127)</f>
        <v>647608</v>
      </c>
      <c r="E117" s="546">
        <f>IF(ISNUMBER(Regressions!E127),ROUND(Regressions!E127, 1), NA())</f>
        <v>98</v>
      </c>
      <c r="F117" s="547">
        <f>IF(ISNUMBER(Regressions!F127),ROUND(Regressions!F127, 1), NA())</f>
        <v>97.7</v>
      </c>
      <c r="G117" s="548" t="e">
        <f>IF(ISNUMBER(Regressions!G127),ROUND(Regressions!G127, 1), NA())</f>
        <v>#N/A</v>
      </c>
      <c r="H117" s="549" t="e">
        <f>IF(ISNUMBER(Regressions!H127),ROUND(Regressions!H127, 1), NA())</f>
        <v>#N/A</v>
      </c>
      <c r="I117" s="550">
        <f>IF(ISNUMBER(Regressions!I127),ROUND(Regressions!I127, 1), NA())</f>
        <v>2.2999999999999998</v>
      </c>
      <c r="J117" s="551">
        <f>IF(ISNUMBER(Regressions!K127),ROUND(Regressions!K127, 1), NA())</f>
        <v>93.5</v>
      </c>
      <c r="K117" s="547">
        <f>IF(ISNUMBER(Regressions!L127),ROUND(Regressions!L127, 1), NA())</f>
        <v>86.5</v>
      </c>
      <c r="L117" s="552" t="e">
        <f>IF(ISNUMBER(Regressions!M127),ROUND(Regressions!M127, 1), NA())</f>
        <v>#N/A</v>
      </c>
      <c r="M117" s="549" t="e">
        <f>IF(ISNUMBER(Regressions!N127),ROUND(Regressions!N127, 1), NA())</f>
        <v>#N/A</v>
      </c>
      <c r="N117" s="550">
        <f>IF(ISNUMBER(Regressions!O127),ROUND(Regressions!O127, 1), NA())</f>
        <v>13.5</v>
      </c>
      <c r="O117" s="551" t="e">
        <f>IF(ISNUMBER(Regressions!Q127),ROUND(Regressions!Q127, 1), NA())</f>
        <v>#N/A</v>
      </c>
      <c r="P117" s="547">
        <f>IF(ISNUMBER(Regressions!R127),ROUND(Regressions!R127, 1), NA())</f>
        <v>100</v>
      </c>
      <c r="Q117" s="553">
        <f>IF(ISNUMBER(Regressions!S127),ROUND(Regressions!S127, 1), NA())</f>
        <v>42.7</v>
      </c>
      <c r="R117" s="549">
        <f>IF(ISNUMBER(Regressions!T127),ROUND(Regressions!T127, 1), NA())</f>
        <v>57.3</v>
      </c>
      <c r="S117" s="550">
        <f>IF(ISNUMBER(Regressions!U127),ROUND(Regressions!U127, 1), NA())</f>
        <v>0</v>
      </c>
    </row>
    <row r="118" spans="1:19" x14ac:dyDescent="0.25">
      <c r="A118" s="542" t="str">
        <f>+Introduction!$C$7</f>
        <v>تونس</v>
      </c>
      <c r="B118" s="543">
        <f>IF(ISBLANK(Regressions!B128), " ", Regressions!B128)</f>
        <v>2021</v>
      </c>
      <c r="C118" s="542" t="str">
        <f>HLOOKUP(Introduction!$G$4,nametranslations,27,FALSE)</f>
        <v>المرحلة الابتدائية</v>
      </c>
      <c r="D118" s="545">
        <f>IF(ISBLANK(Regressions!D128), " ", Regressions!D128)</f>
        <v>638381</v>
      </c>
      <c r="E118" s="551" t="e">
        <f>IF(ISNUMBER(Regressions!E128),ROUND(Regressions!E128, 1), NA())</f>
        <v>#N/A</v>
      </c>
      <c r="F118" s="554" t="e">
        <f>IF(ISNUMBER(Regressions!F128),ROUND(Regressions!F128, 1), NA())</f>
        <v>#N/A</v>
      </c>
      <c r="G118" s="555" t="e">
        <f>IF(ISNUMBER(Regressions!G128),ROUND(Regressions!G128, 1), NA())</f>
        <v>#N/A</v>
      </c>
      <c r="H118" s="549" t="e">
        <f>IF(ISNUMBER(Regressions!H128),ROUND(Regressions!H128, 1), NA())</f>
        <v>#N/A</v>
      </c>
      <c r="I118" s="550" t="e">
        <f>IF(ISNUMBER(Regressions!I128),ROUND(Regressions!I128, 1), NA())</f>
        <v>#N/A</v>
      </c>
      <c r="J118" s="551" t="e">
        <f>IF(ISNUMBER(Regressions!K128),ROUND(Regressions!K128, 1), NA())</f>
        <v>#N/A</v>
      </c>
      <c r="K118" s="554" t="e">
        <f>IF(ISNUMBER(Regressions!L128),ROUND(Regressions!L128, 1), NA())</f>
        <v>#N/A</v>
      </c>
      <c r="L118" s="556" t="e">
        <f>IF(ISNUMBER(Regressions!M128),ROUND(Regressions!M128, 1), NA())</f>
        <v>#N/A</v>
      </c>
      <c r="M118" s="549" t="e">
        <f>IF(ISNUMBER(Regressions!N128),ROUND(Regressions!N128, 1), NA())</f>
        <v>#N/A</v>
      </c>
      <c r="N118" s="550" t="e">
        <f>IF(ISNUMBER(Regressions!O128),ROUND(Regressions!O128, 1), NA())</f>
        <v>#N/A</v>
      </c>
      <c r="O118" s="551" t="e">
        <f>IF(ISNUMBER(Regressions!Q128),ROUND(Regressions!Q128, 1), NA())</f>
        <v>#N/A</v>
      </c>
      <c r="P118" s="554">
        <f>IF(ISNUMBER(Regressions!R128),ROUND(Regressions!R128, 1), NA())</f>
        <v>100</v>
      </c>
      <c r="Q118" s="557" t="e">
        <f>IF(ISNUMBER(Regressions!S128),ROUND(Regressions!S128, 1), NA())</f>
        <v>#N/A</v>
      </c>
      <c r="R118" s="549" t="e">
        <f>IF(ISNUMBER(Regressions!T128),ROUND(Regressions!T128, 1), NA())</f>
        <v>#N/A</v>
      </c>
      <c r="S118" s="550">
        <f>IF(ISNUMBER(Regressions!U128),ROUND(Regressions!U128, 1), NA())</f>
        <v>0</v>
      </c>
    </row>
    <row r="119" spans="1:19" x14ac:dyDescent="0.25">
      <c r="A119" s="542" t="str">
        <f>+Introduction!$C$7</f>
        <v>تونس</v>
      </c>
      <c r="B119" s="543">
        <f>IF(ISBLANK(Regressions!B129), " ", Regressions!B129)</f>
        <v>2022</v>
      </c>
      <c r="C119" s="542" t="str">
        <f>HLOOKUP(Introduction!$G$4,nametranslations,27,FALSE)</f>
        <v>المرحلة الابتدائية</v>
      </c>
      <c r="D119" s="545">
        <f>IF(ISBLANK(Regressions!D129), " ", Regressions!D129)</f>
        <v>622133</v>
      </c>
      <c r="E119" s="546" t="e">
        <f>IF(ISNUMBER(Regressions!E129),ROUND(Regressions!E129, 1), NA())</f>
        <v>#N/A</v>
      </c>
      <c r="F119" s="547" t="e">
        <f>IF(ISNUMBER(Regressions!F129),ROUND(Regressions!F129, 1), NA())</f>
        <v>#N/A</v>
      </c>
      <c r="G119" s="548" t="e">
        <f>IF(ISNUMBER(Regressions!G129),ROUND(Regressions!G129, 1), NA())</f>
        <v>#N/A</v>
      </c>
      <c r="H119" s="549" t="e">
        <f>IF(ISNUMBER(Regressions!H129),ROUND(Regressions!H129, 1), NA())</f>
        <v>#N/A</v>
      </c>
      <c r="I119" s="550" t="e">
        <f>IF(ISNUMBER(Regressions!I129),ROUND(Regressions!I129, 1), NA())</f>
        <v>#N/A</v>
      </c>
      <c r="J119" s="551" t="e">
        <f>IF(ISNUMBER(Regressions!K129),ROUND(Regressions!K129, 1), NA())</f>
        <v>#N/A</v>
      </c>
      <c r="K119" s="547" t="e">
        <f>IF(ISNUMBER(Regressions!L129),ROUND(Regressions!L129, 1), NA())</f>
        <v>#N/A</v>
      </c>
      <c r="L119" s="552" t="e">
        <f>IF(ISNUMBER(Regressions!M129),ROUND(Regressions!M129, 1), NA())</f>
        <v>#N/A</v>
      </c>
      <c r="M119" s="549" t="e">
        <f>IF(ISNUMBER(Regressions!N129),ROUND(Regressions!N129, 1), NA())</f>
        <v>#N/A</v>
      </c>
      <c r="N119" s="550" t="e">
        <f>IF(ISNUMBER(Regressions!O129),ROUND(Regressions!O129, 1), NA())</f>
        <v>#N/A</v>
      </c>
      <c r="O119" s="551" t="e">
        <f>IF(ISNUMBER(Regressions!Q129),ROUND(Regressions!Q129, 1), NA())</f>
        <v>#N/A</v>
      </c>
      <c r="P119" s="547">
        <f>IF(ISNUMBER(Regressions!R129),ROUND(Regressions!R129, 1), NA())</f>
        <v>100</v>
      </c>
      <c r="Q119" s="553" t="e">
        <f>IF(ISNUMBER(Regressions!S129),ROUND(Regressions!S129, 1), NA())</f>
        <v>#N/A</v>
      </c>
      <c r="R119" s="549" t="e">
        <f>IF(ISNUMBER(Regressions!T129),ROUND(Regressions!T129, 1), NA())</f>
        <v>#N/A</v>
      </c>
      <c r="S119" s="550">
        <f>IF(ISNUMBER(Regressions!U129),ROUND(Regressions!U129, 1), NA())</f>
        <v>0</v>
      </c>
    </row>
    <row r="120" spans="1:19" x14ac:dyDescent="0.25">
      <c r="A120" s="542" t="str">
        <f>+Introduction!$C$7</f>
        <v>تونس</v>
      </c>
      <c r="B120" s="543">
        <f>IF(ISBLANK(Regressions!B130), " ", Regressions!B130)</f>
        <v>2023</v>
      </c>
      <c r="C120" s="542" t="str">
        <f>HLOOKUP(Introduction!$G$4,nametranslations,27,FALSE)</f>
        <v>المرحلة الابتدائية</v>
      </c>
      <c r="D120" s="545">
        <f>IF(ISBLANK(Regressions!D130), " ", Regressions!D130)</f>
        <v>604379</v>
      </c>
      <c r="E120" s="546" t="e">
        <f>IF(ISNUMBER(Regressions!E130),ROUND(Regressions!E130, 1), NA())</f>
        <v>#N/A</v>
      </c>
      <c r="F120" s="547" t="e">
        <f>IF(ISNUMBER(Regressions!F130),ROUND(Regressions!F130, 1), NA())</f>
        <v>#N/A</v>
      </c>
      <c r="G120" s="548" t="e">
        <f>IF(ISNUMBER(Regressions!G130),ROUND(Regressions!G130, 1), NA())</f>
        <v>#N/A</v>
      </c>
      <c r="H120" s="549" t="e">
        <f>IF(ISNUMBER(Regressions!H130),ROUND(Regressions!H130, 1), NA())</f>
        <v>#N/A</v>
      </c>
      <c r="I120" s="550" t="e">
        <f>IF(ISNUMBER(Regressions!I130),ROUND(Regressions!I130, 1), NA())</f>
        <v>#N/A</v>
      </c>
      <c r="J120" s="551" t="e">
        <f>IF(ISNUMBER(Regressions!K130),ROUND(Regressions!K130, 1), NA())</f>
        <v>#N/A</v>
      </c>
      <c r="K120" s="547" t="e">
        <f>IF(ISNUMBER(Regressions!L130),ROUND(Regressions!L130, 1), NA())</f>
        <v>#N/A</v>
      </c>
      <c r="L120" s="552" t="e">
        <f>IF(ISNUMBER(Regressions!M130),ROUND(Regressions!M130, 1), NA())</f>
        <v>#N/A</v>
      </c>
      <c r="M120" s="549" t="e">
        <f>IF(ISNUMBER(Regressions!N130),ROUND(Regressions!N130, 1), NA())</f>
        <v>#N/A</v>
      </c>
      <c r="N120" s="550" t="e">
        <f>IF(ISNUMBER(Regressions!O130),ROUND(Regressions!O130, 1), NA())</f>
        <v>#N/A</v>
      </c>
      <c r="O120" s="551" t="e">
        <f>IF(ISNUMBER(Regressions!Q130),ROUND(Regressions!Q130, 1), NA())</f>
        <v>#N/A</v>
      </c>
      <c r="P120" s="547">
        <f>IF(ISNUMBER(Regressions!R130),ROUND(Regressions!R130, 1), NA())</f>
        <v>100</v>
      </c>
      <c r="Q120" s="553" t="e">
        <f>IF(ISNUMBER(Regressions!S130),ROUND(Regressions!S130, 1), NA())</f>
        <v>#N/A</v>
      </c>
      <c r="R120" s="549" t="e">
        <f>IF(ISNUMBER(Regressions!T130),ROUND(Regressions!T130, 1), NA())</f>
        <v>#N/A</v>
      </c>
      <c r="S120" s="550">
        <f>IF(ISNUMBER(Regressions!U130),ROUND(Regressions!U130, 1), NA())</f>
        <v>0</v>
      </c>
    </row>
    <row r="121" spans="1:19" x14ac:dyDescent="0.25">
      <c r="A121" s="542" t="str">
        <f>+Introduction!$C$7</f>
        <v>تونس</v>
      </c>
      <c r="B121" s="543">
        <f>IF(ISBLANK(Regressions!B131), " ", Regressions!B131)</f>
        <v>2024</v>
      </c>
      <c r="C121" s="542" t="str">
        <f>HLOOKUP(Introduction!$G$4,nametranslations,27,FALSE)</f>
        <v>المرحلة الابتدائية</v>
      </c>
      <c r="D121" s="545">
        <f>IF(ISBLANK(Regressions!D131), " ", Regressions!D131)</f>
        <v>648432</v>
      </c>
      <c r="E121" s="546" t="e">
        <f>IF(ISNUMBER(Regressions!E131),ROUND(Regressions!E131, 1), NA())</f>
        <v>#N/A</v>
      </c>
      <c r="F121" s="547" t="e">
        <f>IF(ISNUMBER(Regressions!F131),ROUND(Regressions!F131, 1), NA())</f>
        <v>#N/A</v>
      </c>
      <c r="G121" s="548" t="e">
        <f>IF(ISNUMBER(Regressions!G131),ROUND(Regressions!G131, 1), NA())</f>
        <v>#N/A</v>
      </c>
      <c r="H121" s="549" t="e">
        <f>IF(ISNUMBER(Regressions!H131),ROUND(Regressions!H131, 1), NA())</f>
        <v>#N/A</v>
      </c>
      <c r="I121" s="550" t="e">
        <f>IF(ISNUMBER(Regressions!I131),ROUND(Regressions!I131, 1), NA())</f>
        <v>#N/A</v>
      </c>
      <c r="J121" s="551" t="e">
        <f>IF(ISNUMBER(Regressions!K131),ROUND(Regressions!K131, 1), NA())</f>
        <v>#N/A</v>
      </c>
      <c r="K121" s="547" t="e">
        <f>IF(ISNUMBER(Regressions!L131),ROUND(Regressions!L131, 1), NA())</f>
        <v>#N/A</v>
      </c>
      <c r="L121" s="552" t="e">
        <f>IF(ISNUMBER(Regressions!M131),ROUND(Regressions!M131, 1), NA())</f>
        <v>#N/A</v>
      </c>
      <c r="M121" s="549" t="e">
        <f>IF(ISNUMBER(Regressions!N131),ROUND(Regressions!N131, 1), NA())</f>
        <v>#N/A</v>
      </c>
      <c r="N121" s="550" t="e">
        <f>IF(ISNUMBER(Regressions!O131),ROUND(Regressions!O131, 1), NA())</f>
        <v>#N/A</v>
      </c>
      <c r="O121" s="551" t="e">
        <f>IF(ISNUMBER(Regressions!Q131),ROUND(Regressions!Q131, 1), NA())</f>
        <v>#N/A</v>
      </c>
      <c r="P121" s="547">
        <f>IF(ISNUMBER(Regressions!R131),ROUND(Regressions!R131, 1), NA())</f>
        <v>100</v>
      </c>
      <c r="Q121" s="553" t="e">
        <f>IF(ISNUMBER(Regressions!S131),ROUND(Regressions!S131, 1), NA())</f>
        <v>#N/A</v>
      </c>
      <c r="R121" s="549" t="e">
        <f>IF(ISNUMBER(Regressions!T131),ROUND(Regressions!T131, 1), NA())</f>
        <v>#N/A</v>
      </c>
      <c r="S121" s="550">
        <f>IF(ISNUMBER(Regressions!U131),ROUND(Regressions!U131, 1), NA())</f>
        <v>0</v>
      </c>
    </row>
    <row r="122" spans="1:19" x14ac:dyDescent="0.25">
      <c r="A122" s="558" t="str">
        <f>+Introduction!$C$7</f>
        <v>تونس</v>
      </c>
      <c r="B122" s="559">
        <f>IF(ISBLANK(Regressions!B132), " ", Regressions!B132)</f>
        <v>2025</v>
      </c>
      <c r="C122" s="558" t="str">
        <f>HLOOKUP(Introduction!$G$4,nametranslations,27,FALSE)</f>
        <v>المرحلة الابتدائية</v>
      </c>
      <c r="D122" s="560">
        <f>IF(ISBLANK(Regressions!D132), " ", Regressions!D132)</f>
        <v>655278</v>
      </c>
      <c r="E122" s="561" t="e">
        <f>IF(ISNUMBER(Regressions!E132),ROUND(Regressions!E132, 1), NA())</f>
        <v>#N/A</v>
      </c>
      <c r="F122" s="562" t="e">
        <f>IF(ISNUMBER(Regressions!F132),ROUND(Regressions!F132, 1), NA())</f>
        <v>#N/A</v>
      </c>
      <c r="G122" s="563" t="e">
        <f>IF(ISNUMBER(Regressions!G132),ROUND(Regressions!G132, 1), NA())</f>
        <v>#N/A</v>
      </c>
      <c r="H122" s="564" t="e">
        <f>IF(ISNUMBER(Regressions!H132),ROUND(Regressions!H132, 1), NA())</f>
        <v>#N/A</v>
      </c>
      <c r="I122" s="565" t="e">
        <f>IF(ISNUMBER(Regressions!I132),ROUND(Regressions!I132, 1), NA())</f>
        <v>#N/A</v>
      </c>
      <c r="J122" s="566" t="e">
        <f>IF(ISNUMBER(Regressions!K132),ROUND(Regressions!K132, 1), NA())</f>
        <v>#N/A</v>
      </c>
      <c r="K122" s="562" t="e">
        <f>IF(ISNUMBER(Regressions!L132),ROUND(Regressions!L132, 1), NA())</f>
        <v>#N/A</v>
      </c>
      <c r="L122" s="567" t="e">
        <f>IF(ISNUMBER(Regressions!M132),ROUND(Regressions!M132, 1), NA())</f>
        <v>#N/A</v>
      </c>
      <c r="M122" s="564" t="e">
        <f>IF(ISNUMBER(Regressions!N132),ROUND(Regressions!N132, 1), NA())</f>
        <v>#N/A</v>
      </c>
      <c r="N122" s="565" t="e">
        <f>IF(ISNUMBER(Regressions!O132),ROUND(Regressions!O132, 1), NA())</f>
        <v>#N/A</v>
      </c>
      <c r="O122" s="566" t="e">
        <f>IF(ISNUMBER(Regressions!Q132),ROUND(Regressions!Q132, 1), NA())</f>
        <v>#N/A</v>
      </c>
      <c r="P122" s="562">
        <f>IF(ISNUMBER(Regressions!R132),ROUND(Regressions!R132, 1), NA())</f>
        <v>100</v>
      </c>
      <c r="Q122" s="568" t="e">
        <f>IF(ISNUMBER(Regressions!S132),ROUND(Regressions!S132, 1), NA())</f>
        <v>#N/A</v>
      </c>
      <c r="R122" s="564" t="e">
        <f>IF(ISNUMBER(Regressions!T132),ROUND(Regressions!T132, 1), NA())</f>
        <v>#N/A</v>
      </c>
      <c r="S122" s="565">
        <f>IF(ISNUMBER(Regressions!U132),ROUND(Regressions!U132, 1), NA())</f>
        <v>0</v>
      </c>
    </row>
    <row r="123" spans="1:19" hidden="1" x14ac:dyDescent="0.25">
      <c r="A123" s="542" t="str">
        <f>+Introduction!$C$7</f>
        <v>تونس</v>
      </c>
      <c r="B123" s="543">
        <f>IF(ISBLANK(Regressions!B133), " ", Regressions!B133)</f>
        <v>2026</v>
      </c>
      <c r="C123" s="542" t="str">
        <f>HLOOKUP(Introduction!$G$4,nametranslations,27,FALSE)</f>
        <v>المرحلة الابتدائية</v>
      </c>
      <c r="D123" s="545" t="str">
        <f>IF(ISBLANK(Regressions!D133), " ", Regressions!D133)</f>
        <v xml:space="preserve"> </v>
      </c>
      <c r="E123" s="546" t="e">
        <f>IF(ISNUMBER(Regressions!E133),ROUND(Regressions!E133, 1), NA())</f>
        <v>#N/A</v>
      </c>
      <c r="F123" s="547" t="e">
        <f>IF(ISNUMBER(Regressions!F133),ROUND(Regressions!F133, 1), NA())</f>
        <v>#N/A</v>
      </c>
      <c r="G123" s="548" t="e">
        <f>IF(ISNUMBER(Regressions!G133),ROUND(Regressions!G133, 1), NA())</f>
        <v>#N/A</v>
      </c>
      <c r="H123" s="549" t="e">
        <f>IF(ISNUMBER(Regressions!H133),ROUND(Regressions!H133, 1), NA())</f>
        <v>#N/A</v>
      </c>
      <c r="I123" s="550" t="e">
        <f>IF(ISNUMBER(Regressions!I133),ROUND(Regressions!I133, 1), NA())</f>
        <v>#N/A</v>
      </c>
      <c r="J123" s="551" t="e">
        <f>IF(ISNUMBER(Regressions!K133),ROUND(Regressions!K133, 1), NA())</f>
        <v>#N/A</v>
      </c>
      <c r="K123" s="547" t="e">
        <f>IF(ISNUMBER(Regressions!L133),ROUND(Regressions!L133, 1), NA())</f>
        <v>#N/A</v>
      </c>
      <c r="L123" s="552" t="e">
        <f>IF(ISNUMBER(Regressions!M133),ROUND(Regressions!M133, 1), NA())</f>
        <v>#N/A</v>
      </c>
      <c r="M123" s="549" t="e">
        <f>IF(ISNUMBER(Regressions!N133),ROUND(Regressions!N133, 1), NA())</f>
        <v>#N/A</v>
      </c>
      <c r="N123" s="550" t="e">
        <f>IF(ISNUMBER(Regressions!O133),ROUND(Regressions!O133, 1), NA())</f>
        <v>#N/A</v>
      </c>
      <c r="O123" s="551" t="e">
        <f>IF(ISNUMBER(Regressions!Q133),ROUND(Regressions!Q133, 1), NA())</f>
        <v>#N/A</v>
      </c>
      <c r="P123" s="547">
        <f>IF(ISNUMBER(Regressions!R133),ROUND(Regressions!R133, 1), NA())</f>
        <v>100</v>
      </c>
      <c r="Q123" s="553" t="e">
        <f>IF(ISNUMBER(Regressions!S133),ROUND(Regressions!S133, 1), NA())</f>
        <v>#N/A</v>
      </c>
      <c r="R123" s="549" t="e">
        <f>IF(ISNUMBER(Regressions!T133),ROUND(Regressions!T133, 1), NA())</f>
        <v>#N/A</v>
      </c>
      <c r="S123" s="550">
        <f>IF(ISNUMBER(Regressions!U133),ROUND(Regressions!U133, 1), NA())</f>
        <v>0</v>
      </c>
    </row>
    <row r="124" spans="1:19" hidden="1" x14ac:dyDescent="0.25">
      <c r="A124" s="542" t="str">
        <f>+Introduction!$C$7</f>
        <v>تونس</v>
      </c>
      <c r="B124" s="543">
        <f>IF(ISBLANK(Regressions!B134), " ", Regressions!B134)</f>
        <v>2027</v>
      </c>
      <c r="C124" s="542" t="str">
        <f>HLOOKUP(Introduction!$G$4,nametranslations,27,FALSE)</f>
        <v>المرحلة الابتدائية</v>
      </c>
      <c r="D124" s="545" t="str">
        <f>IF(ISBLANK(Regressions!D134), " ", Regressions!D134)</f>
        <v xml:space="preserve"> </v>
      </c>
      <c r="E124" s="546" t="e">
        <f>IF(ISNUMBER(Regressions!E134),ROUND(Regressions!E134, 1), NA())</f>
        <v>#N/A</v>
      </c>
      <c r="F124" s="547" t="e">
        <f>IF(ISNUMBER(Regressions!F134),ROUND(Regressions!F134, 1), NA())</f>
        <v>#N/A</v>
      </c>
      <c r="G124" s="548" t="e">
        <f>IF(ISNUMBER(Regressions!G134),ROUND(Regressions!G134, 1), NA())</f>
        <v>#N/A</v>
      </c>
      <c r="H124" s="549" t="e">
        <f>IF(ISNUMBER(Regressions!H134),ROUND(Regressions!H134, 1), NA())</f>
        <v>#N/A</v>
      </c>
      <c r="I124" s="550" t="e">
        <f>IF(ISNUMBER(Regressions!I134),ROUND(Regressions!I134, 1), NA())</f>
        <v>#N/A</v>
      </c>
      <c r="J124" s="551" t="e">
        <f>IF(ISNUMBER(Regressions!K134),ROUND(Regressions!K134, 1), NA())</f>
        <v>#N/A</v>
      </c>
      <c r="K124" s="547" t="e">
        <f>IF(ISNUMBER(Regressions!L134),ROUND(Regressions!L134, 1), NA())</f>
        <v>#N/A</v>
      </c>
      <c r="L124" s="552" t="e">
        <f>IF(ISNUMBER(Regressions!M134),ROUND(Regressions!M134, 1), NA())</f>
        <v>#N/A</v>
      </c>
      <c r="M124" s="549" t="e">
        <f>IF(ISNUMBER(Regressions!N134),ROUND(Regressions!N134, 1), NA())</f>
        <v>#N/A</v>
      </c>
      <c r="N124" s="550" t="e">
        <f>IF(ISNUMBER(Regressions!O134),ROUND(Regressions!O134, 1), NA())</f>
        <v>#N/A</v>
      </c>
      <c r="O124" s="551" t="e">
        <f>IF(ISNUMBER(Regressions!Q134),ROUND(Regressions!Q134, 1), NA())</f>
        <v>#N/A</v>
      </c>
      <c r="P124" s="547">
        <f>IF(ISNUMBER(Regressions!R134),ROUND(Regressions!R134, 1), NA())</f>
        <v>100</v>
      </c>
      <c r="Q124" s="553" t="e">
        <f>IF(ISNUMBER(Regressions!S134),ROUND(Regressions!S134, 1), NA())</f>
        <v>#N/A</v>
      </c>
      <c r="R124" s="549" t="e">
        <f>IF(ISNUMBER(Regressions!T134),ROUND(Regressions!T134, 1), NA())</f>
        <v>#N/A</v>
      </c>
      <c r="S124" s="550">
        <f>IF(ISNUMBER(Regressions!U134),ROUND(Regressions!U134, 1), NA())</f>
        <v>0</v>
      </c>
    </row>
    <row r="125" spans="1:19" hidden="1" x14ac:dyDescent="0.25">
      <c r="A125" s="542" t="str">
        <f>+Introduction!$C$7</f>
        <v>تونس</v>
      </c>
      <c r="B125" s="543">
        <f>IF(ISBLANK(Regressions!B135), " ", Regressions!B135)</f>
        <v>2028</v>
      </c>
      <c r="C125" s="542" t="str">
        <f>HLOOKUP(Introduction!$G$4,nametranslations,27,FALSE)</f>
        <v>المرحلة الابتدائية</v>
      </c>
      <c r="D125" s="545" t="str">
        <f>IF(ISBLANK(Regressions!D135), " ", Regressions!D135)</f>
        <v xml:space="preserve"> </v>
      </c>
      <c r="E125" s="546" t="e">
        <f>IF(ISNUMBER(Regressions!E135),ROUND(Regressions!E135, 1), NA())</f>
        <v>#N/A</v>
      </c>
      <c r="F125" s="547" t="e">
        <f>IF(ISNUMBER(Regressions!F135),ROUND(Regressions!F135, 1), NA())</f>
        <v>#N/A</v>
      </c>
      <c r="G125" s="548" t="e">
        <f>IF(ISNUMBER(Regressions!G135),ROUND(Regressions!G135, 1), NA())</f>
        <v>#N/A</v>
      </c>
      <c r="H125" s="549" t="e">
        <f>IF(ISNUMBER(Regressions!H135),ROUND(Regressions!H135, 1), NA())</f>
        <v>#N/A</v>
      </c>
      <c r="I125" s="550" t="e">
        <f>IF(ISNUMBER(Regressions!I135),ROUND(Regressions!I135, 1), NA())</f>
        <v>#N/A</v>
      </c>
      <c r="J125" s="551" t="e">
        <f>IF(ISNUMBER(Regressions!K135),ROUND(Regressions!K135, 1), NA())</f>
        <v>#N/A</v>
      </c>
      <c r="K125" s="547" t="e">
        <f>IF(ISNUMBER(Regressions!L135),ROUND(Regressions!L135, 1), NA())</f>
        <v>#N/A</v>
      </c>
      <c r="L125" s="552" t="e">
        <f>IF(ISNUMBER(Regressions!M135),ROUND(Regressions!M135, 1), NA())</f>
        <v>#N/A</v>
      </c>
      <c r="M125" s="549" t="e">
        <f>IF(ISNUMBER(Regressions!N135),ROUND(Regressions!N135, 1), NA())</f>
        <v>#N/A</v>
      </c>
      <c r="N125" s="550" t="e">
        <f>IF(ISNUMBER(Regressions!O135),ROUND(Regressions!O135, 1), NA())</f>
        <v>#N/A</v>
      </c>
      <c r="O125" s="551" t="e">
        <f>IF(ISNUMBER(Regressions!Q135),ROUND(Regressions!Q135, 1), NA())</f>
        <v>#N/A</v>
      </c>
      <c r="P125" s="547">
        <f>IF(ISNUMBER(Regressions!R135),ROUND(Regressions!R135, 1), NA())</f>
        <v>100</v>
      </c>
      <c r="Q125" s="553" t="e">
        <f>IF(ISNUMBER(Regressions!S135),ROUND(Regressions!S135, 1), NA())</f>
        <v>#N/A</v>
      </c>
      <c r="R125" s="549" t="e">
        <f>IF(ISNUMBER(Regressions!T135),ROUND(Regressions!T135, 1), NA())</f>
        <v>#N/A</v>
      </c>
      <c r="S125" s="550">
        <f>IF(ISNUMBER(Regressions!U135),ROUND(Regressions!U135, 1), NA())</f>
        <v>0</v>
      </c>
    </row>
    <row r="126" spans="1:19" hidden="1" x14ac:dyDescent="0.25">
      <c r="A126" s="542" t="str">
        <f>+Introduction!$C$7</f>
        <v>تونس</v>
      </c>
      <c r="B126" s="543">
        <f>IF(ISBLANK(Regressions!B136), " ", Regressions!B136)</f>
        <v>2029</v>
      </c>
      <c r="C126" s="542" t="str">
        <f>HLOOKUP(Introduction!$G$4,nametranslations,27,FALSE)</f>
        <v>المرحلة الابتدائية</v>
      </c>
      <c r="D126" s="545" t="str">
        <f>IF(ISBLANK(Regressions!D136), " ", Regressions!D136)</f>
        <v xml:space="preserve"> </v>
      </c>
      <c r="E126" s="546" t="e">
        <f>IF(ISNUMBER(Regressions!E136),ROUND(Regressions!E136, 1), NA())</f>
        <v>#N/A</v>
      </c>
      <c r="F126" s="547" t="e">
        <f>IF(ISNUMBER(Regressions!F136),ROUND(Regressions!F136, 1), NA())</f>
        <v>#N/A</v>
      </c>
      <c r="G126" s="548" t="e">
        <f>IF(ISNUMBER(Regressions!G136),ROUND(Regressions!G136, 1), NA())</f>
        <v>#N/A</v>
      </c>
      <c r="H126" s="549" t="e">
        <f>IF(ISNUMBER(Regressions!H136),ROUND(Regressions!H136, 1), NA())</f>
        <v>#N/A</v>
      </c>
      <c r="I126" s="550" t="e">
        <f>IF(ISNUMBER(Regressions!I136),ROUND(Regressions!I136, 1), NA())</f>
        <v>#N/A</v>
      </c>
      <c r="J126" s="551" t="e">
        <f>IF(ISNUMBER(Regressions!K136),ROUND(Regressions!K136, 1), NA())</f>
        <v>#N/A</v>
      </c>
      <c r="K126" s="547" t="e">
        <f>IF(ISNUMBER(Regressions!L136),ROUND(Regressions!L136, 1), NA())</f>
        <v>#N/A</v>
      </c>
      <c r="L126" s="552" t="e">
        <f>IF(ISNUMBER(Regressions!M136),ROUND(Regressions!M136, 1), NA())</f>
        <v>#N/A</v>
      </c>
      <c r="M126" s="549" t="e">
        <f>IF(ISNUMBER(Regressions!N136),ROUND(Regressions!N136, 1), NA())</f>
        <v>#N/A</v>
      </c>
      <c r="N126" s="550" t="e">
        <f>IF(ISNUMBER(Regressions!O136),ROUND(Regressions!O136, 1), NA())</f>
        <v>#N/A</v>
      </c>
      <c r="O126" s="551" t="e">
        <f>IF(ISNUMBER(Regressions!Q136),ROUND(Regressions!Q136, 1), NA())</f>
        <v>#N/A</v>
      </c>
      <c r="P126" s="547">
        <f>IF(ISNUMBER(Regressions!R136),ROUND(Regressions!R136, 1), NA())</f>
        <v>100</v>
      </c>
      <c r="Q126" s="553" t="e">
        <f>IF(ISNUMBER(Regressions!S136),ROUND(Regressions!S136, 1), NA())</f>
        <v>#N/A</v>
      </c>
      <c r="R126" s="549" t="e">
        <f>IF(ISNUMBER(Regressions!T136),ROUND(Regressions!T136, 1), NA())</f>
        <v>#N/A</v>
      </c>
      <c r="S126" s="550">
        <f>IF(ISNUMBER(Regressions!U136),ROUND(Regressions!U136, 1), NA())</f>
        <v>0</v>
      </c>
    </row>
    <row r="127" spans="1:19" hidden="1" x14ac:dyDescent="0.25">
      <c r="A127" s="542" t="str">
        <f>+Introduction!$C$7</f>
        <v>تونس</v>
      </c>
      <c r="B127" s="543">
        <f>IF(ISBLANK(Regressions!B137), " ", Regressions!B137)</f>
        <v>2030</v>
      </c>
      <c r="C127" s="542" t="str">
        <f>HLOOKUP(Introduction!$G$4,nametranslations,27,FALSE)</f>
        <v>المرحلة الابتدائية</v>
      </c>
      <c r="D127" s="545" t="str">
        <f>IF(ISBLANK(Regressions!D137), " ", Regressions!D137)</f>
        <v xml:space="preserve"> </v>
      </c>
      <c r="E127" s="546" t="e">
        <f>IF(ISNUMBER(Regressions!E137),ROUND(Regressions!E137, 1), NA())</f>
        <v>#N/A</v>
      </c>
      <c r="F127" s="547" t="e">
        <f>IF(ISNUMBER(Regressions!F137),ROUND(Regressions!F137, 1), NA())</f>
        <v>#N/A</v>
      </c>
      <c r="G127" s="548" t="e">
        <f>IF(ISNUMBER(Regressions!G137),ROUND(Regressions!G137, 1), NA())</f>
        <v>#N/A</v>
      </c>
      <c r="H127" s="549" t="e">
        <f>IF(ISNUMBER(Regressions!H137),ROUND(Regressions!H137, 1), NA())</f>
        <v>#N/A</v>
      </c>
      <c r="I127" s="550" t="e">
        <f>IF(ISNUMBER(Regressions!I137),ROUND(Regressions!I137, 1), NA())</f>
        <v>#N/A</v>
      </c>
      <c r="J127" s="551" t="e">
        <f>IF(ISNUMBER(Regressions!K137),ROUND(Regressions!K137, 1), NA())</f>
        <v>#N/A</v>
      </c>
      <c r="K127" s="547" t="e">
        <f>IF(ISNUMBER(Regressions!L137),ROUND(Regressions!L137, 1), NA())</f>
        <v>#N/A</v>
      </c>
      <c r="L127" s="552" t="e">
        <f>IF(ISNUMBER(Regressions!M137),ROUND(Regressions!M137, 1), NA())</f>
        <v>#N/A</v>
      </c>
      <c r="M127" s="549" t="e">
        <f>IF(ISNUMBER(Regressions!N137),ROUND(Regressions!N137, 1), NA())</f>
        <v>#N/A</v>
      </c>
      <c r="N127" s="550" t="e">
        <f>IF(ISNUMBER(Regressions!O137),ROUND(Regressions!O137, 1), NA())</f>
        <v>#N/A</v>
      </c>
      <c r="O127" s="551" t="e">
        <f>IF(ISNUMBER(Regressions!Q137),ROUND(Regressions!Q137, 1), NA())</f>
        <v>#N/A</v>
      </c>
      <c r="P127" s="547">
        <f>IF(ISNUMBER(Regressions!R137),ROUND(Regressions!R137, 1), NA())</f>
        <v>100</v>
      </c>
      <c r="Q127" s="553" t="e">
        <f>IF(ISNUMBER(Regressions!S137),ROUND(Regressions!S137, 1), NA())</f>
        <v>#N/A</v>
      </c>
      <c r="R127" s="549" t="e">
        <f>IF(ISNUMBER(Regressions!T137),ROUND(Regressions!T137, 1), NA())</f>
        <v>#N/A</v>
      </c>
      <c r="S127" s="550">
        <f>IF(ISNUMBER(Regressions!U137),ROUND(Regressions!U137, 1), NA())</f>
        <v>0</v>
      </c>
    </row>
    <row r="128" spans="1:19" x14ac:dyDescent="0.25">
      <c r="A128" s="542" t="str">
        <f>+Introduction!$C$7</f>
        <v>تونس</v>
      </c>
      <c r="B128" s="543">
        <f>IF(ISBLANK(Regressions!B138), " ", Regressions!B138)</f>
        <v>2000</v>
      </c>
      <c r="C128" s="542" t="str">
        <f>HLOOKUP(Introduction!$G$4,nametranslations,28,FALSE)</f>
        <v>خبرات</v>
      </c>
      <c r="D128" s="545">
        <f>IF(ISBLANK(Regressions!D138), " ", Regressions!D138)</f>
        <v>1234030</v>
      </c>
      <c r="E128" s="546" t="e">
        <f>IF(ISNUMBER(Regressions!E138),ROUND(Regressions!E138, 1), NA())</f>
        <v>#N/A</v>
      </c>
      <c r="F128" s="547" t="e">
        <f>IF(ISNUMBER(Regressions!F138),ROUND(Regressions!F138, 1), NA())</f>
        <v>#N/A</v>
      </c>
      <c r="G128" s="548" t="e">
        <f>IF(ISNUMBER(Regressions!G138),ROUND(Regressions!G138, 1), NA())</f>
        <v>#N/A</v>
      </c>
      <c r="H128" s="549" t="e">
        <f>IF(ISNUMBER(Regressions!H138),ROUND(Regressions!H138, 1), NA())</f>
        <v>#N/A</v>
      </c>
      <c r="I128" s="550" t="e">
        <f>IF(ISNUMBER(Regressions!I138),ROUND(Regressions!I138, 1), NA())</f>
        <v>#N/A</v>
      </c>
      <c r="J128" s="551" t="e">
        <f>IF(ISNUMBER(Regressions!K138),ROUND(Regressions!K138, 1), NA())</f>
        <v>#N/A</v>
      </c>
      <c r="K128" s="547" t="e">
        <f>IF(ISNUMBER(Regressions!L138),ROUND(Regressions!L138, 1), NA())</f>
        <v>#N/A</v>
      </c>
      <c r="L128" s="552" t="e">
        <f>IF(ISNUMBER(Regressions!M138),ROUND(Regressions!M138, 1), NA())</f>
        <v>#N/A</v>
      </c>
      <c r="M128" s="549" t="e">
        <f>IF(ISNUMBER(Regressions!N138),ROUND(Regressions!N138, 1), NA())</f>
        <v>#N/A</v>
      </c>
      <c r="N128" s="550" t="e">
        <f>IF(ISNUMBER(Regressions!O138),ROUND(Regressions!O138, 1), NA())</f>
        <v>#N/A</v>
      </c>
      <c r="O128" s="551" t="e">
        <f>IF(ISNUMBER(Regressions!Q138),ROUND(Regressions!Q138, 1), NA())</f>
        <v>#N/A</v>
      </c>
      <c r="P128" s="547" t="e">
        <f>IF(ISNUMBER(Regressions!R138),ROUND(Regressions!R138, 1), NA())</f>
        <v>#N/A</v>
      </c>
      <c r="Q128" s="553" t="e">
        <f>IF(ISNUMBER(Regressions!S138),ROUND(Regressions!S138, 1), NA())</f>
        <v>#N/A</v>
      </c>
      <c r="R128" s="549" t="e">
        <f>IF(ISNUMBER(Regressions!T138),ROUND(Regressions!T138, 1), NA())</f>
        <v>#N/A</v>
      </c>
      <c r="S128" s="550" t="e">
        <f>IF(ISNUMBER(Regressions!U138),ROUND(Regressions!U138, 1), NA())</f>
        <v>#N/A</v>
      </c>
    </row>
    <row r="129" spans="1:19" x14ac:dyDescent="0.25">
      <c r="A129" s="542" t="str">
        <f>+Introduction!$C$7</f>
        <v>تونس</v>
      </c>
      <c r="B129" s="543">
        <f>IF(ISBLANK(Regressions!B139), " ", Regressions!B139)</f>
        <v>2001</v>
      </c>
      <c r="C129" s="542" t="str">
        <f>HLOOKUP(Introduction!$G$4,nametranslations,28,FALSE)</f>
        <v>خبرات</v>
      </c>
      <c r="D129" s="545">
        <f>IF(ISBLANK(Regressions!D139), " ", Regressions!D139)</f>
        <v>1210439</v>
      </c>
      <c r="E129" s="546" t="e">
        <f>IF(ISNUMBER(Regressions!E139),ROUND(Regressions!E139, 1), NA())</f>
        <v>#N/A</v>
      </c>
      <c r="F129" s="547" t="e">
        <f>IF(ISNUMBER(Regressions!F139),ROUND(Regressions!F139, 1), NA())</f>
        <v>#N/A</v>
      </c>
      <c r="G129" s="548" t="e">
        <f>IF(ISNUMBER(Regressions!G139),ROUND(Regressions!G139, 1), NA())</f>
        <v>#N/A</v>
      </c>
      <c r="H129" s="549" t="e">
        <f>IF(ISNUMBER(Regressions!H139),ROUND(Regressions!H139, 1), NA())</f>
        <v>#N/A</v>
      </c>
      <c r="I129" s="550" t="e">
        <f>IF(ISNUMBER(Regressions!I139),ROUND(Regressions!I139, 1), NA())</f>
        <v>#N/A</v>
      </c>
      <c r="J129" s="551" t="e">
        <f>IF(ISNUMBER(Regressions!K139),ROUND(Regressions!K139, 1), NA())</f>
        <v>#N/A</v>
      </c>
      <c r="K129" s="547" t="e">
        <f>IF(ISNUMBER(Regressions!L139),ROUND(Regressions!L139, 1), NA())</f>
        <v>#N/A</v>
      </c>
      <c r="L129" s="552" t="e">
        <f>IF(ISNUMBER(Regressions!M139),ROUND(Regressions!M139, 1), NA())</f>
        <v>#N/A</v>
      </c>
      <c r="M129" s="549" t="e">
        <f>IF(ISNUMBER(Regressions!N139),ROUND(Regressions!N139, 1), NA())</f>
        <v>#N/A</v>
      </c>
      <c r="N129" s="550" t="e">
        <f>IF(ISNUMBER(Regressions!O139),ROUND(Regressions!O139, 1), NA())</f>
        <v>#N/A</v>
      </c>
      <c r="O129" s="551" t="e">
        <f>IF(ISNUMBER(Regressions!Q139),ROUND(Regressions!Q139, 1), NA())</f>
        <v>#N/A</v>
      </c>
      <c r="P129" s="547" t="e">
        <f>IF(ISNUMBER(Regressions!R139),ROUND(Regressions!R139, 1), NA())</f>
        <v>#N/A</v>
      </c>
      <c r="Q129" s="553" t="e">
        <f>IF(ISNUMBER(Regressions!S139),ROUND(Regressions!S139, 1), NA())</f>
        <v>#N/A</v>
      </c>
      <c r="R129" s="549" t="e">
        <f>IF(ISNUMBER(Regressions!T139),ROUND(Regressions!T139, 1), NA())</f>
        <v>#N/A</v>
      </c>
      <c r="S129" s="550" t="e">
        <f>IF(ISNUMBER(Regressions!U139),ROUND(Regressions!U139, 1), NA())</f>
        <v>#N/A</v>
      </c>
    </row>
    <row r="130" spans="1:19" x14ac:dyDescent="0.25">
      <c r="A130" s="542" t="str">
        <f>+Introduction!$C$7</f>
        <v>تونس</v>
      </c>
      <c r="B130" s="543">
        <f>IF(ISBLANK(Regressions!B140), " ", Regressions!B140)</f>
        <v>2002</v>
      </c>
      <c r="C130" s="542" t="str">
        <f>HLOOKUP(Introduction!$G$4,nametranslations,28,FALSE)</f>
        <v>خبرات</v>
      </c>
      <c r="D130" s="545">
        <f>IF(ISBLANK(Regressions!D140), " ", Regressions!D140)</f>
        <v>1181497</v>
      </c>
      <c r="E130" s="546" t="e">
        <f>IF(ISNUMBER(Regressions!E140),ROUND(Regressions!E140, 1), NA())</f>
        <v>#N/A</v>
      </c>
      <c r="F130" s="547" t="e">
        <f>IF(ISNUMBER(Regressions!F140),ROUND(Regressions!F140, 1), NA())</f>
        <v>#N/A</v>
      </c>
      <c r="G130" s="548" t="e">
        <f>IF(ISNUMBER(Regressions!G140),ROUND(Regressions!G140, 1), NA())</f>
        <v>#N/A</v>
      </c>
      <c r="H130" s="549" t="e">
        <f>IF(ISNUMBER(Regressions!H140),ROUND(Regressions!H140, 1), NA())</f>
        <v>#N/A</v>
      </c>
      <c r="I130" s="550" t="e">
        <f>IF(ISNUMBER(Regressions!I140),ROUND(Regressions!I140, 1), NA())</f>
        <v>#N/A</v>
      </c>
      <c r="J130" s="551" t="e">
        <f>IF(ISNUMBER(Regressions!K140),ROUND(Regressions!K140, 1), NA())</f>
        <v>#N/A</v>
      </c>
      <c r="K130" s="547" t="e">
        <f>IF(ISNUMBER(Regressions!L140),ROUND(Regressions!L140, 1), NA())</f>
        <v>#N/A</v>
      </c>
      <c r="L130" s="552" t="e">
        <f>IF(ISNUMBER(Regressions!M140),ROUND(Regressions!M140, 1), NA())</f>
        <v>#N/A</v>
      </c>
      <c r="M130" s="549" t="e">
        <f>IF(ISNUMBER(Regressions!N140),ROUND(Regressions!N140, 1), NA())</f>
        <v>#N/A</v>
      </c>
      <c r="N130" s="550" t="e">
        <f>IF(ISNUMBER(Regressions!O140),ROUND(Regressions!O140, 1), NA())</f>
        <v>#N/A</v>
      </c>
      <c r="O130" s="551" t="e">
        <f>IF(ISNUMBER(Regressions!Q140),ROUND(Regressions!Q140, 1), NA())</f>
        <v>#N/A</v>
      </c>
      <c r="P130" s="547" t="e">
        <f>IF(ISNUMBER(Regressions!R140),ROUND(Regressions!R140, 1), NA())</f>
        <v>#N/A</v>
      </c>
      <c r="Q130" s="553" t="e">
        <f>IF(ISNUMBER(Regressions!S140),ROUND(Regressions!S140, 1), NA())</f>
        <v>#N/A</v>
      </c>
      <c r="R130" s="549" t="e">
        <f>IF(ISNUMBER(Regressions!T140),ROUND(Regressions!T140, 1), NA())</f>
        <v>#N/A</v>
      </c>
      <c r="S130" s="550" t="e">
        <f>IF(ISNUMBER(Regressions!U140),ROUND(Regressions!U140, 1), NA())</f>
        <v>#N/A</v>
      </c>
    </row>
    <row r="131" spans="1:19" x14ac:dyDescent="0.25">
      <c r="A131" s="542" t="str">
        <f>+Introduction!$C$7</f>
        <v>تونس</v>
      </c>
      <c r="B131" s="543">
        <f>IF(ISBLANK(Regressions!B141), " ", Regressions!B141)</f>
        <v>2003</v>
      </c>
      <c r="C131" s="542" t="str">
        <f>HLOOKUP(Introduction!$G$4,nametranslations,28,FALSE)</f>
        <v>خبرات</v>
      </c>
      <c r="D131" s="545">
        <f>IF(ISBLANK(Regressions!D141), " ", Regressions!D141)</f>
        <v>1147510</v>
      </c>
      <c r="E131" s="546" t="e">
        <f>IF(ISNUMBER(Regressions!E141),ROUND(Regressions!E141, 1), NA())</f>
        <v>#N/A</v>
      </c>
      <c r="F131" s="547" t="e">
        <f>IF(ISNUMBER(Regressions!F141),ROUND(Regressions!F141, 1), NA())</f>
        <v>#N/A</v>
      </c>
      <c r="G131" s="548" t="e">
        <f>IF(ISNUMBER(Regressions!G141),ROUND(Regressions!G141, 1), NA())</f>
        <v>#N/A</v>
      </c>
      <c r="H131" s="549" t="e">
        <f>IF(ISNUMBER(Regressions!H141),ROUND(Regressions!H141, 1), NA())</f>
        <v>#N/A</v>
      </c>
      <c r="I131" s="550" t="e">
        <f>IF(ISNUMBER(Regressions!I141),ROUND(Regressions!I141, 1), NA())</f>
        <v>#N/A</v>
      </c>
      <c r="J131" s="551" t="e">
        <f>IF(ISNUMBER(Regressions!K141),ROUND(Regressions!K141, 1), NA())</f>
        <v>#N/A</v>
      </c>
      <c r="K131" s="547" t="e">
        <f>IF(ISNUMBER(Regressions!L141),ROUND(Regressions!L141, 1), NA())</f>
        <v>#N/A</v>
      </c>
      <c r="L131" s="552" t="e">
        <f>IF(ISNUMBER(Regressions!M141),ROUND(Regressions!M141, 1), NA())</f>
        <v>#N/A</v>
      </c>
      <c r="M131" s="549" t="e">
        <f>IF(ISNUMBER(Regressions!N141),ROUND(Regressions!N141, 1), NA())</f>
        <v>#N/A</v>
      </c>
      <c r="N131" s="550" t="e">
        <f>IF(ISNUMBER(Regressions!O141),ROUND(Regressions!O141, 1), NA())</f>
        <v>#N/A</v>
      </c>
      <c r="O131" s="551" t="e">
        <f>IF(ISNUMBER(Regressions!Q141),ROUND(Regressions!Q141, 1), NA())</f>
        <v>#N/A</v>
      </c>
      <c r="P131" s="547" t="e">
        <f>IF(ISNUMBER(Regressions!R141),ROUND(Regressions!R141, 1), NA())</f>
        <v>#N/A</v>
      </c>
      <c r="Q131" s="553" t="e">
        <f>IF(ISNUMBER(Regressions!S141),ROUND(Regressions!S141, 1), NA())</f>
        <v>#N/A</v>
      </c>
      <c r="R131" s="549" t="e">
        <f>IF(ISNUMBER(Regressions!T141),ROUND(Regressions!T141, 1), NA())</f>
        <v>#N/A</v>
      </c>
      <c r="S131" s="550" t="e">
        <f>IF(ISNUMBER(Regressions!U141),ROUND(Regressions!U141, 1), NA())</f>
        <v>#N/A</v>
      </c>
    </row>
    <row r="132" spans="1:19" x14ac:dyDescent="0.25">
      <c r="A132" s="542" t="str">
        <f>+Introduction!$C$7</f>
        <v>تونس</v>
      </c>
      <c r="B132" s="543">
        <f>IF(ISBLANK(Regressions!B142), " ", Regressions!B142)</f>
        <v>2004</v>
      </c>
      <c r="C132" s="542" t="str">
        <f>HLOOKUP(Introduction!$G$4,nametranslations,28,FALSE)</f>
        <v>خبرات</v>
      </c>
      <c r="D132" s="545">
        <f>IF(ISBLANK(Regressions!D142), " ", Regressions!D142)</f>
        <v>1110551</v>
      </c>
      <c r="E132" s="546" t="e">
        <f>IF(ISNUMBER(Regressions!E142),ROUND(Regressions!E142, 1), NA())</f>
        <v>#N/A</v>
      </c>
      <c r="F132" s="547" t="e">
        <f>IF(ISNUMBER(Regressions!F142),ROUND(Regressions!F142, 1), NA())</f>
        <v>#N/A</v>
      </c>
      <c r="G132" s="548" t="e">
        <f>IF(ISNUMBER(Regressions!G142),ROUND(Regressions!G142, 1), NA())</f>
        <v>#N/A</v>
      </c>
      <c r="H132" s="549" t="e">
        <f>IF(ISNUMBER(Regressions!H142),ROUND(Regressions!H142, 1), NA())</f>
        <v>#N/A</v>
      </c>
      <c r="I132" s="550" t="e">
        <f>IF(ISNUMBER(Regressions!I142),ROUND(Regressions!I142, 1), NA())</f>
        <v>#N/A</v>
      </c>
      <c r="J132" s="551" t="e">
        <f>IF(ISNUMBER(Regressions!K142),ROUND(Regressions!K142, 1), NA())</f>
        <v>#N/A</v>
      </c>
      <c r="K132" s="547" t="e">
        <f>IF(ISNUMBER(Regressions!L142),ROUND(Regressions!L142, 1), NA())</f>
        <v>#N/A</v>
      </c>
      <c r="L132" s="552" t="e">
        <f>IF(ISNUMBER(Regressions!M142),ROUND(Regressions!M142, 1), NA())</f>
        <v>#N/A</v>
      </c>
      <c r="M132" s="549" t="e">
        <f>IF(ISNUMBER(Regressions!N142),ROUND(Regressions!N142, 1), NA())</f>
        <v>#N/A</v>
      </c>
      <c r="N132" s="550" t="e">
        <f>IF(ISNUMBER(Regressions!O142),ROUND(Regressions!O142, 1), NA())</f>
        <v>#N/A</v>
      </c>
      <c r="O132" s="551" t="e">
        <f>IF(ISNUMBER(Regressions!Q142),ROUND(Regressions!Q142, 1), NA())</f>
        <v>#N/A</v>
      </c>
      <c r="P132" s="547" t="e">
        <f>IF(ISNUMBER(Regressions!R142),ROUND(Regressions!R142, 1), NA())</f>
        <v>#N/A</v>
      </c>
      <c r="Q132" s="553" t="e">
        <f>IF(ISNUMBER(Regressions!S142),ROUND(Regressions!S142, 1), NA())</f>
        <v>#N/A</v>
      </c>
      <c r="R132" s="549" t="e">
        <f>IF(ISNUMBER(Regressions!T142),ROUND(Regressions!T142, 1), NA())</f>
        <v>#N/A</v>
      </c>
      <c r="S132" s="550" t="e">
        <f>IF(ISNUMBER(Regressions!U142),ROUND(Regressions!U142, 1), NA())</f>
        <v>#N/A</v>
      </c>
    </row>
    <row r="133" spans="1:19" x14ac:dyDescent="0.25">
      <c r="A133" s="542" t="str">
        <f>+Introduction!$C$7</f>
        <v>تونس</v>
      </c>
      <c r="B133" s="543">
        <f>IF(ISBLANK(Regressions!B143), " ", Regressions!B143)</f>
        <v>2005</v>
      </c>
      <c r="C133" s="542" t="str">
        <f>HLOOKUP(Introduction!$G$4,nametranslations,28,FALSE)</f>
        <v>خبرات</v>
      </c>
      <c r="D133" s="545">
        <f>IF(ISBLANK(Regressions!D143), " ", Regressions!D143)</f>
        <v>1077849</v>
      </c>
      <c r="E133" s="546" t="e">
        <f>IF(ISNUMBER(Regressions!E143),ROUND(Regressions!E143, 1), NA())</f>
        <v>#N/A</v>
      </c>
      <c r="F133" s="547" t="e">
        <f>IF(ISNUMBER(Regressions!F143),ROUND(Regressions!F143, 1), NA())</f>
        <v>#N/A</v>
      </c>
      <c r="G133" s="548" t="e">
        <f>IF(ISNUMBER(Regressions!G143),ROUND(Regressions!G143, 1), NA())</f>
        <v>#N/A</v>
      </c>
      <c r="H133" s="549" t="e">
        <f>IF(ISNUMBER(Regressions!H143),ROUND(Regressions!H143, 1), NA())</f>
        <v>#N/A</v>
      </c>
      <c r="I133" s="550" t="e">
        <f>IF(ISNUMBER(Regressions!I143),ROUND(Regressions!I143, 1), NA())</f>
        <v>#N/A</v>
      </c>
      <c r="J133" s="551" t="e">
        <f>IF(ISNUMBER(Regressions!K143),ROUND(Regressions!K143, 1), NA())</f>
        <v>#N/A</v>
      </c>
      <c r="K133" s="547" t="e">
        <f>IF(ISNUMBER(Regressions!L143),ROUND(Regressions!L143, 1), NA())</f>
        <v>#N/A</v>
      </c>
      <c r="L133" s="552" t="e">
        <f>IF(ISNUMBER(Regressions!M143),ROUND(Regressions!M143, 1), NA())</f>
        <v>#N/A</v>
      </c>
      <c r="M133" s="549" t="e">
        <f>IF(ISNUMBER(Regressions!N143),ROUND(Regressions!N143, 1), NA())</f>
        <v>#N/A</v>
      </c>
      <c r="N133" s="550" t="e">
        <f>IF(ISNUMBER(Regressions!O143),ROUND(Regressions!O143, 1), NA())</f>
        <v>#N/A</v>
      </c>
      <c r="O133" s="551" t="e">
        <f>IF(ISNUMBER(Regressions!Q143),ROUND(Regressions!Q143, 1), NA())</f>
        <v>#N/A</v>
      </c>
      <c r="P133" s="547" t="e">
        <f>IF(ISNUMBER(Regressions!R143),ROUND(Regressions!R143, 1), NA())</f>
        <v>#N/A</v>
      </c>
      <c r="Q133" s="553" t="e">
        <f>IF(ISNUMBER(Regressions!S143),ROUND(Regressions!S143, 1), NA())</f>
        <v>#N/A</v>
      </c>
      <c r="R133" s="549" t="e">
        <f>IF(ISNUMBER(Regressions!T143),ROUND(Regressions!T143, 1), NA())</f>
        <v>#N/A</v>
      </c>
      <c r="S133" s="550" t="e">
        <f>IF(ISNUMBER(Regressions!U143),ROUND(Regressions!U143, 1), NA())</f>
        <v>#N/A</v>
      </c>
    </row>
    <row r="134" spans="1:19" x14ac:dyDescent="0.25">
      <c r="A134" s="542" t="str">
        <f>+Introduction!$C$7</f>
        <v>تونس</v>
      </c>
      <c r="B134" s="543">
        <f>IF(ISBLANK(Regressions!B144), " ", Regressions!B144)</f>
        <v>2006</v>
      </c>
      <c r="C134" s="542" t="str">
        <f>HLOOKUP(Introduction!$G$4,nametranslations,28,FALSE)</f>
        <v>خبرات</v>
      </c>
      <c r="D134" s="545">
        <f>IF(ISBLANK(Regressions!D144), " ", Regressions!D144)</f>
        <v>1051093</v>
      </c>
      <c r="E134" s="546" t="e">
        <f>IF(ISNUMBER(Regressions!E144),ROUND(Regressions!E144, 1), NA())</f>
        <v>#N/A</v>
      </c>
      <c r="F134" s="547" t="e">
        <f>IF(ISNUMBER(Regressions!F144),ROUND(Regressions!F144, 1), NA())</f>
        <v>#N/A</v>
      </c>
      <c r="G134" s="548" t="e">
        <f>IF(ISNUMBER(Regressions!G144),ROUND(Regressions!G144, 1), NA())</f>
        <v>#N/A</v>
      </c>
      <c r="H134" s="549" t="e">
        <f>IF(ISNUMBER(Regressions!H144),ROUND(Regressions!H144, 1), NA())</f>
        <v>#N/A</v>
      </c>
      <c r="I134" s="550" t="e">
        <f>IF(ISNUMBER(Regressions!I144),ROUND(Regressions!I144, 1), NA())</f>
        <v>#N/A</v>
      </c>
      <c r="J134" s="551" t="e">
        <f>IF(ISNUMBER(Regressions!K144),ROUND(Regressions!K144, 1), NA())</f>
        <v>#N/A</v>
      </c>
      <c r="K134" s="547" t="e">
        <f>IF(ISNUMBER(Regressions!L144),ROUND(Regressions!L144, 1), NA())</f>
        <v>#N/A</v>
      </c>
      <c r="L134" s="552" t="e">
        <f>IF(ISNUMBER(Regressions!M144),ROUND(Regressions!M144, 1), NA())</f>
        <v>#N/A</v>
      </c>
      <c r="M134" s="549" t="e">
        <f>IF(ISNUMBER(Regressions!N144),ROUND(Regressions!N144, 1), NA())</f>
        <v>#N/A</v>
      </c>
      <c r="N134" s="550" t="e">
        <f>IF(ISNUMBER(Regressions!O144),ROUND(Regressions!O144, 1), NA())</f>
        <v>#N/A</v>
      </c>
      <c r="O134" s="551" t="e">
        <f>IF(ISNUMBER(Regressions!Q144),ROUND(Regressions!Q144, 1), NA())</f>
        <v>#N/A</v>
      </c>
      <c r="P134" s="547" t="e">
        <f>IF(ISNUMBER(Regressions!R144),ROUND(Regressions!R144, 1), NA())</f>
        <v>#N/A</v>
      </c>
      <c r="Q134" s="553" t="e">
        <f>IF(ISNUMBER(Regressions!S144),ROUND(Regressions!S144, 1), NA())</f>
        <v>#N/A</v>
      </c>
      <c r="R134" s="549" t="e">
        <f>IF(ISNUMBER(Regressions!T144),ROUND(Regressions!T144, 1), NA())</f>
        <v>#N/A</v>
      </c>
      <c r="S134" s="550" t="e">
        <f>IF(ISNUMBER(Regressions!U144),ROUND(Regressions!U144, 1), NA())</f>
        <v>#N/A</v>
      </c>
    </row>
    <row r="135" spans="1:19" x14ac:dyDescent="0.25">
      <c r="A135" s="542" t="str">
        <f>+Introduction!$C$7</f>
        <v>تونس</v>
      </c>
      <c r="B135" s="543">
        <f>IF(ISBLANK(Regressions!B145), " ", Regressions!B145)</f>
        <v>2007</v>
      </c>
      <c r="C135" s="542" t="str">
        <f>HLOOKUP(Introduction!$G$4,nametranslations,28,FALSE)</f>
        <v>خبرات</v>
      </c>
      <c r="D135" s="545">
        <f>IF(ISBLANK(Regressions!D145), " ", Regressions!D145)</f>
        <v>1029089</v>
      </c>
      <c r="E135" s="546" t="e">
        <f>IF(ISNUMBER(Regressions!E145),ROUND(Regressions!E145, 1), NA())</f>
        <v>#N/A</v>
      </c>
      <c r="F135" s="547">
        <f>IF(ISNUMBER(Regressions!F145),ROUND(Regressions!F145, 1), NA())</f>
        <v>87.6</v>
      </c>
      <c r="G135" s="548" t="e">
        <f>IF(ISNUMBER(Regressions!G145),ROUND(Regressions!G145, 1), NA())</f>
        <v>#N/A</v>
      </c>
      <c r="H135" s="549" t="e">
        <f>IF(ISNUMBER(Regressions!H145),ROUND(Regressions!H145, 1), NA())</f>
        <v>#N/A</v>
      </c>
      <c r="I135" s="550">
        <f>IF(ISNUMBER(Regressions!I145),ROUND(Regressions!I145, 1), NA())</f>
        <v>12.4</v>
      </c>
      <c r="J135" s="551">
        <f>IF(ISNUMBER(Regressions!K145),ROUND(Regressions!K145, 1), NA())</f>
        <v>99.5</v>
      </c>
      <c r="K135" s="547" t="e">
        <f>IF(ISNUMBER(Regressions!L145),ROUND(Regressions!L145, 1), NA())</f>
        <v>#N/A</v>
      </c>
      <c r="L135" s="552" t="e">
        <f>IF(ISNUMBER(Regressions!M145),ROUND(Regressions!M145, 1), NA())</f>
        <v>#N/A</v>
      </c>
      <c r="M135" s="549" t="e">
        <f>IF(ISNUMBER(Regressions!N145),ROUND(Regressions!N145, 1), NA())</f>
        <v>#N/A</v>
      </c>
      <c r="N135" s="550" t="e">
        <f>IF(ISNUMBER(Regressions!O145),ROUND(Regressions!O145, 1), NA())</f>
        <v>#N/A</v>
      </c>
      <c r="O135" s="551" t="e">
        <f>IF(ISNUMBER(Regressions!Q145),ROUND(Regressions!Q145, 1), NA())</f>
        <v>#N/A</v>
      </c>
      <c r="P135" s="547" t="e">
        <f>IF(ISNUMBER(Regressions!R145),ROUND(Regressions!R145, 1), NA())</f>
        <v>#N/A</v>
      </c>
      <c r="Q135" s="553" t="e">
        <f>IF(ISNUMBER(Regressions!S145),ROUND(Regressions!S145, 1), NA())</f>
        <v>#N/A</v>
      </c>
      <c r="R135" s="549" t="e">
        <f>IF(ISNUMBER(Regressions!T145),ROUND(Regressions!T145, 1), NA())</f>
        <v>#N/A</v>
      </c>
      <c r="S135" s="550" t="e">
        <f>IF(ISNUMBER(Regressions!U145),ROUND(Regressions!U145, 1), NA())</f>
        <v>#N/A</v>
      </c>
    </row>
    <row r="136" spans="1:19" x14ac:dyDescent="0.25">
      <c r="A136" s="542" t="str">
        <f>+Introduction!$C$7</f>
        <v>تونس</v>
      </c>
      <c r="B136" s="543">
        <f>IF(ISBLANK(Regressions!B146), " ", Regressions!B146)</f>
        <v>2008</v>
      </c>
      <c r="C136" s="542" t="str">
        <f>HLOOKUP(Introduction!$G$4,nametranslations,28,FALSE)</f>
        <v>خبرات</v>
      </c>
      <c r="D136" s="545">
        <f>IF(ISBLANK(Regressions!D146), " ", Regressions!D146)</f>
        <v>1012373</v>
      </c>
      <c r="E136" s="546" t="e">
        <f>IF(ISNUMBER(Regressions!E146),ROUND(Regressions!E146, 1), NA())</f>
        <v>#N/A</v>
      </c>
      <c r="F136" s="547">
        <f>IF(ISNUMBER(Regressions!F146),ROUND(Regressions!F146, 1), NA())</f>
        <v>87.6</v>
      </c>
      <c r="G136" s="548" t="e">
        <f>IF(ISNUMBER(Regressions!G146),ROUND(Regressions!G146, 1), NA())</f>
        <v>#N/A</v>
      </c>
      <c r="H136" s="549" t="e">
        <f>IF(ISNUMBER(Regressions!H146),ROUND(Regressions!H146, 1), NA())</f>
        <v>#N/A</v>
      </c>
      <c r="I136" s="550">
        <f>IF(ISNUMBER(Regressions!I146),ROUND(Regressions!I146, 1), NA())</f>
        <v>12.4</v>
      </c>
      <c r="J136" s="551">
        <f>IF(ISNUMBER(Regressions!K146),ROUND(Regressions!K146, 1), NA())</f>
        <v>99.5</v>
      </c>
      <c r="K136" s="547" t="e">
        <f>IF(ISNUMBER(Regressions!L146),ROUND(Regressions!L146, 1), NA())</f>
        <v>#N/A</v>
      </c>
      <c r="L136" s="552" t="e">
        <f>IF(ISNUMBER(Regressions!M146),ROUND(Regressions!M146, 1), NA())</f>
        <v>#N/A</v>
      </c>
      <c r="M136" s="549" t="e">
        <f>IF(ISNUMBER(Regressions!N146),ROUND(Regressions!N146, 1), NA())</f>
        <v>#N/A</v>
      </c>
      <c r="N136" s="550" t="e">
        <f>IF(ISNUMBER(Regressions!O146),ROUND(Regressions!O146, 1), NA())</f>
        <v>#N/A</v>
      </c>
      <c r="O136" s="551" t="e">
        <f>IF(ISNUMBER(Regressions!Q146),ROUND(Regressions!Q146, 1), NA())</f>
        <v>#N/A</v>
      </c>
      <c r="P136" s="547" t="e">
        <f>IF(ISNUMBER(Regressions!R146),ROUND(Regressions!R146, 1), NA())</f>
        <v>#N/A</v>
      </c>
      <c r="Q136" s="553" t="e">
        <f>IF(ISNUMBER(Regressions!S146),ROUND(Regressions!S146, 1), NA())</f>
        <v>#N/A</v>
      </c>
      <c r="R136" s="549" t="e">
        <f>IF(ISNUMBER(Regressions!T146),ROUND(Regressions!T146, 1), NA())</f>
        <v>#N/A</v>
      </c>
      <c r="S136" s="550" t="e">
        <f>IF(ISNUMBER(Regressions!U146),ROUND(Regressions!U146, 1), NA())</f>
        <v>#N/A</v>
      </c>
    </row>
    <row r="137" spans="1:19" x14ac:dyDescent="0.25">
      <c r="A137" s="542" t="str">
        <f>+Introduction!$C$7</f>
        <v>تونس</v>
      </c>
      <c r="B137" s="543">
        <f>IF(ISBLANK(Regressions!B147), " ", Regressions!B147)</f>
        <v>2009</v>
      </c>
      <c r="C137" s="542" t="str">
        <f>HLOOKUP(Introduction!$G$4,nametranslations,28,FALSE)</f>
        <v>خبرات</v>
      </c>
      <c r="D137" s="545">
        <f>IF(ISBLANK(Regressions!D147), " ", Regressions!D147)</f>
        <v>1000474</v>
      </c>
      <c r="E137" s="546" t="e">
        <f>IF(ISNUMBER(Regressions!E147),ROUND(Regressions!E147, 1), NA())</f>
        <v>#N/A</v>
      </c>
      <c r="F137" s="547">
        <f>IF(ISNUMBER(Regressions!F147),ROUND(Regressions!F147, 1), NA())</f>
        <v>87.6</v>
      </c>
      <c r="G137" s="548" t="e">
        <f>IF(ISNUMBER(Regressions!G147),ROUND(Regressions!G147, 1), NA())</f>
        <v>#N/A</v>
      </c>
      <c r="H137" s="549" t="e">
        <f>IF(ISNUMBER(Regressions!H147),ROUND(Regressions!H147, 1), NA())</f>
        <v>#N/A</v>
      </c>
      <c r="I137" s="550">
        <f>IF(ISNUMBER(Regressions!I147),ROUND(Regressions!I147, 1), NA())</f>
        <v>12.4</v>
      </c>
      <c r="J137" s="551">
        <f>IF(ISNUMBER(Regressions!K147),ROUND(Regressions!K147, 1), NA())</f>
        <v>99.5</v>
      </c>
      <c r="K137" s="547">
        <f>IF(ISNUMBER(Regressions!L147),ROUND(Regressions!L147, 1), NA())</f>
        <v>88.5</v>
      </c>
      <c r="L137" s="552" t="e">
        <f>IF(ISNUMBER(Regressions!M147),ROUND(Regressions!M147, 1), NA())</f>
        <v>#N/A</v>
      </c>
      <c r="M137" s="549" t="e">
        <f>IF(ISNUMBER(Regressions!N147),ROUND(Regressions!N147, 1), NA())</f>
        <v>#N/A</v>
      </c>
      <c r="N137" s="550">
        <f>IF(ISNUMBER(Regressions!O147),ROUND(Regressions!O147, 1), NA())</f>
        <v>11.5</v>
      </c>
      <c r="O137" s="551" t="e">
        <f>IF(ISNUMBER(Regressions!Q147),ROUND(Regressions!Q147, 1), NA())</f>
        <v>#N/A</v>
      </c>
      <c r="P137" s="547" t="e">
        <f>IF(ISNUMBER(Regressions!R147),ROUND(Regressions!R147, 1), NA())</f>
        <v>#N/A</v>
      </c>
      <c r="Q137" s="553" t="e">
        <f>IF(ISNUMBER(Regressions!S147),ROUND(Regressions!S147, 1), NA())</f>
        <v>#N/A</v>
      </c>
      <c r="R137" s="549" t="e">
        <f>IF(ISNUMBER(Regressions!T147),ROUND(Regressions!T147, 1), NA())</f>
        <v>#N/A</v>
      </c>
      <c r="S137" s="550" t="e">
        <f>IF(ISNUMBER(Regressions!U147),ROUND(Regressions!U147, 1), NA())</f>
        <v>#N/A</v>
      </c>
    </row>
    <row r="138" spans="1:19" x14ac:dyDescent="0.25">
      <c r="A138" s="542" t="str">
        <f>+Introduction!$C$7</f>
        <v>تونس</v>
      </c>
      <c r="B138" s="543">
        <f>IF(ISBLANK(Regressions!B148), " ", Regressions!B148)</f>
        <v>2010</v>
      </c>
      <c r="C138" s="542" t="str">
        <f>HLOOKUP(Introduction!$G$4,nametranslations,28,FALSE)</f>
        <v>خبرات</v>
      </c>
      <c r="D138" s="545">
        <f>IF(ISBLANK(Regressions!D148), " ", Regressions!D148)</f>
        <v>994034</v>
      </c>
      <c r="E138" s="546" t="e">
        <f>IF(ISNUMBER(Regressions!E148),ROUND(Regressions!E148, 1), NA())</f>
        <v>#N/A</v>
      </c>
      <c r="F138" s="547">
        <f>IF(ISNUMBER(Regressions!F148),ROUND(Regressions!F148, 1), NA())</f>
        <v>87.6</v>
      </c>
      <c r="G138" s="548" t="e">
        <f>IF(ISNUMBER(Regressions!G148),ROUND(Regressions!G148, 1), NA())</f>
        <v>#N/A</v>
      </c>
      <c r="H138" s="549" t="e">
        <f>IF(ISNUMBER(Regressions!H148),ROUND(Regressions!H148, 1), NA())</f>
        <v>#N/A</v>
      </c>
      <c r="I138" s="550">
        <f>IF(ISNUMBER(Regressions!I148),ROUND(Regressions!I148, 1), NA())</f>
        <v>12.4</v>
      </c>
      <c r="J138" s="551">
        <f>IF(ISNUMBER(Regressions!K148),ROUND(Regressions!K148, 1), NA())</f>
        <v>99.5</v>
      </c>
      <c r="K138" s="547">
        <f>IF(ISNUMBER(Regressions!L148),ROUND(Regressions!L148, 1), NA())</f>
        <v>88.5</v>
      </c>
      <c r="L138" s="552" t="e">
        <f>IF(ISNUMBER(Regressions!M148),ROUND(Regressions!M148, 1), NA())</f>
        <v>#N/A</v>
      </c>
      <c r="M138" s="549" t="e">
        <f>IF(ISNUMBER(Regressions!N148),ROUND(Regressions!N148, 1), NA())</f>
        <v>#N/A</v>
      </c>
      <c r="N138" s="550">
        <f>IF(ISNUMBER(Regressions!O148),ROUND(Regressions!O148, 1), NA())</f>
        <v>11.5</v>
      </c>
      <c r="O138" s="551">
        <f>IF(ISNUMBER(Regressions!Q148),ROUND(Regressions!Q148, 1), NA())</f>
        <v>93.9</v>
      </c>
      <c r="P138" s="547" t="e">
        <f>IF(ISNUMBER(Regressions!R148),ROUND(Regressions!R148, 1), NA())</f>
        <v>#N/A</v>
      </c>
      <c r="Q138" s="553" t="e">
        <f>IF(ISNUMBER(Regressions!S148),ROUND(Regressions!S148, 1), NA())</f>
        <v>#N/A</v>
      </c>
      <c r="R138" s="549" t="e">
        <f>IF(ISNUMBER(Regressions!T148),ROUND(Regressions!T148, 1), NA())</f>
        <v>#N/A</v>
      </c>
      <c r="S138" s="550">
        <f>IF(ISNUMBER(Regressions!U148),ROUND(Regressions!U148, 1), NA())</f>
        <v>6.1</v>
      </c>
    </row>
    <row r="139" spans="1:19" x14ac:dyDescent="0.25">
      <c r="A139" s="542" t="str">
        <f>+Introduction!$C$7</f>
        <v>تونس</v>
      </c>
      <c r="B139" s="543">
        <f>IF(ISBLANK(Regressions!B149), " ", Regressions!B149)</f>
        <v>2011</v>
      </c>
      <c r="C139" s="542" t="str">
        <f>HLOOKUP(Introduction!$G$4,nametranslations,28,FALSE)</f>
        <v>خبرات</v>
      </c>
      <c r="D139" s="545">
        <f>IF(ISBLANK(Regressions!D149), " ", Regressions!D149)</f>
        <v>992134</v>
      </c>
      <c r="E139" s="546">
        <f>IF(ISNUMBER(Regressions!E149),ROUND(Regressions!E149, 1), NA())</f>
        <v>90.7</v>
      </c>
      <c r="F139" s="547">
        <f>IF(ISNUMBER(Regressions!F149),ROUND(Regressions!F149, 1), NA())</f>
        <v>87.6</v>
      </c>
      <c r="G139" s="548" t="e">
        <f>IF(ISNUMBER(Regressions!G149),ROUND(Regressions!G149, 1), NA())</f>
        <v>#N/A</v>
      </c>
      <c r="H139" s="549" t="e">
        <f>IF(ISNUMBER(Regressions!H149),ROUND(Regressions!H149, 1), NA())</f>
        <v>#N/A</v>
      </c>
      <c r="I139" s="550">
        <f>IF(ISNUMBER(Regressions!I149),ROUND(Regressions!I149, 1), NA())</f>
        <v>12.4</v>
      </c>
      <c r="J139" s="551">
        <f>IF(ISNUMBER(Regressions!K149),ROUND(Regressions!K149, 1), NA())</f>
        <v>99.5</v>
      </c>
      <c r="K139" s="547">
        <f>IF(ISNUMBER(Regressions!L149),ROUND(Regressions!L149, 1), NA())</f>
        <v>88.5</v>
      </c>
      <c r="L139" s="552">
        <f>IF(ISNUMBER(Regressions!M149),ROUND(Regressions!M149, 1), NA())</f>
        <v>62.7</v>
      </c>
      <c r="M139" s="549">
        <f>IF(ISNUMBER(Regressions!N149),ROUND(Regressions!N149, 1), NA())</f>
        <v>25.8</v>
      </c>
      <c r="N139" s="550">
        <f>IF(ISNUMBER(Regressions!O149),ROUND(Regressions!O149, 1), NA())</f>
        <v>11.5</v>
      </c>
      <c r="O139" s="551">
        <f>IF(ISNUMBER(Regressions!Q149),ROUND(Regressions!Q149, 1), NA())</f>
        <v>93.9</v>
      </c>
      <c r="P139" s="547" t="e">
        <f>IF(ISNUMBER(Regressions!R149),ROUND(Regressions!R149, 1), NA())</f>
        <v>#N/A</v>
      </c>
      <c r="Q139" s="553">
        <f>IF(ISNUMBER(Regressions!S149),ROUND(Regressions!S149, 1), NA())</f>
        <v>38.1</v>
      </c>
      <c r="R139" s="549">
        <f>IF(ISNUMBER(Regressions!T149),ROUND(Regressions!T149, 1), NA())</f>
        <v>55.8</v>
      </c>
      <c r="S139" s="550">
        <f>IF(ISNUMBER(Regressions!U149),ROUND(Regressions!U149, 1), NA())</f>
        <v>6.1</v>
      </c>
    </row>
    <row r="140" spans="1:19" x14ac:dyDescent="0.25">
      <c r="A140" s="542" t="str">
        <f>+Introduction!$C$7</f>
        <v>تونس</v>
      </c>
      <c r="B140" s="543">
        <f>IF(ISBLANK(Regressions!B150), " ", Regressions!B150)</f>
        <v>2012</v>
      </c>
      <c r="C140" s="542" t="str">
        <f>HLOOKUP(Introduction!$G$4,nametranslations,28,FALSE)</f>
        <v>خبرات</v>
      </c>
      <c r="D140" s="545">
        <f>IF(ISBLANK(Regressions!D150), " ", Regressions!D150)</f>
        <v>995042</v>
      </c>
      <c r="E140" s="546">
        <f>IF(ISNUMBER(Regressions!E150),ROUND(Regressions!E150, 1), NA())</f>
        <v>90.7</v>
      </c>
      <c r="F140" s="547">
        <f>IF(ISNUMBER(Regressions!F150),ROUND(Regressions!F150, 1), NA())</f>
        <v>87.8</v>
      </c>
      <c r="G140" s="548">
        <f>IF(ISNUMBER(Regressions!G150),ROUND(Regressions!G150, 1), NA())</f>
        <v>69.5</v>
      </c>
      <c r="H140" s="549">
        <f>IF(ISNUMBER(Regressions!H150),ROUND(Regressions!H150, 1), NA())</f>
        <v>18.3</v>
      </c>
      <c r="I140" s="550">
        <f>IF(ISNUMBER(Regressions!I150),ROUND(Regressions!I150, 1), NA())</f>
        <v>12.2</v>
      </c>
      <c r="J140" s="551">
        <f>IF(ISNUMBER(Regressions!K150),ROUND(Regressions!K150, 1), NA())</f>
        <v>99.5</v>
      </c>
      <c r="K140" s="547">
        <f>IF(ISNUMBER(Regressions!L150),ROUND(Regressions!L150, 1), NA())</f>
        <v>88.5</v>
      </c>
      <c r="L140" s="552">
        <f>IF(ISNUMBER(Regressions!M150),ROUND(Regressions!M150, 1), NA())</f>
        <v>62.7</v>
      </c>
      <c r="M140" s="549">
        <f>IF(ISNUMBER(Regressions!N150),ROUND(Regressions!N150, 1), NA())</f>
        <v>25.8</v>
      </c>
      <c r="N140" s="550">
        <f>IF(ISNUMBER(Regressions!O150),ROUND(Regressions!O150, 1), NA())</f>
        <v>11.5</v>
      </c>
      <c r="O140" s="551">
        <f>IF(ISNUMBER(Regressions!Q150),ROUND(Regressions!Q150, 1), NA())</f>
        <v>93.9</v>
      </c>
      <c r="P140" s="547" t="e">
        <f>IF(ISNUMBER(Regressions!R150),ROUND(Regressions!R150, 1), NA())</f>
        <v>#N/A</v>
      </c>
      <c r="Q140" s="553">
        <f>IF(ISNUMBER(Regressions!S150),ROUND(Regressions!S150, 1), NA())</f>
        <v>38.1</v>
      </c>
      <c r="R140" s="549">
        <f>IF(ISNUMBER(Regressions!T150),ROUND(Regressions!T150, 1), NA())</f>
        <v>55.8</v>
      </c>
      <c r="S140" s="550">
        <f>IF(ISNUMBER(Regressions!U150),ROUND(Regressions!U150, 1), NA())</f>
        <v>6.1</v>
      </c>
    </row>
    <row r="141" spans="1:19" x14ac:dyDescent="0.25">
      <c r="A141" s="542" t="str">
        <f>+Introduction!$C$7</f>
        <v>تونس</v>
      </c>
      <c r="B141" s="543">
        <f>IF(ISBLANK(Regressions!B151), " ", Regressions!B151)</f>
        <v>2013</v>
      </c>
      <c r="C141" s="542" t="str">
        <f>HLOOKUP(Introduction!$G$4,nametranslations,28,FALSE)</f>
        <v>خبرات</v>
      </c>
      <c r="D141" s="545">
        <f>IF(ISBLANK(Regressions!D151), " ", Regressions!D151)</f>
        <v>1002898</v>
      </c>
      <c r="E141" s="546">
        <f>IF(ISNUMBER(Regressions!E151),ROUND(Regressions!E151, 1), NA())</f>
        <v>90.7</v>
      </c>
      <c r="F141" s="547">
        <f>IF(ISNUMBER(Regressions!F151),ROUND(Regressions!F151, 1), NA())</f>
        <v>87.9</v>
      </c>
      <c r="G141" s="548">
        <f>IF(ISNUMBER(Regressions!G151),ROUND(Regressions!G151, 1), NA())</f>
        <v>69.5</v>
      </c>
      <c r="H141" s="549">
        <f>IF(ISNUMBER(Regressions!H151),ROUND(Regressions!H151, 1), NA())</f>
        <v>18.399999999999999</v>
      </c>
      <c r="I141" s="550">
        <f>IF(ISNUMBER(Regressions!I151),ROUND(Regressions!I151, 1), NA())</f>
        <v>12.1</v>
      </c>
      <c r="J141" s="551">
        <f>IF(ISNUMBER(Regressions!K151),ROUND(Regressions!K151, 1), NA())</f>
        <v>99.5</v>
      </c>
      <c r="K141" s="547">
        <f>IF(ISNUMBER(Regressions!L151),ROUND(Regressions!L151, 1), NA())</f>
        <v>88.5</v>
      </c>
      <c r="L141" s="552">
        <f>IF(ISNUMBER(Regressions!M151),ROUND(Regressions!M151, 1), NA())</f>
        <v>62.7</v>
      </c>
      <c r="M141" s="549">
        <f>IF(ISNUMBER(Regressions!N151),ROUND(Regressions!N151, 1), NA())</f>
        <v>25.8</v>
      </c>
      <c r="N141" s="550">
        <f>IF(ISNUMBER(Regressions!O151),ROUND(Regressions!O151, 1), NA())</f>
        <v>11.5</v>
      </c>
      <c r="O141" s="551">
        <f>IF(ISNUMBER(Regressions!Q151),ROUND(Regressions!Q151, 1), NA())</f>
        <v>93.9</v>
      </c>
      <c r="P141" s="547" t="e">
        <f>IF(ISNUMBER(Regressions!R151),ROUND(Regressions!R151, 1), NA())</f>
        <v>#N/A</v>
      </c>
      <c r="Q141" s="553">
        <f>IF(ISNUMBER(Regressions!S151),ROUND(Regressions!S151, 1), NA())</f>
        <v>38.1</v>
      </c>
      <c r="R141" s="549">
        <f>IF(ISNUMBER(Regressions!T151),ROUND(Regressions!T151, 1), NA())</f>
        <v>55.8</v>
      </c>
      <c r="S141" s="550">
        <f>IF(ISNUMBER(Regressions!U151),ROUND(Regressions!U151, 1), NA())</f>
        <v>6.1</v>
      </c>
    </row>
    <row r="142" spans="1:19" x14ac:dyDescent="0.25">
      <c r="A142" s="542" t="str">
        <f>+Introduction!$C$7</f>
        <v>تونس</v>
      </c>
      <c r="B142" s="543">
        <f>IF(ISBLANK(Regressions!B152), " ", Regressions!B152)</f>
        <v>2014</v>
      </c>
      <c r="C142" s="542" t="str">
        <f>HLOOKUP(Introduction!$G$4,nametranslations,28,FALSE)</f>
        <v>خبرات</v>
      </c>
      <c r="D142" s="545">
        <f>IF(ISBLANK(Regressions!D152), " ", Regressions!D152)</f>
        <v>1019282</v>
      </c>
      <c r="E142" s="546">
        <f>IF(ISNUMBER(Regressions!E152),ROUND(Regressions!E152, 1), NA())</f>
        <v>90.7</v>
      </c>
      <c r="F142" s="547">
        <f>IF(ISNUMBER(Regressions!F152),ROUND(Regressions!F152, 1), NA())</f>
        <v>88.1</v>
      </c>
      <c r="G142" s="548">
        <f>IF(ISNUMBER(Regressions!G152),ROUND(Regressions!G152, 1), NA())</f>
        <v>69.5</v>
      </c>
      <c r="H142" s="549">
        <f>IF(ISNUMBER(Regressions!H152),ROUND(Regressions!H152, 1), NA())</f>
        <v>18.600000000000001</v>
      </c>
      <c r="I142" s="550">
        <f>IF(ISNUMBER(Regressions!I152),ROUND(Regressions!I152, 1), NA())</f>
        <v>11.9</v>
      </c>
      <c r="J142" s="551">
        <f>IF(ISNUMBER(Regressions!K152),ROUND(Regressions!K152, 1), NA())</f>
        <v>99.5</v>
      </c>
      <c r="K142" s="547">
        <f>IF(ISNUMBER(Regressions!L152),ROUND(Regressions!L152, 1), NA())</f>
        <v>89.8</v>
      </c>
      <c r="L142" s="552">
        <f>IF(ISNUMBER(Regressions!M152),ROUND(Regressions!M152, 1), NA())</f>
        <v>62.7</v>
      </c>
      <c r="M142" s="549">
        <f>IF(ISNUMBER(Regressions!N152),ROUND(Regressions!N152, 1), NA())</f>
        <v>27.1</v>
      </c>
      <c r="N142" s="550">
        <f>IF(ISNUMBER(Regressions!O152),ROUND(Regressions!O152, 1), NA())</f>
        <v>10.199999999999999</v>
      </c>
      <c r="O142" s="551">
        <f>IF(ISNUMBER(Regressions!Q152),ROUND(Regressions!Q152, 1), NA())</f>
        <v>93.9</v>
      </c>
      <c r="P142" s="547" t="e">
        <f>IF(ISNUMBER(Regressions!R152),ROUND(Regressions!R152, 1), NA())</f>
        <v>#N/A</v>
      </c>
      <c r="Q142" s="553">
        <f>IF(ISNUMBER(Regressions!S152),ROUND(Regressions!S152, 1), NA())</f>
        <v>38.1</v>
      </c>
      <c r="R142" s="549">
        <f>IF(ISNUMBER(Regressions!T152),ROUND(Regressions!T152, 1), NA())</f>
        <v>55.8</v>
      </c>
      <c r="S142" s="550">
        <f>IF(ISNUMBER(Regressions!U152),ROUND(Regressions!U152, 1), NA())</f>
        <v>6.1</v>
      </c>
    </row>
    <row r="143" spans="1:19" x14ac:dyDescent="0.25">
      <c r="A143" s="542" t="str">
        <f>+Introduction!$C$7</f>
        <v>تونس</v>
      </c>
      <c r="B143" s="543">
        <f>IF(ISBLANK(Regressions!B153), " ", Regressions!B153)</f>
        <v>2015</v>
      </c>
      <c r="C143" s="542" t="str">
        <f>HLOOKUP(Introduction!$G$4,nametranslations,28,FALSE)</f>
        <v>خبرات</v>
      </c>
      <c r="D143" s="545">
        <f>IF(ISBLANK(Regressions!D153), " ", Regressions!D153)</f>
        <v>1043397</v>
      </c>
      <c r="E143" s="546">
        <f>IF(ISNUMBER(Regressions!E153),ROUND(Regressions!E153, 1), NA())</f>
        <v>90.7</v>
      </c>
      <c r="F143" s="547">
        <f>IF(ISNUMBER(Regressions!F153),ROUND(Regressions!F153, 1), NA())</f>
        <v>88.3</v>
      </c>
      <c r="G143" s="548">
        <f>IF(ISNUMBER(Regressions!G153),ROUND(Regressions!G153, 1), NA())</f>
        <v>69.5</v>
      </c>
      <c r="H143" s="549">
        <f>IF(ISNUMBER(Regressions!H153),ROUND(Regressions!H153, 1), NA())</f>
        <v>18.8</v>
      </c>
      <c r="I143" s="550">
        <f>IF(ISNUMBER(Regressions!I153),ROUND(Regressions!I153, 1), NA())</f>
        <v>11.7</v>
      </c>
      <c r="J143" s="551">
        <f>IF(ISNUMBER(Regressions!K153),ROUND(Regressions!K153, 1), NA())</f>
        <v>99.6</v>
      </c>
      <c r="K143" s="547">
        <f>IF(ISNUMBER(Regressions!L153),ROUND(Regressions!L153, 1), NA())</f>
        <v>91.1</v>
      </c>
      <c r="L143" s="552">
        <f>IF(ISNUMBER(Regressions!M153),ROUND(Regressions!M153, 1), NA())</f>
        <v>62.7</v>
      </c>
      <c r="M143" s="549">
        <f>IF(ISNUMBER(Regressions!N153),ROUND(Regressions!N153, 1), NA())</f>
        <v>28.4</v>
      </c>
      <c r="N143" s="550">
        <f>IF(ISNUMBER(Regressions!O153),ROUND(Regressions!O153, 1), NA())</f>
        <v>8.9</v>
      </c>
      <c r="O143" s="551">
        <f>IF(ISNUMBER(Regressions!Q153),ROUND(Regressions!Q153, 1), NA())</f>
        <v>94.1</v>
      </c>
      <c r="P143" s="547" t="e">
        <f>IF(ISNUMBER(Regressions!R153),ROUND(Regressions!R153, 1), NA())</f>
        <v>#N/A</v>
      </c>
      <c r="Q143" s="553">
        <f>IF(ISNUMBER(Regressions!S153),ROUND(Regressions!S153, 1), NA())</f>
        <v>38.1</v>
      </c>
      <c r="R143" s="549">
        <f>IF(ISNUMBER(Regressions!T153),ROUND(Regressions!T153, 1), NA())</f>
        <v>56</v>
      </c>
      <c r="S143" s="550">
        <f>IF(ISNUMBER(Regressions!U153),ROUND(Regressions!U153, 1), NA())</f>
        <v>5.9</v>
      </c>
    </row>
    <row r="144" spans="1:19" x14ac:dyDescent="0.25">
      <c r="A144" s="542" t="str">
        <f>+Introduction!$C$7</f>
        <v>تونس</v>
      </c>
      <c r="B144" s="543">
        <f>IF(ISBLANK(Regressions!B154), " ", Regressions!B154)</f>
        <v>2016</v>
      </c>
      <c r="C144" s="542" t="str">
        <f>HLOOKUP(Introduction!$G$4,nametranslations,28,FALSE)</f>
        <v>خبرات</v>
      </c>
      <c r="D144" s="545">
        <f>IF(ISBLANK(Regressions!D154), " ", Regressions!D154)</f>
        <v>1074371</v>
      </c>
      <c r="E144" s="546">
        <f>IF(ISNUMBER(Regressions!E154),ROUND(Regressions!E154, 1), NA())</f>
        <v>90.7</v>
      </c>
      <c r="F144" s="547">
        <f>IF(ISNUMBER(Regressions!F154),ROUND(Regressions!F154, 1), NA())</f>
        <v>88.4</v>
      </c>
      <c r="G144" s="548">
        <f>IF(ISNUMBER(Regressions!G154),ROUND(Regressions!G154, 1), NA())</f>
        <v>69.5</v>
      </c>
      <c r="H144" s="549">
        <f>IF(ISNUMBER(Regressions!H154),ROUND(Regressions!H154, 1), NA())</f>
        <v>18.899999999999999</v>
      </c>
      <c r="I144" s="550">
        <f>IF(ISNUMBER(Regressions!I154),ROUND(Regressions!I154, 1), NA())</f>
        <v>11.6</v>
      </c>
      <c r="J144" s="551">
        <f>IF(ISNUMBER(Regressions!K154),ROUND(Regressions!K154, 1), NA())</f>
        <v>99.6</v>
      </c>
      <c r="K144" s="547">
        <f>IF(ISNUMBER(Regressions!L154),ROUND(Regressions!L154, 1), NA())</f>
        <v>92.4</v>
      </c>
      <c r="L144" s="552">
        <f>IF(ISNUMBER(Regressions!M154),ROUND(Regressions!M154, 1), NA())</f>
        <v>62.7</v>
      </c>
      <c r="M144" s="549">
        <f>IF(ISNUMBER(Regressions!N154),ROUND(Regressions!N154, 1), NA())</f>
        <v>29.7</v>
      </c>
      <c r="N144" s="550">
        <f>IF(ISNUMBER(Regressions!O154),ROUND(Regressions!O154, 1), NA())</f>
        <v>7.6</v>
      </c>
      <c r="O144" s="551">
        <f>IF(ISNUMBER(Regressions!Q154),ROUND(Regressions!Q154, 1), NA())</f>
        <v>94.3</v>
      </c>
      <c r="P144" s="547" t="e">
        <f>IF(ISNUMBER(Regressions!R154),ROUND(Regressions!R154, 1), NA())</f>
        <v>#N/A</v>
      </c>
      <c r="Q144" s="553">
        <f>IF(ISNUMBER(Regressions!S154),ROUND(Regressions!S154, 1), NA())</f>
        <v>38.1</v>
      </c>
      <c r="R144" s="549">
        <f>IF(ISNUMBER(Regressions!T154),ROUND(Regressions!T154, 1), NA())</f>
        <v>56.2</v>
      </c>
      <c r="S144" s="550">
        <f>IF(ISNUMBER(Regressions!U154),ROUND(Regressions!U154, 1), NA())</f>
        <v>5.7</v>
      </c>
    </row>
    <row r="145" spans="1:19" x14ac:dyDescent="0.25">
      <c r="A145" s="542" t="str">
        <f>+Introduction!$C$7</f>
        <v>تونس</v>
      </c>
      <c r="B145" s="543">
        <f>IF(ISBLANK(Regressions!B155), " ", Regressions!B155)</f>
        <v>2017</v>
      </c>
      <c r="C145" s="542" t="str">
        <f>HLOOKUP(Introduction!$G$4,nametranslations,28,FALSE)</f>
        <v>خبرات</v>
      </c>
      <c r="D145" s="545">
        <f>IF(ISBLANK(Regressions!D155), " ", Regressions!D155)</f>
        <v>1108894</v>
      </c>
      <c r="E145" s="546">
        <f>IF(ISNUMBER(Regressions!E155),ROUND(Regressions!E155, 1), NA())</f>
        <v>90.7</v>
      </c>
      <c r="F145" s="547">
        <f>IF(ISNUMBER(Regressions!F155),ROUND(Regressions!F155, 1), NA())</f>
        <v>88.6</v>
      </c>
      <c r="G145" s="548">
        <f>IF(ISNUMBER(Regressions!G155),ROUND(Regressions!G155, 1), NA())</f>
        <v>69.5</v>
      </c>
      <c r="H145" s="549">
        <f>IF(ISNUMBER(Regressions!H155),ROUND(Regressions!H155, 1), NA())</f>
        <v>19.100000000000001</v>
      </c>
      <c r="I145" s="550">
        <f>IF(ISNUMBER(Regressions!I155),ROUND(Regressions!I155, 1), NA())</f>
        <v>11.4</v>
      </c>
      <c r="J145" s="551">
        <f>IF(ISNUMBER(Regressions!K155),ROUND(Regressions!K155, 1), NA())</f>
        <v>99.6</v>
      </c>
      <c r="K145" s="547">
        <f>IF(ISNUMBER(Regressions!L155),ROUND(Regressions!L155, 1), NA())</f>
        <v>93.6</v>
      </c>
      <c r="L145" s="552">
        <f>IF(ISNUMBER(Regressions!M155),ROUND(Regressions!M155, 1), NA())</f>
        <v>62.7</v>
      </c>
      <c r="M145" s="549">
        <f>IF(ISNUMBER(Regressions!N155),ROUND(Regressions!N155, 1), NA())</f>
        <v>30.9</v>
      </c>
      <c r="N145" s="550">
        <f>IF(ISNUMBER(Regressions!O155),ROUND(Regressions!O155, 1), NA())</f>
        <v>6.4</v>
      </c>
      <c r="O145" s="551">
        <f>IF(ISNUMBER(Regressions!Q155),ROUND(Regressions!Q155, 1), NA())</f>
        <v>94.5</v>
      </c>
      <c r="P145" s="547" t="e">
        <f>IF(ISNUMBER(Regressions!R155),ROUND(Regressions!R155, 1), NA())</f>
        <v>#N/A</v>
      </c>
      <c r="Q145" s="553">
        <f>IF(ISNUMBER(Regressions!S155),ROUND(Regressions!S155, 1), NA())</f>
        <v>38.1</v>
      </c>
      <c r="R145" s="549">
        <f>IF(ISNUMBER(Regressions!T155),ROUND(Regressions!T155, 1), NA())</f>
        <v>56.4</v>
      </c>
      <c r="S145" s="550">
        <f>IF(ISNUMBER(Regressions!U155),ROUND(Regressions!U155, 1), NA())</f>
        <v>5.5</v>
      </c>
    </row>
    <row r="146" spans="1:19" x14ac:dyDescent="0.25">
      <c r="A146" s="542" t="str">
        <f>+Introduction!$C$7</f>
        <v>تونس</v>
      </c>
      <c r="B146" s="543">
        <f>IF(ISBLANK(Regressions!B156), " ", Regressions!B156)</f>
        <v>2018</v>
      </c>
      <c r="C146" s="542" t="str">
        <f>HLOOKUP(Introduction!$G$4,nametranslations,28,FALSE)</f>
        <v>خبرات</v>
      </c>
      <c r="D146" s="545">
        <f>IF(ISBLANK(Regressions!D156), " ", Regressions!D156)</f>
        <v>1143314</v>
      </c>
      <c r="E146" s="546">
        <f>IF(ISNUMBER(Regressions!E156),ROUND(Regressions!E156, 1), NA())</f>
        <v>90.7</v>
      </c>
      <c r="F146" s="547">
        <f>IF(ISNUMBER(Regressions!F156),ROUND(Regressions!F156, 1), NA())</f>
        <v>88.8</v>
      </c>
      <c r="G146" s="548">
        <f>IF(ISNUMBER(Regressions!G156),ROUND(Regressions!G156, 1), NA())</f>
        <v>69.5</v>
      </c>
      <c r="H146" s="549">
        <f>IF(ISNUMBER(Regressions!H156),ROUND(Regressions!H156, 1), NA())</f>
        <v>19.3</v>
      </c>
      <c r="I146" s="550">
        <f>IF(ISNUMBER(Regressions!I156),ROUND(Regressions!I156, 1), NA())</f>
        <v>11.2</v>
      </c>
      <c r="J146" s="551">
        <f>IF(ISNUMBER(Regressions!K156),ROUND(Regressions!K156, 1), NA())</f>
        <v>99.6</v>
      </c>
      <c r="K146" s="547">
        <f>IF(ISNUMBER(Regressions!L156),ROUND(Regressions!L156, 1), NA())</f>
        <v>94.9</v>
      </c>
      <c r="L146" s="552">
        <f>IF(ISNUMBER(Regressions!M156),ROUND(Regressions!M156, 1), NA())</f>
        <v>62.7</v>
      </c>
      <c r="M146" s="549">
        <f>IF(ISNUMBER(Regressions!N156),ROUND(Regressions!N156, 1), NA())</f>
        <v>32.200000000000003</v>
      </c>
      <c r="N146" s="550">
        <f>IF(ISNUMBER(Regressions!O156),ROUND(Regressions!O156, 1), NA())</f>
        <v>5.0999999999999996</v>
      </c>
      <c r="O146" s="551">
        <f>IF(ISNUMBER(Regressions!Q156),ROUND(Regressions!Q156, 1), NA())</f>
        <v>94.7</v>
      </c>
      <c r="P146" s="547" t="e">
        <f>IF(ISNUMBER(Regressions!R156),ROUND(Regressions!R156, 1), NA())</f>
        <v>#N/A</v>
      </c>
      <c r="Q146" s="553">
        <f>IF(ISNUMBER(Regressions!S156),ROUND(Regressions!S156, 1), NA())</f>
        <v>38.1</v>
      </c>
      <c r="R146" s="549">
        <f>IF(ISNUMBER(Regressions!T156),ROUND(Regressions!T156, 1), NA())</f>
        <v>56.6</v>
      </c>
      <c r="S146" s="550">
        <f>IF(ISNUMBER(Regressions!U156),ROUND(Regressions!U156, 1), NA())</f>
        <v>5.3</v>
      </c>
    </row>
    <row r="147" spans="1:19" x14ac:dyDescent="0.25">
      <c r="A147" s="542" t="str">
        <f>+Introduction!$C$7</f>
        <v>تونس</v>
      </c>
      <c r="B147" s="543">
        <f>IF(ISBLANK(Regressions!B157), " ", Regressions!B157)</f>
        <v>2019</v>
      </c>
      <c r="C147" s="542" t="str">
        <f>HLOOKUP(Introduction!$G$4,nametranslations,28,FALSE)</f>
        <v>خبرات</v>
      </c>
      <c r="D147" s="545">
        <f>IF(ISBLANK(Regressions!D157), " ", Regressions!D157)</f>
        <v>1178579</v>
      </c>
      <c r="E147" s="546">
        <f>IF(ISNUMBER(Regressions!E157),ROUND(Regressions!E157, 1), NA())</f>
        <v>90.7</v>
      </c>
      <c r="F147" s="547">
        <f>IF(ISNUMBER(Regressions!F157),ROUND(Regressions!F157, 1), NA())</f>
        <v>88.9</v>
      </c>
      <c r="G147" s="548">
        <f>IF(ISNUMBER(Regressions!G157),ROUND(Regressions!G157, 1), NA())</f>
        <v>69.5</v>
      </c>
      <c r="H147" s="549">
        <f>IF(ISNUMBER(Regressions!H157),ROUND(Regressions!H157, 1), NA())</f>
        <v>19.399999999999999</v>
      </c>
      <c r="I147" s="550">
        <f>IF(ISNUMBER(Regressions!I157),ROUND(Regressions!I157, 1), NA())</f>
        <v>11.1</v>
      </c>
      <c r="J147" s="551">
        <f>IF(ISNUMBER(Regressions!K157),ROUND(Regressions!K157, 1), NA())</f>
        <v>99.7</v>
      </c>
      <c r="K147" s="547">
        <f>IF(ISNUMBER(Regressions!L157),ROUND(Regressions!L157, 1), NA())</f>
        <v>96.2</v>
      </c>
      <c r="L147" s="552">
        <f>IF(ISNUMBER(Regressions!M157),ROUND(Regressions!M157, 1), NA())</f>
        <v>62.7</v>
      </c>
      <c r="M147" s="549">
        <f>IF(ISNUMBER(Regressions!N157),ROUND(Regressions!N157, 1), NA())</f>
        <v>33.5</v>
      </c>
      <c r="N147" s="550">
        <f>IF(ISNUMBER(Regressions!O157),ROUND(Regressions!O157, 1), NA())</f>
        <v>3.8</v>
      </c>
      <c r="O147" s="551">
        <f>IF(ISNUMBER(Regressions!Q157),ROUND(Regressions!Q157, 1), NA())</f>
        <v>94.9</v>
      </c>
      <c r="P147" s="547" t="e">
        <f>IF(ISNUMBER(Regressions!R157),ROUND(Regressions!R157, 1), NA())</f>
        <v>#N/A</v>
      </c>
      <c r="Q147" s="553">
        <f>IF(ISNUMBER(Regressions!S157),ROUND(Regressions!S157, 1), NA())</f>
        <v>38.1</v>
      </c>
      <c r="R147" s="549">
        <f>IF(ISNUMBER(Regressions!T157),ROUND(Regressions!T157, 1), NA())</f>
        <v>56.8</v>
      </c>
      <c r="S147" s="550">
        <f>IF(ISNUMBER(Regressions!U157),ROUND(Regressions!U157, 1), NA())</f>
        <v>5.0999999999999996</v>
      </c>
    </row>
    <row r="148" spans="1:19" x14ac:dyDescent="0.25">
      <c r="A148" s="542" t="str">
        <f>+Introduction!$C$7</f>
        <v>تونس</v>
      </c>
      <c r="B148" s="543">
        <f>IF(ISBLANK(Regressions!B158), " ", Regressions!B158)</f>
        <v>2020</v>
      </c>
      <c r="C148" s="542" t="str">
        <f>HLOOKUP(Introduction!$G$4,nametranslations,28,FALSE)</f>
        <v>خبرات</v>
      </c>
      <c r="D148" s="545">
        <f>IF(ISBLANK(Regressions!D158), " ", Regressions!D158)</f>
        <v>1220876</v>
      </c>
      <c r="E148" s="546" t="e">
        <f>IF(ISNUMBER(Regressions!E158),ROUND(Regressions!E158, 1), NA())</f>
        <v>#N/A</v>
      </c>
      <c r="F148" s="547">
        <f>IF(ISNUMBER(Regressions!F158),ROUND(Regressions!F158, 1), NA())</f>
        <v>89.1</v>
      </c>
      <c r="G148" s="548">
        <f>IF(ISNUMBER(Regressions!G158),ROUND(Regressions!G158, 1), NA())</f>
        <v>69.5</v>
      </c>
      <c r="H148" s="549">
        <f>IF(ISNUMBER(Regressions!H158),ROUND(Regressions!H158, 1), NA())</f>
        <v>19.600000000000001</v>
      </c>
      <c r="I148" s="550">
        <f>IF(ISNUMBER(Regressions!I158),ROUND(Regressions!I158, 1), NA())</f>
        <v>10.9</v>
      </c>
      <c r="J148" s="551">
        <f>IF(ISNUMBER(Regressions!K158),ROUND(Regressions!K158, 1), NA())</f>
        <v>99.7</v>
      </c>
      <c r="K148" s="547">
        <f>IF(ISNUMBER(Regressions!L158),ROUND(Regressions!L158, 1), NA())</f>
        <v>97.5</v>
      </c>
      <c r="L148" s="552" t="e">
        <f>IF(ISNUMBER(Regressions!M158),ROUND(Regressions!M158, 1), NA())</f>
        <v>#N/A</v>
      </c>
      <c r="M148" s="549" t="e">
        <f>IF(ISNUMBER(Regressions!N158),ROUND(Regressions!N158, 1), NA())</f>
        <v>#N/A</v>
      </c>
      <c r="N148" s="550">
        <f>IF(ISNUMBER(Regressions!O158),ROUND(Regressions!O158, 1), NA())</f>
        <v>2.5</v>
      </c>
      <c r="O148" s="551">
        <f>IF(ISNUMBER(Regressions!Q158),ROUND(Regressions!Q158, 1), NA())</f>
        <v>95</v>
      </c>
      <c r="P148" s="547" t="e">
        <f>IF(ISNUMBER(Regressions!R158),ROUND(Regressions!R158, 1), NA())</f>
        <v>#N/A</v>
      </c>
      <c r="Q148" s="553" t="e">
        <f>IF(ISNUMBER(Regressions!S158),ROUND(Regressions!S158, 1), NA())</f>
        <v>#N/A</v>
      </c>
      <c r="R148" s="549" t="e">
        <f>IF(ISNUMBER(Regressions!T158),ROUND(Regressions!T158, 1), NA())</f>
        <v>#N/A</v>
      </c>
      <c r="S148" s="550">
        <f>IF(ISNUMBER(Regressions!U158),ROUND(Regressions!U158, 1), NA())</f>
        <v>5</v>
      </c>
    </row>
    <row r="149" spans="1:19" x14ac:dyDescent="0.25">
      <c r="A149" s="542" t="str">
        <f>+Introduction!$C$7</f>
        <v>تونس</v>
      </c>
      <c r="B149" s="543">
        <f>IF(ISBLANK(Regressions!B159), " ", Regressions!B159)</f>
        <v>2021</v>
      </c>
      <c r="C149" s="542" t="str">
        <f>HLOOKUP(Introduction!$G$4,nametranslations,28,FALSE)</f>
        <v>خبرات</v>
      </c>
      <c r="D149" s="545">
        <f>IF(ISBLANK(Regressions!D159), " ", Regressions!D159)</f>
        <v>1249497</v>
      </c>
      <c r="E149" s="551" t="e">
        <f>IF(ISNUMBER(Regressions!E159),ROUND(Regressions!E159, 1), NA())</f>
        <v>#N/A</v>
      </c>
      <c r="F149" s="554">
        <f>IF(ISNUMBER(Regressions!F159),ROUND(Regressions!F159, 1), NA())</f>
        <v>89.3</v>
      </c>
      <c r="G149" s="555" t="e">
        <f>IF(ISNUMBER(Regressions!G159),ROUND(Regressions!G159, 1), NA())</f>
        <v>#N/A</v>
      </c>
      <c r="H149" s="549" t="e">
        <f>IF(ISNUMBER(Regressions!H159),ROUND(Regressions!H159, 1), NA())</f>
        <v>#N/A</v>
      </c>
      <c r="I149" s="550">
        <f>IF(ISNUMBER(Regressions!I159),ROUND(Regressions!I159, 1), NA())</f>
        <v>10.7</v>
      </c>
      <c r="J149" s="551">
        <f>IF(ISNUMBER(Regressions!K159),ROUND(Regressions!K159, 1), NA())</f>
        <v>99.7</v>
      </c>
      <c r="K149" s="554">
        <f>IF(ISNUMBER(Regressions!L159),ROUND(Regressions!L159, 1), NA())</f>
        <v>98.7</v>
      </c>
      <c r="L149" s="556" t="e">
        <f>IF(ISNUMBER(Regressions!M159),ROUND(Regressions!M159, 1), NA())</f>
        <v>#N/A</v>
      </c>
      <c r="M149" s="549" t="e">
        <f>IF(ISNUMBER(Regressions!N159),ROUND(Regressions!N159, 1), NA())</f>
        <v>#N/A</v>
      </c>
      <c r="N149" s="550">
        <f>IF(ISNUMBER(Regressions!O159),ROUND(Regressions!O159, 1), NA())</f>
        <v>1.3</v>
      </c>
      <c r="O149" s="551">
        <f>IF(ISNUMBER(Regressions!Q159),ROUND(Regressions!Q159, 1), NA())</f>
        <v>95.2</v>
      </c>
      <c r="P149" s="554" t="e">
        <f>IF(ISNUMBER(Regressions!R159),ROUND(Regressions!R159, 1), NA())</f>
        <v>#N/A</v>
      </c>
      <c r="Q149" s="557" t="e">
        <f>IF(ISNUMBER(Regressions!S159),ROUND(Regressions!S159, 1), NA())</f>
        <v>#N/A</v>
      </c>
      <c r="R149" s="549" t="e">
        <f>IF(ISNUMBER(Regressions!T159),ROUND(Regressions!T159, 1), NA())</f>
        <v>#N/A</v>
      </c>
      <c r="S149" s="550">
        <f>IF(ISNUMBER(Regressions!U159),ROUND(Regressions!U159, 1), NA())</f>
        <v>4.8</v>
      </c>
    </row>
    <row r="150" spans="1:19" x14ac:dyDescent="0.25">
      <c r="A150" s="542" t="str">
        <f>+Introduction!$C$7</f>
        <v>تونس</v>
      </c>
      <c r="B150" s="543">
        <f>IF(ISBLANK(Regressions!B160), " ", Regressions!B160)</f>
        <v>2022</v>
      </c>
      <c r="C150" s="542" t="str">
        <f>HLOOKUP(Introduction!$G$4,nametranslations,28,FALSE)</f>
        <v>خبرات</v>
      </c>
      <c r="D150" s="545">
        <f>IF(ISBLANK(Regressions!D160), " ", Regressions!D160)</f>
        <v>1269572</v>
      </c>
      <c r="E150" s="546" t="e">
        <f>IF(ISNUMBER(Regressions!E160),ROUND(Regressions!E160, 1), NA())</f>
        <v>#N/A</v>
      </c>
      <c r="F150" s="547">
        <f>IF(ISNUMBER(Regressions!F160),ROUND(Regressions!F160, 1), NA())</f>
        <v>89.5</v>
      </c>
      <c r="G150" s="548" t="e">
        <f>IF(ISNUMBER(Regressions!G160),ROUND(Regressions!G160, 1), NA())</f>
        <v>#N/A</v>
      </c>
      <c r="H150" s="549" t="e">
        <f>IF(ISNUMBER(Regressions!H160),ROUND(Regressions!H160, 1), NA())</f>
        <v>#N/A</v>
      </c>
      <c r="I150" s="550">
        <f>IF(ISNUMBER(Regressions!I160),ROUND(Regressions!I160, 1), NA())</f>
        <v>10.5</v>
      </c>
      <c r="J150" s="551">
        <f>IF(ISNUMBER(Regressions!K160),ROUND(Regressions!K160, 1), NA())</f>
        <v>100</v>
      </c>
      <c r="K150" s="547">
        <f>IF(ISNUMBER(Regressions!L160),ROUND(Regressions!L160, 1), NA())</f>
        <v>100</v>
      </c>
      <c r="L150" s="552" t="e">
        <f>IF(ISNUMBER(Regressions!M160),ROUND(Regressions!M160, 1), NA())</f>
        <v>#N/A</v>
      </c>
      <c r="M150" s="549" t="e">
        <f>IF(ISNUMBER(Regressions!N160),ROUND(Regressions!N160, 1), NA())</f>
        <v>#N/A</v>
      </c>
      <c r="N150" s="550">
        <f>IF(ISNUMBER(Regressions!O160),ROUND(Regressions!O160, 1), NA())</f>
        <v>0</v>
      </c>
      <c r="O150" s="551">
        <f>IF(ISNUMBER(Regressions!Q160),ROUND(Regressions!Q160, 1), NA())</f>
        <v>95.4</v>
      </c>
      <c r="P150" s="547" t="e">
        <f>IF(ISNUMBER(Regressions!R160),ROUND(Regressions!R160, 1), NA())</f>
        <v>#N/A</v>
      </c>
      <c r="Q150" s="553" t="e">
        <f>IF(ISNUMBER(Regressions!S160),ROUND(Regressions!S160, 1), NA())</f>
        <v>#N/A</v>
      </c>
      <c r="R150" s="549" t="e">
        <f>IF(ISNUMBER(Regressions!T160),ROUND(Regressions!T160, 1), NA())</f>
        <v>#N/A</v>
      </c>
      <c r="S150" s="550">
        <f>IF(ISNUMBER(Regressions!U160),ROUND(Regressions!U160, 1), NA())</f>
        <v>4.5999999999999996</v>
      </c>
    </row>
    <row r="151" spans="1:19" x14ac:dyDescent="0.25">
      <c r="A151" s="542" t="str">
        <f>+Introduction!$C$7</f>
        <v>تونس</v>
      </c>
      <c r="B151" s="543">
        <f>IF(ISBLANK(Regressions!B161), " ", Regressions!B161)</f>
        <v>2023</v>
      </c>
      <c r="C151" s="542" t="str">
        <f>HLOOKUP(Introduction!$G$4,nametranslations,28,FALSE)</f>
        <v>خبرات</v>
      </c>
      <c r="D151" s="545">
        <f>IF(ISBLANK(Regressions!D161), " ", Regressions!D161)</f>
        <v>1280859</v>
      </c>
      <c r="E151" s="546" t="e">
        <f>IF(ISNUMBER(Regressions!E161),ROUND(Regressions!E161, 1), NA())</f>
        <v>#N/A</v>
      </c>
      <c r="F151" s="547">
        <f>IF(ISNUMBER(Regressions!F161),ROUND(Regressions!F161, 1), NA())</f>
        <v>89.6</v>
      </c>
      <c r="G151" s="548" t="e">
        <f>IF(ISNUMBER(Regressions!G161),ROUND(Regressions!G161, 1), NA())</f>
        <v>#N/A</v>
      </c>
      <c r="H151" s="549" t="e">
        <f>IF(ISNUMBER(Regressions!H161),ROUND(Regressions!H161, 1), NA())</f>
        <v>#N/A</v>
      </c>
      <c r="I151" s="550">
        <f>IF(ISNUMBER(Regressions!I161),ROUND(Regressions!I161, 1), NA())</f>
        <v>10.4</v>
      </c>
      <c r="J151" s="551">
        <f>IF(ISNUMBER(Regressions!K161),ROUND(Regressions!K161, 1), NA())</f>
        <v>100</v>
      </c>
      <c r="K151" s="547">
        <f>IF(ISNUMBER(Regressions!L161),ROUND(Regressions!L161, 1), NA())</f>
        <v>100</v>
      </c>
      <c r="L151" s="552" t="e">
        <f>IF(ISNUMBER(Regressions!M161),ROUND(Regressions!M161, 1), NA())</f>
        <v>#N/A</v>
      </c>
      <c r="M151" s="549" t="e">
        <f>IF(ISNUMBER(Regressions!N161),ROUND(Regressions!N161, 1), NA())</f>
        <v>#N/A</v>
      </c>
      <c r="N151" s="550">
        <f>IF(ISNUMBER(Regressions!O161),ROUND(Regressions!O161, 1), NA())</f>
        <v>0</v>
      </c>
      <c r="O151" s="551">
        <f>IF(ISNUMBER(Regressions!Q161),ROUND(Regressions!Q161, 1), NA())</f>
        <v>95.6</v>
      </c>
      <c r="P151" s="547" t="e">
        <f>IF(ISNUMBER(Regressions!R161),ROUND(Regressions!R161, 1), NA())</f>
        <v>#N/A</v>
      </c>
      <c r="Q151" s="553" t="e">
        <f>IF(ISNUMBER(Regressions!S161),ROUND(Regressions!S161, 1), NA())</f>
        <v>#N/A</v>
      </c>
      <c r="R151" s="549" t="e">
        <f>IF(ISNUMBER(Regressions!T161),ROUND(Regressions!T161, 1), NA())</f>
        <v>#N/A</v>
      </c>
      <c r="S151" s="550">
        <f>IF(ISNUMBER(Regressions!U161),ROUND(Regressions!U161, 1), NA())</f>
        <v>4.4000000000000004</v>
      </c>
    </row>
    <row r="152" spans="1:19" x14ac:dyDescent="0.25">
      <c r="A152" s="542" t="str">
        <f>+Introduction!$C$7</f>
        <v>تونس</v>
      </c>
      <c r="B152" s="543">
        <f>IF(ISBLANK(Regressions!B162), " ", Regressions!B162)</f>
        <v>2024</v>
      </c>
      <c r="C152" s="542" t="str">
        <f>HLOOKUP(Introduction!$G$4,nametranslations,28,FALSE)</f>
        <v>خبرات</v>
      </c>
      <c r="D152" s="545">
        <f>IF(ISBLANK(Regressions!D162), " ", Regressions!D162)</f>
        <v>1153581</v>
      </c>
      <c r="E152" s="546" t="e">
        <f>IF(ISNUMBER(Regressions!E162),ROUND(Regressions!E162, 1), NA())</f>
        <v>#N/A</v>
      </c>
      <c r="F152" s="547">
        <f>IF(ISNUMBER(Regressions!F162),ROUND(Regressions!F162, 1), NA())</f>
        <v>89.8</v>
      </c>
      <c r="G152" s="548" t="e">
        <f>IF(ISNUMBER(Regressions!G162),ROUND(Regressions!G162, 1), NA())</f>
        <v>#N/A</v>
      </c>
      <c r="H152" s="549" t="e">
        <f>IF(ISNUMBER(Regressions!H162),ROUND(Regressions!H162, 1), NA())</f>
        <v>#N/A</v>
      </c>
      <c r="I152" s="550">
        <f>IF(ISNUMBER(Regressions!I162),ROUND(Regressions!I162, 1), NA())</f>
        <v>10.199999999999999</v>
      </c>
      <c r="J152" s="551">
        <f>IF(ISNUMBER(Regressions!K162),ROUND(Regressions!K162, 1), NA())</f>
        <v>100</v>
      </c>
      <c r="K152" s="547">
        <f>IF(ISNUMBER(Regressions!L162),ROUND(Regressions!L162, 1), NA())</f>
        <v>100</v>
      </c>
      <c r="L152" s="552" t="e">
        <f>IF(ISNUMBER(Regressions!M162),ROUND(Regressions!M162, 1), NA())</f>
        <v>#N/A</v>
      </c>
      <c r="M152" s="549" t="e">
        <f>IF(ISNUMBER(Regressions!N162),ROUND(Regressions!N162, 1), NA())</f>
        <v>#N/A</v>
      </c>
      <c r="N152" s="550">
        <f>IF(ISNUMBER(Regressions!O162),ROUND(Regressions!O162, 1), NA())</f>
        <v>0</v>
      </c>
      <c r="O152" s="551">
        <f>IF(ISNUMBER(Regressions!Q162),ROUND(Regressions!Q162, 1), NA())</f>
        <v>95.8</v>
      </c>
      <c r="P152" s="547" t="e">
        <f>IF(ISNUMBER(Regressions!R162),ROUND(Regressions!R162, 1), NA())</f>
        <v>#N/A</v>
      </c>
      <c r="Q152" s="553" t="e">
        <f>IF(ISNUMBER(Regressions!S162),ROUND(Regressions!S162, 1), NA())</f>
        <v>#N/A</v>
      </c>
      <c r="R152" s="549" t="e">
        <f>IF(ISNUMBER(Regressions!T162),ROUND(Regressions!T162, 1), NA())</f>
        <v>#N/A</v>
      </c>
      <c r="S152" s="550">
        <f>IF(ISNUMBER(Regressions!U162),ROUND(Regressions!U162, 1), NA())</f>
        <v>4.2</v>
      </c>
    </row>
    <row r="153" spans="1:19" x14ac:dyDescent="0.25">
      <c r="A153" s="558" t="str">
        <f>+Introduction!$C$7</f>
        <v>تونس</v>
      </c>
      <c r="B153" s="559">
        <f>IF(ISBLANK(Regressions!B163), " ", Regressions!B163)</f>
        <v>2025</v>
      </c>
      <c r="C153" s="558" t="str">
        <f>HLOOKUP(Introduction!$G$4,nametranslations,28,FALSE)</f>
        <v>خبرات</v>
      </c>
      <c r="D153" s="560">
        <f>IF(ISBLANK(Regressions!D163), " ", Regressions!D163)</f>
        <v>1157109</v>
      </c>
      <c r="E153" s="561" t="e">
        <f>IF(ISNUMBER(Regressions!E163),ROUND(Regressions!E163, 1), NA())</f>
        <v>#N/A</v>
      </c>
      <c r="F153" s="562">
        <f>IF(ISNUMBER(Regressions!F163),ROUND(Regressions!F163, 1), NA())</f>
        <v>90</v>
      </c>
      <c r="G153" s="563" t="e">
        <f>IF(ISNUMBER(Regressions!G163),ROUND(Regressions!G163, 1), NA())</f>
        <v>#N/A</v>
      </c>
      <c r="H153" s="564" t="e">
        <f>IF(ISNUMBER(Regressions!H163),ROUND(Regressions!H163, 1), NA())</f>
        <v>#N/A</v>
      </c>
      <c r="I153" s="565">
        <f>IF(ISNUMBER(Regressions!I163),ROUND(Regressions!I163, 1), NA())</f>
        <v>10</v>
      </c>
      <c r="J153" s="566">
        <f>IF(ISNUMBER(Regressions!K163),ROUND(Regressions!K163, 1), NA())</f>
        <v>100</v>
      </c>
      <c r="K153" s="562">
        <f>IF(ISNUMBER(Regressions!L163),ROUND(Regressions!L163, 1), NA())</f>
        <v>100</v>
      </c>
      <c r="L153" s="567" t="e">
        <f>IF(ISNUMBER(Regressions!M163),ROUND(Regressions!M163, 1), NA())</f>
        <v>#N/A</v>
      </c>
      <c r="M153" s="564" t="e">
        <f>IF(ISNUMBER(Regressions!N163),ROUND(Regressions!N163, 1), NA())</f>
        <v>#N/A</v>
      </c>
      <c r="N153" s="565">
        <f>IF(ISNUMBER(Regressions!O163),ROUND(Regressions!O163, 1), NA())</f>
        <v>0</v>
      </c>
      <c r="O153" s="566">
        <f>IF(ISNUMBER(Regressions!Q163),ROUND(Regressions!Q163, 1), NA())</f>
        <v>96</v>
      </c>
      <c r="P153" s="562" t="e">
        <f>IF(ISNUMBER(Regressions!R163),ROUND(Regressions!R163, 1), NA())</f>
        <v>#N/A</v>
      </c>
      <c r="Q153" s="568" t="e">
        <f>IF(ISNUMBER(Regressions!S163),ROUND(Regressions!S163, 1), NA())</f>
        <v>#N/A</v>
      </c>
      <c r="R153" s="564" t="e">
        <f>IF(ISNUMBER(Regressions!T163),ROUND(Regressions!T163, 1), NA())</f>
        <v>#N/A</v>
      </c>
      <c r="S153" s="565">
        <f>IF(ISNUMBER(Regressions!U163),ROUND(Regressions!U163, 1), NA())</f>
        <v>4</v>
      </c>
    </row>
    <row r="154" spans="1:19" hidden="1" x14ac:dyDescent="0.25">
      <c r="A154" s="542" t="str">
        <f>+Introduction!$C$7</f>
        <v>تونس</v>
      </c>
      <c r="B154" s="543">
        <f>IF(ISBLANK(Regressions!B164), " ", Regressions!B164)</f>
        <v>2026</v>
      </c>
      <c r="C154" s="542" t="str">
        <f>HLOOKUP(Introduction!$G$4,nametranslations,28,FALSE)</f>
        <v>خبرات</v>
      </c>
      <c r="D154" s="545" t="str">
        <f>IF(ISBLANK(Regressions!D164), " ", Regressions!D164)</f>
        <v xml:space="preserve"> </v>
      </c>
      <c r="E154" s="546" t="e">
        <f>IF(ISNUMBER(Regressions!E164),ROUND(Regressions!E164, 1), NA())</f>
        <v>#N/A</v>
      </c>
      <c r="F154" s="547">
        <f>IF(ISNUMBER(Regressions!F164),ROUND(Regressions!F164, 1), NA())</f>
        <v>90</v>
      </c>
      <c r="G154" s="548" t="e">
        <f>IF(ISNUMBER(Regressions!G164),ROUND(Regressions!G164, 1), NA())</f>
        <v>#N/A</v>
      </c>
      <c r="H154" s="549" t="e">
        <f>IF(ISNUMBER(Regressions!H164),ROUND(Regressions!H164, 1), NA())</f>
        <v>#N/A</v>
      </c>
      <c r="I154" s="550">
        <f>IF(ISNUMBER(Regressions!I164),ROUND(Regressions!I164, 1), NA())</f>
        <v>10</v>
      </c>
      <c r="J154" s="551">
        <f>IF(ISNUMBER(Regressions!K164),ROUND(Regressions!K164, 1), NA())</f>
        <v>100</v>
      </c>
      <c r="K154" s="547">
        <f>IF(ISNUMBER(Regressions!L164),ROUND(Regressions!L164, 1), NA())</f>
        <v>100</v>
      </c>
      <c r="L154" s="552" t="e">
        <f>IF(ISNUMBER(Regressions!M164),ROUND(Regressions!M164, 1), NA())</f>
        <v>#N/A</v>
      </c>
      <c r="M154" s="549" t="e">
        <f>IF(ISNUMBER(Regressions!N164),ROUND(Regressions!N164, 1), NA())</f>
        <v>#N/A</v>
      </c>
      <c r="N154" s="550">
        <f>IF(ISNUMBER(Regressions!O164),ROUND(Regressions!O164, 1), NA())</f>
        <v>0</v>
      </c>
      <c r="O154" s="551">
        <f>IF(ISNUMBER(Regressions!Q164),ROUND(Regressions!Q164, 1), NA())</f>
        <v>96</v>
      </c>
      <c r="P154" s="547" t="e">
        <f>IF(ISNUMBER(Regressions!R164),ROUND(Regressions!R164, 1), NA())</f>
        <v>#N/A</v>
      </c>
      <c r="Q154" s="553" t="e">
        <f>IF(ISNUMBER(Regressions!S164),ROUND(Regressions!S164, 1), NA())</f>
        <v>#N/A</v>
      </c>
      <c r="R154" s="549" t="e">
        <f>IF(ISNUMBER(Regressions!T164),ROUND(Regressions!T164, 1), NA())</f>
        <v>#N/A</v>
      </c>
      <c r="S154" s="550">
        <f>IF(ISNUMBER(Regressions!U164),ROUND(Regressions!U164, 1), NA())</f>
        <v>4</v>
      </c>
    </row>
    <row r="155" spans="1:19" hidden="1" x14ac:dyDescent="0.25">
      <c r="A155" s="542" t="str">
        <f>+Introduction!$C$7</f>
        <v>تونس</v>
      </c>
      <c r="B155" s="543">
        <f>IF(ISBLANK(Regressions!B165), " ", Regressions!B165)</f>
        <v>2027</v>
      </c>
      <c r="C155" s="542" t="str">
        <f>HLOOKUP(Introduction!$G$4,nametranslations,28,FALSE)</f>
        <v>خبرات</v>
      </c>
      <c r="D155" s="545" t="str">
        <f>IF(ISBLANK(Regressions!D165), " ", Regressions!D165)</f>
        <v xml:space="preserve"> </v>
      </c>
      <c r="E155" s="546" t="e">
        <f>IF(ISNUMBER(Regressions!E165),ROUND(Regressions!E165, 1), NA())</f>
        <v>#N/A</v>
      </c>
      <c r="F155" s="547">
        <f>IF(ISNUMBER(Regressions!F165),ROUND(Regressions!F165, 1), NA())</f>
        <v>90</v>
      </c>
      <c r="G155" s="548" t="e">
        <f>IF(ISNUMBER(Regressions!G165),ROUND(Regressions!G165, 1), NA())</f>
        <v>#N/A</v>
      </c>
      <c r="H155" s="549" t="e">
        <f>IF(ISNUMBER(Regressions!H165),ROUND(Regressions!H165, 1), NA())</f>
        <v>#N/A</v>
      </c>
      <c r="I155" s="550">
        <f>IF(ISNUMBER(Regressions!I165),ROUND(Regressions!I165, 1), NA())</f>
        <v>10</v>
      </c>
      <c r="J155" s="551">
        <f>IF(ISNUMBER(Regressions!K165),ROUND(Regressions!K165, 1), NA())</f>
        <v>100</v>
      </c>
      <c r="K155" s="547">
        <f>IF(ISNUMBER(Regressions!L165),ROUND(Regressions!L165, 1), NA())</f>
        <v>100</v>
      </c>
      <c r="L155" s="552" t="e">
        <f>IF(ISNUMBER(Regressions!M165),ROUND(Regressions!M165, 1), NA())</f>
        <v>#N/A</v>
      </c>
      <c r="M155" s="549" t="e">
        <f>IF(ISNUMBER(Regressions!N165),ROUND(Regressions!N165, 1), NA())</f>
        <v>#N/A</v>
      </c>
      <c r="N155" s="550">
        <f>IF(ISNUMBER(Regressions!O165),ROUND(Regressions!O165, 1), NA())</f>
        <v>0</v>
      </c>
      <c r="O155" s="551">
        <f>IF(ISNUMBER(Regressions!Q165),ROUND(Regressions!Q165, 1), NA())</f>
        <v>96</v>
      </c>
      <c r="P155" s="547" t="e">
        <f>IF(ISNUMBER(Regressions!R165),ROUND(Regressions!R165, 1), NA())</f>
        <v>#N/A</v>
      </c>
      <c r="Q155" s="553" t="e">
        <f>IF(ISNUMBER(Regressions!S165),ROUND(Regressions!S165, 1), NA())</f>
        <v>#N/A</v>
      </c>
      <c r="R155" s="549" t="e">
        <f>IF(ISNUMBER(Regressions!T165),ROUND(Regressions!T165, 1), NA())</f>
        <v>#N/A</v>
      </c>
      <c r="S155" s="550">
        <f>IF(ISNUMBER(Regressions!U165),ROUND(Regressions!U165, 1), NA())</f>
        <v>4</v>
      </c>
    </row>
    <row r="156" spans="1:19" hidden="1" x14ac:dyDescent="0.25">
      <c r="A156" s="542" t="str">
        <f>+Introduction!$C$7</f>
        <v>تونس</v>
      </c>
      <c r="B156" s="543">
        <f>IF(ISBLANK(Regressions!B166), " ", Regressions!B166)</f>
        <v>2028</v>
      </c>
      <c r="C156" s="542" t="str">
        <f>HLOOKUP(Introduction!$G$4,nametranslations,28,FALSE)</f>
        <v>خبرات</v>
      </c>
      <c r="D156" s="545" t="str">
        <f>IF(ISBLANK(Regressions!D166), " ", Regressions!D166)</f>
        <v xml:space="preserve"> </v>
      </c>
      <c r="E156" s="546" t="e">
        <f>IF(ISNUMBER(Regressions!E166),ROUND(Regressions!E166, 1), NA())</f>
        <v>#N/A</v>
      </c>
      <c r="F156" s="547">
        <f>IF(ISNUMBER(Regressions!F166),ROUND(Regressions!F166, 1), NA())</f>
        <v>90</v>
      </c>
      <c r="G156" s="548" t="e">
        <f>IF(ISNUMBER(Regressions!G166),ROUND(Regressions!G166, 1), NA())</f>
        <v>#N/A</v>
      </c>
      <c r="H156" s="549" t="e">
        <f>IF(ISNUMBER(Regressions!H166),ROUND(Regressions!H166, 1), NA())</f>
        <v>#N/A</v>
      </c>
      <c r="I156" s="550">
        <f>IF(ISNUMBER(Regressions!I166),ROUND(Regressions!I166, 1), NA())</f>
        <v>10</v>
      </c>
      <c r="J156" s="551">
        <f>IF(ISNUMBER(Regressions!K166),ROUND(Regressions!K166, 1), NA())</f>
        <v>100</v>
      </c>
      <c r="K156" s="547">
        <f>IF(ISNUMBER(Regressions!L166),ROUND(Regressions!L166, 1), NA())</f>
        <v>100</v>
      </c>
      <c r="L156" s="552" t="e">
        <f>IF(ISNUMBER(Regressions!M166),ROUND(Regressions!M166, 1), NA())</f>
        <v>#N/A</v>
      </c>
      <c r="M156" s="549" t="e">
        <f>IF(ISNUMBER(Regressions!N166),ROUND(Regressions!N166, 1), NA())</f>
        <v>#N/A</v>
      </c>
      <c r="N156" s="550">
        <f>IF(ISNUMBER(Regressions!O166),ROUND(Regressions!O166, 1), NA())</f>
        <v>0</v>
      </c>
      <c r="O156" s="551">
        <f>IF(ISNUMBER(Regressions!Q166),ROUND(Regressions!Q166, 1), NA())</f>
        <v>96</v>
      </c>
      <c r="P156" s="547" t="e">
        <f>IF(ISNUMBER(Regressions!R166),ROUND(Regressions!R166, 1), NA())</f>
        <v>#N/A</v>
      </c>
      <c r="Q156" s="553" t="e">
        <f>IF(ISNUMBER(Regressions!S166),ROUND(Regressions!S166, 1), NA())</f>
        <v>#N/A</v>
      </c>
      <c r="R156" s="549" t="e">
        <f>IF(ISNUMBER(Regressions!T166),ROUND(Regressions!T166, 1), NA())</f>
        <v>#N/A</v>
      </c>
      <c r="S156" s="550">
        <f>IF(ISNUMBER(Regressions!U166),ROUND(Regressions!U166, 1), NA())</f>
        <v>4</v>
      </c>
    </row>
    <row r="157" spans="1:19" hidden="1" x14ac:dyDescent="0.25">
      <c r="A157" s="542" t="str">
        <f>+Introduction!$C$7</f>
        <v>تونس</v>
      </c>
      <c r="B157" s="543">
        <f>IF(ISBLANK(Regressions!B167), " ", Regressions!B167)</f>
        <v>2029</v>
      </c>
      <c r="C157" s="542" t="str">
        <f>HLOOKUP(Introduction!$G$4,nametranslations,28,FALSE)</f>
        <v>خبرات</v>
      </c>
      <c r="D157" s="545" t="str">
        <f>IF(ISBLANK(Regressions!D167), " ", Regressions!D167)</f>
        <v xml:space="preserve"> </v>
      </c>
      <c r="E157" s="546" t="e">
        <f>IF(ISNUMBER(Regressions!E167),ROUND(Regressions!E167, 1), NA())</f>
        <v>#N/A</v>
      </c>
      <c r="F157" s="547">
        <f>IF(ISNUMBER(Regressions!F167),ROUND(Regressions!F167, 1), NA())</f>
        <v>90</v>
      </c>
      <c r="G157" s="548" t="e">
        <f>IF(ISNUMBER(Regressions!G167),ROUND(Regressions!G167, 1), NA())</f>
        <v>#N/A</v>
      </c>
      <c r="H157" s="549" t="e">
        <f>IF(ISNUMBER(Regressions!H167),ROUND(Regressions!H167, 1), NA())</f>
        <v>#N/A</v>
      </c>
      <c r="I157" s="550">
        <f>IF(ISNUMBER(Regressions!I167),ROUND(Regressions!I167, 1), NA())</f>
        <v>10</v>
      </c>
      <c r="J157" s="551">
        <f>IF(ISNUMBER(Regressions!K167),ROUND(Regressions!K167, 1), NA())</f>
        <v>100</v>
      </c>
      <c r="K157" s="547">
        <f>IF(ISNUMBER(Regressions!L167),ROUND(Regressions!L167, 1), NA())</f>
        <v>100</v>
      </c>
      <c r="L157" s="552" t="e">
        <f>IF(ISNUMBER(Regressions!M167),ROUND(Regressions!M167, 1), NA())</f>
        <v>#N/A</v>
      </c>
      <c r="M157" s="549" t="e">
        <f>IF(ISNUMBER(Regressions!N167),ROUND(Regressions!N167, 1), NA())</f>
        <v>#N/A</v>
      </c>
      <c r="N157" s="550">
        <f>IF(ISNUMBER(Regressions!O167),ROUND(Regressions!O167, 1), NA())</f>
        <v>0</v>
      </c>
      <c r="O157" s="551">
        <f>IF(ISNUMBER(Regressions!Q167),ROUND(Regressions!Q167, 1), NA())</f>
        <v>96</v>
      </c>
      <c r="P157" s="547" t="e">
        <f>IF(ISNUMBER(Regressions!R167),ROUND(Regressions!R167, 1), NA())</f>
        <v>#N/A</v>
      </c>
      <c r="Q157" s="553" t="e">
        <f>IF(ISNUMBER(Regressions!S167),ROUND(Regressions!S167, 1), NA())</f>
        <v>#N/A</v>
      </c>
      <c r="R157" s="549" t="e">
        <f>IF(ISNUMBER(Regressions!T167),ROUND(Regressions!T167, 1), NA())</f>
        <v>#N/A</v>
      </c>
      <c r="S157" s="550">
        <f>IF(ISNUMBER(Regressions!U167),ROUND(Regressions!U167, 1), NA())</f>
        <v>4</v>
      </c>
    </row>
    <row r="158" spans="1:19" hidden="1" x14ac:dyDescent="0.25">
      <c r="A158" s="542" t="str">
        <f>+Introduction!$C$7</f>
        <v>تونس</v>
      </c>
      <c r="B158" s="543">
        <f>IF(ISBLANK(Regressions!B168), " ", Regressions!B168)</f>
        <v>2030</v>
      </c>
      <c r="C158" s="542" t="str">
        <f>HLOOKUP(Introduction!$G$4,nametranslations,28,FALSE)</f>
        <v>خبرات</v>
      </c>
      <c r="D158" s="545" t="str">
        <f>IF(ISBLANK(Regressions!D168), " ", Regressions!D168)</f>
        <v xml:space="preserve"> </v>
      </c>
      <c r="E158" s="546" t="e">
        <f>IF(ISNUMBER(Regressions!E168),ROUND(Regressions!E168, 1), NA())</f>
        <v>#N/A</v>
      </c>
      <c r="F158" s="547" t="e">
        <f>IF(ISNUMBER(Regressions!F168),ROUND(Regressions!F168, 1), NA())</f>
        <v>#N/A</v>
      </c>
      <c r="G158" s="548" t="e">
        <f>IF(ISNUMBER(Regressions!G168),ROUND(Regressions!G168, 1), NA())</f>
        <v>#N/A</v>
      </c>
      <c r="H158" s="549" t="e">
        <f>IF(ISNUMBER(Regressions!H168),ROUND(Regressions!H168, 1), NA())</f>
        <v>#N/A</v>
      </c>
      <c r="I158" s="550" t="e">
        <f>IF(ISNUMBER(Regressions!I168),ROUND(Regressions!I168, 1), NA())</f>
        <v>#N/A</v>
      </c>
      <c r="J158" s="551">
        <f>IF(ISNUMBER(Regressions!K168),ROUND(Regressions!K168, 1), NA())</f>
        <v>100</v>
      </c>
      <c r="K158" s="547">
        <f>IF(ISNUMBER(Regressions!L168),ROUND(Regressions!L168, 1), NA())</f>
        <v>100</v>
      </c>
      <c r="L158" s="552" t="e">
        <f>IF(ISNUMBER(Regressions!M168),ROUND(Regressions!M168, 1), NA())</f>
        <v>#N/A</v>
      </c>
      <c r="M158" s="549" t="e">
        <f>IF(ISNUMBER(Regressions!N168),ROUND(Regressions!N168, 1), NA())</f>
        <v>#N/A</v>
      </c>
      <c r="N158" s="550">
        <f>IF(ISNUMBER(Regressions!O168),ROUND(Regressions!O168, 1), NA())</f>
        <v>0</v>
      </c>
      <c r="O158" s="551" t="e">
        <f>IF(ISNUMBER(Regressions!Q168),ROUND(Regressions!Q168, 1), NA())</f>
        <v>#N/A</v>
      </c>
      <c r="P158" s="547" t="e">
        <f>IF(ISNUMBER(Regressions!R168),ROUND(Regressions!R168, 1), NA())</f>
        <v>#N/A</v>
      </c>
      <c r="Q158" s="553" t="e">
        <f>IF(ISNUMBER(Regressions!S168),ROUND(Regressions!S168, 1), NA())</f>
        <v>#N/A</v>
      </c>
      <c r="R158" s="549" t="e">
        <f>IF(ISNUMBER(Regressions!T168),ROUND(Regressions!T168, 1), NA())</f>
        <v>#N/A</v>
      </c>
      <c r="S158" s="550" t="e">
        <f>IF(ISNUMBER(Regressions!U168),ROUND(Regressions!U168, 1), NA())</f>
        <v>#N/A</v>
      </c>
    </row>
    <row r="159" spans="1:19" x14ac:dyDescent="0.25">
      <c r="A159" s="542" t="str">
        <f>+Introduction!$C$7</f>
        <v>تونس</v>
      </c>
      <c r="B159" s="543">
        <f>IF(ISBLANK(Regressions!B169), " ", Regressions!B169)</f>
        <v>2000</v>
      </c>
      <c r="C159" s="542" t="str">
        <f>HLOOKUP(Introduction!$G$4,nametranslations,29,FALSE)</f>
        <v>ثانوي</v>
      </c>
      <c r="D159" s="545">
        <f>IF(ISBLANK(Regressions!D169), " ", Regressions!D169)</f>
        <v>1523253</v>
      </c>
      <c r="E159" s="546">
        <f>IF(ISNUMBER(Regressions!E169),ROUND(Regressions!E169, 1), NA())</f>
        <v>100</v>
      </c>
      <c r="F159" s="547">
        <f>IF(ISNUMBER(Regressions!F169),ROUND(Regressions!F169, 1), NA())</f>
        <v>100</v>
      </c>
      <c r="G159" s="548">
        <f>IF(ISNUMBER(Regressions!G169),ROUND(Regressions!G169, 1), NA())</f>
        <v>100</v>
      </c>
      <c r="H159" s="549">
        <f>IF(ISNUMBER(Regressions!H169),ROUND(Regressions!H169, 1), NA())</f>
        <v>0</v>
      </c>
      <c r="I159" s="550">
        <f>IF(ISNUMBER(Regressions!I169),ROUND(Regressions!I169, 1), NA())</f>
        <v>0</v>
      </c>
      <c r="J159" s="551">
        <f>IF(ISNUMBER(Regressions!K169),ROUND(Regressions!K169, 1), NA())</f>
        <v>100</v>
      </c>
      <c r="K159" s="547" t="e">
        <f>IF(ISNUMBER(Regressions!L169),ROUND(Regressions!L169, 1), NA())</f>
        <v>#N/A</v>
      </c>
      <c r="L159" s="552">
        <f>IF(ISNUMBER(Regressions!M169),ROUND(Regressions!M169, 1), NA())</f>
        <v>100</v>
      </c>
      <c r="M159" s="549" t="e">
        <f>IF(ISNUMBER(Regressions!N169),ROUND(Regressions!N169, 1), NA())</f>
        <v>#N/A</v>
      </c>
      <c r="N159" s="550" t="e">
        <f>IF(ISNUMBER(Regressions!O169),ROUND(Regressions!O169, 1), NA())</f>
        <v>#N/A</v>
      </c>
      <c r="O159" s="551">
        <f>IF(ISNUMBER(Regressions!Q169),ROUND(Regressions!Q169, 1), NA())</f>
        <v>100</v>
      </c>
      <c r="P159" s="547">
        <f>IF(ISNUMBER(Regressions!R169),ROUND(Regressions!R169, 1), NA())</f>
        <v>100</v>
      </c>
      <c r="Q159" s="553">
        <f>IF(ISNUMBER(Regressions!S169),ROUND(Regressions!S169, 1), NA())</f>
        <v>100</v>
      </c>
      <c r="R159" s="549">
        <f>IF(ISNUMBER(Regressions!T169),ROUND(Regressions!T169, 1), NA())</f>
        <v>0</v>
      </c>
      <c r="S159" s="550">
        <f>IF(ISNUMBER(Regressions!U169),ROUND(Regressions!U169, 1), NA())</f>
        <v>0</v>
      </c>
    </row>
    <row r="160" spans="1:19" x14ac:dyDescent="0.25">
      <c r="A160" s="542" t="str">
        <f>+Introduction!$C$7</f>
        <v>تونس</v>
      </c>
      <c r="B160" s="543">
        <f>IF(ISBLANK(Regressions!B170), " ", Regressions!B170)</f>
        <v>2001</v>
      </c>
      <c r="C160" s="542" t="str">
        <f>HLOOKUP(Introduction!$G$4,nametranslations,29,FALSE)</f>
        <v>ثانوي</v>
      </c>
      <c r="D160" s="545">
        <f>IF(ISBLANK(Regressions!D170), " ", Regressions!D170)</f>
        <v>1527994</v>
      </c>
      <c r="E160" s="546">
        <f>IF(ISNUMBER(Regressions!E170),ROUND(Regressions!E170, 1), NA())</f>
        <v>100</v>
      </c>
      <c r="F160" s="547">
        <f>IF(ISNUMBER(Regressions!F170),ROUND(Regressions!F170, 1), NA())</f>
        <v>100</v>
      </c>
      <c r="G160" s="548">
        <f>IF(ISNUMBER(Regressions!G170),ROUND(Regressions!G170, 1), NA())</f>
        <v>100</v>
      </c>
      <c r="H160" s="549">
        <f>IF(ISNUMBER(Regressions!H170),ROUND(Regressions!H170, 1), NA())</f>
        <v>0</v>
      </c>
      <c r="I160" s="550">
        <f>IF(ISNUMBER(Regressions!I170),ROUND(Regressions!I170, 1), NA())</f>
        <v>0</v>
      </c>
      <c r="J160" s="551">
        <f>IF(ISNUMBER(Regressions!K170),ROUND(Regressions!K170, 1), NA())</f>
        <v>100</v>
      </c>
      <c r="K160" s="547" t="e">
        <f>IF(ISNUMBER(Regressions!L170),ROUND(Regressions!L170, 1), NA())</f>
        <v>#N/A</v>
      </c>
      <c r="L160" s="552">
        <f>IF(ISNUMBER(Regressions!M170),ROUND(Regressions!M170, 1), NA())</f>
        <v>100</v>
      </c>
      <c r="M160" s="549" t="e">
        <f>IF(ISNUMBER(Regressions!N170),ROUND(Regressions!N170, 1), NA())</f>
        <v>#N/A</v>
      </c>
      <c r="N160" s="550" t="e">
        <f>IF(ISNUMBER(Regressions!O170),ROUND(Regressions!O170, 1), NA())</f>
        <v>#N/A</v>
      </c>
      <c r="O160" s="551">
        <f>IF(ISNUMBER(Regressions!Q170),ROUND(Regressions!Q170, 1), NA())</f>
        <v>100</v>
      </c>
      <c r="P160" s="547">
        <f>IF(ISNUMBER(Regressions!R170),ROUND(Regressions!R170, 1), NA())</f>
        <v>100</v>
      </c>
      <c r="Q160" s="553">
        <f>IF(ISNUMBER(Regressions!S170),ROUND(Regressions!S170, 1), NA())</f>
        <v>100</v>
      </c>
      <c r="R160" s="549">
        <f>IF(ISNUMBER(Regressions!T170),ROUND(Regressions!T170, 1), NA())</f>
        <v>0</v>
      </c>
      <c r="S160" s="550">
        <f>IF(ISNUMBER(Regressions!U170),ROUND(Regressions!U170, 1), NA())</f>
        <v>0</v>
      </c>
    </row>
    <row r="161" spans="1:19" x14ac:dyDescent="0.25">
      <c r="A161" s="542" t="str">
        <f>+Introduction!$C$7</f>
        <v>تونس</v>
      </c>
      <c r="B161" s="543">
        <f>IF(ISBLANK(Regressions!B171), " ", Regressions!B171)</f>
        <v>2002</v>
      </c>
      <c r="C161" s="542" t="str">
        <f>HLOOKUP(Introduction!$G$4,nametranslations,29,FALSE)</f>
        <v>ثانوي</v>
      </c>
      <c r="D161" s="545">
        <f>IF(ISBLANK(Regressions!D171), " ", Regressions!D171)</f>
        <v>1528764</v>
      </c>
      <c r="E161" s="546">
        <f>IF(ISNUMBER(Regressions!E171),ROUND(Regressions!E171, 1), NA())</f>
        <v>100</v>
      </c>
      <c r="F161" s="547">
        <f>IF(ISNUMBER(Regressions!F171),ROUND(Regressions!F171, 1), NA())</f>
        <v>100</v>
      </c>
      <c r="G161" s="548">
        <f>IF(ISNUMBER(Regressions!G171),ROUND(Regressions!G171, 1), NA())</f>
        <v>100</v>
      </c>
      <c r="H161" s="549">
        <f>IF(ISNUMBER(Regressions!H171),ROUND(Regressions!H171, 1), NA())</f>
        <v>0</v>
      </c>
      <c r="I161" s="550">
        <f>IF(ISNUMBER(Regressions!I171),ROUND(Regressions!I171, 1), NA())</f>
        <v>0</v>
      </c>
      <c r="J161" s="551">
        <f>IF(ISNUMBER(Regressions!K171),ROUND(Regressions!K171, 1), NA())</f>
        <v>100</v>
      </c>
      <c r="K161" s="547" t="e">
        <f>IF(ISNUMBER(Regressions!L171),ROUND(Regressions!L171, 1), NA())</f>
        <v>#N/A</v>
      </c>
      <c r="L161" s="552">
        <f>IF(ISNUMBER(Regressions!M171),ROUND(Regressions!M171, 1), NA())</f>
        <v>100</v>
      </c>
      <c r="M161" s="549" t="e">
        <f>IF(ISNUMBER(Regressions!N171),ROUND(Regressions!N171, 1), NA())</f>
        <v>#N/A</v>
      </c>
      <c r="N161" s="550" t="e">
        <f>IF(ISNUMBER(Regressions!O171),ROUND(Regressions!O171, 1), NA())</f>
        <v>#N/A</v>
      </c>
      <c r="O161" s="551">
        <f>IF(ISNUMBER(Regressions!Q171),ROUND(Regressions!Q171, 1), NA())</f>
        <v>100</v>
      </c>
      <c r="P161" s="547">
        <f>IF(ISNUMBER(Regressions!R171),ROUND(Regressions!R171, 1), NA())</f>
        <v>100</v>
      </c>
      <c r="Q161" s="553">
        <f>IF(ISNUMBER(Regressions!S171),ROUND(Regressions!S171, 1), NA())</f>
        <v>100</v>
      </c>
      <c r="R161" s="549">
        <f>IF(ISNUMBER(Regressions!T171),ROUND(Regressions!T171, 1), NA())</f>
        <v>0</v>
      </c>
      <c r="S161" s="550">
        <f>IF(ISNUMBER(Regressions!U171),ROUND(Regressions!U171, 1), NA())</f>
        <v>0</v>
      </c>
    </row>
    <row r="162" spans="1:19" x14ac:dyDescent="0.25">
      <c r="A162" s="542" t="str">
        <f>+Introduction!$C$7</f>
        <v>تونس</v>
      </c>
      <c r="B162" s="543">
        <f>IF(ISBLANK(Regressions!B172), " ", Regressions!B172)</f>
        <v>2003</v>
      </c>
      <c r="C162" s="542" t="str">
        <f>HLOOKUP(Introduction!$G$4,nametranslations,29,FALSE)</f>
        <v>ثانوي</v>
      </c>
      <c r="D162" s="545">
        <f>IF(ISBLANK(Regressions!D172), " ", Regressions!D172)</f>
        <v>1523773</v>
      </c>
      <c r="E162" s="546">
        <f>IF(ISNUMBER(Regressions!E172),ROUND(Regressions!E172, 1), NA())</f>
        <v>100</v>
      </c>
      <c r="F162" s="547">
        <f>IF(ISNUMBER(Regressions!F172),ROUND(Regressions!F172, 1), NA())</f>
        <v>100</v>
      </c>
      <c r="G162" s="548">
        <f>IF(ISNUMBER(Regressions!G172),ROUND(Regressions!G172, 1), NA())</f>
        <v>100</v>
      </c>
      <c r="H162" s="549">
        <f>IF(ISNUMBER(Regressions!H172),ROUND(Regressions!H172, 1), NA())</f>
        <v>0</v>
      </c>
      <c r="I162" s="550">
        <f>IF(ISNUMBER(Regressions!I172),ROUND(Regressions!I172, 1), NA())</f>
        <v>0</v>
      </c>
      <c r="J162" s="551">
        <f>IF(ISNUMBER(Regressions!K172),ROUND(Regressions!K172, 1), NA())</f>
        <v>100</v>
      </c>
      <c r="K162" s="547" t="e">
        <f>IF(ISNUMBER(Regressions!L172),ROUND(Regressions!L172, 1), NA())</f>
        <v>#N/A</v>
      </c>
      <c r="L162" s="552">
        <f>IF(ISNUMBER(Regressions!M172),ROUND(Regressions!M172, 1), NA())</f>
        <v>100</v>
      </c>
      <c r="M162" s="549" t="e">
        <f>IF(ISNUMBER(Regressions!N172),ROUND(Regressions!N172, 1), NA())</f>
        <v>#N/A</v>
      </c>
      <c r="N162" s="550" t="e">
        <f>IF(ISNUMBER(Regressions!O172),ROUND(Regressions!O172, 1), NA())</f>
        <v>#N/A</v>
      </c>
      <c r="O162" s="551">
        <f>IF(ISNUMBER(Regressions!Q172),ROUND(Regressions!Q172, 1), NA())</f>
        <v>100</v>
      </c>
      <c r="P162" s="547">
        <f>IF(ISNUMBER(Regressions!R172),ROUND(Regressions!R172, 1), NA())</f>
        <v>100</v>
      </c>
      <c r="Q162" s="553">
        <f>IF(ISNUMBER(Regressions!S172),ROUND(Regressions!S172, 1), NA())</f>
        <v>100</v>
      </c>
      <c r="R162" s="549">
        <f>IF(ISNUMBER(Regressions!T172),ROUND(Regressions!T172, 1), NA())</f>
        <v>0</v>
      </c>
      <c r="S162" s="550">
        <f>IF(ISNUMBER(Regressions!U172),ROUND(Regressions!U172, 1), NA())</f>
        <v>0</v>
      </c>
    </row>
    <row r="163" spans="1:19" x14ac:dyDescent="0.25">
      <c r="A163" s="542" t="str">
        <f>+Introduction!$C$7</f>
        <v>تونس</v>
      </c>
      <c r="B163" s="543">
        <f>IF(ISBLANK(Regressions!B173), " ", Regressions!B173)</f>
        <v>2004</v>
      </c>
      <c r="C163" s="542" t="str">
        <f>HLOOKUP(Introduction!$G$4,nametranslations,29,FALSE)</f>
        <v>ثانوي</v>
      </c>
      <c r="D163" s="545">
        <f>IF(ISBLANK(Regressions!D173), " ", Regressions!D173)</f>
        <v>1512452</v>
      </c>
      <c r="E163" s="546">
        <f>IF(ISNUMBER(Regressions!E173),ROUND(Regressions!E173, 1), NA())</f>
        <v>100</v>
      </c>
      <c r="F163" s="547">
        <f>IF(ISNUMBER(Regressions!F173),ROUND(Regressions!F173, 1), NA())</f>
        <v>100</v>
      </c>
      <c r="G163" s="548">
        <f>IF(ISNUMBER(Regressions!G173),ROUND(Regressions!G173, 1), NA())</f>
        <v>100</v>
      </c>
      <c r="H163" s="549">
        <f>IF(ISNUMBER(Regressions!H173),ROUND(Regressions!H173, 1), NA())</f>
        <v>0</v>
      </c>
      <c r="I163" s="550">
        <f>IF(ISNUMBER(Regressions!I173),ROUND(Regressions!I173, 1), NA())</f>
        <v>0</v>
      </c>
      <c r="J163" s="551">
        <f>IF(ISNUMBER(Regressions!K173),ROUND(Regressions!K173, 1), NA())</f>
        <v>100</v>
      </c>
      <c r="K163" s="547" t="e">
        <f>IF(ISNUMBER(Regressions!L173),ROUND(Regressions!L173, 1), NA())</f>
        <v>#N/A</v>
      </c>
      <c r="L163" s="552">
        <f>IF(ISNUMBER(Regressions!M173),ROUND(Regressions!M173, 1), NA())</f>
        <v>100</v>
      </c>
      <c r="M163" s="549" t="e">
        <f>IF(ISNUMBER(Regressions!N173),ROUND(Regressions!N173, 1), NA())</f>
        <v>#N/A</v>
      </c>
      <c r="N163" s="550" t="e">
        <f>IF(ISNUMBER(Regressions!O173),ROUND(Regressions!O173, 1), NA())</f>
        <v>#N/A</v>
      </c>
      <c r="O163" s="551">
        <f>IF(ISNUMBER(Regressions!Q173),ROUND(Regressions!Q173, 1), NA())</f>
        <v>100</v>
      </c>
      <c r="P163" s="547">
        <f>IF(ISNUMBER(Regressions!R173),ROUND(Regressions!R173, 1), NA())</f>
        <v>100</v>
      </c>
      <c r="Q163" s="553">
        <f>IF(ISNUMBER(Regressions!S173),ROUND(Regressions!S173, 1), NA())</f>
        <v>100</v>
      </c>
      <c r="R163" s="549">
        <f>IF(ISNUMBER(Regressions!T173),ROUND(Regressions!T173, 1), NA())</f>
        <v>0</v>
      </c>
      <c r="S163" s="550">
        <f>IF(ISNUMBER(Regressions!U173),ROUND(Regressions!U173, 1), NA())</f>
        <v>0</v>
      </c>
    </row>
    <row r="164" spans="1:19" x14ac:dyDescent="0.25">
      <c r="A164" s="542" t="str">
        <f>+Introduction!$C$7</f>
        <v>تونس</v>
      </c>
      <c r="B164" s="543">
        <f>IF(ISBLANK(Regressions!B174), " ", Regressions!B174)</f>
        <v>2005</v>
      </c>
      <c r="C164" s="542" t="str">
        <f>HLOOKUP(Introduction!$G$4,nametranslations,29,FALSE)</f>
        <v>ثانوي</v>
      </c>
      <c r="D164" s="545">
        <f>IF(ISBLANK(Regressions!D174), " ", Regressions!D174)</f>
        <v>1485474</v>
      </c>
      <c r="E164" s="546">
        <f>IF(ISNUMBER(Regressions!E174),ROUND(Regressions!E174, 1), NA())</f>
        <v>100</v>
      </c>
      <c r="F164" s="547">
        <f>IF(ISNUMBER(Regressions!F174),ROUND(Regressions!F174, 1), NA())</f>
        <v>100</v>
      </c>
      <c r="G164" s="548">
        <f>IF(ISNUMBER(Regressions!G174),ROUND(Regressions!G174, 1), NA())</f>
        <v>100</v>
      </c>
      <c r="H164" s="549">
        <f>IF(ISNUMBER(Regressions!H174),ROUND(Regressions!H174, 1), NA())</f>
        <v>0</v>
      </c>
      <c r="I164" s="550">
        <f>IF(ISNUMBER(Regressions!I174),ROUND(Regressions!I174, 1), NA())</f>
        <v>0</v>
      </c>
      <c r="J164" s="551">
        <f>IF(ISNUMBER(Regressions!K174),ROUND(Regressions!K174, 1), NA())</f>
        <v>100</v>
      </c>
      <c r="K164" s="547" t="e">
        <f>IF(ISNUMBER(Regressions!L174),ROUND(Regressions!L174, 1), NA())</f>
        <v>#N/A</v>
      </c>
      <c r="L164" s="552">
        <f>IF(ISNUMBER(Regressions!M174),ROUND(Regressions!M174, 1), NA())</f>
        <v>100</v>
      </c>
      <c r="M164" s="549" t="e">
        <f>IF(ISNUMBER(Regressions!N174),ROUND(Regressions!N174, 1), NA())</f>
        <v>#N/A</v>
      </c>
      <c r="N164" s="550" t="e">
        <f>IF(ISNUMBER(Regressions!O174),ROUND(Regressions!O174, 1), NA())</f>
        <v>#N/A</v>
      </c>
      <c r="O164" s="551">
        <f>IF(ISNUMBER(Regressions!Q174),ROUND(Regressions!Q174, 1), NA())</f>
        <v>100</v>
      </c>
      <c r="P164" s="547">
        <f>IF(ISNUMBER(Regressions!R174),ROUND(Regressions!R174, 1), NA())</f>
        <v>100</v>
      </c>
      <c r="Q164" s="553">
        <f>IF(ISNUMBER(Regressions!S174),ROUND(Regressions!S174, 1), NA())</f>
        <v>100</v>
      </c>
      <c r="R164" s="549">
        <f>IF(ISNUMBER(Regressions!T174),ROUND(Regressions!T174, 1), NA())</f>
        <v>0</v>
      </c>
      <c r="S164" s="550">
        <f>IF(ISNUMBER(Regressions!U174),ROUND(Regressions!U174, 1), NA())</f>
        <v>0</v>
      </c>
    </row>
    <row r="165" spans="1:19" x14ac:dyDescent="0.25">
      <c r="A165" s="542" t="str">
        <f>+Introduction!$C$7</f>
        <v>تونس</v>
      </c>
      <c r="B165" s="543">
        <f>IF(ISBLANK(Regressions!B175), " ", Regressions!B175)</f>
        <v>2006</v>
      </c>
      <c r="C165" s="542" t="str">
        <f>HLOOKUP(Introduction!$G$4,nametranslations,29,FALSE)</f>
        <v>ثانوي</v>
      </c>
      <c r="D165" s="545">
        <f>IF(ISBLANK(Regressions!D175), " ", Regressions!D175)</f>
        <v>1450825</v>
      </c>
      <c r="E165" s="546">
        <f>IF(ISNUMBER(Regressions!E175),ROUND(Regressions!E175, 1), NA())</f>
        <v>100</v>
      </c>
      <c r="F165" s="547">
        <f>IF(ISNUMBER(Regressions!F175),ROUND(Regressions!F175, 1), NA())</f>
        <v>100</v>
      </c>
      <c r="G165" s="548">
        <f>IF(ISNUMBER(Regressions!G175),ROUND(Regressions!G175, 1), NA())</f>
        <v>100</v>
      </c>
      <c r="H165" s="549">
        <f>IF(ISNUMBER(Regressions!H175),ROUND(Regressions!H175, 1), NA())</f>
        <v>0</v>
      </c>
      <c r="I165" s="550">
        <f>IF(ISNUMBER(Regressions!I175),ROUND(Regressions!I175, 1), NA())</f>
        <v>0</v>
      </c>
      <c r="J165" s="551">
        <f>IF(ISNUMBER(Regressions!K175),ROUND(Regressions!K175, 1), NA())</f>
        <v>100</v>
      </c>
      <c r="K165" s="547" t="e">
        <f>IF(ISNUMBER(Regressions!L175),ROUND(Regressions!L175, 1), NA())</f>
        <v>#N/A</v>
      </c>
      <c r="L165" s="552">
        <f>IF(ISNUMBER(Regressions!M175),ROUND(Regressions!M175, 1), NA())</f>
        <v>100</v>
      </c>
      <c r="M165" s="549" t="e">
        <f>IF(ISNUMBER(Regressions!N175),ROUND(Regressions!N175, 1), NA())</f>
        <v>#N/A</v>
      </c>
      <c r="N165" s="550" t="e">
        <f>IF(ISNUMBER(Regressions!O175),ROUND(Regressions!O175, 1), NA())</f>
        <v>#N/A</v>
      </c>
      <c r="O165" s="551">
        <f>IF(ISNUMBER(Regressions!Q175),ROUND(Regressions!Q175, 1), NA())</f>
        <v>100</v>
      </c>
      <c r="P165" s="547">
        <f>IF(ISNUMBER(Regressions!R175),ROUND(Regressions!R175, 1), NA())</f>
        <v>100</v>
      </c>
      <c r="Q165" s="553">
        <f>IF(ISNUMBER(Regressions!S175),ROUND(Regressions!S175, 1), NA())</f>
        <v>100</v>
      </c>
      <c r="R165" s="549">
        <f>IF(ISNUMBER(Regressions!T175),ROUND(Regressions!T175, 1), NA())</f>
        <v>0</v>
      </c>
      <c r="S165" s="550">
        <f>IF(ISNUMBER(Regressions!U175),ROUND(Regressions!U175, 1), NA())</f>
        <v>0</v>
      </c>
    </row>
    <row r="166" spans="1:19" x14ac:dyDescent="0.25">
      <c r="A166" s="542" t="str">
        <f>+Introduction!$C$7</f>
        <v>تونس</v>
      </c>
      <c r="B166" s="543">
        <f>IF(ISBLANK(Regressions!B176), " ", Regressions!B176)</f>
        <v>2007</v>
      </c>
      <c r="C166" s="542" t="str">
        <f>HLOOKUP(Introduction!$G$4,nametranslations,29,FALSE)</f>
        <v>ثانوي</v>
      </c>
      <c r="D166" s="545">
        <f>IF(ISBLANK(Regressions!D176), " ", Regressions!D176)</f>
        <v>1415276</v>
      </c>
      <c r="E166" s="546">
        <f>IF(ISNUMBER(Regressions!E176),ROUND(Regressions!E176, 1), NA())</f>
        <v>100</v>
      </c>
      <c r="F166" s="547">
        <f>IF(ISNUMBER(Regressions!F176),ROUND(Regressions!F176, 1), NA())</f>
        <v>100</v>
      </c>
      <c r="G166" s="548">
        <f>IF(ISNUMBER(Regressions!G176),ROUND(Regressions!G176, 1), NA())</f>
        <v>100</v>
      </c>
      <c r="H166" s="549">
        <f>IF(ISNUMBER(Regressions!H176),ROUND(Regressions!H176, 1), NA())</f>
        <v>0</v>
      </c>
      <c r="I166" s="550">
        <f>IF(ISNUMBER(Regressions!I176),ROUND(Regressions!I176, 1), NA())</f>
        <v>0</v>
      </c>
      <c r="J166" s="551">
        <f>IF(ISNUMBER(Regressions!K176),ROUND(Regressions!K176, 1), NA())</f>
        <v>100</v>
      </c>
      <c r="K166" s="547" t="e">
        <f>IF(ISNUMBER(Regressions!L176),ROUND(Regressions!L176, 1), NA())</f>
        <v>#N/A</v>
      </c>
      <c r="L166" s="552">
        <f>IF(ISNUMBER(Regressions!M176),ROUND(Regressions!M176, 1), NA())</f>
        <v>100</v>
      </c>
      <c r="M166" s="549" t="e">
        <f>IF(ISNUMBER(Regressions!N176),ROUND(Regressions!N176, 1), NA())</f>
        <v>#N/A</v>
      </c>
      <c r="N166" s="550" t="e">
        <f>IF(ISNUMBER(Regressions!O176),ROUND(Regressions!O176, 1), NA())</f>
        <v>#N/A</v>
      </c>
      <c r="O166" s="551">
        <f>IF(ISNUMBER(Regressions!Q176),ROUND(Regressions!Q176, 1), NA())</f>
        <v>100</v>
      </c>
      <c r="P166" s="547">
        <f>IF(ISNUMBER(Regressions!R176),ROUND(Regressions!R176, 1), NA())</f>
        <v>100</v>
      </c>
      <c r="Q166" s="553">
        <f>IF(ISNUMBER(Regressions!S176),ROUND(Regressions!S176, 1), NA())</f>
        <v>100</v>
      </c>
      <c r="R166" s="549">
        <f>IF(ISNUMBER(Regressions!T176),ROUND(Regressions!T176, 1), NA())</f>
        <v>0</v>
      </c>
      <c r="S166" s="550">
        <f>IF(ISNUMBER(Regressions!U176),ROUND(Regressions!U176, 1), NA())</f>
        <v>0</v>
      </c>
    </row>
    <row r="167" spans="1:19" x14ac:dyDescent="0.25">
      <c r="A167" s="542" t="str">
        <f>+Introduction!$C$7</f>
        <v>تونس</v>
      </c>
      <c r="B167" s="543">
        <f>IF(ISBLANK(Regressions!B177), " ", Regressions!B177)</f>
        <v>2008</v>
      </c>
      <c r="C167" s="542" t="str">
        <f>HLOOKUP(Introduction!$G$4,nametranslations,29,FALSE)</f>
        <v>ثانوي</v>
      </c>
      <c r="D167" s="545">
        <f>IF(ISBLANK(Regressions!D177), " ", Regressions!D177)</f>
        <v>1382959</v>
      </c>
      <c r="E167" s="546">
        <f>IF(ISNUMBER(Regressions!E177),ROUND(Regressions!E177, 1), NA())</f>
        <v>100</v>
      </c>
      <c r="F167" s="547">
        <f>IF(ISNUMBER(Regressions!F177),ROUND(Regressions!F177, 1), NA())</f>
        <v>100</v>
      </c>
      <c r="G167" s="548">
        <f>IF(ISNUMBER(Regressions!G177),ROUND(Regressions!G177, 1), NA())</f>
        <v>100</v>
      </c>
      <c r="H167" s="549">
        <f>IF(ISNUMBER(Regressions!H177),ROUND(Regressions!H177, 1), NA())</f>
        <v>0</v>
      </c>
      <c r="I167" s="550">
        <f>IF(ISNUMBER(Regressions!I177),ROUND(Regressions!I177, 1), NA())</f>
        <v>0</v>
      </c>
      <c r="J167" s="551">
        <f>IF(ISNUMBER(Regressions!K177),ROUND(Regressions!K177, 1), NA())</f>
        <v>100</v>
      </c>
      <c r="K167" s="547" t="e">
        <f>IF(ISNUMBER(Regressions!L177),ROUND(Regressions!L177, 1), NA())</f>
        <v>#N/A</v>
      </c>
      <c r="L167" s="552">
        <f>IF(ISNUMBER(Regressions!M177),ROUND(Regressions!M177, 1), NA())</f>
        <v>100</v>
      </c>
      <c r="M167" s="549" t="e">
        <f>IF(ISNUMBER(Regressions!N177),ROUND(Regressions!N177, 1), NA())</f>
        <v>#N/A</v>
      </c>
      <c r="N167" s="550" t="e">
        <f>IF(ISNUMBER(Regressions!O177),ROUND(Regressions!O177, 1), NA())</f>
        <v>#N/A</v>
      </c>
      <c r="O167" s="551">
        <f>IF(ISNUMBER(Regressions!Q177),ROUND(Regressions!Q177, 1), NA())</f>
        <v>100</v>
      </c>
      <c r="P167" s="547">
        <f>IF(ISNUMBER(Regressions!R177),ROUND(Regressions!R177, 1), NA())</f>
        <v>100</v>
      </c>
      <c r="Q167" s="553">
        <f>IF(ISNUMBER(Regressions!S177),ROUND(Regressions!S177, 1), NA())</f>
        <v>100</v>
      </c>
      <c r="R167" s="549">
        <f>IF(ISNUMBER(Regressions!T177),ROUND(Regressions!T177, 1), NA())</f>
        <v>0</v>
      </c>
      <c r="S167" s="550">
        <f>IF(ISNUMBER(Regressions!U177),ROUND(Regressions!U177, 1), NA())</f>
        <v>0</v>
      </c>
    </row>
    <row r="168" spans="1:19" x14ac:dyDescent="0.25">
      <c r="A168" s="542" t="str">
        <f>+Introduction!$C$7</f>
        <v>تونس</v>
      </c>
      <c r="B168" s="543">
        <f>IF(ISBLANK(Regressions!B178), " ", Regressions!B178)</f>
        <v>2009</v>
      </c>
      <c r="C168" s="542" t="str">
        <f>HLOOKUP(Introduction!$G$4,nametranslations,29,FALSE)</f>
        <v>ثانوي</v>
      </c>
      <c r="D168" s="545">
        <f>IF(ISBLANK(Regressions!D178), " ", Regressions!D178)</f>
        <v>1352628</v>
      </c>
      <c r="E168" s="546">
        <f>IF(ISNUMBER(Regressions!E178),ROUND(Regressions!E178, 1), NA())</f>
        <v>100</v>
      </c>
      <c r="F168" s="547">
        <f>IF(ISNUMBER(Regressions!F178),ROUND(Regressions!F178, 1), NA())</f>
        <v>100</v>
      </c>
      <c r="G168" s="548">
        <f>IF(ISNUMBER(Regressions!G178),ROUND(Regressions!G178, 1), NA())</f>
        <v>100</v>
      </c>
      <c r="H168" s="549">
        <f>IF(ISNUMBER(Regressions!H178),ROUND(Regressions!H178, 1), NA())</f>
        <v>0</v>
      </c>
      <c r="I168" s="550">
        <f>IF(ISNUMBER(Regressions!I178),ROUND(Regressions!I178, 1), NA())</f>
        <v>0</v>
      </c>
      <c r="J168" s="551">
        <f>IF(ISNUMBER(Regressions!K178),ROUND(Regressions!K178, 1), NA())</f>
        <v>100</v>
      </c>
      <c r="K168" s="547" t="e">
        <f>IF(ISNUMBER(Regressions!L178),ROUND(Regressions!L178, 1), NA())</f>
        <v>#N/A</v>
      </c>
      <c r="L168" s="552">
        <f>IF(ISNUMBER(Regressions!M178),ROUND(Regressions!M178, 1), NA())</f>
        <v>100</v>
      </c>
      <c r="M168" s="549" t="e">
        <f>IF(ISNUMBER(Regressions!N178),ROUND(Regressions!N178, 1), NA())</f>
        <v>#N/A</v>
      </c>
      <c r="N168" s="550" t="e">
        <f>IF(ISNUMBER(Regressions!O178),ROUND(Regressions!O178, 1), NA())</f>
        <v>#N/A</v>
      </c>
      <c r="O168" s="551">
        <f>IF(ISNUMBER(Regressions!Q178),ROUND(Regressions!Q178, 1), NA())</f>
        <v>100</v>
      </c>
      <c r="P168" s="547">
        <f>IF(ISNUMBER(Regressions!R178),ROUND(Regressions!R178, 1), NA())</f>
        <v>100</v>
      </c>
      <c r="Q168" s="553">
        <f>IF(ISNUMBER(Regressions!S178),ROUND(Regressions!S178, 1), NA())</f>
        <v>100</v>
      </c>
      <c r="R168" s="549">
        <f>IF(ISNUMBER(Regressions!T178),ROUND(Regressions!T178, 1), NA())</f>
        <v>0</v>
      </c>
      <c r="S168" s="550">
        <f>IF(ISNUMBER(Regressions!U178),ROUND(Regressions!U178, 1), NA())</f>
        <v>0</v>
      </c>
    </row>
    <row r="169" spans="1:19" x14ac:dyDescent="0.25">
      <c r="A169" s="542" t="str">
        <f>+Introduction!$C$7</f>
        <v>تونس</v>
      </c>
      <c r="B169" s="543">
        <f>IF(ISBLANK(Regressions!B179), " ", Regressions!B179)</f>
        <v>2010</v>
      </c>
      <c r="C169" s="542" t="str">
        <f>HLOOKUP(Introduction!$G$4,nametranslations,29,FALSE)</f>
        <v>ثانوي</v>
      </c>
      <c r="D169" s="545">
        <f>IF(ISBLANK(Regressions!D179), " ", Regressions!D179)</f>
        <v>1320868</v>
      </c>
      <c r="E169" s="546">
        <f>IF(ISNUMBER(Regressions!E179),ROUND(Regressions!E179, 1), NA())</f>
        <v>100</v>
      </c>
      <c r="F169" s="547">
        <f>IF(ISNUMBER(Regressions!F179),ROUND(Regressions!F179, 1), NA())</f>
        <v>100</v>
      </c>
      <c r="G169" s="548">
        <f>IF(ISNUMBER(Regressions!G179),ROUND(Regressions!G179, 1), NA())</f>
        <v>100</v>
      </c>
      <c r="H169" s="549">
        <f>IF(ISNUMBER(Regressions!H179),ROUND(Regressions!H179, 1), NA())</f>
        <v>0</v>
      </c>
      <c r="I169" s="550">
        <f>IF(ISNUMBER(Regressions!I179),ROUND(Regressions!I179, 1), NA())</f>
        <v>0</v>
      </c>
      <c r="J169" s="551">
        <f>IF(ISNUMBER(Regressions!K179),ROUND(Regressions!K179, 1), NA())</f>
        <v>100</v>
      </c>
      <c r="K169" s="547" t="e">
        <f>IF(ISNUMBER(Regressions!L179),ROUND(Regressions!L179, 1), NA())</f>
        <v>#N/A</v>
      </c>
      <c r="L169" s="552">
        <f>IF(ISNUMBER(Regressions!M179),ROUND(Regressions!M179, 1), NA())</f>
        <v>100</v>
      </c>
      <c r="M169" s="549" t="e">
        <f>IF(ISNUMBER(Regressions!N179),ROUND(Regressions!N179, 1), NA())</f>
        <v>#N/A</v>
      </c>
      <c r="N169" s="550" t="e">
        <f>IF(ISNUMBER(Regressions!O179),ROUND(Regressions!O179, 1), NA())</f>
        <v>#N/A</v>
      </c>
      <c r="O169" s="551">
        <f>IF(ISNUMBER(Regressions!Q179),ROUND(Regressions!Q179, 1), NA())</f>
        <v>100</v>
      </c>
      <c r="P169" s="547">
        <f>IF(ISNUMBER(Regressions!R179),ROUND(Regressions!R179, 1), NA())</f>
        <v>100</v>
      </c>
      <c r="Q169" s="553">
        <f>IF(ISNUMBER(Regressions!S179),ROUND(Regressions!S179, 1), NA())</f>
        <v>100</v>
      </c>
      <c r="R169" s="549">
        <f>IF(ISNUMBER(Regressions!T179),ROUND(Regressions!T179, 1), NA())</f>
        <v>0</v>
      </c>
      <c r="S169" s="550">
        <f>IF(ISNUMBER(Regressions!U179),ROUND(Regressions!U179, 1), NA())</f>
        <v>0</v>
      </c>
    </row>
    <row r="170" spans="1:19" x14ac:dyDescent="0.25">
      <c r="A170" s="542" t="str">
        <f>+Introduction!$C$7</f>
        <v>تونس</v>
      </c>
      <c r="B170" s="543">
        <f>IF(ISBLANK(Regressions!B180), " ", Regressions!B180)</f>
        <v>2011</v>
      </c>
      <c r="C170" s="542" t="str">
        <f>HLOOKUP(Introduction!$G$4,nametranslations,29,FALSE)</f>
        <v>ثانوي</v>
      </c>
      <c r="D170" s="545">
        <f>IF(ISBLANK(Regressions!D180), " ", Regressions!D180)</f>
        <v>1289606</v>
      </c>
      <c r="E170" s="546">
        <f>IF(ISNUMBER(Regressions!E180),ROUND(Regressions!E180, 1), NA())</f>
        <v>100</v>
      </c>
      <c r="F170" s="547">
        <f>IF(ISNUMBER(Regressions!F180),ROUND(Regressions!F180, 1), NA())</f>
        <v>100</v>
      </c>
      <c r="G170" s="548">
        <f>IF(ISNUMBER(Regressions!G180),ROUND(Regressions!G180, 1), NA())</f>
        <v>100</v>
      </c>
      <c r="H170" s="549">
        <f>IF(ISNUMBER(Regressions!H180),ROUND(Regressions!H180, 1), NA())</f>
        <v>0</v>
      </c>
      <c r="I170" s="550">
        <f>IF(ISNUMBER(Regressions!I180),ROUND(Regressions!I180, 1), NA())</f>
        <v>0</v>
      </c>
      <c r="J170" s="551">
        <f>IF(ISNUMBER(Regressions!K180),ROUND(Regressions!K180, 1), NA())</f>
        <v>100</v>
      </c>
      <c r="K170" s="547">
        <f>IF(ISNUMBER(Regressions!L180),ROUND(Regressions!L180, 1), NA())</f>
        <v>97.7</v>
      </c>
      <c r="L170" s="552">
        <f>IF(ISNUMBER(Regressions!M180),ROUND(Regressions!M180, 1), NA())</f>
        <v>97.7</v>
      </c>
      <c r="M170" s="549">
        <f>IF(ISNUMBER(Regressions!N180),ROUND(Regressions!N180, 1), NA())</f>
        <v>0</v>
      </c>
      <c r="N170" s="550">
        <f>IF(ISNUMBER(Regressions!O180),ROUND(Regressions!O180, 1), NA())</f>
        <v>2.2999999999999998</v>
      </c>
      <c r="O170" s="551">
        <f>IF(ISNUMBER(Regressions!Q180),ROUND(Regressions!Q180, 1), NA())</f>
        <v>100</v>
      </c>
      <c r="P170" s="547">
        <f>IF(ISNUMBER(Regressions!R180),ROUND(Regressions!R180, 1), NA())</f>
        <v>100</v>
      </c>
      <c r="Q170" s="553">
        <f>IF(ISNUMBER(Regressions!S180),ROUND(Regressions!S180, 1), NA())</f>
        <v>100</v>
      </c>
      <c r="R170" s="549">
        <f>IF(ISNUMBER(Regressions!T180),ROUND(Regressions!T180, 1), NA())</f>
        <v>0</v>
      </c>
      <c r="S170" s="550">
        <f>IF(ISNUMBER(Regressions!U180),ROUND(Regressions!U180, 1), NA())</f>
        <v>0</v>
      </c>
    </row>
    <row r="171" spans="1:19" x14ac:dyDescent="0.25">
      <c r="A171" s="542" t="str">
        <f>+Introduction!$C$7</f>
        <v>تونس</v>
      </c>
      <c r="B171" s="543">
        <f>IF(ISBLANK(Regressions!B181), " ", Regressions!B181)</f>
        <v>2012</v>
      </c>
      <c r="C171" s="542" t="str">
        <f>HLOOKUP(Introduction!$G$4,nametranslations,29,FALSE)</f>
        <v>ثانوي</v>
      </c>
      <c r="D171" s="545">
        <f>IF(ISBLANK(Regressions!D181), " ", Regressions!D181)</f>
        <v>1258069</v>
      </c>
      <c r="E171" s="546">
        <f>IF(ISNUMBER(Regressions!E181),ROUND(Regressions!E181, 1), NA())</f>
        <v>100</v>
      </c>
      <c r="F171" s="547">
        <f>IF(ISNUMBER(Regressions!F181),ROUND(Regressions!F181, 1), NA())</f>
        <v>99.9</v>
      </c>
      <c r="G171" s="548">
        <f>IF(ISNUMBER(Regressions!G181),ROUND(Regressions!G181, 1), NA())</f>
        <v>99.9</v>
      </c>
      <c r="H171" s="549">
        <f>IF(ISNUMBER(Regressions!H181),ROUND(Regressions!H181, 1), NA())</f>
        <v>0</v>
      </c>
      <c r="I171" s="550">
        <f>IF(ISNUMBER(Regressions!I181),ROUND(Regressions!I181, 1), NA())</f>
        <v>0.1</v>
      </c>
      <c r="J171" s="551">
        <f>IF(ISNUMBER(Regressions!K181),ROUND(Regressions!K181, 1), NA())</f>
        <v>100</v>
      </c>
      <c r="K171" s="547">
        <f>IF(ISNUMBER(Regressions!L181),ROUND(Regressions!L181, 1), NA())</f>
        <v>97.7</v>
      </c>
      <c r="L171" s="552">
        <f>IF(ISNUMBER(Regressions!M181),ROUND(Regressions!M181, 1), NA())</f>
        <v>97.7</v>
      </c>
      <c r="M171" s="549">
        <f>IF(ISNUMBER(Regressions!N181),ROUND(Regressions!N181, 1), NA())</f>
        <v>0</v>
      </c>
      <c r="N171" s="550">
        <f>IF(ISNUMBER(Regressions!O181),ROUND(Regressions!O181, 1), NA())</f>
        <v>2.2999999999999998</v>
      </c>
      <c r="O171" s="551">
        <f>IF(ISNUMBER(Regressions!Q181),ROUND(Regressions!Q181, 1), NA())</f>
        <v>100</v>
      </c>
      <c r="P171" s="547">
        <f>IF(ISNUMBER(Regressions!R181),ROUND(Regressions!R181, 1), NA())</f>
        <v>100</v>
      </c>
      <c r="Q171" s="553">
        <f>IF(ISNUMBER(Regressions!S181),ROUND(Regressions!S181, 1), NA())</f>
        <v>100</v>
      </c>
      <c r="R171" s="549">
        <f>IF(ISNUMBER(Regressions!T181),ROUND(Regressions!T181, 1), NA())</f>
        <v>0</v>
      </c>
      <c r="S171" s="550">
        <f>IF(ISNUMBER(Regressions!U181),ROUND(Regressions!U181, 1), NA())</f>
        <v>0</v>
      </c>
    </row>
    <row r="172" spans="1:19" x14ac:dyDescent="0.25">
      <c r="A172" s="542" t="str">
        <f>+Introduction!$C$7</f>
        <v>تونس</v>
      </c>
      <c r="B172" s="543">
        <f>IF(ISBLANK(Regressions!B182), " ", Regressions!B182)</f>
        <v>2013</v>
      </c>
      <c r="C172" s="542" t="str">
        <f>HLOOKUP(Introduction!$G$4,nametranslations,29,FALSE)</f>
        <v>ثانوي</v>
      </c>
      <c r="D172" s="545">
        <f>IF(ISBLANK(Regressions!D182), " ", Regressions!D182)</f>
        <v>1228544</v>
      </c>
      <c r="E172" s="546">
        <f>IF(ISNUMBER(Regressions!E182),ROUND(Regressions!E182, 1), NA())</f>
        <v>100</v>
      </c>
      <c r="F172" s="547">
        <f>IF(ISNUMBER(Regressions!F182),ROUND(Regressions!F182, 1), NA())</f>
        <v>99.9</v>
      </c>
      <c r="G172" s="548">
        <f>IF(ISNUMBER(Regressions!G182),ROUND(Regressions!G182, 1), NA())</f>
        <v>99.9</v>
      </c>
      <c r="H172" s="549">
        <f>IF(ISNUMBER(Regressions!H182),ROUND(Regressions!H182, 1), NA())</f>
        <v>0</v>
      </c>
      <c r="I172" s="550">
        <f>IF(ISNUMBER(Regressions!I182),ROUND(Regressions!I182, 1), NA())</f>
        <v>0.1</v>
      </c>
      <c r="J172" s="551">
        <f>IF(ISNUMBER(Regressions!K182),ROUND(Regressions!K182, 1), NA())</f>
        <v>100</v>
      </c>
      <c r="K172" s="547">
        <f>IF(ISNUMBER(Regressions!L182),ROUND(Regressions!L182, 1), NA())</f>
        <v>97.7</v>
      </c>
      <c r="L172" s="552">
        <f>IF(ISNUMBER(Regressions!M182),ROUND(Regressions!M182, 1), NA())</f>
        <v>97.7</v>
      </c>
      <c r="M172" s="549">
        <f>IF(ISNUMBER(Regressions!N182),ROUND(Regressions!N182, 1), NA())</f>
        <v>0</v>
      </c>
      <c r="N172" s="550">
        <f>IF(ISNUMBER(Regressions!O182),ROUND(Regressions!O182, 1), NA())</f>
        <v>2.2999999999999998</v>
      </c>
      <c r="O172" s="551">
        <f>IF(ISNUMBER(Regressions!Q182),ROUND(Regressions!Q182, 1), NA())</f>
        <v>100</v>
      </c>
      <c r="P172" s="547">
        <f>IF(ISNUMBER(Regressions!R182),ROUND(Regressions!R182, 1), NA())</f>
        <v>100</v>
      </c>
      <c r="Q172" s="553">
        <f>IF(ISNUMBER(Regressions!S182),ROUND(Regressions!S182, 1), NA())</f>
        <v>100</v>
      </c>
      <c r="R172" s="549">
        <f>IF(ISNUMBER(Regressions!T182),ROUND(Regressions!T182, 1), NA())</f>
        <v>0</v>
      </c>
      <c r="S172" s="550">
        <f>IF(ISNUMBER(Regressions!U182),ROUND(Regressions!U182, 1), NA())</f>
        <v>0</v>
      </c>
    </row>
    <row r="173" spans="1:19" x14ac:dyDescent="0.25">
      <c r="A173" s="542" t="str">
        <f>+Introduction!$C$7</f>
        <v>تونس</v>
      </c>
      <c r="B173" s="543">
        <f>IF(ISBLANK(Regressions!B183), " ", Regressions!B183)</f>
        <v>2014</v>
      </c>
      <c r="C173" s="542" t="str">
        <f>HLOOKUP(Introduction!$G$4,nametranslations,29,FALSE)</f>
        <v>ثانوي</v>
      </c>
      <c r="D173" s="545">
        <f>IF(ISBLANK(Regressions!D183), " ", Regressions!D183)</f>
        <v>1200367</v>
      </c>
      <c r="E173" s="546">
        <f>IF(ISNUMBER(Regressions!E183),ROUND(Regressions!E183, 1), NA())</f>
        <v>100</v>
      </c>
      <c r="F173" s="547">
        <f>IF(ISNUMBER(Regressions!F183),ROUND(Regressions!F183, 1), NA())</f>
        <v>99.9</v>
      </c>
      <c r="G173" s="548">
        <f>IF(ISNUMBER(Regressions!G183),ROUND(Regressions!G183, 1), NA())</f>
        <v>99.9</v>
      </c>
      <c r="H173" s="549">
        <f>IF(ISNUMBER(Regressions!H183),ROUND(Regressions!H183, 1), NA())</f>
        <v>0</v>
      </c>
      <c r="I173" s="550">
        <f>IF(ISNUMBER(Regressions!I183),ROUND(Regressions!I183, 1), NA())</f>
        <v>0.1</v>
      </c>
      <c r="J173" s="551">
        <f>IF(ISNUMBER(Regressions!K183),ROUND(Regressions!K183, 1), NA())</f>
        <v>100</v>
      </c>
      <c r="K173" s="547">
        <f>IF(ISNUMBER(Regressions!L183),ROUND(Regressions!L183, 1), NA())</f>
        <v>97.7</v>
      </c>
      <c r="L173" s="552">
        <f>IF(ISNUMBER(Regressions!M183),ROUND(Regressions!M183, 1), NA())</f>
        <v>97.7</v>
      </c>
      <c r="M173" s="549">
        <f>IF(ISNUMBER(Regressions!N183),ROUND(Regressions!N183, 1), NA())</f>
        <v>0</v>
      </c>
      <c r="N173" s="550">
        <f>IF(ISNUMBER(Regressions!O183),ROUND(Regressions!O183, 1), NA())</f>
        <v>2.2999999999999998</v>
      </c>
      <c r="O173" s="551">
        <f>IF(ISNUMBER(Regressions!Q183),ROUND(Regressions!Q183, 1), NA())</f>
        <v>100</v>
      </c>
      <c r="P173" s="547">
        <f>IF(ISNUMBER(Regressions!R183),ROUND(Regressions!R183, 1), NA())</f>
        <v>100</v>
      </c>
      <c r="Q173" s="553">
        <f>IF(ISNUMBER(Regressions!S183),ROUND(Regressions!S183, 1), NA())</f>
        <v>100</v>
      </c>
      <c r="R173" s="549">
        <f>IF(ISNUMBER(Regressions!T183),ROUND(Regressions!T183, 1), NA())</f>
        <v>0</v>
      </c>
      <c r="S173" s="550">
        <f>IF(ISNUMBER(Regressions!U183),ROUND(Regressions!U183, 1), NA())</f>
        <v>0</v>
      </c>
    </row>
    <row r="174" spans="1:19" x14ac:dyDescent="0.25">
      <c r="A174" s="542" t="str">
        <f>+Introduction!$C$7</f>
        <v>تونس</v>
      </c>
      <c r="B174" s="543">
        <f>IF(ISBLANK(Regressions!B184), " ", Regressions!B184)</f>
        <v>2015</v>
      </c>
      <c r="C174" s="542" t="str">
        <f>HLOOKUP(Introduction!$G$4,nametranslations,29,FALSE)</f>
        <v>ثانوي</v>
      </c>
      <c r="D174" s="545">
        <f>IF(ISBLANK(Regressions!D184), " ", Regressions!D184)</f>
        <v>1175020</v>
      </c>
      <c r="E174" s="546">
        <f>IF(ISNUMBER(Regressions!E184),ROUND(Regressions!E184, 1), NA())</f>
        <v>100</v>
      </c>
      <c r="F174" s="547">
        <f>IF(ISNUMBER(Regressions!F184),ROUND(Regressions!F184, 1), NA())</f>
        <v>99.9</v>
      </c>
      <c r="G174" s="548">
        <f>IF(ISNUMBER(Regressions!G184),ROUND(Regressions!G184, 1), NA())</f>
        <v>99.9</v>
      </c>
      <c r="H174" s="549">
        <f>IF(ISNUMBER(Regressions!H184),ROUND(Regressions!H184, 1), NA())</f>
        <v>0</v>
      </c>
      <c r="I174" s="550">
        <f>IF(ISNUMBER(Regressions!I184),ROUND(Regressions!I184, 1), NA())</f>
        <v>0.1</v>
      </c>
      <c r="J174" s="551">
        <f>IF(ISNUMBER(Regressions!K184),ROUND(Regressions!K184, 1), NA())</f>
        <v>100</v>
      </c>
      <c r="K174" s="547">
        <f>IF(ISNUMBER(Regressions!L184),ROUND(Regressions!L184, 1), NA())</f>
        <v>97.7</v>
      </c>
      <c r="L174" s="552">
        <f>IF(ISNUMBER(Regressions!M184),ROUND(Regressions!M184, 1), NA())</f>
        <v>97.7</v>
      </c>
      <c r="M174" s="549">
        <f>IF(ISNUMBER(Regressions!N184),ROUND(Regressions!N184, 1), NA())</f>
        <v>0</v>
      </c>
      <c r="N174" s="550">
        <f>IF(ISNUMBER(Regressions!O184),ROUND(Regressions!O184, 1), NA())</f>
        <v>2.2999999999999998</v>
      </c>
      <c r="O174" s="551">
        <f>IF(ISNUMBER(Regressions!Q184),ROUND(Regressions!Q184, 1), NA())</f>
        <v>100</v>
      </c>
      <c r="P174" s="547">
        <f>IF(ISNUMBER(Regressions!R184),ROUND(Regressions!R184, 1), NA())</f>
        <v>100</v>
      </c>
      <c r="Q174" s="553">
        <f>IF(ISNUMBER(Regressions!S184),ROUND(Regressions!S184, 1), NA())</f>
        <v>100</v>
      </c>
      <c r="R174" s="549">
        <f>IF(ISNUMBER(Regressions!T184),ROUND(Regressions!T184, 1), NA())</f>
        <v>0</v>
      </c>
      <c r="S174" s="550">
        <f>IF(ISNUMBER(Regressions!U184),ROUND(Regressions!U184, 1), NA())</f>
        <v>0</v>
      </c>
    </row>
    <row r="175" spans="1:19" x14ac:dyDescent="0.25">
      <c r="A175" s="542" t="str">
        <f>+Introduction!$C$7</f>
        <v>تونس</v>
      </c>
      <c r="B175" s="543">
        <f>IF(ISBLANK(Regressions!B185), " ", Regressions!B185)</f>
        <v>2016</v>
      </c>
      <c r="C175" s="542" t="str">
        <f>HLOOKUP(Introduction!$G$4,nametranslations,29,FALSE)</f>
        <v>ثانوي</v>
      </c>
      <c r="D175" s="545">
        <f>IF(ISBLANK(Regressions!D185), " ", Regressions!D185)</f>
        <v>1159168</v>
      </c>
      <c r="E175" s="546">
        <f>IF(ISNUMBER(Regressions!E185),ROUND(Regressions!E185, 1), NA())</f>
        <v>100</v>
      </c>
      <c r="F175" s="547">
        <f>IF(ISNUMBER(Regressions!F185),ROUND(Regressions!F185, 1), NA())</f>
        <v>99.9</v>
      </c>
      <c r="G175" s="548">
        <f>IF(ISNUMBER(Regressions!G185),ROUND(Regressions!G185, 1), NA())</f>
        <v>99.9</v>
      </c>
      <c r="H175" s="549">
        <f>IF(ISNUMBER(Regressions!H185),ROUND(Regressions!H185, 1), NA())</f>
        <v>0</v>
      </c>
      <c r="I175" s="550">
        <f>IF(ISNUMBER(Regressions!I185),ROUND(Regressions!I185, 1), NA())</f>
        <v>0.1</v>
      </c>
      <c r="J175" s="551">
        <f>IF(ISNUMBER(Regressions!K185),ROUND(Regressions!K185, 1), NA())</f>
        <v>100</v>
      </c>
      <c r="K175" s="547">
        <f>IF(ISNUMBER(Regressions!L185),ROUND(Regressions!L185, 1), NA())</f>
        <v>98</v>
      </c>
      <c r="L175" s="552">
        <f>IF(ISNUMBER(Regressions!M185),ROUND(Regressions!M185, 1), NA())</f>
        <v>98</v>
      </c>
      <c r="M175" s="549">
        <f>IF(ISNUMBER(Regressions!N185),ROUND(Regressions!N185, 1), NA())</f>
        <v>0</v>
      </c>
      <c r="N175" s="550">
        <f>IF(ISNUMBER(Regressions!O185),ROUND(Regressions!O185, 1), NA())</f>
        <v>2</v>
      </c>
      <c r="O175" s="551">
        <f>IF(ISNUMBER(Regressions!Q185),ROUND(Regressions!Q185, 1), NA())</f>
        <v>100</v>
      </c>
      <c r="P175" s="547">
        <f>IF(ISNUMBER(Regressions!R185),ROUND(Regressions!R185, 1), NA())</f>
        <v>100</v>
      </c>
      <c r="Q175" s="553">
        <f>IF(ISNUMBER(Regressions!S185),ROUND(Regressions!S185, 1), NA())</f>
        <v>100</v>
      </c>
      <c r="R175" s="549">
        <f>IF(ISNUMBER(Regressions!T185),ROUND(Regressions!T185, 1), NA())</f>
        <v>0</v>
      </c>
      <c r="S175" s="550">
        <f>IF(ISNUMBER(Regressions!U185),ROUND(Regressions!U185, 1), NA())</f>
        <v>0</v>
      </c>
    </row>
    <row r="176" spans="1:19" x14ac:dyDescent="0.25">
      <c r="A176" s="542" t="str">
        <f>+Introduction!$C$7</f>
        <v>تونس</v>
      </c>
      <c r="B176" s="543">
        <f>IF(ISBLANK(Regressions!B186), " ", Regressions!B186)</f>
        <v>2017</v>
      </c>
      <c r="C176" s="542" t="str">
        <f>HLOOKUP(Introduction!$G$4,nametranslations,29,FALSE)</f>
        <v>ثانوي</v>
      </c>
      <c r="D176" s="545">
        <f>IF(ISBLANK(Regressions!D186), " ", Regressions!D186)</f>
        <v>1152870</v>
      </c>
      <c r="E176" s="546">
        <f>IF(ISNUMBER(Regressions!E186),ROUND(Regressions!E186, 1), NA())</f>
        <v>100</v>
      </c>
      <c r="F176" s="547">
        <f>IF(ISNUMBER(Regressions!F186),ROUND(Regressions!F186, 1), NA())</f>
        <v>99.8</v>
      </c>
      <c r="G176" s="548">
        <f>IF(ISNUMBER(Regressions!G186),ROUND(Regressions!G186, 1), NA())</f>
        <v>99.8</v>
      </c>
      <c r="H176" s="549">
        <f>IF(ISNUMBER(Regressions!H186),ROUND(Regressions!H186, 1), NA())</f>
        <v>0</v>
      </c>
      <c r="I176" s="550">
        <f>IF(ISNUMBER(Regressions!I186),ROUND(Regressions!I186, 1), NA())</f>
        <v>0.2</v>
      </c>
      <c r="J176" s="551">
        <f>IF(ISNUMBER(Regressions!K186),ROUND(Regressions!K186, 1), NA())</f>
        <v>100</v>
      </c>
      <c r="K176" s="547">
        <f>IF(ISNUMBER(Regressions!L186),ROUND(Regressions!L186, 1), NA())</f>
        <v>98.3</v>
      </c>
      <c r="L176" s="552">
        <f>IF(ISNUMBER(Regressions!M186),ROUND(Regressions!M186, 1), NA())</f>
        <v>98.3</v>
      </c>
      <c r="M176" s="549">
        <f>IF(ISNUMBER(Regressions!N186),ROUND(Regressions!N186, 1), NA())</f>
        <v>0</v>
      </c>
      <c r="N176" s="550">
        <f>IF(ISNUMBER(Regressions!O186),ROUND(Regressions!O186, 1), NA())</f>
        <v>1.7</v>
      </c>
      <c r="O176" s="551">
        <f>IF(ISNUMBER(Regressions!Q186),ROUND(Regressions!Q186, 1), NA())</f>
        <v>100</v>
      </c>
      <c r="P176" s="547">
        <f>IF(ISNUMBER(Regressions!R186),ROUND(Regressions!R186, 1), NA())</f>
        <v>100</v>
      </c>
      <c r="Q176" s="553">
        <f>IF(ISNUMBER(Regressions!S186),ROUND(Regressions!S186, 1), NA())</f>
        <v>100</v>
      </c>
      <c r="R176" s="549">
        <f>IF(ISNUMBER(Regressions!T186),ROUND(Regressions!T186, 1), NA())</f>
        <v>0</v>
      </c>
      <c r="S176" s="550">
        <f>IF(ISNUMBER(Regressions!U186),ROUND(Regressions!U186, 1), NA())</f>
        <v>0</v>
      </c>
    </row>
    <row r="177" spans="1:19" x14ac:dyDescent="0.25">
      <c r="A177" s="542" t="str">
        <f>+Introduction!$C$7</f>
        <v>تونس</v>
      </c>
      <c r="B177" s="543">
        <f>IF(ISBLANK(Regressions!B187), " ", Regressions!B187)</f>
        <v>2018</v>
      </c>
      <c r="C177" s="542" t="str">
        <f>HLOOKUP(Introduction!$G$4,nametranslations,29,FALSE)</f>
        <v>ثانوي</v>
      </c>
      <c r="D177" s="545">
        <f>IF(ISBLANK(Regressions!D187), " ", Regressions!D187)</f>
        <v>1154018</v>
      </c>
      <c r="E177" s="546">
        <f>IF(ISNUMBER(Regressions!E187),ROUND(Regressions!E187, 1), NA())</f>
        <v>100</v>
      </c>
      <c r="F177" s="547">
        <f>IF(ISNUMBER(Regressions!F187),ROUND(Regressions!F187, 1), NA())</f>
        <v>99.8</v>
      </c>
      <c r="G177" s="548">
        <f>IF(ISNUMBER(Regressions!G187),ROUND(Regressions!G187, 1), NA())</f>
        <v>99.8</v>
      </c>
      <c r="H177" s="549">
        <f>IF(ISNUMBER(Regressions!H187),ROUND(Regressions!H187, 1), NA())</f>
        <v>0</v>
      </c>
      <c r="I177" s="550">
        <f>IF(ISNUMBER(Regressions!I187),ROUND(Regressions!I187, 1), NA())</f>
        <v>0.2</v>
      </c>
      <c r="J177" s="551">
        <f>IF(ISNUMBER(Regressions!K187),ROUND(Regressions!K187, 1), NA())</f>
        <v>100</v>
      </c>
      <c r="K177" s="547">
        <f>IF(ISNUMBER(Regressions!L187),ROUND(Regressions!L187, 1), NA())</f>
        <v>98.5</v>
      </c>
      <c r="L177" s="552">
        <f>IF(ISNUMBER(Regressions!M187),ROUND(Regressions!M187, 1), NA())</f>
        <v>98.5</v>
      </c>
      <c r="M177" s="549">
        <f>IF(ISNUMBER(Regressions!N187),ROUND(Regressions!N187, 1), NA())</f>
        <v>0</v>
      </c>
      <c r="N177" s="550">
        <f>IF(ISNUMBER(Regressions!O187),ROUND(Regressions!O187, 1), NA())</f>
        <v>1.5</v>
      </c>
      <c r="O177" s="551">
        <f>IF(ISNUMBER(Regressions!Q187),ROUND(Regressions!Q187, 1), NA())</f>
        <v>100</v>
      </c>
      <c r="P177" s="547">
        <f>IF(ISNUMBER(Regressions!R187),ROUND(Regressions!R187, 1), NA())</f>
        <v>100</v>
      </c>
      <c r="Q177" s="553">
        <f>IF(ISNUMBER(Regressions!S187),ROUND(Regressions!S187, 1), NA())</f>
        <v>100</v>
      </c>
      <c r="R177" s="549">
        <f>IF(ISNUMBER(Regressions!T187),ROUND(Regressions!T187, 1), NA())</f>
        <v>0</v>
      </c>
      <c r="S177" s="550">
        <f>IF(ISNUMBER(Regressions!U187),ROUND(Regressions!U187, 1), NA())</f>
        <v>0</v>
      </c>
    </row>
    <row r="178" spans="1:19" x14ac:dyDescent="0.25">
      <c r="A178" s="542" t="str">
        <f>+Introduction!$C$7</f>
        <v>تونس</v>
      </c>
      <c r="B178" s="543">
        <f>IF(ISBLANK(Regressions!B188), " ", Regressions!B188)</f>
        <v>2019</v>
      </c>
      <c r="C178" s="542" t="str">
        <f>HLOOKUP(Introduction!$G$4,nametranslations,29,FALSE)</f>
        <v>ثانوي</v>
      </c>
      <c r="D178" s="545">
        <f>IF(ISBLANK(Regressions!D188), " ", Regressions!D188)</f>
        <v>1160334</v>
      </c>
      <c r="E178" s="546">
        <f>IF(ISNUMBER(Regressions!E188),ROUND(Regressions!E188, 1), NA())</f>
        <v>100</v>
      </c>
      <c r="F178" s="547">
        <f>IF(ISNUMBER(Regressions!F188),ROUND(Regressions!F188, 1), NA())</f>
        <v>99.8</v>
      </c>
      <c r="G178" s="548">
        <f>IF(ISNUMBER(Regressions!G188),ROUND(Regressions!G188, 1), NA())</f>
        <v>99.8</v>
      </c>
      <c r="H178" s="549">
        <f>IF(ISNUMBER(Regressions!H188),ROUND(Regressions!H188, 1), NA())</f>
        <v>0</v>
      </c>
      <c r="I178" s="550">
        <f>IF(ISNUMBER(Regressions!I188),ROUND(Regressions!I188, 1), NA())</f>
        <v>0.2</v>
      </c>
      <c r="J178" s="551">
        <f>IF(ISNUMBER(Regressions!K188),ROUND(Regressions!K188, 1), NA())</f>
        <v>100</v>
      </c>
      <c r="K178" s="547">
        <f>IF(ISNUMBER(Regressions!L188),ROUND(Regressions!L188, 1), NA())</f>
        <v>98.8</v>
      </c>
      <c r="L178" s="552">
        <f>IF(ISNUMBER(Regressions!M188),ROUND(Regressions!M188, 1), NA())</f>
        <v>98.8</v>
      </c>
      <c r="M178" s="549">
        <f>IF(ISNUMBER(Regressions!N188),ROUND(Regressions!N188, 1), NA())</f>
        <v>0</v>
      </c>
      <c r="N178" s="550">
        <f>IF(ISNUMBER(Regressions!O188),ROUND(Regressions!O188, 1), NA())</f>
        <v>1.2</v>
      </c>
      <c r="O178" s="551">
        <f>IF(ISNUMBER(Regressions!Q188),ROUND(Regressions!Q188, 1), NA())</f>
        <v>100</v>
      </c>
      <c r="P178" s="547">
        <f>IF(ISNUMBER(Regressions!R188),ROUND(Regressions!R188, 1), NA())</f>
        <v>100</v>
      </c>
      <c r="Q178" s="553">
        <f>IF(ISNUMBER(Regressions!S188),ROUND(Regressions!S188, 1), NA())</f>
        <v>100</v>
      </c>
      <c r="R178" s="549">
        <f>IF(ISNUMBER(Regressions!T188),ROUND(Regressions!T188, 1), NA())</f>
        <v>0</v>
      </c>
      <c r="S178" s="550">
        <f>IF(ISNUMBER(Regressions!U188),ROUND(Regressions!U188, 1), NA())</f>
        <v>0</v>
      </c>
    </row>
    <row r="179" spans="1:19" x14ac:dyDescent="0.25">
      <c r="A179" s="542" t="str">
        <f>+Introduction!$C$7</f>
        <v>تونس</v>
      </c>
      <c r="B179" s="543">
        <f>IF(ISBLANK(Regressions!B189), " ", Regressions!B189)</f>
        <v>2020</v>
      </c>
      <c r="C179" s="542" t="str">
        <f>HLOOKUP(Introduction!$G$4,nametranslations,29,FALSE)</f>
        <v>ثانوي</v>
      </c>
      <c r="D179" s="545">
        <f>IF(ISBLANK(Regressions!D189), " ", Regressions!D189)</f>
        <v>1173851</v>
      </c>
      <c r="E179" s="546">
        <f>IF(ISNUMBER(Regressions!E189),ROUND(Regressions!E189, 1), NA())</f>
        <v>100</v>
      </c>
      <c r="F179" s="547">
        <f>IF(ISNUMBER(Regressions!F189),ROUND(Regressions!F189, 1), NA())</f>
        <v>99.8</v>
      </c>
      <c r="G179" s="548">
        <f>IF(ISNUMBER(Regressions!G189),ROUND(Regressions!G189, 1), NA())</f>
        <v>99.8</v>
      </c>
      <c r="H179" s="549">
        <f>IF(ISNUMBER(Regressions!H189),ROUND(Regressions!H189, 1), NA())</f>
        <v>0</v>
      </c>
      <c r="I179" s="550">
        <f>IF(ISNUMBER(Regressions!I189),ROUND(Regressions!I189, 1), NA())</f>
        <v>0.2</v>
      </c>
      <c r="J179" s="551">
        <f>IF(ISNUMBER(Regressions!K189),ROUND(Regressions!K189, 1), NA())</f>
        <v>100</v>
      </c>
      <c r="K179" s="547">
        <f>IF(ISNUMBER(Regressions!L189),ROUND(Regressions!L189, 1), NA())</f>
        <v>99.1</v>
      </c>
      <c r="L179" s="552">
        <f>IF(ISNUMBER(Regressions!M189),ROUND(Regressions!M189, 1), NA())</f>
        <v>99.1</v>
      </c>
      <c r="M179" s="549">
        <f>IF(ISNUMBER(Regressions!N189),ROUND(Regressions!N189, 1), NA())</f>
        <v>0</v>
      </c>
      <c r="N179" s="550">
        <f>IF(ISNUMBER(Regressions!O189),ROUND(Regressions!O189, 1), NA())</f>
        <v>0.9</v>
      </c>
      <c r="O179" s="551">
        <f>IF(ISNUMBER(Regressions!Q189),ROUND(Regressions!Q189, 1), NA())</f>
        <v>100</v>
      </c>
      <c r="P179" s="547">
        <f>IF(ISNUMBER(Regressions!R189),ROUND(Regressions!R189, 1), NA())</f>
        <v>100</v>
      </c>
      <c r="Q179" s="553">
        <f>IF(ISNUMBER(Regressions!S189),ROUND(Regressions!S189, 1), NA())</f>
        <v>100</v>
      </c>
      <c r="R179" s="549">
        <f>IF(ISNUMBER(Regressions!T189),ROUND(Regressions!T189, 1), NA())</f>
        <v>0</v>
      </c>
      <c r="S179" s="550">
        <f>IF(ISNUMBER(Regressions!U189),ROUND(Regressions!U189, 1), NA())</f>
        <v>0</v>
      </c>
    </row>
    <row r="180" spans="1:19" x14ac:dyDescent="0.25">
      <c r="A180" s="542" t="str">
        <f>+Introduction!$C$7</f>
        <v>تونس</v>
      </c>
      <c r="B180" s="543">
        <f>IF(ISBLANK(Regressions!B190), " ", Regressions!B190)</f>
        <v>2021</v>
      </c>
      <c r="C180" s="542" t="str">
        <f>HLOOKUP(Introduction!$G$4,nametranslations,29,FALSE)</f>
        <v>ثانوي</v>
      </c>
      <c r="D180" s="545">
        <f>IF(ISBLANK(Regressions!D190), " ", Regressions!D190)</f>
        <v>1197406</v>
      </c>
      <c r="E180" s="551">
        <f>IF(ISNUMBER(Regressions!E190),ROUND(Regressions!E190, 1), NA())</f>
        <v>100</v>
      </c>
      <c r="F180" s="554">
        <f>IF(ISNUMBER(Regressions!F190),ROUND(Regressions!F190, 1), NA())</f>
        <v>99.8</v>
      </c>
      <c r="G180" s="555">
        <f>IF(ISNUMBER(Regressions!G190),ROUND(Regressions!G190, 1), NA())</f>
        <v>99.8</v>
      </c>
      <c r="H180" s="549">
        <f>IF(ISNUMBER(Regressions!H190),ROUND(Regressions!H190, 1), NA())</f>
        <v>0</v>
      </c>
      <c r="I180" s="550">
        <f>IF(ISNUMBER(Regressions!I190),ROUND(Regressions!I190, 1), NA())</f>
        <v>0.2</v>
      </c>
      <c r="J180" s="551">
        <f>IF(ISNUMBER(Regressions!K190),ROUND(Regressions!K190, 1), NA())</f>
        <v>100</v>
      </c>
      <c r="K180" s="554">
        <f>IF(ISNUMBER(Regressions!L190),ROUND(Regressions!L190, 1), NA())</f>
        <v>99.3</v>
      </c>
      <c r="L180" s="556">
        <f>IF(ISNUMBER(Regressions!M190),ROUND(Regressions!M190, 1), NA())</f>
        <v>99.3</v>
      </c>
      <c r="M180" s="549">
        <f>IF(ISNUMBER(Regressions!N190),ROUND(Regressions!N190, 1), NA())</f>
        <v>0</v>
      </c>
      <c r="N180" s="550">
        <f>IF(ISNUMBER(Regressions!O190),ROUND(Regressions!O190, 1), NA())</f>
        <v>0.7</v>
      </c>
      <c r="O180" s="551">
        <f>IF(ISNUMBER(Regressions!Q190),ROUND(Regressions!Q190, 1), NA())</f>
        <v>100</v>
      </c>
      <c r="P180" s="554">
        <f>IF(ISNUMBER(Regressions!R190),ROUND(Regressions!R190, 1), NA())</f>
        <v>100</v>
      </c>
      <c r="Q180" s="557">
        <f>IF(ISNUMBER(Regressions!S190),ROUND(Regressions!S190, 1), NA())</f>
        <v>100</v>
      </c>
      <c r="R180" s="549">
        <f>IF(ISNUMBER(Regressions!T190),ROUND(Regressions!T190, 1), NA())</f>
        <v>0</v>
      </c>
      <c r="S180" s="550">
        <f>IF(ISNUMBER(Regressions!U190),ROUND(Regressions!U190, 1), NA())</f>
        <v>0</v>
      </c>
    </row>
    <row r="181" spans="1:19" x14ac:dyDescent="0.25">
      <c r="A181" s="542" t="str">
        <f>+Introduction!$C$7</f>
        <v>تونس</v>
      </c>
      <c r="B181" s="543">
        <f>IF(ISBLANK(Regressions!B191), " ", Regressions!B191)</f>
        <v>2022</v>
      </c>
      <c r="C181" s="542" t="str">
        <f>HLOOKUP(Introduction!$G$4,nametranslations,29,FALSE)</f>
        <v>ثانوي</v>
      </c>
      <c r="D181" s="545">
        <f>IF(ISBLANK(Regressions!D191), " ", Regressions!D191)</f>
        <v>1231395</v>
      </c>
      <c r="E181" s="546">
        <f>IF(ISNUMBER(Regressions!E191),ROUND(Regressions!E191, 1), NA())</f>
        <v>100</v>
      </c>
      <c r="F181" s="547">
        <f>IF(ISNUMBER(Regressions!F191),ROUND(Regressions!F191, 1), NA())</f>
        <v>99.8</v>
      </c>
      <c r="G181" s="548">
        <f>IF(ISNUMBER(Regressions!G191),ROUND(Regressions!G191, 1), NA())</f>
        <v>99.8</v>
      </c>
      <c r="H181" s="549">
        <f>IF(ISNUMBER(Regressions!H191),ROUND(Regressions!H191, 1), NA())</f>
        <v>0</v>
      </c>
      <c r="I181" s="550">
        <f>IF(ISNUMBER(Regressions!I191),ROUND(Regressions!I191, 1), NA())</f>
        <v>0.2</v>
      </c>
      <c r="J181" s="551">
        <f>IF(ISNUMBER(Regressions!K191),ROUND(Regressions!K191, 1), NA())</f>
        <v>100</v>
      </c>
      <c r="K181" s="547">
        <f>IF(ISNUMBER(Regressions!L191),ROUND(Regressions!L191, 1), NA())</f>
        <v>99.6</v>
      </c>
      <c r="L181" s="552">
        <f>IF(ISNUMBER(Regressions!M191),ROUND(Regressions!M191, 1), NA())</f>
        <v>99.6</v>
      </c>
      <c r="M181" s="549">
        <f>IF(ISNUMBER(Regressions!N191),ROUND(Regressions!N191, 1), NA())</f>
        <v>0</v>
      </c>
      <c r="N181" s="550">
        <f>IF(ISNUMBER(Regressions!O191),ROUND(Regressions!O191, 1), NA())</f>
        <v>0.4</v>
      </c>
      <c r="O181" s="551">
        <f>IF(ISNUMBER(Regressions!Q191),ROUND(Regressions!Q191, 1), NA())</f>
        <v>100</v>
      </c>
      <c r="P181" s="547">
        <f>IF(ISNUMBER(Regressions!R191),ROUND(Regressions!R191, 1), NA())</f>
        <v>100</v>
      </c>
      <c r="Q181" s="553">
        <f>IF(ISNUMBER(Regressions!S191),ROUND(Regressions!S191, 1), NA())</f>
        <v>100</v>
      </c>
      <c r="R181" s="549">
        <f>IF(ISNUMBER(Regressions!T191),ROUND(Regressions!T191, 1), NA())</f>
        <v>0</v>
      </c>
      <c r="S181" s="550">
        <f>IF(ISNUMBER(Regressions!U191),ROUND(Regressions!U191, 1), NA())</f>
        <v>0</v>
      </c>
    </row>
    <row r="182" spans="1:19" x14ac:dyDescent="0.25">
      <c r="A182" s="542" t="str">
        <f>+Introduction!$C$7</f>
        <v>تونس</v>
      </c>
      <c r="B182" s="543">
        <f>IF(ISBLANK(Regressions!B192), " ", Regressions!B192)</f>
        <v>2023</v>
      </c>
      <c r="C182" s="542" t="str">
        <f>HLOOKUP(Introduction!$G$4,nametranslations,29,FALSE)</f>
        <v>ثانوي</v>
      </c>
      <c r="D182" s="545">
        <f>IF(ISBLANK(Regressions!D192), " ", Regressions!D192)</f>
        <v>1268937</v>
      </c>
      <c r="E182" s="546">
        <f>IF(ISNUMBER(Regressions!E192),ROUND(Regressions!E192, 1), NA())</f>
        <v>100</v>
      </c>
      <c r="F182" s="547">
        <f>IF(ISNUMBER(Regressions!F192),ROUND(Regressions!F192, 1), NA())</f>
        <v>99.7</v>
      </c>
      <c r="G182" s="548">
        <f>IF(ISNUMBER(Regressions!G192),ROUND(Regressions!G192, 1), NA())</f>
        <v>99.7</v>
      </c>
      <c r="H182" s="549">
        <f>IF(ISNUMBER(Regressions!H192),ROUND(Regressions!H192, 1), NA())</f>
        <v>0</v>
      </c>
      <c r="I182" s="550">
        <f>IF(ISNUMBER(Regressions!I192),ROUND(Regressions!I192, 1), NA())</f>
        <v>0.3</v>
      </c>
      <c r="J182" s="551">
        <f>IF(ISNUMBER(Regressions!K192),ROUND(Regressions!K192, 1), NA())</f>
        <v>100</v>
      </c>
      <c r="K182" s="547">
        <f>IF(ISNUMBER(Regressions!L192),ROUND(Regressions!L192, 1), NA())</f>
        <v>99.9</v>
      </c>
      <c r="L182" s="552">
        <f>IF(ISNUMBER(Regressions!M192),ROUND(Regressions!M192, 1), NA())</f>
        <v>99.9</v>
      </c>
      <c r="M182" s="549">
        <f>IF(ISNUMBER(Regressions!N192),ROUND(Regressions!N192, 1), NA())</f>
        <v>0</v>
      </c>
      <c r="N182" s="550">
        <f>IF(ISNUMBER(Regressions!O192),ROUND(Regressions!O192, 1), NA())</f>
        <v>0.1</v>
      </c>
      <c r="O182" s="551">
        <f>IF(ISNUMBER(Regressions!Q192),ROUND(Regressions!Q192, 1), NA())</f>
        <v>100</v>
      </c>
      <c r="P182" s="547">
        <f>IF(ISNUMBER(Regressions!R192),ROUND(Regressions!R192, 1), NA())</f>
        <v>100</v>
      </c>
      <c r="Q182" s="553">
        <f>IF(ISNUMBER(Regressions!S192),ROUND(Regressions!S192, 1), NA())</f>
        <v>100</v>
      </c>
      <c r="R182" s="549">
        <f>IF(ISNUMBER(Regressions!T192),ROUND(Regressions!T192, 1), NA())</f>
        <v>0</v>
      </c>
      <c r="S182" s="550">
        <f>IF(ISNUMBER(Regressions!U192),ROUND(Regressions!U192, 1), NA())</f>
        <v>0</v>
      </c>
    </row>
    <row r="183" spans="1:19" x14ac:dyDescent="0.25">
      <c r="A183" s="542" t="str">
        <f>+Introduction!$C$7</f>
        <v>تونس</v>
      </c>
      <c r="B183" s="543">
        <f>IF(ISBLANK(Regressions!B193), " ", Regressions!B193)</f>
        <v>2024</v>
      </c>
      <c r="C183" s="542" t="str">
        <f>HLOOKUP(Introduction!$G$4,nametranslations,29,FALSE)</f>
        <v>ثانوي</v>
      </c>
      <c r="D183" s="545">
        <f>IF(ISBLANK(Regressions!D193), " ", Regressions!D193)</f>
        <v>1091370</v>
      </c>
      <c r="E183" s="546">
        <f>IF(ISNUMBER(Regressions!E193),ROUND(Regressions!E193, 1), NA())</f>
        <v>100</v>
      </c>
      <c r="F183" s="547">
        <f>IF(ISNUMBER(Regressions!F193),ROUND(Regressions!F193, 1), NA())</f>
        <v>99.7</v>
      </c>
      <c r="G183" s="548">
        <f>IF(ISNUMBER(Regressions!G193),ROUND(Regressions!G193, 1), NA())</f>
        <v>99.7</v>
      </c>
      <c r="H183" s="549">
        <f>IF(ISNUMBER(Regressions!H193),ROUND(Regressions!H193, 1), NA())</f>
        <v>0</v>
      </c>
      <c r="I183" s="550">
        <f>IF(ISNUMBER(Regressions!I193),ROUND(Regressions!I193, 1), NA())</f>
        <v>0.3</v>
      </c>
      <c r="J183" s="551">
        <f>IF(ISNUMBER(Regressions!K193),ROUND(Regressions!K193, 1), NA())</f>
        <v>100</v>
      </c>
      <c r="K183" s="547">
        <f>IF(ISNUMBER(Regressions!L193),ROUND(Regressions!L193, 1), NA())</f>
        <v>100</v>
      </c>
      <c r="L183" s="552">
        <f>IF(ISNUMBER(Regressions!M193),ROUND(Regressions!M193, 1), NA())</f>
        <v>100</v>
      </c>
      <c r="M183" s="549">
        <f>IF(ISNUMBER(Regressions!N193),ROUND(Regressions!N193, 1), NA())</f>
        <v>0</v>
      </c>
      <c r="N183" s="550">
        <f>IF(ISNUMBER(Regressions!O193),ROUND(Regressions!O193, 1), NA())</f>
        <v>0</v>
      </c>
      <c r="O183" s="551">
        <f>IF(ISNUMBER(Regressions!Q193),ROUND(Regressions!Q193, 1), NA())</f>
        <v>100</v>
      </c>
      <c r="P183" s="547">
        <f>IF(ISNUMBER(Regressions!R193),ROUND(Regressions!R193, 1), NA())</f>
        <v>100</v>
      </c>
      <c r="Q183" s="553">
        <f>IF(ISNUMBER(Regressions!S193),ROUND(Regressions!S193, 1), NA())</f>
        <v>100</v>
      </c>
      <c r="R183" s="549">
        <f>IF(ISNUMBER(Regressions!T193),ROUND(Regressions!T193, 1), NA())</f>
        <v>0</v>
      </c>
      <c r="S183" s="550">
        <f>IF(ISNUMBER(Regressions!U193),ROUND(Regressions!U193, 1), NA())</f>
        <v>0</v>
      </c>
    </row>
    <row r="184" spans="1:19" x14ac:dyDescent="0.25">
      <c r="A184" s="558" t="str">
        <f>+Introduction!$C$7</f>
        <v>تونس</v>
      </c>
      <c r="B184" s="559">
        <f>IF(ISBLANK(Regressions!B194), " ", Regressions!B194)</f>
        <v>2025</v>
      </c>
      <c r="C184" s="558" t="str">
        <f>HLOOKUP(Introduction!$G$4,nametranslations,29,FALSE)</f>
        <v>ثانوي</v>
      </c>
      <c r="D184" s="560">
        <f>IF(ISBLANK(Regressions!D194), " ", Regressions!D194)</f>
        <v>1073100</v>
      </c>
      <c r="E184" s="561">
        <f>IF(ISNUMBER(Regressions!E194),ROUND(Regressions!E194, 1), NA())</f>
        <v>100</v>
      </c>
      <c r="F184" s="562">
        <f>IF(ISNUMBER(Regressions!F194),ROUND(Regressions!F194, 1), NA())</f>
        <v>99.7</v>
      </c>
      <c r="G184" s="563">
        <f>IF(ISNUMBER(Regressions!G194),ROUND(Regressions!G194, 1), NA())</f>
        <v>99.7</v>
      </c>
      <c r="H184" s="564">
        <f>IF(ISNUMBER(Regressions!H194),ROUND(Regressions!H194, 1), NA())</f>
        <v>0</v>
      </c>
      <c r="I184" s="565">
        <f>IF(ISNUMBER(Regressions!I194),ROUND(Regressions!I194, 1), NA())</f>
        <v>0.3</v>
      </c>
      <c r="J184" s="566">
        <f>IF(ISNUMBER(Regressions!K194),ROUND(Regressions!K194, 1), NA())</f>
        <v>100</v>
      </c>
      <c r="K184" s="562">
        <f>IF(ISNUMBER(Regressions!L194),ROUND(Regressions!L194, 1), NA())</f>
        <v>100</v>
      </c>
      <c r="L184" s="567">
        <f>IF(ISNUMBER(Regressions!M194),ROUND(Regressions!M194, 1), NA())</f>
        <v>100</v>
      </c>
      <c r="M184" s="564">
        <f>IF(ISNUMBER(Regressions!N194),ROUND(Regressions!N194, 1), NA())</f>
        <v>0</v>
      </c>
      <c r="N184" s="565">
        <f>IF(ISNUMBER(Regressions!O194),ROUND(Regressions!O194, 1), NA())</f>
        <v>0</v>
      </c>
      <c r="O184" s="566">
        <f>IF(ISNUMBER(Regressions!Q194),ROUND(Regressions!Q194, 1), NA())</f>
        <v>100</v>
      </c>
      <c r="P184" s="562">
        <f>IF(ISNUMBER(Regressions!R194),ROUND(Regressions!R194, 1), NA())</f>
        <v>100</v>
      </c>
      <c r="Q184" s="568">
        <f>IF(ISNUMBER(Regressions!S194),ROUND(Regressions!S194, 1), NA())</f>
        <v>100</v>
      </c>
      <c r="R184" s="564">
        <f>IF(ISNUMBER(Regressions!T194),ROUND(Regressions!T194, 1), NA())</f>
        <v>0</v>
      </c>
      <c r="S184" s="565">
        <f>IF(ISNUMBER(Regressions!U194),ROUND(Regressions!U194, 1), NA())</f>
        <v>0</v>
      </c>
    </row>
    <row r="185" spans="1:19" hidden="1" x14ac:dyDescent="0.25">
      <c r="A185" s="542" t="str">
        <f>+Introduction!$C$7</f>
        <v>تونس</v>
      </c>
      <c r="B185" s="543">
        <f>IF(ISBLANK(Regressions!B195), " ", Regressions!B195)</f>
        <v>2026</v>
      </c>
      <c r="C185" s="542" t="str">
        <f>HLOOKUP(Introduction!$G$4,nametranslations,29,FALSE)</f>
        <v>ثانوي</v>
      </c>
      <c r="D185" s="545" t="str">
        <f>IF(ISBLANK(Regressions!D195), " ", Regressions!D195)</f>
        <v xml:space="preserve"> </v>
      </c>
      <c r="E185" s="546">
        <f>IF(ISNUMBER(Regressions!E195),ROUND(Regressions!E195, 1), NA())</f>
        <v>100</v>
      </c>
      <c r="F185" s="547">
        <f>IF(ISNUMBER(Regressions!F195),ROUND(Regressions!F195, 1), NA())</f>
        <v>99.7</v>
      </c>
      <c r="G185" s="548">
        <f>IF(ISNUMBER(Regressions!G195),ROUND(Regressions!G195, 1), NA())</f>
        <v>99.7</v>
      </c>
      <c r="H185" s="549">
        <f>IF(ISNUMBER(Regressions!H195),ROUND(Regressions!H195, 1), NA())</f>
        <v>0</v>
      </c>
      <c r="I185" s="550">
        <f>IF(ISNUMBER(Regressions!I195),ROUND(Regressions!I195, 1), NA())</f>
        <v>0.3</v>
      </c>
      <c r="J185" s="551">
        <f>IF(ISNUMBER(Regressions!K195),ROUND(Regressions!K195, 1), NA())</f>
        <v>100</v>
      </c>
      <c r="K185" s="547">
        <f>IF(ISNUMBER(Regressions!L195),ROUND(Regressions!L195, 1), NA())</f>
        <v>100</v>
      </c>
      <c r="L185" s="552">
        <f>IF(ISNUMBER(Regressions!M195),ROUND(Regressions!M195, 1), NA())</f>
        <v>100</v>
      </c>
      <c r="M185" s="549">
        <f>IF(ISNUMBER(Regressions!N195),ROUND(Regressions!N195, 1), NA())</f>
        <v>0</v>
      </c>
      <c r="N185" s="550">
        <f>IF(ISNUMBER(Regressions!O195),ROUND(Regressions!O195, 1), NA())</f>
        <v>0</v>
      </c>
      <c r="O185" s="551">
        <f>IF(ISNUMBER(Regressions!Q195),ROUND(Regressions!Q195, 1), NA())</f>
        <v>100</v>
      </c>
      <c r="P185" s="547">
        <f>IF(ISNUMBER(Regressions!R195),ROUND(Regressions!R195, 1), NA())</f>
        <v>100</v>
      </c>
      <c r="Q185" s="553">
        <f>IF(ISNUMBER(Regressions!S195),ROUND(Regressions!S195, 1), NA())</f>
        <v>100</v>
      </c>
      <c r="R185" s="549">
        <f>IF(ISNUMBER(Regressions!T195),ROUND(Regressions!T195, 1), NA())</f>
        <v>0</v>
      </c>
      <c r="S185" s="550">
        <f>IF(ISNUMBER(Regressions!U195),ROUND(Regressions!U195, 1), NA())</f>
        <v>0</v>
      </c>
    </row>
    <row r="186" spans="1:19" hidden="1" x14ac:dyDescent="0.25">
      <c r="A186" s="542" t="str">
        <f>+Introduction!$C$7</f>
        <v>تونس</v>
      </c>
      <c r="B186" s="543">
        <f>IF(ISBLANK(Regressions!B196), " ", Regressions!B196)</f>
        <v>2027</v>
      </c>
      <c r="C186" s="542" t="str">
        <f>HLOOKUP(Introduction!$G$4,nametranslations,29,FALSE)</f>
        <v>ثانوي</v>
      </c>
      <c r="D186" s="545" t="str">
        <f>IF(ISBLANK(Regressions!D196), " ", Regressions!D196)</f>
        <v xml:space="preserve"> </v>
      </c>
      <c r="E186" s="546">
        <f>IF(ISNUMBER(Regressions!E196),ROUND(Regressions!E196, 1), NA())</f>
        <v>100</v>
      </c>
      <c r="F186" s="547">
        <f>IF(ISNUMBER(Regressions!F196),ROUND(Regressions!F196, 1), NA())</f>
        <v>99.7</v>
      </c>
      <c r="G186" s="548">
        <f>IF(ISNUMBER(Regressions!G196),ROUND(Regressions!G196, 1), NA())</f>
        <v>99.7</v>
      </c>
      <c r="H186" s="549">
        <f>IF(ISNUMBER(Regressions!H196),ROUND(Regressions!H196, 1), NA())</f>
        <v>0</v>
      </c>
      <c r="I186" s="550">
        <f>IF(ISNUMBER(Regressions!I196),ROUND(Regressions!I196, 1), NA())</f>
        <v>0.3</v>
      </c>
      <c r="J186" s="551">
        <f>IF(ISNUMBER(Regressions!K196),ROUND(Regressions!K196, 1), NA())</f>
        <v>100</v>
      </c>
      <c r="K186" s="547">
        <f>IF(ISNUMBER(Regressions!L196),ROUND(Regressions!L196, 1), NA())</f>
        <v>100</v>
      </c>
      <c r="L186" s="552">
        <f>IF(ISNUMBER(Regressions!M196),ROUND(Regressions!M196, 1), NA())</f>
        <v>100</v>
      </c>
      <c r="M186" s="549">
        <f>IF(ISNUMBER(Regressions!N196),ROUND(Regressions!N196, 1), NA())</f>
        <v>0</v>
      </c>
      <c r="N186" s="550">
        <f>IF(ISNUMBER(Regressions!O196),ROUND(Regressions!O196, 1), NA())</f>
        <v>0</v>
      </c>
      <c r="O186" s="551">
        <f>IF(ISNUMBER(Regressions!Q196),ROUND(Regressions!Q196, 1), NA())</f>
        <v>100</v>
      </c>
      <c r="P186" s="547">
        <f>IF(ISNUMBER(Regressions!R196),ROUND(Regressions!R196, 1), NA())</f>
        <v>100</v>
      </c>
      <c r="Q186" s="553">
        <f>IF(ISNUMBER(Regressions!S196),ROUND(Regressions!S196, 1), NA())</f>
        <v>100</v>
      </c>
      <c r="R186" s="549">
        <f>IF(ISNUMBER(Regressions!T196),ROUND(Regressions!T196, 1), NA())</f>
        <v>0</v>
      </c>
      <c r="S186" s="550">
        <f>IF(ISNUMBER(Regressions!U196),ROUND(Regressions!U196, 1), NA())</f>
        <v>0</v>
      </c>
    </row>
    <row r="187" spans="1:19" hidden="1" x14ac:dyDescent="0.25">
      <c r="A187" s="542" t="str">
        <f>+Introduction!$C$7</f>
        <v>تونس</v>
      </c>
      <c r="B187" s="543">
        <f>IF(ISBLANK(Regressions!B197), " ", Regressions!B197)</f>
        <v>2028</v>
      </c>
      <c r="C187" s="542" t="str">
        <f>HLOOKUP(Introduction!$G$4,nametranslations,29,FALSE)</f>
        <v>ثانوي</v>
      </c>
      <c r="D187" s="545" t="str">
        <f>IF(ISBLANK(Regressions!D197), " ", Regressions!D197)</f>
        <v xml:space="preserve"> </v>
      </c>
      <c r="E187" s="546">
        <f>IF(ISNUMBER(Regressions!E197),ROUND(Regressions!E197, 1), NA())</f>
        <v>100</v>
      </c>
      <c r="F187" s="547">
        <f>IF(ISNUMBER(Regressions!F197),ROUND(Regressions!F197, 1), NA())</f>
        <v>99.7</v>
      </c>
      <c r="G187" s="548">
        <f>IF(ISNUMBER(Regressions!G197),ROUND(Regressions!G197, 1), NA())</f>
        <v>99.7</v>
      </c>
      <c r="H187" s="549">
        <f>IF(ISNUMBER(Regressions!H197),ROUND(Regressions!H197, 1), NA())</f>
        <v>0</v>
      </c>
      <c r="I187" s="550">
        <f>IF(ISNUMBER(Regressions!I197),ROUND(Regressions!I197, 1), NA())</f>
        <v>0.3</v>
      </c>
      <c r="J187" s="551">
        <f>IF(ISNUMBER(Regressions!K197),ROUND(Regressions!K197, 1), NA())</f>
        <v>100</v>
      </c>
      <c r="K187" s="547">
        <f>IF(ISNUMBER(Regressions!L197),ROUND(Regressions!L197, 1), NA())</f>
        <v>100</v>
      </c>
      <c r="L187" s="552">
        <f>IF(ISNUMBER(Regressions!M197),ROUND(Regressions!M197, 1), NA())</f>
        <v>100</v>
      </c>
      <c r="M187" s="549">
        <f>IF(ISNUMBER(Regressions!N197),ROUND(Regressions!N197, 1), NA())</f>
        <v>0</v>
      </c>
      <c r="N187" s="550">
        <f>IF(ISNUMBER(Regressions!O197),ROUND(Regressions!O197, 1), NA())</f>
        <v>0</v>
      </c>
      <c r="O187" s="551">
        <f>IF(ISNUMBER(Regressions!Q197),ROUND(Regressions!Q197, 1), NA())</f>
        <v>100</v>
      </c>
      <c r="P187" s="547">
        <f>IF(ISNUMBER(Regressions!R197),ROUND(Regressions!R197, 1), NA())</f>
        <v>100</v>
      </c>
      <c r="Q187" s="553">
        <f>IF(ISNUMBER(Regressions!S197),ROUND(Regressions!S197, 1), NA())</f>
        <v>100</v>
      </c>
      <c r="R187" s="549">
        <f>IF(ISNUMBER(Regressions!T197),ROUND(Regressions!T197, 1), NA())</f>
        <v>0</v>
      </c>
      <c r="S187" s="550">
        <f>IF(ISNUMBER(Regressions!U197),ROUND(Regressions!U197, 1), NA())</f>
        <v>0</v>
      </c>
    </row>
    <row r="188" spans="1:19" hidden="1" x14ac:dyDescent="0.25">
      <c r="A188" s="542" t="str">
        <f>+Introduction!$C$7</f>
        <v>تونس</v>
      </c>
      <c r="B188" s="543">
        <f>IF(ISBLANK(Regressions!B198), " ", Regressions!B198)</f>
        <v>2029</v>
      </c>
      <c r="C188" s="542" t="str">
        <f>HLOOKUP(Introduction!$G$4,nametranslations,29,FALSE)</f>
        <v>ثانوي</v>
      </c>
      <c r="D188" s="545" t="str">
        <f>IF(ISBLANK(Regressions!D198), " ", Regressions!D198)</f>
        <v xml:space="preserve"> </v>
      </c>
      <c r="E188" s="546">
        <f>IF(ISNUMBER(Regressions!E198),ROUND(Regressions!E198, 1), NA())</f>
        <v>100</v>
      </c>
      <c r="F188" s="547">
        <f>IF(ISNUMBER(Regressions!F198),ROUND(Regressions!F198, 1), NA())</f>
        <v>99.7</v>
      </c>
      <c r="G188" s="548">
        <f>IF(ISNUMBER(Regressions!G198),ROUND(Regressions!G198, 1), NA())</f>
        <v>99.7</v>
      </c>
      <c r="H188" s="549">
        <f>IF(ISNUMBER(Regressions!H198),ROUND(Regressions!H198, 1), NA())</f>
        <v>0</v>
      </c>
      <c r="I188" s="550">
        <f>IF(ISNUMBER(Regressions!I198),ROUND(Regressions!I198, 1), NA())</f>
        <v>0.3</v>
      </c>
      <c r="J188" s="551">
        <f>IF(ISNUMBER(Regressions!K198),ROUND(Regressions!K198, 1), NA())</f>
        <v>100</v>
      </c>
      <c r="K188" s="547">
        <f>IF(ISNUMBER(Regressions!L198),ROUND(Regressions!L198, 1), NA())</f>
        <v>100</v>
      </c>
      <c r="L188" s="552">
        <f>IF(ISNUMBER(Regressions!M198),ROUND(Regressions!M198, 1), NA())</f>
        <v>100</v>
      </c>
      <c r="M188" s="549">
        <f>IF(ISNUMBER(Regressions!N198),ROUND(Regressions!N198, 1), NA())</f>
        <v>0</v>
      </c>
      <c r="N188" s="550">
        <f>IF(ISNUMBER(Regressions!O198),ROUND(Regressions!O198, 1), NA())</f>
        <v>0</v>
      </c>
      <c r="O188" s="551">
        <f>IF(ISNUMBER(Regressions!Q198),ROUND(Regressions!Q198, 1), NA())</f>
        <v>100</v>
      </c>
      <c r="P188" s="547">
        <f>IF(ISNUMBER(Regressions!R198),ROUND(Regressions!R198, 1), NA())</f>
        <v>100</v>
      </c>
      <c r="Q188" s="553">
        <f>IF(ISNUMBER(Regressions!S198),ROUND(Regressions!S198, 1), NA())</f>
        <v>100</v>
      </c>
      <c r="R188" s="549">
        <f>IF(ISNUMBER(Regressions!T198),ROUND(Regressions!T198, 1), NA())</f>
        <v>0</v>
      </c>
      <c r="S188" s="550">
        <f>IF(ISNUMBER(Regressions!U198),ROUND(Regressions!U198, 1), NA())</f>
        <v>0</v>
      </c>
    </row>
    <row r="189" spans="1:19" hidden="1" x14ac:dyDescent="0.25">
      <c r="A189" s="542" t="str">
        <f>+Introduction!$C$7</f>
        <v>تونس</v>
      </c>
      <c r="B189" s="543">
        <f>IF(ISBLANK(Regressions!B199), " ", Regressions!B199)</f>
        <v>2030</v>
      </c>
      <c r="C189" s="542" t="str">
        <f>HLOOKUP(Introduction!$G$4,nametranslations,29,FALSE)</f>
        <v>ثانوي</v>
      </c>
      <c r="D189" s="545" t="str">
        <f>IF(ISBLANK(Regressions!D199), " ", Regressions!D199)</f>
        <v xml:space="preserve"> </v>
      </c>
      <c r="E189" s="546">
        <f>IF(ISNUMBER(Regressions!E199),ROUND(Regressions!E199, 1), NA())</f>
        <v>100</v>
      </c>
      <c r="F189" s="547">
        <f>IF(ISNUMBER(Regressions!F199),ROUND(Regressions!F199, 1), NA())</f>
        <v>99.7</v>
      </c>
      <c r="G189" s="548">
        <f>IF(ISNUMBER(Regressions!G199),ROUND(Regressions!G199, 1), NA())</f>
        <v>99.7</v>
      </c>
      <c r="H189" s="549">
        <f>IF(ISNUMBER(Regressions!H199),ROUND(Regressions!H199, 1), NA())</f>
        <v>0</v>
      </c>
      <c r="I189" s="550">
        <f>IF(ISNUMBER(Regressions!I199),ROUND(Regressions!I199, 1), NA())</f>
        <v>0.3</v>
      </c>
      <c r="J189" s="551">
        <f>IF(ISNUMBER(Regressions!K199),ROUND(Regressions!K199, 1), NA())</f>
        <v>100</v>
      </c>
      <c r="K189" s="547">
        <f>IF(ISNUMBER(Regressions!L199),ROUND(Regressions!L199, 1), NA())</f>
        <v>100</v>
      </c>
      <c r="L189" s="552">
        <f>IF(ISNUMBER(Regressions!M199),ROUND(Regressions!M199, 1), NA())</f>
        <v>100</v>
      </c>
      <c r="M189" s="549">
        <f>IF(ISNUMBER(Regressions!N199),ROUND(Regressions!N199, 1), NA())</f>
        <v>0</v>
      </c>
      <c r="N189" s="550">
        <f>IF(ISNUMBER(Regressions!O199),ROUND(Regressions!O199, 1), NA())</f>
        <v>0</v>
      </c>
      <c r="O189" s="551" t="e">
        <f>IF(ISNUMBER(Regressions!Q199),ROUND(Regressions!Q199, 1), NA())</f>
        <v>#N/A</v>
      </c>
      <c r="P189" s="547">
        <f>IF(ISNUMBER(Regressions!R199),ROUND(Regressions!R199, 1), NA())</f>
        <v>100</v>
      </c>
      <c r="Q189" s="553">
        <f>IF(ISNUMBER(Regressions!S199),ROUND(Regressions!S199, 1), NA())</f>
        <v>100</v>
      </c>
      <c r="R189" s="549">
        <f>IF(ISNUMBER(Regressions!T199),ROUND(Regressions!T199, 1), NA())</f>
        <v>0</v>
      </c>
      <c r="S189" s="550">
        <f>IF(ISNUMBER(Regressions!U199),ROUND(Regressions!U199, 1), NA())</f>
        <v>0</v>
      </c>
    </row>
    <row r="211" spans="5:13" x14ac:dyDescent="0.25">
      <c r="E211" s="572"/>
      <c r="G211" s="519"/>
      <c r="K211" s="573"/>
      <c r="M211" s="57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20C79-E11B-4DB0-9B42-87D5B33CDE94}">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0" customWidth="1"/>
    <col min="2" max="2" width="13.59765625" style="370" customWidth="1"/>
    <col min="3" max="3" width="5" style="370" customWidth="1"/>
    <col min="4" max="21" width="3.8984375" style="370" customWidth="1"/>
    <col min="22" max="25" width="3.8984375" style="476" customWidth="1"/>
    <col min="26" max="26" width="6.5" style="476" customWidth="1"/>
    <col min="27" max="30" width="3.8984375" style="476" customWidth="1"/>
    <col min="31" max="31" width="6.5" style="476" customWidth="1"/>
    <col min="32" max="35" width="3.8984375" style="476" customWidth="1"/>
    <col min="36" max="36" width="6.5" style="476" customWidth="1"/>
    <col min="37" max="40" width="3.8984375" style="476" customWidth="1"/>
    <col min="41" max="41" width="6.5" style="476" customWidth="1"/>
    <col min="42" max="45" width="3.8984375" style="476" customWidth="1"/>
    <col min="46" max="46" width="6.5" style="476" customWidth="1"/>
    <col min="47" max="50" width="3.8984375" style="476" customWidth="1"/>
    <col min="51" max="51" width="6.5" style="476" customWidth="1"/>
    <col min="52" max="52" width="3.8984375" style="477" customWidth="1"/>
    <col min="53" max="53" width="6.5" style="586" customWidth="1"/>
    <col min="54" max="55" width="3.8984375" style="477" customWidth="1"/>
    <col min="56" max="56" width="6.5" style="477" customWidth="1"/>
    <col min="57" max="58" width="3.8984375" style="477" customWidth="1"/>
    <col min="59" max="59" width="6.5" style="477" customWidth="1"/>
    <col min="60" max="60" width="3.8984375" style="477" customWidth="1"/>
    <col min="61" max="61" width="6.09765625" style="477" customWidth="1"/>
    <col min="62" max="62" width="6.5" style="477" customWidth="1"/>
    <col min="63" max="63" width="8.8984375" style="477" customWidth="1"/>
    <col min="64" max="64" width="3.8984375" style="477" customWidth="1"/>
    <col min="65" max="65" width="6.5" style="477" customWidth="1"/>
    <col min="66" max="67" width="3.8984375" style="477" customWidth="1"/>
    <col min="68" max="68" width="6.5" style="477" customWidth="1"/>
    <col min="69" max="69" width="3.8984375" style="477" customWidth="1"/>
    <col min="70" max="70" width="9" style="370" customWidth="1"/>
    <col min="71" max="136" width="3.8984375" style="370" hidden="1" customWidth="1"/>
    <col min="137" max="137" width="9" style="370" customWidth="1"/>
    <col min="138" max="16384" width="9" style="370"/>
  </cols>
  <sheetData>
    <row r="1" spans="1:136" ht="17.399999999999999" x14ac:dyDescent="0.3">
      <c r="A1" s="478" t="str">
        <f>HLOOKUP(Introduction!$G$4,nametranslations,83,FALSE)</f>
        <v>ملخص البيانات من المسوحات والتعدادات الوطنية</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91"/>
      <c r="BB1" s="479"/>
      <c r="BC1" s="479"/>
      <c r="BD1" s="479"/>
      <c r="BE1" s="479"/>
      <c r="BF1" s="479"/>
      <c r="BG1" s="479"/>
      <c r="BH1" s="479"/>
      <c r="BI1" s="479"/>
      <c r="BJ1" s="479"/>
      <c r="BK1" s="479"/>
      <c r="BL1" s="479"/>
      <c r="BM1" s="479"/>
      <c r="BN1" s="479"/>
      <c r="BO1" s="479"/>
      <c r="BP1" s="479"/>
      <c r="BQ1" s="479"/>
      <c r="BR1" s="479"/>
      <c r="BS1" s="479"/>
    </row>
    <row r="2" spans="1:136" ht="15.6" x14ac:dyDescent="0.3">
      <c r="A2" s="480" t="str">
        <f>HLOOKUP(Introduction!$G$4,nametranslations,84,FALSE)</f>
        <v>[القيم الموضوعة بين قوسين معقوفين غير مستخدمة]</v>
      </c>
      <c r="B2" s="480"/>
      <c r="C2" s="480"/>
      <c r="D2" s="481" t="str">
        <f>HLOOKUP(Introduction!$G$4,nametranslations,85,FALSE)</f>
        <v>مياه الشرب (٪)</v>
      </c>
      <c r="E2" s="479"/>
      <c r="F2" s="479"/>
      <c r="G2" s="482"/>
      <c r="H2" s="479"/>
      <c r="I2" s="479"/>
      <c r="J2" s="482"/>
      <c r="K2" s="483"/>
      <c r="L2" s="483"/>
      <c r="M2" s="482"/>
      <c r="N2" s="483"/>
      <c r="O2" s="483"/>
      <c r="P2" s="482"/>
      <c r="Q2" s="483"/>
      <c r="R2" s="483"/>
      <c r="S2" s="482"/>
      <c r="T2" s="483"/>
      <c r="U2" s="483"/>
      <c r="V2" s="484" t="str">
        <f>HLOOKUP(Introduction!$G$4,nametranslations,86,FALSE)</f>
        <v>الصرف الصحي</v>
      </c>
      <c r="W2" s="369"/>
      <c r="X2" s="483"/>
      <c r="Y2" s="483"/>
      <c r="Z2" s="483"/>
      <c r="AA2" s="485"/>
      <c r="AB2" s="483"/>
      <c r="AC2" s="483"/>
      <c r="AD2" s="483"/>
      <c r="AE2" s="483"/>
      <c r="AF2" s="485"/>
      <c r="AG2" s="483"/>
      <c r="AH2" s="483"/>
      <c r="AI2" s="483"/>
      <c r="AJ2" s="483"/>
      <c r="AK2" s="485"/>
      <c r="AL2" s="483"/>
      <c r="AM2" s="483"/>
      <c r="AN2" s="483"/>
      <c r="AO2" s="483"/>
      <c r="AP2" s="485"/>
      <c r="AQ2" s="483"/>
      <c r="AR2" s="483"/>
      <c r="AS2" s="483"/>
      <c r="AT2" s="483"/>
      <c r="AU2" s="485"/>
      <c r="AV2" s="483"/>
      <c r="AW2" s="483"/>
      <c r="AX2" s="483"/>
      <c r="AY2" s="483"/>
      <c r="AZ2" s="486" t="str">
        <f>HLOOKUP(Introduction!$G$4,nametranslations,87,FALSE)</f>
        <v xml:space="preserve">صحة </v>
      </c>
      <c r="BA2" s="487"/>
      <c r="BB2" s="488"/>
      <c r="BC2" s="488"/>
      <c r="BD2" s="489"/>
      <c r="BE2" s="489"/>
      <c r="BF2" s="489"/>
      <c r="BG2" s="489"/>
      <c r="BH2" s="489"/>
      <c r="BI2" s="489"/>
      <c r="BJ2" s="489"/>
      <c r="BK2" s="489"/>
      <c r="BL2" s="489"/>
      <c r="BM2" s="489"/>
      <c r="BN2" s="489"/>
      <c r="BO2" s="489"/>
      <c r="BP2" s="489"/>
      <c r="BQ2" s="489"/>
      <c r="BS2" s="481" t="str">
        <f>HLOOKUP(Introduction!$G$4,nametranslations,85,FALSE)</f>
        <v>مياه الشرب (٪)</v>
      </c>
      <c r="CK2" s="484" t="str">
        <f>HLOOKUP(Introduction!$G$4,nametranslations,86,FALSE)</f>
        <v>الصرف الصحي</v>
      </c>
      <c r="DO2" s="486" t="str">
        <f>HLOOKUP(Introduction!$G$4,nametranslations,87,FALSE)</f>
        <v xml:space="preserve">صحة </v>
      </c>
    </row>
    <row r="3" spans="1:136" ht="13.8" x14ac:dyDescent="0.25">
      <c r="A3" s="490"/>
      <c r="B3" s="479"/>
      <c r="C3" s="479"/>
      <c r="D3" s="479" t="str">
        <f>+Key!$I$26</f>
        <v>Total</v>
      </c>
      <c r="E3" s="479"/>
      <c r="F3" s="479"/>
      <c r="G3" s="479" t="str">
        <f>+Key!$I$28</f>
        <v>الحضاري</v>
      </c>
      <c r="I3" s="479"/>
      <c r="J3" s="479" t="str">
        <f>+Key!$I$27</f>
        <v>ريفي</v>
      </c>
      <c r="L3" s="479"/>
      <c r="M3" s="479" t="str">
        <f>+Key!$I$29</f>
        <v>المرحلة الابتدائية</v>
      </c>
      <c r="O3" s="479"/>
      <c r="P3" s="479" t="str">
        <f>+Key!$I$30</f>
        <v>خبرات</v>
      </c>
      <c r="Q3" s="479"/>
      <c r="R3" s="479"/>
      <c r="S3" s="479" t="str">
        <f>+Key!$I$31</f>
        <v>ثانوي</v>
      </c>
      <c r="U3" s="479"/>
      <c r="V3" s="479" t="str">
        <f>+Key!$I$26</f>
        <v>Total</v>
      </c>
      <c r="W3" s="479"/>
      <c r="X3" s="479"/>
      <c r="Y3" s="479"/>
      <c r="Z3" s="370"/>
      <c r="AA3" s="479" t="str">
        <f>+Key!$I$28</f>
        <v>الحضاري</v>
      </c>
      <c r="AB3" s="479"/>
      <c r="AC3" s="370"/>
      <c r="AD3" s="479"/>
      <c r="AE3" s="479"/>
      <c r="AF3" s="479" t="str">
        <f>+Key!$I$27</f>
        <v>ريفي</v>
      </c>
      <c r="AG3" s="479"/>
      <c r="AH3" s="479"/>
      <c r="AI3" s="479"/>
      <c r="AJ3" s="479"/>
      <c r="AK3" s="479" t="str">
        <f>+Key!$I$29</f>
        <v>المرحلة الابتدائية</v>
      </c>
      <c r="AL3" s="479"/>
      <c r="AM3" s="479"/>
      <c r="AN3" s="479"/>
      <c r="AO3" s="479"/>
      <c r="AP3" s="479" t="str">
        <f>+Key!$I$30</f>
        <v>خبرات</v>
      </c>
      <c r="AQ3" s="479"/>
      <c r="AR3" s="479"/>
      <c r="AS3" s="479"/>
      <c r="AT3" s="479"/>
      <c r="AU3" s="479" t="str">
        <f>+Key!$I$31</f>
        <v>ثانوي</v>
      </c>
      <c r="AV3" s="479"/>
      <c r="AW3" s="479"/>
      <c r="AX3" s="479"/>
      <c r="AY3" s="479"/>
      <c r="AZ3" s="479" t="str">
        <f>+Key!$I$26</f>
        <v>Total</v>
      </c>
      <c r="BA3" s="491"/>
      <c r="BB3" s="479"/>
      <c r="BC3" s="479" t="str">
        <f>+Key!$I$28</f>
        <v>الحضاري</v>
      </c>
      <c r="BD3" s="370"/>
      <c r="BE3" s="479"/>
      <c r="BF3" s="479" t="str">
        <f>+Key!$I$27</f>
        <v>ريفي</v>
      </c>
      <c r="BG3" s="370"/>
      <c r="BH3" s="479"/>
      <c r="BI3" s="479" t="str">
        <f>+Key!$I$29</f>
        <v>المرحلة الابتدائية</v>
      </c>
      <c r="BJ3" s="370"/>
      <c r="BK3" s="479"/>
      <c r="BL3" s="479" t="str">
        <f>+Key!$I$30</f>
        <v>خبرات</v>
      </c>
      <c r="BM3" s="479"/>
      <c r="BN3" s="479"/>
      <c r="BO3" s="479" t="str">
        <f>+Key!$I$31</f>
        <v>ثانوي</v>
      </c>
      <c r="BP3" s="369"/>
      <c r="BQ3" s="479"/>
      <c r="BS3" s="479" t="str">
        <f>+Key!$I$26</f>
        <v>Total</v>
      </c>
      <c r="BT3" s="479"/>
      <c r="BU3" s="479"/>
      <c r="BV3" s="479" t="str">
        <f>+Key!$I$28</f>
        <v>الحضاري</v>
      </c>
      <c r="BX3" s="479"/>
      <c r="BY3" s="479" t="str">
        <f>+Key!$I$27</f>
        <v>ريفي</v>
      </c>
      <c r="CA3" s="479"/>
      <c r="CB3" s="479" t="str">
        <f>+Key!$I$29</f>
        <v>المرحلة الابتدائية</v>
      </c>
      <c r="CD3" s="479"/>
      <c r="CE3" s="479" t="str">
        <f>+Key!$I$30</f>
        <v>خبرات</v>
      </c>
      <c r="CF3" s="479"/>
      <c r="CG3" s="479"/>
      <c r="CH3" s="479" t="str">
        <f>+Key!$I$31</f>
        <v>ثانوي</v>
      </c>
      <c r="CJ3" s="479"/>
      <c r="CK3" s="479" t="str">
        <f>+Key!$I$26</f>
        <v>Total</v>
      </c>
      <c r="CL3" s="479"/>
      <c r="CM3" s="479"/>
      <c r="CN3" s="479"/>
      <c r="CP3" s="479" t="str">
        <f>+Key!$I$28</f>
        <v>الحضاري</v>
      </c>
      <c r="CQ3" s="479"/>
      <c r="CS3" s="479"/>
      <c r="CT3" s="479"/>
      <c r="CU3" s="479" t="str">
        <f>+Key!$I$27</f>
        <v>ريفي</v>
      </c>
      <c r="CV3" s="479"/>
      <c r="CW3" s="479"/>
      <c r="CX3" s="479"/>
      <c r="CY3" s="479"/>
      <c r="CZ3" s="479" t="str">
        <f>+Key!$I$29</f>
        <v>المرحلة الابتدائية</v>
      </c>
      <c r="DA3" s="479"/>
      <c r="DB3" s="479"/>
      <c r="DC3" s="479"/>
      <c r="DD3" s="479"/>
      <c r="DE3" s="479" t="str">
        <f>+Key!$I$30</f>
        <v>خبرات</v>
      </c>
      <c r="DF3" s="479"/>
      <c r="DG3" s="479"/>
      <c r="DH3" s="479"/>
      <c r="DI3" s="479"/>
      <c r="DJ3" s="479" t="s">
        <v>19</v>
      </c>
      <c r="DK3" s="479"/>
      <c r="DL3" s="479"/>
      <c r="DM3" s="479"/>
      <c r="DN3" s="479"/>
      <c r="DO3" s="479" t="str">
        <f>+Key!$I$26</f>
        <v>Total</v>
      </c>
      <c r="DP3" s="491"/>
      <c r="DQ3" s="479"/>
      <c r="DR3" s="479" t="str">
        <f>+Key!$I$28</f>
        <v>الحضاري</v>
      </c>
      <c r="DT3" s="479"/>
      <c r="DU3" s="479" t="str">
        <f>+Key!$I$27</f>
        <v>ريفي</v>
      </c>
      <c r="DW3" s="479"/>
      <c r="DX3" s="479" t="str">
        <f>+Key!$I$29</f>
        <v>المرحلة الابتدائية</v>
      </c>
      <c r="DZ3" s="479"/>
      <c r="EA3" s="479" t="str">
        <f>+Key!$I$30</f>
        <v>خبرات</v>
      </c>
      <c r="EB3" s="479"/>
      <c r="EC3" s="479"/>
      <c r="ED3" s="479" t="str">
        <f>+Key!$I$31</f>
        <v>ثانوي</v>
      </c>
      <c r="EE3" s="369"/>
      <c r="EF3" s="479"/>
    </row>
    <row r="4" spans="1:136" s="583" customFormat="1" ht="160.5" customHeight="1" x14ac:dyDescent="0.25">
      <c r="A4" s="492" t="str">
        <f>HLOOKUP(Introduction!$G$4,nametranslations,89,FALSE)</f>
        <v>مصدر</v>
      </c>
      <c r="B4" s="492" t="str">
        <f>HLOOKUP(Introduction!$G$4,nametranslations,88,FALSE)</f>
        <v>نوع</v>
      </c>
      <c r="C4" s="492" t="str">
        <f>HLOOKUP(Introduction!$G$4,nametranslations,72,FALSE)</f>
        <v>عام</v>
      </c>
      <c r="D4" s="493" t="str">
        <f>HLOOKUP(Introduction!$G$4,nametranslations,74,FALSE)</f>
        <v>امكانية</v>
      </c>
      <c r="E4" s="578" t="str">
        <f>HLOOKUP(Introduction!$G$4,nametranslations,75,FALSE)</f>
        <v>محسّن</v>
      </c>
      <c r="F4" s="579" t="str">
        <f>HLOOKUP(Introduction!$G$4,nametranslations,76,FALSE)</f>
        <v>أساسي (محسن ومتوفر)</v>
      </c>
      <c r="G4" s="493" t="str">
        <f>HLOOKUP(Introduction!$G$4,nametranslations,74,FALSE)</f>
        <v>امكانية</v>
      </c>
      <c r="H4" s="578" t="str">
        <f>HLOOKUP(Introduction!$G$4,nametranslations,75,FALSE)</f>
        <v>محسّن</v>
      </c>
      <c r="I4" s="579" t="str">
        <f>HLOOKUP(Introduction!$G$4,nametranslations,76,FALSE)</f>
        <v>أساسي (محسن ومتوفر)</v>
      </c>
      <c r="J4" s="493" t="str">
        <f>HLOOKUP(Introduction!$G$4,nametranslations,74,FALSE)</f>
        <v>امكانية</v>
      </c>
      <c r="K4" s="578" t="str">
        <f>HLOOKUP(Introduction!$G$4,nametranslations,75,FALSE)</f>
        <v>محسّن</v>
      </c>
      <c r="L4" s="579" t="str">
        <f>HLOOKUP(Introduction!$G$4,nametranslations,76,FALSE)</f>
        <v>أساسي (محسن ومتوفر)</v>
      </c>
      <c r="M4" s="493" t="str">
        <f>HLOOKUP(Introduction!$G$4,nametranslations,74,FALSE)</f>
        <v>امكانية</v>
      </c>
      <c r="N4" s="578" t="str">
        <f>HLOOKUP(Introduction!$G$4,nametranslations,75,FALSE)</f>
        <v>محسّن</v>
      </c>
      <c r="O4" s="579" t="str">
        <f>HLOOKUP(Introduction!$G$4,nametranslations,76,FALSE)</f>
        <v>أساسي (محسن ومتوفر)</v>
      </c>
      <c r="P4" s="493" t="str">
        <f>HLOOKUP(Introduction!$G$4,nametranslations,74,FALSE)</f>
        <v>امكانية</v>
      </c>
      <c r="Q4" s="578" t="str">
        <f>HLOOKUP(Introduction!$G$4,nametranslations,75,FALSE)</f>
        <v>محسّن</v>
      </c>
      <c r="R4" s="579" t="str">
        <f>HLOOKUP(Introduction!$G$4,nametranslations,76,FALSE)</f>
        <v>أساسي (محسن ومتوفر)</v>
      </c>
      <c r="S4" s="493" t="str">
        <f>HLOOKUP(Introduction!$G$4,nametranslations,74,FALSE)</f>
        <v>امكانية</v>
      </c>
      <c r="T4" s="578" t="str">
        <f>HLOOKUP(Introduction!$G$4,nametranslations,75,FALSE)</f>
        <v>محسّن</v>
      </c>
      <c r="U4" s="579" t="str">
        <f>HLOOKUP(Introduction!$G$4,nametranslations,76,FALSE)</f>
        <v>أساسي (محسن ومتوفر)</v>
      </c>
      <c r="V4" s="497" t="str">
        <f>HLOOKUP(Introduction!$G$4,nametranslations,74,FALSE)</f>
        <v>امكانية</v>
      </c>
      <c r="W4" s="498" t="str">
        <f>HLOOKUP(Introduction!$G$4,nametranslations,75,FALSE)</f>
        <v>محسّن</v>
      </c>
      <c r="X4" s="580" t="str">
        <f>HLOOKUP(Introduction!$G$4,nametranslations,90,FALSE)</f>
        <v>محسن وقابل للاستخدام</v>
      </c>
      <c r="Y4" s="580" t="str">
        <f>HLOOKUP(Introduction!$G$4,nametranslations,91,FALSE)</f>
        <v>محسّن ومخصص للجنس الواحد</v>
      </c>
      <c r="Z4" s="581" t="str">
        <f>HLOOKUP(Introduction!$G$4,nametranslations,79,FALSE)</f>
        <v>أساسي
(محسّن ، صالح للاستخدام ، أحادي الجنس)</v>
      </c>
      <c r="AA4" s="497" t="str">
        <f>HLOOKUP(Introduction!$G$4,nametranslations,74,FALSE)</f>
        <v>امكانية</v>
      </c>
      <c r="AB4" s="498" t="str">
        <f>HLOOKUP(Introduction!$G$4,nametranslations,75,FALSE)</f>
        <v>محسّن</v>
      </c>
      <c r="AC4" s="580" t="str">
        <f>HLOOKUP(Introduction!$G$4,nametranslations,90,FALSE)</f>
        <v>محسن وقابل للاستخدام</v>
      </c>
      <c r="AD4" s="580" t="str">
        <f>HLOOKUP(Introduction!$G$4,nametranslations,91,FALSE)</f>
        <v>محسّن ومخصص للجنس الواحد</v>
      </c>
      <c r="AE4" s="581" t="str">
        <f>HLOOKUP(Introduction!$G$4,nametranslations,79,FALSE)</f>
        <v>أساسي
(محسّن ، صالح للاستخدام ، أحادي الجنس)</v>
      </c>
      <c r="AF4" s="497" t="str">
        <f>HLOOKUP(Introduction!$G$4,nametranslations,74,FALSE)</f>
        <v>امكانية</v>
      </c>
      <c r="AG4" s="498" t="str">
        <f>HLOOKUP(Introduction!$G$4,nametranslations,75,FALSE)</f>
        <v>محسّن</v>
      </c>
      <c r="AH4" s="580" t="str">
        <f>HLOOKUP(Introduction!$G$4,nametranslations,90,FALSE)</f>
        <v>محسن وقابل للاستخدام</v>
      </c>
      <c r="AI4" s="580" t="str">
        <f>HLOOKUP(Introduction!$G$4,nametranslations,91,FALSE)</f>
        <v>محسّن ومخصص للجنس الواحد</v>
      </c>
      <c r="AJ4" s="581" t="str">
        <f>HLOOKUP(Introduction!$G$4,nametranslations,79,FALSE)</f>
        <v>أساسي
(محسّن ، صالح للاستخدام ، أحادي الجنس)</v>
      </c>
      <c r="AK4" s="497" t="str">
        <f>HLOOKUP(Introduction!$G$4,nametranslations,74,FALSE)</f>
        <v>امكانية</v>
      </c>
      <c r="AL4" s="498" t="str">
        <f>HLOOKUP(Introduction!$G$4,nametranslations,75,FALSE)</f>
        <v>محسّن</v>
      </c>
      <c r="AM4" s="580" t="str">
        <f>HLOOKUP(Introduction!$G$4,nametranslations,90,FALSE)</f>
        <v>محسن وقابل للاستخدام</v>
      </c>
      <c r="AN4" s="580" t="str">
        <f>HLOOKUP(Introduction!$G$4,nametranslations,91,FALSE)</f>
        <v>محسّن ومخصص للجنس الواحد</v>
      </c>
      <c r="AO4" s="581" t="str">
        <f>HLOOKUP(Introduction!$G$4,nametranslations,79,FALSE)</f>
        <v>أساسي
(محسّن ، صالح للاستخدام ، أحادي الجنس)</v>
      </c>
      <c r="AP4" s="497" t="str">
        <f>HLOOKUP(Introduction!$G$4,nametranslations,74,FALSE)</f>
        <v>امكانية</v>
      </c>
      <c r="AQ4" s="498" t="str">
        <f>HLOOKUP(Introduction!$G$4,nametranslations,75,FALSE)</f>
        <v>محسّن</v>
      </c>
      <c r="AR4" s="580" t="str">
        <f>HLOOKUP(Introduction!$G$4,nametranslations,90,FALSE)</f>
        <v>محسن وقابل للاستخدام</v>
      </c>
      <c r="AS4" s="580" t="str">
        <f>HLOOKUP(Introduction!$G$4,nametranslations,91,FALSE)</f>
        <v>محسّن ومخصص للجنس الواحد</v>
      </c>
      <c r="AT4" s="581" t="str">
        <f>HLOOKUP(Introduction!$G$4,nametranslations,79,FALSE)</f>
        <v>أساسي
(محسّن ، صالح للاستخدام ، أحادي الجنس)</v>
      </c>
      <c r="AU4" s="497" t="str">
        <f>HLOOKUP(Introduction!$G$4,nametranslations,74,FALSE)</f>
        <v>امكانية</v>
      </c>
      <c r="AV4" s="498" t="str">
        <f>HLOOKUP(Introduction!$G$4,nametranslations,75,FALSE)</f>
        <v>محسّن</v>
      </c>
      <c r="AW4" s="580" t="str">
        <f>HLOOKUP(Introduction!$G$4,nametranslations,90,FALSE)</f>
        <v>محسن وقابل للاستخدام</v>
      </c>
      <c r="AX4" s="580" t="str">
        <f>HLOOKUP(Introduction!$G$4,nametranslations,91,FALSE)</f>
        <v>محسّن ومخصص للجنس الواحد</v>
      </c>
      <c r="AY4" s="581" t="str">
        <f>HLOOKUP(Introduction!$G$4,nametranslations,79,FALSE)</f>
        <v>أساسي
(محسّن ، صالح للاستخدام ، أحادي الجنس)</v>
      </c>
      <c r="AZ4" s="501" t="str">
        <f>HLOOKUP(Introduction!$G$4,nametranslations,92,FALSE)</f>
        <v>مرفق غسيل اليدين</v>
      </c>
      <c r="BA4" s="582" t="str">
        <f>HLOOKUP(Introduction!$G$4,nametranslations,93,FALSE)</f>
        <v>مرفق غسيل اليدين بالماء</v>
      </c>
      <c r="BB4" s="582" t="str">
        <f>HLOOKUP(Introduction!$G$4,nametranslations,81,FALSE)</f>
        <v>أساسي
(مرفق بالماء والصابون)</v>
      </c>
      <c r="BC4" s="501" t="str">
        <f>HLOOKUP(Introduction!$G$4,nametranslations,92,FALSE)</f>
        <v>مرفق غسيل اليدين</v>
      </c>
      <c r="BD4" s="582" t="str">
        <f>HLOOKUP(Introduction!$G$4,nametranslations,93,FALSE)</f>
        <v>مرفق غسيل اليدين بالماء</v>
      </c>
      <c r="BE4" s="582" t="str">
        <f>HLOOKUP(Introduction!$G$4,nametranslations,81,FALSE)</f>
        <v>أساسي
(مرفق بالماء والصابون)</v>
      </c>
      <c r="BF4" s="501" t="str">
        <f>HLOOKUP(Introduction!$G$4,nametranslations,92,FALSE)</f>
        <v>مرفق غسيل اليدين</v>
      </c>
      <c r="BG4" s="582" t="str">
        <f>HLOOKUP(Introduction!$G$4,nametranslations,93,FALSE)</f>
        <v>مرفق غسيل اليدين بالماء</v>
      </c>
      <c r="BH4" s="582" t="str">
        <f>HLOOKUP(Introduction!$G$4,nametranslations,81,FALSE)</f>
        <v>أساسي
(مرفق بالماء والصابون)</v>
      </c>
      <c r="BI4" s="501" t="str">
        <f>HLOOKUP(Introduction!$G$4,nametranslations,92,FALSE)</f>
        <v>مرفق غسيل اليدين</v>
      </c>
      <c r="BJ4" s="582" t="str">
        <f>HLOOKUP(Introduction!$G$4,nametranslations,93,FALSE)</f>
        <v>مرفق غسيل اليدين بالماء</v>
      </c>
      <c r="BK4" s="582" t="str">
        <f>HLOOKUP(Introduction!$G$4,nametranslations,81,FALSE)</f>
        <v>أساسي
(مرفق بالماء والصابون)</v>
      </c>
      <c r="BL4" s="501" t="str">
        <f>HLOOKUP(Introduction!$G$4,nametranslations,92,FALSE)</f>
        <v>مرفق غسيل اليدين</v>
      </c>
      <c r="BM4" s="582" t="str">
        <f>HLOOKUP(Introduction!$G$4,nametranslations,93,FALSE)</f>
        <v>مرفق غسيل اليدين بالماء</v>
      </c>
      <c r="BN4" s="582" t="str">
        <f>HLOOKUP(Introduction!$G$4,nametranslations,81,FALSE)</f>
        <v>أساسي
(مرفق بالماء والصابون)</v>
      </c>
      <c r="BO4" s="501" t="str">
        <f>HLOOKUP(Introduction!$G$4,nametranslations,92,FALSE)</f>
        <v>مرفق غسيل اليدين</v>
      </c>
      <c r="BP4" s="582" t="str">
        <f>HLOOKUP(Introduction!$G$4,nametranslations,93,FALSE)</f>
        <v>مرفق غسيل اليدين بالماء</v>
      </c>
      <c r="BQ4" s="582" t="str">
        <f>HLOOKUP(Introduction!$G$4,nametranslations,81,FALSE)</f>
        <v>أساسي
(مرفق بالماء والصابون)</v>
      </c>
      <c r="BS4" s="493" t="str">
        <f>HLOOKUP(Introduction!$G$4,nametranslations,74,FALSE)</f>
        <v>امكانية</v>
      </c>
      <c r="BT4" s="578" t="str">
        <f>HLOOKUP(Introduction!$G$4,nametranslations,75,FALSE)</f>
        <v>محسّن</v>
      </c>
      <c r="BU4" s="584" t="str">
        <f>HLOOKUP(Introduction!$G$4,nametranslations,76,FALSE)</f>
        <v>أساسي (محسن ومتوفر)</v>
      </c>
      <c r="BV4" s="493" t="str">
        <f>HLOOKUP(Introduction!$G$4,nametranslations,74,FALSE)</f>
        <v>امكانية</v>
      </c>
      <c r="BW4" s="578" t="str">
        <f>HLOOKUP(Introduction!$G$4,nametranslations,75,FALSE)</f>
        <v>محسّن</v>
      </c>
      <c r="BX4" s="584" t="str">
        <f>HLOOKUP(Introduction!$G$4,nametranslations,76,FALSE)</f>
        <v>أساسي (محسن ومتوفر)</v>
      </c>
      <c r="BY4" s="493" t="str">
        <f>HLOOKUP(Introduction!$G$4,nametranslations,74,FALSE)</f>
        <v>امكانية</v>
      </c>
      <c r="BZ4" s="578" t="str">
        <f>HLOOKUP(Introduction!$G$4,nametranslations,75,FALSE)</f>
        <v>محسّن</v>
      </c>
      <c r="CA4" s="584" t="str">
        <f>HLOOKUP(Introduction!$G$4,nametranslations,76,FALSE)</f>
        <v>أساسي (محسن ومتوفر)</v>
      </c>
      <c r="CB4" s="493" t="str">
        <f>HLOOKUP(Introduction!$G$4,nametranslations,74,FALSE)</f>
        <v>امكانية</v>
      </c>
      <c r="CC4" s="578" t="str">
        <f>HLOOKUP(Introduction!$G$4,nametranslations,75,FALSE)</f>
        <v>محسّن</v>
      </c>
      <c r="CD4" s="584" t="str">
        <f>HLOOKUP(Introduction!$G$4,nametranslations,76,FALSE)</f>
        <v>أساسي (محسن ومتوفر)</v>
      </c>
      <c r="CE4" s="493" t="str">
        <f>HLOOKUP(Introduction!$G$4,nametranslations,74,FALSE)</f>
        <v>امكانية</v>
      </c>
      <c r="CF4" s="578" t="str">
        <f>HLOOKUP(Introduction!$G$4,nametranslations,75,FALSE)</f>
        <v>محسّن</v>
      </c>
      <c r="CG4" s="584" t="str">
        <f>HLOOKUP(Introduction!$G$4,nametranslations,76,FALSE)</f>
        <v>أساسي (محسن ومتوفر)</v>
      </c>
      <c r="CH4" s="493" t="str">
        <f>HLOOKUP(Introduction!$G$4,nametranslations,74,FALSE)</f>
        <v>امكانية</v>
      </c>
      <c r="CI4" s="578" t="str">
        <f>HLOOKUP(Introduction!$G$4,nametranslations,75,FALSE)</f>
        <v>محسّن</v>
      </c>
      <c r="CJ4" s="584" t="str">
        <f>HLOOKUP(Introduction!$G$4,nametranslations,76,FALSE)</f>
        <v>أساسي (محسن ومتوفر)</v>
      </c>
      <c r="CK4" s="497" t="str">
        <f>HLOOKUP(Introduction!$G$4,nametranslations,74,FALSE)</f>
        <v>امكانية</v>
      </c>
      <c r="CL4" s="498" t="str">
        <f>HLOOKUP(Introduction!$G$4,nametranslations,75,FALSE)</f>
        <v>محسّن</v>
      </c>
      <c r="CM4" s="498" t="str">
        <f>HLOOKUP(Introduction!$G$4,nametranslations,90,FALSE)</f>
        <v>محسن وقابل للاستخدام</v>
      </c>
      <c r="CN4" s="498" t="str">
        <f>HLOOKUP(Introduction!$G$4,nametranslations,91,FALSE)</f>
        <v>محسّن ومخصص للجنس الواحد</v>
      </c>
      <c r="CO4" s="581" t="str">
        <f>HLOOKUP(Introduction!$G$4,nametranslations,79,FALSE)</f>
        <v>أساسي
(محسّن ، صالح للاستخدام ، أحادي الجنس)</v>
      </c>
      <c r="CP4" s="497" t="str">
        <f>HLOOKUP(Introduction!$G$4,nametranslations,74,FALSE)</f>
        <v>امكانية</v>
      </c>
      <c r="CQ4" s="498" t="str">
        <f>HLOOKUP(Introduction!$G$4,nametranslations,75,FALSE)</f>
        <v>محسّن</v>
      </c>
      <c r="CR4" s="498" t="str">
        <f>HLOOKUP(Introduction!$G$4,nametranslations,90,FALSE)</f>
        <v>محسن وقابل للاستخدام</v>
      </c>
      <c r="CS4" s="498" t="str">
        <f>HLOOKUP(Introduction!$G$4,nametranslations,91,FALSE)</f>
        <v>محسّن ومخصص للجنس الواحد</v>
      </c>
      <c r="CT4" s="581" t="str">
        <f>HLOOKUP(Introduction!$G$4,nametranslations,79,FALSE)</f>
        <v>أساسي
(محسّن ، صالح للاستخدام ، أحادي الجنس)</v>
      </c>
      <c r="CU4" s="497" t="str">
        <f>HLOOKUP(Introduction!$G$4,nametranslations,74,FALSE)</f>
        <v>امكانية</v>
      </c>
      <c r="CV4" s="498" t="str">
        <f>HLOOKUP(Introduction!$G$4,nametranslations,75,FALSE)</f>
        <v>محسّن</v>
      </c>
      <c r="CW4" s="498" t="str">
        <f>HLOOKUP(Introduction!$G$4,nametranslations,90,FALSE)</f>
        <v>محسن وقابل للاستخدام</v>
      </c>
      <c r="CX4" s="498" t="str">
        <f>HLOOKUP(Introduction!$G$4,nametranslations,91,FALSE)</f>
        <v>محسّن ومخصص للجنس الواحد</v>
      </c>
      <c r="CY4" s="581" t="str">
        <f>HLOOKUP(Introduction!$G$4,nametranslations,79,FALSE)</f>
        <v>أساسي
(محسّن ، صالح للاستخدام ، أحادي الجنس)</v>
      </c>
      <c r="CZ4" s="497" t="str">
        <f>HLOOKUP(Introduction!$G$4,nametranslations,74,FALSE)</f>
        <v>امكانية</v>
      </c>
      <c r="DA4" s="498" t="str">
        <f>HLOOKUP(Introduction!$G$4,nametranslations,75,FALSE)</f>
        <v>محسّن</v>
      </c>
      <c r="DB4" s="498" t="str">
        <f>HLOOKUP(Introduction!$G$4,nametranslations,90,FALSE)</f>
        <v>محسن وقابل للاستخدام</v>
      </c>
      <c r="DC4" s="498" t="str">
        <f>HLOOKUP(Introduction!$G$4,nametranslations,91,FALSE)</f>
        <v>محسّن ومخصص للجنس الواحد</v>
      </c>
      <c r="DD4" s="581" t="str">
        <f>HLOOKUP(Introduction!$G$4,nametranslations,79,FALSE)</f>
        <v>أساسي
(محسّن ، صالح للاستخدام ، أحادي الجنس)</v>
      </c>
      <c r="DE4" s="497" t="str">
        <f>HLOOKUP(Introduction!$G$4,nametranslations,74,FALSE)</f>
        <v>امكانية</v>
      </c>
      <c r="DF4" s="498" t="str">
        <f>HLOOKUP(Introduction!$G$4,nametranslations,75,FALSE)</f>
        <v>محسّن</v>
      </c>
      <c r="DG4" s="498" t="str">
        <f>HLOOKUP(Introduction!$G$4,nametranslations,90,FALSE)</f>
        <v>محسن وقابل للاستخدام</v>
      </c>
      <c r="DH4" s="498" t="str">
        <f>HLOOKUP(Introduction!$G$4,nametranslations,91,FALSE)</f>
        <v>محسّن ومخصص للجنس الواحد</v>
      </c>
      <c r="DI4" s="581" t="str">
        <f>HLOOKUP(Introduction!$G$4,nametranslations,79,FALSE)</f>
        <v>أساسي
(محسّن ، صالح للاستخدام ، أحادي الجنس)</v>
      </c>
      <c r="DJ4" s="497" t="str">
        <f>HLOOKUP(Introduction!$G$4,nametranslations,74,FALSE)</f>
        <v>امكانية</v>
      </c>
      <c r="DK4" s="498" t="str">
        <f>HLOOKUP(Introduction!$G$4,nametranslations,75,FALSE)</f>
        <v>محسّن</v>
      </c>
      <c r="DL4" s="498" t="str">
        <f>HLOOKUP(Introduction!$G$4,nametranslations,90,FALSE)</f>
        <v>محسن وقابل للاستخدام</v>
      </c>
      <c r="DM4" s="498" t="str">
        <f>HLOOKUP(Introduction!$G$4,nametranslations,91,FALSE)</f>
        <v>محسّن ومخصص للجنس الواحد</v>
      </c>
      <c r="DN4" s="581" t="str">
        <f>HLOOKUP(Introduction!$G$4,nametranslations,79,FALSE)</f>
        <v>أساسي
(محسّن ، صالح للاستخدام ، أحادي الجنس)</v>
      </c>
      <c r="DO4" s="501" t="str">
        <f>HLOOKUP(Introduction!$G$4,nametranslations,92,FALSE)</f>
        <v>مرفق غسيل اليدين</v>
      </c>
      <c r="DP4" s="582" t="str">
        <f>HLOOKUP(Introduction!$G$4,nametranslations,93,FALSE)</f>
        <v>مرفق غسيل اليدين بالماء</v>
      </c>
      <c r="DQ4" s="582" t="str">
        <f>HLOOKUP(Introduction!$G$4,nametranslations,81,FALSE)</f>
        <v>أساسي
(مرفق بالماء والصابون)</v>
      </c>
      <c r="DR4" s="501" t="str">
        <f>HLOOKUP(Introduction!$G$4,nametranslations,92,FALSE)</f>
        <v>مرفق غسيل اليدين</v>
      </c>
      <c r="DS4" s="582" t="str">
        <f>HLOOKUP(Introduction!$G$4,nametranslations,93,FALSE)</f>
        <v>مرفق غسيل اليدين بالماء</v>
      </c>
      <c r="DT4" s="582" t="str">
        <f>HLOOKUP(Introduction!$G$4,nametranslations,81,FALSE)</f>
        <v>أساسي
(مرفق بالماء والصابون)</v>
      </c>
      <c r="DU4" s="501" t="str">
        <f>HLOOKUP(Introduction!$G$4,nametranslations,92,FALSE)</f>
        <v>مرفق غسيل اليدين</v>
      </c>
      <c r="DV4" s="582" t="str">
        <f>HLOOKUP(Introduction!$G$4,nametranslations,93,FALSE)</f>
        <v>مرفق غسيل اليدين بالماء</v>
      </c>
      <c r="DW4" s="582" t="str">
        <f>HLOOKUP(Introduction!$G$4,nametranslations,81,FALSE)</f>
        <v>أساسي
(مرفق بالماء والصابون)</v>
      </c>
      <c r="DX4" s="501" t="str">
        <f>HLOOKUP(Introduction!$G$4,nametranslations,92,FALSE)</f>
        <v>مرفق غسيل اليدين</v>
      </c>
      <c r="DY4" s="582" t="str">
        <f>HLOOKUP(Introduction!$G$4,nametranslations,93,FALSE)</f>
        <v>مرفق غسيل اليدين بالماء</v>
      </c>
      <c r="DZ4" s="582" t="str">
        <f>HLOOKUP(Introduction!$G$4,nametranslations,81,FALSE)</f>
        <v>أساسي
(مرفق بالماء والصابون)</v>
      </c>
      <c r="EA4" s="501" t="str">
        <f>HLOOKUP(Introduction!$G$4,nametranslations,92,FALSE)</f>
        <v>مرفق غسيل اليدين</v>
      </c>
      <c r="EB4" s="582" t="str">
        <f>HLOOKUP(Introduction!$G$4,nametranslations,93,FALSE)</f>
        <v>مرفق غسيل اليدين بالماء</v>
      </c>
      <c r="EC4" s="582" t="str">
        <f>HLOOKUP(Introduction!$G$4,nametranslations,81,FALSE)</f>
        <v>أساسي
(مرفق بالماء والصابون)</v>
      </c>
      <c r="ED4" s="501" t="str">
        <f>HLOOKUP(Introduction!$G$4,nametranslations,92,FALSE)</f>
        <v>مرفق غسيل اليدين</v>
      </c>
      <c r="EE4" s="582" t="str">
        <f>HLOOKUP(Introduction!$G$4,nametranslations,93,FALSE)</f>
        <v>مرفق غسيل اليدين بالماء</v>
      </c>
      <c r="EF4" s="582" t="str">
        <f>HLOOKUP(Introduction!$G$4,nametranslations,81,FALSE)</f>
        <v>أساسي
(مرفق بالماء والصابون)</v>
      </c>
    </row>
    <row r="5" spans="1:136" ht="43.2" hidden="1" x14ac:dyDescent="0.25">
      <c r="A5" s="492" t="s">
        <v>39</v>
      </c>
      <c r="B5" s="492" t="s">
        <v>40</v>
      </c>
      <c r="C5" s="492" t="s">
        <v>41</v>
      </c>
      <c r="D5" s="493" t="s">
        <v>122</v>
      </c>
      <c r="E5" s="494" t="s">
        <v>42</v>
      </c>
      <c r="F5" s="495" t="s">
        <v>175</v>
      </c>
      <c r="G5" s="493" t="s">
        <v>123</v>
      </c>
      <c r="H5" s="494" t="s">
        <v>43</v>
      </c>
      <c r="I5" s="495" t="s">
        <v>176</v>
      </c>
      <c r="J5" s="493" t="s">
        <v>124</v>
      </c>
      <c r="K5" s="494" t="s">
        <v>44</v>
      </c>
      <c r="L5" s="495" t="s">
        <v>177</v>
      </c>
      <c r="M5" s="493" t="s">
        <v>125</v>
      </c>
      <c r="N5" s="494" t="s">
        <v>80</v>
      </c>
      <c r="O5" s="495" t="s">
        <v>178</v>
      </c>
      <c r="P5" s="493" t="s">
        <v>126</v>
      </c>
      <c r="Q5" s="494" t="s">
        <v>81</v>
      </c>
      <c r="R5" s="495" t="s">
        <v>179</v>
      </c>
      <c r="S5" s="493" t="s">
        <v>127</v>
      </c>
      <c r="T5" s="494" t="s">
        <v>82</v>
      </c>
      <c r="U5" s="496" t="s">
        <v>180</v>
      </c>
      <c r="V5" s="497" t="s">
        <v>116</v>
      </c>
      <c r="W5" s="498" t="s">
        <v>45</v>
      </c>
      <c r="X5" s="504" t="s">
        <v>59</v>
      </c>
      <c r="Y5" s="504" t="s">
        <v>60</v>
      </c>
      <c r="Z5" s="499" t="s">
        <v>181</v>
      </c>
      <c r="AA5" s="497" t="s">
        <v>117</v>
      </c>
      <c r="AB5" s="498" t="s">
        <v>46</v>
      </c>
      <c r="AC5" s="504" t="s">
        <v>61</v>
      </c>
      <c r="AD5" s="504" t="s">
        <v>62</v>
      </c>
      <c r="AE5" s="499" t="s">
        <v>182</v>
      </c>
      <c r="AF5" s="497" t="s">
        <v>118</v>
      </c>
      <c r="AG5" s="498" t="s">
        <v>47</v>
      </c>
      <c r="AH5" s="504" t="s">
        <v>63</v>
      </c>
      <c r="AI5" s="504" t="s">
        <v>64</v>
      </c>
      <c r="AJ5" s="499" t="s">
        <v>183</v>
      </c>
      <c r="AK5" s="497" t="s">
        <v>119</v>
      </c>
      <c r="AL5" s="498" t="s">
        <v>65</v>
      </c>
      <c r="AM5" s="504" t="s">
        <v>66</v>
      </c>
      <c r="AN5" s="504" t="s">
        <v>67</v>
      </c>
      <c r="AO5" s="499" t="s">
        <v>184</v>
      </c>
      <c r="AP5" s="497" t="s">
        <v>120</v>
      </c>
      <c r="AQ5" s="498" t="s">
        <v>68</v>
      </c>
      <c r="AR5" s="504" t="s">
        <v>69</v>
      </c>
      <c r="AS5" s="504" t="s">
        <v>70</v>
      </c>
      <c r="AT5" s="499" t="s">
        <v>185</v>
      </c>
      <c r="AU5" s="497" t="s">
        <v>121</v>
      </c>
      <c r="AV5" s="498" t="s">
        <v>71</v>
      </c>
      <c r="AW5" s="504" t="s">
        <v>72</v>
      </c>
      <c r="AX5" s="504" t="s">
        <v>73</v>
      </c>
      <c r="AY5" s="500" t="s">
        <v>186</v>
      </c>
      <c r="AZ5" s="501" t="s">
        <v>74</v>
      </c>
      <c r="BA5" s="582" t="s">
        <v>101</v>
      </c>
      <c r="BB5" s="503" t="s">
        <v>187</v>
      </c>
      <c r="BC5" s="501" t="s">
        <v>79</v>
      </c>
      <c r="BD5" s="502" t="s">
        <v>102</v>
      </c>
      <c r="BE5" s="503" t="s">
        <v>188</v>
      </c>
      <c r="BF5" s="501" t="s">
        <v>78</v>
      </c>
      <c r="BG5" s="502" t="s">
        <v>103</v>
      </c>
      <c r="BH5" s="503" t="s">
        <v>189</v>
      </c>
      <c r="BI5" s="501" t="s">
        <v>77</v>
      </c>
      <c r="BJ5" s="502" t="s">
        <v>104</v>
      </c>
      <c r="BK5" s="503" t="s">
        <v>190</v>
      </c>
      <c r="BL5" s="501" t="s">
        <v>76</v>
      </c>
      <c r="BM5" s="502" t="s">
        <v>105</v>
      </c>
      <c r="BN5" s="503" t="s">
        <v>191</v>
      </c>
      <c r="BO5" s="501" t="s">
        <v>75</v>
      </c>
      <c r="BP5" s="502" t="s">
        <v>106</v>
      </c>
      <c r="BQ5" s="503" t="s">
        <v>192</v>
      </c>
    </row>
    <row r="6" spans="1:136" x14ac:dyDescent="0.25">
      <c r="A6" s="479" t="str">
        <f>IF('Water Data'!$B$2="","",'Water Data'!$B$2)</f>
        <v>TUN_2013_EMIS</v>
      </c>
      <c r="B6" s="479" t="str">
        <f>IF('Water Data'!C2="Census",Key!I111,IF('Water Data'!C2="Survey with microdata",Key!I113,IF('Water Data'!C2="Survey",Key!I110,IF('Water Data'!C2="Admin",Key!I114,IF('Water Data'!C2="EMIS",Key!I109,IF('Water Data'!C2="Other",Key!I112))))))</f>
        <v>EMIS</v>
      </c>
      <c r="C6" s="506">
        <f>+IF(ISNUMBER(VALUE(MID(A6,5,4))), VALUE(MID(A6, 5,4)),"")</f>
        <v>2013</v>
      </c>
      <c r="D6" s="507" t="e">
        <f>+IF(AND(ISTEXT('Water Data'!B2),BS6="Yes"),100-'Water Data'!D4,IF(AND(ISTEXT('Water Data'!B2),BS6="No",ISNUMBER('Water Data'!D4)),CONCATENATE("[",ROUND(100-'Water Data'!D4,0),"]"),NA()))</f>
        <v>#N/A</v>
      </c>
      <c r="E6" s="507">
        <f>+IF(AND(ISTEXT('Water Data'!B2),BT6="Yes"),'Water Data'!D6,IF(AND(ISTEXT('Water Data'!B2),BT6="No",ISNUMBER('Water Data'!D6)),CONCATENATE("[",ROUND('Water Data'!D6,0),"]"),NA()))</f>
        <v>91.503587747503801</v>
      </c>
      <c r="F6" s="507" t="e">
        <f>+IF(AND(ISTEXT('Water Data'!B2),BU6="Yes"),'Water Data'!D9,IF(AND(ISTEXT('Water Data'!B2),BU6="No",ISNUMBER('Water Data'!D9)),CONCATENATE("[",ROUND('Water Data'!D9,0),"]"),NA()))</f>
        <v>#N/A</v>
      </c>
      <c r="G6" s="507" t="e">
        <f>+IF(AND(ISTEXT('Water Data'!B2),BV6="Yes"),100-'Water Data'!E4,IF(AND(ISTEXT('Water Data'!B2),BV6="No",ISNUMBER('Water Data'!E4)),CONCATENATE("[",ROUND(100-'Water Data'!E4,0),"]"),NA()))</f>
        <v>#N/A</v>
      </c>
      <c r="H6" s="507" t="e">
        <f>+IF(AND(ISTEXT('Water Data'!B2),BW6="Yes"),'Water Data'!E6,IF(AND(ISTEXT('Water Data'!B2),BW6="No",ISNUMBER('Water Data'!E6)),CONCATENATE("[",ROUND('Water Data'!E6,0),"]"),NA()))</f>
        <v>#N/A</v>
      </c>
      <c r="I6" s="507" t="e">
        <f>+IF(AND(ISTEXT('Water Data'!B2),BX6="Yes"),'Water Data'!E9,IF(AND(ISTEXT('Water Data'!B2),BX6="No",ISNUMBER('Water Data'!E9)),CONCATENATE("[",ROUND('Water Data'!E9,0),"]"),NA()))</f>
        <v>#N/A</v>
      </c>
      <c r="J6" s="507" t="e">
        <f>+IF(AND(ISTEXT('Water Data'!B2),BY6="Yes"),100-'Water Data'!F4,IF(AND(ISTEXT('Water Data'!B2),BY6="No",ISNUMBER('Water Data'!F4)),CONCATENATE("[",ROUND(100-'Water Data'!F4,0),"]"),NA()))</f>
        <v>#N/A</v>
      </c>
      <c r="K6" s="507" t="e">
        <f>+IF(AND(ISTEXT('Water Data'!B2),BZ6="Yes"),'Water Data'!F6,IF(AND(ISTEXT('Water Data'!B2),BZ6="No",ISNUMBER('Water Data'!F6)),CONCATENATE("[",ROUND('Water Data'!F6,0),"]"),NA()))</f>
        <v>#N/A</v>
      </c>
      <c r="L6" s="507" t="e">
        <f>+IF(AND(ISTEXT('Water Data'!B2),CA6="Yes"),'Water Data'!F9,IF(AND(ISTEXT('Water Data'!B2),CA6="No",ISNUMBER('Water Data'!F9)),CONCATENATE("[",ROUND('Water Data'!F9,0),"]"),NA()))</f>
        <v>#N/A</v>
      </c>
      <c r="M6" s="507" t="e">
        <f>+IF(AND(ISTEXT('Water Data'!B2),CB6="Yes"),100-'Water Data'!G4,IF(AND(ISTEXT('Water Data'!B2),CB6="No",ISNUMBER('Water Data'!G4)),CONCATENATE("[",ROUND(100-'Water Data'!G4,0),"]"),NA()))</f>
        <v>#N/A</v>
      </c>
      <c r="N6" s="507" t="e">
        <f>+IF(AND(ISTEXT('Water Data'!B2),CC6="Yes"),'Water Data'!G6,IF(AND(ISTEXT('Water Data'!B2),CC6="No",ISNUMBER('Water Data'!G6)),CONCATENATE("[",ROUND('Water Data'!G6,0),"]"),NA()))</f>
        <v>#N/A</v>
      </c>
      <c r="O6" s="507" t="e">
        <f>+IF(AND(ISTEXT('Water Data'!B2),CD6="Yes"),'Water Data'!G9,IF(AND(ISTEXT('Water Data'!B2),CD6="No",ISNUMBER('Water Data'!G9)),CONCATENATE("[",ROUND('Water Data'!G9,0),"]"),NA()))</f>
        <v>#N/A</v>
      </c>
      <c r="P6" s="507" t="e">
        <f>+IF(AND(ISTEXT('Water Data'!B2),CE6="Yes"),100-'Water Data'!H4,IF(AND(ISTEXT('Water Data'!B2),CE6="No",ISNUMBER('Water Data'!H4)),CONCATENATE("[",ROUND(100-'Water Data'!H4,0),"]"),NA()))</f>
        <v>#N/A</v>
      </c>
      <c r="Q6" s="507">
        <f>+IF(AND(ISTEXT('Water Data'!B2),CF6="Yes"),'Water Data'!H6,IF(AND(ISTEXT('Water Data'!B2),CF6="No",ISNUMBER('Water Data'!H6)),CONCATENATE("[",ROUND('Water Data'!H6,0),"]"),NA()))</f>
        <v>88.9</v>
      </c>
      <c r="R6" s="507" t="e">
        <f>+IF(AND(ISTEXT('Water Data'!B2),CG6="Yes"),'Water Data'!H9,IF(AND(ISTEXT('Water Data'!B2),CG6="No",ISNUMBER('Water Data'!H9)),CONCATENATE("[",ROUND('Water Data'!H9,0),"]"),NA()))</f>
        <v>#N/A</v>
      </c>
      <c r="S6" s="507" t="e">
        <f>+IF(AND(ISTEXT('Water Data'!B2),CH6="Yes"),100-'Water Data'!I4,IF(AND(ISTEXT('Water Data'!B2),CH6="No",ISNUMBER('Water Data'!I4)),CONCATENATE("[",ROUND(100-'Water Data'!I4,0),"]"),NA()))</f>
        <v>#N/A</v>
      </c>
      <c r="T6" s="507">
        <f>+IF(AND(ISTEXT('Water Data'!B2),CI6="Yes"),'Water Data'!I6,IF(AND(ISTEXT('Water Data'!B2),CI6="No",ISNUMBER('Water Data'!I6)),CONCATENATE("[",ROUND('Water Data'!I6,0),"]"),NA()))</f>
        <v>100</v>
      </c>
      <c r="U6" s="507" t="e">
        <f>+IF(AND(ISTEXT('Water Data'!B2),CJ6="Yes"),'Water Data'!I9,IF(AND(ISTEXT('Water Data'!B2),CJ6="No",ISNUMBER('Water Data'!I9)),CONCATENATE("[",ROUND('Water Data'!I9,0),"]"),NA()))</f>
        <v>#N/A</v>
      </c>
      <c r="V6" s="508">
        <f>+IF(AND(ISTEXT('Sanitation Data'!B2),CK6="Yes"),100-'Sanitation Data'!D4,IF(AND(ISTEXT('Sanitation Data'!B2),CK6="No",ISNUMBER('Sanitation Data'!D4)),CONCATENATE("[",ROUND(100-'Sanitation Data'!D4,0),"]"),NA()))</f>
        <v>99.617278727365033</v>
      </c>
      <c r="W6" s="508" t="e">
        <f>+IF(AND(ISTEXT('Sanitation Data'!B2),CL6="Yes"),'Sanitation Data'!D6,IF(AND(ISTEXT('Sanitation Data'!B2),CL6="No",ISNUMBER('Sanitation Data'!D6)),CONCATENATE("[",ROUND('Sanitation Data'!D6,0),"]"),NA()))</f>
        <v>#N/A</v>
      </c>
      <c r="X6" s="508" t="e">
        <f>+IF(AND(ISTEXT('Sanitation Data'!B2),CM6="Yes"),'Sanitation Data'!D10,IF(AND(ISTEXT('Sanitation Data'!B2),CM6="No",ISNUMBER('Sanitation Data'!D10)),CONCATENATE("[",ROUND('Sanitation Data'!D10,0),"]"),NA()))</f>
        <v>#N/A</v>
      </c>
      <c r="Y6" s="508" t="e">
        <f>+IF(AND(ISTEXT('Sanitation Data'!B2),CN6="Yes"),'Sanitation Data'!D11,IF(AND(ISTEXT('Sanitation Data'!B2),CN6="No",ISNUMBER('Sanitation Data'!D11)),CONCATENATE("[",ROUND('Sanitation Data'!D11,0),"]"),NA()))</f>
        <v>#N/A</v>
      </c>
      <c r="Z6" s="508" t="e">
        <f>+IF(AND(ISTEXT('Sanitation Data'!B2),CO6="Yes"),'Sanitation Data'!D12,IF(AND(ISTEXT('Sanitation Data'!B2),CO6="No",ISNUMBER('Sanitation Data'!D12)),CONCATENATE("[",ROUND('Sanitation Data'!D12,0),"]"),NA()))</f>
        <v>#N/A</v>
      </c>
      <c r="AA6" s="508" t="e">
        <f>+IF(AND(ISTEXT('Sanitation Data'!B2),CP6="Yes"),100-'Sanitation Data'!E4,IF(AND(ISTEXT('Sanitation Data'!B2),CP6="No",ISNUMBER('Sanitation Data'!E4)),CONCATENATE("[",ROUND(100-'Sanitation Data'!E4,0),"]"),NA()))</f>
        <v>#N/A</v>
      </c>
      <c r="AB6" s="508" t="e">
        <f>+IF(AND(ISTEXT('Sanitation Data'!B2),CQ6="Yes"),'Sanitation Data'!E6,IF(AND(ISTEXT('Sanitation Data'!B2),CQ6="No",ISNUMBER('Sanitation Data'!E6)),CONCATENATE("[",ROUND('Sanitation Data'!E6,0),"]"),NA()))</f>
        <v>#N/A</v>
      </c>
      <c r="AC6" s="508" t="e">
        <f>+IF(AND(ISTEXT('Sanitation Data'!B2),CR6="Yes"),'Sanitation Data'!E10,IF(AND(ISTEXT('Sanitation Data'!B2),CR6="No",ISNUMBER('Sanitation Data'!E10)),CONCATENATE("[",ROUND('Sanitation Data'!E10,0),"]"),NA()))</f>
        <v>#N/A</v>
      </c>
      <c r="AD6" s="508" t="e">
        <f>+IF(AND(ISTEXT('Sanitation Data'!B2),CS6="Yes"),'Sanitation Data'!E11,IF(AND(ISTEXT('Sanitation Data'!B2),CS6="No",ISNUMBER('Sanitation Data'!E11)),CONCATENATE("[",ROUND('Sanitation Data'!E11,0),"]"),NA()))</f>
        <v>#N/A</v>
      </c>
      <c r="AE6" s="508" t="e">
        <f>+IF(AND(ISTEXT('Sanitation Data'!B2),CT6="Yes"),'Sanitation Data'!E12,IF(AND(ISTEXT('Sanitation Data'!B2),CT6="No",ISNUMBER('Sanitation Data'!E12)),CONCATENATE("[",ROUND('Sanitation Data'!E12,0),"]"),NA()))</f>
        <v>#N/A</v>
      </c>
      <c r="AF6" s="508" t="e">
        <f>+IF(AND(ISTEXT('Sanitation Data'!B2),CU6="Yes"),100-'Sanitation Data'!F4,IF(AND(ISTEXT('Sanitation Data'!B2),CU6="No",ISNUMBER('Sanitation Data'!F4)),CONCATENATE("[",ROUND(100-'Sanitation Data'!F4,0),"]"),NA()))</f>
        <v>#N/A</v>
      </c>
      <c r="AG6" s="508" t="e">
        <f>+IF(AND(ISTEXT('Sanitation Data'!B2),CV6="Yes"),'Sanitation Data'!F6,IF(AND(ISTEXT('Sanitation Data'!B2),CV6="No",ISNUMBER('Sanitation Data'!F6)),CONCATENATE("[",ROUND('Sanitation Data'!F6,0),"]"),NA()))</f>
        <v>#N/A</v>
      </c>
      <c r="AH6" s="508" t="e">
        <f>+IF(AND(ISTEXT('Sanitation Data'!B2),CW6="Yes"),'Sanitation Data'!F10,IF(AND(ISTEXT('Sanitation Data'!B2),CW6="No",ISNUMBER('Sanitation Data'!F10)),CONCATENATE("[",ROUND('Sanitation Data'!F10,0),"]"),NA()))</f>
        <v>#N/A</v>
      </c>
      <c r="AI6" s="508" t="e">
        <f>+IF(AND(ISTEXT('Sanitation Data'!B2),CX6="Yes"),'Sanitation Data'!F11,IF(AND(ISTEXT('Sanitation Data'!B2),CX6="No",ISNUMBER('Sanitation Data'!F11)),CONCATENATE("[",ROUND('Sanitation Data'!F11,0),"]"),NA()))</f>
        <v>#N/A</v>
      </c>
      <c r="AJ6" s="508" t="e">
        <f>+IF(AND(ISTEXT('Sanitation Data'!B2),CY6="Yes"),'Sanitation Data'!F12,IF(AND(ISTEXT('Sanitation Data'!B2),CY6="No",ISNUMBER('Sanitation Data'!F12)),CONCATENATE("[",ROUND('Sanitation Data'!F12,0),"]"),NA()))</f>
        <v>#N/A</v>
      </c>
      <c r="AK6" s="508" t="e">
        <f>+IF(AND(ISTEXT('Sanitation Data'!B2),CZ6="Yes"),100-'Sanitation Data'!G4,IF(AND(ISTEXT('Sanitation Data'!B2),CZ6="No",ISNUMBER('Sanitation Data'!G4)),CONCATENATE("[",ROUND(100-'Sanitation Data'!G4,0),"]"),NA()))</f>
        <v>#N/A</v>
      </c>
      <c r="AL6" s="508" t="e">
        <f>+IF(AND(ISTEXT('Sanitation Data'!B2),DA6="Yes"),'Sanitation Data'!G6,IF(AND(ISTEXT('Sanitation Data'!B2),DA6="No",ISNUMBER('Sanitation Data'!G6)),CONCATENATE("[",ROUND('Sanitation Data'!G6,0),"]"),NA()))</f>
        <v>#N/A</v>
      </c>
      <c r="AM6" s="508" t="e">
        <f>+IF(AND(ISTEXT('Sanitation Data'!B2),DB6="Yes"),'Sanitation Data'!G10,IF(AND(ISTEXT('Sanitation Data'!B2),DB6="No",ISNUMBER('Sanitation Data'!G10)),CONCATENATE("[",ROUND('Sanitation Data'!G10,0),"]"),NA()))</f>
        <v>#N/A</v>
      </c>
      <c r="AN6" s="508" t="e">
        <f>+IF(AND(ISTEXT('Sanitation Data'!B2),DC6="Yes"),'Sanitation Data'!G11,IF(AND(ISTEXT('Sanitation Data'!B2),DC6="No",ISNUMBER('Sanitation Data'!G11)),CONCATENATE("[",ROUND('Sanitation Data'!G11,0),"]"),NA()))</f>
        <v>#N/A</v>
      </c>
      <c r="AO6" s="508" t="e">
        <f>+IF(AND(ISTEXT('Sanitation Data'!B2),DD6="Yes"),'Sanitation Data'!G12,IF(AND(ISTEXT('Sanitation Data'!B2),DD6="No",ISNUMBER('Sanitation Data'!G12)),CONCATENATE("[",ROUND('Sanitation Data'!G12,0),"]"),NA()))</f>
        <v>#N/A</v>
      </c>
      <c r="AP6" s="508">
        <f>+IF(AND(ISTEXT('Sanitation Data'!B2),DE6="Yes"),100-'Sanitation Data'!H4,IF(AND(ISTEXT('Sanitation Data'!B2),DE6="No",ISNUMBER('Sanitation Data'!H4)),CONCATENATE("[",ROUND(100-'Sanitation Data'!H4,0),"]"),NA()))</f>
        <v>99.5</v>
      </c>
      <c r="AQ6" s="508" t="e">
        <f>+IF(AND(ISTEXT('Sanitation Data'!B2),DF6="Yes"),'Sanitation Data'!H6,IF(AND(ISTEXT('Sanitation Data'!B2),DF6="No",ISTEXT('Sanitation Data'!H6)),CONCATENATE("[",ROUND('Sanitation Data'!H6,0),"]"),NA()))</f>
        <v>#N/A</v>
      </c>
      <c r="AR6" s="508" t="e">
        <f>+IF(AND(ISTEXT('Sanitation Data'!B2),DG6="Yes"),'Sanitation Data'!H10,IF(AND(ISTEXT('Sanitation Data'!B2),DG6="No",ISNUMBER('Sanitation Data'!H10)),CONCATENATE("[",ROUND('Sanitation Data'!H10,0),"]"),NA()))</f>
        <v>#N/A</v>
      </c>
      <c r="AS6" s="508" t="e">
        <f>+IF(AND(ISTEXT('Sanitation Data'!B2),DH6="Yes"),'Sanitation Data'!H11,IF(AND(ISTEXT('Sanitation Data'!B2),DH6="No",ISNUMBER('Sanitation Data'!H11)),CONCATENATE("[",ROUND('Sanitation Data'!H11,0),"]"),NA()))</f>
        <v>#N/A</v>
      </c>
      <c r="AT6" s="508" t="e">
        <f>+IF(AND(ISTEXT('Sanitation Data'!B2),DI6="Yes"),'Sanitation Data'!H12,IF(AND(ISTEXT('Sanitation Data'!B2),DI6="No",ISNUMBER('Sanitation Data'!H12)),CONCATENATE("[",ROUND('Sanitation Data'!H12,0),"]"),NA()))</f>
        <v>#N/A</v>
      </c>
      <c r="AU6" s="508">
        <f>+IF(AND(ISTEXT('Sanitation Data'!B2),DJ6="Yes"),100-'Sanitation Data'!I4,IF(AND(ISTEXT('Sanitation Data'!B2),DJ6="No",ISNUMBER('Sanitation Data'!I4)),CONCATENATE("[",ROUND(100-'Sanitation Data'!I4,0),"]"),NA()))</f>
        <v>100</v>
      </c>
      <c r="AV6" s="508" t="e">
        <f>+IF(AND(ISTEXT('Sanitation Data'!B2),DK6="Yes"),'Sanitation Data'!I6,IF(AND(ISTEXT('Sanitation Data'!B2),DK6="No",ISNUMBER('Sanitation Data'!I6)),CONCATENATE("[",ROUND('Sanitation Data'!I6,0),"]"),NA()))</f>
        <v>#N/A</v>
      </c>
      <c r="AW6" s="508" t="e">
        <f>+IF(AND(ISTEXT('Sanitation Data'!B2),DL6="Yes"),'Sanitation Data'!I10,IF(AND(ISTEXT('Sanitation Data'!B2),DL6="No",ISNUMBER('Sanitation Data'!I10)),CONCATENATE("[",ROUND('Sanitation Data'!I10,0),"]"),NA()))</f>
        <v>#N/A</v>
      </c>
      <c r="AX6" s="508" t="e">
        <f>+IF(AND(ISTEXT('Sanitation Data'!B2),DM6="Yes"),'Sanitation Data'!I11,IF(AND(ISTEXT('Sanitation Data'!B2),DM6="No",ISNUMBER('Sanitation Data'!I11)),CONCATENATE("[",ROUND('Sanitation Data'!I11,0),"]"),NA()))</f>
        <v>#N/A</v>
      </c>
      <c r="AY6" s="508" t="e">
        <f>+IF(AND(ISTEXT('Sanitation Data'!B2),DN6="Yes"),'Sanitation Data'!I12,IF(AND(ISTEXT('Sanitation Data'!B2),DN6="No",ISNUMBER('Sanitation Data'!I12)),CONCATENATE("[",ROUND('Sanitation Data'!I12,0),"]"),NA()))</f>
        <v>#N/A</v>
      </c>
      <c r="AZ6" s="509" t="e">
        <f>+IF(AND(ISTEXT('Hygiene Data'!B2),DO6="Yes"),'Hygiene Data'!D5,IF(AND(ISTEXT('Hygiene Data'!B2),DO6="No",ISNUMBER('Hygiene Data'!D5)),CONCATENATE("[",ROUND('Hygiene Data'!D5,0),"]"),NA()))</f>
        <v>#N/A</v>
      </c>
      <c r="BA6" s="585" t="e">
        <f>+IF(AND(ISTEXT('Hygiene Data'!B2),DP6="Yes"),'Hygiene Data'!D7,IF(AND(ISTEXT('Hygiene Data'!B2),DP6="No",ISNUMBER('Hygiene Data'!D7)),CONCATENATE("[",ROUND('Hygiene Data'!D7,0),"]"),NA()))</f>
        <v>#N/A</v>
      </c>
      <c r="BB6" s="509" t="e">
        <f>+IF(AND(ISTEXT('Hygiene Data'!B2),DQ6="Yes"),'Hygiene Data'!D9,IF(AND(ISTEXT('Hygiene Data'!B2),DQ6="No",ISNUMBER('Hygiene Data'!D9)),CONCATENATE("[",ROUND('Hygiene Data'!D9,0),"]"),NA()))</f>
        <v>#N/A</v>
      </c>
      <c r="BC6" s="509" t="e">
        <f>+IF(AND(ISTEXT('Hygiene Data'!B2),DR6="Yes"),'Hygiene Data'!E5,IF(AND(ISTEXT('Hygiene Data'!B2),DR6="No",ISNUMBER('Hygiene Data'!E5)),CONCATENATE("[",ROUND('Hygiene Data'!E5,0),"]"),NA()))</f>
        <v>#N/A</v>
      </c>
      <c r="BD6" s="509" t="e">
        <f>+IF(AND(ISTEXT('Hygiene Data'!B2),DS6="Yes"),'Hygiene Data'!E7,IF(AND(ISTEXT('Hygiene Data'!B2),DS6="No",ISNUMBER('Hygiene Data'!E7)),CONCATENATE("[",ROUND('Hygiene Data'!E7,0),"]"),NA()))</f>
        <v>#N/A</v>
      </c>
      <c r="BE6" s="509" t="e">
        <f>+IF(AND(ISTEXT('Hygiene Data'!B2),DT6="Yes"),'Hygiene Data'!E9,IF(AND(ISTEXT('Hygiene Data'!B2),DT6="No",ISNUMBER('Hygiene Data'!E9)),CONCATENATE("[",ROUND('Hygiene Data'!E9,0),"]"),NA()))</f>
        <v>#N/A</v>
      </c>
      <c r="BF6" s="509" t="e">
        <f>+IF(AND(ISTEXT('Hygiene Data'!B2),DU6="Yes"),'Hygiene Data'!F5,IF(AND(ISTEXT('Hygiene Data'!B2),DU6="No",ISNUMBER('Hygiene Data'!F5)),CONCATENATE("[",ROUND('Hygiene Data'!F5,0),"]"),NA()))</f>
        <v>#N/A</v>
      </c>
      <c r="BG6" s="509" t="e">
        <f>+IF(AND(ISTEXT('Hygiene Data'!B2),DV6="Yes"),'Hygiene Data'!F7,IF(AND(ISTEXT('Hygiene Data'!B2),DV6="No",ISNUMBER('Hygiene Data'!F7)),CONCATENATE("[",ROUND('Hygiene Data'!F7,0),"]"),NA()))</f>
        <v>#N/A</v>
      </c>
      <c r="BH6" s="509" t="e">
        <f>+IF(AND(ISTEXT('Hygiene Data'!B2),DW6="Yes"),'Hygiene Data'!F9,IF(AND(ISTEXT('Hygiene Data'!B2),DW6="No",ISNUMBER('Hygiene Data'!F9)),CONCATENATE("[",ROUND('Hygiene Data'!F9,0),"]"),NA()))</f>
        <v>#N/A</v>
      </c>
      <c r="BI6" s="509" t="e">
        <f>+IF(AND(ISTEXT('Hygiene Data'!B2),DX6="Yes"),'Hygiene Data'!G5,IF(AND(ISTEXT('Hygiene Data'!B2),DX6="No",ISNUMBER('Hygiene Data'!G5)),CONCATENATE("[",ROUND('Hygiene Data'!G5,0),"]"),NA()))</f>
        <v>#N/A</v>
      </c>
      <c r="BJ6" s="509" t="e">
        <f>+IF(AND(ISTEXT('Hygiene Data'!B2),DY6="Yes"),'Hygiene Data'!G7,IF(AND(ISTEXT('Hygiene Data'!B2),DY6="No",ISNUMBER('Hygiene Data'!G7)),CONCATENATE("[",ROUND('Hygiene Data'!G7,0),"]"),NA()))</f>
        <v>#N/A</v>
      </c>
      <c r="BK6" s="509" t="e">
        <f>+IF(AND(ISTEXT('Hygiene Data'!B2),DZ6="Yes"),'Hygiene Data'!G9,IF(AND(ISTEXT('Hygiene Data'!B2),DZ6="No",ISNUMBER('Hygiene Data'!G9)),CONCATENATE("[",ROUND('Hygiene Data'!G9,0),"]"),NA()))</f>
        <v>#N/A</v>
      </c>
      <c r="BL6" s="509" t="e">
        <f>+IF(AND(ISTEXT('Hygiene Data'!B2),EA6="Yes"),'Hygiene Data'!H5,IF(AND(ISTEXT('Hygiene Data'!B2),EA6="No",ISNUMBER('Hygiene Data'!H5)),CONCATENATE("[",ROUND('Hygiene Data'!H5,0),"]"),NA()))</f>
        <v>#N/A</v>
      </c>
      <c r="BM6" s="509" t="e">
        <f>+IF(AND(ISTEXT('Hygiene Data'!B2),EB6="Yes"),'Hygiene Data'!H7,IF(AND(ISTEXT('Hygiene Data'!B2),EB6="No",ISNUMBER('Hygiene Data'!H7)),CONCATENATE("[",ROUND('Hygiene Data'!H7,0),"]"),NA()))</f>
        <v>#N/A</v>
      </c>
      <c r="BN6" s="509" t="e">
        <f>+IF(AND(ISTEXT('Hygiene Data'!B2),EC6="Yes"),'Hygiene Data'!H9,IF(AND(ISTEXT('Hygiene Data'!B2),EC6="No",ISNUMBER('Hygiene Data'!H9)),CONCATENATE("[",ROUND('Hygiene Data'!H9,0),"]"),NA()))</f>
        <v>#N/A</v>
      </c>
      <c r="BO6" s="509" t="e">
        <f>+IF(AND(ISTEXT('Hygiene Data'!B2),ED6="Yes"),'Hygiene Data'!I5,IF(AND(ISTEXT('Hygiene Data'!B2),ED6="No",ISNUMBER('Hygiene Data'!I5)),CONCATENATE("[",ROUND('Hygiene Data'!I5,0),"]"),NA()))</f>
        <v>#N/A</v>
      </c>
      <c r="BP6" s="509" t="e">
        <f>+IF(AND(ISTEXT('Hygiene Data'!B2),EE6="Yes"),'Hygiene Data'!I7,IF(AND(ISTEXT('Hygiene Data'!B2),EE6="No",ISNUMBER('Hygiene Data'!I7)),CONCATENATE("[",ROUND('Hygiene Data'!I7,0),"]"),NA()))</f>
        <v>#N/A</v>
      </c>
      <c r="BQ6" s="509" t="e">
        <f>+IF(AND(ISTEXT('Hygiene Data'!B2),EF6="Yes"),'Hygiene Data'!I9,IF(AND(ISTEXT('Hygiene Data'!B2),EF6="No",ISNUMBER('Hygiene Data'!I9)),CONCATENATE("[",ROUND('Hygiene Data'!I9,0),"]"),NA()))</f>
        <v>#N/A</v>
      </c>
      <c r="BS6" s="370">
        <f>+'Water Data'!D27</f>
        <v>0</v>
      </c>
      <c r="BT6" s="370" t="str">
        <f>+'Water Data'!D28</f>
        <v>Yes</v>
      </c>
      <c r="BU6" s="370">
        <f>+'Water Data'!D29</f>
        <v>0</v>
      </c>
      <c r="BV6" s="370">
        <f>+'Water Data'!E27</f>
        <v>0</v>
      </c>
      <c r="BW6" s="370">
        <f>+'Water Data'!E28</f>
        <v>0</v>
      </c>
      <c r="BX6" s="370">
        <f>+'Water Data'!E29</f>
        <v>0</v>
      </c>
      <c r="BY6" s="370">
        <f>+'Water Data'!F27</f>
        <v>0</v>
      </c>
      <c r="BZ6" s="370">
        <f>+'Water Data'!F28</f>
        <v>0</v>
      </c>
      <c r="CA6" s="370">
        <f>+'Water Data'!F29</f>
        <v>0</v>
      </c>
      <c r="CB6" s="370">
        <f>+'Water Data'!G27</f>
        <v>0</v>
      </c>
      <c r="CC6" s="370">
        <f>+'Water Data'!G28</f>
        <v>0</v>
      </c>
      <c r="CD6" s="370">
        <f>+'Water Data'!G29</f>
        <v>0</v>
      </c>
      <c r="CE6" s="370">
        <f>+'Water Data'!H27</f>
        <v>0</v>
      </c>
      <c r="CF6" s="370" t="str">
        <f>+'Water Data'!H28</f>
        <v>Yes</v>
      </c>
      <c r="CG6" s="370">
        <f>+'Water Data'!H29</f>
        <v>0</v>
      </c>
      <c r="CH6" s="370">
        <f>+'Water Data'!I27</f>
        <v>0</v>
      </c>
      <c r="CI6" s="370" t="str">
        <f>+'Water Data'!I28</f>
        <v>Yes</v>
      </c>
      <c r="CJ6" s="370">
        <f>+'Water Data'!I29</f>
        <v>0</v>
      </c>
      <c r="CK6" s="370" t="str">
        <f>+'Sanitation Data'!D28</f>
        <v>Yes</v>
      </c>
      <c r="CL6" s="370">
        <f>+'Sanitation Data'!D29</f>
        <v>0</v>
      </c>
      <c r="CM6" s="370">
        <f>+'Sanitation Data'!D30</f>
        <v>0</v>
      </c>
      <c r="CN6" s="370">
        <f>+'Sanitation Data'!D31</f>
        <v>0</v>
      </c>
      <c r="CO6" s="370">
        <f>+'Sanitation Data'!D32</f>
        <v>0</v>
      </c>
      <c r="CP6" s="370">
        <f>+'Sanitation Data'!E28</f>
        <v>0</v>
      </c>
      <c r="CQ6" s="370">
        <f>+'Sanitation Data'!E29</f>
        <v>0</v>
      </c>
      <c r="CR6" s="370">
        <f>+'Sanitation Data'!E30</f>
        <v>0</v>
      </c>
      <c r="CS6" s="370">
        <f>+'Sanitation Data'!E31</f>
        <v>0</v>
      </c>
      <c r="CT6" s="370">
        <f>+'Sanitation Data'!E32</f>
        <v>0</v>
      </c>
      <c r="CU6" s="370">
        <f>+'Sanitation Data'!F28</f>
        <v>0</v>
      </c>
      <c r="CV6" s="370">
        <f>+'Sanitation Data'!F29</f>
        <v>0</v>
      </c>
      <c r="CW6" s="370">
        <f>+'Sanitation Data'!F30</f>
        <v>0</v>
      </c>
      <c r="CX6" s="370">
        <f>+'Sanitation Data'!F31</f>
        <v>0</v>
      </c>
      <c r="CY6" s="370">
        <f>+'Sanitation Data'!F32</f>
        <v>0</v>
      </c>
      <c r="CZ6" s="370">
        <f>+'Sanitation Data'!G28</f>
        <v>0</v>
      </c>
      <c r="DA6" s="370">
        <f>+'Sanitation Data'!G29</f>
        <v>0</v>
      </c>
      <c r="DB6" s="370">
        <f>+'Sanitation Data'!G30</f>
        <v>0</v>
      </c>
      <c r="DC6" s="370">
        <f>+'Sanitation Data'!G31</f>
        <v>0</v>
      </c>
      <c r="DD6" s="370">
        <f>+'Sanitation Data'!G32</f>
        <v>0</v>
      </c>
      <c r="DE6" s="370" t="str">
        <f>+'Sanitation Data'!H28</f>
        <v>Yes</v>
      </c>
      <c r="DF6" s="370">
        <f>+'Sanitation Data'!H29</f>
        <v>0</v>
      </c>
      <c r="DG6" s="370">
        <f>+'Sanitation Data'!H30</f>
        <v>0</v>
      </c>
      <c r="DH6" s="370">
        <f>+'Sanitation Data'!H31</f>
        <v>0</v>
      </c>
      <c r="DI6" s="370">
        <f>+'Sanitation Data'!H32</f>
        <v>0</v>
      </c>
      <c r="DJ6" s="370" t="str">
        <f>+'Sanitation Data'!I28</f>
        <v>Yes</v>
      </c>
      <c r="DK6" s="370">
        <f>+'Sanitation Data'!I29</f>
        <v>0</v>
      </c>
      <c r="DL6" s="370">
        <f>+'Sanitation Data'!I30</f>
        <v>0</v>
      </c>
      <c r="DM6" s="370">
        <f>+'Sanitation Data'!I31</f>
        <v>0</v>
      </c>
      <c r="DN6" s="370">
        <f>+'Sanitation Data'!I32</f>
        <v>0</v>
      </c>
      <c r="DO6" s="370">
        <f>+'Hygiene Data'!D11</f>
        <v>0</v>
      </c>
      <c r="DP6" s="370">
        <f>+'Hygiene Data'!D12</f>
        <v>0</v>
      </c>
      <c r="DQ6" s="370">
        <f>+'Hygiene Data'!D13</f>
        <v>0</v>
      </c>
      <c r="DR6" s="370">
        <f>+'Hygiene Data'!E11</f>
        <v>0</v>
      </c>
      <c r="DS6" s="370">
        <f>+'Hygiene Data'!E12</f>
        <v>0</v>
      </c>
      <c r="DT6" s="370">
        <f>+'Hygiene Data'!E13</f>
        <v>0</v>
      </c>
      <c r="DU6" s="370">
        <f>+'Hygiene Data'!F11</f>
        <v>0</v>
      </c>
      <c r="DV6" s="370">
        <f>+'Hygiene Data'!F12</f>
        <v>0</v>
      </c>
      <c r="DW6" s="370">
        <f>+'Hygiene Data'!F13</f>
        <v>0</v>
      </c>
      <c r="DX6" s="370">
        <f>+'Hygiene Data'!G11</f>
        <v>0</v>
      </c>
      <c r="DY6" s="370">
        <f>+'Hygiene Data'!G12</f>
        <v>0</v>
      </c>
      <c r="DZ6" s="370">
        <f>+'Hygiene Data'!G13</f>
        <v>0</v>
      </c>
      <c r="EA6" s="370">
        <f>+'Hygiene Data'!H11</f>
        <v>0</v>
      </c>
      <c r="EB6" s="370">
        <f>+'Hygiene Data'!H12</f>
        <v>0</v>
      </c>
      <c r="EC6" s="370">
        <f>+'Hygiene Data'!H13</f>
        <v>0</v>
      </c>
      <c r="ED6" s="370">
        <f>+'Hygiene Data'!I11</f>
        <v>0</v>
      </c>
      <c r="EE6" s="370">
        <f>+'Hygiene Data'!I12</f>
        <v>0</v>
      </c>
      <c r="EF6" s="370">
        <f>+'Hygiene Data'!I13</f>
        <v>0</v>
      </c>
    </row>
    <row r="7" spans="1:136" x14ac:dyDescent="0.25">
      <c r="A7" s="479" t="str">
        <f ca="1">+IF(OFFSET('Water Data'!$B$2,0,10*ROW('Water Data'!E1))="","",OFFSET('Water Data'!$B$2,0,10*ROW('Water Data'!E1)))</f>
        <v>TUN_2013_UIS</v>
      </c>
      <c r="B7" s="47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506">
        <f t="shared" ref="C7:C70" ca="1" si="0">+IF(ISNUMBER(VALUE(MID(A7,5,4))), VALUE(MID(A7, 5,4)),"")</f>
        <v>2013</v>
      </c>
      <c r="D7" s="50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7" t="str">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[92]</v>
      </c>
      <c r="F7" s="507"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7" t="str">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[89]</v>
      </c>
      <c r="R7" s="50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7">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07" t="str">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07">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8" t="str">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8"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8"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8" t="str">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8"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8"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8" t="str">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9"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0" t="str">
        <f ca="1">+IF(OFFSET('Water Data'!$D$27,0,10*ROW('Water Data'!D1))="","",OFFSET('Water Data'!$D$27,0,10*ROW('Water Data'!D1)))</f>
        <v/>
      </c>
      <c r="BT7" s="370" t="str">
        <f ca="1">+IF(OFFSET('Water Data'!$D$28,0,10*ROW('Water Data'!D1))="","",OFFSET('Water Data'!$D$28,0,10*ROW('Water Data'!D1)))</f>
        <v>No</v>
      </c>
      <c r="BU7" s="370" t="str">
        <f ca="1">+IF(OFFSET('Water Data'!$D$29,0,10*ROW('Water Data'!D1))="","",OFFSET('Water Data'!$D$29,0,10*ROW('Water Data'!D1)))</f>
        <v/>
      </c>
      <c r="BV7" s="370" t="str">
        <f ca="1">+IF(OFFSET('Water Data'!$E$27,0,10*ROW('Water Data'!E1))="","",OFFSET('Water Data'!$E$27,0,10*ROW('Water Data'!E1)))</f>
        <v/>
      </c>
      <c r="BW7" s="370" t="str">
        <f ca="1">+IF(OFFSET('Water Data'!$E$28,0,10*ROW('Water Data'!E1))="","",OFFSET('Water Data'!$E$28,0,10*ROW('Water Data'!E1)))</f>
        <v/>
      </c>
      <c r="BX7" s="370" t="str">
        <f ca="1">+IF(OFFSET('Water Data'!$E$29,0,10*ROW('Water Data'!E1))="","",OFFSET('Water Data'!$E$29,0,10*ROW('Water Data'!E1)))</f>
        <v/>
      </c>
      <c r="BY7" s="370" t="str">
        <f ca="1">+IF(OFFSET('Water Data'!$F$27,0,10*ROW('Water Data'!F1))="","",OFFSET('Water Data'!$F$27,0,10*ROW('Water Data'!F1)))</f>
        <v/>
      </c>
      <c r="BZ7" s="370" t="str">
        <f ca="1">+IF(OFFSET('Water Data'!$F$28,0,10*ROW('Water Data'!F1))="","",OFFSET('Water Data'!$F$28,0,10*ROW('Water Data'!F1)))</f>
        <v/>
      </c>
      <c r="CA7" s="370" t="str">
        <f ca="1">+IF(OFFSET('Water Data'!$F$29,0,10*ROW('Water Data'!F1))="","",OFFSET('Water Data'!$F$29,0,10*ROW('Water Data'!F1)))</f>
        <v/>
      </c>
      <c r="CB7" s="370" t="str">
        <f ca="1">+IF(OFFSET('Water Data'!$G$27,0,10*ROW('Water Data'!G1))="","",OFFSET('Water Data'!$G$27,0,10*ROW('Water Data'!G1)))</f>
        <v/>
      </c>
      <c r="CC7" s="370" t="str">
        <f ca="1">+IF(OFFSET('Water Data'!$G$28,0,10*ROW('Water Data'!G1))="","",OFFSET('Water Data'!$G$28,0,10*ROW('Water Data'!G1)))</f>
        <v/>
      </c>
      <c r="CD7" s="370" t="str">
        <f ca="1">+IF(OFFSET('Water Data'!$G$29,0,10*ROW('Water Data'!G1))="","",OFFSET('Water Data'!$G$29,0,10*ROW('Water Data'!G1)))</f>
        <v/>
      </c>
      <c r="CE7" s="370" t="str">
        <f ca="1">+IF(OFFSET('Water Data'!$H$27,0,10*ROW('Water Data'!H1))="","",OFFSET('Water Data'!$H$27,0,10*ROW('Water Data'!H1)))</f>
        <v/>
      </c>
      <c r="CF7" s="370" t="str">
        <f ca="1">+IF(OFFSET('Water Data'!$H$28,0,10*ROW('Water Data'!H1))="","",OFFSET('Water Data'!$H$28,0,10*ROW('Water Data'!H1)))</f>
        <v>No</v>
      </c>
      <c r="CG7" s="370" t="str">
        <f ca="1">+IF(OFFSET('Water Data'!$H$29,0,10*ROW('Water Data'!H1))="","",OFFSET('Water Data'!$H$29,0,10*ROW('Water Data'!H1)))</f>
        <v/>
      </c>
      <c r="CH7" s="370" t="str">
        <f ca="1">+IF(OFFSET('Water Data'!$I$27,0,10*ROW('Water Data'!I1))="","",OFFSET('Water Data'!$I$27,0,10*ROW('Water Data'!I1)))</f>
        <v>Yes</v>
      </c>
      <c r="CI7" s="370" t="str">
        <f ca="1">+IF(OFFSET('Water Data'!$I$28,0,10*ROW('Water Data'!I1))="","",OFFSET('Water Data'!$I$28,0,10*ROW('Water Data'!I1)))</f>
        <v>No</v>
      </c>
      <c r="CJ7" s="370" t="str">
        <f ca="1">+IF(OFFSET('Water Data'!$I$29,0,10*ROW('Water Data'!I1))="","",OFFSET('Water Data'!$I$29,0,10*ROW('Water Data'!I1)))</f>
        <v>Yes</v>
      </c>
      <c r="CK7" s="370" t="str">
        <f ca="1">+IF(OFFSET('Sanitation Data'!$D$28,0,10*ROW('Sanitation Data'!D1))="","",OFFSET('Sanitation Data'!$D$28,0,10*ROW('Sanitation Data'!D1)))</f>
        <v>No</v>
      </c>
      <c r="CL7" s="370" t="str">
        <f ca="1">+IF(OFFSET('Sanitation Data'!$D$29,0,10*ROW('Sanitation Data'!D1))="","",OFFSET('Sanitation Data'!$D$29,0,10*ROW('Sanitation Data'!D1)))</f>
        <v/>
      </c>
      <c r="CM7" s="370" t="str">
        <f ca="1">+IF(OFFSET('Sanitation Data'!$D$30,0,10*ROW('Sanitation Data'!D1))="","",OFFSET('Sanitation Data'!$D$30,0,10*ROW('Sanitation Data'!D1)))</f>
        <v/>
      </c>
      <c r="CN7" s="370" t="str">
        <f ca="1">+IF(OFFSET('Sanitation Data'!$D$31,0,10*ROW('Sanitation Data'!D1))="","",OFFSET('Sanitation Data'!$D$31,0,10*ROW('Sanitation Data'!D1)))</f>
        <v/>
      </c>
      <c r="CO7" s="370" t="str">
        <f ca="1">+IF(OFFSET('Sanitation Data'!$D$32,0,10*ROW('Sanitation Data'!D1))="","",OFFSET('Sanitation Data'!$D$32,0,10*ROW('Sanitation Data'!D1)))</f>
        <v/>
      </c>
      <c r="CP7" s="370" t="str">
        <f ca="1">+IF(OFFSET('Sanitation Data'!$E$28,0,10*ROW('Sanitation Data'!E1))="","",OFFSET('Sanitation Data'!$E$28,0,10*ROW('Sanitation Data'!E1)))</f>
        <v/>
      </c>
      <c r="CQ7" s="370" t="str">
        <f ca="1">+IF(OFFSET('Sanitation Data'!$E$29,0,10*ROW('Sanitation Data'!E1))="","",OFFSET('Sanitation Data'!$E$29,0,10*ROW('Sanitation Data'!E1)))</f>
        <v/>
      </c>
      <c r="CR7" s="370" t="str">
        <f ca="1">+IF(OFFSET('Sanitation Data'!$E$30,0,10*ROW('Sanitation Data'!E1))="","",OFFSET('Sanitation Data'!$E$30,0,10*ROW('Sanitation Data'!E1)))</f>
        <v/>
      </c>
      <c r="CS7" s="370" t="str">
        <f ca="1">+IF(OFFSET('Sanitation Data'!$E$31,0,10*ROW('Sanitation Data'!E1))="","",OFFSET('Sanitation Data'!$E$31,0,10*ROW('Sanitation Data'!E1)))</f>
        <v/>
      </c>
      <c r="CT7" s="370" t="str">
        <f ca="1">+IF(OFFSET('Sanitation Data'!$E$32,0,10*ROW('Sanitation Data'!E1))="","",OFFSET('Sanitation Data'!$E$32,0,10*ROW('Sanitation Data'!E1)))</f>
        <v/>
      </c>
      <c r="CU7" s="370" t="str">
        <f ca="1">+IF(OFFSET('Sanitation Data'!$F$28,0,10*ROW('Sanitation Data'!F1))="","",OFFSET('Sanitation Data'!$F$28,0,10*ROW('Sanitation Data'!F1)))</f>
        <v/>
      </c>
      <c r="CV7" s="370" t="str">
        <f ca="1">+IF(OFFSET('Sanitation Data'!$F$29,0,10*ROW('Sanitation Data'!F1))="","",OFFSET('Sanitation Data'!$F$29,0,10*ROW('Sanitation Data'!F1)))</f>
        <v/>
      </c>
      <c r="CW7" s="370" t="str">
        <f ca="1">+IF(OFFSET('Sanitation Data'!$F$30,0,10*ROW('Sanitation Data'!F1))="","",OFFSET('Sanitation Data'!$F$30,0,10*ROW('Sanitation Data'!F1)))</f>
        <v/>
      </c>
      <c r="CX7" s="370" t="str">
        <f ca="1">+IF(OFFSET('Sanitation Data'!$F$31,0,10*ROW('Sanitation Data'!F1))="","",OFFSET('Sanitation Data'!$F$31,0,10*ROW('Sanitation Data'!F1)))</f>
        <v/>
      </c>
      <c r="CY7" s="370" t="str">
        <f ca="1">+IF(OFFSET('Sanitation Data'!$F$32,0,10*ROW('Sanitation Data'!F1))="","",OFFSET('Sanitation Data'!$F$32,0,10*ROW('Sanitation Data'!F1)))</f>
        <v/>
      </c>
      <c r="CZ7" s="370" t="str">
        <f ca="1">+IF(OFFSET('Sanitation Data'!$G$28,0,10*ROW('Sanitation Data'!G1))="","",OFFSET('Sanitation Data'!$G$28,0,10*ROW('Sanitation Data'!G1)))</f>
        <v/>
      </c>
      <c r="DA7" s="370" t="str">
        <f ca="1">+IF(OFFSET('Sanitation Data'!$G$29,0,10*ROW('Sanitation Data'!G1))="","",OFFSET('Sanitation Data'!$G$29,0,10*ROW('Sanitation Data'!G1)))</f>
        <v/>
      </c>
      <c r="DB7" s="370" t="str">
        <f ca="1">+IF(OFFSET('Sanitation Data'!$G$30,0,10*ROW('Sanitation Data'!G1))="","",OFFSET('Sanitation Data'!$G$30,0,10*ROW('Sanitation Data'!G1)))</f>
        <v/>
      </c>
      <c r="DC7" s="370" t="str">
        <f ca="1">+IF(OFFSET('Sanitation Data'!$G$31,0,10*ROW('Sanitation Data'!G1))="","",OFFSET('Sanitation Data'!$G$31,0,10*ROW('Sanitation Data'!G1)))</f>
        <v/>
      </c>
      <c r="DD7" s="370" t="str">
        <f ca="1">+IF(OFFSET('Sanitation Data'!$G$32,0,10*ROW('Sanitation Data'!G1))="","",OFFSET('Sanitation Data'!$G$32,0,10*ROW('Sanitation Data'!G1)))</f>
        <v/>
      </c>
      <c r="DE7" s="370" t="str">
        <f ca="1">+IF(OFFSET('Sanitation Data'!$H$28,0,10*ROW('Sanitation Data'!H1))="","",OFFSET('Sanitation Data'!$H$28,0,10*ROW('Sanitation Data'!H1)))</f>
        <v>No</v>
      </c>
      <c r="DF7" s="370" t="str">
        <f ca="1">+IF(OFFSET('Sanitation Data'!$H$29,0,10*ROW('Sanitation Data'!H1))="","",OFFSET('Sanitation Data'!$H$29,0,10*ROW('Sanitation Data'!H1)))</f>
        <v/>
      </c>
      <c r="DG7" s="370" t="str">
        <f ca="1">+IF(OFFSET('Sanitation Data'!$H$30,0,10*ROW('Sanitation Data'!H1))="","",OFFSET('Sanitation Data'!$H$30,0,10*ROW('Sanitation Data'!H1)))</f>
        <v/>
      </c>
      <c r="DH7" s="370" t="str">
        <f ca="1">+IF(OFFSET('Sanitation Data'!$H$31,0,10*ROW('Sanitation Data'!H1))="","",OFFSET('Sanitation Data'!$H$31,0,10*ROW('Sanitation Data'!H1)))</f>
        <v/>
      </c>
      <c r="DI7" s="370" t="str">
        <f ca="1">+IF(OFFSET('Sanitation Data'!$H$32,0,10*ROW('Sanitation Data'!H1))="","",OFFSET('Sanitation Data'!$H$32,0,10*ROW('Sanitation Data'!H1)))</f>
        <v/>
      </c>
      <c r="DJ7" s="370" t="str">
        <f ca="1">+IF(OFFSET('Sanitation Data'!$I$28,0,10*ROW('Sanitation Data'!I1))="","",OFFSET('Sanitation Data'!$I$28,0,10*ROW('Sanitation Data'!I1)))</f>
        <v>No</v>
      </c>
      <c r="DK7" s="370" t="str">
        <f ca="1">+IF(OFFSET('Sanitation Data'!$I$29,0,10*ROW('Sanitation Data'!I1))="","",OFFSET('Sanitation Data'!$I$29,0,10*ROW('Sanitation Data'!I1)))</f>
        <v/>
      </c>
      <c r="DL7" s="370" t="str">
        <f ca="1">+IF(OFFSET('Sanitation Data'!$I$30,0,10*ROW('Sanitation Data'!I1))="","",OFFSET('Sanitation Data'!$I$30,0,10*ROW('Sanitation Data'!I1)))</f>
        <v/>
      </c>
      <c r="DM7" s="370" t="str">
        <f ca="1">+IF(OFFSET('Sanitation Data'!$I$31,0,10*ROW('Sanitation Data'!I1))="","",OFFSET('Sanitation Data'!$I$31,0,10*ROW('Sanitation Data'!I1)))</f>
        <v/>
      </c>
      <c r="DN7" s="370" t="str">
        <f ca="1">+IF(OFFSET('Sanitation Data'!$I$32,0,10*ROW('Sanitation Data'!I1))="","",OFFSET('Sanitation Data'!$I$32,0,10*ROW('Sanitation Data'!I1)))</f>
        <v/>
      </c>
      <c r="DO7" s="370" t="str">
        <f ca="1">+IF(OFFSET('Hygiene Data'!$D$11,0,10*ROW('Hygiene Data'!D1))="","",OFFSET('Hygiene Data'!$D$11,0,10*ROW('Hygiene Data'!D1)))</f>
        <v/>
      </c>
      <c r="DP7" s="370" t="str">
        <f ca="1">+IF(OFFSET('Hygiene Data'!$D$12,0,10*ROW('Hygiene Data'!D1))="","",OFFSET('Hygiene Data'!$D$12,0,10*ROW('Hygiene Data'!D1)))</f>
        <v/>
      </c>
      <c r="DQ7" s="370" t="str">
        <f ca="1">+IF(OFFSET('Hygiene Data'!$D$13,0,10*ROW('Hygiene Data'!D1))="","",OFFSET('Hygiene Data'!$D$13,0,10*ROW('Hygiene Data'!D1)))</f>
        <v/>
      </c>
      <c r="DR7" s="370" t="str">
        <f ca="1">+IF(OFFSET('Hygiene Data'!$E$11,0,10*ROW('Hygiene Data'!E1))="","",OFFSET('Hygiene Data'!$E$11,0,10*ROW('Hygiene Data'!E1)))</f>
        <v/>
      </c>
      <c r="DS7" s="370" t="str">
        <f ca="1">+IF(OFFSET('Hygiene Data'!$E$12,0,10*ROW('Hygiene Data'!E1))="","",OFFSET('Hygiene Data'!$E$12,0,10*ROW('Hygiene Data'!E1)))</f>
        <v/>
      </c>
      <c r="DT7" s="370" t="str">
        <f ca="1">+IF(OFFSET('Hygiene Data'!$E$13,0,10*ROW('Hygiene Data'!E1))="","",OFFSET('Hygiene Data'!$E$13,0,10*ROW('Hygiene Data'!E1)))</f>
        <v/>
      </c>
      <c r="DU7" s="370" t="str">
        <f ca="1">+IF(OFFSET('Hygiene Data'!$F$11,0,10*ROW('Hygiene Data'!F1))="","",OFFSET('Hygiene Data'!$F$11,0,10*ROW('Hygiene Data'!F1)))</f>
        <v/>
      </c>
      <c r="DV7" s="370" t="str">
        <f ca="1">+IF(OFFSET('Hygiene Data'!$F$12,0,10*ROW('Hygiene Data'!F1))="","",OFFSET('Hygiene Data'!$F$12,0,10*ROW('Hygiene Data'!F1)))</f>
        <v/>
      </c>
      <c r="DW7" s="370" t="str">
        <f ca="1">+IF(OFFSET('Hygiene Data'!$F$13,0,10*ROW('Hygiene Data'!F1))="","",OFFSET('Hygiene Data'!$F$13,0,10*ROW('Hygiene Data'!F1)))</f>
        <v/>
      </c>
      <c r="DX7" s="370" t="str">
        <f ca="1">+IF(OFFSET('Hygiene Data'!$G$11,0,10*ROW('Hygiene Data'!G1))="","",OFFSET('Hygiene Data'!$G$11,0,10*ROW('Hygiene Data'!G1)))</f>
        <v/>
      </c>
      <c r="DY7" s="370" t="str">
        <f ca="1">+IF(OFFSET('Hygiene Data'!$G$12,0,10*ROW('Hygiene Data'!G1))="","",OFFSET('Hygiene Data'!$G$12,0,10*ROW('Hygiene Data'!G1)))</f>
        <v/>
      </c>
      <c r="DZ7" s="370" t="str">
        <f ca="1">+IF(OFFSET('Hygiene Data'!$G$13,0,10*ROW('Hygiene Data'!G1))="","",OFFSET('Hygiene Data'!$G$13,0,10*ROW('Hygiene Data'!G1)))</f>
        <v/>
      </c>
      <c r="EA7" s="370" t="str">
        <f ca="1">+IF(OFFSET('Hygiene Data'!$H$11,0,10*ROW('Hygiene Data'!H1))="","",OFFSET('Hygiene Data'!$H$11,0,10*ROW('Hygiene Data'!H1)))</f>
        <v/>
      </c>
      <c r="EB7" s="370" t="str">
        <f ca="1">+IF(OFFSET('Hygiene Data'!$H$12,0,10*ROW('Hygiene Data'!H1))="","",OFFSET('Hygiene Data'!$H$12,0,10*ROW('Hygiene Data'!H1)))</f>
        <v/>
      </c>
      <c r="EC7" s="370" t="str">
        <f ca="1">+IF(OFFSET('Hygiene Data'!$H$13,0,10*ROW('Hygiene Data'!H1))="","",OFFSET('Hygiene Data'!$H$13,0,10*ROW('Hygiene Data'!H1)))</f>
        <v/>
      </c>
      <c r="ED7" s="370" t="str">
        <f ca="1">+IF(OFFSET('Hygiene Data'!$I$11,0,10*ROW('Hygiene Data'!I1))="","",OFFSET('Hygiene Data'!$I$11,0,10*ROW('Hygiene Data'!I1)))</f>
        <v/>
      </c>
      <c r="EE7" s="370" t="str">
        <f ca="1">+IF(OFFSET('Hygiene Data'!$I$12,0,10*ROW('Hygiene Data'!I1))="","",OFFSET('Hygiene Data'!$I$12,0,10*ROW('Hygiene Data'!I1)))</f>
        <v/>
      </c>
      <c r="EF7" s="370" t="str">
        <f ca="1">+IF(OFFSET('Hygiene Data'!$I$13,0,10*ROW('Hygiene Data'!I1))="","",OFFSET('Hygiene Data'!$I$13,0,10*ROW('Hygiene Data'!I1)))</f>
        <v/>
      </c>
    </row>
    <row r="8" spans="1:136" x14ac:dyDescent="0.25">
      <c r="A8" s="479" t="str">
        <f ca="1">+IF(OFFSET('Water Data'!$B$2,0,10*ROW('Water Data'!E2))="","",OFFSET('Water Data'!$B$2,0,10*ROW('Water Data'!E2)))</f>
        <v>TUN_2014_UIS</v>
      </c>
      <c r="B8" s="47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506">
        <f t="shared" ca="1" si="0"/>
        <v>2014</v>
      </c>
      <c r="D8" s="507"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7"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[91]</v>
      </c>
      <c r="F8" s="507"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7"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7" t="str">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[88]</v>
      </c>
      <c r="R8" s="507"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7">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07">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07">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08" t="str">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08"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8"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8" t="str">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08"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8"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8" t="str">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08"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8"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9"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5"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9"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9"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9"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9"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9"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9"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9"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0" t="str">
        <f ca="1">+IF(OFFSET('Water Data'!$D$27,0,10*ROW('Water Data'!D2))="","",OFFSET('Water Data'!$D$27,0,10*ROW('Water Data'!D2)))</f>
        <v/>
      </c>
      <c r="BT8" s="370" t="str">
        <f ca="1">+IF(OFFSET('Water Data'!$D$28,0,10*ROW('Water Data'!D2))="","",OFFSET('Water Data'!$D$28,0,10*ROW('Water Data'!D2)))</f>
        <v>No</v>
      </c>
      <c r="BU8" s="370" t="str">
        <f ca="1">+IF(OFFSET('Water Data'!$D$29,0,10*ROW('Water Data'!D2))="","",OFFSET('Water Data'!$D$29,0,10*ROW('Water Data'!D2)))</f>
        <v/>
      </c>
      <c r="BV8" s="370" t="str">
        <f ca="1">+IF(OFFSET('Water Data'!$E$27,0,10*ROW('Water Data'!E2))="","",OFFSET('Water Data'!$E$27,0,10*ROW('Water Data'!E2)))</f>
        <v/>
      </c>
      <c r="BW8" s="370" t="str">
        <f ca="1">+IF(OFFSET('Water Data'!$E$28,0,10*ROW('Water Data'!E2))="","",OFFSET('Water Data'!$E$28,0,10*ROW('Water Data'!E2)))</f>
        <v/>
      </c>
      <c r="BX8" s="370" t="str">
        <f ca="1">+IF(OFFSET('Water Data'!$E$29,0,10*ROW('Water Data'!E2))="","",OFFSET('Water Data'!$E$29,0,10*ROW('Water Data'!E2)))</f>
        <v/>
      </c>
      <c r="BY8" s="370" t="str">
        <f ca="1">+IF(OFFSET('Water Data'!$F$27,0,10*ROW('Water Data'!F2))="","",OFFSET('Water Data'!$F$27,0,10*ROW('Water Data'!F2)))</f>
        <v/>
      </c>
      <c r="BZ8" s="370" t="str">
        <f ca="1">+IF(OFFSET('Water Data'!$F$28,0,10*ROW('Water Data'!F2))="","",OFFSET('Water Data'!$F$28,0,10*ROW('Water Data'!F2)))</f>
        <v/>
      </c>
      <c r="CA8" s="370" t="str">
        <f ca="1">+IF(OFFSET('Water Data'!$F$29,0,10*ROW('Water Data'!F2))="","",OFFSET('Water Data'!$F$29,0,10*ROW('Water Data'!F2)))</f>
        <v/>
      </c>
      <c r="CB8" s="370" t="str">
        <f ca="1">+IF(OFFSET('Water Data'!$G$27,0,10*ROW('Water Data'!G2))="","",OFFSET('Water Data'!$G$27,0,10*ROW('Water Data'!G2)))</f>
        <v/>
      </c>
      <c r="CC8" s="370" t="str">
        <f ca="1">+IF(OFFSET('Water Data'!$G$28,0,10*ROW('Water Data'!G2))="","",OFFSET('Water Data'!$G$28,0,10*ROW('Water Data'!G2)))</f>
        <v/>
      </c>
      <c r="CD8" s="370" t="str">
        <f ca="1">+IF(OFFSET('Water Data'!$G$29,0,10*ROW('Water Data'!G2))="","",OFFSET('Water Data'!$G$29,0,10*ROW('Water Data'!G2)))</f>
        <v/>
      </c>
      <c r="CE8" s="370" t="str">
        <f ca="1">+IF(OFFSET('Water Data'!$H$27,0,10*ROW('Water Data'!H2))="","",OFFSET('Water Data'!$H$27,0,10*ROW('Water Data'!H2)))</f>
        <v/>
      </c>
      <c r="CF8" s="370" t="str">
        <f ca="1">+IF(OFFSET('Water Data'!$H$28,0,10*ROW('Water Data'!H2))="","",OFFSET('Water Data'!$H$28,0,10*ROW('Water Data'!H2)))</f>
        <v>No</v>
      </c>
      <c r="CG8" s="370" t="str">
        <f ca="1">+IF(OFFSET('Water Data'!$H$29,0,10*ROW('Water Data'!H2))="","",OFFSET('Water Data'!$H$29,0,10*ROW('Water Data'!H2)))</f>
        <v/>
      </c>
      <c r="CH8" s="370" t="str">
        <f ca="1">+IF(OFFSET('Water Data'!$I$27,0,10*ROW('Water Data'!I2))="","",OFFSET('Water Data'!$I$27,0,10*ROW('Water Data'!I2)))</f>
        <v>Yes</v>
      </c>
      <c r="CI8" s="370" t="str">
        <f ca="1">+IF(OFFSET('Water Data'!$I$28,0,10*ROW('Water Data'!I2))="","",OFFSET('Water Data'!$I$28,0,10*ROW('Water Data'!I2)))</f>
        <v>Yes</v>
      </c>
      <c r="CJ8" s="370" t="str">
        <f ca="1">+IF(OFFSET('Water Data'!$I$29,0,10*ROW('Water Data'!I2))="","",OFFSET('Water Data'!$I$29,0,10*ROW('Water Data'!I2)))</f>
        <v>Yes</v>
      </c>
      <c r="CK8" s="370" t="str">
        <f ca="1">+IF(OFFSET('Sanitation Data'!$D$28,0,10*ROW('Sanitation Data'!D2))="","",OFFSET('Sanitation Data'!$D$28,0,10*ROW('Sanitation Data'!D2)))</f>
        <v>No</v>
      </c>
      <c r="CL8" s="370" t="str">
        <f ca="1">+IF(OFFSET('Sanitation Data'!$D$29,0,10*ROW('Sanitation Data'!D2))="","",OFFSET('Sanitation Data'!$D$29,0,10*ROW('Sanitation Data'!D2)))</f>
        <v/>
      </c>
      <c r="CM8" s="370" t="str">
        <f ca="1">+IF(OFFSET('Sanitation Data'!$D$30,0,10*ROW('Sanitation Data'!D2))="","",OFFSET('Sanitation Data'!$D$30,0,10*ROW('Sanitation Data'!D2)))</f>
        <v/>
      </c>
      <c r="CN8" s="370" t="str">
        <f ca="1">+IF(OFFSET('Sanitation Data'!$D$31,0,10*ROW('Sanitation Data'!D2))="","",OFFSET('Sanitation Data'!$D$31,0,10*ROW('Sanitation Data'!D2)))</f>
        <v/>
      </c>
      <c r="CO8" s="370" t="str">
        <f ca="1">+IF(OFFSET('Sanitation Data'!$D$32,0,10*ROW('Sanitation Data'!D2))="","",OFFSET('Sanitation Data'!$D$32,0,10*ROW('Sanitation Data'!D2)))</f>
        <v/>
      </c>
      <c r="CP8" s="370" t="str">
        <f ca="1">+IF(OFFSET('Sanitation Data'!$E$28,0,10*ROW('Sanitation Data'!E2))="","",OFFSET('Sanitation Data'!$E$28,0,10*ROW('Sanitation Data'!E2)))</f>
        <v/>
      </c>
      <c r="CQ8" s="370" t="str">
        <f ca="1">+IF(OFFSET('Sanitation Data'!$E$29,0,10*ROW('Sanitation Data'!E2))="","",OFFSET('Sanitation Data'!$E$29,0,10*ROW('Sanitation Data'!E2)))</f>
        <v/>
      </c>
      <c r="CR8" s="370" t="str">
        <f ca="1">+IF(OFFSET('Sanitation Data'!$E$30,0,10*ROW('Sanitation Data'!E2))="","",OFFSET('Sanitation Data'!$E$30,0,10*ROW('Sanitation Data'!E2)))</f>
        <v/>
      </c>
      <c r="CS8" s="370" t="str">
        <f ca="1">+IF(OFFSET('Sanitation Data'!$E$31,0,10*ROW('Sanitation Data'!E2))="","",OFFSET('Sanitation Data'!$E$31,0,10*ROW('Sanitation Data'!E2)))</f>
        <v/>
      </c>
      <c r="CT8" s="370" t="str">
        <f ca="1">+IF(OFFSET('Sanitation Data'!$E$32,0,10*ROW('Sanitation Data'!E2))="","",OFFSET('Sanitation Data'!$E$32,0,10*ROW('Sanitation Data'!E2)))</f>
        <v/>
      </c>
      <c r="CU8" s="370" t="str">
        <f ca="1">+IF(OFFSET('Sanitation Data'!$F$28,0,10*ROW('Sanitation Data'!F2))="","",OFFSET('Sanitation Data'!$F$28,0,10*ROW('Sanitation Data'!F2)))</f>
        <v/>
      </c>
      <c r="CV8" s="370" t="str">
        <f ca="1">+IF(OFFSET('Sanitation Data'!$F$29,0,10*ROW('Sanitation Data'!F2))="","",OFFSET('Sanitation Data'!$F$29,0,10*ROW('Sanitation Data'!F2)))</f>
        <v/>
      </c>
      <c r="CW8" s="370" t="str">
        <f ca="1">+IF(OFFSET('Sanitation Data'!$F$30,0,10*ROW('Sanitation Data'!F2))="","",OFFSET('Sanitation Data'!$F$30,0,10*ROW('Sanitation Data'!F2)))</f>
        <v/>
      </c>
      <c r="CX8" s="370" t="str">
        <f ca="1">+IF(OFFSET('Sanitation Data'!$F$31,0,10*ROW('Sanitation Data'!F2))="","",OFFSET('Sanitation Data'!$F$31,0,10*ROW('Sanitation Data'!F2)))</f>
        <v/>
      </c>
      <c r="CY8" s="370" t="str">
        <f ca="1">+IF(OFFSET('Sanitation Data'!$F$32,0,10*ROW('Sanitation Data'!F2))="","",OFFSET('Sanitation Data'!$F$32,0,10*ROW('Sanitation Data'!F2)))</f>
        <v/>
      </c>
      <c r="CZ8" s="370" t="str">
        <f ca="1">+IF(OFFSET('Sanitation Data'!$G$28,0,10*ROW('Sanitation Data'!G2))="","",OFFSET('Sanitation Data'!$G$28,0,10*ROW('Sanitation Data'!G2)))</f>
        <v/>
      </c>
      <c r="DA8" s="370" t="str">
        <f ca="1">+IF(OFFSET('Sanitation Data'!$G$29,0,10*ROW('Sanitation Data'!G2))="","",OFFSET('Sanitation Data'!$G$29,0,10*ROW('Sanitation Data'!G2)))</f>
        <v/>
      </c>
      <c r="DB8" s="370" t="str">
        <f ca="1">+IF(OFFSET('Sanitation Data'!$G$30,0,10*ROW('Sanitation Data'!G2))="","",OFFSET('Sanitation Data'!$G$30,0,10*ROW('Sanitation Data'!G2)))</f>
        <v/>
      </c>
      <c r="DC8" s="370" t="str">
        <f ca="1">+IF(OFFSET('Sanitation Data'!$G$31,0,10*ROW('Sanitation Data'!G2))="","",OFFSET('Sanitation Data'!$G$31,0,10*ROW('Sanitation Data'!G2)))</f>
        <v/>
      </c>
      <c r="DD8" s="370" t="str">
        <f ca="1">+IF(OFFSET('Sanitation Data'!$G$32,0,10*ROW('Sanitation Data'!G2))="","",OFFSET('Sanitation Data'!$G$32,0,10*ROW('Sanitation Data'!G2)))</f>
        <v/>
      </c>
      <c r="DE8" s="370" t="str">
        <f ca="1">+IF(OFFSET('Sanitation Data'!$H$28,0,10*ROW('Sanitation Data'!H2))="","",OFFSET('Sanitation Data'!$H$28,0,10*ROW('Sanitation Data'!H2)))</f>
        <v>No</v>
      </c>
      <c r="DF8" s="370" t="str">
        <f ca="1">+IF(OFFSET('Sanitation Data'!$H$29,0,10*ROW('Sanitation Data'!H2))="","",OFFSET('Sanitation Data'!$H$29,0,10*ROW('Sanitation Data'!H2)))</f>
        <v/>
      </c>
      <c r="DG8" s="370" t="str">
        <f ca="1">+IF(OFFSET('Sanitation Data'!$H$30,0,10*ROW('Sanitation Data'!H2))="","",OFFSET('Sanitation Data'!$H$30,0,10*ROW('Sanitation Data'!H2)))</f>
        <v/>
      </c>
      <c r="DH8" s="370" t="str">
        <f ca="1">+IF(OFFSET('Sanitation Data'!$H$31,0,10*ROW('Sanitation Data'!H2))="","",OFFSET('Sanitation Data'!$H$31,0,10*ROW('Sanitation Data'!H2)))</f>
        <v/>
      </c>
      <c r="DI8" s="370" t="str">
        <f ca="1">+IF(OFFSET('Sanitation Data'!$H$32,0,10*ROW('Sanitation Data'!H2))="","",OFFSET('Sanitation Data'!$H$32,0,10*ROW('Sanitation Data'!H2)))</f>
        <v/>
      </c>
      <c r="DJ8" s="370" t="str">
        <f ca="1">+IF(OFFSET('Sanitation Data'!$I$28,0,10*ROW('Sanitation Data'!I2))="","",OFFSET('Sanitation Data'!$I$28,0,10*ROW('Sanitation Data'!I2)))</f>
        <v>No</v>
      </c>
      <c r="DK8" s="370" t="str">
        <f ca="1">+IF(OFFSET('Sanitation Data'!$I$29,0,10*ROW('Sanitation Data'!I2))="","",OFFSET('Sanitation Data'!$I$29,0,10*ROW('Sanitation Data'!I2)))</f>
        <v/>
      </c>
      <c r="DL8" s="370" t="str">
        <f ca="1">+IF(OFFSET('Sanitation Data'!$I$30,0,10*ROW('Sanitation Data'!I2))="","",OFFSET('Sanitation Data'!$I$30,0,10*ROW('Sanitation Data'!I2)))</f>
        <v/>
      </c>
      <c r="DM8" s="370" t="str">
        <f ca="1">+IF(OFFSET('Sanitation Data'!$I$31,0,10*ROW('Sanitation Data'!I2))="","",OFFSET('Sanitation Data'!$I$31,0,10*ROW('Sanitation Data'!I2)))</f>
        <v/>
      </c>
      <c r="DN8" s="370" t="str">
        <f ca="1">+IF(OFFSET('Sanitation Data'!$I$32,0,10*ROW('Sanitation Data'!I2))="","",OFFSET('Sanitation Data'!$I$32,0,10*ROW('Sanitation Data'!I2)))</f>
        <v/>
      </c>
      <c r="DO8" s="370" t="str">
        <f ca="1">+IF(OFFSET('Hygiene Data'!$D$11,0,10*ROW('Hygiene Data'!D2))="","",OFFSET('Hygiene Data'!$D$11,0,10*ROW('Hygiene Data'!D2)))</f>
        <v/>
      </c>
      <c r="DP8" s="370" t="str">
        <f ca="1">+IF(OFFSET('Hygiene Data'!$D$12,0,10*ROW('Hygiene Data'!D2))="","",OFFSET('Hygiene Data'!$D$12,0,10*ROW('Hygiene Data'!D2)))</f>
        <v/>
      </c>
      <c r="DQ8" s="370" t="str">
        <f ca="1">+IF(OFFSET('Hygiene Data'!$D$13,0,10*ROW('Hygiene Data'!D2))="","",OFFSET('Hygiene Data'!$D$13,0,10*ROW('Hygiene Data'!D2)))</f>
        <v/>
      </c>
      <c r="DR8" s="370" t="str">
        <f ca="1">+IF(OFFSET('Hygiene Data'!$E$11,0,10*ROW('Hygiene Data'!E2))="","",OFFSET('Hygiene Data'!$E$11,0,10*ROW('Hygiene Data'!E2)))</f>
        <v/>
      </c>
      <c r="DS8" s="370" t="str">
        <f ca="1">+IF(OFFSET('Hygiene Data'!$E$12,0,10*ROW('Hygiene Data'!E2))="","",OFFSET('Hygiene Data'!$E$12,0,10*ROW('Hygiene Data'!E2)))</f>
        <v/>
      </c>
      <c r="DT8" s="370" t="str">
        <f ca="1">+IF(OFFSET('Hygiene Data'!$E$13,0,10*ROW('Hygiene Data'!E2))="","",OFFSET('Hygiene Data'!$E$13,0,10*ROW('Hygiene Data'!E2)))</f>
        <v/>
      </c>
      <c r="DU8" s="370" t="str">
        <f ca="1">+IF(OFFSET('Hygiene Data'!$F$11,0,10*ROW('Hygiene Data'!F2))="","",OFFSET('Hygiene Data'!$F$11,0,10*ROW('Hygiene Data'!F2)))</f>
        <v/>
      </c>
      <c r="DV8" s="370" t="str">
        <f ca="1">+IF(OFFSET('Hygiene Data'!$F$12,0,10*ROW('Hygiene Data'!F2))="","",OFFSET('Hygiene Data'!$F$12,0,10*ROW('Hygiene Data'!F2)))</f>
        <v/>
      </c>
      <c r="DW8" s="370" t="str">
        <f ca="1">+IF(OFFSET('Hygiene Data'!$F$13,0,10*ROW('Hygiene Data'!F2))="","",OFFSET('Hygiene Data'!$F$13,0,10*ROW('Hygiene Data'!F2)))</f>
        <v/>
      </c>
      <c r="DX8" s="370" t="str">
        <f ca="1">+IF(OFFSET('Hygiene Data'!$G$11,0,10*ROW('Hygiene Data'!G2))="","",OFFSET('Hygiene Data'!$G$11,0,10*ROW('Hygiene Data'!G2)))</f>
        <v/>
      </c>
      <c r="DY8" s="370" t="str">
        <f ca="1">+IF(OFFSET('Hygiene Data'!$G$12,0,10*ROW('Hygiene Data'!G2))="","",OFFSET('Hygiene Data'!$G$12,0,10*ROW('Hygiene Data'!G2)))</f>
        <v/>
      </c>
      <c r="DZ8" s="370" t="str">
        <f ca="1">+IF(OFFSET('Hygiene Data'!$G$13,0,10*ROW('Hygiene Data'!G2))="","",OFFSET('Hygiene Data'!$G$13,0,10*ROW('Hygiene Data'!G2)))</f>
        <v/>
      </c>
      <c r="EA8" s="370" t="str">
        <f ca="1">+IF(OFFSET('Hygiene Data'!$H$11,0,10*ROW('Hygiene Data'!H2))="","",OFFSET('Hygiene Data'!$H$11,0,10*ROW('Hygiene Data'!H2)))</f>
        <v/>
      </c>
      <c r="EB8" s="370" t="str">
        <f ca="1">+IF(OFFSET('Hygiene Data'!$H$12,0,10*ROW('Hygiene Data'!H2))="","",OFFSET('Hygiene Data'!$H$12,0,10*ROW('Hygiene Data'!H2)))</f>
        <v/>
      </c>
      <c r="EC8" s="370" t="str">
        <f ca="1">+IF(OFFSET('Hygiene Data'!$H$13,0,10*ROW('Hygiene Data'!H2))="","",OFFSET('Hygiene Data'!$H$13,0,10*ROW('Hygiene Data'!H2)))</f>
        <v/>
      </c>
      <c r="ED8" s="370" t="str">
        <f ca="1">+IF(OFFSET('Hygiene Data'!$I$11,0,10*ROW('Hygiene Data'!I2))="","",OFFSET('Hygiene Data'!$I$11,0,10*ROW('Hygiene Data'!I2)))</f>
        <v/>
      </c>
      <c r="EE8" s="370" t="str">
        <f ca="1">+IF(OFFSET('Hygiene Data'!$I$12,0,10*ROW('Hygiene Data'!I2))="","",OFFSET('Hygiene Data'!$I$12,0,10*ROW('Hygiene Data'!I2)))</f>
        <v/>
      </c>
      <c r="EF8" s="370" t="str">
        <f ca="1">+IF(OFFSET('Hygiene Data'!$I$13,0,10*ROW('Hygiene Data'!I2))="","",OFFSET('Hygiene Data'!$I$13,0,10*ROW('Hygiene Data'!I2)))</f>
        <v/>
      </c>
    </row>
    <row r="9" spans="1:136" x14ac:dyDescent="0.25">
      <c r="A9" s="479" t="str">
        <f ca="1">+IF(OFFSET('Water Data'!$B$2,0,10*ROW('Water Data'!E3))="","",OFFSET('Water Data'!$B$2,0,10*ROW('Water Data'!E3)))</f>
        <v>TUN_2015_EMIS</v>
      </c>
      <c r="B9" s="47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6">
        <f t="shared" ca="1" si="0"/>
        <v>2015</v>
      </c>
      <c r="D9" s="507"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7">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87.535596933187293</v>
      </c>
      <c r="F9" s="507"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7"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7">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87.535596933187293</v>
      </c>
      <c r="R9" s="507"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7"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7"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7"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8">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99.26</v>
      </c>
      <c r="W9" s="508"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8"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8">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99.26</v>
      </c>
      <c r="AQ9" s="508"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8"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8"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8"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9"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5"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9"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9"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9"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9"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9"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0" t="str">
        <f ca="1">+IF(OFFSET('Water Data'!$D$27,0,10*ROW('Water Data'!D3))="","",OFFSET('Water Data'!$D$27,0,10*ROW('Water Data'!D3)))</f>
        <v/>
      </c>
      <c r="BT9" s="370" t="str">
        <f ca="1">+IF(OFFSET('Water Data'!$D$28,0,10*ROW('Water Data'!D3))="","",OFFSET('Water Data'!$D$28,0,10*ROW('Water Data'!D3)))</f>
        <v>Yes</v>
      </c>
      <c r="BU9" s="370" t="str">
        <f ca="1">+IF(OFFSET('Water Data'!$D$29,0,10*ROW('Water Data'!D3))="","",OFFSET('Water Data'!$D$29,0,10*ROW('Water Data'!D3)))</f>
        <v/>
      </c>
      <c r="BV9" s="370" t="str">
        <f ca="1">+IF(OFFSET('Water Data'!$E$27,0,10*ROW('Water Data'!E3))="","",OFFSET('Water Data'!$E$27,0,10*ROW('Water Data'!E3)))</f>
        <v/>
      </c>
      <c r="BW9" s="370" t="str">
        <f ca="1">+IF(OFFSET('Water Data'!$E$28,0,10*ROW('Water Data'!E3))="","",OFFSET('Water Data'!$E$28,0,10*ROW('Water Data'!E3)))</f>
        <v/>
      </c>
      <c r="BX9" s="370" t="str">
        <f ca="1">+IF(OFFSET('Water Data'!$E$29,0,10*ROW('Water Data'!E3))="","",OFFSET('Water Data'!$E$29,0,10*ROW('Water Data'!E3)))</f>
        <v/>
      </c>
      <c r="BY9" s="370" t="str">
        <f ca="1">+IF(OFFSET('Water Data'!$F$27,0,10*ROW('Water Data'!F3))="","",OFFSET('Water Data'!$F$27,0,10*ROW('Water Data'!F3)))</f>
        <v/>
      </c>
      <c r="BZ9" s="370" t="str">
        <f ca="1">+IF(OFFSET('Water Data'!$F$28,0,10*ROW('Water Data'!F3))="","",OFFSET('Water Data'!$F$28,0,10*ROW('Water Data'!F3)))</f>
        <v/>
      </c>
      <c r="CA9" s="370" t="str">
        <f ca="1">+IF(OFFSET('Water Data'!$F$29,0,10*ROW('Water Data'!F3))="","",OFFSET('Water Data'!$F$29,0,10*ROW('Water Data'!F3)))</f>
        <v/>
      </c>
      <c r="CB9" s="370" t="str">
        <f ca="1">+IF(OFFSET('Water Data'!$G$27,0,10*ROW('Water Data'!G3))="","",OFFSET('Water Data'!$G$27,0,10*ROW('Water Data'!G3)))</f>
        <v/>
      </c>
      <c r="CC9" s="370" t="str">
        <f ca="1">+IF(OFFSET('Water Data'!$G$28,0,10*ROW('Water Data'!G3))="","",OFFSET('Water Data'!$G$28,0,10*ROW('Water Data'!G3)))</f>
        <v/>
      </c>
      <c r="CD9" s="370" t="str">
        <f ca="1">+IF(OFFSET('Water Data'!$G$29,0,10*ROW('Water Data'!G3))="","",OFFSET('Water Data'!$G$29,0,10*ROW('Water Data'!G3)))</f>
        <v/>
      </c>
      <c r="CE9" s="370" t="str">
        <f ca="1">+IF(OFFSET('Water Data'!$H$27,0,10*ROW('Water Data'!H3))="","",OFFSET('Water Data'!$H$27,0,10*ROW('Water Data'!H3)))</f>
        <v/>
      </c>
      <c r="CF9" s="370" t="str">
        <f ca="1">+IF(OFFSET('Water Data'!$H$28,0,10*ROW('Water Data'!H3))="","",OFFSET('Water Data'!$H$28,0,10*ROW('Water Data'!H3)))</f>
        <v>Yes</v>
      </c>
      <c r="CG9" s="370" t="str">
        <f ca="1">+IF(OFFSET('Water Data'!$H$29,0,10*ROW('Water Data'!H3))="","",OFFSET('Water Data'!$H$29,0,10*ROW('Water Data'!H3)))</f>
        <v/>
      </c>
      <c r="CH9" s="370" t="str">
        <f ca="1">+IF(OFFSET('Water Data'!$I$27,0,10*ROW('Water Data'!I3))="","",OFFSET('Water Data'!$I$27,0,10*ROW('Water Data'!I3)))</f>
        <v/>
      </c>
      <c r="CI9" s="370" t="str">
        <f ca="1">+IF(OFFSET('Water Data'!$I$28,0,10*ROW('Water Data'!I3))="","",OFFSET('Water Data'!$I$28,0,10*ROW('Water Data'!I3)))</f>
        <v/>
      </c>
      <c r="CJ9" s="370" t="str">
        <f ca="1">+IF(OFFSET('Water Data'!$I$29,0,10*ROW('Water Data'!I3))="","",OFFSET('Water Data'!$I$29,0,10*ROW('Water Data'!I3)))</f>
        <v/>
      </c>
      <c r="CK9" s="370" t="str">
        <f ca="1">+IF(OFFSET('Sanitation Data'!$D$28,0,10*ROW('Sanitation Data'!D3))="","",OFFSET('Sanitation Data'!$D$28,0,10*ROW('Sanitation Data'!D3)))</f>
        <v>Yes</v>
      </c>
      <c r="CL9" s="370" t="str">
        <f ca="1">+IF(OFFSET('Sanitation Data'!$D$29,0,10*ROW('Sanitation Data'!D3))="","",OFFSET('Sanitation Data'!$D$29,0,10*ROW('Sanitation Data'!D3)))</f>
        <v/>
      </c>
      <c r="CM9" s="370" t="str">
        <f ca="1">+IF(OFFSET('Sanitation Data'!$D$30,0,10*ROW('Sanitation Data'!D3))="","",OFFSET('Sanitation Data'!$D$30,0,10*ROW('Sanitation Data'!D3)))</f>
        <v/>
      </c>
      <c r="CN9" s="370" t="str">
        <f ca="1">+IF(OFFSET('Sanitation Data'!$D$31,0,10*ROW('Sanitation Data'!D3))="","",OFFSET('Sanitation Data'!$D$31,0,10*ROW('Sanitation Data'!D3)))</f>
        <v/>
      </c>
      <c r="CO9" s="370" t="str">
        <f ca="1">+IF(OFFSET('Sanitation Data'!$D$32,0,10*ROW('Sanitation Data'!D3))="","",OFFSET('Sanitation Data'!$D$32,0,10*ROW('Sanitation Data'!D3)))</f>
        <v/>
      </c>
      <c r="CP9" s="370" t="str">
        <f ca="1">+IF(OFFSET('Sanitation Data'!$E$28,0,10*ROW('Sanitation Data'!E3))="","",OFFSET('Sanitation Data'!$E$28,0,10*ROW('Sanitation Data'!E3)))</f>
        <v/>
      </c>
      <c r="CQ9" s="370" t="str">
        <f ca="1">+IF(OFFSET('Sanitation Data'!$E$29,0,10*ROW('Sanitation Data'!E3))="","",OFFSET('Sanitation Data'!$E$29,0,10*ROW('Sanitation Data'!E3)))</f>
        <v/>
      </c>
      <c r="CR9" s="370" t="str">
        <f ca="1">+IF(OFFSET('Sanitation Data'!$E$30,0,10*ROW('Sanitation Data'!E3))="","",OFFSET('Sanitation Data'!$E$30,0,10*ROW('Sanitation Data'!E3)))</f>
        <v/>
      </c>
      <c r="CS9" s="370" t="str">
        <f ca="1">+IF(OFFSET('Sanitation Data'!$E$31,0,10*ROW('Sanitation Data'!E3))="","",OFFSET('Sanitation Data'!$E$31,0,10*ROW('Sanitation Data'!E3)))</f>
        <v/>
      </c>
      <c r="CT9" s="370" t="str">
        <f ca="1">+IF(OFFSET('Sanitation Data'!$E$32,0,10*ROW('Sanitation Data'!E3))="","",OFFSET('Sanitation Data'!$E$32,0,10*ROW('Sanitation Data'!E3)))</f>
        <v/>
      </c>
      <c r="CU9" s="370" t="str">
        <f ca="1">+IF(OFFSET('Sanitation Data'!$F$28,0,10*ROW('Sanitation Data'!F3))="","",OFFSET('Sanitation Data'!$F$28,0,10*ROW('Sanitation Data'!F3)))</f>
        <v/>
      </c>
      <c r="CV9" s="370" t="str">
        <f ca="1">+IF(OFFSET('Sanitation Data'!$F$29,0,10*ROW('Sanitation Data'!F3))="","",OFFSET('Sanitation Data'!$F$29,0,10*ROW('Sanitation Data'!F3)))</f>
        <v/>
      </c>
      <c r="CW9" s="370" t="str">
        <f ca="1">+IF(OFFSET('Sanitation Data'!$F$30,0,10*ROW('Sanitation Data'!F3))="","",OFFSET('Sanitation Data'!$F$30,0,10*ROW('Sanitation Data'!F3)))</f>
        <v/>
      </c>
      <c r="CX9" s="370" t="str">
        <f ca="1">+IF(OFFSET('Sanitation Data'!$F$31,0,10*ROW('Sanitation Data'!F3))="","",OFFSET('Sanitation Data'!$F$31,0,10*ROW('Sanitation Data'!F3)))</f>
        <v/>
      </c>
      <c r="CY9" s="370" t="str">
        <f ca="1">+IF(OFFSET('Sanitation Data'!$F$32,0,10*ROW('Sanitation Data'!F3))="","",OFFSET('Sanitation Data'!$F$32,0,10*ROW('Sanitation Data'!F3)))</f>
        <v/>
      </c>
      <c r="CZ9" s="370" t="str">
        <f ca="1">+IF(OFFSET('Sanitation Data'!$G$28,0,10*ROW('Sanitation Data'!G3))="","",OFFSET('Sanitation Data'!$G$28,0,10*ROW('Sanitation Data'!G3)))</f>
        <v/>
      </c>
      <c r="DA9" s="370" t="str">
        <f ca="1">+IF(OFFSET('Sanitation Data'!$G$29,0,10*ROW('Sanitation Data'!G3))="","",OFFSET('Sanitation Data'!$G$29,0,10*ROW('Sanitation Data'!G3)))</f>
        <v/>
      </c>
      <c r="DB9" s="370" t="str">
        <f ca="1">+IF(OFFSET('Sanitation Data'!$G$30,0,10*ROW('Sanitation Data'!G3))="","",OFFSET('Sanitation Data'!$G$30,0,10*ROW('Sanitation Data'!G3)))</f>
        <v/>
      </c>
      <c r="DC9" s="370" t="str">
        <f ca="1">+IF(OFFSET('Sanitation Data'!$G$31,0,10*ROW('Sanitation Data'!G3))="","",OFFSET('Sanitation Data'!$G$31,0,10*ROW('Sanitation Data'!G3)))</f>
        <v/>
      </c>
      <c r="DD9" s="370" t="str">
        <f ca="1">+IF(OFFSET('Sanitation Data'!$G$32,0,10*ROW('Sanitation Data'!G3))="","",OFFSET('Sanitation Data'!$G$32,0,10*ROW('Sanitation Data'!G3)))</f>
        <v/>
      </c>
      <c r="DE9" s="370" t="str">
        <f ca="1">+IF(OFFSET('Sanitation Data'!$H$28,0,10*ROW('Sanitation Data'!H3))="","",OFFSET('Sanitation Data'!$H$28,0,10*ROW('Sanitation Data'!H3)))</f>
        <v>Yes</v>
      </c>
      <c r="DF9" s="370" t="str">
        <f ca="1">+IF(OFFSET('Sanitation Data'!$H$29,0,10*ROW('Sanitation Data'!H3))="","",OFFSET('Sanitation Data'!$H$29,0,10*ROW('Sanitation Data'!H3)))</f>
        <v/>
      </c>
      <c r="DG9" s="370" t="str">
        <f ca="1">+IF(OFFSET('Sanitation Data'!$H$30,0,10*ROW('Sanitation Data'!H3))="","",OFFSET('Sanitation Data'!$H$30,0,10*ROW('Sanitation Data'!H3)))</f>
        <v/>
      </c>
      <c r="DH9" s="370" t="str">
        <f ca="1">+IF(OFFSET('Sanitation Data'!$H$31,0,10*ROW('Sanitation Data'!H3))="","",OFFSET('Sanitation Data'!$H$31,0,10*ROW('Sanitation Data'!H3)))</f>
        <v/>
      </c>
      <c r="DI9" s="370" t="str">
        <f ca="1">+IF(OFFSET('Sanitation Data'!$H$32,0,10*ROW('Sanitation Data'!H3))="","",OFFSET('Sanitation Data'!$H$32,0,10*ROW('Sanitation Data'!H3)))</f>
        <v/>
      </c>
      <c r="DJ9" s="370" t="str">
        <f ca="1">+IF(OFFSET('Sanitation Data'!$I$28,0,10*ROW('Sanitation Data'!I3))="","",OFFSET('Sanitation Data'!$I$28,0,10*ROW('Sanitation Data'!I3)))</f>
        <v/>
      </c>
      <c r="DK9" s="370" t="str">
        <f ca="1">+IF(OFFSET('Sanitation Data'!$I$29,0,10*ROW('Sanitation Data'!I3))="","",OFFSET('Sanitation Data'!$I$29,0,10*ROW('Sanitation Data'!I3)))</f>
        <v/>
      </c>
      <c r="DL9" s="370" t="str">
        <f ca="1">+IF(OFFSET('Sanitation Data'!$I$30,0,10*ROW('Sanitation Data'!I3))="","",OFFSET('Sanitation Data'!$I$30,0,10*ROW('Sanitation Data'!I3)))</f>
        <v/>
      </c>
      <c r="DM9" s="370" t="str">
        <f ca="1">+IF(OFFSET('Sanitation Data'!$I$31,0,10*ROW('Sanitation Data'!I3))="","",OFFSET('Sanitation Data'!$I$31,0,10*ROW('Sanitation Data'!I3)))</f>
        <v/>
      </c>
      <c r="DN9" s="370" t="str">
        <f ca="1">+IF(OFFSET('Sanitation Data'!$I$32,0,10*ROW('Sanitation Data'!I3))="","",OFFSET('Sanitation Data'!$I$32,0,10*ROW('Sanitation Data'!I3)))</f>
        <v/>
      </c>
      <c r="DO9" s="370" t="str">
        <f ca="1">+IF(OFFSET('Hygiene Data'!$D$11,0,10*ROW('Hygiene Data'!D3))="","",OFFSET('Hygiene Data'!$D$11,0,10*ROW('Hygiene Data'!D3)))</f>
        <v/>
      </c>
      <c r="DP9" s="370" t="str">
        <f ca="1">+IF(OFFSET('Hygiene Data'!$D$12,0,10*ROW('Hygiene Data'!D3))="","",OFFSET('Hygiene Data'!$D$12,0,10*ROW('Hygiene Data'!D3)))</f>
        <v/>
      </c>
      <c r="DQ9" s="370" t="str">
        <f ca="1">+IF(OFFSET('Hygiene Data'!$D$13,0,10*ROW('Hygiene Data'!D3))="","",OFFSET('Hygiene Data'!$D$13,0,10*ROW('Hygiene Data'!D3)))</f>
        <v/>
      </c>
      <c r="DR9" s="370" t="str">
        <f ca="1">+IF(OFFSET('Hygiene Data'!$E$11,0,10*ROW('Hygiene Data'!E3))="","",OFFSET('Hygiene Data'!$E$11,0,10*ROW('Hygiene Data'!E3)))</f>
        <v/>
      </c>
      <c r="DS9" s="370" t="str">
        <f ca="1">+IF(OFFSET('Hygiene Data'!$E$12,0,10*ROW('Hygiene Data'!E3))="","",OFFSET('Hygiene Data'!$E$12,0,10*ROW('Hygiene Data'!E3)))</f>
        <v/>
      </c>
      <c r="DT9" s="370" t="str">
        <f ca="1">+IF(OFFSET('Hygiene Data'!$E$13,0,10*ROW('Hygiene Data'!E3))="","",OFFSET('Hygiene Data'!$E$13,0,10*ROW('Hygiene Data'!E3)))</f>
        <v/>
      </c>
      <c r="DU9" s="370" t="str">
        <f ca="1">+IF(OFFSET('Hygiene Data'!$F$11,0,10*ROW('Hygiene Data'!F3))="","",OFFSET('Hygiene Data'!$F$11,0,10*ROW('Hygiene Data'!F3)))</f>
        <v/>
      </c>
      <c r="DV9" s="370" t="str">
        <f ca="1">+IF(OFFSET('Hygiene Data'!$F$12,0,10*ROW('Hygiene Data'!F3))="","",OFFSET('Hygiene Data'!$F$12,0,10*ROW('Hygiene Data'!F3)))</f>
        <v/>
      </c>
      <c r="DW9" s="370" t="str">
        <f ca="1">+IF(OFFSET('Hygiene Data'!$F$13,0,10*ROW('Hygiene Data'!F3))="","",OFFSET('Hygiene Data'!$F$13,0,10*ROW('Hygiene Data'!F3)))</f>
        <v/>
      </c>
      <c r="DX9" s="370" t="str">
        <f ca="1">+IF(OFFSET('Hygiene Data'!$G$11,0,10*ROW('Hygiene Data'!G3))="","",OFFSET('Hygiene Data'!$G$11,0,10*ROW('Hygiene Data'!G3)))</f>
        <v/>
      </c>
      <c r="DY9" s="370" t="str">
        <f ca="1">+IF(OFFSET('Hygiene Data'!$G$12,0,10*ROW('Hygiene Data'!G3))="","",OFFSET('Hygiene Data'!$G$12,0,10*ROW('Hygiene Data'!G3)))</f>
        <v/>
      </c>
      <c r="DZ9" s="370" t="str">
        <f ca="1">+IF(OFFSET('Hygiene Data'!$G$13,0,10*ROW('Hygiene Data'!G3))="","",OFFSET('Hygiene Data'!$G$13,0,10*ROW('Hygiene Data'!G3)))</f>
        <v/>
      </c>
      <c r="EA9" s="370" t="str">
        <f ca="1">+IF(OFFSET('Hygiene Data'!$H$11,0,10*ROW('Hygiene Data'!H3))="","",OFFSET('Hygiene Data'!$H$11,0,10*ROW('Hygiene Data'!H3)))</f>
        <v/>
      </c>
      <c r="EB9" s="370" t="str">
        <f ca="1">+IF(OFFSET('Hygiene Data'!$H$12,0,10*ROW('Hygiene Data'!H3))="","",OFFSET('Hygiene Data'!$H$12,0,10*ROW('Hygiene Data'!H3)))</f>
        <v/>
      </c>
      <c r="EC9" s="370" t="str">
        <f ca="1">+IF(OFFSET('Hygiene Data'!$H$13,0,10*ROW('Hygiene Data'!H3))="","",OFFSET('Hygiene Data'!$H$13,0,10*ROW('Hygiene Data'!H3)))</f>
        <v/>
      </c>
      <c r="ED9" s="370" t="str">
        <f ca="1">+IF(OFFSET('Hygiene Data'!$I$11,0,10*ROW('Hygiene Data'!I3))="","",OFFSET('Hygiene Data'!$I$11,0,10*ROW('Hygiene Data'!I3)))</f>
        <v/>
      </c>
      <c r="EE9" s="370" t="str">
        <f ca="1">+IF(OFFSET('Hygiene Data'!$I$12,0,10*ROW('Hygiene Data'!I3))="","",OFFSET('Hygiene Data'!$I$12,0,10*ROW('Hygiene Data'!I3)))</f>
        <v/>
      </c>
      <c r="EF9" s="370" t="str">
        <f ca="1">+IF(OFFSET('Hygiene Data'!$I$13,0,10*ROW('Hygiene Data'!I3))="","",OFFSET('Hygiene Data'!$I$13,0,10*ROW('Hygiene Data'!I3)))</f>
        <v/>
      </c>
    </row>
    <row r="10" spans="1:136" x14ac:dyDescent="0.25">
      <c r="A10" s="479" t="str">
        <f ca="1">+IF(OFFSET('Water Data'!$B$2,0,10*ROW('Water Data'!E4))="","",OFFSET('Water Data'!$B$2,0,10*ROW('Water Data'!E4)))</f>
        <v>TUN_2015_UIS</v>
      </c>
      <c r="B10" s="47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506">
        <f t="shared" ca="1" si="0"/>
        <v>2015</v>
      </c>
      <c r="D10" s="507"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7" t="str">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[90]</v>
      </c>
      <c r="F10" s="507"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7"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7" t="str">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[88]</v>
      </c>
      <c r="R10" s="507"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7">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07">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07">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08" t="str">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[99]</v>
      </c>
      <c r="W10" s="508"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8"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8" t="str">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[99]</v>
      </c>
      <c r="AQ10" s="508"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8"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8">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08"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8"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5"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9"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0" t="str">
        <f ca="1">+IF(OFFSET('Water Data'!$D$27,0,10*ROW('Water Data'!D4))="","",OFFSET('Water Data'!$D$27,0,10*ROW('Water Data'!D4)))</f>
        <v/>
      </c>
      <c r="BT10" s="370" t="str">
        <f ca="1">+IF(OFFSET('Water Data'!$D$28,0,10*ROW('Water Data'!D4))="","",OFFSET('Water Data'!$D$28,0,10*ROW('Water Data'!D4)))</f>
        <v>No</v>
      </c>
      <c r="BU10" s="370" t="str">
        <f ca="1">+IF(OFFSET('Water Data'!$D$29,0,10*ROW('Water Data'!D4))="","",OFFSET('Water Data'!$D$29,0,10*ROW('Water Data'!D4)))</f>
        <v/>
      </c>
      <c r="BV10" s="370" t="str">
        <f ca="1">+IF(OFFSET('Water Data'!$E$27,0,10*ROW('Water Data'!E4))="","",OFFSET('Water Data'!$E$27,0,10*ROW('Water Data'!E4)))</f>
        <v/>
      </c>
      <c r="BW10" s="370" t="str">
        <f ca="1">+IF(OFFSET('Water Data'!$E$28,0,10*ROW('Water Data'!E4))="","",OFFSET('Water Data'!$E$28,0,10*ROW('Water Data'!E4)))</f>
        <v/>
      </c>
      <c r="BX10" s="370" t="str">
        <f ca="1">+IF(OFFSET('Water Data'!$E$29,0,10*ROW('Water Data'!E4))="","",OFFSET('Water Data'!$E$29,0,10*ROW('Water Data'!E4)))</f>
        <v/>
      </c>
      <c r="BY10" s="370" t="str">
        <f ca="1">+IF(OFFSET('Water Data'!$F$27,0,10*ROW('Water Data'!F4))="","",OFFSET('Water Data'!$F$27,0,10*ROW('Water Data'!F4)))</f>
        <v/>
      </c>
      <c r="BZ10" s="370" t="str">
        <f ca="1">+IF(OFFSET('Water Data'!$F$28,0,10*ROW('Water Data'!F4))="","",OFFSET('Water Data'!$F$28,0,10*ROW('Water Data'!F4)))</f>
        <v/>
      </c>
      <c r="CA10" s="370" t="str">
        <f ca="1">+IF(OFFSET('Water Data'!$F$29,0,10*ROW('Water Data'!F4))="","",OFFSET('Water Data'!$F$29,0,10*ROW('Water Data'!F4)))</f>
        <v/>
      </c>
      <c r="CB10" s="370" t="str">
        <f ca="1">+IF(OFFSET('Water Data'!$G$27,0,10*ROW('Water Data'!G4))="","",OFFSET('Water Data'!$G$27,0,10*ROW('Water Data'!G4)))</f>
        <v/>
      </c>
      <c r="CC10" s="370" t="str">
        <f ca="1">+IF(OFFSET('Water Data'!$G$28,0,10*ROW('Water Data'!G4))="","",OFFSET('Water Data'!$G$28,0,10*ROW('Water Data'!G4)))</f>
        <v/>
      </c>
      <c r="CD10" s="370" t="str">
        <f ca="1">+IF(OFFSET('Water Data'!$G$29,0,10*ROW('Water Data'!G4))="","",OFFSET('Water Data'!$G$29,0,10*ROW('Water Data'!G4)))</f>
        <v/>
      </c>
      <c r="CE10" s="370" t="str">
        <f ca="1">+IF(OFFSET('Water Data'!$H$27,0,10*ROW('Water Data'!H4))="","",OFFSET('Water Data'!$H$27,0,10*ROW('Water Data'!H4)))</f>
        <v/>
      </c>
      <c r="CF10" s="370" t="str">
        <f ca="1">+IF(OFFSET('Water Data'!$H$28,0,10*ROW('Water Data'!H4))="","",OFFSET('Water Data'!$H$28,0,10*ROW('Water Data'!H4)))</f>
        <v>No</v>
      </c>
      <c r="CG10" s="370" t="str">
        <f ca="1">+IF(OFFSET('Water Data'!$H$29,0,10*ROW('Water Data'!H4))="","",OFFSET('Water Data'!$H$29,0,10*ROW('Water Data'!H4)))</f>
        <v/>
      </c>
      <c r="CH10" s="370" t="str">
        <f ca="1">+IF(OFFSET('Water Data'!$I$27,0,10*ROW('Water Data'!I4))="","",OFFSET('Water Data'!$I$27,0,10*ROW('Water Data'!I4)))</f>
        <v>Yes</v>
      </c>
      <c r="CI10" s="370" t="str">
        <f ca="1">+IF(OFFSET('Water Data'!$I$28,0,10*ROW('Water Data'!I4))="","",OFFSET('Water Data'!$I$28,0,10*ROW('Water Data'!I4)))</f>
        <v>Yes</v>
      </c>
      <c r="CJ10" s="370" t="str">
        <f ca="1">+IF(OFFSET('Water Data'!$I$29,0,10*ROW('Water Data'!I4))="","",OFFSET('Water Data'!$I$29,0,10*ROW('Water Data'!I4)))</f>
        <v>Yes</v>
      </c>
      <c r="CK10" s="370" t="str">
        <f ca="1">+IF(OFFSET('Sanitation Data'!$D$28,0,10*ROW('Sanitation Data'!D4))="","",OFFSET('Sanitation Data'!$D$28,0,10*ROW('Sanitation Data'!D4)))</f>
        <v>No</v>
      </c>
      <c r="CL10" s="370" t="str">
        <f ca="1">+IF(OFFSET('Sanitation Data'!$D$29,0,10*ROW('Sanitation Data'!D4))="","",OFFSET('Sanitation Data'!$D$29,0,10*ROW('Sanitation Data'!D4)))</f>
        <v/>
      </c>
      <c r="CM10" s="370" t="str">
        <f ca="1">+IF(OFFSET('Sanitation Data'!$D$30,0,10*ROW('Sanitation Data'!D4))="","",OFFSET('Sanitation Data'!$D$30,0,10*ROW('Sanitation Data'!D4)))</f>
        <v/>
      </c>
      <c r="CN10" s="370" t="str">
        <f ca="1">+IF(OFFSET('Sanitation Data'!$D$31,0,10*ROW('Sanitation Data'!D4))="","",OFFSET('Sanitation Data'!$D$31,0,10*ROW('Sanitation Data'!D4)))</f>
        <v/>
      </c>
      <c r="CO10" s="370" t="str">
        <f ca="1">+IF(OFFSET('Sanitation Data'!$D$32,0,10*ROW('Sanitation Data'!D4))="","",OFFSET('Sanitation Data'!$D$32,0,10*ROW('Sanitation Data'!D4)))</f>
        <v/>
      </c>
      <c r="CP10" s="370" t="str">
        <f ca="1">+IF(OFFSET('Sanitation Data'!$E$28,0,10*ROW('Sanitation Data'!E4))="","",OFFSET('Sanitation Data'!$E$28,0,10*ROW('Sanitation Data'!E4)))</f>
        <v/>
      </c>
      <c r="CQ10" s="370" t="str">
        <f ca="1">+IF(OFFSET('Sanitation Data'!$E$29,0,10*ROW('Sanitation Data'!E4))="","",OFFSET('Sanitation Data'!$E$29,0,10*ROW('Sanitation Data'!E4)))</f>
        <v/>
      </c>
      <c r="CR10" s="370" t="str">
        <f ca="1">+IF(OFFSET('Sanitation Data'!$E$30,0,10*ROW('Sanitation Data'!E4))="","",OFFSET('Sanitation Data'!$E$30,0,10*ROW('Sanitation Data'!E4)))</f>
        <v/>
      </c>
      <c r="CS10" s="370" t="str">
        <f ca="1">+IF(OFFSET('Sanitation Data'!$E$31,0,10*ROW('Sanitation Data'!E4))="","",OFFSET('Sanitation Data'!$E$31,0,10*ROW('Sanitation Data'!E4)))</f>
        <v/>
      </c>
      <c r="CT10" s="370" t="str">
        <f ca="1">+IF(OFFSET('Sanitation Data'!$E$32,0,10*ROW('Sanitation Data'!E4))="","",OFFSET('Sanitation Data'!$E$32,0,10*ROW('Sanitation Data'!E4)))</f>
        <v/>
      </c>
      <c r="CU10" s="370" t="str">
        <f ca="1">+IF(OFFSET('Sanitation Data'!$F$28,0,10*ROW('Sanitation Data'!F4))="","",OFFSET('Sanitation Data'!$F$28,0,10*ROW('Sanitation Data'!F4)))</f>
        <v/>
      </c>
      <c r="CV10" s="370" t="str">
        <f ca="1">+IF(OFFSET('Sanitation Data'!$F$29,0,10*ROW('Sanitation Data'!F4))="","",OFFSET('Sanitation Data'!$F$29,0,10*ROW('Sanitation Data'!F4)))</f>
        <v/>
      </c>
      <c r="CW10" s="370" t="str">
        <f ca="1">+IF(OFFSET('Sanitation Data'!$F$30,0,10*ROW('Sanitation Data'!F4))="","",OFFSET('Sanitation Data'!$F$30,0,10*ROW('Sanitation Data'!F4)))</f>
        <v/>
      </c>
      <c r="CX10" s="370" t="str">
        <f ca="1">+IF(OFFSET('Sanitation Data'!$F$31,0,10*ROW('Sanitation Data'!F4))="","",OFFSET('Sanitation Data'!$F$31,0,10*ROW('Sanitation Data'!F4)))</f>
        <v/>
      </c>
      <c r="CY10" s="370" t="str">
        <f ca="1">+IF(OFFSET('Sanitation Data'!$F$32,0,10*ROW('Sanitation Data'!F4))="","",OFFSET('Sanitation Data'!$F$32,0,10*ROW('Sanitation Data'!F4)))</f>
        <v/>
      </c>
      <c r="CZ10" s="370" t="str">
        <f ca="1">+IF(OFFSET('Sanitation Data'!$G$28,0,10*ROW('Sanitation Data'!G4))="","",OFFSET('Sanitation Data'!$G$28,0,10*ROW('Sanitation Data'!G4)))</f>
        <v/>
      </c>
      <c r="DA10" s="370" t="str">
        <f ca="1">+IF(OFFSET('Sanitation Data'!$G$29,0,10*ROW('Sanitation Data'!G4))="","",OFFSET('Sanitation Data'!$G$29,0,10*ROW('Sanitation Data'!G4)))</f>
        <v/>
      </c>
      <c r="DB10" s="370" t="str">
        <f ca="1">+IF(OFFSET('Sanitation Data'!$G$30,0,10*ROW('Sanitation Data'!G4))="","",OFFSET('Sanitation Data'!$G$30,0,10*ROW('Sanitation Data'!G4)))</f>
        <v/>
      </c>
      <c r="DC10" s="370" t="str">
        <f ca="1">+IF(OFFSET('Sanitation Data'!$G$31,0,10*ROW('Sanitation Data'!G4))="","",OFFSET('Sanitation Data'!$G$31,0,10*ROW('Sanitation Data'!G4)))</f>
        <v/>
      </c>
      <c r="DD10" s="370" t="str">
        <f ca="1">+IF(OFFSET('Sanitation Data'!$G$32,0,10*ROW('Sanitation Data'!G4))="","",OFFSET('Sanitation Data'!$G$32,0,10*ROW('Sanitation Data'!G4)))</f>
        <v/>
      </c>
      <c r="DE10" s="370" t="str">
        <f ca="1">+IF(OFFSET('Sanitation Data'!$H$28,0,10*ROW('Sanitation Data'!H4))="","",OFFSET('Sanitation Data'!$H$28,0,10*ROW('Sanitation Data'!H4)))</f>
        <v>No</v>
      </c>
      <c r="DF10" s="370" t="str">
        <f ca="1">+IF(OFFSET('Sanitation Data'!$H$29,0,10*ROW('Sanitation Data'!H4))="","",OFFSET('Sanitation Data'!$H$29,0,10*ROW('Sanitation Data'!H4)))</f>
        <v/>
      </c>
      <c r="DG10" s="370" t="str">
        <f ca="1">+IF(OFFSET('Sanitation Data'!$H$30,0,10*ROW('Sanitation Data'!H4))="","",OFFSET('Sanitation Data'!$H$30,0,10*ROW('Sanitation Data'!H4)))</f>
        <v/>
      </c>
      <c r="DH10" s="370" t="str">
        <f ca="1">+IF(OFFSET('Sanitation Data'!$H$31,0,10*ROW('Sanitation Data'!H4))="","",OFFSET('Sanitation Data'!$H$31,0,10*ROW('Sanitation Data'!H4)))</f>
        <v/>
      </c>
      <c r="DI10" s="370" t="str">
        <f ca="1">+IF(OFFSET('Sanitation Data'!$H$32,0,10*ROW('Sanitation Data'!H4))="","",OFFSET('Sanitation Data'!$H$32,0,10*ROW('Sanitation Data'!H4)))</f>
        <v/>
      </c>
      <c r="DJ10" s="370" t="str">
        <f ca="1">+IF(OFFSET('Sanitation Data'!$I$28,0,10*ROW('Sanitation Data'!I4))="","",OFFSET('Sanitation Data'!$I$28,0,10*ROW('Sanitation Data'!I4)))</f>
        <v>Yes</v>
      </c>
      <c r="DK10" s="370" t="str">
        <f ca="1">+IF(OFFSET('Sanitation Data'!$I$29,0,10*ROW('Sanitation Data'!I4))="","",OFFSET('Sanitation Data'!$I$29,0,10*ROW('Sanitation Data'!I4)))</f>
        <v/>
      </c>
      <c r="DL10" s="370" t="str">
        <f ca="1">+IF(OFFSET('Sanitation Data'!$I$30,0,10*ROW('Sanitation Data'!I4))="","",OFFSET('Sanitation Data'!$I$30,0,10*ROW('Sanitation Data'!I4)))</f>
        <v/>
      </c>
      <c r="DM10" s="370" t="str">
        <f ca="1">+IF(OFFSET('Sanitation Data'!$I$31,0,10*ROW('Sanitation Data'!I4))="","",OFFSET('Sanitation Data'!$I$31,0,10*ROW('Sanitation Data'!I4)))</f>
        <v/>
      </c>
      <c r="DN10" s="370" t="str">
        <f ca="1">+IF(OFFSET('Sanitation Data'!$I$32,0,10*ROW('Sanitation Data'!I4))="","",OFFSET('Sanitation Data'!$I$32,0,10*ROW('Sanitation Data'!I4)))</f>
        <v/>
      </c>
      <c r="DO10" s="370" t="str">
        <f ca="1">+IF(OFFSET('Hygiene Data'!$D$11,0,10*ROW('Hygiene Data'!D4))="","",OFFSET('Hygiene Data'!$D$11,0,10*ROW('Hygiene Data'!D4)))</f>
        <v/>
      </c>
      <c r="DP10" s="370" t="str">
        <f ca="1">+IF(OFFSET('Hygiene Data'!$D$12,0,10*ROW('Hygiene Data'!D4))="","",OFFSET('Hygiene Data'!$D$12,0,10*ROW('Hygiene Data'!D4)))</f>
        <v/>
      </c>
      <c r="DQ10" s="370" t="str">
        <f ca="1">+IF(OFFSET('Hygiene Data'!$D$13,0,10*ROW('Hygiene Data'!D4))="","",OFFSET('Hygiene Data'!$D$13,0,10*ROW('Hygiene Data'!D4)))</f>
        <v/>
      </c>
      <c r="DR10" s="370" t="str">
        <f ca="1">+IF(OFFSET('Hygiene Data'!$E$11,0,10*ROW('Hygiene Data'!E4))="","",OFFSET('Hygiene Data'!$E$11,0,10*ROW('Hygiene Data'!E4)))</f>
        <v/>
      </c>
      <c r="DS10" s="370" t="str">
        <f ca="1">+IF(OFFSET('Hygiene Data'!$E$12,0,10*ROW('Hygiene Data'!E4))="","",OFFSET('Hygiene Data'!$E$12,0,10*ROW('Hygiene Data'!E4)))</f>
        <v/>
      </c>
      <c r="DT10" s="370" t="str">
        <f ca="1">+IF(OFFSET('Hygiene Data'!$E$13,0,10*ROW('Hygiene Data'!E4))="","",OFFSET('Hygiene Data'!$E$13,0,10*ROW('Hygiene Data'!E4)))</f>
        <v/>
      </c>
      <c r="DU10" s="370" t="str">
        <f ca="1">+IF(OFFSET('Hygiene Data'!$F$11,0,10*ROW('Hygiene Data'!F4))="","",OFFSET('Hygiene Data'!$F$11,0,10*ROW('Hygiene Data'!F4)))</f>
        <v/>
      </c>
      <c r="DV10" s="370" t="str">
        <f ca="1">+IF(OFFSET('Hygiene Data'!$F$12,0,10*ROW('Hygiene Data'!F4))="","",OFFSET('Hygiene Data'!$F$12,0,10*ROW('Hygiene Data'!F4)))</f>
        <v/>
      </c>
      <c r="DW10" s="370" t="str">
        <f ca="1">+IF(OFFSET('Hygiene Data'!$F$13,0,10*ROW('Hygiene Data'!F4))="","",OFFSET('Hygiene Data'!$F$13,0,10*ROW('Hygiene Data'!F4)))</f>
        <v/>
      </c>
      <c r="DX10" s="370" t="str">
        <f ca="1">+IF(OFFSET('Hygiene Data'!$G$11,0,10*ROW('Hygiene Data'!G4))="","",OFFSET('Hygiene Data'!$G$11,0,10*ROW('Hygiene Data'!G4)))</f>
        <v/>
      </c>
      <c r="DY10" s="370" t="str">
        <f ca="1">+IF(OFFSET('Hygiene Data'!$G$12,0,10*ROW('Hygiene Data'!G4))="","",OFFSET('Hygiene Data'!$G$12,0,10*ROW('Hygiene Data'!G4)))</f>
        <v/>
      </c>
      <c r="DZ10" s="370" t="str">
        <f ca="1">+IF(OFFSET('Hygiene Data'!$G$13,0,10*ROW('Hygiene Data'!G4))="","",OFFSET('Hygiene Data'!$G$13,0,10*ROW('Hygiene Data'!G4)))</f>
        <v/>
      </c>
      <c r="EA10" s="370" t="str">
        <f ca="1">+IF(OFFSET('Hygiene Data'!$H$11,0,10*ROW('Hygiene Data'!H4))="","",OFFSET('Hygiene Data'!$H$11,0,10*ROW('Hygiene Data'!H4)))</f>
        <v/>
      </c>
      <c r="EB10" s="370" t="str">
        <f ca="1">+IF(OFFSET('Hygiene Data'!$H$12,0,10*ROW('Hygiene Data'!H4))="","",OFFSET('Hygiene Data'!$H$12,0,10*ROW('Hygiene Data'!H4)))</f>
        <v/>
      </c>
      <c r="EC10" s="370" t="str">
        <f ca="1">+IF(OFFSET('Hygiene Data'!$H$13,0,10*ROW('Hygiene Data'!H4))="","",OFFSET('Hygiene Data'!$H$13,0,10*ROW('Hygiene Data'!H4)))</f>
        <v/>
      </c>
      <c r="ED10" s="370" t="str">
        <f ca="1">+IF(OFFSET('Hygiene Data'!$I$11,0,10*ROW('Hygiene Data'!I4))="","",OFFSET('Hygiene Data'!$I$11,0,10*ROW('Hygiene Data'!I4)))</f>
        <v/>
      </c>
      <c r="EE10" s="370" t="str">
        <f ca="1">+IF(OFFSET('Hygiene Data'!$I$12,0,10*ROW('Hygiene Data'!I4))="","",OFFSET('Hygiene Data'!$I$12,0,10*ROW('Hygiene Data'!I4)))</f>
        <v/>
      </c>
      <c r="EF10" s="370" t="str">
        <f ca="1">+IF(OFFSET('Hygiene Data'!$I$13,0,10*ROW('Hygiene Data'!I4))="","",OFFSET('Hygiene Data'!$I$13,0,10*ROW('Hygiene Data'!I4)))</f>
        <v/>
      </c>
    </row>
    <row r="11" spans="1:136" x14ac:dyDescent="0.25">
      <c r="A11" s="479" t="str">
        <f ca="1">+IF(OFFSET('Water Data'!$B$2,0,10*ROW('Water Data'!E5))="","",OFFSET('Water Data'!$B$2,0,10*ROW('Water Data'!E5)))</f>
        <v>TUN_2015_SUR</v>
      </c>
      <c r="B11" s="47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الدراسة الاستقصائية</v>
      </c>
      <c r="C11" s="506">
        <f t="shared" ca="1" si="0"/>
        <v>2015</v>
      </c>
      <c r="D11" s="507">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90.7</v>
      </c>
      <c r="E11" s="507">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88.532270000000011</v>
      </c>
      <c r="F11" s="507"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7">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90.7</v>
      </c>
      <c r="Q11" s="507">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88.532270000000011</v>
      </c>
      <c r="R11" s="507"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7"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7"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7"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8">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99.925224327018938</v>
      </c>
      <c r="W11" s="508">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85.476436590229326</v>
      </c>
      <c r="X11" s="50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8">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62.7</v>
      </c>
      <c r="AA11" s="50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8">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99.925224327018938</v>
      </c>
      <c r="AQ11" s="508">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85.476436590229326</v>
      </c>
      <c r="AR11" s="50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8">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62.7</v>
      </c>
      <c r="AU11" s="508"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8"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8"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9"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9">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38.1</v>
      </c>
      <c r="BC11" s="50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9"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9">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38.1</v>
      </c>
      <c r="BO11" s="509"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9"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0" t="str">
        <f ca="1">+IF(OFFSET('Water Data'!$D$27,0,10*ROW('Water Data'!D5))="","",OFFSET('Water Data'!$D$27,0,10*ROW('Water Data'!D5)))</f>
        <v>Yes</v>
      </c>
      <c r="BT11" s="370" t="str">
        <f ca="1">+IF(OFFSET('Water Data'!$D$28,0,10*ROW('Water Data'!D5))="","",OFFSET('Water Data'!$D$28,0,10*ROW('Water Data'!D5)))</f>
        <v>Yes</v>
      </c>
      <c r="BU11" s="370" t="str">
        <f ca="1">+IF(OFFSET('Water Data'!$D$29,0,10*ROW('Water Data'!D5))="","",OFFSET('Water Data'!$D$29,0,10*ROW('Water Data'!D5)))</f>
        <v/>
      </c>
      <c r="BV11" s="370" t="str">
        <f ca="1">+IF(OFFSET('Water Data'!$E$27,0,10*ROW('Water Data'!E5))="","",OFFSET('Water Data'!$E$27,0,10*ROW('Water Data'!E5)))</f>
        <v/>
      </c>
      <c r="BW11" s="370" t="str">
        <f ca="1">+IF(OFFSET('Water Data'!$E$28,0,10*ROW('Water Data'!E5))="","",OFFSET('Water Data'!$E$28,0,10*ROW('Water Data'!E5)))</f>
        <v/>
      </c>
      <c r="BX11" s="370" t="str">
        <f ca="1">+IF(OFFSET('Water Data'!$E$29,0,10*ROW('Water Data'!E5))="","",OFFSET('Water Data'!$E$29,0,10*ROW('Water Data'!E5)))</f>
        <v/>
      </c>
      <c r="BY11" s="370" t="str">
        <f ca="1">+IF(OFFSET('Water Data'!$F$27,0,10*ROW('Water Data'!F5))="","",OFFSET('Water Data'!$F$27,0,10*ROW('Water Data'!F5)))</f>
        <v/>
      </c>
      <c r="BZ11" s="370" t="str">
        <f ca="1">+IF(OFFSET('Water Data'!$F$28,0,10*ROW('Water Data'!F5))="","",OFFSET('Water Data'!$F$28,0,10*ROW('Water Data'!F5)))</f>
        <v/>
      </c>
      <c r="CA11" s="370" t="str">
        <f ca="1">+IF(OFFSET('Water Data'!$F$29,0,10*ROW('Water Data'!F5))="","",OFFSET('Water Data'!$F$29,0,10*ROW('Water Data'!F5)))</f>
        <v/>
      </c>
      <c r="CB11" s="370" t="str">
        <f ca="1">+IF(OFFSET('Water Data'!$G$27,0,10*ROW('Water Data'!G5))="","",OFFSET('Water Data'!$G$27,0,10*ROW('Water Data'!G5)))</f>
        <v/>
      </c>
      <c r="CC11" s="370" t="str">
        <f ca="1">+IF(OFFSET('Water Data'!$G$28,0,10*ROW('Water Data'!G5))="","",OFFSET('Water Data'!$G$28,0,10*ROW('Water Data'!G5)))</f>
        <v/>
      </c>
      <c r="CD11" s="370" t="str">
        <f ca="1">+IF(OFFSET('Water Data'!$G$29,0,10*ROW('Water Data'!G5))="","",OFFSET('Water Data'!$G$29,0,10*ROW('Water Data'!G5)))</f>
        <v/>
      </c>
      <c r="CE11" s="370" t="str">
        <f ca="1">+IF(OFFSET('Water Data'!$H$27,0,10*ROW('Water Data'!H5))="","",OFFSET('Water Data'!$H$27,0,10*ROW('Water Data'!H5)))</f>
        <v>Yes</v>
      </c>
      <c r="CF11" s="370" t="str">
        <f ca="1">+IF(OFFSET('Water Data'!$H$28,0,10*ROW('Water Data'!H5))="","",OFFSET('Water Data'!$H$28,0,10*ROW('Water Data'!H5)))</f>
        <v>Yes</v>
      </c>
      <c r="CG11" s="370" t="str">
        <f ca="1">+IF(OFFSET('Water Data'!$H$29,0,10*ROW('Water Data'!H5))="","",OFFSET('Water Data'!$H$29,0,10*ROW('Water Data'!H5)))</f>
        <v/>
      </c>
      <c r="CH11" s="370" t="str">
        <f ca="1">+IF(OFFSET('Water Data'!$I$27,0,10*ROW('Water Data'!I5))="","",OFFSET('Water Data'!$I$27,0,10*ROW('Water Data'!I5)))</f>
        <v/>
      </c>
      <c r="CI11" s="370" t="str">
        <f ca="1">+IF(OFFSET('Water Data'!$I$28,0,10*ROW('Water Data'!I5))="","",OFFSET('Water Data'!$I$28,0,10*ROW('Water Data'!I5)))</f>
        <v/>
      </c>
      <c r="CJ11" s="370" t="str">
        <f ca="1">+IF(OFFSET('Water Data'!$I$29,0,10*ROW('Water Data'!I5))="","",OFFSET('Water Data'!$I$29,0,10*ROW('Water Data'!I5)))</f>
        <v/>
      </c>
      <c r="CK11" s="370" t="str">
        <f ca="1">+IF(OFFSET('Sanitation Data'!$D$28,0,10*ROW('Sanitation Data'!D5))="","",OFFSET('Sanitation Data'!$D$28,0,10*ROW('Sanitation Data'!D5)))</f>
        <v>Yes</v>
      </c>
      <c r="CL11" s="370" t="str">
        <f ca="1">+IF(OFFSET('Sanitation Data'!$D$29,0,10*ROW('Sanitation Data'!D5))="","",OFFSET('Sanitation Data'!$D$29,0,10*ROW('Sanitation Data'!D5)))</f>
        <v>Yes</v>
      </c>
      <c r="CM11" s="370" t="str">
        <f ca="1">+IF(OFFSET('Sanitation Data'!$D$30,0,10*ROW('Sanitation Data'!D5))="","",OFFSET('Sanitation Data'!$D$30,0,10*ROW('Sanitation Data'!D5)))</f>
        <v/>
      </c>
      <c r="CN11" s="370" t="str">
        <f ca="1">+IF(OFFSET('Sanitation Data'!$D$31,0,10*ROW('Sanitation Data'!D5))="","",OFFSET('Sanitation Data'!$D$31,0,10*ROW('Sanitation Data'!D5)))</f>
        <v/>
      </c>
      <c r="CO11" s="370" t="str">
        <f ca="1">+IF(OFFSET('Sanitation Data'!$D$32,0,10*ROW('Sanitation Data'!D5))="","",OFFSET('Sanitation Data'!$D$32,0,10*ROW('Sanitation Data'!D5)))</f>
        <v>Yes</v>
      </c>
      <c r="CP11" s="370" t="str">
        <f ca="1">+IF(OFFSET('Sanitation Data'!$E$28,0,10*ROW('Sanitation Data'!E5))="","",OFFSET('Sanitation Data'!$E$28,0,10*ROW('Sanitation Data'!E5)))</f>
        <v/>
      </c>
      <c r="CQ11" s="370" t="str">
        <f ca="1">+IF(OFFSET('Sanitation Data'!$E$29,0,10*ROW('Sanitation Data'!E5))="","",OFFSET('Sanitation Data'!$E$29,0,10*ROW('Sanitation Data'!E5)))</f>
        <v/>
      </c>
      <c r="CR11" s="370" t="str">
        <f ca="1">+IF(OFFSET('Sanitation Data'!$E$30,0,10*ROW('Sanitation Data'!E5))="","",OFFSET('Sanitation Data'!$E$30,0,10*ROW('Sanitation Data'!E5)))</f>
        <v/>
      </c>
      <c r="CS11" s="370" t="str">
        <f ca="1">+IF(OFFSET('Sanitation Data'!$E$31,0,10*ROW('Sanitation Data'!E5))="","",OFFSET('Sanitation Data'!$E$31,0,10*ROW('Sanitation Data'!E5)))</f>
        <v/>
      </c>
      <c r="CT11" s="370" t="str">
        <f ca="1">+IF(OFFSET('Sanitation Data'!$E$32,0,10*ROW('Sanitation Data'!E5))="","",OFFSET('Sanitation Data'!$E$32,0,10*ROW('Sanitation Data'!E5)))</f>
        <v/>
      </c>
      <c r="CU11" s="370" t="str">
        <f ca="1">+IF(OFFSET('Sanitation Data'!$F$28,0,10*ROW('Sanitation Data'!F5))="","",OFFSET('Sanitation Data'!$F$28,0,10*ROW('Sanitation Data'!F5)))</f>
        <v/>
      </c>
      <c r="CV11" s="370" t="str">
        <f ca="1">+IF(OFFSET('Sanitation Data'!$F$29,0,10*ROW('Sanitation Data'!F5))="","",OFFSET('Sanitation Data'!$F$29,0,10*ROW('Sanitation Data'!F5)))</f>
        <v/>
      </c>
      <c r="CW11" s="370" t="str">
        <f ca="1">+IF(OFFSET('Sanitation Data'!$F$30,0,10*ROW('Sanitation Data'!F5))="","",OFFSET('Sanitation Data'!$F$30,0,10*ROW('Sanitation Data'!F5)))</f>
        <v/>
      </c>
      <c r="CX11" s="370" t="str">
        <f ca="1">+IF(OFFSET('Sanitation Data'!$F$31,0,10*ROW('Sanitation Data'!F5))="","",OFFSET('Sanitation Data'!$F$31,0,10*ROW('Sanitation Data'!F5)))</f>
        <v/>
      </c>
      <c r="CY11" s="370" t="str">
        <f ca="1">+IF(OFFSET('Sanitation Data'!$F$32,0,10*ROW('Sanitation Data'!F5))="","",OFFSET('Sanitation Data'!$F$32,0,10*ROW('Sanitation Data'!F5)))</f>
        <v/>
      </c>
      <c r="CZ11" s="370" t="str">
        <f ca="1">+IF(OFFSET('Sanitation Data'!$G$28,0,10*ROW('Sanitation Data'!G5))="","",OFFSET('Sanitation Data'!$G$28,0,10*ROW('Sanitation Data'!G5)))</f>
        <v/>
      </c>
      <c r="DA11" s="370" t="str">
        <f ca="1">+IF(OFFSET('Sanitation Data'!$G$29,0,10*ROW('Sanitation Data'!G5))="","",OFFSET('Sanitation Data'!$G$29,0,10*ROW('Sanitation Data'!G5)))</f>
        <v/>
      </c>
      <c r="DB11" s="370" t="str">
        <f ca="1">+IF(OFFSET('Sanitation Data'!$G$30,0,10*ROW('Sanitation Data'!G5))="","",OFFSET('Sanitation Data'!$G$30,0,10*ROW('Sanitation Data'!G5)))</f>
        <v/>
      </c>
      <c r="DC11" s="370" t="str">
        <f ca="1">+IF(OFFSET('Sanitation Data'!$G$31,0,10*ROW('Sanitation Data'!G5))="","",OFFSET('Sanitation Data'!$G$31,0,10*ROW('Sanitation Data'!G5)))</f>
        <v/>
      </c>
      <c r="DD11" s="370" t="str">
        <f ca="1">+IF(OFFSET('Sanitation Data'!$G$32,0,10*ROW('Sanitation Data'!G5))="","",OFFSET('Sanitation Data'!$G$32,0,10*ROW('Sanitation Data'!G5)))</f>
        <v/>
      </c>
      <c r="DE11" s="370" t="str">
        <f ca="1">+IF(OFFSET('Sanitation Data'!$H$28,0,10*ROW('Sanitation Data'!H5))="","",OFFSET('Sanitation Data'!$H$28,0,10*ROW('Sanitation Data'!H5)))</f>
        <v>Yes</v>
      </c>
      <c r="DF11" s="370" t="str">
        <f ca="1">+IF(OFFSET('Sanitation Data'!$H$29,0,10*ROW('Sanitation Data'!H5))="","",OFFSET('Sanitation Data'!$H$29,0,10*ROW('Sanitation Data'!H5)))</f>
        <v>Yes</v>
      </c>
      <c r="DG11" s="370" t="str">
        <f ca="1">+IF(OFFSET('Sanitation Data'!$H$30,0,10*ROW('Sanitation Data'!H5))="","",OFFSET('Sanitation Data'!$H$30,0,10*ROW('Sanitation Data'!H5)))</f>
        <v/>
      </c>
      <c r="DH11" s="370" t="str">
        <f ca="1">+IF(OFFSET('Sanitation Data'!$H$31,0,10*ROW('Sanitation Data'!H5))="","",OFFSET('Sanitation Data'!$H$31,0,10*ROW('Sanitation Data'!H5)))</f>
        <v/>
      </c>
      <c r="DI11" s="370" t="str">
        <f ca="1">+IF(OFFSET('Sanitation Data'!$H$32,0,10*ROW('Sanitation Data'!H5))="","",OFFSET('Sanitation Data'!$H$32,0,10*ROW('Sanitation Data'!H5)))</f>
        <v>Yes</v>
      </c>
      <c r="DJ11" s="370" t="str">
        <f ca="1">+IF(OFFSET('Sanitation Data'!$I$28,0,10*ROW('Sanitation Data'!I5))="","",OFFSET('Sanitation Data'!$I$28,0,10*ROW('Sanitation Data'!I5)))</f>
        <v/>
      </c>
      <c r="DK11" s="370" t="str">
        <f ca="1">+IF(OFFSET('Sanitation Data'!$I$29,0,10*ROW('Sanitation Data'!I5))="","",OFFSET('Sanitation Data'!$I$29,0,10*ROW('Sanitation Data'!I5)))</f>
        <v/>
      </c>
      <c r="DL11" s="370" t="str">
        <f ca="1">+IF(OFFSET('Sanitation Data'!$I$30,0,10*ROW('Sanitation Data'!I5))="","",OFFSET('Sanitation Data'!$I$30,0,10*ROW('Sanitation Data'!I5)))</f>
        <v/>
      </c>
      <c r="DM11" s="370" t="str">
        <f ca="1">+IF(OFFSET('Sanitation Data'!$I$31,0,10*ROW('Sanitation Data'!I5))="","",OFFSET('Sanitation Data'!$I$31,0,10*ROW('Sanitation Data'!I5)))</f>
        <v/>
      </c>
      <c r="DN11" s="370" t="str">
        <f ca="1">+IF(OFFSET('Sanitation Data'!$I$32,0,10*ROW('Sanitation Data'!I5))="","",OFFSET('Sanitation Data'!$I$32,0,10*ROW('Sanitation Data'!I5)))</f>
        <v/>
      </c>
      <c r="DO11" s="370" t="str">
        <f ca="1">+IF(OFFSET('Hygiene Data'!$D$11,0,10*ROW('Hygiene Data'!D5))="","",OFFSET('Hygiene Data'!$D$11,0,10*ROW('Hygiene Data'!D5)))</f>
        <v/>
      </c>
      <c r="DP11" s="370" t="str">
        <f ca="1">+IF(OFFSET('Hygiene Data'!$D$12,0,10*ROW('Hygiene Data'!D5))="","",OFFSET('Hygiene Data'!$D$12,0,10*ROW('Hygiene Data'!D5)))</f>
        <v/>
      </c>
      <c r="DQ11" s="370" t="str">
        <f ca="1">+IF(OFFSET('Hygiene Data'!$D$13,0,10*ROW('Hygiene Data'!D5))="","",OFFSET('Hygiene Data'!$D$13,0,10*ROW('Hygiene Data'!D5)))</f>
        <v>Yes</v>
      </c>
      <c r="DR11" s="370" t="str">
        <f ca="1">+IF(OFFSET('Hygiene Data'!$E$11,0,10*ROW('Hygiene Data'!E5))="","",OFFSET('Hygiene Data'!$E$11,0,10*ROW('Hygiene Data'!E5)))</f>
        <v/>
      </c>
      <c r="DS11" s="370" t="str">
        <f ca="1">+IF(OFFSET('Hygiene Data'!$E$12,0,10*ROW('Hygiene Data'!E5))="","",OFFSET('Hygiene Data'!$E$12,0,10*ROW('Hygiene Data'!E5)))</f>
        <v/>
      </c>
      <c r="DT11" s="370" t="str">
        <f ca="1">+IF(OFFSET('Hygiene Data'!$E$13,0,10*ROW('Hygiene Data'!E5))="","",OFFSET('Hygiene Data'!$E$13,0,10*ROW('Hygiene Data'!E5)))</f>
        <v/>
      </c>
      <c r="DU11" s="370" t="str">
        <f ca="1">+IF(OFFSET('Hygiene Data'!$F$11,0,10*ROW('Hygiene Data'!F5))="","",OFFSET('Hygiene Data'!$F$11,0,10*ROW('Hygiene Data'!F5)))</f>
        <v/>
      </c>
      <c r="DV11" s="370" t="str">
        <f ca="1">+IF(OFFSET('Hygiene Data'!$F$12,0,10*ROW('Hygiene Data'!F5))="","",OFFSET('Hygiene Data'!$F$12,0,10*ROW('Hygiene Data'!F5)))</f>
        <v/>
      </c>
      <c r="DW11" s="370" t="str">
        <f ca="1">+IF(OFFSET('Hygiene Data'!$F$13,0,10*ROW('Hygiene Data'!F5))="","",OFFSET('Hygiene Data'!$F$13,0,10*ROW('Hygiene Data'!F5)))</f>
        <v/>
      </c>
      <c r="DX11" s="370" t="str">
        <f ca="1">+IF(OFFSET('Hygiene Data'!$G$11,0,10*ROW('Hygiene Data'!G5))="","",OFFSET('Hygiene Data'!$G$11,0,10*ROW('Hygiene Data'!G5)))</f>
        <v/>
      </c>
      <c r="DY11" s="370" t="str">
        <f ca="1">+IF(OFFSET('Hygiene Data'!$G$12,0,10*ROW('Hygiene Data'!G5))="","",OFFSET('Hygiene Data'!$G$12,0,10*ROW('Hygiene Data'!G5)))</f>
        <v/>
      </c>
      <c r="DZ11" s="370" t="str">
        <f ca="1">+IF(OFFSET('Hygiene Data'!$G$13,0,10*ROW('Hygiene Data'!G5))="","",OFFSET('Hygiene Data'!$G$13,0,10*ROW('Hygiene Data'!G5)))</f>
        <v/>
      </c>
      <c r="EA11" s="370" t="str">
        <f ca="1">+IF(OFFSET('Hygiene Data'!$H$11,0,10*ROW('Hygiene Data'!H5))="","",OFFSET('Hygiene Data'!$H$11,0,10*ROW('Hygiene Data'!H5)))</f>
        <v/>
      </c>
      <c r="EB11" s="370" t="str">
        <f ca="1">+IF(OFFSET('Hygiene Data'!$H$12,0,10*ROW('Hygiene Data'!H5))="","",OFFSET('Hygiene Data'!$H$12,0,10*ROW('Hygiene Data'!H5)))</f>
        <v/>
      </c>
      <c r="EC11" s="370" t="str">
        <f ca="1">+IF(OFFSET('Hygiene Data'!$H$13,0,10*ROW('Hygiene Data'!H5))="","",OFFSET('Hygiene Data'!$H$13,0,10*ROW('Hygiene Data'!H5)))</f>
        <v>Yes</v>
      </c>
      <c r="ED11" s="370" t="str">
        <f ca="1">+IF(OFFSET('Hygiene Data'!$I$11,0,10*ROW('Hygiene Data'!I5))="","",OFFSET('Hygiene Data'!$I$11,0,10*ROW('Hygiene Data'!I5)))</f>
        <v/>
      </c>
      <c r="EE11" s="370" t="str">
        <f ca="1">+IF(OFFSET('Hygiene Data'!$I$12,0,10*ROW('Hygiene Data'!I5))="","",OFFSET('Hygiene Data'!$I$12,0,10*ROW('Hygiene Data'!I5)))</f>
        <v/>
      </c>
      <c r="EF11" s="370" t="str">
        <f ca="1">+IF(OFFSET('Hygiene Data'!$I$13,0,10*ROW('Hygiene Data'!I5))="","",OFFSET('Hygiene Data'!$I$13,0,10*ROW('Hygiene Data'!I5)))</f>
        <v/>
      </c>
    </row>
    <row r="12" spans="1:136" x14ac:dyDescent="0.25">
      <c r="A12" s="479" t="str">
        <f ca="1">+IF(OFFSET('Water Data'!$B$2,0,10*ROW('Water Data'!E6))="","",OFFSET('Water Data'!$B$2,0,10*ROW('Water Data'!E6)))</f>
        <v>TUN_2016_UIS</v>
      </c>
      <c r="B12" s="47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آخر</v>
      </c>
      <c r="C12" s="506">
        <f t="shared" ca="1" si="0"/>
        <v>2016</v>
      </c>
      <c r="D12" s="507"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7"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7">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69.5</v>
      </c>
      <c r="G12" s="50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7"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7">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69.5</v>
      </c>
      <c r="S12" s="50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8" t="str">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50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8" t="str">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50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9">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88.1</v>
      </c>
      <c r="BA12" s="58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9">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88.1</v>
      </c>
      <c r="BM12" s="50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0" t="str">
        <f ca="1">+IF(OFFSET('Water Data'!$D$27,0,10*ROW('Water Data'!D6))="","",OFFSET('Water Data'!$D$27,0,10*ROW('Water Data'!D6)))</f>
        <v/>
      </c>
      <c r="BT12" s="370" t="str">
        <f ca="1">+IF(OFFSET('Water Data'!$D$28,0,10*ROW('Water Data'!D6))="","",OFFSET('Water Data'!$D$28,0,10*ROW('Water Data'!D6)))</f>
        <v/>
      </c>
      <c r="BU12" s="370" t="str">
        <f ca="1">+IF(OFFSET('Water Data'!$D$29,0,10*ROW('Water Data'!D6))="","",OFFSET('Water Data'!$D$29,0,10*ROW('Water Data'!D6)))</f>
        <v>Yes</v>
      </c>
      <c r="BV12" s="370" t="str">
        <f ca="1">+IF(OFFSET('Water Data'!$E$27,0,10*ROW('Water Data'!E6))="","",OFFSET('Water Data'!$E$27,0,10*ROW('Water Data'!E6)))</f>
        <v/>
      </c>
      <c r="BW12" s="370" t="str">
        <f ca="1">+IF(OFFSET('Water Data'!$E$28,0,10*ROW('Water Data'!E6))="","",OFFSET('Water Data'!$E$28,0,10*ROW('Water Data'!E6)))</f>
        <v/>
      </c>
      <c r="BX12" s="370" t="str">
        <f ca="1">+IF(OFFSET('Water Data'!$E$29,0,10*ROW('Water Data'!E6))="","",OFFSET('Water Data'!$E$29,0,10*ROW('Water Data'!E6)))</f>
        <v/>
      </c>
      <c r="BY12" s="370" t="str">
        <f ca="1">+IF(OFFSET('Water Data'!$F$27,0,10*ROW('Water Data'!F6))="","",OFFSET('Water Data'!$F$27,0,10*ROW('Water Data'!F6)))</f>
        <v/>
      </c>
      <c r="BZ12" s="370" t="str">
        <f ca="1">+IF(OFFSET('Water Data'!$F$28,0,10*ROW('Water Data'!F6))="","",OFFSET('Water Data'!$F$28,0,10*ROW('Water Data'!F6)))</f>
        <v/>
      </c>
      <c r="CA12" s="370" t="str">
        <f ca="1">+IF(OFFSET('Water Data'!$F$29,0,10*ROW('Water Data'!F6))="","",OFFSET('Water Data'!$F$29,0,10*ROW('Water Data'!F6)))</f>
        <v/>
      </c>
      <c r="CB12" s="370" t="str">
        <f ca="1">+IF(OFFSET('Water Data'!$G$27,0,10*ROW('Water Data'!G6))="","",OFFSET('Water Data'!$G$27,0,10*ROW('Water Data'!G6)))</f>
        <v/>
      </c>
      <c r="CC12" s="370" t="str">
        <f ca="1">+IF(OFFSET('Water Data'!$G$28,0,10*ROW('Water Data'!G6))="","",OFFSET('Water Data'!$G$28,0,10*ROW('Water Data'!G6)))</f>
        <v/>
      </c>
      <c r="CD12" s="370" t="str">
        <f ca="1">+IF(OFFSET('Water Data'!$G$29,0,10*ROW('Water Data'!G6))="","",OFFSET('Water Data'!$G$29,0,10*ROW('Water Data'!G6)))</f>
        <v/>
      </c>
      <c r="CE12" s="370" t="str">
        <f ca="1">+IF(OFFSET('Water Data'!$H$27,0,10*ROW('Water Data'!H6))="","",OFFSET('Water Data'!$H$27,0,10*ROW('Water Data'!H6)))</f>
        <v/>
      </c>
      <c r="CF12" s="370" t="str">
        <f ca="1">+IF(OFFSET('Water Data'!$H$28,0,10*ROW('Water Data'!H6))="","",OFFSET('Water Data'!$H$28,0,10*ROW('Water Data'!H6)))</f>
        <v/>
      </c>
      <c r="CG12" s="370" t="str">
        <f ca="1">+IF(OFFSET('Water Data'!$H$29,0,10*ROW('Water Data'!H6))="","",OFFSET('Water Data'!$H$29,0,10*ROW('Water Data'!H6)))</f>
        <v>Yes</v>
      </c>
      <c r="CH12" s="370" t="str">
        <f ca="1">+IF(OFFSET('Water Data'!$I$27,0,10*ROW('Water Data'!I6))="","",OFFSET('Water Data'!$I$27,0,10*ROW('Water Data'!I6)))</f>
        <v/>
      </c>
      <c r="CI12" s="370" t="str">
        <f ca="1">+IF(OFFSET('Water Data'!$I$28,0,10*ROW('Water Data'!I6))="","",OFFSET('Water Data'!$I$28,0,10*ROW('Water Data'!I6)))</f>
        <v/>
      </c>
      <c r="CJ12" s="370" t="str">
        <f ca="1">+IF(OFFSET('Water Data'!$I$29,0,10*ROW('Water Data'!I6))="","",OFFSET('Water Data'!$I$29,0,10*ROW('Water Data'!I6)))</f>
        <v/>
      </c>
      <c r="CK12" s="370" t="str">
        <f ca="1">+IF(OFFSET('Sanitation Data'!$D$28,0,10*ROW('Sanitation Data'!D6))="","",OFFSET('Sanitation Data'!$D$28,0,10*ROW('Sanitation Data'!D6)))</f>
        <v/>
      </c>
      <c r="CL12" s="370" t="str">
        <f ca="1">+IF(OFFSET('Sanitation Data'!$D$29,0,10*ROW('Sanitation Data'!D6))="","",OFFSET('Sanitation Data'!$D$29,0,10*ROW('Sanitation Data'!D6)))</f>
        <v>No</v>
      </c>
      <c r="CM12" s="370" t="str">
        <f ca="1">+IF(OFFSET('Sanitation Data'!$D$30,0,10*ROW('Sanitation Data'!D6))="","",OFFSET('Sanitation Data'!$D$30,0,10*ROW('Sanitation Data'!D6)))</f>
        <v/>
      </c>
      <c r="CN12" s="370" t="str">
        <f ca="1">+IF(OFFSET('Sanitation Data'!$D$31,0,10*ROW('Sanitation Data'!D6))="","",OFFSET('Sanitation Data'!$D$31,0,10*ROW('Sanitation Data'!D6)))</f>
        <v/>
      </c>
      <c r="CO12" s="370" t="str">
        <f ca="1">+IF(OFFSET('Sanitation Data'!$D$32,0,10*ROW('Sanitation Data'!D6))="","",OFFSET('Sanitation Data'!$D$32,0,10*ROW('Sanitation Data'!D6)))</f>
        <v/>
      </c>
      <c r="CP12" s="370" t="str">
        <f ca="1">+IF(OFFSET('Sanitation Data'!$E$28,0,10*ROW('Sanitation Data'!E6))="","",OFFSET('Sanitation Data'!$E$28,0,10*ROW('Sanitation Data'!E6)))</f>
        <v/>
      </c>
      <c r="CQ12" s="370" t="str">
        <f ca="1">+IF(OFFSET('Sanitation Data'!$E$29,0,10*ROW('Sanitation Data'!E6))="","",OFFSET('Sanitation Data'!$E$29,0,10*ROW('Sanitation Data'!E6)))</f>
        <v/>
      </c>
      <c r="CR12" s="370" t="str">
        <f ca="1">+IF(OFFSET('Sanitation Data'!$E$30,0,10*ROW('Sanitation Data'!E6))="","",OFFSET('Sanitation Data'!$E$30,0,10*ROW('Sanitation Data'!E6)))</f>
        <v/>
      </c>
      <c r="CS12" s="370" t="str">
        <f ca="1">+IF(OFFSET('Sanitation Data'!$E$31,0,10*ROW('Sanitation Data'!E6))="","",OFFSET('Sanitation Data'!$E$31,0,10*ROW('Sanitation Data'!E6)))</f>
        <v/>
      </c>
      <c r="CT12" s="370" t="str">
        <f ca="1">+IF(OFFSET('Sanitation Data'!$E$32,0,10*ROW('Sanitation Data'!E6))="","",OFFSET('Sanitation Data'!$E$32,0,10*ROW('Sanitation Data'!E6)))</f>
        <v/>
      </c>
      <c r="CU12" s="370" t="str">
        <f ca="1">+IF(OFFSET('Sanitation Data'!$F$28,0,10*ROW('Sanitation Data'!F6))="","",OFFSET('Sanitation Data'!$F$28,0,10*ROW('Sanitation Data'!F6)))</f>
        <v/>
      </c>
      <c r="CV12" s="370" t="str">
        <f ca="1">+IF(OFFSET('Sanitation Data'!$F$29,0,10*ROW('Sanitation Data'!F6))="","",OFFSET('Sanitation Data'!$F$29,0,10*ROW('Sanitation Data'!F6)))</f>
        <v/>
      </c>
      <c r="CW12" s="370" t="str">
        <f ca="1">+IF(OFFSET('Sanitation Data'!$F$30,0,10*ROW('Sanitation Data'!F6))="","",OFFSET('Sanitation Data'!$F$30,0,10*ROW('Sanitation Data'!F6)))</f>
        <v/>
      </c>
      <c r="CX12" s="370" t="str">
        <f ca="1">+IF(OFFSET('Sanitation Data'!$F$31,0,10*ROW('Sanitation Data'!F6))="","",OFFSET('Sanitation Data'!$F$31,0,10*ROW('Sanitation Data'!F6)))</f>
        <v/>
      </c>
      <c r="CY12" s="370" t="str">
        <f ca="1">+IF(OFFSET('Sanitation Data'!$F$32,0,10*ROW('Sanitation Data'!F6))="","",OFFSET('Sanitation Data'!$F$32,0,10*ROW('Sanitation Data'!F6)))</f>
        <v/>
      </c>
      <c r="CZ12" s="370" t="str">
        <f ca="1">+IF(OFFSET('Sanitation Data'!$G$28,0,10*ROW('Sanitation Data'!G6))="","",OFFSET('Sanitation Data'!$G$28,0,10*ROW('Sanitation Data'!G6)))</f>
        <v/>
      </c>
      <c r="DA12" s="370" t="str">
        <f ca="1">+IF(OFFSET('Sanitation Data'!$G$29,0,10*ROW('Sanitation Data'!G6))="","",OFFSET('Sanitation Data'!$G$29,0,10*ROW('Sanitation Data'!G6)))</f>
        <v/>
      </c>
      <c r="DB12" s="370" t="str">
        <f ca="1">+IF(OFFSET('Sanitation Data'!$G$30,0,10*ROW('Sanitation Data'!G6))="","",OFFSET('Sanitation Data'!$G$30,0,10*ROW('Sanitation Data'!G6)))</f>
        <v/>
      </c>
      <c r="DC12" s="370" t="str">
        <f ca="1">+IF(OFFSET('Sanitation Data'!$G$31,0,10*ROW('Sanitation Data'!G6))="","",OFFSET('Sanitation Data'!$G$31,0,10*ROW('Sanitation Data'!G6)))</f>
        <v/>
      </c>
      <c r="DD12" s="370" t="str">
        <f ca="1">+IF(OFFSET('Sanitation Data'!$G$32,0,10*ROW('Sanitation Data'!G6))="","",OFFSET('Sanitation Data'!$G$32,0,10*ROW('Sanitation Data'!G6)))</f>
        <v/>
      </c>
      <c r="DE12" s="370" t="str">
        <f ca="1">+IF(OFFSET('Sanitation Data'!$H$28,0,10*ROW('Sanitation Data'!H6))="","",OFFSET('Sanitation Data'!$H$28,0,10*ROW('Sanitation Data'!H6)))</f>
        <v/>
      </c>
      <c r="DF12" s="370" t="str">
        <f ca="1">+IF(OFFSET('Sanitation Data'!$H$29,0,10*ROW('Sanitation Data'!H6))="","",OFFSET('Sanitation Data'!$H$29,0,10*ROW('Sanitation Data'!H6)))</f>
        <v>No</v>
      </c>
      <c r="DG12" s="370" t="str">
        <f ca="1">+IF(OFFSET('Sanitation Data'!$H$30,0,10*ROW('Sanitation Data'!H6))="","",OFFSET('Sanitation Data'!$H$30,0,10*ROW('Sanitation Data'!H6)))</f>
        <v/>
      </c>
      <c r="DH12" s="370" t="str">
        <f ca="1">+IF(OFFSET('Sanitation Data'!$H$31,0,10*ROW('Sanitation Data'!H6))="","",OFFSET('Sanitation Data'!$H$31,0,10*ROW('Sanitation Data'!H6)))</f>
        <v/>
      </c>
      <c r="DI12" s="370" t="str">
        <f ca="1">+IF(OFFSET('Sanitation Data'!$H$32,0,10*ROW('Sanitation Data'!H6))="","",OFFSET('Sanitation Data'!$H$32,0,10*ROW('Sanitation Data'!H6)))</f>
        <v/>
      </c>
      <c r="DJ12" s="370" t="str">
        <f ca="1">+IF(OFFSET('Sanitation Data'!$I$28,0,10*ROW('Sanitation Data'!I6))="","",OFFSET('Sanitation Data'!$I$28,0,10*ROW('Sanitation Data'!I6)))</f>
        <v/>
      </c>
      <c r="DK12" s="370" t="str">
        <f ca="1">+IF(OFFSET('Sanitation Data'!$I$29,0,10*ROW('Sanitation Data'!I6))="","",OFFSET('Sanitation Data'!$I$29,0,10*ROW('Sanitation Data'!I6)))</f>
        <v/>
      </c>
      <c r="DL12" s="370" t="str">
        <f ca="1">+IF(OFFSET('Sanitation Data'!$I$30,0,10*ROW('Sanitation Data'!I6))="","",OFFSET('Sanitation Data'!$I$30,0,10*ROW('Sanitation Data'!I6)))</f>
        <v/>
      </c>
      <c r="DM12" s="370" t="str">
        <f ca="1">+IF(OFFSET('Sanitation Data'!$I$31,0,10*ROW('Sanitation Data'!I6))="","",OFFSET('Sanitation Data'!$I$31,0,10*ROW('Sanitation Data'!I6)))</f>
        <v/>
      </c>
      <c r="DN12" s="370" t="str">
        <f ca="1">+IF(OFFSET('Sanitation Data'!$I$32,0,10*ROW('Sanitation Data'!I6))="","",OFFSET('Sanitation Data'!$I$32,0,10*ROW('Sanitation Data'!I6)))</f>
        <v/>
      </c>
      <c r="DO12" s="370" t="str">
        <f ca="1">+IF(OFFSET('Hygiene Data'!$D$11,0,10*ROW('Hygiene Data'!D6))="","",OFFSET('Hygiene Data'!$D$11,0,10*ROW('Hygiene Data'!D6)))</f>
        <v>Yes</v>
      </c>
      <c r="DP12" s="370" t="str">
        <f ca="1">+IF(OFFSET('Hygiene Data'!$D$12,0,10*ROW('Hygiene Data'!D6))="","",OFFSET('Hygiene Data'!$D$12,0,10*ROW('Hygiene Data'!D6)))</f>
        <v/>
      </c>
      <c r="DQ12" s="370" t="str">
        <f ca="1">+IF(OFFSET('Hygiene Data'!$D$13,0,10*ROW('Hygiene Data'!D6))="","",OFFSET('Hygiene Data'!$D$13,0,10*ROW('Hygiene Data'!D6)))</f>
        <v/>
      </c>
      <c r="DR12" s="370" t="str">
        <f ca="1">+IF(OFFSET('Hygiene Data'!$E$11,0,10*ROW('Hygiene Data'!E6))="","",OFFSET('Hygiene Data'!$E$11,0,10*ROW('Hygiene Data'!E6)))</f>
        <v/>
      </c>
      <c r="DS12" s="370" t="str">
        <f ca="1">+IF(OFFSET('Hygiene Data'!$E$12,0,10*ROW('Hygiene Data'!E6))="","",OFFSET('Hygiene Data'!$E$12,0,10*ROW('Hygiene Data'!E6)))</f>
        <v/>
      </c>
      <c r="DT12" s="370" t="str">
        <f ca="1">+IF(OFFSET('Hygiene Data'!$E$13,0,10*ROW('Hygiene Data'!E6))="","",OFFSET('Hygiene Data'!$E$13,0,10*ROW('Hygiene Data'!E6)))</f>
        <v/>
      </c>
      <c r="DU12" s="370" t="str">
        <f ca="1">+IF(OFFSET('Hygiene Data'!$F$11,0,10*ROW('Hygiene Data'!F6))="","",OFFSET('Hygiene Data'!$F$11,0,10*ROW('Hygiene Data'!F6)))</f>
        <v/>
      </c>
      <c r="DV12" s="370" t="str">
        <f ca="1">+IF(OFFSET('Hygiene Data'!$F$12,0,10*ROW('Hygiene Data'!F6))="","",OFFSET('Hygiene Data'!$F$12,0,10*ROW('Hygiene Data'!F6)))</f>
        <v/>
      </c>
      <c r="DW12" s="370" t="str">
        <f ca="1">+IF(OFFSET('Hygiene Data'!$F$13,0,10*ROW('Hygiene Data'!F6))="","",OFFSET('Hygiene Data'!$F$13,0,10*ROW('Hygiene Data'!F6)))</f>
        <v/>
      </c>
      <c r="DX12" s="370" t="str">
        <f ca="1">+IF(OFFSET('Hygiene Data'!$G$11,0,10*ROW('Hygiene Data'!G6))="","",OFFSET('Hygiene Data'!$G$11,0,10*ROW('Hygiene Data'!G6)))</f>
        <v/>
      </c>
      <c r="DY12" s="370" t="str">
        <f ca="1">+IF(OFFSET('Hygiene Data'!$G$12,0,10*ROW('Hygiene Data'!G6))="","",OFFSET('Hygiene Data'!$G$12,0,10*ROW('Hygiene Data'!G6)))</f>
        <v/>
      </c>
      <c r="DZ12" s="370" t="str">
        <f ca="1">+IF(OFFSET('Hygiene Data'!$G$13,0,10*ROW('Hygiene Data'!G6))="","",OFFSET('Hygiene Data'!$G$13,0,10*ROW('Hygiene Data'!G6)))</f>
        <v/>
      </c>
      <c r="EA12" s="370" t="str">
        <f ca="1">+IF(OFFSET('Hygiene Data'!$H$11,0,10*ROW('Hygiene Data'!H6))="","",OFFSET('Hygiene Data'!$H$11,0,10*ROW('Hygiene Data'!H6)))</f>
        <v>Yes</v>
      </c>
      <c r="EB12" s="370" t="str">
        <f ca="1">+IF(OFFSET('Hygiene Data'!$H$12,0,10*ROW('Hygiene Data'!H6))="","",OFFSET('Hygiene Data'!$H$12,0,10*ROW('Hygiene Data'!H6)))</f>
        <v/>
      </c>
      <c r="EC12" s="370" t="str">
        <f ca="1">+IF(OFFSET('Hygiene Data'!$H$13,0,10*ROW('Hygiene Data'!H6))="","",OFFSET('Hygiene Data'!$H$13,0,10*ROW('Hygiene Data'!H6)))</f>
        <v/>
      </c>
      <c r="ED12" s="370" t="str">
        <f ca="1">+IF(OFFSET('Hygiene Data'!$I$11,0,10*ROW('Hygiene Data'!I6))="","",OFFSET('Hygiene Data'!$I$11,0,10*ROW('Hygiene Data'!I6)))</f>
        <v/>
      </c>
      <c r="EE12" s="370" t="str">
        <f ca="1">+IF(OFFSET('Hygiene Data'!$I$12,0,10*ROW('Hygiene Data'!I6))="","",OFFSET('Hygiene Data'!$I$12,0,10*ROW('Hygiene Data'!I6)))</f>
        <v/>
      </c>
      <c r="EF12" s="370" t="str">
        <f ca="1">+IF(OFFSET('Hygiene Data'!$I$13,0,10*ROW('Hygiene Data'!I6))="","",OFFSET('Hygiene Data'!$I$13,0,10*ROW('Hygiene Data'!I6)))</f>
        <v/>
      </c>
    </row>
    <row r="13" spans="1:136" x14ac:dyDescent="0.25">
      <c r="A13" s="479" t="str">
        <f ca="1">+IF(OFFSET('Water Data'!$B$2,0,10*ROW('Water Data'!E7))="","",OFFSET('Water Data'!$B$2,0,10*ROW('Water Data'!E7)))</f>
        <v>TUN_2016_SUR</v>
      </c>
      <c r="B13" s="47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الدراسة الاستقصائية</v>
      </c>
      <c r="C13" s="506">
        <f t="shared" ca="1" si="0"/>
        <v>2016</v>
      </c>
      <c r="D13" s="50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7"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7">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98</v>
      </c>
      <c r="N13" s="507">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97.7</v>
      </c>
      <c r="O13" s="50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7"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8"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8">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93.486942800788952</v>
      </c>
      <c r="AL13" s="508">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86.493471400394469</v>
      </c>
      <c r="AM13" s="50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8"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8"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9">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100</v>
      </c>
      <c r="BK13" s="509">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42.7</v>
      </c>
      <c r="BL13" s="50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0" t="str">
        <f ca="1">+IF(OFFSET('Water Data'!$D$27,0,10*ROW('Water Data'!D7))="","",OFFSET('Water Data'!$D$27,0,10*ROW('Water Data'!D7)))</f>
        <v/>
      </c>
      <c r="BT13" s="370" t="str">
        <f ca="1">+IF(OFFSET('Water Data'!$D$28,0,10*ROW('Water Data'!D7))="","",OFFSET('Water Data'!$D$28,0,10*ROW('Water Data'!D7)))</f>
        <v/>
      </c>
      <c r="BU13" s="370" t="str">
        <f ca="1">+IF(OFFSET('Water Data'!$D$29,0,10*ROW('Water Data'!D7))="","",OFFSET('Water Data'!$D$29,0,10*ROW('Water Data'!D7)))</f>
        <v/>
      </c>
      <c r="BV13" s="370" t="str">
        <f ca="1">+IF(OFFSET('Water Data'!$E$27,0,10*ROW('Water Data'!E7))="","",OFFSET('Water Data'!$E$27,0,10*ROW('Water Data'!E7)))</f>
        <v/>
      </c>
      <c r="BW13" s="370" t="str">
        <f ca="1">+IF(OFFSET('Water Data'!$E$28,0,10*ROW('Water Data'!E7))="","",OFFSET('Water Data'!$E$28,0,10*ROW('Water Data'!E7)))</f>
        <v/>
      </c>
      <c r="BX13" s="370" t="str">
        <f ca="1">+IF(OFFSET('Water Data'!$E$29,0,10*ROW('Water Data'!E7))="","",OFFSET('Water Data'!$E$29,0,10*ROW('Water Data'!E7)))</f>
        <v/>
      </c>
      <c r="BY13" s="370" t="str">
        <f ca="1">+IF(OFFSET('Water Data'!$F$27,0,10*ROW('Water Data'!F7))="","",OFFSET('Water Data'!$F$27,0,10*ROW('Water Data'!F7)))</f>
        <v/>
      </c>
      <c r="BZ13" s="370" t="str">
        <f ca="1">+IF(OFFSET('Water Data'!$F$28,0,10*ROW('Water Data'!F7))="","",OFFSET('Water Data'!$F$28,0,10*ROW('Water Data'!F7)))</f>
        <v/>
      </c>
      <c r="CA13" s="370" t="str">
        <f ca="1">+IF(OFFSET('Water Data'!$F$29,0,10*ROW('Water Data'!F7))="","",OFFSET('Water Data'!$F$29,0,10*ROW('Water Data'!F7)))</f>
        <v/>
      </c>
      <c r="CB13" s="370" t="str">
        <f ca="1">+IF(OFFSET('Water Data'!$G$27,0,10*ROW('Water Data'!G7))="","",OFFSET('Water Data'!$G$27,0,10*ROW('Water Data'!G7)))</f>
        <v>Yes</v>
      </c>
      <c r="CC13" s="370" t="str">
        <f ca="1">+IF(OFFSET('Water Data'!$G$28,0,10*ROW('Water Data'!G7))="","",OFFSET('Water Data'!$G$28,0,10*ROW('Water Data'!G7)))</f>
        <v>Yes</v>
      </c>
      <c r="CD13" s="370" t="str">
        <f ca="1">+IF(OFFSET('Water Data'!$G$29,0,10*ROW('Water Data'!G7))="","",OFFSET('Water Data'!$G$29,0,10*ROW('Water Data'!G7)))</f>
        <v/>
      </c>
      <c r="CE13" s="370" t="str">
        <f ca="1">+IF(OFFSET('Water Data'!$H$27,0,10*ROW('Water Data'!H7))="","",OFFSET('Water Data'!$H$27,0,10*ROW('Water Data'!H7)))</f>
        <v/>
      </c>
      <c r="CF13" s="370" t="str">
        <f ca="1">+IF(OFFSET('Water Data'!$H$28,0,10*ROW('Water Data'!H7))="","",OFFSET('Water Data'!$H$28,0,10*ROW('Water Data'!H7)))</f>
        <v/>
      </c>
      <c r="CG13" s="370" t="str">
        <f ca="1">+IF(OFFSET('Water Data'!$H$29,0,10*ROW('Water Data'!H7))="","",OFFSET('Water Data'!$H$29,0,10*ROW('Water Data'!H7)))</f>
        <v/>
      </c>
      <c r="CH13" s="370" t="str">
        <f ca="1">+IF(OFFSET('Water Data'!$I$27,0,10*ROW('Water Data'!I7))="","",OFFSET('Water Data'!$I$27,0,10*ROW('Water Data'!I7)))</f>
        <v/>
      </c>
      <c r="CI13" s="370" t="str">
        <f ca="1">+IF(OFFSET('Water Data'!$I$28,0,10*ROW('Water Data'!I7))="","",OFFSET('Water Data'!$I$28,0,10*ROW('Water Data'!I7)))</f>
        <v/>
      </c>
      <c r="CJ13" s="370" t="str">
        <f ca="1">+IF(OFFSET('Water Data'!$I$29,0,10*ROW('Water Data'!I7))="","",OFFSET('Water Data'!$I$29,0,10*ROW('Water Data'!I7)))</f>
        <v/>
      </c>
      <c r="CK13" s="370" t="str">
        <f ca="1">+IF(OFFSET('Sanitation Data'!$D$28,0,10*ROW('Sanitation Data'!D7))="","",OFFSET('Sanitation Data'!$D$28,0,10*ROW('Sanitation Data'!D7)))</f>
        <v/>
      </c>
      <c r="CL13" s="370" t="str">
        <f ca="1">+IF(OFFSET('Sanitation Data'!$D$29,0,10*ROW('Sanitation Data'!D7))="","",OFFSET('Sanitation Data'!$D$29,0,10*ROW('Sanitation Data'!D7)))</f>
        <v/>
      </c>
      <c r="CM13" s="370" t="str">
        <f ca="1">+IF(OFFSET('Sanitation Data'!$D$30,0,10*ROW('Sanitation Data'!D7))="","",OFFSET('Sanitation Data'!$D$30,0,10*ROW('Sanitation Data'!D7)))</f>
        <v/>
      </c>
      <c r="CN13" s="370" t="str">
        <f ca="1">+IF(OFFSET('Sanitation Data'!$D$31,0,10*ROW('Sanitation Data'!D7))="","",OFFSET('Sanitation Data'!$D$31,0,10*ROW('Sanitation Data'!D7)))</f>
        <v/>
      </c>
      <c r="CO13" s="370" t="str">
        <f ca="1">+IF(OFFSET('Sanitation Data'!$D$32,0,10*ROW('Sanitation Data'!D7))="","",OFFSET('Sanitation Data'!$D$32,0,10*ROW('Sanitation Data'!D7)))</f>
        <v/>
      </c>
      <c r="CP13" s="370" t="str">
        <f ca="1">+IF(OFFSET('Sanitation Data'!$E$28,0,10*ROW('Sanitation Data'!E7))="","",OFFSET('Sanitation Data'!$E$28,0,10*ROW('Sanitation Data'!E7)))</f>
        <v/>
      </c>
      <c r="CQ13" s="370" t="str">
        <f ca="1">+IF(OFFSET('Sanitation Data'!$E$29,0,10*ROW('Sanitation Data'!E7))="","",OFFSET('Sanitation Data'!$E$29,0,10*ROW('Sanitation Data'!E7)))</f>
        <v/>
      </c>
      <c r="CR13" s="370" t="str">
        <f ca="1">+IF(OFFSET('Sanitation Data'!$E$30,0,10*ROW('Sanitation Data'!E7))="","",OFFSET('Sanitation Data'!$E$30,0,10*ROW('Sanitation Data'!E7)))</f>
        <v/>
      </c>
      <c r="CS13" s="370" t="str">
        <f ca="1">+IF(OFFSET('Sanitation Data'!$E$31,0,10*ROW('Sanitation Data'!E7))="","",OFFSET('Sanitation Data'!$E$31,0,10*ROW('Sanitation Data'!E7)))</f>
        <v/>
      </c>
      <c r="CT13" s="370" t="str">
        <f ca="1">+IF(OFFSET('Sanitation Data'!$E$32,0,10*ROW('Sanitation Data'!E7))="","",OFFSET('Sanitation Data'!$E$32,0,10*ROW('Sanitation Data'!E7)))</f>
        <v/>
      </c>
      <c r="CU13" s="370" t="str">
        <f ca="1">+IF(OFFSET('Sanitation Data'!$F$28,0,10*ROW('Sanitation Data'!F7))="","",OFFSET('Sanitation Data'!$F$28,0,10*ROW('Sanitation Data'!F7)))</f>
        <v/>
      </c>
      <c r="CV13" s="370" t="str">
        <f ca="1">+IF(OFFSET('Sanitation Data'!$F$29,0,10*ROW('Sanitation Data'!F7))="","",OFFSET('Sanitation Data'!$F$29,0,10*ROW('Sanitation Data'!F7)))</f>
        <v/>
      </c>
      <c r="CW13" s="370" t="str">
        <f ca="1">+IF(OFFSET('Sanitation Data'!$F$30,0,10*ROW('Sanitation Data'!F7))="","",OFFSET('Sanitation Data'!$F$30,0,10*ROW('Sanitation Data'!F7)))</f>
        <v/>
      </c>
      <c r="CX13" s="370" t="str">
        <f ca="1">+IF(OFFSET('Sanitation Data'!$F$31,0,10*ROW('Sanitation Data'!F7))="","",OFFSET('Sanitation Data'!$F$31,0,10*ROW('Sanitation Data'!F7)))</f>
        <v/>
      </c>
      <c r="CY13" s="370" t="str">
        <f ca="1">+IF(OFFSET('Sanitation Data'!$F$32,0,10*ROW('Sanitation Data'!F7))="","",OFFSET('Sanitation Data'!$F$32,0,10*ROW('Sanitation Data'!F7)))</f>
        <v/>
      </c>
      <c r="CZ13" s="370" t="str">
        <f ca="1">+IF(OFFSET('Sanitation Data'!$G$28,0,10*ROW('Sanitation Data'!G7))="","",OFFSET('Sanitation Data'!$G$28,0,10*ROW('Sanitation Data'!G7)))</f>
        <v>Yes</v>
      </c>
      <c r="DA13" s="370" t="str">
        <f ca="1">+IF(OFFSET('Sanitation Data'!$G$29,0,10*ROW('Sanitation Data'!G7))="","",OFFSET('Sanitation Data'!$G$29,0,10*ROW('Sanitation Data'!G7)))</f>
        <v>Yes</v>
      </c>
      <c r="DB13" s="370" t="str">
        <f ca="1">+IF(OFFSET('Sanitation Data'!$G$30,0,10*ROW('Sanitation Data'!G7))="","",OFFSET('Sanitation Data'!$G$30,0,10*ROW('Sanitation Data'!G7)))</f>
        <v/>
      </c>
      <c r="DC13" s="370" t="str">
        <f ca="1">+IF(OFFSET('Sanitation Data'!$G$31,0,10*ROW('Sanitation Data'!G7))="","",OFFSET('Sanitation Data'!$G$31,0,10*ROW('Sanitation Data'!G7)))</f>
        <v/>
      </c>
      <c r="DD13" s="370" t="str">
        <f ca="1">+IF(OFFSET('Sanitation Data'!$G$32,0,10*ROW('Sanitation Data'!G7))="","",OFFSET('Sanitation Data'!$G$32,0,10*ROW('Sanitation Data'!G7)))</f>
        <v/>
      </c>
      <c r="DE13" s="370" t="str">
        <f ca="1">+IF(OFFSET('Sanitation Data'!$H$28,0,10*ROW('Sanitation Data'!H7))="","",OFFSET('Sanitation Data'!$H$28,0,10*ROW('Sanitation Data'!H7)))</f>
        <v/>
      </c>
      <c r="DF13" s="370" t="str">
        <f ca="1">+IF(OFFSET('Sanitation Data'!$H$29,0,10*ROW('Sanitation Data'!H7))="","",OFFSET('Sanitation Data'!$H$29,0,10*ROW('Sanitation Data'!H7)))</f>
        <v/>
      </c>
      <c r="DG13" s="370" t="str">
        <f ca="1">+IF(OFFSET('Sanitation Data'!$H$30,0,10*ROW('Sanitation Data'!H7))="","",OFFSET('Sanitation Data'!$H$30,0,10*ROW('Sanitation Data'!H7)))</f>
        <v/>
      </c>
      <c r="DH13" s="370" t="str">
        <f ca="1">+IF(OFFSET('Sanitation Data'!$H$31,0,10*ROW('Sanitation Data'!H7))="","",OFFSET('Sanitation Data'!$H$31,0,10*ROW('Sanitation Data'!H7)))</f>
        <v/>
      </c>
      <c r="DI13" s="370" t="str">
        <f ca="1">+IF(OFFSET('Sanitation Data'!$H$32,0,10*ROW('Sanitation Data'!H7))="","",OFFSET('Sanitation Data'!$H$32,0,10*ROW('Sanitation Data'!H7)))</f>
        <v/>
      </c>
      <c r="DJ13" s="370" t="str">
        <f ca="1">+IF(OFFSET('Sanitation Data'!$I$28,0,10*ROW('Sanitation Data'!I7))="","",OFFSET('Sanitation Data'!$I$28,0,10*ROW('Sanitation Data'!I7)))</f>
        <v/>
      </c>
      <c r="DK13" s="370" t="str">
        <f ca="1">+IF(OFFSET('Sanitation Data'!$I$29,0,10*ROW('Sanitation Data'!I7))="","",OFFSET('Sanitation Data'!$I$29,0,10*ROW('Sanitation Data'!I7)))</f>
        <v/>
      </c>
      <c r="DL13" s="370" t="str">
        <f ca="1">+IF(OFFSET('Sanitation Data'!$I$30,0,10*ROW('Sanitation Data'!I7))="","",OFFSET('Sanitation Data'!$I$30,0,10*ROW('Sanitation Data'!I7)))</f>
        <v/>
      </c>
      <c r="DM13" s="370" t="str">
        <f ca="1">+IF(OFFSET('Sanitation Data'!$I$31,0,10*ROW('Sanitation Data'!I7))="","",OFFSET('Sanitation Data'!$I$31,0,10*ROW('Sanitation Data'!I7)))</f>
        <v/>
      </c>
      <c r="DN13" s="370" t="str">
        <f ca="1">+IF(OFFSET('Sanitation Data'!$I$32,0,10*ROW('Sanitation Data'!I7))="","",OFFSET('Sanitation Data'!$I$32,0,10*ROW('Sanitation Data'!I7)))</f>
        <v/>
      </c>
      <c r="DO13" s="370" t="str">
        <f ca="1">+IF(OFFSET('Hygiene Data'!$D$11,0,10*ROW('Hygiene Data'!D7))="","",OFFSET('Hygiene Data'!$D$11,0,10*ROW('Hygiene Data'!D7)))</f>
        <v/>
      </c>
      <c r="DP13" s="370" t="str">
        <f ca="1">+IF(OFFSET('Hygiene Data'!$D$12,0,10*ROW('Hygiene Data'!D7))="","",OFFSET('Hygiene Data'!$D$12,0,10*ROW('Hygiene Data'!D7)))</f>
        <v/>
      </c>
      <c r="DQ13" s="370" t="str">
        <f ca="1">+IF(OFFSET('Hygiene Data'!$D$13,0,10*ROW('Hygiene Data'!D7))="","",OFFSET('Hygiene Data'!$D$13,0,10*ROW('Hygiene Data'!D7)))</f>
        <v/>
      </c>
      <c r="DR13" s="370" t="str">
        <f ca="1">+IF(OFFSET('Hygiene Data'!$E$11,0,10*ROW('Hygiene Data'!E7))="","",OFFSET('Hygiene Data'!$E$11,0,10*ROW('Hygiene Data'!E7)))</f>
        <v/>
      </c>
      <c r="DS13" s="370" t="str">
        <f ca="1">+IF(OFFSET('Hygiene Data'!$E$12,0,10*ROW('Hygiene Data'!E7))="","",OFFSET('Hygiene Data'!$E$12,0,10*ROW('Hygiene Data'!E7)))</f>
        <v/>
      </c>
      <c r="DT13" s="370" t="str">
        <f ca="1">+IF(OFFSET('Hygiene Data'!$E$13,0,10*ROW('Hygiene Data'!E7))="","",OFFSET('Hygiene Data'!$E$13,0,10*ROW('Hygiene Data'!E7)))</f>
        <v/>
      </c>
      <c r="DU13" s="370" t="str">
        <f ca="1">+IF(OFFSET('Hygiene Data'!$F$11,0,10*ROW('Hygiene Data'!F7))="","",OFFSET('Hygiene Data'!$F$11,0,10*ROW('Hygiene Data'!F7)))</f>
        <v/>
      </c>
      <c r="DV13" s="370" t="str">
        <f ca="1">+IF(OFFSET('Hygiene Data'!$F$12,0,10*ROW('Hygiene Data'!F7))="","",OFFSET('Hygiene Data'!$F$12,0,10*ROW('Hygiene Data'!F7)))</f>
        <v/>
      </c>
      <c r="DW13" s="370" t="str">
        <f ca="1">+IF(OFFSET('Hygiene Data'!$F$13,0,10*ROW('Hygiene Data'!F7))="","",OFFSET('Hygiene Data'!$F$13,0,10*ROW('Hygiene Data'!F7)))</f>
        <v/>
      </c>
      <c r="DX13" s="370" t="str">
        <f ca="1">+IF(OFFSET('Hygiene Data'!$G$11,0,10*ROW('Hygiene Data'!G7))="","",OFFSET('Hygiene Data'!$G$11,0,10*ROW('Hygiene Data'!G7)))</f>
        <v/>
      </c>
      <c r="DY13" s="370" t="str">
        <f ca="1">+IF(OFFSET('Hygiene Data'!$G$12,0,10*ROW('Hygiene Data'!G7))="","",OFFSET('Hygiene Data'!$G$12,0,10*ROW('Hygiene Data'!G7)))</f>
        <v>Yes</v>
      </c>
      <c r="DZ13" s="370" t="str">
        <f ca="1">+IF(OFFSET('Hygiene Data'!$G$13,0,10*ROW('Hygiene Data'!G7))="","",OFFSET('Hygiene Data'!$G$13,0,10*ROW('Hygiene Data'!G7)))</f>
        <v>Yes</v>
      </c>
      <c r="EA13" s="370" t="str">
        <f ca="1">+IF(OFFSET('Hygiene Data'!$H$11,0,10*ROW('Hygiene Data'!H7))="","",OFFSET('Hygiene Data'!$H$11,0,10*ROW('Hygiene Data'!H7)))</f>
        <v/>
      </c>
      <c r="EB13" s="370" t="str">
        <f ca="1">+IF(OFFSET('Hygiene Data'!$H$12,0,10*ROW('Hygiene Data'!H7))="","",OFFSET('Hygiene Data'!$H$12,0,10*ROW('Hygiene Data'!H7)))</f>
        <v/>
      </c>
      <c r="EC13" s="370" t="str">
        <f ca="1">+IF(OFFSET('Hygiene Data'!$H$13,0,10*ROW('Hygiene Data'!H7))="","",OFFSET('Hygiene Data'!$H$13,0,10*ROW('Hygiene Data'!H7)))</f>
        <v/>
      </c>
      <c r="ED13" s="370" t="str">
        <f ca="1">+IF(OFFSET('Hygiene Data'!$I$11,0,10*ROW('Hygiene Data'!I7))="","",OFFSET('Hygiene Data'!$I$11,0,10*ROW('Hygiene Data'!I7)))</f>
        <v/>
      </c>
      <c r="EE13" s="370" t="str">
        <f ca="1">+IF(OFFSET('Hygiene Data'!$I$12,0,10*ROW('Hygiene Data'!I7))="","",OFFSET('Hygiene Data'!$I$12,0,10*ROW('Hygiene Data'!I7)))</f>
        <v/>
      </c>
      <c r="EF13" s="370" t="str">
        <f ca="1">+IF(OFFSET('Hygiene Data'!$I$13,0,10*ROW('Hygiene Data'!I7))="","",OFFSET('Hygiene Data'!$I$13,0,10*ROW('Hygiene Data'!I7)))</f>
        <v/>
      </c>
    </row>
    <row r="14" spans="1:136" x14ac:dyDescent="0.25">
      <c r="A14" s="479" t="str">
        <f ca="1">+IF(OFFSET('Water Data'!$B$2,0,10*ROW('Water Data'!E8))="","",OFFSET('Water Data'!$B$2,0,10*ROW('Water Data'!E8)))</f>
        <v>TUN_2017_EMIS</v>
      </c>
      <c r="B14" s="47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506">
        <f t="shared" ca="1" si="0"/>
        <v>2017</v>
      </c>
      <c r="D14" s="50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7">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87.54378283712785</v>
      </c>
      <c r="F14" s="507"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7">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87.54378283712785</v>
      </c>
      <c r="R14" s="50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8">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99.6</v>
      </c>
      <c r="W14" s="50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8"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8">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99.6</v>
      </c>
      <c r="AQ14" s="50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0" t="str">
        <f ca="1">+IF(OFFSET('Water Data'!$D$27,0,10*ROW('Water Data'!D8))="","",OFFSET('Water Data'!$D$27,0,10*ROW('Water Data'!D8)))</f>
        <v/>
      </c>
      <c r="BT14" s="370" t="str">
        <f ca="1">+IF(OFFSET('Water Data'!$D$28,0,10*ROW('Water Data'!D8))="","",OFFSET('Water Data'!$D$28,0,10*ROW('Water Data'!D8)))</f>
        <v>Yes</v>
      </c>
      <c r="BU14" s="370" t="str">
        <f ca="1">+IF(OFFSET('Water Data'!$D$29,0,10*ROW('Water Data'!D8))="","",OFFSET('Water Data'!$D$29,0,10*ROW('Water Data'!D8)))</f>
        <v/>
      </c>
      <c r="BV14" s="370" t="str">
        <f ca="1">+IF(OFFSET('Water Data'!$E$27,0,10*ROW('Water Data'!E8))="","",OFFSET('Water Data'!$E$27,0,10*ROW('Water Data'!E8)))</f>
        <v/>
      </c>
      <c r="BW14" s="370" t="str">
        <f ca="1">+IF(OFFSET('Water Data'!$E$28,0,10*ROW('Water Data'!E8))="","",OFFSET('Water Data'!$E$28,0,10*ROW('Water Data'!E8)))</f>
        <v/>
      </c>
      <c r="BX14" s="370" t="str">
        <f ca="1">+IF(OFFSET('Water Data'!$E$29,0,10*ROW('Water Data'!E8))="","",OFFSET('Water Data'!$E$29,0,10*ROW('Water Data'!E8)))</f>
        <v/>
      </c>
      <c r="BY14" s="370" t="str">
        <f ca="1">+IF(OFFSET('Water Data'!$F$27,0,10*ROW('Water Data'!F8))="","",OFFSET('Water Data'!$F$27,0,10*ROW('Water Data'!F8)))</f>
        <v/>
      </c>
      <c r="BZ14" s="370" t="str">
        <f ca="1">+IF(OFFSET('Water Data'!$F$28,0,10*ROW('Water Data'!F8))="","",OFFSET('Water Data'!$F$28,0,10*ROW('Water Data'!F8)))</f>
        <v/>
      </c>
      <c r="CA14" s="370" t="str">
        <f ca="1">+IF(OFFSET('Water Data'!$F$29,0,10*ROW('Water Data'!F8))="","",OFFSET('Water Data'!$F$29,0,10*ROW('Water Data'!F8)))</f>
        <v/>
      </c>
      <c r="CB14" s="370" t="str">
        <f ca="1">+IF(OFFSET('Water Data'!$G$27,0,10*ROW('Water Data'!G8))="","",OFFSET('Water Data'!$G$27,0,10*ROW('Water Data'!G8)))</f>
        <v/>
      </c>
      <c r="CC14" s="370" t="str">
        <f ca="1">+IF(OFFSET('Water Data'!$G$28,0,10*ROW('Water Data'!G8))="","",OFFSET('Water Data'!$G$28,0,10*ROW('Water Data'!G8)))</f>
        <v/>
      </c>
      <c r="CD14" s="370" t="str">
        <f ca="1">+IF(OFFSET('Water Data'!$G$29,0,10*ROW('Water Data'!G8))="","",OFFSET('Water Data'!$G$29,0,10*ROW('Water Data'!G8)))</f>
        <v/>
      </c>
      <c r="CE14" s="370" t="str">
        <f ca="1">+IF(OFFSET('Water Data'!$H$27,0,10*ROW('Water Data'!H8))="","",OFFSET('Water Data'!$H$27,0,10*ROW('Water Data'!H8)))</f>
        <v/>
      </c>
      <c r="CF14" s="370" t="str">
        <f ca="1">+IF(OFFSET('Water Data'!$H$28,0,10*ROW('Water Data'!H8))="","",OFFSET('Water Data'!$H$28,0,10*ROW('Water Data'!H8)))</f>
        <v>Yes</v>
      </c>
      <c r="CG14" s="370" t="str">
        <f ca="1">+IF(OFFSET('Water Data'!$H$29,0,10*ROW('Water Data'!H8))="","",OFFSET('Water Data'!$H$29,0,10*ROW('Water Data'!H8)))</f>
        <v/>
      </c>
      <c r="CH14" s="370" t="str">
        <f ca="1">+IF(OFFSET('Water Data'!$I$27,0,10*ROW('Water Data'!I8))="","",OFFSET('Water Data'!$I$27,0,10*ROW('Water Data'!I8)))</f>
        <v/>
      </c>
      <c r="CI14" s="370" t="str">
        <f ca="1">+IF(OFFSET('Water Data'!$I$28,0,10*ROW('Water Data'!I8))="","",OFFSET('Water Data'!$I$28,0,10*ROW('Water Data'!I8)))</f>
        <v/>
      </c>
      <c r="CJ14" s="370" t="str">
        <f ca="1">+IF(OFFSET('Water Data'!$I$29,0,10*ROW('Water Data'!I8))="","",OFFSET('Water Data'!$I$29,0,10*ROW('Water Data'!I8)))</f>
        <v/>
      </c>
      <c r="CK14" s="370" t="str">
        <f ca="1">+IF(OFFSET('Sanitation Data'!$D$28,0,10*ROW('Sanitation Data'!D8))="","",OFFSET('Sanitation Data'!$D$28,0,10*ROW('Sanitation Data'!D8)))</f>
        <v>Yes</v>
      </c>
      <c r="CL14" s="370" t="str">
        <f ca="1">+IF(OFFSET('Sanitation Data'!$D$29,0,10*ROW('Sanitation Data'!D8))="","",OFFSET('Sanitation Data'!$D$29,0,10*ROW('Sanitation Data'!D8)))</f>
        <v/>
      </c>
      <c r="CM14" s="370" t="str">
        <f ca="1">+IF(OFFSET('Sanitation Data'!$D$30,0,10*ROW('Sanitation Data'!D8))="","",OFFSET('Sanitation Data'!$D$30,0,10*ROW('Sanitation Data'!D8)))</f>
        <v/>
      </c>
      <c r="CN14" s="370" t="str">
        <f ca="1">+IF(OFFSET('Sanitation Data'!$D$31,0,10*ROW('Sanitation Data'!D8))="","",OFFSET('Sanitation Data'!$D$31,0,10*ROW('Sanitation Data'!D8)))</f>
        <v/>
      </c>
      <c r="CO14" s="370" t="str">
        <f ca="1">+IF(OFFSET('Sanitation Data'!$D$32,0,10*ROW('Sanitation Data'!D8))="","",OFFSET('Sanitation Data'!$D$32,0,10*ROW('Sanitation Data'!D8)))</f>
        <v/>
      </c>
      <c r="CP14" s="370" t="str">
        <f ca="1">+IF(OFFSET('Sanitation Data'!$E$28,0,10*ROW('Sanitation Data'!E8))="","",OFFSET('Sanitation Data'!$E$28,0,10*ROW('Sanitation Data'!E8)))</f>
        <v/>
      </c>
      <c r="CQ14" s="370" t="str">
        <f ca="1">+IF(OFFSET('Sanitation Data'!$E$29,0,10*ROW('Sanitation Data'!E8))="","",OFFSET('Sanitation Data'!$E$29,0,10*ROW('Sanitation Data'!E8)))</f>
        <v/>
      </c>
      <c r="CR14" s="370" t="str">
        <f ca="1">+IF(OFFSET('Sanitation Data'!$E$30,0,10*ROW('Sanitation Data'!E8))="","",OFFSET('Sanitation Data'!$E$30,0,10*ROW('Sanitation Data'!E8)))</f>
        <v/>
      </c>
      <c r="CS14" s="370" t="str">
        <f ca="1">+IF(OFFSET('Sanitation Data'!$E$31,0,10*ROW('Sanitation Data'!E8))="","",OFFSET('Sanitation Data'!$E$31,0,10*ROW('Sanitation Data'!E8)))</f>
        <v/>
      </c>
      <c r="CT14" s="370" t="str">
        <f ca="1">+IF(OFFSET('Sanitation Data'!$E$32,0,10*ROW('Sanitation Data'!E8))="","",OFFSET('Sanitation Data'!$E$32,0,10*ROW('Sanitation Data'!E8)))</f>
        <v/>
      </c>
      <c r="CU14" s="370" t="str">
        <f ca="1">+IF(OFFSET('Sanitation Data'!$F$28,0,10*ROW('Sanitation Data'!F8))="","",OFFSET('Sanitation Data'!$F$28,0,10*ROW('Sanitation Data'!F8)))</f>
        <v/>
      </c>
      <c r="CV14" s="370" t="str">
        <f ca="1">+IF(OFFSET('Sanitation Data'!$F$29,0,10*ROW('Sanitation Data'!F8))="","",OFFSET('Sanitation Data'!$F$29,0,10*ROW('Sanitation Data'!F8)))</f>
        <v/>
      </c>
      <c r="CW14" s="370" t="str">
        <f ca="1">+IF(OFFSET('Sanitation Data'!$F$30,0,10*ROW('Sanitation Data'!F8))="","",OFFSET('Sanitation Data'!$F$30,0,10*ROW('Sanitation Data'!F8)))</f>
        <v/>
      </c>
      <c r="CX14" s="370" t="str">
        <f ca="1">+IF(OFFSET('Sanitation Data'!$F$31,0,10*ROW('Sanitation Data'!F8))="","",OFFSET('Sanitation Data'!$F$31,0,10*ROW('Sanitation Data'!F8)))</f>
        <v/>
      </c>
      <c r="CY14" s="370" t="str">
        <f ca="1">+IF(OFFSET('Sanitation Data'!$F$32,0,10*ROW('Sanitation Data'!F8))="","",OFFSET('Sanitation Data'!$F$32,0,10*ROW('Sanitation Data'!F8)))</f>
        <v/>
      </c>
      <c r="CZ14" s="370" t="str">
        <f ca="1">+IF(OFFSET('Sanitation Data'!$G$28,0,10*ROW('Sanitation Data'!G8))="","",OFFSET('Sanitation Data'!$G$28,0,10*ROW('Sanitation Data'!G8)))</f>
        <v/>
      </c>
      <c r="DA14" s="370" t="str">
        <f ca="1">+IF(OFFSET('Sanitation Data'!$G$29,0,10*ROW('Sanitation Data'!G8))="","",OFFSET('Sanitation Data'!$G$29,0,10*ROW('Sanitation Data'!G8)))</f>
        <v/>
      </c>
      <c r="DB14" s="370" t="str">
        <f ca="1">+IF(OFFSET('Sanitation Data'!$G$30,0,10*ROW('Sanitation Data'!G8))="","",OFFSET('Sanitation Data'!$G$30,0,10*ROW('Sanitation Data'!G8)))</f>
        <v/>
      </c>
      <c r="DC14" s="370" t="str">
        <f ca="1">+IF(OFFSET('Sanitation Data'!$G$31,0,10*ROW('Sanitation Data'!G8))="","",OFFSET('Sanitation Data'!$G$31,0,10*ROW('Sanitation Data'!G8)))</f>
        <v/>
      </c>
      <c r="DD14" s="370" t="str">
        <f ca="1">+IF(OFFSET('Sanitation Data'!$G$32,0,10*ROW('Sanitation Data'!G8))="","",OFFSET('Sanitation Data'!$G$32,0,10*ROW('Sanitation Data'!G8)))</f>
        <v/>
      </c>
      <c r="DE14" s="370" t="str">
        <f ca="1">+IF(OFFSET('Sanitation Data'!$H$28,0,10*ROW('Sanitation Data'!H8))="","",OFFSET('Sanitation Data'!$H$28,0,10*ROW('Sanitation Data'!H8)))</f>
        <v>Yes</v>
      </c>
      <c r="DF14" s="370" t="str">
        <f ca="1">+IF(OFFSET('Sanitation Data'!$H$29,0,10*ROW('Sanitation Data'!H8))="","",OFFSET('Sanitation Data'!$H$29,0,10*ROW('Sanitation Data'!H8)))</f>
        <v/>
      </c>
      <c r="DG14" s="370" t="str">
        <f ca="1">+IF(OFFSET('Sanitation Data'!$H$30,0,10*ROW('Sanitation Data'!H8))="","",OFFSET('Sanitation Data'!$H$30,0,10*ROW('Sanitation Data'!H8)))</f>
        <v/>
      </c>
      <c r="DH14" s="370" t="str">
        <f ca="1">+IF(OFFSET('Sanitation Data'!$H$31,0,10*ROW('Sanitation Data'!H8))="","",OFFSET('Sanitation Data'!$H$31,0,10*ROW('Sanitation Data'!H8)))</f>
        <v/>
      </c>
      <c r="DI14" s="370" t="str">
        <f ca="1">+IF(OFFSET('Sanitation Data'!$H$32,0,10*ROW('Sanitation Data'!H8))="","",OFFSET('Sanitation Data'!$H$32,0,10*ROW('Sanitation Data'!H8)))</f>
        <v/>
      </c>
      <c r="DJ14" s="370" t="str">
        <f ca="1">+IF(OFFSET('Sanitation Data'!$I$28,0,10*ROW('Sanitation Data'!I8))="","",OFFSET('Sanitation Data'!$I$28,0,10*ROW('Sanitation Data'!I8)))</f>
        <v/>
      </c>
      <c r="DK14" s="370" t="str">
        <f ca="1">+IF(OFFSET('Sanitation Data'!$I$29,0,10*ROW('Sanitation Data'!I8))="","",OFFSET('Sanitation Data'!$I$29,0,10*ROW('Sanitation Data'!I8)))</f>
        <v/>
      </c>
      <c r="DL14" s="370" t="str">
        <f ca="1">+IF(OFFSET('Sanitation Data'!$I$30,0,10*ROW('Sanitation Data'!I8))="","",OFFSET('Sanitation Data'!$I$30,0,10*ROW('Sanitation Data'!I8)))</f>
        <v/>
      </c>
      <c r="DM14" s="370" t="str">
        <f ca="1">+IF(OFFSET('Sanitation Data'!$I$31,0,10*ROW('Sanitation Data'!I8))="","",OFFSET('Sanitation Data'!$I$31,0,10*ROW('Sanitation Data'!I8)))</f>
        <v/>
      </c>
      <c r="DN14" s="370" t="str">
        <f ca="1">+IF(OFFSET('Sanitation Data'!$I$32,0,10*ROW('Sanitation Data'!I8))="","",OFFSET('Sanitation Data'!$I$32,0,10*ROW('Sanitation Data'!I8)))</f>
        <v/>
      </c>
      <c r="DO14" s="370" t="str">
        <f ca="1">+IF(OFFSET('Hygiene Data'!$D$11,0,10*ROW('Hygiene Data'!D8))="","",OFFSET('Hygiene Data'!$D$11,0,10*ROW('Hygiene Data'!D8)))</f>
        <v/>
      </c>
      <c r="DP14" s="370" t="str">
        <f ca="1">+IF(OFFSET('Hygiene Data'!$D$12,0,10*ROW('Hygiene Data'!D8))="","",OFFSET('Hygiene Data'!$D$12,0,10*ROW('Hygiene Data'!D8)))</f>
        <v/>
      </c>
      <c r="DQ14" s="370" t="str">
        <f ca="1">+IF(OFFSET('Hygiene Data'!$D$13,0,10*ROW('Hygiene Data'!D8))="","",OFFSET('Hygiene Data'!$D$13,0,10*ROW('Hygiene Data'!D8)))</f>
        <v/>
      </c>
      <c r="DR14" s="370" t="str">
        <f ca="1">+IF(OFFSET('Hygiene Data'!$E$11,0,10*ROW('Hygiene Data'!E8))="","",OFFSET('Hygiene Data'!$E$11,0,10*ROW('Hygiene Data'!E8)))</f>
        <v/>
      </c>
      <c r="DS14" s="370" t="str">
        <f ca="1">+IF(OFFSET('Hygiene Data'!$E$12,0,10*ROW('Hygiene Data'!E8))="","",OFFSET('Hygiene Data'!$E$12,0,10*ROW('Hygiene Data'!E8)))</f>
        <v/>
      </c>
      <c r="DT14" s="370" t="str">
        <f ca="1">+IF(OFFSET('Hygiene Data'!$E$13,0,10*ROW('Hygiene Data'!E8))="","",OFFSET('Hygiene Data'!$E$13,0,10*ROW('Hygiene Data'!E8)))</f>
        <v/>
      </c>
      <c r="DU14" s="370" t="str">
        <f ca="1">+IF(OFFSET('Hygiene Data'!$F$11,0,10*ROW('Hygiene Data'!F8))="","",OFFSET('Hygiene Data'!$F$11,0,10*ROW('Hygiene Data'!F8)))</f>
        <v/>
      </c>
      <c r="DV14" s="370" t="str">
        <f ca="1">+IF(OFFSET('Hygiene Data'!$F$12,0,10*ROW('Hygiene Data'!F8))="","",OFFSET('Hygiene Data'!$F$12,0,10*ROW('Hygiene Data'!F8)))</f>
        <v/>
      </c>
      <c r="DW14" s="370" t="str">
        <f ca="1">+IF(OFFSET('Hygiene Data'!$F$13,0,10*ROW('Hygiene Data'!F8))="","",OFFSET('Hygiene Data'!$F$13,0,10*ROW('Hygiene Data'!F8)))</f>
        <v/>
      </c>
      <c r="DX14" s="370" t="str">
        <f ca="1">+IF(OFFSET('Hygiene Data'!$G$11,0,10*ROW('Hygiene Data'!G8))="","",OFFSET('Hygiene Data'!$G$11,0,10*ROW('Hygiene Data'!G8)))</f>
        <v/>
      </c>
      <c r="DY14" s="370" t="str">
        <f ca="1">+IF(OFFSET('Hygiene Data'!$G$12,0,10*ROW('Hygiene Data'!G8))="","",OFFSET('Hygiene Data'!$G$12,0,10*ROW('Hygiene Data'!G8)))</f>
        <v/>
      </c>
      <c r="DZ14" s="370" t="str">
        <f ca="1">+IF(OFFSET('Hygiene Data'!$G$13,0,10*ROW('Hygiene Data'!G8))="","",OFFSET('Hygiene Data'!$G$13,0,10*ROW('Hygiene Data'!G8)))</f>
        <v/>
      </c>
      <c r="EA14" s="370" t="str">
        <f ca="1">+IF(OFFSET('Hygiene Data'!$H$11,0,10*ROW('Hygiene Data'!H8))="","",OFFSET('Hygiene Data'!$H$11,0,10*ROW('Hygiene Data'!H8)))</f>
        <v/>
      </c>
      <c r="EB14" s="370" t="str">
        <f ca="1">+IF(OFFSET('Hygiene Data'!$H$12,0,10*ROW('Hygiene Data'!H8))="","",OFFSET('Hygiene Data'!$H$12,0,10*ROW('Hygiene Data'!H8)))</f>
        <v/>
      </c>
      <c r="EC14" s="370" t="str">
        <f ca="1">+IF(OFFSET('Hygiene Data'!$H$13,0,10*ROW('Hygiene Data'!H8))="","",OFFSET('Hygiene Data'!$H$13,0,10*ROW('Hygiene Data'!H8)))</f>
        <v/>
      </c>
      <c r="ED14" s="370" t="str">
        <f ca="1">+IF(OFFSET('Hygiene Data'!$I$11,0,10*ROW('Hygiene Data'!I8))="","",OFFSET('Hygiene Data'!$I$11,0,10*ROW('Hygiene Data'!I8)))</f>
        <v/>
      </c>
      <c r="EE14" s="370" t="str">
        <f ca="1">+IF(OFFSET('Hygiene Data'!$I$12,0,10*ROW('Hygiene Data'!I8))="","",OFFSET('Hygiene Data'!$I$12,0,10*ROW('Hygiene Data'!I8)))</f>
        <v/>
      </c>
      <c r="EF14" s="370" t="str">
        <f ca="1">+IF(OFFSET('Hygiene Data'!$I$13,0,10*ROW('Hygiene Data'!I8))="","",OFFSET('Hygiene Data'!$I$13,0,10*ROW('Hygiene Data'!I8)))</f>
        <v/>
      </c>
    </row>
    <row r="15" spans="1:136" x14ac:dyDescent="0.25">
      <c r="A15" s="479" t="str">
        <f ca="1">+IF(OFFSET('Water Data'!$B$2,0,10*ROW('Water Data'!E9))="","",OFFSET('Water Data'!$B$2,0,10*ROW('Water Data'!E9)))</f>
        <v>TUN_2017_UIS</v>
      </c>
      <c r="B15" s="47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آخر</v>
      </c>
      <c r="C15" s="506">
        <f t="shared" ca="1" si="0"/>
        <v>2017</v>
      </c>
      <c r="D15" s="50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7" t="str">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[91]</v>
      </c>
      <c r="F15" s="507"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7" t="str">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[89]</v>
      </c>
      <c r="R15" s="507"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7">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99.651648407765791</v>
      </c>
      <c r="U15" s="507"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8"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8">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99.305698707523717</v>
      </c>
      <c r="X15" s="50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8">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99.617630000000005</v>
      </c>
      <c r="AR15" s="50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8">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98.302952652610543</v>
      </c>
      <c r="AW15" s="50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9">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99.686820175439166</v>
      </c>
      <c r="BA15" s="58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9"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9">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99.617630000000005</v>
      </c>
      <c r="BM15" s="50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9"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9">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99.909241513515255</v>
      </c>
      <c r="BP15" s="50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9"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0" t="str">
        <f ca="1">+IF(OFFSET('Water Data'!$D$27,0,10*ROW('Water Data'!D9))="","",OFFSET('Water Data'!$D$27,0,10*ROW('Water Data'!D9)))</f>
        <v/>
      </c>
      <c r="BT15" s="370" t="str">
        <f ca="1">+IF(OFFSET('Water Data'!$D$28,0,10*ROW('Water Data'!D9))="","",OFFSET('Water Data'!$D$28,0,10*ROW('Water Data'!D9)))</f>
        <v>No</v>
      </c>
      <c r="BU15" s="370" t="str">
        <f ca="1">+IF(OFFSET('Water Data'!$D$29,0,10*ROW('Water Data'!D9))="","",OFFSET('Water Data'!$D$29,0,10*ROW('Water Data'!D9)))</f>
        <v/>
      </c>
      <c r="BV15" s="370" t="str">
        <f ca="1">+IF(OFFSET('Water Data'!$E$27,0,10*ROW('Water Data'!E9))="","",OFFSET('Water Data'!$E$27,0,10*ROW('Water Data'!E9)))</f>
        <v/>
      </c>
      <c r="BW15" s="370" t="str">
        <f ca="1">+IF(OFFSET('Water Data'!$E$28,0,10*ROW('Water Data'!E9))="","",OFFSET('Water Data'!$E$28,0,10*ROW('Water Data'!E9)))</f>
        <v/>
      </c>
      <c r="BX15" s="370" t="str">
        <f ca="1">+IF(OFFSET('Water Data'!$E$29,0,10*ROW('Water Data'!E9))="","",OFFSET('Water Data'!$E$29,0,10*ROW('Water Data'!E9)))</f>
        <v/>
      </c>
      <c r="BY15" s="370" t="str">
        <f ca="1">+IF(OFFSET('Water Data'!$F$27,0,10*ROW('Water Data'!F9))="","",OFFSET('Water Data'!$F$27,0,10*ROW('Water Data'!F9)))</f>
        <v/>
      </c>
      <c r="BZ15" s="370" t="str">
        <f ca="1">+IF(OFFSET('Water Data'!$F$28,0,10*ROW('Water Data'!F9))="","",OFFSET('Water Data'!$F$28,0,10*ROW('Water Data'!F9)))</f>
        <v/>
      </c>
      <c r="CA15" s="370" t="str">
        <f ca="1">+IF(OFFSET('Water Data'!$F$29,0,10*ROW('Water Data'!F9))="","",OFFSET('Water Data'!$F$29,0,10*ROW('Water Data'!F9)))</f>
        <v/>
      </c>
      <c r="CB15" s="370" t="str">
        <f ca="1">+IF(OFFSET('Water Data'!$G$27,0,10*ROW('Water Data'!G9))="","",OFFSET('Water Data'!$G$27,0,10*ROW('Water Data'!G9)))</f>
        <v/>
      </c>
      <c r="CC15" s="370" t="str">
        <f ca="1">+IF(OFFSET('Water Data'!$G$28,0,10*ROW('Water Data'!G9))="","",OFFSET('Water Data'!$G$28,0,10*ROW('Water Data'!G9)))</f>
        <v/>
      </c>
      <c r="CD15" s="370" t="str">
        <f ca="1">+IF(OFFSET('Water Data'!$G$29,0,10*ROW('Water Data'!G9))="","",OFFSET('Water Data'!$G$29,0,10*ROW('Water Data'!G9)))</f>
        <v/>
      </c>
      <c r="CE15" s="370" t="str">
        <f ca="1">+IF(OFFSET('Water Data'!$H$27,0,10*ROW('Water Data'!H9))="","",OFFSET('Water Data'!$H$27,0,10*ROW('Water Data'!H9)))</f>
        <v/>
      </c>
      <c r="CF15" s="370" t="str">
        <f ca="1">+IF(OFFSET('Water Data'!$H$28,0,10*ROW('Water Data'!H9))="","",OFFSET('Water Data'!$H$28,0,10*ROW('Water Data'!H9)))</f>
        <v>No</v>
      </c>
      <c r="CG15" s="370" t="str">
        <f ca="1">+IF(OFFSET('Water Data'!$H$29,0,10*ROW('Water Data'!H9))="","",OFFSET('Water Data'!$H$29,0,10*ROW('Water Data'!H9)))</f>
        <v/>
      </c>
      <c r="CH15" s="370" t="str">
        <f ca="1">+IF(OFFSET('Water Data'!$I$27,0,10*ROW('Water Data'!I9))="","",OFFSET('Water Data'!$I$27,0,10*ROW('Water Data'!I9)))</f>
        <v/>
      </c>
      <c r="CI15" s="370" t="str">
        <f ca="1">+IF(OFFSET('Water Data'!$I$28,0,10*ROW('Water Data'!I9))="","",OFFSET('Water Data'!$I$28,0,10*ROW('Water Data'!I9)))</f>
        <v>Yes</v>
      </c>
      <c r="CJ15" s="370" t="str">
        <f ca="1">+IF(OFFSET('Water Data'!$I$29,0,10*ROW('Water Data'!I9))="","",OFFSET('Water Data'!$I$29,0,10*ROW('Water Data'!I9)))</f>
        <v/>
      </c>
      <c r="CK15" s="370" t="str">
        <f ca="1">+IF(OFFSET('Sanitation Data'!$D$28,0,10*ROW('Sanitation Data'!D9))="","",OFFSET('Sanitation Data'!$D$28,0,10*ROW('Sanitation Data'!D9)))</f>
        <v/>
      </c>
      <c r="CL15" s="370" t="str">
        <f ca="1">+IF(OFFSET('Sanitation Data'!$D$29,0,10*ROW('Sanitation Data'!D9))="","",OFFSET('Sanitation Data'!$D$29,0,10*ROW('Sanitation Data'!D9)))</f>
        <v>Yes</v>
      </c>
      <c r="CM15" s="370" t="str">
        <f ca="1">+IF(OFFSET('Sanitation Data'!$D$30,0,10*ROW('Sanitation Data'!D9))="","",OFFSET('Sanitation Data'!$D$30,0,10*ROW('Sanitation Data'!D9)))</f>
        <v/>
      </c>
      <c r="CN15" s="370" t="str">
        <f ca="1">+IF(OFFSET('Sanitation Data'!$D$31,0,10*ROW('Sanitation Data'!D9))="","",OFFSET('Sanitation Data'!$D$31,0,10*ROW('Sanitation Data'!D9)))</f>
        <v/>
      </c>
      <c r="CO15" s="370" t="str">
        <f ca="1">+IF(OFFSET('Sanitation Data'!$D$32,0,10*ROW('Sanitation Data'!D9))="","",OFFSET('Sanitation Data'!$D$32,0,10*ROW('Sanitation Data'!D9)))</f>
        <v/>
      </c>
      <c r="CP15" s="370" t="str">
        <f ca="1">+IF(OFFSET('Sanitation Data'!$E$28,0,10*ROW('Sanitation Data'!E9))="","",OFFSET('Sanitation Data'!$E$28,0,10*ROW('Sanitation Data'!E9)))</f>
        <v/>
      </c>
      <c r="CQ15" s="370" t="str">
        <f ca="1">+IF(OFFSET('Sanitation Data'!$E$29,0,10*ROW('Sanitation Data'!E9))="","",OFFSET('Sanitation Data'!$E$29,0,10*ROW('Sanitation Data'!E9)))</f>
        <v/>
      </c>
      <c r="CR15" s="370" t="str">
        <f ca="1">+IF(OFFSET('Sanitation Data'!$E$30,0,10*ROW('Sanitation Data'!E9))="","",OFFSET('Sanitation Data'!$E$30,0,10*ROW('Sanitation Data'!E9)))</f>
        <v/>
      </c>
      <c r="CS15" s="370" t="str">
        <f ca="1">+IF(OFFSET('Sanitation Data'!$E$31,0,10*ROW('Sanitation Data'!E9))="","",OFFSET('Sanitation Data'!$E$31,0,10*ROW('Sanitation Data'!E9)))</f>
        <v/>
      </c>
      <c r="CT15" s="370" t="str">
        <f ca="1">+IF(OFFSET('Sanitation Data'!$E$32,0,10*ROW('Sanitation Data'!E9))="","",OFFSET('Sanitation Data'!$E$32,0,10*ROW('Sanitation Data'!E9)))</f>
        <v/>
      </c>
      <c r="CU15" s="370" t="str">
        <f ca="1">+IF(OFFSET('Sanitation Data'!$F$28,0,10*ROW('Sanitation Data'!F9))="","",OFFSET('Sanitation Data'!$F$28,0,10*ROW('Sanitation Data'!F9)))</f>
        <v/>
      </c>
      <c r="CV15" s="370" t="str">
        <f ca="1">+IF(OFFSET('Sanitation Data'!$F$29,0,10*ROW('Sanitation Data'!F9))="","",OFFSET('Sanitation Data'!$F$29,0,10*ROW('Sanitation Data'!F9)))</f>
        <v/>
      </c>
      <c r="CW15" s="370" t="str">
        <f ca="1">+IF(OFFSET('Sanitation Data'!$F$30,0,10*ROW('Sanitation Data'!F9))="","",OFFSET('Sanitation Data'!$F$30,0,10*ROW('Sanitation Data'!F9)))</f>
        <v/>
      </c>
      <c r="CX15" s="370" t="str">
        <f ca="1">+IF(OFFSET('Sanitation Data'!$F$31,0,10*ROW('Sanitation Data'!F9))="","",OFFSET('Sanitation Data'!$F$31,0,10*ROW('Sanitation Data'!F9)))</f>
        <v/>
      </c>
      <c r="CY15" s="370" t="str">
        <f ca="1">+IF(OFFSET('Sanitation Data'!$F$32,0,10*ROW('Sanitation Data'!F9))="","",OFFSET('Sanitation Data'!$F$32,0,10*ROW('Sanitation Data'!F9)))</f>
        <v/>
      </c>
      <c r="CZ15" s="370" t="str">
        <f ca="1">+IF(OFFSET('Sanitation Data'!$G$28,0,10*ROW('Sanitation Data'!G9))="","",OFFSET('Sanitation Data'!$G$28,0,10*ROW('Sanitation Data'!G9)))</f>
        <v/>
      </c>
      <c r="DA15" s="370" t="str">
        <f ca="1">+IF(OFFSET('Sanitation Data'!$G$29,0,10*ROW('Sanitation Data'!G9))="","",OFFSET('Sanitation Data'!$G$29,0,10*ROW('Sanitation Data'!G9)))</f>
        <v/>
      </c>
      <c r="DB15" s="370" t="str">
        <f ca="1">+IF(OFFSET('Sanitation Data'!$G$30,0,10*ROW('Sanitation Data'!G9))="","",OFFSET('Sanitation Data'!$G$30,0,10*ROW('Sanitation Data'!G9)))</f>
        <v/>
      </c>
      <c r="DC15" s="370" t="str">
        <f ca="1">+IF(OFFSET('Sanitation Data'!$G$31,0,10*ROW('Sanitation Data'!G9))="","",OFFSET('Sanitation Data'!$G$31,0,10*ROW('Sanitation Data'!G9)))</f>
        <v/>
      </c>
      <c r="DD15" s="370" t="str">
        <f ca="1">+IF(OFFSET('Sanitation Data'!$G$32,0,10*ROW('Sanitation Data'!G9))="","",OFFSET('Sanitation Data'!$G$32,0,10*ROW('Sanitation Data'!G9)))</f>
        <v/>
      </c>
      <c r="DE15" s="370" t="str">
        <f ca="1">+IF(OFFSET('Sanitation Data'!$H$28,0,10*ROW('Sanitation Data'!H9))="","",OFFSET('Sanitation Data'!$H$28,0,10*ROW('Sanitation Data'!H9)))</f>
        <v/>
      </c>
      <c r="DF15" s="370" t="str">
        <f ca="1">+IF(OFFSET('Sanitation Data'!$H$29,0,10*ROW('Sanitation Data'!H9))="","",OFFSET('Sanitation Data'!$H$29,0,10*ROW('Sanitation Data'!H9)))</f>
        <v>Yes</v>
      </c>
      <c r="DG15" s="370" t="str">
        <f ca="1">+IF(OFFSET('Sanitation Data'!$H$30,0,10*ROW('Sanitation Data'!H9))="","",OFFSET('Sanitation Data'!$H$30,0,10*ROW('Sanitation Data'!H9)))</f>
        <v/>
      </c>
      <c r="DH15" s="370" t="str">
        <f ca="1">+IF(OFFSET('Sanitation Data'!$H$31,0,10*ROW('Sanitation Data'!H9))="","",OFFSET('Sanitation Data'!$H$31,0,10*ROW('Sanitation Data'!H9)))</f>
        <v/>
      </c>
      <c r="DI15" s="370" t="str">
        <f ca="1">+IF(OFFSET('Sanitation Data'!$H$32,0,10*ROW('Sanitation Data'!H9))="","",OFFSET('Sanitation Data'!$H$32,0,10*ROW('Sanitation Data'!H9)))</f>
        <v/>
      </c>
      <c r="DJ15" s="370" t="str">
        <f ca="1">+IF(OFFSET('Sanitation Data'!$I$28,0,10*ROW('Sanitation Data'!I9))="","",OFFSET('Sanitation Data'!$I$28,0,10*ROW('Sanitation Data'!I9)))</f>
        <v/>
      </c>
      <c r="DK15" s="370" t="str">
        <f ca="1">+IF(OFFSET('Sanitation Data'!$I$29,0,10*ROW('Sanitation Data'!I9))="","",OFFSET('Sanitation Data'!$I$29,0,10*ROW('Sanitation Data'!I9)))</f>
        <v>Yes</v>
      </c>
      <c r="DL15" s="370" t="str">
        <f ca="1">+IF(OFFSET('Sanitation Data'!$I$30,0,10*ROW('Sanitation Data'!I9))="","",OFFSET('Sanitation Data'!$I$30,0,10*ROW('Sanitation Data'!I9)))</f>
        <v/>
      </c>
      <c r="DM15" s="370" t="str">
        <f ca="1">+IF(OFFSET('Sanitation Data'!$I$31,0,10*ROW('Sanitation Data'!I9))="","",OFFSET('Sanitation Data'!$I$31,0,10*ROW('Sanitation Data'!I9)))</f>
        <v/>
      </c>
      <c r="DN15" s="370" t="str">
        <f ca="1">+IF(OFFSET('Sanitation Data'!$I$32,0,10*ROW('Sanitation Data'!I9))="","",OFFSET('Sanitation Data'!$I$32,0,10*ROW('Sanitation Data'!I9)))</f>
        <v/>
      </c>
      <c r="DO15" s="370" t="str">
        <f ca="1">+IF(OFFSET('Hygiene Data'!$D$11,0,10*ROW('Hygiene Data'!D9))="","",OFFSET('Hygiene Data'!$D$11,0,10*ROW('Hygiene Data'!D9)))</f>
        <v>Yes</v>
      </c>
      <c r="DP15" s="370" t="str">
        <f ca="1">+IF(OFFSET('Hygiene Data'!$D$12,0,10*ROW('Hygiene Data'!D9))="","",OFFSET('Hygiene Data'!$D$12,0,10*ROW('Hygiene Data'!D9)))</f>
        <v/>
      </c>
      <c r="DQ15" s="370" t="str">
        <f ca="1">+IF(OFFSET('Hygiene Data'!$D$13,0,10*ROW('Hygiene Data'!D9))="","",OFFSET('Hygiene Data'!$D$13,0,10*ROW('Hygiene Data'!D9)))</f>
        <v/>
      </c>
      <c r="DR15" s="370" t="str">
        <f ca="1">+IF(OFFSET('Hygiene Data'!$E$11,0,10*ROW('Hygiene Data'!E9))="","",OFFSET('Hygiene Data'!$E$11,0,10*ROW('Hygiene Data'!E9)))</f>
        <v/>
      </c>
      <c r="DS15" s="370" t="str">
        <f ca="1">+IF(OFFSET('Hygiene Data'!$E$12,0,10*ROW('Hygiene Data'!E9))="","",OFFSET('Hygiene Data'!$E$12,0,10*ROW('Hygiene Data'!E9)))</f>
        <v/>
      </c>
      <c r="DT15" s="370" t="str">
        <f ca="1">+IF(OFFSET('Hygiene Data'!$E$13,0,10*ROW('Hygiene Data'!E9))="","",OFFSET('Hygiene Data'!$E$13,0,10*ROW('Hygiene Data'!E9)))</f>
        <v/>
      </c>
      <c r="DU15" s="370" t="str">
        <f ca="1">+IF(OFFSET('Hygiene Data'!$F$11,0,10*ROW('Hygiene Data'!F9))="","",OFFSET('Hygiene Data'!$F$11,0,10*ROW('Hygiene Data'!F9)))</f>
        <v/>
      </c>
      <c r="DV15" s="370" t="str">
        <f ca="1">+IF(OFFSET('Hygiene Data'!$F$12,0,10*ROW('Hygiene Data'!F9))="","",OFFSET('Hygiene Data'!$F$12,0,10*ROW('Hygiene Data'!F9)))</f>
        <v/>
      </c>
      <c r="DW15" s="370" t="str">
        <f ca="1">+IF(OFFSET('Hygiene Data'!$F$13,0,10*ROW('Hygiene Data'!F9))="","",OFFSET('Hygiene Data'!$F$13,0,10*ROW('Hygiene Data'!F9)))</f>
        <v/>
      </c>
      <c r="DX15" s="370" t="str">
        <f ca="1">+IF(OFFSET('Hygiene Data'!$G$11,0,10*ROW('Hygiene Data'!G9))="","",OFFSET('Hygiene Data'!$G$11,0,10*ROW('Hygiene Data'!G9)))</f>
        <v/>
      </c>
      <c r="DY15" s="370" t="str">
        <f ca="1">+IF(OFFSET('Hygiene Data'!$G$12,0,10*ROW('Hygiene Data'!G9))="","",OFFSET('Hygiene Data'!$G$12,0,10*ROW('Hygiene Data'!G9)))</f>
        <v/>
      </c>
      <c r="DZ15" s="370" t="str">
        <f ca="1">+IF(OFFSET('Hygiene Data'!$G$13,0,10*ROW('Hygiene Data'!G9))="","",OFFSET('Hygiene Data'!$G$13,0,10*ROW('Hygiene Data'!G9)))</f>
        <v/>
      </c>
      <c r="EA15" s="370" t="str">
        <f ca="1">+IF(OFFSET('Hygiene Data'!$H$11,0,10*ROW('Hygiene Data'!H9))="","",OFFSET('Hygiene Data'!$H$11,0,10*ROW('Hygiene Data'!H9)))</f>
        <v>Yes</v>
      </c>
      <c r="EB15" s="370" t="str">
        <f ca="1">+IF(OFFSET('Hygiene Data'!$H$12,0,10*ROW('Hygiene Data'!H9))="","",OFFSET('Hygiene Data'!$H$12,0,10*ROW('Hygiene Data'!H9)))</f>
        <v/>
      </c>
      <c r="EC15" s="370" t="str">
        <f ca="1">+IF(OFFSET('Hygiene Data'!$H$13,0,10*ROW('Hygiene Data'!H9))="","",OFFSET('Hygiene Data'!$H$13,0,10*ROW('Hygiene Data'!H9)))</f>
        <v/>
      </c>
      <c r="ED15" s="370" t="str">
        <f ca="1">+IF(OFFSET('Hygiene Data'!$I$11,0,10*ROW('Hygiene Data'!I9))="","",OFFSET('Hygiene Data'!$I$11,0,10*ROW('Hygiene Data'!I9)))</f>
        <v>Yes</v>
      </c>
      <c r="EE15" s="370" t="str">
        <f ca="1">+IF(OFFSET('Hygiene Data'!$I$12,0,10*ROW('Hygiene Data'!I9))="","",OFFSET('Hygiene Data'!$I$12,0,10*ROW('Hygiene Data'!I9)))</f>
        <v/>
      </c>
      <c r="EF15" s="370" t="str">
        <f ca="1">+IF(OFFSET('Hygiene Data'!$I$13,0,10*ROW('Hygiene Data'!I9))="","",OFFSET('Hygiene Data'!$I$13,0,10*ROW('Hygiene Data'!I9)))</f>
        <v/>
      </c>
    </row>
    <row r="16" spans="1:136" x14ac:dyDescent="0.25">
      <c r="A16" s="479" t="str">
        <f ca="1">+IF(OFFSET('Water Data'!$B$2,0,10*ROW('Water Data'!E10))="","",OFFSET('Water Data'!$B$2,0,10*ROW('Water Data'!E10)))</f>
        <v>TUN_2018_UIS</v>
      </c>
      <c r="B16" s="47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آخر</v>
      </c>
      <c r="C16" s="506">
        <f t="shared" ca="1" si="0"/>
        <v>2018</v>
      </c>
      <c r="D16" s="50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7" t="str">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[99]</v>
      </c>
      <c r="F16" s="50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7" t="str">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[98]</v>
      </c>
      <c r="R16" s="50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7">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99.729239843470168</v>
      </c>
      <c r="U16" s="50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9">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99.513016371429941</v>
      </c>
      <c r="BA16" s="58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9">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99.525319999999994</v>
      </c>
      <c r="BM16" s="50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9">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99.473464664668498</v>
      </c>
      <c r="BP16" s="50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0" t="str">
        <f ca="1">+IF(OFFSET('Water Data'!$D$27,0,10*ROW('Water Data'!D10))="","",OFFSET('Water Data'!$D$27,0,10*ROW('Water Data'!D10)))</f>
        <v/>
      </c>
      <c r="BT16" s="370" t="str">
        <f ca="1">+IF(OFFSET('Water Data'!$D$28,0,10*ROW('Water Data'!D10))="","",OFFSET('Water Data'!$D$28,0,10*ROW('Water Data'!D10)))</f>
        <v>No</v>
      </c>
      <c r="BU16" s="370" t="str">
        <f ca="1">+IF(OFFSET('Water Data'!$D$29,0,10*ROW('Water Data'!D10))="","",OFFSET('Water Data'!$D$29,0,10*ROW('Water Data'!D10)))</f>
        <v/>
      </c>
      <c r="BV16" s="370" t="str">
        <f ca="1">+IF(OFFSET('Water Data'!$E$27,0,10*ROW('Water Data'!E10))="","",OFFSET('Water Data'!$E$27,0,10*ROW('Water Data'!E10)))</f>
        <v/>
      </c>
      <c r="BW16" s="370" t="str">
        <f ca="1">+IF(OFFSET('Water Data'!$E$28,0,10*ROW('Water Data'!E10))="","",OFFSET('Water Data'!$E$28,0,10*ROW('Water Data'!E10)))</f>
        <v/>
      </c>
      <c r="BX16" s="370" t="str">
        <f ca="1">+IF(OFFSET('Water Data'!$E$29,0,10*ROW('Water Data'!E10))="","",OFFSET('Water Data'!$E$29,0,10*ROW('Water Data'!E10)))</f>
        <v/>
      </c>
      <c r="BY16" s="370" t="str">
        <f ca="1">+IF(OFFSET('Water Data'!$F$27,0,10*ROW('Water Data'!F10))="","",OFFSET('Water Data'!$F$27,0,10*ROW('Water Data'!F10)))</f>
        <v/>
      </c>
      <c r="BZ16" s="370" t="str">
        <f ca="1">+IF(OFFSET('Water Data'!$F$28,0,10*ROW('Water Data'!F10))="","",OFFSET('Water Data'!$F$28,0,10*ROW('Water Data'!F10)))</f>
        <v/>
      </c>
      <c r="CA16" s="370" t="str">
        <f ca="1">+IF(OFFSET('Water Data'!$F$29,0,10*ROW('Water Data'!F10))="","",OFFSET('Water Data'!$F$29,0,10*ROW('Water Data'!F10)))</f>
        <v/>
      </c>
      <c r="CB16" s="370" t="str">
        <f ca="1">+IF(OFFSET('Water Data'!$G$27,0,10*ROW('Water Data'!G10))="","",OFFSET('Water Data'!$G$27,0,10*ROW('Water Data'!G10)))</f>
        <v/>
      </c>
      <c r="CC16" s="370" t="str">
        <f ca="1">+IF(OFFSET('Water Data'!$G$28,0,10*ROW('Water Data'!G10))="","",OFFSET('Water Data'!$G$28,0,10*ROW('Water Data'!G10)))</f>
        <v/>
      </c>
      <c r="CD16" s="370" t="str">
        <f ca="1">+IF(OFFSET('Water Data'!$G$29,0,10*ROW('Water Data'!G10))="","",OFFSET('Water Data'!$G$29,0,10*ROW('Water Data'!G10)))</f>
        <v/>
      </c>
      <c r="CE16" s="370" t="str">
        <f ca="1">+IF(OFFSET('Water Data'!$H$27,0,10*ROW('Water Data'!H10))="","",OFFSET('Water Data'!$H$27,0,10*ROW('Water Data'!H10)))</f>
        <v/>
      </c>
      <c r="CF16" s="370" t="str">
        <f ca="1">+IF(OFFSET('Water Data'!$H$28,0,10*ROW('Water Data'!H10))="","",OFFSET('Water Data'!$H$28,0,10*ROW('Water Data'!H10)))</f>
        <v>No</v>
      </c>
      <c r="CG16" s="370" t="str">
        <f ca="1">+IF(OFFSET('Water Data'!$H$29,0,10*ROW('Water Data'!H10))="","",OFFSET('Water Data'!$H$29,0,10*ROW('Water Data'!H10)))</f>
        <v/>
      </c>
      <c r="CH16" s="370" t="str">
        <f ca="1">+IF(OFFSET('Water Data'!$I$27,0,10*ROW('Water Data'!I10))="","",OFFSET('Water Data'!$I$27,0,10*ROW('Water Data'!I10)))</f>
        <v/>
      </c>
      <c r="CI16" s="370" t="str">
        <f ca="1">+IF(OFFSET('Water Data'!$I$28,0,10*ROW('Water Data'!I10))="","",OFFSET('Water Data'!$I$28,0,10*ROW('Water Data'!I10)))</f>
        <v>Yes</v>
      </c>
      <c r="CJ16" s="370" t="str">
        <f ca="1">+IF(OFFSET('Water Data'!$I$29,0,10*ROW('Water Data'!I10))="","",OFFSET('Water Data'!$I$29,0,10*ROW('Water Data'!I10)))</f>
        <v/>
      </c>
      <c r="CK16" s="370" t="str">
        <f ca="1">+IF(OFFSET('Sanitation Data'!$D$28,0,10*ROW('Sanitation Data'!D10))="","",OFFSET('Sanitation Data'!$D$28,0,10*ROW('Sanitation Data'!D10)))</f>
        <v/>
      </c>
      <c r="CL16" s="370" t="str">
        <f ca="1">+IF(OFFSET('Sanitation Data'!$D$29,0,10*ROW('Sanitation Data'!D10))="","",OFFSET('Sanitation Data'!$D$29,0,10*ROW('Sanitation Data'!D10)))</f>
        <v/>
      </c>
      <c r="CM16" s="370" t="str">
        <f ca="1">+IF(OFFSET('Sanitation Data'!$D$30,0,10*ROW('Sanitation Data'!D10))="","",OFFSET('Sanitation Data'!$D$30,0,10*ROW('Sanitation Data'!D10)))</f>
        <v/>
      </c>
      <c r="CN16" s="370" t="str">
        <f ca="1">+IF(OFFSET('Sanitation Data'!$D$31,0,10*ROW('Sanitation Data'!D10))="","",OFFSET('Sanitation Data'!$D$31,0,10*ROW('Sanitation Data'!D10)))</f>
        <v/>
      </c>
      <c r="CO16" s="370" t="str">
        <f ca="1">+IF(OFFSET('Sanitation Data'!$D$32,0,10*ROW('Sanitation Data'!D10))="","",OFFSET('Sanitation Data'!$D$32,0,10*ROW('Sanitation Data'!D10)))</f>
        <v/>
      </c>
      <c r="CP16" s="370" t="str">
        <f ca="1">+IF(OFFSET('Sanitation Data'!$E$28,0,10*ROW('Sanitation Data'!E10))="","",OFFSET('Sanitation Data'!$E$28,0,10*ROW('Sanitation Data'!E10)))</f>
        <v/>
      </c>
      <c r="CQ16" s="370" t="str">
        <f ca="1">+IF(OFFSET('Sanitation Data'!$E$29,0,10*ROW('Sanitation Data'!E10))="","",OFFSET('Sanitation Data'!$E$29,0,10*ROW('Sanitation Data'!E10)))</f>
        <v/>
      </c>
      <c r="CR16" s="370" t="str">
        <f ca="1">+IF(OFFSET('Sanitation Data'!$E$30,0,10*ROW('Sanitation Data'!E10))="","",OFFSET('Sanitation Data'!$E$30,0,10*ROW('Sanitation Data'!E10)))</f>
        <v/>
      </c>
      <c r="CS16" s="370" t="str">
        <f ca="1">+IF(OFFSET('Sanitation Data'!$E$31,0,10*ROW('Sanitation Data'!E10))="","",OFFSET('Sanitation Data'!$E$31,0,10*ROW('Sanitation Data'!E10)))</f>
        <v/>
      </c>
      <c r="CT16" s="370" t="str">
        <f ca="1">+IF(OFFSET('Sanitation Data'!$E$32,0,10*ROW('Sanitation Data'!E10))="","",OFFSET('Sanitation Data'!$E$32,0,10*ROW('Sanitation Data'!E10)))</f>
        <v/>
      </c>
      <c r="CU16" s="370" t="str">
        <f ca="1">+IF(OFFSET('Sanitation Data'!$F$28,0,10*ROW('Sanitation Data'!F10))="","",OFFSET('Sanitation Data'!$F$28,0,10*ROW('Sanitation Data'!F10)))</f>
        <v/>
      </c>
      <c r="CV16" s="370" t="str">
        <f ca="1">+IF(OFFSET('Sanitation Data'!$F$29,0,10*ROW('Sanitation Data'!F10))="","",OFFSET('Sanitation Data'!$F$29,0,10*ROW('Sanitation Data'!F10)))</f>
        <v/>
      </c>
      <c r="CW16" s="370" t="str">
        <f ca="1">+IF(OFFSET('Sanitation Data'!$F$30,0,10*ROW('Sanitation Data'!F10))="","",OFFSET('Sanitation Data'!$F$30,0,10*ROW('Sanitation Data'!F10)))</f>
        <v/>
      </c>
      <c r="CX16" s="370" t="str">
        <f ca="1">+IF(OFFSET('Sanitation Data'!$F$31,0,10*ROW('Sanitation Data'!F10))="","",OFFSET('Sanitation Data'!$F$31,0,10*ROW('Sanitation Data'!F10)))</f>
        <v/>
      </c>
      <c r="CY16" s="370" t="str">
        <f ca="1">+IF(OFFSET('Sanitation Data'!$F$32,0,10*ROW('Sanitation Data'!F10))="","",OFFSET('Sanitation Data'!$F$32,0,10*ROW('Sanitation Data'!F10)))</f>
        <v/>
      </c>
      <c r="CZ16" s="370" t="str">
        <f ca="1">+IF(OFFSET('Sanitation Data'!$G$28,0,10*ROW('Sanitation Data'!G10))="","",OFFSET('Sanitation Data'!$G$28,0,10*ROW('Sanitation Data'!G10)))</f>
        <v/>
      </c>
      <c r="DA16" s="370" t="str">
        <f ca="1">+IF(OFFSET('Sanitation Data'!$G$29,0,10*ROW('Sanitation Data'!G10))="","",OFFSET('Sanitation Data'!$G$29,0,10*ROW('Sanitation Data'!G10)))</f>
        <v/>
      </c>
      <c r="DB16" s="370" t="str">
        <f ca="1">+IF(OFFSET('Sanitation Data'!$G$30,0,10*ROW('Sanitation Data'!G10))="","",OFFSET('Sanitation Data'!$G$30,0,10*ROW('Sanitation Data'!G10)))</f>
        <v/>
      </c>
      <c r="DC16" s="370" t="str">
        <f ca="1">+IF(OFFSET('Sanitation Data'!$G$31,0,10*ROW('Sanitation Data'!G10))="","",OFFSET('Sanitation Data'!$G$31,0,10*ROW('Sanitation Data'!G10)))</f>
        <v/>
      </c>
      <c r="DD16" s="370" t="str">
        <f ca="1">+IF(OFFSET('Sanitation Data'!$G$32,0,10*ROW('Sanitation Data'!G10))="","",OFFSET('Sanitation Data'!$G$32,0,10*ROW('Sanitation Data'!G10)))</f>
        <v/>
      </c>
      <c r="DE16" s="370" t="str">
        <f ca="1">+IF(OFFSET('Sanitation Data'!$H$28,0,10*ROW('Sanitation Data'!H10))="","",OFFSET('Sanitation Data'!$H$28,0,10*ROW('Sanitation Data'!H10)))</f>
        <v/>
      </c>
      <c r="DF16" s="370" t="str">
        <f ca="1">+IF(OFFSET('Sanitation Data'!$H$29,0,10*ROW('Sanitation Data'!H10))="","",OFFSET('Sanitation Data'!$H$29,0,10*ROW('Sanitation Data'!H10)))</f>
        <v/>
      </c>
      <c r="DG16" s="370" t="str">
        <f ca="1">+IF(OFFSET('Sanitation Data'!$H$30,0,10*ROW('Sanitation Data'!H10))="","",OFFSET('Sanitation Data'!$H$30,0,10*ROW('Sanitation Data'!H10)))</f>
        <v/>
      </c>
      <c r="DH16" s="370" t="str">
        <f ca="1">+IF(OFFSET('Sanitation Data'!$H$31,0,10*ROW('Sanitation Data'!H10))="","",OFFSET('Sanitation Data'!$H$31,0,10*ROW('Sanitation Data'!H10)))</f>
        <v/>
      </c>
      <c r="DI16" s="370" t="str">
        <f ca="1">+IF(OFFSET('Sanitation Data'!$H$32,0,10*ROW('Sanitation Data'!H10))="","",OFFSET('Sanitation Data'!$H$32,0,10*ROW('Sanitation Data'!H10)))</f>
        <v/>
      </c>
      <c r="DJ16" s="370" t="str">
        <f ca="1">+IF(OFFSET('Sanitation Data'!$I$28,0,10*ROW('Sanitation Data'!I10))="","",OFFSET('Sanitation Data'!$I$28,0,10*ROW('Sanitation Data'!I10)))</f>
        <v/>
      </c>
      <c r="DK16" s="370" t="str">
        <f ca="1">+IF(OFFSET('Sanitation Data'!$I$29,0,10*ROW('Sanitation Data'!I10))="","",OFFSET('Sanitation Data'!$I$29,0,10*ROW('Sanitation Data'!I10)))</f>
        <v/>
      </c>
      <c r="DL16" s="370" t="str">
        <f ca="1">+IF(OFFSET('Sanitation Data'!$I$30,0,10*ROW('Sanitation Data'!I10))="","",OFFSET('Sanitation Data'!$I$30,0,10*ROW('Sanitation Data'!I10)))</f>
        <v/>
      </c>
      <c r="DM16" s="370" t="str">
        <f ca="1">+IF(OFFSET('Sanitation Data'!$I$31,0,10*ROW('Sanitation Data'!I10))="","",OFFSET('Sanitation Data'!$I$31,0,10*ROW('Sanitation Data'!I10)))</f>
        <v/>
      </c>
      <c r="DN16" s="370" t="str">
        <f ca="1">+IF(OFFSET('Sanitation Data'!$I$32,0,10*ROW('Sanitation Data'!I10))="","",OFFSET('Sanitation Data'!$I$32,0,10*ROW('Sanitation Data'!I10)))</f>
        <v/>
      </c>
      <c r="DO16" s="370" t="str">
        <f ca="1">+IF(OFFSET('Hygiene Data'!$D$11,0,10*ROW('Hygiene Data'!D10))="","",OFFSET('Hygiene Data'!$D$11,0,10*ROW('Hygiene Data'!D10)))</f>
        <v>Yes</v>
      </c>
      <c r="DP16" s="370" t="str">
        <f ca="1">+IF(OFFSET('Hygiene Data'!$D$12,0,10*ROW('Hygiene Data'!D10))="","",OFFSET('Hygiene Data'!$D$12,0,10*ROW('Hygiene Data'!D10)))</f>
        <v/>
      </c>
      <c r="DQ16" s="370" t="str">
        <f ca="1">+IF(OFFSET('Hygiene Data'!$D$13,0,10*ROW('Hygiene Data'!D10))="","",OFFSET('Hygiene Data'!$D$13,0,10*ROW('Hygiene Data'!D10)))</f>
        <v/>
      </c>
      <c r="DR16" s="370" t="str">
        <f ca="1">+IF(OFFSET('Hygiene Data'!$E$11,0,10*ROW('Hygiene Data'!E10))="","",OFFSET('Hygiene Data'!$E$11,0,10*ROW('Hygiene Data'!E10)))</f>
        <v/>
      </c>
      <c r="DS16" s="370" t="str">
        <f ca="1">+IF(OFFSET('Hygiene Data'!$E$12,0,10*ROW('Hygiene Data'!E10))="","",OFFSET('Hygiene Data'!$E$12,0,10*ROW('Hygiene Data'!E10)))</f>
        <v/>
      </c>
      <c r="DT16" s="370" t="str">
        <f ca="1">+IF(OFFSET('Hygiene Data'!$E$13,0,10*ROW('Hygiene Data'!E10))="","",OFFSET('Hygiene Data'!$E$13,0,10*ROW('Hygiene Data'!E10)))</f>
        <v/>
      </c>
      <c r="DU16" s="370" t="str">
        <f ca="1">+IF(OFFSET('Hygiene Data'!$F$11,0,10*ROW('Hygiene Data'!F10))="","",OFFSET('Hygiene Data'!$F$11,0,10*ROW('Hygiene Data'!F10)))</f>
        <v/>
      </c>
      <c r="DV16" s="370" t="str">
        <f ca="1">+IF(OFFSET('Hygiene Data'!$F$12,0,10*ROW('Hygiene Data'!F10))="","",OFFSET('Hygiene Data'!$F$12,0,10*ROW('Hygiene Data'!F10)))</f>
        <v/>
      </c>
      <c r="DW16" s="370" t="str">
        <f ca="1">+IF(OFFSET('Hygiene Data'!$F$13,0,10*ROW('Hygiene Data'!F10))="","",OFFSET('Hygiene Data'!$F$13,0,10*ROW('Hygiene Data'!F10)))</f>
        <v/>
      </c>
      <c r="DX16" s="370" t="str">
        <f ca="1">+IF(OFFSET('Hygiene Data'!$G$11,0,10*ROW('Hygiene Data'!G10))="","",OFFSET('Hygiene Data'!$G$11,0,10*ROW('Hygiene Data'!G10)))</f>
        <v/>
      </c>
      <c r="DY16" s="370" t="str">
        <f ca="1">+IF(OFFSET('Hygiene Data'!$G$12,0,10*ROW('Hygiene Data'!G10))="","",OFFSET('Hygiene Data'!$G$12,0,10*ROW('Hygiene Data'!G10)))</f>
        <v/>
      </c>
      <c r="DZ16" s="370" t="str">
        <f ca="1">+IF(OFFSET('Hygiene Data'!$G$13,0,10*ROW('Hygiene Data'!G10))="","",OFFSET('Hygiene Data'!$G$13,0,10*ROW('Hygiene Data'!G10)))</f>
        <v/>
      </c>
      <c r="EA16" s="370" t="str">
        <f ca="1">+IF(OFFSET('Hygiene Data'!$H$11,0,10*ROW('Hygiene Data'!H10))="","",OFFSET('Hygiene Data'!$H$11,0,10*ROW('Hygiene Data'!H10)))</f>
        <v>Yes</v>
      </c>
      <c r="EB16" s="370" t="str">
        <f ca="1">+IF(OFFSET('Hygiene Data'!$H$12,0,10*ROW('Hygiene Data'!H10))="","",OFFSET('Hygiene Data'!$H$12,0,10*ROW('Hygiene Data'!H10)))</f>
        <v/>
      </c>
      <c r="EC16" s="370" t="str">
        <f ca="1">+IF(OFFSET('Hygiene Data'!$H$13,0,10*ROW('Hygiene Data'!H10))="","",OFFSET('Hygiene Data'!$H$13,0,10*ROW('Hygiene Data'!H10)))</f>
        <v/>
      </c>
      <c r="ED16" s="370" t="str">
        <f ca="1">+IF(OFFSET('Hygiene Data'!$I$11,0,10*ROW('Hygiene Data'!I10))="","",OFFSET('Hygiene Data'!$I$11,0,10*ROW('Hygiene Data'!I10)))</f>
        <v>Yes</v>
      </c>
      <c r="EE16" s="370" t="str">
        <f ca="1">+IF(OFFSET('Hygiene Data'!$I$12,0,10*ROW('Hygiene Data'!I10))="","",OFFSET('Hygiene Data'!$I$12,0,10*ROW('Hygiene Data'!I10)))</f>
        <v/>
      </c>
      <c r="EF16" s="370" t="str">
        <f ca="1">+IF(OFFSET('Hygiene Data'!$I$13,0,10*ROW('Hygiene Data'!I10))="","",OFFSET('Hygiene Data'!$I$13,0,10*ROW('Hygiene Data'!I10)))</f>
        <v/>
      </c>
    </row>
    <row r="17" spans="1:136" x14ac:dyDescent="0.25">
      <c r="A17" s="479" t="str">
        <f ca="1">+IF(OFFSET('Water Data'!$B$2,0,10*ROW('Water Data'!E11))="","",OFFSET('Water Data'!$B$2,0,10*ROW('Water Data'!E11)))</f>
        <v>TUN_2020_UIS</v>
      </c>
      <c r="B17" s="47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آخر</v>
      </c>
      <c r="C17" s="506">
        <f t="shared" ca="1" si="0"/>
        <v>2020</v>
      </c>
      <c r="D17" s="50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7" t="str">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[99]</v>
      </c>
      <c r="F17" s="507"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7"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7">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99.325719145597063</v>
      </c>
      <c r="U17" s="50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8">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99.442701710989468</v>
      </c>
      <c r="X17" s="50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8">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99.749179999999996</v>
      </c>
      <c r="AR17" s="50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8">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99.134868762223917</v>
      </c>
      <c r="AW17" s="50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9">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99.134868762223917</v>
      </c>
      <c r="BP17" s="50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0" t="str">
        <f ca="1">+IF(OFFSET('Water Data'!$D$27,0,10*ROW('Water Data'!D11))="","",OFFSET('Water Data'!$D$27,0,10*ROW('Water Data'!D11)))</f>
        <v/>
      </c>
      <c r="BT17" s="370" t="str">
        <f ca="1">+IF(OFFSET('Water Data'!$D$28,0,10*ROW('Water Data'!D11))="","",OFFSET('Water Data'!$D$28,0,10*ROW('Water Data'!D11)))</f>
        <v>No</v>
      </c>
      <c r="BU17" s="370" t="str">
        <f ca="1">+IF(OFFSET('Water Data'!$D$29,0,10*ROW('Water Data'!D11))="","",OFFSET('Water Data'!$D$29,0,10*ROW('Water Data'!D11)))</f>
        <v/>
      </c>
      <c r="BV17" s="370" t="str">
        <f ca="1">+IF(OFFSET('Water Data'!$E$27,0,10*ROW('Water Data'!E11))="","",OFFSET('Water Data'!$E$27,0,10*ROW('Water Data'!E11)))</f>
        <v/>
      </c>
      <c r="BW17" s="370" t="str">
        <f ca="1">+IF(OFFSET('Water Data'!$E$28,0,10*ROW('Water Data'!E11))="","",OFFSET('Water Data'!$E$28,0,10*ROW('Water Data'!E11)))</f>
        <v/>
      </c>
      <c r="BX17" s="370" t="str">
        <f ca="1">+IF(OFFSET('Water Data'!$E$29,0,10*ROW('Water Data'!E11))="","",OFFSET('Water Data'!$E$29,0,10*ROW('Water Data'!E11)))</f>
        <v/>
      </c>
      <c r="BY17" s="370" t="str">
        <f ca="1">+IF(OFFSET('Water Data'!$F$27,0,10*ROW('Water Data'!F11))="","",OFFSET('Water Data'!$F$27,0,10*ROW('Water Data'!F11)))</f>
        <v/>
      </c>
      <c r="BZ17" s="370" t="str">
        <f ca="1">+IF(OFFSET('Water Data'!$F$28,0,10*ROW('Water Data'!F11))="","",OFFSET('Water Data'!$F$28,0,10*ROW('Water Data'!F11)))</f>
        <v/>
      </c>
      <c r="CA17" s="370" t="str">
        <f ca="1">+IF(OFFSET('Water Data'!$F$29,0,10*ROW('Water Data'!F11))="","",OFFSET('Water Data'!$F$29,0,10*ROW('Water Data'!F11)))</f>
        <v/>
      </c>
      <c r="CB17" s="370" t="str">
        <f ca="1">+IF(OFFSET('Water Data'!$G$27,0,10*ROW('Water Data'!G11))="","",OFFSET('Water Data'!$G$27,0,10*ROW('Water Data'!G11)))</f>
        <v/>
      </c>
      <c r="CC17" s="370" t="str">
        <f ca="1">+IF(OFFSET('Water Data'!$G$28,0,10*ROW('Water Data'!G11))="","",OFFSET('Water Data'!$G$28,0,10*ROW('Water Data'!G11)))</f>
        <v/>
      </c>
      <c r="CD17" s="370" t="str">
        <f ca="1">+IF(OFFSET('Water Data'!$G$29,0,10*ROW('Water Data'!G11))="","",OFFSET('Water Data'!$G$29,0,10*ROW('Water Data'!G11)))</f>
        <v/>
      </c>
      <c r="CE17" s="370" t="str">
        <f ca="1">+IF(OFFSET('Water Data'!$H$27,0,10*ROW('Water Data'!H11))="","",OFFSET('Water Data'!$H$27,0,10*ROW('Water Data'!H11)))</f>
        <v/>
      </c>
      <c r="CF17" s="370" t="str">
        <f ca="1">+IF(OFFSET('Water Data'!$H$28,0,10*ROW('Water Data'!H11))="","",OFFSET('Water Data'!$H$28,0,10*ROW('Water Data'!H11)))</f>
        <v/>
      </c>
      <c r="CG17" s="370" t="str">
        <f ca="1">+IF(OFFSET('Water Data'!$H$29,0,10*ROW('Water Data'!H11))="","",OFFSET('Water Data'!$H$29,0,10*ROW('Water Data'!H11)))</f>
        <v/>
      </c>
      <c r="CH17" s="370" t="str">
        <f ca="1">+IF(OFFSET('Water Data'!$I$27,0,10*ROW('Water Data'!I11))="","",OFFSET('Water Data'!$I$27,0,10*ROW('Water Data'!I11)))</f>
        <v/>
      </c>
      <c r="CI17" s="370" t="str">
        <f ca="1">+IF(OFFSET('Water Data'!$I$28,0,10*ROW('Water Data'!I11))="","",OFFSET('Water Data'!$I$28,0,10*ROW('Water Data'!I11)))</f>
        <v>Yes</v>
      </c>
      <c r="CJ17" s="370" t="str">
        <f ca="1">+IF(OFFSET('Water Data'!$I$29,0,10*ROW('Water Data'!I11))="","",OFFSET('Water Data'!$I$29,0,10*ROW('Water Data'!I11)))</f>
        <v/>
      </c>
      <c r="CK17" s="370" t="str">
        <f ca="1">+IF(OFFSET('Sanitation Data'!$D$28,0,10*ROW('Sanitation Data'!D11))="","",OFFSET('Sanitation Data'!$D$28,0,10*ROW('Sanitation Data'!D11)))</f>
        <v/>
      </c>
      <c r="CL17" s="370" t="str">
        <f ca="1">+IF(OFFSET('Sanitation Data'!$D$29,0,10*ROW('Sanitation Data'!D11))="","",OFFSET('Sanitation Data'!$D$29,0,10*ROW('Sanitation Data'!D11)))</f>
        <v>Yes</v>
      </c>
      <c r="CM17" s="370" t="str">
        <f ca="1">+IF(OFFSET('Sanitation Data'!$D$30,0,10*ROW('Sanitation Data'!D11))="","",OFFSET('Sanitation Data'!$D$30,0,10*ROW('Sanitation Data'!D11)))</f>
        <v/>
      </c>
      <c r="CN17" s="370" t="str">
        <f ca="1">+IF(OFFSET('Sanitation Data'!$D$31,0,10*ROW('Sanitation Data'!D11))="","",OFFSET('Sanitation Data'!$D$31,0,10*ROW('Sanitation Data'!D11)))</f>
        <v/>
      </c>
      <c r="CO17" s="370" t="str">
        <f ca="1">+IF(OFFSET('Sanitation Data'!$D$32,0,10*ROW('Sanitation Data'!D11))="","",OFFSET('Sanitation Data'!$D$32,0,10*ROW('Sanitation Data'!D11)))</f>
        <v/>
      </c>
      <c r="CP17" s="370" t="str">
        <f ca="1">+IF(OFFSET('Sanitation Data'!$E$28,0,10*ROW('Sanitation Data'!E11))="","",OFFSET('Sanitation Data'!$E$28,0,10*ROW('Sanitation Data'!E11)))</f>
        <v/>
      </c>
      <c r="CQ17" s="370" t="str">
        <f ca="1">+IF(OFFSET('Sanitation Data'!$E$29,0,10*ROW('Sanitation Data'!E11))="","",OFFSET('Sanitation Data'!$E$29,0,10*ROW('Sanitation Data'!E11)))</f>
        <v/>
      </c>
      <c r="CR17" s="370" t="str">
        <f ca="1">+IF(OFFSET('Sanitation Data'!$E$30,0,10*ROW('Sanitation Data'!E11))="","",OFFSET('Sanitation Data'!$E$30,0,10*ROW('Sanitation Data'!E11)))</f>
        <v/>
      </c>
      <c r="CS17" s="370" t="str">
        <f ca="1">+IF(OFFSET('Sanitation Data'!$E$31,0,10*ROW('Sanitation Data'!E11))="","",OFFSET('Sanitation Data'!$E$31,0,10*ROW('Sanitation Data'!E11)))</f>
        <v/>
      </c>
      <c r="CT17" s="370" t="str">
        <f ca="1">+IF(OFFSET('Sanitation Data'!$E$32,0,10*ROW('Sanitation Data'!E11))="","",OFFSET('Sanitation Data'!$E$32,0,10*ROW('Sanitation Data'!E11)))</f>
        <v/>
      </c>
      <c r="CU17" s="370" t="str">
        <f ca="1">+IF(OFFSET('Sanitation Data'!$F$28,0,10*ROW('Sanitation Data'!F11))="","",OFFSET('Sanitation Data'!$F$28,0,10*ROW('Sanitation Data'!F11)))</f>
        <v/>
      </c>
      <c r="CV17" s="370" t="str">
        <f ca="1">+IF(OFFSET('Sanitation Data'!$F$29,0,10*ROW('Sanitation Data'!F11))="","",OFFSET('Sanitation Data'!$F$29,0,10*ROW('Sanitation Data'!F11)))</f>
        <v/>
      </c>
      <c r="CW17" s="370" t="str">
        <f ca="1">+IF(OFFSET('Sanitation Data'!$F$30,0,10*ROW('Sanitation Data'!F11))="","",OFFSET('Sanitation Data'!$F$30,0,10*ROW('Sanitation Data'!F11)))</f>
        <v/>
      </c>
      <c r="CX17" s="370" t="str">
        <f ca="1">+IF(OFFSET('Sanitation Data'!$F$31,0,10*ROW('Sanitation Data'!F11))="","",OFFSET('Sanitation Data'!$F$31,0,10*ROW('Sanitation Data'!F11)))</f>
        <v/>
      </c>
      <c r="CY17" s="370" t="str">
        <f ca="1">+IF(OFFSET('Sanitation Data'!$F$32,0,10*ROW('Sanitation Data'!F11))="","",OFFSET('Sanitation Data'!$F$32,0,10*ROW('Sanitation Data'!F11)))</f>
        <v/>
      </c>
      <c r="CZ17" s="370" t="str">
        <f ca="1">+IF(OFFSET('Sanitation Data'!$G$28,0,10*ROW('Sanitation Data'!G11))="","",OFFSET('Sanitation Data'!$G$28,0,10*ROW('Sanitation Data'!G11)))</f>
        <v/>
      </c>
      <c r="DA17" s="370" t="str">
        <f ca="1">+IF(OFFSET('Sanitation Data'!$G$29,0,10*ROW('Sanitation Data'!G11))="","",OFFSET('Sanitation Data'!$G$29,0,10*ROW('Sanitation Data'!G11)))</f>
        <v/>
      </c>
      <c r="DB17" s="370" t="str">
        <f ca="1">+IF(OFFSET('Sanitation Data'!$G$30,0,10*ROW('Sanitation Data'!G11))="","",OFFSET('Sanitation Data'!$G$30,0,10*ROW('Sanitation Data'!G11)))</f>
        <v/>
      </c>
      <c r="DC17" s="370" t="str">
        <f ca="1">+IF(OFFSET('Sanitation Data'!$G$31,0,10*ROW('Sanitation Data'!G11))="","",OFFSET('Sanitation Data'!$G$31,0,10*ROW('Sanitation Data'!G11)))</f>
        <v/>
      </c>
      <c r="DD17" s="370" t="str">
        <f ca="1">+IF(OFFSET('Sanitation Data'!$G$32,0,10*ROW('Sanitation Data'!G11))="","",OFFSET('Sanitation Data'!$G$32,0,10*ROW('Sanitation Data'!G11)))</f>
        <v/>
      </c>
      <c r="DE17" s="370" t="str">
        <f ca="1">+IF(OFFSET('Sanitation Data'!$H$28,0,10*ROW('Sanitation Data'!H11))="","",OFFSET('Sanitation Data'!$H$28,0,10*ROW('Sanitation Data'!H11)))</f>
        <v/>
      </c>
      <c r="DF17" s="370" t="str">
        <f ca="1">+IF(OFFSET('Sanitation Data'!$H$29,0,10*ROW('Sanitation Data'!H11))="","",OFFSET('Sanitation Data'!$H$29,0,10*ROW('Sanitation Data'!H11)))</f>
        <v>Yes</v>
      </c>
      <c r="DG17" s="370" t="str">
        <f ca="1">+IF(OFFSET('Sanitation Data'!$H$30,0,10*ROW('Sanitation Data'!H11))="","",OFFSET('Sanitation Data'!$H$30,0,10*ROW('Sanitation Data'!H11)))</f>
        <v/>
      </c>
      <c r="DH17" s="370" t="str">
        <f ca="1">+IF(OFFSET('Sanitation Data'!$H$31,0,10*ROW('Sanitation Data'!H11))="","",OFFSET('Sanitation Data'!$H$31,0,10*ROW('Sanitation Data'!H11)))</f>
        <v/>
      </c>
      <c r="DI17" s="370" t="str">
        <f ca="1">+IF(OFFSET('Sanitation Data'!$H$32,0,10*ROW('Sanitation Data'!H11))="","",OFFSET('Sanitation Data'!$H$32,0,10*ROW('Sanitation Data'!H11)))</f>
        <v/>
      </c>
      <c r="DJ17" s="370" t="str">
        <f ca="1">+IF(OFFSET('Sanitation Data'!$I$28,0,10*ROW('Sanitation Data'!I11))="","",OFFSET('Sanitation Data'!$I$28,0,10*ROW('Sanitation Data'!I11)))</f>
        <v/>
      </c>
      <c r="DK17" s="370" t="str">
        <f ca="1">+IF(OFFSET('Sanitation Data'!$I$29,0,10*ROW('Sanitation Data'!I11))="","",OFFSET('Sanitation Data'!$I$29,0,10*ROW('Sanitation Data'!I11)))</f>
        <v>Yes</v>
      </c>
      <c r="DL17" s="370" t="str">
        <f ca="1">+IF(OFFSET('Sanitation Data'!$I$30,0,10*ROW('Sanitation Data'!I11))="","",OFFSET('Sanitation Data'!$I$30,0,10*ROW('Sanitation Data'!I11)))</f>
        <v/>
      </c>
      <c r="DM17" s="370" t="str">
        <f ca="1">+IF(OFFSET('Sanitation Data'!$I$31,0,10*ROW('Sanitation Data'!I11))="","",OFFSET('Sanitation Data'!$I$31,0,10*ROW('Sanitation Data'!I11)))</f>
        <v/>
      </c>
      <c r="DN17" s="370" t="str">
        <f ca="1">+IF(OFFSET('Sanitation Data'!$I$32,0,10*ROW('Sanitation Data'!I11))="","",OFFSET('Sanitation Data'!$I$32,0,10*ROW('Sanitation Data'!I11)))</f>
        <v/>
      </c>
      <c r="DO17" s="370" t="str">
        <f ca="1">+IF(OFFSET('Hygiene Data'!$D$11,0,10*ROW('Hygiene Data'!D11))="","",OFFSET('Hygiene Data'!$D$11,0,10*ROW('Hygiene Data'!D11)))</f>
        <v/>
      </c>
      <c r="DP17" s="370" t="str">
        <f ca="1">+IF(OFFSET('Hygiene Data'!$D$12,0,10*ROW('Hygiene Data'!D11))="","",OFFSET('Hygiene Data'!$D$12,0,10*ROW('Hygiene Data'!D11)))</f>
        <v/>
      </c>
      <c r="DQ17" s="370" t="str">
        <f ca="1">+IF(OFFSET('Hygiene Data'!$D$13,0,10*ROW('Hygiene Data'!D11))="","",OFFSET('Hygiene Data'!$D$13,0,10*ROW('Hygiene Data'!D11)))</f>
        <v/>
      </c>
      <c r="DR17" s="370" t="str">
        <f ca="1">+IF(OFFSET('Hygiene Data'!$E$11,0,10*ROW('Hygiene Data'!E11))="","",OFFSET('Hygiene Data'!$E$11,0,10*ROW('Hygiene Data'!E11)))</f>
        <v/>
      </c>
      <c r="DS17" s="370" t="str">
        <f ca="1">+IF(OFFSET('Hygiene Data'!$E$12,0,10*ROW('Hygiene Data'!E11))="","",OFFSET('Hygiene Data'!$E$12,0,10*ROW('Hygiene Data'!E11)))</f>
        <v/>
      </c>
      <c r="DT17" s="370" t="str">
        <f ca="1">+IF(OFFSET('Hygiene Data'!$E$13,0,10*ROW('Hygiene Data'!E11))="","",OFFSET('Hygiene Data'!$E$13,0,10*ROW('Hygiene Data'!E11)))</f>
        <v/>
      </c>
      <c r="DU17" s="370" t="str">
        <f ca="1">+IF(OFFSET('Hygiene Data'!$F$11,0,10*ROW('Hygiene Data'!F11))="","",OFFSET('Hygiene Data'!$F$11,0,10*ROW('Hygiene Data'!F11)))</f>
        <v/>
      </c>
      <c r="DV17" s="370" t="str">
        <f ca="1">+IF(OFFSET('Hygiene Data'!$F$12,0,10*ROW('Hygiene Data'!F11))="","",OFFSET('Hygiene Data'!$F$12,0,10*ROW('Hygiene Data'!F11)))</f>
        <v/>
      </c>
      <c r="DW17" s="370" t="str">
        <f ca="1">+IF(OFFSET('Hygiene Data'!$F$13,0,10*ROW('Hygiene Data'!F11))="","",OFFSET('Hygiene Data'!$F$13,0,10*ROW('Hygiene Data'!F11)))</f>
        <v/>
      </c>
      <c r="DX17" s="370" t="str">
        <f ca="1">+IF(OFFSET('Hygiene Data'!$G$11,0,10*ROW('Hygiene Data'!G11))="","",OFFSET('Hygiene Data'!$G$11,0,10*ROW('Hygiene Data'!G11)))</f>
        <v/>
      </c>
      <c r="DY17" s="370" t="str">
        <f ca="1">+IF(OFFSET('Hygiene Data'!$G$12,0,10*ROW('Hygiene Data'!G11))="","",OFFSET('Hygiene Data'!$G$12,0,10*ROW('Hygiene Data'!G11)))</f>
        <v/>
      </c>
      <c r="DZ17" s="370" t="str">
        <f ca="1">+IF(OFFSET('Hygiene Data'!$G$13,0,10*ROW('Hygiene Data'!G11))="","",OFFSET('Hygiene Data'!$G$13,0,10*ROW('Hygiene Data'!G11)))</f>
        <v/>
      </c>
      <c r="EA17" s="370" t="str">
        <f ca="1">+IF(OFFSET('Hygiene Data'!$H$11,0,10*ROW('Hygiene Data'!H11))="","",OFFSET('Hygiene Data'!$H$11,0,10*ROW('Hygiene Data'!H11)))</f>
        <v/>
      </c>
      <c r="EB17" s="370" t="str">
        <f ca="1">+IF(OFFSET('Hygiene Data'!$H$12,0,10*ROW('Hygiene Data'!H11))="","",OFFSET('Hygiene Data'!$H$12,0,10*ROW('Hygiene Data'!H11)))</f>
        <v/>
      </c>
      <c r="EC17" s="370" t="str">
        <f ca="1">+IF(OFFSET('Hygiene Data'!$H$13,0,10*ROW('Hygiene Data'!H11))="","",OFFSET('Hygiene Data'!$H$13,0,10*ROW('Hygiene Data'!H11)))</f>
        <v/>
      </c>
      <c r="ED17" s="370" t="str">
        <f ca="1">+IF(OFFSET('Hygiene Data'!$I$11,0,10*ROW('Hygiene Data'!I11))="","",OFFSET('Hygiene Data'!$I$11,0,10*ROW('Hygiene Data'!I11)))</f>
        <v>Yes</v>
      </c>
      <c r="EE17" s="370" t="str">
        <f ca="1">+IF(OFFSET('Hygiene Data'!$I$12,0,10*ROW('Hygiene Data'!I11))="","",OFFSET('Hygiene Data'!$I$12,0,10*ROW('Hygiene Data'!I11)))</f>
        <v/>
      </c>
      <c r="EF17" s="370" t="str">
        <f ca="1">+IF(OFFSET('Hygiene Data'!$I$13,0,10*ROW('Hygiene Data'!I11))="","",OFFSET('Hygiene Data'!$I$13,0,10*ROW('Hygiene Data'!I11)))</f>
        <v/>
      </c>
    </row>
    <row r="18" spans="1:136" x14ac:dyDescent="0.25">
      <c r="A18" s="479" t="str">
        <f ca="1">+IF(OFFSET('Water Data'!$B$2,0,10*ROW('Water Data'!E12))="","",OFFSET('Water Data'!$B$2,0,10*ROW('Water Data'!E12)))</f>
        <v>TUN_2021_UIS</v>
      </c>
      <c r="B18" s="47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آخر</v>
      </c>
      <c r="C18" s="506">
        <f t="shared" ca="1" si="0"/>
        <v>2021</v>
      </c>
      <c r="D18" s="50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7">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94.667418927039691</v>
      </c>
      <c r="F18" s="50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7">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89.51</v>
      </c>
      <c r="R18" s="50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7">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100</v>
      </c>
      <c r="T18" s="507">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100</v>
      </c>
      <c r="U18" s="507">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100</v>
      </c>
      <c r="V18" s="50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8">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99.411742482699523</v>
      </c>
      <c r="X18" s="50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8">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99.77</v>
      </c>
      <c r="AR18" s="50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8">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99.041317414845111</v>
      </c>
      <c r="AW18" s="50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9">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94.196081681119665</v>
      </c>
      <c r="BA18" s="58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9">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89.51</v>
      </c>
      <c r="BM18" s="50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9">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99.041317414845111</v>
      </c>
      <c r="BP18" s="50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0" t="str">
        <f ca="1">+IF(OFFSET('Water Data'!$D$27,0,10*ROW('Water Data'!D12))="","",OFFSET('Water Data'!$D$27,0,10*ROW('Water Data'!D12)))</f>
        <v/>
      </c>
      <c r="BT18" s="370" t="str">
        <f ca="1">+IF(OFFSET('Water Data'!$D$28,0,10*ROW('Water Data'!D12))="","",OFFSET('Water Data'!$D$28,0,10*ROW('Water Data'!D12)))</f>
        <v>Yes</v>
      </c>
      <c r="BU18" s="370" t="str">
        <f ca="1">+IF(OFFSET('Water Data'!$D$29,0,10*ROW('Water Data'!D12))="","",OFFSET('Water Data'!$D$29,0,10*ROW('Water Data'!D12)))</f>
        <v/>
      </c>
      <c r="BV18" s="370" t="str">
        <f ca="1">+IF(OFFSET('Water Data'!$E$27,0,10*ROW('Water Data'!E12))="","",OFFSET('Water Data'!$E$27,0,10*ROW('Water Data'!E12)))</f>
        <v/>
      </c>
      <c r="BW18" s="370" t="str">
        <f ca="1">+IF(OFFSET('Water Data'!$E$28,0,10*ROW('Water Data'!E12))="","",OFFSET('Water Data'!$E$28,0,10*ROW('Water Data'!E12)))</f>
        <v/>
      </c>
      <c r="BX18" s="370" t="str">
        <f ca="1">+IF(OFFSET('Water Data'!$E$29,0,10*ROW('Water Data'!E12))="","",OFFSET('Water Data'!$E$29,0,10*ROW('Water Data'!E12)))</f>
        <v/>
      </c>
      <c r="BY18" s="370" t="str">
        <f ca="1">+IF(OFFSET('Water Data'!$F$27,0,10*ROW('Water Data'!F12))="","",OFFSET('Water Data'!$F$27,0,10*ROW('Water Data'!F12)))</f>
        <v/>
      </c>
      <c r="BZ18" s="370" t="str">
        <f ca="1">+IF(OFFSET('Water Data'!$F$28,0,10*ROW('Water Data'!F12))="","",OFFSET('Water Data'!$F$28,0,10*ROW('Water Data'!F12)))</f>
        <v/>
      </c>
      <c r="CA18" s="370" t="str">
        <f ca="1">+IF(OFFSET('Water Data'!$F$29,0,10*ROW('Water Data'!F12))="","",OFFSET('Water Data'!$F$29,0,10*ROW('Water Data'!F12)))</f>
        <v/>
      </c>
      <c r="CB18" s="370" t="str">
        <f ca="1">+IF(OFFSET('Water Data'!$G$27,0,10*ROW('Water Data'!G12))="","",OFFSET('Water Data'!$G$27,0,10*ROW('Water Data'!G12)))</f>
        <v/>
      </c>
      <c r="CC18" s="370" t="str">
        <f ca="1">+IF(OFFSET('Water Data'!$G$28,0,10*ROW('Water Data'!G12))="","",OFFSET('Water Data'!$G$28,0,10*ROW('Water Data'!G12)))</f>
        <v/>
      </c>
      <c r="CD18" s="370" t="str">
        <f ca="1">+IF(OFFSET('Water Data'!$G$29,0,10*ROW('Water Data'!G12))="","",OFFSET('Water Data'!$G$29,0,10*ROW('Water Data'!G12)))</f>
        <v/>
      </c>
      <c r="CE18" s="370" t="str">
        <f ca="1">+IF(OFFSET('Water Data'!$H$27,0,10*ROW('Water Data'!H12))="","",OFFSET('Water Data'!$H$27,0,10*ROW('Water Data'!H12)))</f>
        <v/>
      </c>
      <c r="CF18" s="370" t="str">
        <f ca="1">+IF(OFFSET('Water Data'!$H$28,0,10*ROW('Water Data'!H12))="","",OFFSET('Water Data'!$H$28,0,10*ROW('Water Data'!H12)))</f>
        <v>Yes</v>
      </c>
      <c r="CG18" s="370" t="str">
        <f ca="1">+IF(OFFSET('Water Data'!$H$29,0,10*ROW('Water Data'!H12))="","",OFFSET('Water Data'!$H$29,0,10*ROW('Water Data'!H12)))</f>
        <v/>
      </c>
      <c r="CH18" s="370" t="str">
        <f ca="1">+IF(OFFSET('Water Data'!$I$27,0,10*ROW('Water Data'!I12))="","",OFFSET('Water Data'!$I$27,0,10*ROW('Water Data'!I12)))</f>
        <v>Yes</v>
      </c>
      <c r="CI18" s="370" t="str">
        <f ca="1">+IF(OFFSET('Water Data'!$I$28,0,10*ROW('Water Data'!I12))="","",OFFSET('Water Data'!$I$28,0,10*ROW('Water Data'!I12)))</f>
        <v>Yes</v>
      </c>
      <c r="CJ18" s="370" t="str">
        <f ca="1">+IF(OFFSET('Water Data'!$I$29,0,10*ROW('Water Data'!I12))="","",OFFSET('Water Data'!$I$29,0,10*ROW('Water Data'!I12)))</f>
        <v>Yes</v>
      </c>
      <c r="CK18" s="370" t="str">
        <f ca="1">+IF(OFFSET('Sanitation Data'!$D$28,0,10*ROW('Sanitation Data'!D12))="","",OFFSET('Sanitation Data'!$D$28,0,10*ROW('Sanitation Data'!D12)))</f>
        <v/>
      </c>
      <c r="CL18" s="370" t="str">
        <f ca="1">+IF(OFFSET('Sanitation Data'!$D$29,0,10*ROW('Sanitation Data'!D12))="","",OFFSET('Sanitation Data'!$D$29,0,10*ROW('Sanitation Data'!D12)))</f>
        <v>Yes</v>
      </c>
      <c r="CM18" s="370" t="str">
        <f ca="1">+IF(OFFSET('Sanitation Data'!$D$30,0,10*ROW('Sanitation Data'!D12))="","",OFFSET('Sanitation Data'!$D$30,0,10*ROW('Sanitation Data'!D12)))</f>
        <v/>
      </c>
      <c r="CN18" s="370" t="str">
        <f ca="1">+IF(OFFSET('Sanitation Data'!$D$31,0,10*ROW('Sanitation Data'!D12))="","",OFFSET('Sanitation Data'!$D$31,0,10*ROW('Sanitation Data'!D12)))</f>
        <v/>
      </c>
      <c r="CO18" s="370" t="str">
        <f ca="1">+IF(OFFSET('Sanitation Data'!$D$32,0,10*ROW('Sanitation Data'!D12))="","",OFFSET('Sanitation Data'!$D$32,0,10*ROW('Sanitation Data'!D12)))</f>
        <v/>
      </c>
      <c r="CP18" s="370" t="str">
        <f ca="1">+IF(OFFSET('Sanitation Data'!$E$28,0,10*ROW('Sanitation Data'!E12))="","",OFFSET('Sanitation Data'!$E$28,0,10*ROW('Sanitation Data'!E12)))</f>
        <v/>
      </c>
      <c r="CQ18" s="370" t="str">
        <f ca="1">+IF(OFFSET('Sanitation Data'!$E$29,0,10*ROW('Sanitation Data'!E12))="","",OFFSET('Sanitation Data'!$E$29,0,10*ROW('Sanitation Data'!E12)))</f>
        <v/>
      </c>
      <c r="CR18" s="370" t="str">
        <f ca="1">+IF(OFFSET('Sanitation Data'!$E$30,0,10*ROW('Sanitation Data'!E12))="","",OFFSET('Sanitation Data'!$E$30,0,10*ROW('Sanitation Data'!E12)))</f>
        <v/>
      </c>
      <c r="CS18" s="370" t="str">
        <f ca="1">+IF(OFFSET('Sanitation Data'!$E$31,0,10*ROW('Sanitation Data'!E12))="","",OFFSET('Sanitation Data'!$E$31,0,10*ROW('Sanitation Data'!E12)))</f>
        <v/>
      </c>
      <c r="CT18" s="370" t="str">
        <f ca="1">+IF(OFFSET('Sanitation Data'!$E$32,0,10*ROW('Sanitation Data'!E12))="","",OFFSET('Sanitation Data'!$E$32,0,10*ROW('Sanitation Data'!E12)))</f>
        <v/>
      </c>
      <c r="CU18" s="370" t="str">
        <f ca="1">+IF(OFFSET('Sanitation Data'!$F$28,0,10*ROW('Sanitation Data'!F12))="","",OFFSET('Sanitation Data'!$F$28,0,10*ROW('Sanitation Data'!F12)))</f>
        <v/>
      </c>
      <c r="CV18" s="370" t="str">
        <f ca="1">+IF(OFFSET('Sanitation Data'!$F$29,0,10*ROW('Sanitation Data'!F12))="","",OFFSET('Sanitation Data'!$F$29,0,10*ROW('Sanitation Data'!F12)))</f>
        <v/>
      </c>
      <c r="CW18" s="370" t="str">
        <f ca="1">+IF(OFFSET('Sanitation Data'!$F$30,0,10*ROW('Sanitation Data'!F12))="","",OFFSET('Sanitation Data'!$F$30,0,10*ROW('Sanitation Data'!F12)))</f>
        <v/>
      </c>
      <c r="CX18" s="370" t="str">
        <f ca="1">+IF(OFFSET('Sanitation Data'!$F$31,0,10*ROW('Sanitation Data'!F12))="","",OFFSET('Sanitation Data'!$F$31,0,10*ROW('Sanitation Data'!F12)))</f>
        <v/>
      </c>
      <c r="CY18" s="370" t="str">
        <f ca="1">+IF(OFFSET('Sanitation Data'!$F$32,0,10*ROW('Sanitation Data'!F12))="","",OFFSET('Sanitation Data'!$F$32,0,10*ROW('Sanitation Data'!F12)))</f>
        <v/>
      </c>
      <c r="CZ18" s="370" t="str">
        <f ca="1">+IF(OFFSET('Sanitation Data'!$G$28,0,10*ROW('Sanitation Data'!G12))="","",OFFSET('Sanitation Data'!$G$28,0,10*ROW('Sanitation Data'!G12)))</f>
        <v/>
      </c>
      <c r="DA18" s="370" t="str">
        <f ca="1">+IF(OFFSET('Sanitation Data'!$G$29,0,10*ROW('Sanitation Data'!G12))="","",OFFSET('Sanitation Data'!$G$29,0,10*ROW('Sanitation Data'!G12)))</f>
        <v/>
      </c>
      <c r="DB18" s="370" t="str">
        <f ca="1">+IF(OFFSET('Sanitation Data'!$G$30,0,10*ROW('Sanitation Data'!G12))="","",OFFSET('Sanitation Data'!$G$30,0,10*ROW('Sanitation Data'!G12)))</f>
        <v/>
      </c>
      <c r="DC18" s="370" t="str">
        <f ca="1">+IF(OFFSET('Sanitation Data'!$G$31,0,10*ROW('Sanitation Data'!G12))="","",OFFSET('Sanitation Data'!$G$31,0,10*ROW('Sanitation Data'!G12)))</f>
        <v/>
      </c>
      <c r="DD18" s="370" t="str">
        <f ca="1">+IF(OFFSET('Sanitation Data'!$G$32,0,10*ROW('Sanitation Data'!G12))="","",OFFSET('Sanitation Data'!$G$32,0,10*ROW('Sanitation Data'!G12)))</f>
        <v/>
      </c>
      <c r="DE18" s="370" t="str">
        <f ca="1">+IF(OFFSET('Sanitation Data'!$H$28,0,10*ROW('Sanitation Data'!H12))="","",OFFSET('Sanitation Data'!$H$28,0,10*ROW('Sanitation Data'!H12)))</f>
        <v/>
      </c>
      <c r="DF18" s="370" t="str">
        <f ca="1">+IF(OFFSET('Sanitation Data'!$H$29,0,10*ROW('Sanitation Data'!H12))="","",OFFSET('Sanitation Data'!$H$29,0,10*ROW('Sanitation Data'!H12)))</f>
        <v>Yes</v>
      </c>
      <c r="DG18" s="370" t="str">
        <f ca="1">+IF(OFFSET('Sanitation Data'!$H$30,0,10*ROW('Sanitation Data'!H12))="","",OFFSET('Sanitation Data'!$H$30,0,10*ROW('Sanitation Data'!H12)))</f>
        <v/>
      </c>
      <c r="DH18" s="370" t="str">
        <f ca="1">+IF(OFFSET('Sanitation Data'!$H$31,0,10*ROW('Sanitation Data'!H12))="","",OFFSET('Sanitation Data'!$H$31,0,10*ROW('Sanitation Data'!H12)))</f>
        <v/>
      </c>
      <c r="DI18" s="370" t="str">
        <f ca="1">+IF(OFFSET('Sanitation Data'!$H$32,0,10*ROW('Sanitation Data'!H12))="","",OFFSET('Sanitation Data'!$H$32,0,10*ROW('Sanitation Data'!H12)))</f>
        <v/>
      </c>
      <c r="DJ18" s="370" t="str">
        <f ca="1">+IF(OFFSET('Sanitation Data'!$I$28,0,10*ROW('Sanitation Data'!I12))="","",OFFSET('Sanitation Data'!$I$28,0,10*ROW('Sanitation Data'!I12)))</f>
        <v/>
      </c>
      <c r="DK18" s="370" t="str">
        <f ca="1">+IF(OFFSET('Sanitation Data'!$I$29,0,10*ROW('Sanitation Data'!I12))="","",OFFSET('Sanitation Data'!$I$29,0,10*ROW('Sanitation Data'!I12)))</f>
        <v>Yes</v>
      </c>
      <c r="DL18" s="370" t="str">
        <f ca="1">+IF(OFFSET('Sanitation Data'!$I$30,0,10*ROW('Sanitation Data'!I12))="","",OFFSET('Sanitation Data'!$I$30,0,10*ROW('Sanitation Data'!I12)))</f>
        <v/>
      </c>
      <c r="DM18" s="370" t="str">
        <f ca="1">+IF(OFFSET('Sanitation Data'!$I$31,0,10*ROW('Sanitation Data'!I12))="","",OFFSET('Sanitation Data'!$I$31,0,10*ROW('Sanitation Data'!I12)))</f>
        <v/>
      </c>
      <c r="DN18" s="370" t="str">
        <f ca="1">+IF(OFFSET('Sanitation Data'!$I$32,0,10*ROW('Sanitation Data'!I12))="","",OFFSET('Sanitation Data'!$I$32,0,10*ROW('Sanitation Data'!I12)))</f>
        <v/>
      </c>
      <c r="DO18" s="370" t="str">
        <f ca="1">+IF(OFFSET('Hygiene Data'!$D$11,0,10*ROW('Hygiene Data'!D12))="","",OFFSET('Hygiene Data'!$D$11,0,10*ROW('Hygiene Data'!D12)))</f>
        <v>Yes</v>
      </c>
      <c r="DP18" s="370" t="str">
        <f ca="1">+IF(OFFSET('Hygiene Data'!$D$12,0,10*ROW('Hygiene Data'!D12))="","",OFFSET('Hygiene Data'!$D$12,0,10*ROW('Hygiene Data'!D12)))</f>
        <v/>
      </c>
      <c r="DQ18" s="370" t="str">
        <f ca="1">+IF(OFFSET('Hygiene Data'!$D$13,0,10*ROW('Hygiene Data'!D12))="","",OFFSET('Hygiene Data'!$D$13,0,10*ROW('Hygiene Data'!D12)))</f>
        <v/>
      </c>
      <c r="DR18" s="370" t="str">
        <f ca="1">+IF(OFFSET('Hygiene Data'!$E$11,0,10*ROW('Hygiene Data'!E12))="","",OFFSET('Hygiene Data'!$E$11,0,10*ROW('Hygiene Data'!E12)))</f>
        <v/>
      </c>
      <c r="DS18" s="370" t="str">
        <f ca="1">+IF(OFFSET('Hygiene Data'!$E$12,0,10*ROW('Hygiene Data'!E12))="","",OFFSET('Hygiene Data'!$E$12,0,10*ROW('Hygiene Data'!E12)))</f>
        <v/>
      </c>
      <c r="DT18" s="370" t="str">
        <f ca="1">+IF(OFFSET('Hygiene Data'!$E$13,0,10*ROW('Hygiene Data'!E12))="","",OFFSET('Hygiene Data'!$E$13,0,10*ROW('Hygiene Data'!E12)))</f>
        <v/>
      </c>
      <c r="DU18" s="370" t="str">
        <f ca="1">+IF(OFFSET('Hygiene Data'!$F$11,0,10*ROW('Hygiene Data'!F12))="","",OFFSET('Hygiene Data'!$F$11,0,10*ROW('Hygiene Data'!F12)))</f>
        <v/>
      </c>
      <c r="DV18" s="370" t="str">
        <f ca="1">+IF(OFFSET('Hygiene Data'!$F$12,0,10*ROW('Hygiene Data'!F12))="","",OFFSET('Hygiene Data'!$F$12,0,10*ROW('Hygiene Data'!F12)))</f>
        <v/>
      </c>
      <c r="DW18" s="370" t="str">
        <f ca="1">+IF(OFFSET('Hygiene Data'!$F$13,0,10*ROW('Hygiene Data'!F12))="","",OFFSET('Hygiene Data'!$F$13,0,10*ROW('Hygiene Data'!F12)))</f>
        <v/>
      </c>
      <c r="DX18" s="370" t="str">
        <f ca="1">+IF(OFFSET('Hygiene Data'!$G$11,0,10*ROW('Hygiene Data'!G12))="","",OFFSET('Hygiene Data'!$G$11,0,10*ROW('Hygiene Data'!G12)))</f>
        <v/>
      </c>
      <c r="DY18" s="370" t="str">
        <f ca="1">+IF(OFFSET('Hygiene Data'!$G$12,0,10*ROW('Hygiene Data'!G12))="","",OFFSET('Hygiene Data'!$G$12,0,10*ROW('Hygiene Data'!G12)))</f>
        <v/>
      </c>
      <c r="DZ18" s="370" t="str">
        <f ca="1">+IF(OFFSET('Hygiene Data'!$G$13,0,10*ROW('Hygiene Data'!G12))="","",OFFSET('Hygiene Data'!$G$13,0,10*ROW('Hygiene Data'!G12)))</f>
        <v/>
      </c>
      <c r="EA18" s="370" t="str">
        <f ca="1">+IF(OFFSET('Hygiene Data'!$H$11,0,10*ROW('Hygiene Data'!H12))="","",OFFSET('Hygiene Data'!$H$11,0,10*ROW('Hygiene Data'!H12)))</f>
        <v>Yes</v>
      </c>
      <c r="EB18" s="370" t="str">
        <f ca="1">+IF(OFFSET('Hygiene Data'!$H$12,0,10*ROW('Hygiene Data'!H12))="","",OFFSET('Hygiene Data'!$H$12,0,10*ROW('Hygiene Data'!H12)))</f>
        <v/>
      </c>
      <c r="EC18" s="370" t="str">
        <f ca="1">+IF(OFFSET('Hygiene Data'!$H$13,0,10*ROW('Hygiene Data'!H12))="","",OFFSET('Hygiene Data'!$H$13,0,10*ROW('Hygiene Data'!H12)))</f>
        <v/>
      </c>
      <c r="ED18" s="370" t="str">
        <f ca="1">+IF(OFFSET('Hygiene Data'!$I$11,0,10*ROW('Hygiene Data'!I12))="","",OFFSET('Hygiene Data'!$I$11,0,10*ROW('Hygiene Data'!I12)))</f>
        <v>Yes</v>
      </c>
      <c r="EE18" s="370" t="str">
        <f ca="1">+IF(OFFSET('Hygiene Data'!$I$12,0,10*ROW('Hygiene Data'!I12))="","",OFFSET('Hygiene Data'!$I$12,0,10*ROW('Hygiene Data'!I12)))</f>
        <v/>
      </c>
      <c r="EF18" s="370" t="str">
        <f ca="1">+IF(OFFSET('Hygiene Data'!$I$13,0,10*ROW('Hygiene Data'!I12))="","",OFFSET('Hygiene Data'!$I$13,0,10*ROW('Hygiene Data'!I12)))</f>
        <v/>
      </c>
    </row>
    <row r="19" spans="1:136" x14ac:dyDescent="0.25">
      <c r="A19" s="479" t="str">
        <f ca="1">+IF(OFFSET('Water Data'!$B$2,0,10*ROW('Water Data'!E13))="","",OFFSET('Water Data'!$B$2,0,10*ROW('Water Data'!E13)))</f>
        <v>TUN_2023_UIS</v>
      </c>
      <c r="B19" s="47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آخر</v>
      </c>
      <c r="C19" s="506">
        <f t="shared" ca="1" si="0"/>
        <v>2023</v>
      </c>
      <c r="D19" s="50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7">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94.959405918553742</v>
      </c>
      <c r="F19" s="50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7">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89.965728759765625</v>
      </c>
      <c r="R19" s="50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7">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100</v>
      </c>
      <c r="T19" s="507">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100</v>
      </c>
      <c r="U19" s="507">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100</v>
      </c>
      <c r="V19" s="50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8">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98.775716328358016</v>
      </c>
      <c r="X19" s="50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8">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97.562828063964844</v>
      </c>
      <c r="AR19" s="50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8">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100</v>
      </c>
      <c r="AV19" s="508">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100</v>
      </c>
      <c r="AW19" s="508">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100</v>
      </c>
      <c r="AX19" s="508">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100</v>
      </c>
      <c r="AY19" s="508">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100</v>
      </c>
      <c r="AZ19" s="509">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98.775716328358016</v>
      </c>
      <c r="BA19" s="58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9">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97.562828063964844</v>
      </c>
      <c r="BM19" s="50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9">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100</v>
      </c>
      <c r="BP19" s="509">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100</v>
      </c>
      <c r="BQ19" s="509">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100</v>
      </c>
      <c r="BS19" s="370" t="str">
        <f ca="1">+IF(OFFSET('Water Data'!$D$27,0,10*ROW('Water Data'!D13))="","",OFFSET('Water Data'!$D$27,0,10*ROW('Water Data'!D13)))</f>
        <v/>
      </c>
      <c r="BT19" s="370" t="str">
        <f ca="1">+IF(OFFSET('Water Data'!$D$28,0,10*ROW('Water Data'!D13))="","",OFFSET('Water Data'!$D$28,0,10*ROW('Water Data'!D13)))</f>
        <v>Yes</v>
      </c>
      <c r="BU19" s="370" t="str">
        <f ca="1">+IF(OFFSET('Water Data'!$D$29,0,10*ROW('Water Data'!D13))="","",OFFSET('Water Data'!$D$29,0,10*ROW('Water Data'!D13)))</f>
        <v/>
      </c>
      <c r="BV19" s="370" t="str">
        <f ca="1">+IF(OFFSET('Water Data'!$E$27,0,10*ROW('Water Data'!E13))="","",OFFSET('Water Data'!$E$27,0,10*ROW('Water Data'!E13)))</f>
        <v/>
      </c>
      <c r="BW19" s="370" t="str">
        <f ca="1">+IF(OFFSET('Water Data'!$E$28,0,10*ROW('Water Data'!E13))="","",OFFSET('Water Data'!$E$28,0,10*ROW('Water Data'!E13)))</f>
        <v/>
      </c>
      <c r="BX19" s="370" t="str">
        <f ca="1">+IF(OFFSET('Water Data'!$E$29,0,10*ROW('Water Data'!E13))="","",OFFSET('Water Data'!$E$29,0,10*ROW('Water Data'!E13)))</f>
        <v/>
      </c>
      <c r="BY19" s="370" t="str">
        <f ca="1">+IF(OFFSET('Water Data'!$F$27,0,10*ROW('Water Data'!F13))="","",OFFSET('Water Data'!$F$27,0,10*ROW('Water Data'!F13)))</f>
        <v/>
      </c>
      <c r="BZ19" s="370" t="str">
        <f ca="1">+IF(OFFSET('Water Data'!$F$28,0,10*ROW('Water Data'!F13))="","",OFFSET('Water Data'!$F$28,0,10*ROW('Water Data'!F13)))</f>
        <v/>
      </c>
      <c r="CA19" s="370" t="str">
        <f ca="1">+IF(OFFSET('Water Data'!$F$29,0,10*ROW('Water Data'!F13))="","",OFFSET('Water Data'!$F$29,0,10*ROW('Water Data'!F13)))</f>
        <v/>
      </c>
      <c r="CB19" s="370" t="str">
        <f ca="1">+IF(OFFSET('Water Data'!$G$27,0,10*ROW('Water Data'!G13))="","",OFFSET('Water Data'!$G$27,0,10*ROW('Water Data'!G13)))</f>
        <v/>
      </c>
      <c r="CC19" s="370" t="str">
        <f ca="1">+IF(OFFSET('Water Data'!$G$28,0,10*ROW('Water Data'!G13))="","",OFFSET('Water Data'!$G$28,0,10*ROW('Water Data'!G13)))</f>
        <v/>
      </c>
      <c r="CD19" s="370" t="str">
        <f ca="1">+IF(OFFSET('Water Data'!$G$29,0,10*ROW('Water Data'!G13))="","",OFFSET('Water Data'!$G$29,0,10*ROW('Water Data'!G13)))</f>
        <v/>
      </c>
      <c r="CE19" s="370" t="str">
        <f ca="1">+IF(OFFSET('Water Data'!$H$27,0,10*ROW('Water Data'!H13))="","",OFFSET('Water Data'!$H$27,0,10*ROW('Water Data'!H13)))</f>
        <v/>
      </c>
      <c r="CF19" s="370" t="str">
        <f ca="1">+IF(OFFSET('Water Data'!$H$28,0,10*ROW('Water Data'!H13))="","",OFFSET('Water Data'!$H$28,0,10*ROW('Water Data'!H13)))</f>
        <v>Yes</v>
      </c>
      <c r="CG19" s="370" t="str">
        <f ca="1">+IF(OFFSET('Water Data'!$H$29,0,10*ROW('Water Data'!H13))="","",OFFSET('Water Data'!$H$29,0,10*ROW('Water Data'!H13)))</f>
        <v/>
      </c>
      <c r="CH19" s="370" t="str">
        <f ca="1">+IF(OFFSET('Water Data'!$I$27,0,10*ROW('Water Data'!I13))="","",OFFSET('Water Data'!$I$27,0,10*ROW('Water Data'!I13)))</f>
        <v>Yes</v>
      </c>
      <c r="CI19" s="370" t="str">
        <f ca="1">+IF(OFFSET('Water Data'!$I$28,0,10*ROW('Water Data'!I13))="","",OFFSET('Water Data'!$I$28,0,10*ROW('Water Data'!I13)))</f>
        <v>Yes</v>
      </c>
      <c r="CJ19" s="370" t="str">
        <f ca="1">+IF(OFFSET('Water Data'!$I$29,0,10*ROW('Water Data'!I13))="","",OFFSET('Water Data'!$I$29,0,10*ROW('Water Data'!I13)))</f>
        <v>Yes</v>
      </c>
      <c r="CK19" s="370" t="str">
        <f ca="1">+IF(OFFSET('Sanitation Data'!$D$28,0,10*ROW('Sanitation Data'!D13))="","",OFFSET('Sanitation Data'!$D$28,0,10*ROW('Sanitation Data'!D13)))</f>
        <v/>
      </c>
      <c r="CL19" s="370" t="str">
        <f ca="1">+IF(OFFSET('Sanitation Data'!$D$29,0,10*ROW('Sanitation Data'!D13))="","",OFFSET('Sanitation Data'!$D$29,0,10*ROW('Sanitation Data'!D13)))</f>
        <v>Yes</v>
      </c>
      <c r="CM19" s="370" t="str">
        <f ca="1">+IF(OFFSET('Sanitation Data'!$D$30,0,10*ROW('Sanitation Data'!D13))="","",OFFSET('Sanitation Data'!$D$30,0,10*ROW('Sanitation Data'!D13)))</f>
        <v/>
      </c>
      <c r="CN19" s="370" t="str">
        <f ca="1">+IF(OFFSET('Sanitation Data'!$D$31,0,10*ROW('Sanitation Data'!D13))="","",OFFSET('Sanitation Data'!$D$31,0,10*ROW('Sanitation Data'!D13)))</f>
        <v/>
      </c>
      <c r="CO19" s="370" t="str">
        <f ca="1">+IF(OFFSET('Sanitation Data'!$D$32,0,10*ROW('Sanitation Data'!D13))="","",OFFSET('Sanitation Data'!$D$32,0,10*ROW('Sanitation Data'!D13)))</f>
        <v/>
      </c>
      <c r="CP19" s="370" t="str">
        <f ca="1">+IF(OFFSET('Sanitation Data'!$E$28,0,10*ROW('Sanitation Data'!E13))="","",OFFSET('Sanitation Data'!$E$28,0,10*ROW('Sanitation Data'!E13)))</f>
        <v/>
      </c>
      <c r="CQ19" s="370" t="str">
        <f ca="1">+IF(OFFSET('Sanitation Data'!$E$29,0,10*ROW('Sanitation Data'!E13))="","",OFFSET('Sanitation Data'!$E$29,0,10*ROW('Sanitation Data'!E13)))</f>
        <v/>
      </c>
      <c r="CR19" s="370" t="str">
        <f ca="1">+IF(OFFSET('Sanitation Data'!$E$30,0,10*ROW('Sanitation Data'!E13))="","",OFFSET('Sanitation Data'!$E$30,0,10*ROW('Sanitation Data'!E13)))</f>
        <v/>
      </c>
      <c r="CS19" s="370" t="str">
        <f ca="1">+IF(OFFSET('Sanitation Data'!$E$31,0,10*ROW('Sanitation Data'!E13))="","",OFFSET('Sanitation Data'!$E$31,0,10*ROW('Sanitation Data'!E13)))</f>
        <v/>
      </c>
      <c r="CT19" s="370" t="str">
        <f ca="1">+IF(OFFSET('Sanitation Data'!$E$32,0,10*ROW('Sanitation Data'!E13))="","",OFFSET('Sanitation Data'!$E$32,0,10*ROW('Sanitation Data'!E13)))</f>
        <v/>
      </c>
      <c r="CU19" s="370" t="str">
        <f ca="1">+IF(OFFSET('Sanitation Data'!$F$28,0,10*ROW('Sanitation Data'!F13))="","",OFFSET('Sanitation Data'!$F$28,0,10*ROW('Sanitation Data'!F13)))</f>
        <v/>
      </c>
      <c r="CV19" s="370" t="str">
        <f ca="1">+IF(OFFSET('Sanitation Data'!$F$29,0,10*ROW('Sanitation Data'!F13))="","",OFFSET('Sanitation Data'!$F$29,0,10*ROW('Sanitation Data'!F13)))</f>
        <v/>
      </c>
      <c r="CW19" s="370" t="str">
        <f ca="1">+IF(OFFSET('Sanitation Data'!$F$30,0,10*ROW('Sanitation Data'!F13))="","",OFFSET('Sanitation Data'!$F$30,0,10*ROW('Sanitation Data'!F13)))</f>
        <v/>
      </c>
      <c r="CX19" s="370" t="str">
        <f ca="1">+IF(OFFSET('Sanitation Data'!$F$31,0,10*ROW('Sanitation Data'!F13))="","",OFFSET('Sanitation Data'!$F$31,0,10*ROW('Sanitation Data'!F13)))</f>
        <v/>
      </c>
      <c r="CY19" s="370" t="str">
        <f ca="1">+IF(OFFSET('Sanitation Data'!$F$32,0,10*ROW('Sanitation Data'!F13))="","",OFFSET('Sanitation Data'!$F$32,0,10*ROW('Sanitation Data'!F13)))</f>
        <v/>
      </c>
      <c r="CZ19" s="370" t="str">
        <f ca="1">+IF(OFFSET('Sanitation Data'!$G$28,0,10*ROW('Sanitation Data'!G13))="","",OFFSET('Sanitation Data'!$G$28,0,10*ROW('Sanitation Data'!G13)))</f>
        <v/>
      </c>
      <c r="DA19" s="370" t="str">
        <f ca="1">+IF(OFFSET('Sanitation Data'!$G$29,0,10*ROW('Sanitation Data'!G13))="","",OFFSET('Sanitation Data'!$G$29,0,10*ROW('Sanitation Data'!G13)))</f>
        <v/>
      </c>
      <c r="DB19" s="370" t="str">
        <f ca="1">+IF(OFFSET('Sanitation Data'!$G$30,0,10*ROW('Sanitation Data'!G13))="","",OFFSET('Sanitation Data'!$G$30,0,10*ROW('Sanitation Data'!G13)))</f>
        <v/>
      </c>
      <c r="DC19" s="370" t="str">
        <f ca="1">+IF(OFFSET('Sanitation Data'!$G$31,0,10*ROW('Sanitation Data'!G13))="","",OFFSET('Sanitation Data'!$G$31,0,10*ROW('Sanitation Data'!G13)))</f>
        <v/>
      </c>
      <c r="DD19" s="370" t="str">
        <f ca="1">+IF(OFFSET('Sanitation Data'!$G$32,0,10*ROW('Sanitation Data'!G13))="","",OFFSET('Sanitation Data'!$G$32,0,10*ROW('Sanitation Data'!G13)))</f>
        <v/>
      </c>
      <c r="DE19" s="370" t="str">
        <f ca="1">+IF(OFFSET('Sanitation Data'!$H$28,0,10*ROW('Sanitation Data'!H13))="","",OFFSET('Sanitation Data'!$H$28,0,10*ROW('Sanitation Data'!H13)))</f>
        <v/>
      </c>
      <c r="DF19" s="370" t="str">
        <f ca="1">+IF(OFFSET('Sanitation Data'!$H$29,0,10*ROW('Sanitation Data'!H13))="","",OFFSET('Sanitation Data'!$H$29,0,10*ROW('Sanitation Data'!H13)))</f>
        <v>Yes</v>
      </c>
      <c r="DG19" s="370" t="str">
        <f ca="1">+IF(OFFSET('Sanitation Data'!$H$30,0,10*ROW('Sanitation Data'!H13))="","",OFFSET('Sanitation Data'!$H$30,0,10*ROW('Sanitation Data'!H13)))</f>
        <v/>
      </c>
      <c r="DH19" s="370" t="str">
        <f ca="1">+IF(OFFSET('Sanitation Data'!$H$31,0,10*ROW('Sanitation Data'!H13))="","",OFFSET('Sanitation Data'!$H$31,0,10*ROW('Sanitation Data'!H13)))</f>
        <v/>
      </c>
      <c r="DI19" s="370" t="str">
        <f ca="1">+IF(OFFSET('Sanitation Data'!$H$32,0,10*ROW('Sanitation Data'!H13))="","",OFFSET('Sanitation Data'!$H$32,0,10*ROW('Sanitation Data'!H13)))</f>
        <v/>
      </c>
      <c r="DJ19" s="370" t="str">
        <f ca="1">+IF(OFFSET('Sanitation Data'!$I$28,0,10*ROW('Sanitation Data'!I13))="","",OFFSET('Sanitation Data'!$I$28,0,10*ROW('Sanitation Data'!I13)))</f>
        <v>Yes</v>
      </c>
      <c r="DK19" s="370" t="str">
        <f ca="1">+IF(OFFSET('Sanitation Data'!$I$29,0,10*ROW('Sanitation Data'!I13))="","",OFFSET('Sanitation Data'!$I$29,0,10*ROW('Sanitation Data'!I13)))</f>
        <v>Yes</v>
      </c>
      <c r="DL19" s="370" t="str">
        <f ca="1">+IF(OFFSET('Sanitation Data'!$I$30,0,10*ROW('Sanitation Data'!I13))="","",OFFSET('Sanitation Data'!$I$30,0,10*ROW('Sanitation Data'!I13)))</f>
        <v>Yes</v>
      </c>
      <c r="DM19" s="370" t="str">
        <f ca="1">+IF(OFFSET('Sanitation Data'!$I$31,0,10*ROW('Sanitation Data'!I13))="","",OFFSET('Sanitation Data'!$I$31,0,10*ROW('Sanitation Data'!I13)))</f>
        <v>Yes</v>
      </c>
      <c r="DN19" s="370" t="str">
        <f ca="1">+IF(OFFSET('Sanitation Data'!$I$32,0,10*ROW('Sanitation Data'!I13))="","",OFFSET('Sanitation Data'!$I$32,0,10*ROW('Sanitation Data'!I13)))</f>
        <v>Yes</v>
      </c>
      <c r="DO19" s="370" t="str">
        <f ca="1">+IF(OFFSET('Hygiene Data'!$D$11,0,10*ROW('Hygiene Data'!D13))="","",OFFSET('Hygiene Data'!$D$11,0,10*ROW('Hygiene Data'!D13)))</f>
        <v>Yes</v>
      </c>
      <c r="DP19" s="370" t="str">
        <f ca="1">+IF(OFFSET('Hygiene Data'!$D$12,0,10*ROW('Hygiene Data'!D13))="","",OFFSET('Hygiene Data'!$D$12,0,10*ROW('Hygiene Data'!D13)))</f>
        <v/>
      </c>
      <c r="DQ19" s="370" t="str">
        <f ca="1">+IF(OFFSET('Hygiene Data'!$D$13,0,10*ROW('Hygiene Data'!D13))="","",OFFSET('Hygiene Data'!$D$13,0,10*ROW('Hygiene Data'!D13)))</f>
        <v/>
      </c>
      <c r="DR19" s="370" t="str">
        <f ca="1">+IF(OFFSET('Hygiene Data'!$E$11,0,10*ROW('Hygiene Data'!E13))="","",OFFSET('Hygiene Data'!$E$11,0,10*ROW('Hygiene Data'!E13)))</f>
        <v/>
      </c>
      <c r="DS19" s="370" t="str">
        <f ca="1">+IF(OFFSET('Hygiene Data'!$E$12,0,10*ROW('Hygiene Data'!E13))="","",OFFSET('Hygiene Data'!$E$12,0,10*ROW('Hygiene Data'!E13)))</f>
        <v/>
      </c>
      <c r="DT19" s="370" t="str">
        <f ca="1">+IF(OFFSET('Hygiene Data'!$E$13,0,10*ROW('Hygiene Data'!E13))="","",OFFSET('Hygiene Data'!$E$13,0,10*ROW('Hygiene Data'!E13)))</f>
        <v/>
      </c>
      <c r="DU19" s="370" t="str">
        <f ca="1">+IF(OFFSET('Hygiene Data'!$F$11,0,10*ROW('Hygiene Data'!F13))="","",OFFSET('Hygiene Data'!$F$11,0,10*ROW('Hygiene Data'!F13)))</f>
        <v/>
      </c>
      <c r="DV19" s="370" t="str">
        <f ca="1">+IF(OFFSET('Hygiene Data'!$F$12,0,10*ROW('Hygiene Data'!F13))="","",OFFSET('Hygiene Data'!$F$12,0,10*ROW('Hygiene Data'!F13)))</f>
        <v/>
      </c>
      <c r="DW19" s="370" t="str">
        <f ca="1">+IF(OFFSET('Hygiene Data'!$F$13,0,10*ROW('Hygiene Data'!F13))="","",OFFSET('Hygiene Data'!$F$13,0,10*ROW('Hygiene Data'!F13)))</f>
        <v/>
      </c>
      <c r="DX19" s="370" t="str">
        <f ca="1">+IF(OFFSET('Hygiene Data'!$G$11,0,10*ROW('Hygiene Data'!G13))="","",OFFSET('Hygiene Data'!$G$11,0,10*ROW('Hygiene Data'!G13)))</f>
        <v/>
      </c>
      <c r="DY19" s="370" t="str">
        <f ca="1">+IF(OFFSET('Hygiene Data'!$G$12,0,10*ROW('Hygiene Data'!G13))="","",OFFSET('Hygiene Data'!$G$12,0,10*ROW('Hygiene Data'!G13)))</f>
        <v/>
      </c>
      <c r="DZ19" s="370" t="str">
        <f ca="1">+IF(OFFSET('Hygiene Data'!$G$13,0,10*ROW('Hygiene Data'!G13))="","",OFFSET('Hygiene Data'!$G$13,0,10*ROW('Hygiene Data'!G13)))</f>
        <v/>
      </c>
      <c r="EA19" s="370" t="str">
        <f ca="1">+IF(OFFSET('Hygiene Data'!$H$11,0,10*ROW('Hygiene Data'!H13))="","",OFFSET('Hygiene Data'!$H$11,0,10*ROW('Hygiene Data'!H13)))</f>
        <v>Yes</v>
      </c>
      <c r="EB19" s="370" t="str">
        <f ca="1">+IF(OFFSET('Hygiene Data'!$H$12,0,10*ROW('Hygiene Data'!H13))="","",OFFSET('Hygiene Data'!$H$12,0,10*ROW('Hygiene Data'!H13)))</f>
        <v/>
      </c>
      <c r="EC19" s="370" t="str">
        <f ca="1">+IF(OFFSET('Hygiene Data'!$H$13,0,10*ROW('Hygiene Data'!H13))="","",OFFSET('Hygiene Data'!$H$13,0,10*ROW('Hygiene Data'!H13)))</f>
        <v/>
      </c>
      <c r="ED19" s="370" t="str">
        <f ca="1">+IF(OFFSET('Hygiene Data'!$I$11,0,10*ROW('Hygiene Data'!I13))="","",OFFSET('Hygiene Data'!$I$11,0,10*ROW('Hygiene Data'!I13)))</f>
        <v>Yes</v>
      </c>
      <c r="EE19" s="370" t="str">
        <f ca="1">+IF(OFFSET('Hygiene Data'!$I$12,0,10*ROW('Hygiene Data'!I13))="","",OFFSET('Hygiene Data'!$I$12,0,10*ROW('Hygiene Data'!I13)))</f>
        <v>Yes</v>
      </c>
      <c r="EF19" s="370" t="str">
        <f ca="1">+IF(OFFSET('Hygiene Data'!$I$13,0,10*ROW('Hygiene Data'!I13))="","",OFFSET('Hygiene Data'!$I$13,0,10*ROW('Hygiene Data'!I13)))</f>
        <v>Yes</v>
      </c>
    </row>
    <row r="20" spans="1:136" x14ac:dyDescent="0.25">
      <c r="A20" s="479" t="str">
        <f ca="1">+IF(OFFSET('Water Data'!$B$2,0,10*ROW('Water Data'!E14))="","",OFFSET('Water Data'!$B$2,0,10*ROW('Water Data'!E14)))</f>
        <v/>
      </c>
      <c r="B20" s="47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6" t="str">
        <f t="shared" ca="1" si="0"/>
        <v/>
      </c>
      <c r="D20" s="50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0" t="str">
        <f ca="1">+IF(OFFSET('Water Data'!$D$27,0,10*ROW('Water Data'!D14))="","",OFFSET('Water Data'!$D$27,0,10*ROW('Water Data'!D14)))</f>
        <v/>
      </c>
      <c r="BT20" s="370" t="str">
        <f ca="1">+IF(OFFSET('Water Data'!$D$28,0,10*ROW('Water Data'!D14))="","",OFFSET('Water Data'!$D$28,0,10*ROW('Water Data'!D14)))</f>
        <v/>
      </c>
      <c r="BU20" s="370" t="str">
        <f ca="1">+IF(OFFSET('Water Data'!$D$29,0,10*ROW('Water Data'!D14))="","",OFFSET('Water Data'!$D$29,0,10*ROW('Water Data'!D14)))</f>
        <v/>
      </c>
      <c r="BV20" s="370" t="str">
        <f ca="1">+IF(OFFSET('Water Data'!$E$27,0,10*ROW('Water Data'!E14))="","",OFFSET('Water Data'!$E$27,0,10*ROW('Water Data'!E14)))</f>
        <v/>
      </c>
      <c r="BW20" s="370" t="str">
        <f ca="1">+IF(OFFSET('Water Data'!$E$28,0,10*ROW('Water Data'!E14))="","",OFFSET('Water Data'!$E$28,0,10*ROW('Water Data'!E14)))</f>
        <v/>
      </c>
      <c r="BX20" s="370" t="str">
        <f ca="1">+IF(OFFSET('Water Data'!$E$29,0,10*ROW('Water Data'!E14))="","",OFFSET('Water Data'!$E$29,0,10*ROW('Water Data'!E14)))</f>
        <v/>
      </c>
      <c r="BY20" s="370" t="str">
        <f ca="1">+IF(OFFSET('Water Data'!$F$27,0,10*ROW('Water Data'!F14))="","",OFFSET('Water Data'!$F$27,0,10*ROW('Water Data'!F14)))</f>
        <v/>
      </c>
      <c r="BZ20" s="370" t="str">
        <f ca="1">+IF(OFFSET('Water Data'!$F$28,0,10*ROW('Water Data'!F14))="","",OFFSET('Water Data'!$F$28,0,10*ROW('Water Data'!F14)))</f>
        <v/>
      </c>
      <c r="CA20" s="370" t="str">
        <f ca="1">+IF(OFFSET('Water Data'!$F$29,0,10*ROW('Water Data'!F14))="","",OFFSET('Water Data'!$F$29,0,10*ROW('Water Data'!F14)))</f>
        <v/>
      </c>
      <c r="CB20" s="370" t="str">
        <f ca="1">+IF(OFFSET('Water Data'!$G$27,0,10*ROW('Water Data'!G14))="","",OFFSET('Water Data'!$G$27,0,10*ROW('Water Data'!G14)))</f>
        <v/>
      </c>
      <c r="CC20" s="370" t="str">
        <f ca="1">+IF(OFFSET('Water Data'!$G$28,0,10*ROW('Water Data'!G14))="","",OFFSET('Water Data'!$G$28,0,10*ROW('Water Data'!G14)))</f>
        <v/>
      </c>
      <c r="CD20" s="370" t="str">
        <f ca="1">+IF(OFFSET('Water Data'!$G$29,0,10*ROW('Water Data'!G14))="","",OFFSET('Water Data'!$G$29,0,10*ROW('Water Data'!G14)))</f>
        <v/>
      </c>
      <c r="CE20" s="370" t="str">
        <f ca="1">+IF(OFFSET('Water Data'!$H$27,0,10*ROW('Water Data'!H14))="","",OFFSET('Water Data'!$H$27,0,10*ROW('Water Data'!H14)))</f>
        <v/>
      </c>
      <c r="CF20" s="370" t="str">
        <f ca="1">+IF(OFFSET('Water Data'!$H$28,0,10*ROW('Water Data'!H14))="","",OFFSET('Water Data'!$H$28,0,10*ROW('Water Data'!H14)))</f>
        <v/>
      </c>
      <c r="CG20" s="370" t="str">
        <f ca="1">+IF(OFFSET('Water Data'!$H$29,0,10*ROW('Water Data'!H14))="","",OFFSET('Water Data'!$H$29,0,10*ROW('Water Data'!H14)))</f>
        <v/>
      </c>
      <c r="CH20" s="370" t="str">
        <f ca="1">+IF(OFFSET('Water Data'!$I$27,0,10*ROW('Water Data'!I14))="","",OFFSET('Water Data'!$I$27,0,10*ROW('Water Data'!I14)))</f>
        <v/>
      </c>
      <c r="CI20" s="370" t="str">
        <f ca="1">+IF(OFFSET('Water Data'!$I$28,0,10*ROW('Water Data'!I14))="","",OFFSET('Water Data'!$I$28,0,10*ROW('Water Data'!I14)))</f>
        <v/>
      </c>
      <c r="CJ20" s="370" t="str">
        <f ca="1">+IF(OFFSET('Water Data'!$I$29,0,10*ROW('Water Data'!I14))="","",OFFSET('Water Data'!$I$29,0,10*ROW('Water Data'!I14)))</f>
        <v/>
      </c>
      <c r="CK20" s="370" t="str">
        <f ca="1">+IF(OFFSET('Sanitation Data'!$D$28,0,10*ROW('Sanitation Data'!D14))="","",OFFSET('Sanitation Data'!$D$28,0,10*ROW('Sanitation Data'!D14)))</f>
        <v/>
      </c>
      <c r="CL20" s="370" t="str">
        <f ca="1">+IF(OFFSET('Sanitation Data'!$D$29,0,10*ROW('Sanitation Data'!D14))="","",OFFSET('Sanitation Data'!$D$29,0,10*ROW('Sanitation Data'!D14)))</f>
        <v/>
      </c>
      <c r="CM20" s="370" t="str">
        <f ca="1">+IF(OFFSET('Sanitation Data'!$D$30,0,10*ROW('Sanitation Data'!D14))="","",OFFSET('Sanitation Data'!$D$30,0,10*ROW('Sanitation Data'!D14)))</f>
        <v/>
      </c>
      <c r="CN20" s="370" t="str">
        <f ca="1">+IF(OFFSET('Sanitation Data'!$D$31,0,10*ROW('Sanitation Data'!D14))="","",OFFSET('Sanitation Data'!$D$31,0,10*ROW('Sanitation Data'!D14)))</f>
        <v/>
      </c>
      <c r="CO20" s="370" t="str">
        <f ca="1">+IF(OFFSET('Sanitation Data'!$D$32,0,10*ROW('Sanitation Data'!D14))="","",OFFSET('Sanitation Data'!$D$32,0,10*ROW('Sanitation Data'!D14)))</f>
        <v/>
      </c>
      <c r="CP20" s="370" t="str">
        <f ca="1">+IF(OFFSET('Sanitation Data'!$E$28,0,10*ROW('Sanitation Data'!E14))="","",OFFSET('Sanitation Data'!$E$28,0,10*ROW('Sanitation Data'!E14)))</f>
        <v/>
      </c>
      <c r="CQ20" s="370" t="str">
        <f ca="1">+IF(OFFSET('Sanitation Data'!$E$29,0,10*ROW('Sanitation Data'!E14))="","",OFFSET('Sanitation Data'!$E$29,0,10*ROW('Sanitation Data'!E14)))</f>
        <v/>
      </c>
      <c r="CR20" s="370" t="str">
        <f ca="1">+IF(OFFSET('Sanitation Data'!$E$30,0,10*ROW('Sanitation Data'!E14))="","",OFFSET('Sanitation Data'!$E$30,0,10*ROW('Sanitation Data'!E14)))</f>
        <v/>
      </c>
      <c r="CS20" s="370" t="str">
        <f ca="1">+IF(OFFSET('Sanitation Data'!$E$31,0,10*ROW('Sanitation Data'!E14))="","",OFFSET('Sanitation Data'!$E$31,0,10*ROW('Sanitation Data'!E14)))</f>
        <v/>
      </c>
      <c r="CT20" s="370" t="str">
        <f ca="1">+IF(OFFSET('Sanitation Data'!$E$32,0,10*ROW('Sanitation Data'!E14))="","",OFFSET('Sanitation Data'!$E$32,0,10*ROW('Sanitation Data'!E14)))</f>
        <v/>
      </c>
      <c r="CU20" s="370" t="str">
        <f ca="1">+IF(OFFSET('Sanitation Data'!$F$28,0,10*ROW('Sanitation Data'!F14))="","",OFFSET('Sanitation Data'!$F$28,0,10*ROW('Sanitation Data'!F14)))</f>
        <v/>
      </c>
      <c r="CV20" s="370" t="str">
        <f ca="1">+IF(OFFSET('Sanitation Data'!$F$29,0,10*ROW('Sanitation Data'!F14))="","",OFFSET('Sanitation Data'!$F$29,0,10*ROW('Sanitation Data'!F14)))</f>
        <v/>
      </c>
      <c r="CW20" s="370" t="str">
        <f ca="1">+IF(OFFSET('Sanitation Data'!$F$30,0,10*ROW('Sanitation Data'!F14))="","",OFFSET('Sanitation Data'!$F$30,0,10*ROW('Sanitation Data'!F14)))</f>
        <v/>
      </c>
      <c r="CX20" s="370" t="str">
        <f ca="1">+IF(OFFSET('Sanitation Data'!$F$31,0,10*ROW('Sanitation Data'!F14))="","",OFFSET('Sanitation Data'!$F$31,0,10*ROW('Sanitation Data'!F14)))</f>
        <v/>
      </c>
      <c r="CY20" s="370" t="str">
        <f ca="1">+IF(OFFSET('Sanitation Data'!$F$32,0,10*ROW('Sanitation Data'!F14))="","",OFFSET('Sanitation Data'!$F$32,0,10*ROW('Sanitation Data'!F14)))</f>
        <v/>
      </c>
      <c r="CZ20" s="370" t="str">
        <f ca="1">+IF(OFFSET('Sanitation Data'!$G$28,0,10*ROW('Sanitation Data'!G14))="","",OFFSET('Sanitation Data'!$G$28,0,10*ROW('Sanitation Data'!G14)))</f>
        <v/>
      </c>
      <c r="DA20" s="370" t="str">
        <f ca="1">+IF(OFFSET('Sanitation Data'!$G$29,0,10*ROW('Sanitation Data'!G14))="","",OFFSET('Sanitation Data'!$G$29,0,10*ROW('Sanitation Data'!G14)))</f>
        <v/>
      </c>
      <c r="DB20" s="370" t="str">
        <f ca="1">+IF(OFFSET('Sanitation Data'!$G$30,0,10*ROW('Sanitation Data'!G14))="","",OFFSET('Sanitation Data'!$G$30,0,10*ROW('Sanitation Data'!G14)))</f>
        <v/>
      </c>
      <c r="DC20" s="370" t="str">
        <f ca="1">+IF(OFFSET('Sanitation Data'!$G$31,0,10*ROW('Sanitation Data'!G14))="","",OFFSET('Sanitation Data'!$G$31,0,10*ROW('Sanitation Data'!G14)))</f>
        <v/>
      </c>
      <c r="DD20" s="370" t="str">
        <f ca="1">+IF(OFFSET('Sanitation Data'!$G$32,0,10*ROW('Sanitation Data'!G14))="","",OFFSET('Sanitation Data'!$G$32,0,10*ROW('Sanitation Data'!G14)))</f>
        <v/>
      </c>
      <c r="DE20" s="370" t="str">
        <f ca="1">+IF(OFFSET('Sanitation Data'!$H$28,0,10*ROW('Sanitation Data'!H14))="","",OFFSET('Sanitation Data'!$H$28,0,10*ROW('Sanitation Data'!H14)))</f>
        <v/>
      </c>
      <c r="DF20" s="370" t="str">
        <f ca="1">+IF(OFFSET('Sanitation Data'!$H$29,0,10*ROW('Sanitation Data'!H14))="","",OFFSET('Sanitation Data'!$H$29,0,10*ROW('Sanitation Data'!H14)))</f>
        <v/>
      </c>
      <c r="DG20" s="370" t="str">
        <f ca="1">+IF(OFFSET('Sanitation Data'!$H$30,0,10*ROW('Sanitation Data'!H14))="","",OFFSET('Sanitation Data'!$H$30,0,10*ROW('Sanitation Data'!H14)))</f>
        <v/>
      </c>
      <c r="DH20" s="370" t="str">
        <f ca="1">+IF(OFFSET('Sanitation Data'!$H$31,0,10*ROW('Sanitation Data'!H14))="","",OFFSET('Sanitation Data'!$H$31,0,10*ROW('Sanitation Data'!H14)))</f>
        <v/>
      </c>
      <c r="DI20" s="370" t="str">
        <f ca="1">+IF(OFFSET('Sanitation Data'!$H$32,0,10*ROW('Sanitation Data'!H14))="","",OFFSET('Sanitation Data'!$H$32,0,10*ROW('Sanitation Data'!H14)))</f>
        <v/>
      </c>
      <c r="DJ20" s="370" t="str">
        <f ca="1">+IF(OFFSET('Sanitation Data'!$I$28,0,10*ROW('Sanitation Data'!I14))="","",OFFSET('Sanitation Data'!$I$28,0,10*ROW('Sanitation Data'!I14)))</f>
        <v/>
      </c>
      <c r="DK20" s="370" t="str">
        <f ca="1">+IF(OFFSET('Sanitation Data'!$I$29,0,10*ROW('Sanitation Data'!I14))="","",OFFSET('Sanitation Data'!$I$29,0,10*ROW('Sanitation Data'!I14)))</f>
        <v/>
      </c>
      <c r="DL20" s="370" t="str">
        <f ca="1">+IF(OFFSET('Sanitation Data'!$I$30,0,10*ROW('Sanitation Data'!I14))="","",OFFSET('Sanitation Data'!$I$30,0,10*ROW('Sanitation Data'!I14)))</f>
        <v/>
      </c>
      <c r="DM20" s="370" t="str">
        <f ca="1">+IF(OFFSET('Sanitation Data'!$I$31,0,10*ROW('Sanitation Data'!I14))="","",OFFSET('Sanitation Data'!$I$31,0,10*ROW('Sanitation Data'!I14)))</f>
        <v/>
      </c>
      <c r="DN20" s="370" t="str">
        <f ca="1">+IF(OFFSET('Sanitation Data'!$I$32,0,10*ROW('Sanitation Data'!I14))="","",OFFSET('Sanitation Data'!$I$32,0,10*ROW('Sanitation Data'!I14)))</f>
        <v/>
      </c>
      <c r="DO20" s="370" t="str">
        <f ca="1">+IF(OFFSET('Hygiene Data'!$D$11,0,10*ROW('Hygiene Data'!D14))="","",OFFSET('Hygiene Data'!$D$11,0,10*ROW('Hygiene Data'!D14)))</f>
        <v/>
      </c>
      <c r="DP20" s="370" t="str">
        <f ca="1">+IF(OFFSET('Hygiene Data'!$D$12,0,10*ROW('Hygiene Data'!D14))="","",OFFSET('Hygiene Data'!$D$12,0,10*ROW('Hygiene Data'!D14)))</f>
        <v/>
      </c>
      <c r="DQ20" s="370" t="str">
        <f ca="1">+IF(OFFSET('Hygiene Data'!$D$13,0,10*ROW('Hygiene Data'!D14))="","",OFFSET('Hygiene Data'!$D$13,0,10*ROW('Hygiene Data'!D14)))</f>
        <v/>
      </c>
      <c r="DR20" s="370" t="str">
        <f ca="1">+IF(OFFSET('Hygiene Data'!$E$11,0,10*ROW('Hygiene Data'!E14))="","",OFFSET('Hygiene Data'!$E$11,0,10*ROW('Hygiene Data'!E14)))</f>
        <v/>
      </c>
      <c r="DS20" s="370" t="str">
        <f ca="1">+IF(OFFSET('Hygiene Data'!$E$12,0,10*ROW('Hygiene Data'!E14))="","",OFFSET('Hygiene Data'!$E$12,0,10*ROW('Hygiene Data'!E14)))</f>
        <v/>
      </c>
      <c r="DT20" s="370" t="str">
        <f ca="1">+IF(OFFSET('Hygiene Data'!$E$13,0,10*ROW('Hygiene Data'!E14))="","",OFFSET('Hygiene Data'!$E$13,0,10*ROW('Hygiene Data'!E14)))</f>
        <v/>
      </c>
      <c r="DU20" s="370" t="str">
        <f ca="1">+IF(OFFSET('Hygiene Data'!$F$11,0,10*ROW('Hygiene Data'!F14))="","",OFFSET('Hygiene Data'!$F$11,0,10*ROW('Hygiene Data'!F14)))</f>
        <v/>
      </c>
      <c r="DV20" s="370" t="str">
        <f ca="1">+IF(OFFSET('Hygiene Data'!$F$12,0,10*ROW('Hygiene Data'!F14))="","",OFFSET('Hygiene Data'!$F$12,0,10*ROW('Hygiene Data'!F14)))</f>
        <v/>
      </c>
      <c r="DW20" s="370" t="str">
        <f ca="1">+IF(OFFSET('Hygiene Data'!$F$13,0,10*ROW('Hygiene Data'!F14))="","",OFFSET('Hygiene Data'!$F$13,0,10*ROW('Hygiene Data'!F14)))</f>
        <v/>
      </c>
      <c r="DX20" s="370" t="str">
        <f ca="1">+IF(OFFSET('Hygiene Data'!$G$11,0,10*ROW('Hygiene Data'!G14))="","",OFFSET('Hygiene Data'!$G$11,0,10*ROW('Hygiene Data'!G14)))</f>
        <v/>
      </c>
      <c r="DY20" s="370" t="str">
        <f ca="1">+IF(OFFSET('Hygiene Data'!$G$12,0,10*ROW('Hygiene Data'!G14))="","",OFFSET('Hygiene Data'!$G$12,0,10*ROW('Hygiene Data'!G14)))</f>
        <v/>
      </c>
      <c r="DZ20" s="370" t="str">
        <f ca="1">+IF(OFFSET('Hygiene Data'!$G$13,0,10*ROW('Hygiene Data'!G14))="","",OFFSET('Hygiene Data'!$G$13,0,10*ROW('Hygiene Data'!G14)))</f>
        <v/>
      </c>
      <c r="EA20" s="370" t="str">
        <f ca="1">+IF(OFFSET('Hygiene Data'!$H$11,0,10*ROW('Hygiene Data'!H14))="","",OFFSET('Hygiene Data'!$H$11,0,10*ROW('Hygiene Data'!H14)))</f>
        <v/>
      </c>
      <c r="EB20" s="370" t="str">
        <f ca="1">+IF(OFFSET('Hygiene Data'!$H$12,0,10*ROW('Hygiene Data'!H14))="","",OFFSET('Hygiene Data'!$H$12,0,10*ROW('Hygiene Data'!H14)))</f>
        <v/>
      </c>
      <c r="EC20" s="370" t="str">
        <f ca="1">+IF(OFFSET('Hygiene Data'!$H$13,0,10*ROW('Hygiene Data'!H14))="","",OFFSET('Hygiene Data'!$H$13,0,10*ROW('Hygiene Data'!H14)))</f>
        <v/>
      </c>
      <c r="ED20" s="370" t="str">
        <f ca="1">+IF(OFFSET('Hygiene Data'!$I$11,0,10*ROW('Hygiene Data'!I14))="","",OFFSET('Hygiene Data'!$I$11,0,10*ROW('Hygiene Data'!I14)))</f>
        <v/>
      </c>
      <c r="EE20" s="370" t="str">
        <f ca="1">+IF(OFFSET('Hygiene Data'!$I$12,0,10*ROW('Hygiene Data'!I14))="","",OFFSET('Hygiene Data'!$I$12,0,10*ROW('Hygiene Data'!I14)))</f>
        <v/>
      </c>
      <c r="EF20" s="370" t="str">
        <f ca="1">+IF(OFFSET('Hygiene Data'!$I$13,0,10*ROW('Hygiene Data'!I14))="","",OFFSET('Hygiene Data'!$I$13,0,10*ROW('Hygiene Data'!I14)))</f>
        <v/>
      </c>
    </row>
    <row r="21" spans="1:136" x14ac:dyDescent="0.25">
      <c r="A21" s="479" t="str">
        <f ca="1">+IF(OFFSET('Water Data'!$B$2,0,10*ROW('Water Data'!E15))="","",OFFSET('Water Data'!$B$2,0,10*ROW('Water Data'!E15)))</f>
        <v/>
      </c>
      <c r="B21" s="47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6" t="str">
        <f t="shared" ca="1" si="0"/>
        <v/>
      </c>
      <c r="D21" s="50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0" t="str">
        <f ca="1">+IF(OFFSET('Water Data'!$D$27,0,10*ROW('Water Data'!D15))="","",OFFSET('Water Data'!$D$27,0,10*ROW('Water Data'!D15)))</f>
        <v/>
      </c>
      <c r="BT21" s="370" t="str">
        <f ca="1">+IF(OFFSET('Water Data'!$D$28,0,10*ROW('Water Data'!D15))="","",OFFSET('Water Data'!$D$28,0,10*ROW('Water Data'!D15)))</f>
        <v/>
      </c>
      <c r="BU21" s="370" t="str">
        <f ca="1">+IF(OFFSET('Water Data'!$D$29,0,10*ROW('Water Data'!D15))="","",OFFSET('Water Data'!$D$29,0,10*ROW('Water Data'!D15)))</f>
        <v/>
      </c>
      <c r="BV21" s="370" t="str">
        <f ca="1">+IF(OFFSET('Water Data'!$E$27,0,10*ROW('Water Data'!E15))="","",OFFSET('Water Data'!$E$27,0,10*ROW('Water Data'!E15)))</f>
        <v/>
      </c>
      <c r="BW21" s="370" t="str">
        <f ca="1">+IF(OFFSET('Water Data'!$E$28,0,10*ROW('Water Data'!E15))="","",OFFSET('Water Data'!$E$28,0,10*ROW('Water Data'!E15)))</f>
        <v/>
      </c>
      <c r="BX21" s="370" t="str">
        <f ca="1">+IF(OFFSET('Water Data'!$E$29,0,10*ROW('Water Data'!E15))="","",OFFSET('Water Data'!$E$29,0,10*ROW('Water Data'!E15)))</f>
        <v/>
      </c>
      <c r="BY21" s="370" t="str">
        <f ca="1">+IF(OFFSET('Water Data'!$F$27,0,10*ROW('Water Data'!F15))="","",OFFSET('Water Data'!$F$27,0,10*ROW('Water Data'!F15)))</f>
        <v/>
      </c>
      <c r="BZ21" s="370" t="str">
        <f ca="1">+IF(OFFSET('Water Data'!$F$28,0,10*ROW('Water Data'!F15))="","",OFFSET('Water Data'!$F$28,0,10*ROW('Water Data'!F15)))</f>
        <v/>
      </c>
      <c r="CA21" s="370" t="str">
        <f ca="1">+IF(OFFSET('Water Data'!$F$29,0,10*ROW('Water Data'!F15))="","",OFFSET('Water Data'!$F$29,0,10*ROW('Water Data'!F15)))</f>
        <v/>
      </c>
      <c r="CB21" s="370" t="str">
        <f ca="1">+IF(OFFSET('Water Data'!$G$27,0,10*ROW('Water Data'!G15))="","",OFFSET('Water Data'!$G$27,0,10*ROW('Water Data'!G15)))</f>
        <v/>
      </c>
      <c r="CC21" s="370" t="str">
        <f ca="1">+IF(OFFSET('Water Data'!$G$28,0,10*ROW('Water Data'!G15))="","",OFFSET('Water Data'!$G$28,0,10*ROW('Water Data'!G15)))</f>
        <v/>
      </c>
      <c r="CD21" s="370" t="str">
        <f ca="1">+IF(OFFSET('Water Data'!$G$29,0,10*ROW('Water Data'!G15))="","",OFFSET('Water Data'!$G$29,0,10*ROW('Water Data'!G15)))</f>
        <v/>
      </c>
      <c r="CE21" s="370" t="str">
        <f ca="1">+IF(OFFSET('Water Data'!$H$27,0,10*ROW('Water Data'!H15))="","",OFFSET('Water Data'!$H$27,0,10*ROW('Water Data'!H15)))</f>
        <v/>
      </c>
      <c r="CF21" s="370" t="str">
        <f ca="1">+IF(OFFSET('Water Data'!$H$28,0,10*ROW('Water Data'!H15))="","",OFFSET('Water Data'!$H$28,0,10*ROW('Water Data'!H15)))</f>
        <v/>
      </c>
      <c r="CG21" s="370" t="str">
        <f ca="1">+IF(OFFSET('Water Data'!$H$29,0,10*ROW('Water Data'!H15))="","",OFFSET('Water Data'!$H$29,0,10*ROW('Water Data'!H15)))</f>
        <v/>
      </c>
      <c r="CH21" s="370" t="str">
        <f ca="1">+IF(OFFSET('Water Data'!$I$27,0,10*ROW('Water Data'!I15))="","",OFFSET('Water Data'!$I$27,0,10*ROW('Water Data'!I15)))</f>
        <v/>
      </c>
      <c r="CI21" s="370" t="str">
        <f ca="1">+IF(OFFSET('Water Data'!$I$28,0,10*ROW('Water Data'!I15))="","",OFFSET('Water Data'!$I$28,0,10*ROW('Water Data'!I15)))</f>
        <v/>
      </c>
      <c r="CJ21" s="370" t="str">
        <f ca="1">+IF(OFFSET('Water Data'!$I$29,0,10*ROW('Water Data'!I15))="","",OFFSET('Water Data'!$I$29,0,10*ROW('Water Data'!I15)))</f>
        <v/>
      </c>
      <c r="CK21" s="370" t="str">
        <f ca="1">+IF(OFFSET('Sanitation Data'!$D$28,0,10*ROW('Sanitation Data'!D15))="","",OFFSET('Sanitation Data'!$D$28,0,10*ROW('Sanitation Data'!D15)))</f>
        <v/>
      </c>
      <c r="CL21" s="370" t="str">
        <f ca="1">+IF(OFFSET('Sanitation Data'!$D$29,0,10*ROW('Sanitation Data'!D15))="","",OFFSET('Sanitation Data'!$D$29,0,10*ROW('Sanitation Data'!D15)))</f>
        <v/>
      </c>
      <c r="CM21" s="370" t="str">
        <f ca="1">+IF(OFFSET('Sanitation Data'!$D$30,0,10*ROW('Sanitation Data'!D15))="","",OFFSET('Sanitation Data'!$D$30,0,10*ROW('Sanitation Data'!D15)))</f>
        <v/>
      </c>
      <c r="CN21" s="370" t="str">
        <f ca="1">+IF(OFFSET('Sanitation Data'!$D$31,0,10*ROW('Sanitation Data'!D15))="","",OFFSET('Sanitation Data'!$D$31,0,10*ROW('Sanitation Data'!D15)))</f>
        <v/>
      </c>
      <c r="CO21" s="370" t="str">
        <f ca="1">+IF(OFFSET('Sanitation Data'!$D$32,0,10*ROW('Sanitation Data'!D15))="","",OFFSET('Sanitation Data'!$D$32,0,10*ROW('Sanitation Data'!D15)))</f>
        <v/>
      </c>
      <c r="CP21" s="370" t="str">
        <f ca="1">+IF(OFFSET('Sanitation Data'!$E$28,0,10*ROW('Sanitation Data'!E15))="","",OFFSET('Sanitation Data'!$E$28,0,10*ROW('Sanitation Data'!E15)))</f>
        <v/>
      </c>
      <c r="CQ21" s="370" t="str">
        <f ca="1">+IF(OFFSET('Sanitation Data'!$E$29,0,10*ROW('Sanitation Data'!E15))="","",OFFSET('Sanitation Data'!$E$29,0,10*ROW('Sanitation Data'!E15)))</f>
        <v/>
      </c>
      <c r="CR21" s="370" t="str">
        <f ca="1">+IF(OFFSET('Sanitation Data'!$E$30,0,10*ROW('Sanitation Data'!E15))="","",OFFSET('Sanitation Data'!$E$30,0,10*ROW('Sanitation Data'!E15)))</f>
        <v/>
      </c>
      <c r="CS21" s="370" t="str">
        <f ca="1">+IF(OFFSET('Sanitation Data'!$E$31,0,10*ROW('Sanitation Data'!E15))="","",OFFSET('Sanitation Data'!$E$31,0,10*ROW('Sanitation Data'!E15)))</f>
        <v/>
      </c>
      <c r="CT21" s="370" t="str">
        <f ca="1">+IF(OFFSET('Sanitation Data'!$E$32,0,10*ROW('Sanitation Data'!E15))="","",OFFSET('Sanitation Data'!$E$32,0,10*ROW('Sanitation Data'!E15)))</f>
        <v/>
      </c>
      <c r="CU21" s="370" t="str">
        <f ca="1">+IF(OFFSET('Sanitation Data'!$F$28,0,10*ROW('Sanitation Data'!F15))="","",OFFSET('Sanitation Data'!$F$28,0,10*ROW('Sanitation Data'!F15)))</f>
        <v/>
      </c>
      <c r="CV21" s="370" t="str">
        <f ca="1">+IF(OFFSET('Sanitation Data'!$F$29,0,10*ROW('Sanitation Data'!F15))="","",OFFSET('Sanitation Data'!$F$29,0,10*ROW('Sanitation Data'!F15)))</f>
        <v/>
      </c>
      <c r="CW21" s="370" t="str">
        <f ca="1">+IF(OFFSET('Sanitation Data'!$F$30,0,10*ROW('Sanitation Data'!F15))="","",OFFSET('Sanitation Data'!$F$30,0,10*ROW('Sanitation Data'!F15)))</f>
        <v/>
      </c>
      <c r="CX21" s="370" t="str">
        <f ca="1">+IF(OFFSET('Sanitation Data'!$F$31,0,10*ROW('Sanitation Data'!F15))="","",OFFSET('Sanitation Data'!$F$31,0,10*ROW('Sanitation Data'!F15)))</f>
        <v/>
      </c>
      <c r="CY21" s="370" t="str">
        <f ca="1">+IF(OFFSET('Sanitation Data'!$F$32,0,10*ROW('Sanitation Data'!F15))="","",OFFSET('Sanitation Data'!$F$32,0,10*ROW('Sanitation Data'!F15)))</f>
        <v/>
      </c>
      <c r="CZ21" s="370" t="str">
        <f ca="1">+IF(OFFSET('Sanitation Data'!$G$28,0,10*ROW('Sanitation Data'!G15))="","",OFFSET('Sanitation Data'!$G$28,0,10*ROW('Sanitation Data'!G15)))</f>
        <v/>
      </c>
      <c r="DA21" s="370" t="str">
        <f ca="1">+IF(OFFSET('Sanitation Data'!$G$29,0,10*ROW('Sanitation Data'!G15))="","",OFFSET('Sanitation Data'!$G$29,0,10*ROW('Sanitation Data'!G15)))</f>
        <v/>
      </c>
      <c r="DB21" s="370" t="str">
        <f ca="1">+IF(OFFSET('Sanitation Data'!$G$30,0,10*ROW('Sanitation Data'!G15))="","",OFFSET('Sanitation Data'!$G$30,0,10*ROW('Sanitation Data'!G15)))</f>
        <v/>
      </c>
      <c r="DC21" s="370" t="str">
        <f ca="1">+IF(OFFSET('Sanitation Data'!$G$31,0,10*ROW('Sanitation Data'!G15))="","",OFFSET('Sanitation Data'!$G$31,0,10*ROW('Sanitation Data'!G15)))</f>
        <v/>
      </c>
      <c r="DD21" s="370" t="str">
        <f ca="1">+IF(OFFSET('Sanitation Data'!$G$32,0,10*ROW('Sanitation Data'!G15))="","",OFFSET('Sanitation Data'!$G$32,0,10*ROW('Sanitation Data'!G15)))</f>
        <v/>
      </c>
      <c r="DE21" s="370" t="str">
        <f ca="1">+IF(OFFSET('Sanitation Data'!$H$28,0,10*ROW('Sanitation Data'!H15))="","",OFFSET('Sanitation Data'!$H$28,0,10*ROW('Sanitation Data'!H15)))</f>
        <v/>
      </c>
      <c r="DF21" s="370" t="str">
        <f ca="1">+IF(OFFSET('Sanitation Data'!$H$29,0,10*ROW('Sanitation Data'!H15))="","",OFFSET('Sanitation Data'!$H$29,0,10*ROW('Sanitation Data'!H15)))</f>
        <v/>
      </c>
      <c r="DG21" s="370" t="str">
        <f ca="1">+IF(OFFSET('Sanitation Data'!$H$30,0,10*ROW('Sanitation Data'!H15))="","",OFFSET('Sanitation Data'!$H$30,0,10*ROW('Sanitation Data'!H15)))</f>
        <v/>
      </c>
      <c r="DH21" s="370" t="str">
        <f ca="1">+IF(OFFSET('Sanitation Data'!$H$31,0,10*ROW('Sanitation Data'!H15))="","",OFFSET('Sanitation Data'!$H$31,0,10*ROW('Sanitation Data'!H15)))</f>
        <v/>
      </c>
      <c r="DI21" s="370" t="str">
        <f ca="1">+IF(OFFSET('Sanitation Data'!$H$32,0,10*ROW('Sanitation Data'!H15))="","",OFFSET('Sanitation Data'!$H$32,0,10*ROW('Sanitation Data'!H15)))</f>
        <v/>
      </c>
      <c r="DJ21" s="370" t="str">
        <f ca="1">+IF(OFFSET('Sanitation Data'!$I$28,0,10*ROW('Sanitation Data'!I15))="","",OFFSET('Sanitation Data'!$I$28,0,10*ROW('Sanitation Data'!I15)))</f>
        <v/>
      </c>
      <c r="DK21" s="370" t="str">
        <f ca="1">+IF(OFFSET('Sanitation Data'!$I$29,0,10*ROW('Sanitation Data'!I15))="","",OFFSET('Sanitation Data'!$I$29,0,10*ROW('Sanitation Data'!I15)))</f>
        <v/>
      </c>
      <c r="DL21" s="370" t="str">
        <f ca="1">+IF(OFFSET('Sanitation Data'!$I$30,0,10*ROW('Sanitation Data'!I15))="","",OFFSET('Sanitation Data'!$I$30,0,10*ROW('Sanitation Data'!I15)))</f>
        <v/>
      </c>
      <c r="DM21" s="370" t="str">
        <f ca="1">+IF(OFFSET('Sanitation Data'!$I$31,0,10*ROW('Sanitation Data'!I15))="","",OFFSET('Sanitation Data'!$I$31,0,10*ROW('Sanitation Data'!I15)))</f>
        <v/>
      </c>
      <c r="DN21" s="370" t="str">
        <f ca="1">+IF(OFFSET('Sanitation Data'!$I$32,0,10*ROW('Sanitation Data'!I15))="","",OFFSET('Sanitation Data'!$I$32,0,10*ROW('Sanitation Data'!I15)))</f>
        <v/>
      </c>
      <c r="DO21" s="370" t="str">
        <f ca="1">+IF(OFFSET('Hygiene Data'!$D$11,0,10*ROW('Hygiene Data'!D15))="","",OFFSET('Hygiene Data'!$D$11,0,10*ROW('Hygiene Data'!D15)))</f>
        <v/>
      </c>
      <c r="DP21" s="370" t="str">
        <f ca="1">+IF(OFFSET('Hygiene Data'!$D$12,0,10*ROW('Hygiene Data'!D15))="","",OFFSET('Hygiene Data'!$D$12,0,10*ROW('Hygiene Data'!D15)))</f>
        <v/>
      </c>
      <c r="DQ21" s="370" t="str">
        <f ca="1">+IF(OFFSET('Hygiene Data'!$D$13,0,10*ROW('Hygiene Data'!D15))="","",OFFSET('Hygiene Data'!$D$13,0,10*ROW('Hygiene Data'!D15)))</f>
        <v/>
      </c>
      <c r="DR21" s="370" t="str">
        <f ca="1">+IF(OFFSET('Hygiene Data'!$E$11,0,10*ROW('Hygiene Data'!E15))="","",OFFSET('Hygiene Data'!$E$11,0,10*ROW('Hygiene Data'!E15)))</f>
        <v/>
      </c>
      <c r="DS21" s="370" t="str">
        <f ca="1">+IF(OFFSET('Hygiene Data'!$E$12,0,10*ROW('Hygiene Data'!E15))="","",OFFSET('Hygiene Data'!$E$12,0,10*ROW('Hygiene Data'!E15)))</f>
        <v/>
      </c>
      <c r="DT21" s="370" t="str">
        <f ca="1">+IF(OFFSET('Hygiene Data'!$E$13,0,10*ROW('Hygiene Data'!E15))="","",OFFSET('Hygiene Data'!$E$13,0,10*ROW('Hygiene Data'!E15)))</f>
        <v/>
      </c>
      <c r="DU21" s="370" t="str">
        <f ca="1">+IF(OFFSET('Hygiene Data'!$F$11,0,10*ROW('Hygiene Data'!F15))="","",OFFSET('Hygiene Data'!$F$11,0,10*ROW('Hygiene Data'!F15)))</f>
        <v/>
      </c>
      <c r="DV21" s="370" t="str">
        <f ca="1">+IF(OFFSET('Hygiene Data'!$F$12,0,10*ROW('Hygiene Data'!F15))="","",OFFSET('Hygiene Data'!$F$12,0,10*ROW('Hygiene Data'!F15)))</f>
        <v/>
      </c>
      <c r="DW21" s="370" t="str">
        <f ca="1">+IF(OFFSET('Hygiene Data'!$F$13,0,10*ROW('Hygiene Data'!F15))="","",OFFSET('Hygiene Data'!$F$13,0,10*ROW('Hygiene Data'!F15)))</f>
        <v/>
      </c>
      <c r="DX21" s="370" t="str">
        <f ca="1">+IF(OFFSET('Hygiene Data'!$G$11,0,10*ROW('Hygiene Data'!G15))="","",OFFSET('Hygiene Data'!$G$11,0,10*ROW('Hygiene Data'!G15)))</f>
        <v/>
      </c>
      <c r="DY21" s="370" t="str">
        <f ca="1">+IF(OFFSET('Hygiene Data'!$G$12,0,10*ROW('Hygiene Data'!G15))="","",OFFSET('Hygiene Data'!$G$12,0,10*ROW('Hygiene Data'!G15)))</f>
        <v/>
      </c>
      <c r="DZ21" s="370" t="str">
        <f ca="1">+IF(OFFSET('Hygiene Data'!$G$13,0,10*ROW('Hygiene Data'!G15))="","",OFFSET('Hygiene Data'!$G$13,0,10*ROW('Hygiene Data'!G15)))</f>
        <v/>
      </c>
      <c r="EA21" s="370" t="str">
        <f ca="1">+IF(OFFSET('Hygiene Data'!$H$11,0,10*ROW('Hygiene Data'!H15))="","",OFFSET('Hygiene Data'!$H$11,0,10*ROW('Hygiene Data'!H15)))</f>
        <v/>
      </c>
      <c r="EB21" s="370" t="str">
        <f ca="1">+IF(OFFSET('Hygiene Data'!$H$12,0,10*ROW('Hygiene Data'!H15))="","",OFFSET('Hygiene Data'!$H$12,0,10*ROW('Hygiene Data'!H15)))</f>
        <v/>
      </c>
      <c r="EC21" s="370" t="str">
        <f ca="1">+IF(OFFSET('Hygiene Data'!$H$13,0,10*ROW('Hygiene Data'!H15))="","",OFFSET('Hygiene Data'!$H$13,0,10*ROW('Hygiene Data'!H15)))</f>
        <v/>
      </c>
      <c r="ED21" s="370" t="str">
        <f ca="1">+IF(OFFSET('Hygiene Data'!$I$11,0,10*ROW('Hygiene Data'!I15))="","",OFFSET('Hygiene Data'!$I$11,0,10*ROW('Hygiene Data'!I15)))</f>
        <v/>
      </c>
      <c r="EE21" s="370" t="str">
        <f ca="1">+IF(OFFSET('Hygiene Data'!$I$12,0,10*ROW('Hygiene Data'!I15))="","",OFFSET('Hygiene Data'!$I$12,0,10*ROW('Hygiene Data'!I15)))</f>
        <v/>
      </c>
      <c r="EF21" s="370" t="str">
        <f ca="1">+IF(OFFSET('Hygiene Data'!$I$13,0,10*ROW('Hygiene Data'!I15))="","",OFFSET('Hygiene Data'!$I$13,0,10*ROW('Hygiene Data'!I15)))</f>
        <v/>
      </c>
    </row>
    <row r="22" spans="1:136" x14ac:dyDescent="0.25">
      <c r="A22" s="479" t="str">
        <f ca="1">+IF(OFFSET('Water Data'!$B$2,0,10*ROW('Water Data'!E16))="","",OFFSET('Water Data'!$B$2,0,10*ROW('Water Data'!E16)))</f>
        <v/>
      </c>
      <c r="B22" s="47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6" t="str">
        <f t="shared" ca="1" si="0"/>
        <v/>
      </c>
      <c r="D22" s="50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0" t="str">
        <f ca="1">+IF(OFFSET('Water Data'!$D$27,0,10*ROW('Water Data'!D16))="","",OFFSET('Water Data'!$D$27,0,10*ROW('Water Data'!D16)))</f>
        <v/>
      </c>
      <c r="BT22" s="370" t="str">
        <f ca="1">+IF(OFFSET('Water Data'!$D$28,0,10*ROW('Water Data'!D16))="","",OFFSET('Water Data'!$D$28,0,10*ROW('Water Data'!D16)))</f>
        <v/>
      </c>
      <c r="BU22" s="370" t="str">
        <f ca="1">+IF(OFFSET('Water Data'!$D$29,0,10*ROW('Water Data'!D16))="","",OFFSET('Water Data'!$D$29,0,10*ROW('Water Data'!D16)))</f>
        <v/>
      </c>
      <c r="BV22" s="370" t="str">
        <f ca="1">+IF(OFFSET('Water Data'!$E$27,0,10*ROW('Water Data'!E16))="","",OFFSET('Water Data'!$E$27,0,10*ROW('Water Data'!E16)))</f>
        <v/>
      </c>
      <c r="BW22" s="370" t="str">
        <f ca="1">+IF(OFFSET('Water Data'!$E$28,0,10*ROW('Water Data'!E16))="","",OFFSET('Water Data'!$E$28,0,10*ROW('Water Data'!E16)))</f>
        <v/>
      </c>
      <c r="BX22" s="370" t="str">
        <f ca="1">+IF(OFFSET('Water Data'!$E$29,0,10*ROW('Water Data'!E16))="","",OFFSET('Water Data'!$E$29,0,10*ROW('Water Data'!E16)))</f>
        <v/>
      </c>
      <c r="BY22" s="370" t="str">
        <f ca="1">+IF(OFFSET('Water Data'!$F$27,0,10*ROW('Water Data'!F16))="","",OFFSET('Water Data'!$F$27,0,10*ROW('Water Data'!F16)))</f>
        <v/>
      </c>
      <c r="BZ22" s="370" t="str">
        <f ca="1">+IF(OFFSET('Water Data'!$F$28,0,10*ROW('Water Data'!F16))="","",OFFSET('Water Data'!$F$28,0,10*ROW('Water Data'!F16)))</f>
        <v/>
      </c>
      <c r="CA22" s="370" t="str">
        <f ca="1">+IF(OFFSET('Water Data'!$F$29,0,10*ROW('Water Data'!F16))="","",OFFSET('Water Data'!$F$29,0,10*ROW('Water Data'!F16)))</f>
        <v/>
      </c>
      <c r="CB22" s="370" t="str">
        <f ca="1">+IF(OFFSET('Water Data'!$G$27,0,10*ROW('Water Data'!G16))="","",OFFSET('Water Data'!$G$27,0,10*ROW('Water Data'!G16)))</f>
        <v/>
      </c>
      <c r="CC22" s="370" t="str">
        <f ca="1">+IF(OFFSET('Water Data'!$G$28,0,10*ROW('Water Data'!G16))="","",OFFSET('Water Data'!$G$28,0,10*ROW('Water Data'!G16)))</f>
        <v/>
      </c>
      <c r="CD22" s="370" t="str">
        <f ca="1">+IF(OFFSET('Water Data'!$G$29,0,10*ROW('Water Data'!G16))="","",OFFSET('Water Data'!$G$29,0,10*ROW('Water Data'!G16)))</f>
        <v/>
      </c>
      <c r="CE22" s="370" t="str">
        <f ca="1">+IF(OFFSET('Water Data'!$H$27,0,10*ROW('Water Data'!H16))="","",OFFSET('Water Data'!$H$27,0,10*ROW('Water Data'!H16)))</f>
        <v/>
      </c>
      <c r="CF22" s="370" t="str">
        <f ca="1">+IF(OFFSET('Water Data'!$H$28,0,10*ROW('Water Data'!H16))="","",OFFSET('Water Data'!$H$28,0,10*ROW('Water Data'!H16)))</f>
        <v/>
      </c>
      <c r="CG22" s="370" t="str">
        <f ca="1">+IF(OFFSET('Water Data'!$H$29,0,10*ROW('Water Data'!H16))="","",OFFSET('Water Data'!$H$29,0,10*ROW('Water Data'!H16)))</f>
        <v/>
      </c>
      <c r="CH22" s="370" t="str">
        <f ca="1">+IF(OFFSET('Water Data'!$I$27,0,10*ROW('Water Data'!I16))="","",OFFSET('Water Data'!$I$27,0,10*ROW('Water Data'!I16)))</f>
        <v/>
      </c>
      <c r="CI22" s="370" t="str">
        <f ca="1">+IF(OFFSET('Water Data'!$I$28,0,10*ROW('Water Data'!I16))="","",OFFSET('Water Data'!$I$28,0,10*ROW('Water Data'!I16)))</f>
        <v/>
      </c>
      <c r="CJ22" s="370" t="str">
        <f ca="1">+IF(OFFSET('Water Data'!$I$29,0,10*ROW('Water Data'!I16))="","",OFFSET('Water Data'!$I$29,0,10*ROW('Water Data'!I16)))</f>
        <v/>
      </c>
      <c r="CK22" s="370" t="str">
        <f ca="1">+IF(OFFSET('Sanitation Data'!$D$28,0,10*ROW('Sanitation Data'!D16))="","",OFFSET('Sanitation Data'!$D$28,0,10*ROW('Sanitation Data'!D16)))</f>
        <v/>
      </c>
      <c r="CL22" s="370" t="str">
        <f ca="1">+IF(OFFSET('Sanitation Data'!$D$29,0,10*ROW('Sanitation Data'!D16))="","",OFFSET('Sanitation Data'!$D$29,0,10*ROW('Sanitation Data'!D16)))</f>
        <v/>
      </c>
      <c r="CM22" s="370" t="str">
        <f ca="1">+IF(OFFSET('Sanitation Data'!$D$30,0,10*ROW('Sanitation Data'!D16))="","",OFFSET('Sanitation Data'!$D$30,0,10*ROW('Sanitation Data'!D16)))</f>
        <v/>
      </c>
      <c r="CN22" s="370" t="str">
        <f ca="1">+IF(OFFSET('Sanitation Data'!$D$31,0,10*ROW('Sanitation Data'!D16))="","",OFFSET('Sanitation Data'!$D$31,0,10*ROW('Sanitation Data'!D16)))</f>
        <v/>
      </c>
      <c r="CO22" s="370" t="str">
        <f ca="1">+IF(OFFSET('Sanitation Data'!$D$32,0,10*ROW('Sanitation Data'!D16))="","",OFFSET('Sanitation Data'!$D$32,0,10*ROW('Sanitation Data'!D16)))</f>
        <v/>
      </c>
      <c r="CP22" s="370" t="str">
        <f ca="1">+IF(OFFSET('Sanitation Data'!$E$28,0,10*ROW('Sanitation Data'!E16))="","",OFFSET('Sanitation Data'!$E$28,0,10*ROW('Sanitation Data'!E16)))</f>
        <v/>
      </c>
      <c r="CQ22" s="370" t="str">
        <f ca="1">+IF(OFFSET('Sanitation Data'!$E$29,0,10*ROW('Sanitation Data'!E16))="","",OFFSET('Sanitation Data'!$E$29,0,10*ROW('Sanitation Data'!E16)))</f>
        <v/>
      </c>
      <c r="CR22" s="370" t="str">
        <f ca="1">+IF(OFFSET('Sanitation Data'!$E$30,0,10*ROW('Sanitation Data'!E16))="","",OFFSET('Sanitation Data'!$E$30,0,10*ROW('Sanitation Data'!E16)))</f>
        <v/>
      </c>
      <c r="CS22" s="370" t="str">
        <f ca="1">+IF(OFFSET('Sanitation Data'!$E$31,0,10*ROW('Sanitation Data'!E16))="","",OFFSET('Sanitation Data'!$E$31,0,10*ROW('Sanitation Data'!E16)))</f>
        <v/>
      </c>
      <c r="CT22" s="370" t="str">
        <f ca="1">+IF(OFFSET('Sanitation Data'!$E$32,0,10*ROW('Sanitation Data'!E16))="","",OFFSET('Sanitation Data'!$E$32,0,10*ROW('Sanitation Data'!E16)))</f>
        <v/>
      </c>
      <c r="CU22" s="370" t="str">
        <f ca="1">+IF(OFFSET('Sanitation Data'!$F$28,0,10*ROW('Sanitation Data'!F16))="","",OFFSET('Sanitation Data'!$F$28,0,10*ROW('Sanitation Data'!F16)))</f>
        <v/>
      </c>
      <c r="CV22" s="370" t="str">
        <f ca="1">+IF(OFFSET('Sanitation Data'!$F$29,0,10*ROW('Sanitation Data'!F16))="","",OFFSET('Sanitation Data'!$F$29,0,10*ROW('Sanitation Data'!F16)))</f>
        <v/>
      </c>
      <c r="CW22" s="370" t="str">
        <f ca="1">+IF(OFFSET('Sanitation Data'!$F$30,0,10*ROW('Sanitation Data'!F16))="","",OFFSET('Sanitation Data'!$F$30,0,10*ROW('Sanitation Data'!F16)))</f>
        <v/>
      </c>
      <c r="CX22" s="370" t="str">
        <f ca="1">+IF(OFFSET('Sanitation Data'!$F$31,0,10*ROW('Sanitation Data'!F16))="","",OFFSET('Sanitation Data'!$F$31,0,10*ROW('Sanitation Data'!F16)))</f>
        <v/>
      </c>
      <c r="CY22" s="370" t="str">
        <f ca="1">+IF(OFFSET('Sanitation Data'!$F$32,0,10*ROW('Sanitation Data'!F16))="","",OFFSET('Sanitation Data'!$F$32,0,10*ROW('Sanitation Data'!F16)))</f>
        <v/>
      </c>
      <c r="CZ22" s="370" t="str">
        <f ca="1">+IF(OFFSET('Sanitation Data'!$G$28,0,10*ROW('Sanitation Data'!G16))="","",OFFSET('Sanitation Data'!$G$28,0,10*ROW('Sanitation Data'!G16)))</f>
        <v/>
      </c>
      <c r="DA22" s="370" t="str">
        <f ca="1">+IF(OFFSET('Sanitation Data'!$G$29,0,10*ROW('Sanitation Data'!G16))="","",OFFSET('Sanitation Data'!$G$29,0,10*ROW('Sanitation Data'!G16)))</f>
        <v/>
      </c>
      <c r="DB22" s="370" t="str">
        <f ca="1">+IF(OFFSET('Sanitation Data'!$G$30,0,10*ROW('Sanitation Data'!G16))="","",OFFSET('Sanitation Data'!$G$30,0,10*ROW('Sanitation Data'!G16)))</f>
        <v/>
      </c>
      <c r="DC22" s="370" t="str">
        <f ca="1">+IF(OFFSET('Sanitation Data'!$G$31,0,10*ROW('Sanitation Data'!G16))="","",OFFSET('Sanitation Data'!$G$31,0,10*ROW('Sanitation Data'!G16)))</f>
        <v/>
      </c>
      <c r="DD22" s="370" t="str">
        <f ca="1">+IF(OFFSET('Sanitation Data'!$G$32,0,10*ROW('Sanitation Data'!G16))="","",OFFSET('Sanitation Data'!$G$32,0,10*ROW('Sanitation Data'!G16)))</f>
        <v/>
      </c>
      <c r="DE22" s="370" t="str">
        <f ca="1">+IF(OFFSET('Sanitation Data'!$H$28,0,10*ROW('Sanitation Data'!H16))="","",OFFSET('Sanitation Data'!$H$28,0,10*ROW('Sanitation Data'!H16)))</f>
        <v/>
      </c>
      <c r="DF22" s="370" t="str">
        <f ca="1">+IF(OFFSET('Sanitation Data'!$H$29,0,10*ROW('Sanitation Data'!H16))="","",OFFSET('Sanitation Data'!$H$29,0,10*ROW('Sanitation Data'!H16)))</f>
        <v/>
      </c>
      <c r="DG22" s="370" t="str">
        <f ca="1">+IF(OFFSET('Sanitation Data'!$H$30,0,10*ROW('Sanitation Data'!H16))="","",OFFSET('Sanitation Data'!$H$30,0,10*ROW('Sanitation Data'!H16)))</f>
        <v/>
      </c>
      <c r="DH22" s="370" t="str">
        <f ca="1">+IF(OFFSET('Sanitation Data'!$H$31,0,10*ROW('Sanitation Data'!H16))="","",OFFSET('Sanitation Data'!$H$31,0,10*ROW('Sanitation Data'!H16)))</f>
        <v/>
      </c>
      <c r="DI22" s="370" t="str">
        <f ca="1">+IF(OFFSET('Sanitation Data'!$H$32,0,10*ROW('Sanitation Data'!H16))="","",OFFSET('Sanitation Data'!$H$32,0,10*ROW('Sanitation Data'!H16)))</f>
        <v/>
      </c>
      <c r="DJ22" s="370" t="str">
        <f ca="1">+IF(OFFSET('Sanitation Data'!$I$28,0,10*ROW('Sanitation Data'!I16))="","",OFFSET('Sanitation Data'!$I$28,0,10*ROW('Sanitation Data'!I16)))</f>
        <v/>
      </c>
      <c r="DK22" s="370" t="str">
        <f ca="1">+IF(OFFSET('Sanitation Data'!$I$29,0,10*ROW('Sanitation Data'!I16))="","",OFFSET('Sanitation Data'!$I$29,0,10*ROW('Sanitation Data'!I16)))</f>
        <v/>
      </c>
      <c r="DL22" s="370" t="str">
        <f ca="1">+IF(OFFSET('Sanitation Data'!$I$30,0,10*ROW('Sanitation Data'!I16))="","",OFFSET('Sanitation Data'!$I$30,0,10*ROW('Sanitation Data'!I16)))</f>
        <v/>
      </c>
      <c r="DM22" s="370" t="str">
        <f ca="1">+IF(OFFSET('Sanitation Data'!$I$31,0,10*ROW('Sanitation Data'!I16))="","",OFFSET('Sanitation Data'!$I$31,0,10*ROW('Sanitation Data'!I16)))</f>
        <v/>
      </c>
      <c r="DN22" s="370" t="str">
        <f ca="1">+IF(OFFSET('Sanitation Data'!$I$32,0,10*ROW('Sanitation Data'!I16))="","",OFFSET('Sanitation Data'!$I$32,0,10*ROW('Sanitation Data'!I16)))</f>
        <v/>
      </c>
      <c r="DO22" s="370" t="str">
        <f ca="1">+IF(OFFSET('Hygiene Data'!$D$11,0,10*ROW('Hygiene Data'!D16))="","",OFFSET('Hygiene Data'!$D$11,0,10*ROW('Hygiene Data'!D16)))</f>
        <v/>
      </c>
      <c r="DP22" s="370" t="str">
        <f ca="1">+IF(OFFSET('Hygiene Data'!$D$12,0,10*ROW('Hygiene Data'!D16))="","",OFFSET('Hygiene Data'!$D$12,0,10*ROW('Hygiene Data'!D16)))</f>
        <v/>
      </c>
      <c r="DQ22" s="370" t="str">
        <f ca="1">+IF(OFFSET('Hygiene Data'!$D$13,0,10*ROW('Hygiene Data'!D16))="","",OFFSET('Hygiene Data'!$D$13,0,10*ROW('Hygiene Data'!D16)))</f>
        <v/>
      </c>
      <c r="DR22" s="370" t="str">
        <f ca="1">+IF(OFFSET('Hygiene Data'!$E$11,0,10*ROW('Hygiene Data'!E16))="","",OFFSET('Hygiene Data'!$E$11,0,10*ROW('Hygiene Data'!E16)))</f>
        <v/>
      </c>
      <c r="DS22" s="370" t="str">
        <f ca="1">+IF(OFFSET('Hygiene Data'!$E$12,0,10*ROW('Hygiene Data'!E16))="","",OFFSET('Hygiene Data'!$E$12,0,10*ROW('Hygiene Data'!E16)))</f>
        <v/>
      </c>
      <c r="DT22" s="370" t="str">
        <f ca="1">+IF(OFFSET('Hygiene Data'!$E$13,0,10*ROW('Hygiene Data'!E16))="","",OFFSET('Hygiene Data'!$E$13,0,10*ROW('Hygiene Data'!E16)))</f>
        <v/>
      </c>
      <c r="DU22" s="370" t="str">
        <f ca="1">+IF(OFFSET('Hygiene Data'!$F$11,0,10*ROW('Hygiene Data'!F16))="","",OFFSET('Hygiene Data'!$F$11,0,10*ROW('Hygiene Data'!F16)))</f>
        <v/>
      </c>
      <c r="DV22" s="370" t="str">
        <f ca="1">+IF(OFFSET('Hygiene Data'!$F$12,0,10*ROW('Hygiene Data'!F16))="","",OFFSET('Hygiene Data'!$F$12,0,10*ROW('Hygiene Data'!F16)))</f>
        <v/>
      </c>
      <c r="DW22" s="370" t="str">
        <f ca="1">+IF(OFFSET('Hygiene Data'!$F$13,0,10*ROW('Hygiene Data'!F16))="","",OFFSET('Hygiene Data'!$F$13,0,10*ROW('Hygiene Data'!F16)))</f>
        <v/>
      </c>
      <c r="DX22" s="370" t="str">
        <f ca="1">+IF(OFFSET('Hygiene Data'!$G$11,0,10*ROW('Hygiene Data'!G16))="","",OFFSET('Hygiene Data'!$G$11,0,10*ROW('Hygiene Data'!G16)))</f>
        <v/>
      </c>
      <c r="DY22" s="370" t="str">
        <f ca="1">+IF(OFFSET('Hygiene Data'!$G$12,0,10*ROW('Hygiene Data'!G16))="","",OFFSET('Hygiene Data'!$G$12,0,10*ROW('Hygiene Data'!G16)))</f>
        <v/>
      </c>
      <c r="DZ22" s="370" t="str">
        <f ca="1">+IF(OFFSET('Hygiene Data'!$G$13,0,10*ROW('Hygiene Data'!G16))="","",OFFSET('Hygiene Data'!$G$13,0,10*ROW('Hygiene Data'!G16)))</f>
        <v/>
      </c>
      <c r="EA22" s="370" t="str">
        <f ca="1">+IF(OFFSET('Hygiene Data'!$H$11,0,10*ROW('Hygiene Data'!H16))="","",OFFSET('Hygiene Data'!$H$11,0,10*ROW('Hygiene Data'!H16)))</f>
        <v/>
      </c>
      <c r="EB22" s="370" t="str">
        <f ca="1">+IF(OFFSET('Hygiene Data'!$H$12,0,10*ROW('Hygiene Data'!H16))="","",OFFSET('Hygiene Data'!$H$12,0,10*ROW('Hygiene Data'!H16)))</f>
        <v/>
      </c>
      <c r="EC22" s="370" t="str">
        <f ca="1">+IF(OFFSET('Hygiene Data'!$H$13,0,10*ROW('Hygiene Data'!H16))="","",OFFSET('Hygiene Data'!$H$13,0,10*ROW('Hygiene Data'!H16)))</f>
        <v/>
      </c>
      <c r="ED22" s="370" t="str">
        <f ca="1">+IF(OFFSET('Hygiene Data'!$I$11,0,10*ROW('Hygiene Data'!I16))="","",OFFSET('Hygiene Data'!$I$11,0,10*ROW('Hygiene Data'!I16)))</f>
        <v/>
      </c>
      <c r="EE22" s="370" t="str">
        <f ca="1">+IF(OFFSET('Hygiene Data'!$I$12,0,10*ROW('Hygiene Data'!I16))="","",OFFSET('Hygiene Data'!$I$12,0,10*ROW('Hygiene Data'!I16)))</f>
        <v/>
      </c>
      <c r="EF22" s="370" t="str">
        <f ca="1">+IF(OFFSET('Hygiene Data'!$I$13,0,10*ROW('Hygiene Data'!I16))="","",OFFSET('Hygiene Data'!$I$13,0,10*ROW('Hygiene Data'!I16)))</f>
        <v/>
      </c>
    </row>
    <row r="23" spans="1:136" x14ac:dyDescent="0.25">
      <c r="A23" s="479" t="str">
        <f ca="1">+IF(OFFSET('Water Data'!$B$2,0,10*ROW('Water Data'!E17))="","",OFFSET('Water Data'!$B$2,0,10*ROW('Water Data'!E17)))</f>
        <v/>
      </c>
      <c r="B23" s="47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6" t="str">
        <f t="shared" ca="1" si="0"/>
        <v/>
      </c>
      <c r="D23" s="50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0" t="str">
        <f ca="1">+IF(OFFSET('Water Data'!$D$27,0,10*ROW('Water Data'!D17))="","",OFFSET('Water Data'!$D$27,0,10*ROW('Water Data'!D17)))</f>
        <v/>
      </c>
      <c r="BT23" s="370" t="str">
        <f ca="1">+IF(OFFSET('Water Data'!$D$28,0,10*ROW('Water Data'!D17))="","",OFFSET('Water Data'!$D$28,0,10*ROW('Water Data'!D17)))</f>
        <v/>
      </c>
      <c r="BU23" s="370" t="str">
        <f ca="1">+IF(OFFSET('Water Data'!$D$29,0,10*ROW('Water Data'!D17))="","",OFFSET('Water Data'!$D$29,0,10*ROW('Water Data'!D17)))</f>
        <v/>
      </c>
      <c r="BV23" s="370" t="str">
        <f ca="1">+IF(OFFSET('Water Data'!$E$27,0,10*ROW('Water Data'!E17))="","",OFFSET('Water Data'!$E$27,0,10*ROW('Water Data'!E17)))</f>
        <v/>
      </c>
      <c r="BW23" s="370" t="str">
        <f ca="1">+IF(OFFSET('Water Data'!$E$28,0,10*ROW('Water Data'!E17))="","",OFFSET('Water Data'!$E$28,0,10*ROW('Water Data'!E17)))</f>
        <v/>
      </c>
      <c r="BX23" s="370" t="str">
        <f ca="1">+IF(OFFSET('Water Data'!$E$29,0,10*ROW('Water Data'!E17))="","",OFFSET('Water Data'!$E$29,0,10*ROW('Water Data'!E17)))</f>
        <v/>
      </c>
      <c r="BY23" s="370" t="str">
        <f ca="1">+IF(OFFSET('Water Data'!$F$27,0,10*ROW('Water Data'!F17))="","",OFFSET('Water Data'!$F$27,0,10*ROW('Water Data'!F17)))</f>
        <v/>
      </c>
      <c r="BZ23" s="370" t="str">
        <f ca="1">+IF(OFFSET('Water Data'!$F$28,0,10*ROW('Water Data'!F17))="","",OFFSET('Water Data'!$F$28,0,10*ROW('Water Data'!F17)))</f>
        <v/>
      </c>
      <c r="CA23" s="370" t="str">
        <f ca="1">+IF(OFFSET('Water Data'!$F$29,0,10*ROW('Water Data'!F17))="","",OFFSET('Water Data'!$F$29,0,10*ROW('Water Data'!F17)))</f>
        <v/>
      </c>
      <c r="CB23" s="370" t="str">
        <f ca="1">+IF(OFFSET('Water Data'!$G$27,0,10*ROW('Water Data'!G17))="","",OFFSET('Water Data'!$G$27,0,10*ROW('Water Data'!G17)))</f>
        <v/>
      </c>
      <c r="CC23" s="370" t="str">
        <f ca="1">+IF(OFFSET('Water Data'!$G$28,0,10*ROW('Water Data'!G17))="","",OFFSET('Water Data'!$G$28,0,10*ROW('Water Data'!G17)))</f>
        <v/>
      </c>
      <c r="CD23" s="370" t="str">
        <f ca="1">+IF(OFFSET('Water Data'!$G$29,0,10*ROW('Water Data'!G17))="","",OFFSET('Water Data'!$G$29,0,10*ROW('Water Data'!G17)))</f>
        <v/>
      </c>
      <c r="CE23" s="370" t="str">
        <f ca="1">+IF(OFFSET('Water Data'!$H$27,0,10*ROW('Water Data'!H17))="","",OFFSET('Water Data'!$H$27,0,10*ROW('Water Data'!H17)))</f>
        <v/>
      </c>
      <c r="CF23" s="370" t="str">
        <f ca="1">+IF(OFFSET('Water Data'!$H$28,0,10*ROW('Water Data'!H17))="","",OFFSET('Water Data'!$H$28,0,10*ROW('Water Data'!H17)))</f>
        <v/>
      </c>
      <c r="CG23" s="370" t="str">
        <f ca="1">+IF(OFFSET('Water Data'!$H$29,0,10*ROW('Water Data'!H17))="","",OFFSET('Water Data'!$H$29,0,10*ROW('Water Data'!H17)))</f>
        <v/>
      </c>
      <c r="CH23" s="370" t="str">
        <f ca="1">+IF(OFFSET('Water Data'!$I$27,0,10*ROW('Water Data'!I17))="","",OFFSET('Water Data'!$I$27,0,10*ROW('Water Data'!I17)))</f>
        <v/>
      </c>
      <c r="CI23" s="370" t="str">
        <f ca="1">+IF(OFFSET('Water Data'!$I$28,0,10*ROW('Water Data'!I17))="","",OFFSET('Water Data'!$I$28,0,10*ROW('Water Data'!I17)))</f>
        <v/>
      </c>
      <c r="CJ23" s="370" t="str">
        <f ca="1">+IF(OFFSET('Water Data'!$I$29,0,10*ROW('Water Data'!I17))="","",OFFSET('Water Data'!$I$29,0,10*ROW('Water Data'!I17)))</f>
        <v/>
      </c>
      <c r="CK23" s="370" t="str">
        <f ca="1">+IF(OFFSET('Sanitation Data'!$D$28,0,10*ROW('Sanitation Data'!D17))="","",OFFSET('Sanitation Data'!$D$28,0,10*ROW('Sanitation Data'!D17)))</f>
        <v/>
      </c>
      <c r="CL23" s="370" t="str">
        <f ca="1">+IF(OFFSET('Sanitation Data'!$D$29,0,10*ROW('Sanitation Data'!D17))="","",OFFSET('Sanitation Data'!$D$29,0,10*ROW('Sanitation Data'!D17)))</f>
        <v/>
      </c>
      <c r="CM23" s="370" t="str">
        <f ca="1">+IF(OFFSET('Sanitation Data'!$D$30,0,10*ROW('Sanitation Data'!D17))="","",OFFSET('Sanitation Data'!$D$30,0,10*ROW('Sanitation Data'!D17)))</f>
        <v/>
      </c>
      <c r="CN23" s="370" t="str">
        <f ca="1">+IF(OFFSET('Sanitation Data'!$D$31,0,10*ROW('Sanitation Data'!D17))="","",OFFSET('Sanitation Data'!$D$31,0,10*ROW('Sanitation Data'!D17)))</f>
        <v/>
      </c>
      <c r="CO23" s="370" t="str">
        <f ca="1">+IF(OFFSET('Sanitation Data'!$D$32,0,10*ROW('Sanitation Data'!D17))="","",OFFSET('Sanitation Data'!$D$32,0,10*ROW('Sanitation Data'!D17)))</f>
        <v/>
      </c>
      <c r="CP23" s="370" t="str">
        <f ca="1">+IF(OFFSET('Sanitation Data'!$E$28,0,10*ROW('Sanitation Data'!E17))="","",OFFSET('Sanitation Data'!$E$28,0,10*ROW('Sanitation Data'!E17)))</f>
        <v/>
      </c>
      <c r="CQ23" s="370" t="str">
        <f ca="1">+IF(OFFSET('Sanitation Data'!$E$29,0,10*ROW('Sanitation Data'!E17))="","",OFFSET('Sanitation Data'!$E$29,0,10*ROW('Sanitation Data'!E17)))</f>
        <v/>
      </c>
      <c r="CR23" s="370" t="str">
        <f ca="1">+IF(OFFSET('Sanitation Data'!$E$30,0,10*ROW('Sanitation Data'!E17))="","",OFFSET('Sanitation Data'!$E$30,0,10*ROW('Sanitation Data'!E17)))</f>
        <v/>
      </c>
      <c r="CS23" s="370" t="str">
        <f ca="1">+IF(OFFSET('Sanitation Data'!$E$31,0,10*ROW('Sanitation Data'!E17))="","",OFFSET('Sanitation Data'!$E$31,0,10*ROW('Sanitation Data'!E17)))</f>
        <v/>
      </c>
      <c r="CT23" s="370" t="str">
        <f ca="1">+IF(OFFSET('Sanitation Data'!$E$32,0,10*ROW('Sanitation Data'!E17))="","",OFFSET('Sanitation Data'!$E$32,0,10*ROW('Sanitation Data'!E17)))</f>
        <v/>
      </c>
      <c r="CU23" s="370" t="str">
        <f ca="1">+IF(OFFSET('Sanitation Data'!$F$28,0,10*ROW('Sanitation Data'!F17))="","",OFFSET('Sanitation Data'!$F$28,0,10*ROW('Sanitation Data'!F17)))</f>
        <v/>
      </c>
      <c r="CV23" s="370" t="str">
        <f ca="1">+IF(OFFSET('Sanitation Data'!$F$29,0,10*ROW('Sanitation Data'!F17))="","",OFFSET('Sanitation Data'!$F$29,0,10*ROW('Sanitation Data'!F17)))</f>
        <v/>
      </c>
      <c r="CW23" s="370" t="str">
        <f ca="1">+IF(OFFSET('Sanitation Data'!$F$30,0,10*ROW('Sanitation Data'!F17))="","",OFFSET('Sanitation Data'!$F$30,0,10*ROW('Sanitation Data'!F17)))</f>
        <v/>
      </c>
      <c r="CX23" s="370" t="str">
        <f ca="1">+IF(OFFSET('Sanitation Data'!$F$31,0,10*ROW('Sanitation Data'!F17))="","",OFFSET('Sanitation Data'!$F$31,0,10*ROW('Sanitation Data'!F17)))</f>
        <v/>
      </c>
      <c r="CY23" s="370" t="str">
        <f ca="1">+IF(OFFSET('Sanitation Data'!$F$32,0,10*ROW('Sanitation Data'!F17))="","",OFFSET('Sanitation Data'!$F$32,0,10*ROW('Sanitation Data'!F17)))</f>
        <v/>
      </c>
      <c r="CZ23" s="370" t="str">
        <f ca="1">+IF(OFFSET('Sanitation Data'!$G$28,0,10*ROW('Sanitation Data'!G17))="","",OFFSET('Sanitation Data'!$G$28,0,10*ROW('Sanitation Data'!G17)))</f>
        <v/>
      </c>
      <c r="DA23" s="370" t="str">
        <f ca="1">+IF(OFFSET('Sanitation Data'!$G$29,0,10*ROW('Sanitation Data'!G17))="","",OFFSET('Sanitation Data'!$G$29,0,10*ROW('Sanitation Data'!G17)))</f>
        <v/>
      </c>
      <c r="DB23" s="370" t="str">
        <f ca="1">+IF(OFFSET('Sanitation Data'!$G$30,0,10*ROW('Sanitation Data'!G17))="","",OFFSET('Sanitation Data'!$G$30,0,10*ROW('Sanitation Data'!G17)))</f>
        <v/>
      </c>
      <c r="DC23" s="370" t="str">
        <f ca="1">+IF(OFFSET('Sanitation Data'!$G$31,0,10*ROW('Sanitation Data'!G17))="","",OFFSET('Sanitation Data'!$G$31,0,10*ROW('Sanitation Data'!G17)))</f>
        <v/>
      </c>
      <c r="DD23" s="370" t="str">
        <f ca="1">+IF(OFFSET('Sanitation Data'!$G$32,0,10*ROW('Sanitation Data'!G17))="","",OFFSET('Sanitation Data'!$G$32,0,10*ROW('Sanitation Data'!G17)))</f>
        <v/>
      </c>
      <c r="DE23" s="370" t="str">
        <f ca="1">+IF(OFFSET('Sanitation Data'!$H$28,0,10*ROW('Sanitation Data'!H17))="","",OFFSET('Sanitation Data'!$H$28,0,10*ROW('Sanitation Data'!H17)))</f>
        <v/>
      </c>
      <c r="DF23" s="370" t="str">
        <f ca="1">+IF(OFFSET('Sanitation Data'!$H$29,0,10*ROW('Sanitation Data'!H17))="","",OFFSET('Sanitation Data'!$H$29,0,10*ROW('Sanitation Data'!H17)))</f>
        <v/>
      </c>
      <c r="DG23" s="370" t="str">
        <f ca="1">+IF(OFFSET('Sanitation Data'!$H$30,0,10*ROW('Sanitation Data'!H17))="","",OFFSET('Sanitation Data'!$H$30,0,10*ROW('Sanitation Data'!H17)))</f>
        <v/>
      </c>
      <c r="DH23" s="370" t="str">
        <f ca="1">+IF(OFFSET('Sanitation Data'!$H$31,0,10*ROW('Sanitation Data'!H17))="","",OFFSET('Sanitation Data'!$H$31,0,10*ROW('Sanitation Data'!H17)))</f>
        <v/>
      </c>
      <c r="DI23" s="370" t="str">
        <f ca="1">+IF(OFFSET('Sanitation Data'!$H$32,0,10*ROW('Sanitation Data'!H17))="","",OFFSET('Sanitation Data'!$H$32,0,10*ROW('Sanitation Data'!H17)))</f>
        <v/>
      </c>
      <c r="DJ23" s="370" t="str">
        <f ca="1">+IF(OFFSET('Sanitation Data'!$I$28,0,10*ROW('Sanitation Data'!I17))="","",OFFSET('Sanitation Data'!$I$28,0,10*ROW('Sanitation Data'!I17)))</f>
        <v/>
      </c>
      <c r="DK23" s="370" t="str">
        <f ca="1">+IF(OFFSET('Sanitation Data'!$I$29,0,10*ROW('Sanitation Data'!I17))="","",OFFSET('Sanitation Data'!$I$29,0,10*ROW('Sanitation Data'!I17)))</f>
        <v/>
      </c>
      <c r="DL23" s="370" t="str">
        <f ca="1">+IF(OFFSET('Sanitation Data'!$I$30,0,10*ROW('Sanitation Data'!I17))="","",OFFSET('Sanitation Data'!$I$30,0,10*ROW('Sanitation Data'!I17)))</f>
        <v/>
      </c>
      <c r="DM23" s="370" t="str">
        <f ca="1">+IF(OFFSET('Sanitation Data'!$I$31,0,10*ROW('Sanitation Data'!I17))="","",OFFSET('Sanitation Data'!$I$31,0,10*ROW('Sanitation Data'!I17)))</f>
        <v/>
      </c>
      <c r="DN23" s="370" t="str">
        <f ca="1">+IF(OFFSET('Sanitation Data'!$I$32,0,10*ROW('Sanitation Data'!I17))="","",OFFSET('Sanitation Data'!$I$32,0,10*ROW('Sanitation Data'!I17)))</f>
        <v/>
      </c>
      <c r="DO23" s="370" t="str">
        <f ca="1">+IF(OFFSET('Hygiene Data'!$D$11,0,10*ROW('Hygiene Data'!D17))="","",OFFSET('Hygiene Data'!$D$11,0,10*ROW('Hygiene Data'!D17)))</f>
        <v/>
      </c>
      <c r="DP23" s="370" t="str">
        <f ca="1">+IF(OFFSET('Hygiene Data'!$D$12,0,10*ROW('Hygiene Data'!D17))="","",OFFSET('Hygiene Data'!$D$12,0,10*ROW('Hygiene Data'!D17)))</f>
        <v/>
      </c>
      <c r="DQ23" s="370" t="str">
        <f ca="1">+IF(OFFSET('Hygiene Data'!$D$13,0,10*ROW('Hygiene Data'!D17))="","",OFFSET('Hygiene Data'!$D$13,0,10*ROW('Hygiene Data'!D17)))</f>
        <v/>
      </c>
      <c r="DR23" s="370" t="str">
        <f ca="1">+IF(OFFSET('Hygiene Data'!$E$11,0,10*ROW('Hygiene Data'!E17))="","",OFFSET('Hygiene Data'!$E$11,0,10*ROW('Hygiene Data'!E17)))</f>
        <v/>
      </c>
      <c r="DS23" s="370" t="str">
        <f ca="1">+IF(OFFSET('Hygiene Data'!$E$12,0,10*ROW('Hygiene Data'!E17))="","",OFFSET('Hygiene Data'!$E$12,0,10*ROW('Hygiene Data'!E17)))</f>
        <v/>
      </c>
      <c r="DT23" s="370" t="str">
        <f ca="1">+IF(OFFSET('Hygiene Data'!$E$13,0,10*ROW('Hygiene Data'!E17))="","",OFFSET('Hygiene Data'!$E$13,0,10*ROW('Hygiene Data'!E17)))</f>
        <v/>
      </c>
      <c r="DU23" s="370" t="str">
        <f ca="1">+IF(OFFSET('Hygiene Data'!$F$11,0,10*ROW('Hygiene Data'!F17))="","",OFFSET('Hygiene Data'!$F$11,0,10*ROW('Hygiene Data'!F17)))</f>
        <v/>
      </c>
      <c r="DV23" s="370" t="str">
        <f ca="1">+IF(OFFSET('Hygiene Data'!$F$12,0,10*ROW('Hygiene Data'!F17))="","",OFFSET('Hygiene Data'!$F$12,0,10*ROW('Hygiene Data'!F17)))</f>
        <v/>
      </c>
      <c r="DW23" s="370" t="str">
        <f ca="1">+IF(OFFSET('Hygiene Data'!$F$13,0,10*ROW('Hygiene Data'!F17))="","",OFFSET('Hygiene Data'!$F$13,0,10*ROW('Hygiene Data'!F17)))</f>
        <v/>
      </c>
      <c r="DX23" s="370" t="str">
        <f ca="1">+IF(OFFSET('Hygiene Data'!$G$11,0,10*ROW('Hygiene Data'!G17))="","",OFFSET('Hygiene Data'!$G$11,0,10*ROW('Hygiene Data'!G17)))</f>
        <v/>
      </c>
      <c r="DY23" s="370" t="str">
        <f ca="1">+IF(OFFSET('Hygiene Data'!$G$12,0,10*ROW('Hygiene Data'!G17))="","",OFFSET('Hygiene Data'!$G$12,0,10*ROW('Hygiene Data'!G17)))</f>
        <v/>
      </c>
      <c r="DZ23" s="370" t="str">
        <f ca="1">+IF(OFFSET('Hygiene Data'!$G$13,0,10*ROW('Hygiene Data'!G17))="","",OFFSET('Hygiene Data'!$G$13,0,10*ROW('Hygiene Data'!G17)))</f>
        <v/>
      </c>
      <c r="EA23" s="370" t="str">
        <f ca="1">+IF(OFFSET('Hygiene Data'!$H$11,0,10*ROW('Hygiene Data'!H17))="","",OFFSET('Hygiene Data'!$H$11,0,10*ROW('Hygiene Data'!H17)))</f>
        <v/>
      </c>
      <c r="EB23" s="370" t="str">
        <f ca="1">+IF(OFFSET('Hygiene Data'!$H$12,0,10*ROW('Hygiene Data'!H17))="","",OFFSET('Hygiene Data'!$H$12,0,10*ROW('Hygiene Data'!H17)))</f>
        <v/>
      </c>
      <c r="EC23" s="370" t="str">
        <f ca="1">+IF(OFFSET('Hygiene Data'!$H$13,0,10*ROW('Hygiene Data'!H17))="","",OFFSET('Hygiene Data'!$H$13,0,10*ROW('Hygiene Data'!H17)))</f>
        <v/>
      </c>
      <c r="ED23" s="370" t="str">
        <f ca="1">+IF(OFFSET('Hygiene Data'!$I$11,0,10*ROW('Hygiene Data'!I17))="","",OFFSET('Hygiene Data'!$I$11,0,10*ROW('Hygiene Data'!I17)))</f>
        <v/>
      </c>
      <c r="EE23" s="370" t="str">
        <f ca="1">+IF(OFFSET('Hygiene Data'!$I$12,0,10*ROW('Hygiene Data'!I17))="","",OFFSET('Hygiene Data'!$I$12,0,10*ROW('Hygiene Data'!I17)))</f>
        <v/>
      </c>
      <c r="EF23" s="370" t="str">
        <f ca="1">+IF(OFFSET('Hygiene Data'!$I$13,0,10*ROW('Hygiene Data'!I17))="","",OFFSET('Hygiene Data'!$I$13,0,10*ROW('Hygiene Data'!I17)))</f>
        <v/>
      </c>
    </row>
    <row r="24" spans="1:136" x14ac:dyDescent="0.25">
      <c r="A24" s="479" t="str">
        <f ca="1">+IF(OFFSET('Water Data'!$B$2,0,10*ROW('Water Data'!E18))="","",OFFSET('Water Data'!$B$2,0,10*ROW('Water Data'!E18)))</f>
        <v/>
      </c>
      <c r="B24" s="47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6" t="str">
        <f t="shared" ca="1" si="0"/>
        <v/>
      </c>
      <c r="D24" s="50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0" t="str">
        <f ca="1">+IF(OFFSET('Water Data'!$D$27,0,10*ROW('Water Data'!D18))="","",OFFSET('Water Data'!$D$27,0,10*ROW('Water Data'!D18)))</f>
        <v/>
      </c>
      <c r="BT24" s="370" t="str">
        <f ca="1">+IF(OFFSET('Water Data'!$D$28,0,10*ROW('Water Data'!D18))="","",OFFSET('Water Data'!$D$28,0,10*ROW('Water Data'!D18)))</f>
        <v/>
      </c>
      <c r="BU24" s="370" t="str">
        <f ca="1">+IF(OFFSET('Water Data'!$D$29,0,10*ROW('Water Data'!D18))="","",OFFSET('Water Data'!$D$29,0,10*ROW('Water Data'!D18)))</f>
        <v/>
      </c>
      <c r="BV24" s="370" t="str">
        <f ca="1">+IF(OFFSET('Water Data'!$E$27,0,10*ROW('Water Data'!E18))="","",OFFSET('Water Data'!$E$27,0,10*ROW('Water Data'!E18)))</f>
        <v/>
      </c>
      <c r="BW24" s="370" t="str">
        <f ca="1">+IF(OFFSET('Water Data'!$E$28,0,10*ROW('Water Data'!E18))="","",OFFSET('Water Data'!$E$28,0,10*ROW('Water Data'!E18)))</f>
        <v/>
      </c>
      <c r="BX24" s="370" t="str">
        <f ca="1">+IF(OFFSET('Water Data'!$E$29,0,10*ROW('Water Data'!E18))="","",OFFSET('Water Data'!$E$29,0,10*ROW('Water Data'!E18)))</f>
        <v/>
      </c>
      <c r="BY24" s="370" t="str">
        <f ca="1">+IF(OFFSET('Water Data'!$F$27,0,10*ROW('Water Data'!F18))="","",OFFSET('Water Data'!$F$27,0,10*ROW('Water Data'!F18)))</f>
        <v/>
      </c>
      <c r="BZ24" s="370" t="str">
        <f ca="1">+IF(OFFSET('Water Data'!$F$28,0,10*ROW('Water Data'!F18))="","",OFFSET('Water Data'!$F$28,0,10*ROW('Water Data'!F18)))</f>
        <v/>
      </c>
      <c r="CA24" s="370" t="str">
        <f ca="1">+IF(OFFSET('Water Data'!$F$29,0,10*ROW('Water Data'!F18))="","",OFFSET('Water Data'!$F$29,0,10*ROW('Water Data'!F18)))</f>
        <v/>
      </c>
      <c r="CB24" s="370" t="str">
        <f ca="1">+IF(OFFSET('Water Data'!$G$27,0,10*ROW('Water Data'!G18))="","",OFFSET('Water Data'!$G$27,0,10*ROW('Water Data'!G18)))</f>
        <v/>
      </c>
      <c r="CC24" s="370" t="str">
        <f ca="1">+IF(OFFSET('Water Data'!$G$28,0,10*ROW('Water Data'!G18))="","",OFFSET('Water Data'!$G$28,0,10*ROW('Water Data'!G18)))</f>
        <v/>
      </c>
      <c r="CD24" s="370" t="str">
        <f ca="1">+IF(OFFSET('Water Data'!$G$29,0,10*ROW('Water Data'!G18))="","",OFFSET('Water Data'!$G$29,0,10*ROW('Water Data'!G18)))</f>
        <v/>
      </c>
      <c r="CE24" s="370" t="str">
        <f ca="1">+IF(OFFSET('Water Data'!$H$27,0,10*ROW('Water Data'!H18))="","",OFFSET('Water Data'!$H$27,0,10*ROW('Water Data'!H18)))</f>
        <v/>
      </c>
      <c r="CF24" s="370" t="str">
        <f ca="1">+IF(OFFSET('Water Data'!$H$28,0,10*ROW('Water Data'!H18))="","",OFFSET('Water Data'!$H$28,0,10*ROW('Water Data'!H18)))</f>
        <v/>
      </c>
      <c r="CG24" s="370" t="str">
        <f ca="1">+IF(OFFSET('Water Data'!$H$29,0,10*ROW('Water Data'!H18))="","",OFFSET('Water Data'!$H$29,0,10*ROW('Water Data'!H18)))</f>
        <v/>
      </c>
      <c r="CH24" s="370" t="str">
        <f ca="1">+IF(OFFSET('Water Data'!$I$27,0,10*ROW('Water Data'!I18))="","",OFFSET('Water Data'!$I$27,0,10*ROW('Water Data'!I18)))</f>
        <v/>
      </c>
      <c r="CI24" s="370" t="str">
        <f ca="1">+IF(OFFSET('Water Data'!$I$28,0,10*ROW('Water Data'!I18))="","",OFFSET('Water Data'!$I$28,0,10*ROW('Water Data'!I18)))</f>
        <v/>
      </c>
      <c r="CJ24" s="370" t="str">
        <f ca="1">+IF(OFFSET('Water Data'!$I$29,0,10*ROW('Water Data'!I18))="","",OFFSET('Water Data'!$I$29,0,10*ROW('Water Data'!I18)))</f>
        <v/>
      </c>
      <c r="CK24" s="370" t="str">
        <f ca="1">+IF(OFFSET('Sanitation Data'!$D$28,0,10*ROW('Sanitation Data'!D18))="","",OFFSET('Sanitation Data'!$D$28,0,10*ROW('Sanitation Data'!D18)))</f>
        <v/>
      </c>
      <c r="CL24" s="370" t="str">
        <f ca="1">+IF(OFFSET('Sanitation Data'!$D$29,0,10*ROW('Sanitation Data'!D18))="","",OFFSET('Sanitation Data'!$D$29,0,10*ROW('Sanitation Data'!D18)))</f>
        <v/>
      </c>
      <c r="CM24" s="370" t="str">
        <f ca="1">+IF(OFFSET('Sanitation Data'!$D$30,0,10*ROW('Sanitation Data'!D18))="","",OFFSET('Sanitation Data'!$D$30,0,10*ROW('Sanitation Data'!D18)))</f>
        <v/>
      </c>
      <c r="CN24" s="370" t="str">
        <f ca="1">+IF(OFFSET('Sanitation Data'!$D$31,0,10*ROW('Sanitation Data'!D18))="","",OFFSET('Sanitation Data'!$D$31,0,10*ROW('Sanitation Data'!D18)))</f>
        <v/>
      </c>
      <c r="CO24" s="370" t="str">
        <f ca="1">+IF(OFFSET('Sanitation Data'!$D$32,0,10*ROW('Sanitation Data'!D18))="","",OFFSET('Sanitation Data'!$D$32,0,10*ROW('Sanitation Data'!D18)))</f>
        <v/>
      </c>
      <c r="CP24" s="370" t="str">
        <f ca="1">+IF(OFFSET('Sanitation Data'!$E$28,0,10*ROW('Sanitation Data'!E18))="","",OFFSET('Sanitation Data'!$E$28,0,10*ROW('Sanitation Data'!E18)))</f>
        <v/>
      </c>
      <c r="CQ24" s="370" t="str">
        <f ca="1">+IF(OFFSET('Sanitation Data'!$E$29,0,10*ROW('Sanitation Data'!E18))="","",OFFSET('Sanitation Data'!$E$29,0,10*ROW('Sanitation Data'!E18)))</f>
        <v/>
      </c>
      <c r="CR24" s="370" t="str">
        <f ca="1">+IF(OFFSET('Sanitation Data'!$E$30,0,10*ROW('Sanitation Data'!E18))="","",OFFSET('Sanitation Data'!$E$30,0,10*ROW('Sanitation Data'!E18)))</f>
        <v/>
      </c>
      <c r="CS24" s="370" t="str">
        <f ca="1">+IF(OFFSET('Sanitation Data'!$E$31,0,10*ROW('Sanitation Data'!E18))="","",OFFSET('Sanitation Data'!$E$31,0,10*ROW('Sanitation Data'!E18)))</f>
        <v/>
      </c>
      <c r="CT24" s="370" t="str">
        <f ca="1">+IF(OFFSET('Sanitation Data'!$E$32,0,10*ROW('Sanitation Data'!E18))="","",OFFSET('Sanitation Data'!$E$32,0,10*ROW('Sanitation Data'!E18)))</f>
        <v/>
      </c>
      <c r="CU24" s="370" t="str">
        <f ca="1">+IF(OFFSET('Sanitation Data'!$F$28,0,10*ROW('Sanitation Data'!F18))="","",OFFSET('Sanitation Data'!$F$28,0,10*ROW('Sanitation Data'!F18)))</f>
        <v/>
      </c>
      <c r="CV24" s="370" t="str">
        <f ca="1">+IF(OFFSET('Sanitation Data'!$F$29,0,10*ROW('Sanitation Data'!F18))="","",OFFSET('Sanitation Data'!$F$29,0,10*ROW('Sanitation Data'!F18)))</f>
        <v/>
      </c>
      <c r="CW24" s="370" t="str">
        <f ca="1">+IF(OFFSET('Sanitation Data'!$F$30,0,10*ROW('Sanitation Data'!F18))="","",OFFSET('Sanitation Data'!$F$30,0,10*ROW('Sanitation Data'!F18)))</f>
        <v/>
      </c>
      <c r="CX24" s="370" t="str">
        <f ca="1">+IF(OFFSET('Sanitation Data'!$F$31,0,10*ROW('Sanitation Data'!F18))="","",OFFSET('Sanitation Data'!$F$31,0,10*ROW('Sanitation Data'!F18)))</f>
        <v/>
      </c>
      <c r="CY24" s="370" t="str">
        <f ca="1">+IF(OFFSET('Sanitation Data'!$F$32,0,10*ROW('Sanitation Data'!F18))="","",OFFSET('Sanitation Data'!$F$32,0,10*ROW('Sanitation Data'!F18)))</f>
        <v/>
      </c>
      <c r="CZ24" s="370" t="str">
        <f ca="1">+IF(OFFSET('Sanitation Data'!$G$28,0,10*ROW('Sanitation Data'!G18))="","",OFFSET('Sanitation Data'!$G$28,0,10*ROW('Sanitation Data'!G18)))</f>
        <v/>
      </c>
      <c r="DA24" s="370" t="str">
        <f ca="1">+IF(OFFSET('Sanitation Data'!$G$29,0,10*ROW('Sanitation Data'!G18))="","",OFFSET('Sanitation Data'!$G$29,0,10*ROW('Sanitation Data'!G18)))</f>
        <v/>
      </c>
      <c r="DB24" s="370" t="str">
        <f ca="1">+IF(OFFSET('Sanitation Data'!$G$30,0,10*ROW('Sanitation Data'!G18))="","",OFFSET('Sanitation Data'!$G$30,0,10*ROW('Sanitation Data'!G18)))</f>
        <v/>
      </c>
      <c r="DC24" s="370" t="str">
        <f ca="1">+IF(OFFSET('Sanitation Data'!$G$31,0,10*ROW('Sanitation Data'!G18))="","",OFFSET('Sanitation Data'!$G$31,0,10*ROW('Sanitation Data'!G18)))</f>
        <v/>
      </c>
      <c r="DD24" s="370" t="str">
        <f ca="1">+IF(OFFSET('Sanitation Data'!$G$32,0,10*ROW('Sanitation Data'!G18))="","",OFFSET('Sanitation Data'!$G$32,0,10*ROW('Sanitation Data'!G18)))</f>
        <v/>
      </c>
      <c r="DE24" s="370" t="str">
        <f ca="1">+IF(OFFSET('Sanitation Data'!$H$28,0,10*ROW('Sanitation Data'!H18))="","",OFFSET('Sanitation Data'!$H$28,0,10*ROW('Sanitation Data'!H18)))</f>
        <v/>
      </c>
      <c r="DF24" s="370" t="str">
        <f ca="1">+IF(OFFSET('Sanitation Data'!$H$29,0,10*ROW('Sanitation Data'!H18))="","",OFFSET('Sanitation Data'!$H$29,0,10*ROW('Sanitation Data'!H18)))</f>
        <v/>
      </c>
      <c r="DG24" s="370" t="str">
        <f ca="1">+IF(OFFSET('Sanitation Data'!$H$30,0,10*ROW('Sanitation Data'!H18))="","",OFFSET('Sanitation Data'!$H$30,0,10*ROW('Sanitation Data'!H18)))</f>
        <v/>
      </c>
      <c r="DH24" s="370" t="str">
        <f ca="1">+IF(OFFSET('Sanitation Data'!$H$31,0,10*ROW('Sanitation Data'!H18))="","",OFFSET('Sanitation Data'!$H$31,0,10*ROW('Sanitation Data'!H18)))</f>
        <v/>
      </c>
      <c r="DI24" s="370" t="str">
        <f ca="1">+IF(OFFSET('Sanitation Data'!$H$32,0,10*ROW('Sanitation Data'!H18))="","",OFFSET('Sanitation Data'!$H$32,0,10*ROW('Sanitation Data'!H18)))</f>
        <v/>
      </c>
      <c r="DJ24" s="370" t="str">
        <f ca="1">+IF(OFFSET('Sanitation Data'!$I$28,0,10*ROW('Sanitation Data'!I18))="","",OFFSET('Sanitation Data'!$I$28,0,10*ROW('Sanitation Data'!I18)))</f>
        <v/>
      </c>
      <c r="DK24" s="370" t="str">
        <f ca="1">+IF(OFFSET('Sanitation Data'!$I$29,0,10*ROW('Sanitation Data'!I18))="","",OFFSET('Sanitation Data'!$I$29,0,10*ROW('Sanitation Data'!I18)))</f>
        <v/>
      </c>
      <c r="DL24" s="370" t="str">
        <f ca="1">+IF(OFFSET('Sanitation Data'!$I$30,0,10*ROW('Sanitation Data'!I18))="","",OFFSET('Sanitation Data'!$I$30,0,10*ROW('Sanitation Data'!I18)))</f>
        <v/>
      </c>
      <c r="DM24" s="370" t="str">
        <f ca="1">+IF(OFFSET('Sanitation Data'!$I$31,0,10*ROW('Sanitation Data'!I18))="","",OFFSET('Sanitation Data'!$I$31,0,10*ROW('Sanitation Data'!I18)))</f>
        <v/>
      </c>
      <c r="DN24" s="370" t="str">
        <f ca="1">+IF(OFFSET('Sanitation Data'!$I$32,0,10*ROW('Sanitation Data'!I18))="","",OFFSET('Sanitation Data'!$I$32,0,10*ROW('Sanitation Data'!I18)))</f>
        <v/>
      </c>
      <c r="DO24" s="370" t="str">
        <f ca="1">+IF(OFFSET('Hygiene Data'!$D$11,0,10*ROW('Hygiene Data'!D18))="","",OFFSET('Hygiene Data'!$D$11,0,10*ROW('Hygiene Data'!D18)))</f>
        <v/>
      </c>
      <c r="DP24" s="370" t="str">
        <f ca="1">+IF(OFFSET('Hygiene Data'!$D$12,0,10*ROW('Hygiene Data'!D18))="","",OFFSET('Hygiene Data'!$D$12,0,10*ROW('Hygiene Data'!D18)))</f>
        <v/>
      </c>
      <c r="DQ24" s="370" t="str">
        <f ca="1">+IF(OFFSET('Hygiene Data'!$D$13,0,10*ROW('Hygiene Data'!D18))="","",OFFSET('Hygiene Data'!$D$13,0,10*ROW('Hygiene Data'!D18)))</f>
        <v/>
      </c>
      <c r="DR24" s="370" t="str">
        <f ca="1">+IF(OFFSET('Hygiene Data'!$E$11,0,10*ROW('Hygiene Data'!E18))="","",OFFSET('Hygiene Data'!$E$11,0,10*ROW('Hygiene Data'!E18)))</f>
        <v/>
      </c>
      <c r="DS24" s="370" t="str">
        <f ca="1">+IF(OFFSET('Hygiene Data'!$E$12,0,10*ROW('Hygiene Data'!E18))="","",OFFSET('Hygiene Data'!$E$12,0,10*ROW('Hygiene Data'!E18)))</f>
        <v/>
      </c>
      <c r="DT24" s="370" t="str">
        <f ca="1">+IF(OFFSET('Hygiene Data'!$E$13,0,10*ROW('Hygiene Data'!E18))="","",OFFSET('Hygiene Data'!$E$13,0,10*ROW('Hygiene Data'!E18)))</f>
        <v/>
      </c>
      <c r="DU24" s="370" t="str">
        <f ca="1">+IF(OFFSET('Hygiene Data'!$F$11,0,10*ROW('Hygiene Data'!F18))="","",OFFSET('Hygiene Data'!$F$11,0,10*ROW('Hygiene Data'!F18)))</f>
        <v/>
      </c>
      <c r="DV24" s="370" t="str">
        <f ca="1">+IF(OFFSET('Hygiene Data'!$F$12,0,10*ROW('Hygiene Data'!F18))="","",OFFSET('Hygiene Data'!$F$12,0,10*ROW('Hygiene Data'!F18)))</f>
        <v/>
      </c>
      <c r="DW24" s="370" t="str">
        <f ca="1">+IF(OFFSET('Hygiene Data'!$F$13,0,10*ROW('Hygiene Data'!F18))="","",OFFSET('Hygiene Data'!$F$13,0,10*ROW('Hygiene Data'!F18)))</f>
        <v/>
      </c>
      <c r="DX24" s="370" t="str">
        <f ca="1">+IF(OFFSET('Hygiene Data'!$G$11,0,10*ROW('Hygiene Data'!G18))="","",OFFSET('Hygiene Data'!$G$11,0,10*ROW('Hygiene Data'!G18)))</f>
        <v/>
      </c>
      <c r="DY24" s="370" t="str">
        <f ca="1">+IF(OFFSET('Hygiene Data'!$G$12,0,10*ROW('Hygiene Data'!G18))="","",OFFSET('Hygiene Data'!$G$12,0,10*ROW('Hygiene Data'!G18)))</f>
        <v/>
      </c>
      <c r="DZ24" s="370" t="str">
        <f ca="1">+IF(OFFSET('Hygiene Data'!$G$13,0,10*ROW('Hygiene Data'!G18))="","",OFFSET('Hygiene Data'!$G$13,0,10*ROW('Hygiene Data'!G18)))</f>
        <v/>
      </c>
      <c r="EA24" s="370" t="str">
        <f ca="1">+IF(OFFSET('Hygiene Data'!$H$11,0,10*ROW('Hygiene Data'!H18))="","",OFFSET('Hygiene Data'!$H$11,0,10*ROW('Hygiene Data'!H18)))</f>
        <v/>
      </c>
      <c r="EB24" s="370" t="str">
        <f ca="1">+IF(OFFSET('Hygiene Data'!$H$12,0,10*ROW('Hygiene Data'!H18))="","",OFFSET('Hygiene Data'!$H$12,0,10*ROW('Hygiene Data'!H18)))</f>
        <v/>
      </c>
      <c r="EC24" s="370" t="str">
        <f ca="1">+IF(OFFSET('Hygiene Data'!$H$13,0,10*ROW('Hygiene Data'!H18))="","",OFFSET('Hygiene Data'!$H$13,0,10*ROW('Hygiene Data'!H18)))</f>
        <v/>
      </c>
      <c r="ED24" s="370" t="str">
        <f ca="1">+IF(OFFSET('Hygiene Data'!$I$11,0,10*ROW('Hygiene Data'!I18))="","",OFFSET('Hygiene Data'!$I$11,0,10*ROW('Hygiene Data'!I18)))</f>
        <v/>
      </c>
      <c r="EE24" s="370" t="str">
        <f ca="1">+IF(OFFSET('Hygiene Data'!$I$12,0,10*ROW('Hygiene Data'!I18))="","",OFFSET('Hygiene Data'!$I$12,0,10*ROW('Hygiene Data'!I18)))</f>
        <v/>
      </c>
      <c r="EF24" s="370" t="str">
        <f ca="1">+IF(OFFSET('Hygiene Data'!$I$13,0,10*ROW('Hygiene Data'!I18))="","",OFFSET('Hygiene Data'!$I$13,0,10*ROW('Hygiene Data'!I18)))</f>
        <v/>
      </c>
    </row>
    <row r="25" spans="1:136" x14ac:dyDescent="0.25">
      <c r="A25" s="479" t="str">
        <f ca="1">+IF(OFFSET('Water Data'!$B$2,0,10*ROW('Water Data'!E19))="","",OFFSET('Water Data'!$B$2,0,10*ROW('Water Data'!E19)))</f>
        <v/>
      </c>
      <c r="B25" s="47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6" t="str">
        <f t="shared" ca="1" si="0"/>
        <v/>
      </c>
      <c r="D25" s="50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0" t="str">
        <f ca="1">+IF(OFFSET('Water Data'!$D$27,0,10*ROW('Water Data'!D19))="","",OFFSET('Water Data'!$D$27,0,10*ROW('Water Data'!D19)))</f>
        <v/>
      </c>
      <c r="BT25" s="370" t="str">
        <f ca="1">+IF(OFFSET('Water Data'!$D$28,0,10*ROW('Water Data'!D19))="","",OFFSET('Water Data'!$D$28,0,10*ROW('Water Data'!D19)))</f>
        <v/>
      </c>
      <c r="BU25" s="370" t="str">
        <f ca="1">+IF(OFFSET('Water Data'!$D$29,0,10*ROW('Water Data'!D19))="","",OFFSET('Water Data'!$D$29,0,10*ROW('Water Data'!D19)))</f>
        <v/>
      </c>
      <c r="BV25" s="370" t="str">
        <f ca="1">+IF(OFFSET('Water Data'!$E$27,0,10*ROW('Water Data'!E19))="","",OFFSET('Water Data'!$E$27,0,10*ROW('Water Data'!E19)))</f>
        <v/>
      </c>
      <c r="BW25" s="370" t="str">
        <f ca="1">+IF(OFFSET('Water Data'!$E$28,0,10*ROW('Water Data'!E19))="","",OFFSET('Water Data'!$E$28,0,10*ROW('Water Data'!E19)))</f>
        <v/>
      </c>
      <c r="BX25" s="370" t="str">
        <f ca="1">+IF(OFFSET('Water Data'!$E$29,0,10*ROW('Water Data'!E19))="","",OFFSET('Water Data'!$E$29,0,10*ROW('Water Data'!E19)))</f>
        <v/>
      </c>
      <c r="BY25" s="370" t="str">
        <f ca="1">+IF(OFFSET('Water Data'!$F$27,0,10*ROW('Water Data'!F19))="","",OFFSET('Water Data'!$F$27,0,10*ROW('Water Data'!F19)))</f>
        <v/>
      </c>
      <c r="BZ25" s="370" t="str">
        <f ca="1">+IF(OFFSET('Water Data'!$F$28,0,10*ROW('Water Data'!F19))="","",OFFSET('Water Data'!$F$28,0,10*ROW('Water Data'!F19)))</f>
        <v/>
      </c>
      <c r="CA25" s="370" t="str">
        <f ca="1">+IF(OFFSET('Water Data'!$F$29,0,10*ROW('Water Data'!F19))="","",OFFSET('Water Data'!$F$29,0,10*ROW('Water Data'!F19)))</f>
        <v/>
      </c>
      <c r="CB25" s="370" t="str">
        <f ca="1">+IF(OFFSET('Water Data'!$G$27,0,10*ROW('Water Data'!G19))="","",OFFSET('Water Data'!$G$27,0,10*ROW('Water Data'!G19)))</f>
        <v/>
      </c>
      <c r="CC25" s="370" t="str">
        <f ca="1">+IF(OFFSET('Water Data'!$G$28,0,10*ROW('Water Data'!G19))="","",OFFSET('Water Data'!$G$28,0,10*ROW('Water Data'!G19)))</f>
        <v/>
      </c>
      <c r="CD25" s="370" t="str">
        <f ca="1">+IF(OFFSET('Water Data'!$G$29,0,10*ROW('Water Data'!G19))="","",OFFSET('Water Data'!$G$29,0,10*ROW('Water Data'!G19)))</f>
        <v/>
      </c>
      <c r="CE25" s="370" t="str">
        <f ca="1">+IF(OFFSET('Water Data'!$H$27,0,10*ROW('Water Data'!H19))="","",OFFSET('Water Data'!$H$27,0,10*ROW('Water Data'!H19)))</f>
        <v/>
      </c>
      <c r="CF25" s="370" t="str">
        <f ca="1">+IF(OFFSET('Water Data'!$H$28,0,10*ROW('Water Data'!H19))="","",OFFSET('Water Data'!$H$28,0,10*ROW('Water Data'!H19)))</f>
        <v/>
      </c>
      <c r="CG25" s="370" t="str">
        <f ca="1">+IF(OFFSET('Water Data'!$H$29,0,10*ROW('Water Data'!H19))="","",OFFSET('Water Data'!$H$29,0,10*ROW('Water Data'!H19)))</f>
        <v/>
      </c>
      <c r="CH25" s="370" t="str">
        <f ca="1">+IF(OFFSET('Water Data'!$I$27,0,10*ROW('Water Data'!I19))="","",OFFSET('Water Data'!$I$27,0,10*ROW('Water Data'!I19)))</f>
        <v/>
      </c>
      <c r="CI25" s="370" t="str">
        <f ca="1">+IF(OFFSET('Water Data'!$I$28,0,10*ROW('Water Data'!I19))="","",OFFSET('Water Data'!$I$28,0,10*ROW('Water Data'!I19)))</f>
        <v/>
      </c>
      <c r="CJ25" s="370" t="str">
        <f ca="1">+IF(OFFSET('Water Data'!$I$29,0,10*ROW('Water Data'!I19))="","",OFFSET('Water Data'!$I$29,0,10*ROW('Water Data'!I19)))</f>
        <v/>
      </c>
      <c r="CK25" s="370" t="str">
        <f ca="1">+IF(OFFSET('Sanitation Data'!$D$28,0,10*ROW('Sanitation Data'!D19))="","",OFFSET('Sanitation Data'!$D$28,0,10*ROW('Sanitation Data'!D19)))</f>
        <v/>
      </c>
      <c r="CL25" s="370" t="str">
        <f ca="1">+IF(OFFSET('Sanitation Data'!$D$29,0,10*ROW('Sanitation Data'!D19))="","",OFFSET('Sanitation Data'!$D$29,0,10*ROW('Sanitation Data'!D19)))</f>
        <v/>
      </c>
      <c r="CM25" s="370" t="str">
        <f ca="1">+IF(OFFSET('Sanitation Data'!$D$30,0,10*ROW('Sanitation Data'!D19))="","",OFFSET('Sanitation Data'!$D$30,0,10*ROW('Sanitation Data'!D19)))</f>
        <v/>
      </c>
      <c r="CN25" s="370" t="str">
        <f ca="1">+IF(OFFSET('Sanitation Data'!$D$31,0,10*ROW('Sanitation Data'!D19))="","",OFFSET('Sanitation Data'!$D$31,0,10*ROW('Sanitation Data'!D19)))</f>
        <v/>
      </c>
      <c r="CO25" s="370" t="str">
        <f ca="1">+IF(OFFSET('Sanitation Data'!$D$32,0,10*ROW('Sanitation Data'!D19))="","",OFFSET('Sanitation Data'!$D$32,0,10*ROW('Sanitation Data'!D19)))</f>
        <v/>
      </c>
      <c r="CP25" s="370" t="str">
        <f ca="1">+IF(OFFSET('Sanitation Data'!$E$28,0,10*ROW('Sanitation Data'!E19))="","",OFFSET('Sanitation Data'!$E$28,0,10*ROW('Sanitation Data'!E19)))</f>
        <v/>
      </c>
      <c r="CQ25" s="370" t="str">
        <f ca="1">+IF(OFFSET('Sanitation Data'!$E$29,0,10*ROW('Sanitation Data'!E19))="","",OFFSET('Sanitation Data'!$E$29,0,10*ROW('Sanitation Data'!E19)))</f>
        <v/>
      </c>
      <c r="CR25" s="370" t="str">
        <f ca="1">+IF(OFFSET('Sanitation Data'!$E$30,0,10*ROW('Sanitation Data'!E19))="","",OFFSET('Sanitation Data'!$E$30,0,10*ROW('Sanitation Data'!E19)))</f>
        <v/>
      </c>
      <c r="CS25" s="370" t="str">
        <f ca="1">+IF(OFFSET('Sanitation Data'!$E$31,0,10*ROW('Sanitation Data'!E19))="","",OFFSET('Sanitation Data'!$E$31,0,10*ROW('Sanitation Data'!E19)))</f>
        <v/>
      </c>
      <c r="CT25" s="370" t="str">
        <f ca="1">+IF(OFFSET('Sanitation Data'!$E$32,0,10*ROW('Sanitation Data'!E19))="","",OFFSET('Sanitation Data'!$E$32,0,10*ROW('Sanitation Data'!E19)))</f>
        <v/>
      </c>
      <c r="CU25" s="370" t="str">
        <f ca="1">+IF(OFFSET('Sanitation Data'!$F$28,0,10*ROW('Sanitation Data'!F19))="","",OFFSET('Sanitation Data'!$F$28,0,10*ROW('Sanitation Data'!F19)))</f>
        <v/>
      </c>
      <c r="CV25" s="370" t="str">
        <f ca="1">+IF(OFFSET('Sanitation Data'!$F$29,0,10*ROW('Sanitation Data'!F19))="","",OFFSET('Sanitation Data'!$F$29,0,10*ROW('Sanitation Data'!F19)))</f>
        <v/>
      </c>
      <c r="CW25" s="370" t="str">
        <f ca="1">+IF(OFFSET('Sanitation Data'!$F$30,0,10*ROW('Sanitation Data'!F19))="","",OFFSET('Sanitation Data'!$F$30,0,10*ROW('Sanitation Data'!F19)))</f>
        <v/>
      </c>
      <c r="CX25" s="370" t="str">
        <f ca="1">+IF(OFFSET('Sanitation Data'!$F$31,0,10*ROW('Sanitation Data'!F19))="","",OFFSET('Sanitation Data'!$F$31,0,10*ROW('Sanitation Data'!F19)))</f>
        <v/>
      </c>
      <c r="CY25" s="370" t="str">
        <f ca="1">+IF(OFFSET('Sanitation Data'!$F$32,0,10*ROW('Sanitation Data'!F19))="","",OFFSET('Sanitation Data'!$F$32,0,10*ROW('Sanitation Data'!F19)))</f>
        <v/>
      </c>
      <c r="CZ25" s="370" t="str">
        <f ca="1">+IF(OFFSET('Sanitation Data'!$G$28,0,10*ROW('Sanitation Data'!G19))="","",OFFSET('Sanitation Data'!$G$28,0,10*ROW('Sanitation Data'!G19)))</f>
        <v/>
      </c>
      <c r="DA25" s="370" t="str">
        <f ca="1">+IF(OFFSET('Sanitation Data'!$G$29,0,10*ROW('Sanitation Data'!G19))="","",OFFSET('Sanitation Data'!$G$29,0,10*ROW('Sanitation Data'!G19)))</f>
        <v/>
      </c>
      <c r="DB25" s="370" t="str">
        <f ca="1">+IF(OFFSET('Sanitation Data'!$G$30,0,10*ROW('Sanitation Data'!G19))="","",OFFSET('Sanitation Data'!$G$30,0,10*ROW('Sanitation Data'!G19)))</f>
        <v/>
      </c>
      <c r="DC25" s="370" t="str">
        <f ca="1">+IF(OFFSET('Sanitation Data'!$G$31,0,10*ROW('Sanitation Data'!G19))="","",OFFSET('Sanitation Data'!$G$31,0,10*ROW('Sanitation Data'!G19)))</f>
        <v/>
      </c>
      <c r="DD25" s="370" t="str">
        <f ca="1">+IF(OFFSET('Sanitation Data'!$G$32,0,10*ROW('Sanitation Data'!G19))="","",OFFSET('Sanitation Data'!$G$32,0,10*ROW('Sanitation Data'!G19)))</f>
        <v/>
      </c>
      <c r="DE25" s="370" t="str">
        <f ca="1">+IF(OFFSET('Sanitation Data'!$H$28,0,10*ROW('Sanitation Data'!H19))="","",OFFSET('Sanitation Data'!$H$28,0,10*ROW('Sanitation Data'!H19)))</f>
        <v/>
      </c>
      <c r="DF25" s="370" t="str">
        <f ca="1">+IF(OFFSET('Sanitation Data'!$H$29,0,10*ROW('Sanitation Data'!H19))="","",OFFSET('Sanitation Data'!$H$29,0,10*ROW('Sanitation Data'!H19)))</f>
        <v/>
      </c>
      <c r="DG25" s="370" t="str">
        <f ca="1">+IF(OFFSET('Sanitation Data'!$H$30,0,10*ROW('Sanitation Data'!H19))="","",OFFSET('Sanitation Data'!$H$30,0,10*ROW('Sanitation Data'!H19)))</f>
        <v/>
      </c>
      <c r="DH25" s="370" t="str">
        <f ca="1">+IF(OFFSET('Sanitation Data'!$H$31,0,10*ROW('Sanitation Data'!H19))="","",OFFSET('Sanitation Data'!$H$31,0,10*ROW('Sanitation Data'!H19)))</f>
        <v/>
      </c>
      <c r="DI25" s="370" t="str">
        <f ca="1">+IF(OFFSET('Sanitation Data'!$H$32,0,10*ROW('Sanitation Data'!H19))="","",OFFSET('Sanitation Data'!$H$32,0,10*ROW('Sanitation Data'!H19)))</f>
        <v/>
      </c>
      <c r="DJ25" s="370" t="str">
        <f ca="1">+IF(OFFSET('Sanitation Data'!$I$28,0,10*ROW('Sanitation Data'!I19))="","",OFFSET('Sanitation Data'!$I$28,0,10*ROW('Sanitation Data'!I19)))</f>
        <v/>
      </c>
      <c r="DK25" s="370" t="str">
        <f ca="1">+IF(OFFSET('Sanitation Data'!$I$29,0,10*ROW('Sanitation Data'!I19))="","",OFFSET('Sanitation Data'!$I$29,0,10*ROW('Sanitation Data'!I19)))</f>
        <v/>
      </c>
      <c r="DL25" s="370" t="str">
        <f ca="1">+IF(OFFSET('Sanitation Data'!$I$30,0,10*ROW('Sanitation Data'!I19))="","",OFFSET('Sanitation Data'!$I$30,0,10*ROW('Sanitation Data'!I19)))</f>
        <v/>
      </c>
      <c r="DM25" s="370" t="str">
        <f ca="1">+IF(OFFSET('Sanitation Data'!$I$31,0,10*ROW('Sanitation Data'!I19))="","",OFFSET('Sanitation Data'!$I$31,0,10*ROW('Sanitation Data'!I19)))</f>
        <v/>
      </c>
      <c r="DN25" s="370" t="str">
        <f ca="1">+IF(OFFSET('Sanitation Data'!$I$32,0,10*ROW('Sanitation Data'!I19))="","",OFFSET('Sanitation Data'!$I$32,0,10*ROW('Sanitation Data'!I19)))</f>
        <v/>
      </c>
      <c r="DO25" s="370" t="str">
        <f ca="1">+IF(OFFSET('Hygiene Data'!$D$11,0,10*ROW('Hygiene Data'!D19))="","",OFFSET('Hygiene Data'!$D$11,0,10*ROW('Hygiene Data'!D19)))</f>
        <v/>
      </c>
      <c r="DP25" s="370" t="str">
        <f ca="1">+IF(OFFSET('Hygiene Data'!$D$12,0,10*ROW('Hygiene Data'!D19))="","",OFFSET('Hygiene Data'!$D$12,0,10*ROW('Hygiene Data'!D19)))</f>
        <v/>
      </c>
      <c r="DQ25" s="370" t="str">
        <f ca="1">+IF(OFFSET('Hygiene Data'!$D$13,0,10*ROW('Hygiene Data'!D19))="","",OFFSET('Hygiene Data'!$D$13,0,10*ROW('Hygiene Data'!D19)))</f>
        <v/>
      </c>
      <c r="DR25" s="370" t="str">
        <f ca="1">+IF(OFFSET('Hygiene Data'!$E$11,0,10*ROW('Hygiene Data'!E19))="","",OFFSET('Hygiene Data'!$E$11,0,10*ROW('Hygiene Data'!E19)))</f>
        <v/>
      </c>
      <c r="DS25" s="370" t="str">
        <f ca="1">+IF(OFFSET('Hygiene Data'!$E$12,0,10*ROW('Hygiene Data'!E19))="","",OFFSET('Hygiene Data'!$E$12,0,10*ROW('Hygiene Data'!E19)))</f>
        <v/>
      </c>
      <c r="DT25" s="370" t="str">
        <f ca="1">+IF(OFFSET('Hygiene Data'!$E$13,0,10*ROW('Hygiene Data'!E19))="","",OFFSET('Hygiene Data'!$E$13,0,10*ROW('Hygiene Data'!E19)))</f>
        <v/>
      </c>
      <c r="DU25" s="370" t="str">
        <f ca="1">+IF(OFFSET('Hygiene Data'!$F$11,0,10*ROW('Hygiene Data'!F19))="","",OFFSET('Hygiene Data'!$F$11,0,10*ROW('Hygiene Data'!F19)))</f>
        <v/>
      </c>
      <c r="DV25" s="370" t="str">
        <f ca="1">+IF(OFFSET('Hygiene Data'!$F$12,0,10*ROW('Hygiene Data'!F19))="","",OFFSET('Hygiene Data'!$F$12,0,10*ROW('Hygiene Data'!F19)))</f>
        <v/>
      </c>
      <c r="DW25" s="370" t="str">
        <f ca="1">+IF(OFFSET('Hygiene Data'!$F$13,0,10*ROW('Hygiene Data'!F19))="","",OFFSET('Hygiene Data'!$F$13,0,10*ROW('Hygiene Data'!F19)))</f>
        <v/>
      </c>
      <c r="DX25" s="370" t="str">
        <f ca="1">+IF(OFFSET('Hygiene Data'!$G$11,0,10*ROW('Hygiene Data'!G19))="","",OFFSET('Hygiene Data'!$G$11,0,10*ROW('Hygiene Data'!G19)))</f>
        <v/>
      </c>
      <c r="DY25" s="370" t="str">
        <f ca="1">+IF(OFFSET('Hygiene Data'!$G$12,0,10*ROW('Hygiene Data'!G19))="","",OFFSET('Hygiene Data'!$G$12,0,10*ROW('Hygiene Data'!G19)))</f>
        <v/>
      </c>
      <c r="DZ25" s="370" t="str">
        <f ca="1">+IF(OFFSET('Hygiene Data'!$G$13,0,10*ROW('Hygiene Data'!G19))="","",OFFSET('Hygiene Data'!$G$13,0,10*ROW('Hygiene Data'!G19)))</f>
        <v/>
      </c>
      <c r="EA25" s="370" t="str">
        <f ca="1">+IF(OFFSET('Hygiene Data'!$H$11,0,10*ROW('Hygiene Data'!H19))="","",OFFSET('Hygiene Data'!$H$11,0,10*ROW('Hygiene Data'!H19)))</f>
        <v/>
      </c>
      <c r="EB25" s="370" t="str">
        <f ca="1">+IF(OFFSET('Hygiene Data'!$H$12,0,10*ROW('Hygiene Data'!H19))="","",OFFSET('Hygiene Data'!$H$12,0,10*ROW('Hygiene Data'!H19)))</f>
        <v/>
      </c>
      <c r="EC25" s="370" t="str">
        <f ca="1">+IF(OFFSET('Hygiene Data'!$H$13,0,10*ROW('Hygiene Data'!H19))="","",OFFSET('Hygiene Data'!$H$13,0,10*ROW('Hygiene Data'!H19)))</f>
        <v/>
      </c>
      <c r="ED25" s="370" t="str">
        <f ca="1">+IF(OFFSET('Hygiene Data'!$I$11,0,10*ROW('Hygiene Data'!I19))="","",OFFSET('Hygiene Data'!$I$11,0,10*ROW('Hygiene Data'!I19)))</f>
        <v/>
      </c>
      <c r="EE25" s="370" t="str">
        <f ca="1">+IF(OFFSET('Hygiene Data'!$I$12,0,10*ROW('Hygiene Data'!I19))="","",OFFSET('Hygiene Data'!$I$12,0,10*ROW('Hygiene Data'!I19)))</f>
        <v/>
      </c>
      <c r="EF25" s="370" t="str">
        <f ca="1">+IF(OFFSET('Hygiene Data'!$I$13,0,10*ROW('Hygiene Data'!I19))="","",OFFSET('Hygiene Data'!$I$13,0,10*ROW('Hygiene Data'!I19)))</f>
        <v/>
      </c>
    </row>
    <row r="26" spans="1:136" x14ac:dyDescent="0.25">
      <c r="A26" s="479" t="str">
        <f ca="1">+IF(OFFSET('Water Data'!$B$2,0,10*ROW('Water Data'!E20))="","",OFFSET('Water Data'!$B$2,0,10*ROW('Water Data'!E20)))</f>
        <v/>
      </c>
      <c r="B26" s="47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6" t="str">
        <f t="shared" ca="1" si="0"/>
        <v/>
      </c>
      <c r="D26" s="50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0" t="str">
        <f ca="1">+IF(OFFSET('Water Data'!$D$27,0,10*ROW('Water Data'!D20))="","",OFFSET('Water Data'!$D$27,0,10*ROW('Water Data'!D20)))</f>
        <v/>
      </c>
      <c r="BT26" s="370" t="str">
        <f ca="1">+IF(OFFSET('Water Data'!$D$28,0,10*ROW('Water Data'!D20))="","",OFFSET('Water Data'!$D$28,0,10*ROW('Water Data'!D20)))</f>
        <v/>
      </c>
      <c r="BU26" s="370" t="str">
        <f ca="1">+IF(OFFSET('Water Data'!$D$29,0,10*ROW('Water Data'!D20))="","",OFFSET('Water Data'!$D$29,0,10*ROW('Water Data'!D20)))</f>
        <v/>
      </c>
      <c r="BV26" s="370" t="str">
        <f ca="1">+IF(OFFSET('Water Data'!$E$27,0,10*ROW('Water Data'!E20))="","",OFFSET('Water Data'!$E$27,0,10*ROW('Water Data'!E20)))</f>
        <v/>
      </c>
      <c r="BW26" s="370" t="str">
        <f ca="1">+IF(OFFSET('Water Data'!$E$28,0,10*ROW('Water Data'!E20))="","",OFFSET('Water Data'!$E$28,0,10*ROW('Water Data'!E20)))</f>
        <v/>
      </c>
      <c r="BX26" s="370" t="str">
        <f ca="1">+IF(OFFSET('Water Data'!$E$29,0,10*ROW('Water Data'!E20))="","",OFFSET('Water Data'!$E$29,0,10*ROW('Water Data'!E20)))</f>
        <v/>
      </c>
      <c r="BY26" s="370" t="str">
        <f ca="1">+IF(OFFSET('Water Data'!$F$27,0,10*ROW('Water Data'!F20))="","",OFFSET('Water Data'!$F$27,0,10*ROW('Water Data'!F20)))</f>
        <v/>
      </c>
      <c r="BZ26" s="370" t="str">
        <f ca="1">+IF(OFFSET('Water Data'!$F$28,0,10*ROW('Water Data'!F20))="","",OFFSET('Water Data'!$F$28,0,10*ROW('Water Data'!F20)))</f>
        <v/>
      </c>
      <c r="CA26" s="370" t="str">
        <f ca="1">+IF(OFFSET('Water Data'!$F$29,0,10*ROW('Water Data'!F20))="","",OFFSET('Water Data'!$F$29,0,10*ROW('Water Data'!F20)))</f>
        <v/>
      </c>
      <c r="CB26" s="370" t="str">
        <f ca="1">+IF(OFFSET('Water Data'!$G$27,0,10*ROW('Water Data'!G20))="","",OFFSET('Water Data'!$G$27,0,10*ROW('Water Data'!G20)))</f>
        <v/>
      </c>
      <c r="CC26" s="370" t="str">
        <f ca="1">+IF(OFFSET('Water Data'!$G$28,0,10*ROW('Water Data'!G20))="","",OFFSET('Water Data'!$G$28,0,10*ROW('Water Data'!G20)))</f>
        <v/>
      </c>
      <c r="CD26" s="370" t="str">
        <f ca="1">+IF(OFFSET('Water Data'!$G$29,0,10*ROW('Water Data'!G20))="","",OFFSET('Water Data'!$G$29,0,10*ROW('Water Data'!G20)))</f>
        <v/>
      </c>
      <c r="CE26" s="370" t="str">
        <f ca="1">+IF(OFFSET('Water Data'!$H$27,0,10*ROW('Water Data'!H20))="","",OFFSET('Water Data'!$H$27,0,10*ROW('Water Data'!H20)))</f>
        <v/>
      </c>
      <c r="CF26" s="370" t="str">
        <f ca="1">+IF(OFFSET('Water Data'!$H$28,0,10*ROW('Water Data'!H20))="","",OFFSET('Water Data'!$H$28,0,10*ROW('Water Data'!H20)))</f>
        <v/>
      </c>
      <c r="CG26" s="370" t="str">
        <f ca="1">+IF(OFFSET('Water Data'!$H$29,0,10*ROW('Water Data'!H20))="","",OFFSET('Water Data'!$H$29,0,10*ROW('Water Data'!H20)))</f>
        <v/>
      </c>
      <c r="CH26" s="370" t="str">
        <f ca="1">+IF(OFFSET('Water Data'!$I$27,0,10*ROW('Water Data'!I20))="","",OFFSET('Water Data'!$I$27,0,10*ROW('Water Data'!I20)))</f>
        <v/>
      </c>
      <c r="CI26" s="370" t="str">
        <f ca="1">+IF(OFFSET('Water Data'!$I$28,0,10*ROW('Water Data'!I20))="","",OFFSET('Water Data'!$I$28,0,10*ROW('Water Data'!I20)))</f>
        <v/>
      </c>
      <c r="CJ26" s="370" t="str">
        <f ca="1">+IF(OFFSET('Water Data'!$I$29,0,10*ROW('Water Data'!I20))="","",OFFSET('Water Data'!$I$29,0,10*ROW('Water Data'!I20)))</f>
        <v/>
      </c>
      <c r="CK26" s="370" t="str">
        <f ca="1">+IF(OFFSET('Sanitation Data'!$D$28,0,10*ROW('Sanitation Data'!D20))="","",OFFSET('Sanitation Data'!$D$28,0,10*ROW('Sanitation Data'!D20)))</f>
        <v/>
      </c>
      <c r="CL26" s="370" t="str">
        <f ca="1">+IF(OFFSET('Sanitation Data'!$D$29,0,10*ROW('Sanitation Data'!D20))="","",OFFSET('Sanitation Data'!$D$29,0,10*ROW('Sanitation Data'!D20)))</f>
        <v/>
      </c>
      <c r="CM26" s="370" t="str">
        <f ca="1">+IF(OFFSET('Sanitation Data'!$D$30,0,10*ROW('Sanitation Data'!D20))="","",OFFSET('Sanitation Data'!$D$30,0,10*ROW('Sanitation Data'!D20)))</f>
        <v/>
      </c>
      <c r="CN26" s="370" t="str">
        <f ca="1">+IF(OFFSET('Sanitation Data'!$D$31,0,10*ROW('Sanitation Data'!D20))="","",OFFSET('Sanitation Data'!$D$31,0,10*ROW('Sanitation Data'!D20)))</f>
        <v/>
      </c>
      <c r="CO26" s="370" t="str">
        <f ca="1">+IF(OFFSET('Sanitation Data'!$D$32,0,10*ROW('Sanitation Data'!D20))="","",OFFSET('Sanitation Data'!$D$32,0,10*ROW('Sanitation Data'!D20)))</f>
        <v/>
      </c>
      <c r="CP26" s="370" t="str">
        <f ca="1">+IF(OFFSET('Sanitation Data'!$E$28,0,10*ROW('Sanitation Data'!E20))="","",OFFSET('Sanitation Data'!$E$28,0,10*ROW('Sanitation Data'!E20)))</f>
        <v/>
      </c>
      <c r="CQ26" s="370" t="str">
        <f ca="1">+IF(OFFSET('Sanitation Data'!$E$29,0,10*ROW('Sanitation Data'!E20))="","",OFFSET('Sanitation Data'!$E$29,0,10*ROW('Sanitation Data'!E20)))</f>
        <v/>
      </c>
      <c r="CR26" s="370" t="str">
        <f ca="1">+IF(OFFSET('Sanitation Data'!$E$30,0,10*ROW('Sanitation Data'!E20))="","",OFFSET('Sanitation Data'!$E$30,0,10*ROW('Sanitation Data'!E20)))</f>
        <v/>
      </c>
      <c r="CS26" s="370" t="str">
        <f ca="1">+IF(OFFSET('Sanitation Data'!$E$31,0,10*ROW('Sanitation Data'!E20))="","",OFFSET('Sanitation Data'!$E$31,0,10*ROW('Sanitation Data'!E20)))</f>
        <v/>
      </c>
      <c r="CT26" s="370" t="str">
        <f ca="1">+IF(OFFSET('Sanitation Data'!$E$32,0,10*ROW('Sanitation Data'!E20))="","",OFFSET('Sanitation Data'!$E$32,0,10*ROW('Sanitation Data'!E20)))</f>
        <v/>
      </c>
      <c r="CU26" s="370" t="str">
        <f ca="1">+IF(OFFSET('Sanitation Data'!$F$28,0,10*ROW('Sanitation Data'!F20))="","",OFFSET('Sanitation Data'!$F$28,0,10*ROW('Sanitation Data'!F20)))</f>
        <v/>
      </c>
      <c r="CV26" s="370" t="str">
        <f ca="1">+IF(OFFSET('Sanitation Data'!$F$29,0,10*ROW('Sanitation Data'!F20))="","",OFFSET('Sanitation Data'!$F$29,0,10*ROW('Sanitation Data'!F20)))</f>
        <v/>
      </c>
      <c r="CW26" s="370" t="str">
        <f ca="1">+IF(OFFSET('Sanitation Data'!$F$30,0,10*ROW('Sanitation Data'!F20))="","",OFFSET('Sanitation Data'!$F$30,0,10*ROW('Sanitation Data'!F20)))</f>
        <v/>
      </c>
      <c r="CX26" s="370" t="str">
        <f ca="1">+IF(OFFSET('Sanitation Data'!$F$31,0,10*ROW('Sanitation Data'!F20))="","",OFFSET('Sanitation Data'!$F$31,0,10*ROW('Sanitation Data'!F20)))</f>
        <v/>
      </c>
      <c r="CY26" s="370" t="str">
        <f ca="1">+IF(OFFSET('Sanitation Data'!$F$32,0,10*ROW('Sanitation Data'!F20))="","",OFFSET('Sanitation Data'!$F$32,0,10*ROW('Sanitation Data'!F20)))</f>
        <v/>
      </c>
      <c r="CZ26" s="370" t="str">
        <f ca="1">+IF(OFFSET('Sanitation Data'!$G$28,0,10*ROW('Sanitation Data'!G20))="","",OFFSET('Sanitation Data'!$G$28,0,10*ROW('Sanitation Data'!G20)))</f>
        <v/>
      </c>
      <c r="DA26" s="370" t="str">
        <f ca="1">+IF(OFFSET('Sanitation Data'!$G$29,0,10*ROW('Sanitation Data'!G20))="","",OFFSET('Sanitation Data'!$G$29,0,10*ROW('Sanitation Data'!G20)))</f>
        <v/>
      </c>
      <c r="DB26" s="370" t="str">
        <f ca="1">+IF(OFFSET('Sanitation Data'!$G$30,0,10*ROW('Sanitation Data'!G20))="","",OFFSET('Sanitation Data'!$G$30,0,10*ROW('Sanitation Data'!G20)))</f>
        <v/>
      </c>
      <c r="DC26" s="370" t="str">
        <f ca="1">+IF(OFFSET('Sanitation Data'!$G$31,0,10*ROW('Sanitation Data'!G20))="","",OFFSET('Sanitation Data'!$G$31,0,10*ROW('Sanitation Data'!G20)))</f>
        <v/>
      </c>
      <c r="DD26" s="370" t="str">
        <f ca="1">+IF(OFFSET('Sanitation Data'!$G$32,0,10*ROW('Sanitation Data'!G20))="","",OFFSET('Sanitation Data'!$G$32,0,10*ROW('Sanitation Data'!G20)))</f>
        <v/>
      </c>
      <c r="DE26" s="370" t="str">
        <f ca="1">+IF(OFFSET('Sanitation Data'!$H$28,0,10*ROW('Sanitation Data'!H20))="","",OFFSET('Sanitation Data'!$H$28,0,10*ROW('Sanitation Data'!H20)))</f>
        <v/>
      </c>
      <c r="DF26" s="370" t="str">
        <f ca="1">+IF(OFFSET('Sanitation Data'!$H$29,0,10*ROW('Sanitation Data'!H20))="","",OFFSET('Sanitation Data'!$H$29,0,10*ROW('Sanitation Data'!H20)))</f>
        <v/>
      </c>
      <c r="DG26" s="370" t="str">
        <f ca="1">+IF(OFFSET('Sanitation Data'!$H$30,0,10*ROW('Sanitation Data'!H20))="","",OFFSET('Sanitation Data'!$H$30,0,10*ROW('Sanitation Data'!H20)))</f>
        <v/>
      </c>
      <c r="DH26" s="370" t="str">
        <f ca="1">+IF(OFFSET('Sanitation Data'!$H$31,0,10*ROW('Sanitation Data'!H20))="","",OFFSET('Sanitation Data'!$H$31,0,10*ROW('Sanitation Data'!H20)))</f>
        <v/>
      </c>
      <c r="DI26" s="370" t="str">
        <f ca="1">+IF(OFFSET('Sanitation Data'!$H$32,0,10*ROW('Sanitation Data'!H20))="","",OFFSET('Sanitation Data'!$H$32,0,10*ROW('Sanitation Data'!H20)))</f>
        <v/>
      </c>
      <c r="DJ26" s="370" t="str">
        <f ca="1">+IF(OFFSET('Sanitation Data'!$I$28,0,10*ROW('Sanitation Data'!I20))="","",OFFSET('Sanitation Data'!$I$28,0,10*ROW('Sanitation Data'!I20)))</f>
        <v/>
      </c>
      <c r="DK26" s="370" t="str">
        <f ca="1">+IF(OFFSET('Sanitation Data'!$I$29,0,10*ROW('Sanitation Data'!I20))="","",OFFSET('Sanitation Data'!$I$29,0,10*ROW('Sanitation Data'!I20)))</f>
        <v/>
      </c>
      <c r="DL26" s="370" t="str">
        <f ca="1">+IF(OFFSET('Sanitation Data'!$I$30,0,10*ROW('Sanitation Data'!I20))="","",OFFSET('Sanitation Data'!$I$30,0,10*ROW('Sanitation Data'!I20)))</f>
        <v/>
      </c>
      <c r="DM26" s="370" t="str">
        <f ca="1">+IF(OFFSET('Sanitation Data'!$I$31,0,10*ROW('Sanitation Data'!I20))="","",OFFSET('Sanitation Data'!$I$31,0,10*ROW('Sanitation Data'!I20)))</f>
        <v/>
      </c>
      <c r="DN26" s="370" t="str">
        <f ca="1">+IF(OFFSET('Sanitation Data'!$I$32,0,10*ROW('Sanitation Data'!I20))="","",OFFSET('Sanitation Data'!$I$32,0,10*ROW('Sanitation Data'!I20)))</f>
        <v/>
      </c>
      <c r="DO26" s="370" t="str">
        <f ca="1">+IF(OFFSET('Hygiene Data'!$D$11,0,10*ROW('Hygiene Data'!D20))="","",OFFSET('Hygiene Data'!$D$11,0,10*ROW('Hygiene Data'!D20)))</f>
        <v/>
      </c>
      <c r="DP26" s="370" t="str">
        <f ca="1">+IF(OFFSET('Hygiene Data'!$D$12,0,10*ROW('Hygiene Data'!D20))="","",OFFSET('Hygiene Data'!$D$12,0,10*ROW('Hygiene Data'!D20)))</f>
        <v/>
      </c>
      <c r="DQ26" s="370" t="str">
        <f ca="1">+IF(OFFSET('Hygiene Data'!$D$13,0,10*ROW('Hygiene Data'!D20))="","",OFFSET('Hygiene Data'!$D$13,0,10*ROW('Hygiene Data'!D20)))</f>
        <v/>
      </c>
      <c r="DR26" s="370" t="str">
        <f ca="1">+IF(OFFSET('Hygiene Data'!$E$11,0,10*ROW('Hygiene Data'!E20))="","",OFFSET('Hygiene Data'!$E$11,0,10*ROW('Hygiene Data'!E20)))</f>
        <v/>
      </c>
      <c r="DS26" s="370" t="str">
        <f ca="1">+IF(OFFSET('Hygiene Data'!$E$12,0,10*ROW('Hygiene Data'!E20))="","",OFFSET('Hygiene Data'!$E$12,0,10*ROW('Hygiene Data'!E20)))</f>
        <v/>
      </c>
      <c r="DT26" s="370" t="str">
        <f ca="1">+IF(OFFSET('Hygiene Data'!$E$13,0,10*ROW('Hygiene Data'!E20))="","",OFFSET('Hygiene Data'!$E$13,0,10*ROW('Hygiene Data'!E20)))</f>
        <v/>
      </c>
      <c r="DU26" s="370" t="str">
        <f ca="1">+IF(OFFSET('Hygiene Data'!$F$11,0,10*ROW('Hygiene Data'!F20))="","",OFFSET('Hygiene Data'!$F$11,0,10*ROW('Hygiene Data'!F20)))</f>
        <v/>
      </c>
      <c r="DV26" s="370" t="str">
        <f ca="1">+IF(OFFSET('Hygiene Data'!$F$12,0,10*ROW('Hygiene Data'!F20))="","",OFFSET('Hygiene Data'!$F$12,0,10*ROW('Hygiene Data'!F20)))</f>
        <v/>
      </c>
      <c r="DW26" s="370" t="str">
        <f ca="1">+IF(OFFSET('Hygiene Data'!$F$13,0,10*ROW('Hygiene Data'!F20))="","",OFFSET('Hygiene Data'!$F$13,0,10*ROW('Hygiene Data'!F20)))</f>
        <v/>
      </c>
      <c r="DX26" s="370" t="str">
        <f ca="1">+IF(OFFSET('Hygiene Data'!$G$11,0,10*ROW('Hygiene Data'!G20))="","",OFFSET('Hygiene Data'!$G$11,0,10*ROW('Hygiene Data'!G20)))</f>
        <v/>
      </c>
      <c r="DY26" s="370" t="str">
        <f ca="1">+IF(OFFSET('Hygiene Data'!$G$12,0,10*ROW('Hygiene Data'!G20))="","",OFFSET('Hygiene Data'!$G$12,0,10*ROW('Hygiene Data'!G20)))</f>
        <v/>
      </c>
      <c r="DZ26" s="370" t="str">
        <f ca="1">+IF(OFFSET('Hygiene Data'!$G$13,0,10*ROW('Hygiene Data'!G20))="","",OFFSET('Hygiene Data'!$G$13,0,10*ROW('Hygiene Data'!G20)))</f>
        <v/>
      </c>
      <c r="EA26" s="370" t="str">
        <f ca="1">+IF(OFFSET('Hygiene Data'!$H$11,0,10*ROW('Hygiene Data'!H20))="","",OFFSET('Hygiene Data'!$H$11,0,10*ROW('Hygiene Data'!H20)))</f>
        <v/>
      </c>
      <c r="EB26" s="370" t="str">
        <f ca="1">+IF(OFFSET('Hygiene Data'!$H$12,0,10*ROW('Hygiene Data'!H20))="","",OFFSET('Hygiene Data'!$H$12,0,10*ROW('Hygiene Data'!H20)))</f>
        <v/>
      </c>
      <c r="EC26" s="370" t="str">
        <f ca="1">+IF(OFFSET('Hygiene Data'!$H$13,0,10*ROW('Hygiene Data'!H20))="","",OFFSET('Hygiene Data'!$H$13,0,10*ROW('Hygiene Data'!H20)))</f>
        <v/>
      </c>
      <c r="ED26" s="370" t="str">
        <f ca="1">+IF(OFFSET('Hygiene Data'!$I$11,0,10*ROW('Hygiene Data'!I20))="","",OFFSET('Hygiene Data'!$I$11,0,10*ROW('Hygiene Data'!I20)))</f>
        <v/>
      </c>
      <c r="EE26" s="370" t="str">
        <f ca="1">+IF(OFFSET('Hygiene Data'!$I$12,0,10*ROW('Hygiene Data'!I20))="","",OFFSET('Hygiene Data'!$I$12,0,10*ROW('Hygiene Data'!I20)))</f>
        <v/>
      </c>
      <c r="EF26" s="370" t="str">
        <f ca="1">+IF(OFFSET('Hygiene Data'!$I$13,0,10*ROW('Hygiene Data'!I20))="","",OFFSET('Hygiene Data'!$I$13,0,10*ROW('Hygiene Data'!I20)))</f>
        <v/>
      </c>
    </row>
    <row r="27" spans="1:136" x14ac:dyDescent="0.25">
      <c r="A27" s="479" t="str">
        <f ca="1">+IF(OFFSET('Water Data'!$B$2,0,10*ROW('Water Data'!E21))="","",OFFSET('Water Data'!$B$2,0,10*ROW('Water Data'!E21)))</f>
        <v/>
      </c>
      <c r="B27" s="47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6" t="str">
        <f t="shared" ca="1" si="0"/>
        <v/>
      </c>
      <c r="D27" s="50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0" t="str">
        <f ca="1">+IF(OFFSET('Water Data'!$D$27,0,10*ROW('Water Data'!D21))="","",OFFSET('Water Data'!$D$27,0,10*ROW('Water Data'!D21)))</f>
        <v/>
      </c>
      <c r="BT27" s="370" t="str">
        <f ca="1">+IF(OFFSET('Water Data'!$D$28,0,10*ROW('Water Data'!D21))="","",OFFSET('Water Data'!$D$28,0,10*ROW('Water Data'!D21)))</f>
        <v/>
      </c>
      <c r="BU27" s="370" t="str">
        <f ca="1">+IF(OFFSET('Water Data'!$D$29,0,10*ROW('Water Data'!D21))="","",OFFSET('Water Data'!$D$29,0,10*ROW('Water Data'!D21)))</f>
        <v/>
      </c>
      <c r="BV27" s="370" t="str">
        <f ca="1">+IF(OFFSET('Water Data'!$E$27,0,10*ROW('Water Data'!E21))="","",OFFSET('Water Data'!$E$27,0,10*ROW('Water Data'!E21)))</f>
        <v/>
      </c>
      <c r="BW27" s="370" t="str">
        <f ca="1">+IF(OFFSET('Water Data'!$E$28,0,10*ROW('Water Data'!E21))="","",OFFSET('Water Data'!$E$28,0,10*ROW('Water Data'!E21)))</f>
        <v/>
      </c>
      <c r="BX27" s="370" t="str">
        <f ca="1">+IF(OFFSET('Water Data'!$E$29,0,10*ROW('Water Data'!E21))="","",OFFSET('Water Data'!$E$29,0,10*ROW('Water Data'!E21)))</f>
        <v/>
      </c>
      <c r="BY27" s="370" t="str">
        <f ca="1">+IF(OFFSET('Water Data'!$F$27,0,10*ROW('Water Data'!F21))="","",OFFSET('Water Data'!$F$27,0,10*ROW('Water Data'!F21)))</f>
        <v/>
      </c>
      <c r="BZ27" s="370" t="str">
        <f ca="1">+IF(OFFSET('Water Data'!$F$28,0,10*ROW('Water Data'!F21))="","",OFFSET('Water Data'!$F$28,0,10*ROW('Water Data'!F21)))</f>
        <v/>
      </c>
      <c r="CA27" s="370" t="str">
        <f ca="1">+IF(OFFSET('Water Data'!$F$29,0,10*ROW('Water Data'!F21))="","",OFFSET('Water Data'!$F$29,0,10*ROW('Water Data'!F21)))</f>
        <v/>
      </c>
      <c r="CB27" s="370" t="str">
        <f ca="1">+IF(OFFSET('Water Data'!$G$27,0,10*ROW('Water Data'!G21))="","",OFFSET('Water Data'!$G$27,0,10*ROW('Water Data'!G21)))</f>
        <v/>
      </c>
      <c r="CC27" s="370" t="str">
        <f ca="1">+IF(OFFSET('Water Data'!$G$28,0,10*ROW('Water Data'!G21))="","",OFFSET('Water Data'!$G$28,0,10*ROW('Water Data'!G21)))</f>
        <v/>
      </c>
      <c r="CD27" s="370" t="str">
        <f ca="1">+IF(OFFSET('Water Data'!$G$29,0,10*ROW('Water Data'!G21))="","",OFFSET('Water Data'!$G$29,0,10*ROW('Water Data'!G21)))</f>
        <v/>
      </c>
      <c r="CE27" s="370" t="str">
        <f ca="1">+IF(OFFSET('Water Data'!$H$27,0,10*ROW('Water Data'!H21))="","",OFFSET('Water Data'!$H$27,0,10*ROW('Water Data'!H21)))</f>
        <v/>
      </c>
      <c r="CF27" s="370" t="str">
        <f ca="1">+IF(OFFSET('Water Data'!$H$28,0,10*ROW('Water Data'!H21))="","",OFFSET('Water Data'!$H$28,0,10*ROW('Water Data'!H21)))</f>
        <v/>
      </c>
      <c r="CG27" s="370" t="str">
        <f ca="1">+IF(OFFSET('Water Data'!$H$29,0,10*ROW('Water Data'!H21))="","",OFFSET('Water Data'!$H$29,0,10*ROW('Water Data'!H21)))</f>
        <v/>
      </c>
      <c r="CH27" s="370" t="str">
        <f ca="1">+IF(OFFSET('Water Data'!$I$27,0,10*ROW('Water Data'!I21))="","",OFFSET('Water Data'!$I$27,0,10*ROW('Water Data'!I21)))</f>
        <v/>
      </c>
      <c r="CI27" s="370" t="str">
        <f ca="1">+IF(OFFSET('Water Data'!$I$28,0,10*ROW('Water Data'!I21))="","",OFFSET('Water Data'!$I$28,0,10*ROW('Water Data'!I21)))</f>
        <v/>
      </c>
      <c r="CJ27" s="370" t="str">
        <f ca="1">+IF(OFFSET('Water Data'!$I$29,0,10*ROW('Water Data'!I21))="","",OFFSET('Water Data'!$I$29,0,10*ROW('Water Data'!I21)))</f>
        <v/>
      </c>
      <c r="CK27" s="370" t="str">
        <f ca="1">+IF(OFFSET('Sanitation Data'!$D$28,0,10*ROW('Sanitation Data'!D21))="","",OFFSET('Sanitation Data'!$D$28,0,10*ROW('Sanitation Data'!D21)))</f>
        <v/>
      </c>
      <c r="CL27" s="370" t="str">
        <f ca="1">+IF(OFFSET('Sanitation Data'!$D$29,0,10*ROW('Sanitation Data'!D21))="","",OFFSET('Sanitation Data'!$D$29,0,10*ROW('Sanitation Data'!D21)))</f>
        <v/>
      </c>
      <c r="CM27" s="370" t="str">
        <f ca="1">+IF(OFFSET('Sanitation Data'!$D$30,0,10*ROW('Sanitation Data'!D21))="","",OFFSET('Sanitation Data'!$D$30,0,10*ROW('Sanitation Data'!D21)))</f>
        <v/>
      </c>
      <c r="CN27" s="370" t="str">
        <f ca="1">+IF(OFFSET('Sanitation Data'!$D$31,0,10*ROW('Sanitation Data'!D21))="","",OFFSET('Sanitation Data'!$D$31,0,10*ROW('Sanitation Data'!D21)))</f>
        <v/>
      </c>
      <c r="CO27" s="370" t="str">
        <f ca="1">+IF(OFFSET('Sanitation Data'!$D$32,0,10*ROW('Sanitation Data'!D21))="","",OFFSET('Sanitation Data'!$D$32,0,10*ROW('Sanitation Data'!D21)))</f>
        <v/>
      </c>
      <c r="CP27" s="370" t="str">
        <f ca="1">+IF(OFFSET('Sanitation Data'!$E$28,0,10*ROW('Sanitation Data'!E21))="","",OFFSET('Sanitation Data'!$E$28,0,10*ROW('Sanitation Data'!E21)))</f>
        <v/>
      </c>
      <c r="CQ27" s="370" t="str">
        <f ca="1">+IF(OFFSET('Sanitation Data'!$E$29,0,10*ROW('Sanitation Data'!E21))="","",OFFSET('Sanitation Data'!$E$29,0,10*ROW('Sanitation Data'!E21)))</f>
        <v/>
      </c>
      <c r="CR27" s="370" t="str">
        <f ca="1">+IF(OFFSET('Sanitation Data'!$E$30,0,10*ROW('Sanitation Data'!E21))="","",OFFSET('Sanitation Data'!$E$30,0,10*ROW('Sanitation Data'!E21)))</f>
        <v/>
      </c>
      <c r="CS27" s="370" t="str">
        <f ca="1">+IF(OFFSET('Sanitation Data'!$E$31,0,10*ROW('Sanitation Data'!E21))="","",OFFSET('Sanitation Data'!$E$31,0,10*ROW('Sanitation Data'!E21)))</f>
        <v/>
      </c>
      <c r="CT27" s="370" t="str">
        <f ca="1">+IF(OFFSET('Sanitation Data'!$E$32,0,10*ROW('Sanitation Data'!E21))="","",OFFSET('Sanitation Data'!$E$32,0,10*ROW('Sanitation Data'!E21)))</f>
        <v/>
      </c>
      <c r="CU27" s="370" t="str">
        <f ca="1">+IF(OFFSET('Sanitation Data'!$F$28,0,10*ROW('Sanitation Data'!F21))="","",OFFSET('Sanitation Data'!$F$28,0,10*ROW('Sanitation Data'!F21)))</f>
        <v/>
      </c>
      <c r="CV27" s="370" t="str">
        <f ca="1">+IF(OFFSET('Sanitation Data'!$F$29,0,10*ROW('Sanitation Data'!F21))="","",OFFSET('Sanitation Data'!$F$29,0,10*ROW('Sanitation Data'!F21)))</f>
        <v/>
      </c>
      <c r="CW27" s="370" t="str">
        <f ca="1">+IF(OFFSET('Sanitation Data'!$F$30,0,10*ROW('Sanitation Data'!F21))="","",OFFSET('Sanitation Data'!$F$30,0,10*ROW('Sanitation Data'!F21)))</f>
        <v/>
      </c>
      <c r="CX27" s="370" t="str">
        <f ca="1">+IF(OFFSET('Sanitation Data'!$F$31,0,10*ROW('Sanitation Data'!F21))="","",OFFSET('Sanitation Data'!$F$31,0,10*ROW('Sanitation Data'!F21)))</f>
        <v/>
      </c>
      <c r="CY27" s="370" t="str">
        <f ca="1">+IF(OFFSET('Sanitation Data'!$F$32,0,10*ROW('Sanitation Data'!F21))="","",OFFSET('Sanitation Data'!$F$32,0,10*ROW('Sanitation Data'!F21)))</f>
        <v/>
      </c>
      <c r="CZ27" s="370" t="str">
        <f ca="1">+IF(OFFSET('Sanitation Data'!$G$28,0,10*ROW('Sanitation Data'!G21))="","",OFFSET('Sanitation Data'!$G$28,0,10*ROW('Sanitation Data'!G21)))</f>
        <v/>
      </c>
      <c r="DA27" s="370" t="str">
        <f ca="1">+IF(OFFSET('Sanitation Data'!$G$29,0,10*ROW('Sanitation Data'!G21))="","",OFFSET('Sanitation Data'!$G$29,0,10*ROW('Sanitation Data'!G21)))</f>
        <v/>
      </c>
      <c r="DB27" s="370" t="str">
        <f ca="1">+IF(OFFSET('Sanitation Data'!$G$30,0,10*ROW('Sanitation Data'!G21))="","",OFFSET('Sanitation Data'!$G$30,0,10*ROW('Sanitation Data'!G21)))</f>
        <v/>
      </c>
      <c r="DC27" s="370" t="str">
        <f ca="1">+IF(OFFSET('Sanitation Data'!$G$31,0,10*ROW('Sanitation Data'!G21))="","",OFFSET('Sanitation Data'!$G$31,0,10*ROW('Sanitation Data'!G21)))</f>
        <v/>
      </c>
      <c r="DD27" s="370" t="str">
        <f ca="1">+IF(OFFSET('Sanitation Data'!$G$32,0,10*ROW('Sanitation Data'!G21))="","",OFFSET('Sanitation Data'!$G$32,0,10*ROW('Sanitation Data'!G21)))</f>
        <v/>
      </c>
      <c r="DE27" s="370" t="str">
        <f ca="1">+IF(OFFSET('Sanitation Data'!$H$28,0,10*ROW('Sanitation Data'!H21))="","",OFFSET('Sanitation Data'!$H$28,0,10*ROW('Sanitation Data'!H21)))</f>
        <v/>
      </c>
      <c r="DF27" s="370" t="str">
        <f ca="1">+IF(OFFSET('Sanitation Data'!$H$29,0,10*ROW('Sanitation Data'!H21))="","",OFFSET('Sanitation Data'!$H$29,0,10*ROW('Sanitation Data'!H21)))</f>
        <v/>
      </c>
      <c r="DG27" s="370" t="str">
        <f ca="1">+IF(OFFSET('Sanitation Data'!$H$30,0,10*ROW('Sanitation Data'!H21))="","",OFFSET('Sanitation Data'!$H$30,0,10*ROW('Sanitation Data'!H21)))</f>
        <v/>
      </c>
      <c r="DH27" s="370" t="str">
        <f ca="1">+IF(OFFSET('Sanitation Data'!$H$31,0,10*ROW('Sanitation Data'!H21))="","",OFFSET('Sanitation Data'!$H$31,0,10*ROW('Sanitation Data'!H21)))</f>
        <v/>
      </c>
      <c r="DI27" s="370" t="str">
        <f ca="1">+IF(OFFSET('Sanitation Data'!$H$32,0,10*ROW('Sanitation Data'!H21))="","",OFFSET('Sanitation Data'!$H$32,0,10*ROW('Sanitation Data'!H21)))</f>
        <v/>
      </c>
      <c r="DJ27" s="370" t="str">
        <f ca="1">+IF(OFFSET('Sanitation Data'!$I$28,0,10*ROW('Sanitation Data'!I21))="","",OFFSET('Sanitation Data'!$I$28,0,10*ROW('Sanitation Data'!I21)))</f>
        <v/>
      </c>
      <c r="DK27" s="370" t="str">
        <f ca="1">+IF(OFFSET('Sanitation Data'!$I$29,0,10*ROW('Sanitation Data'!I21))="","",OFFSET('Sanitation Data'!$I$29,0,10*ROW('Sanitation Data'!I21)))</f>
        <v/>
      </c>
      <c r="DL27" s="370" t="str">
        <f ca="1">+IF(OFFSET('Sanitation Data'!$I$30,0,10*ROW('Sanitation Data'!I21))="","",OFFSET('Sanitation Data'!$I$30,0,10*ROW('Sanitation Data'!I21)))</f>
        <v/>
      </c>
      <c r="DM27" s="370" t="str">
        <f ca="1">+IF(OFFSET('Sanitation Data'!$I$31,0,10*ROW('Sanitation Data'!I21))="","",OFFSET('Sanitation Data'!$I$31,0,10*ROW('Sanitation Data'!I21)))</f>
        <v/>
      </c>
      <c r="DN27" s="370" t="str">
        <f ca="1">+IF(OFFSET('Sanitation Data'!$I$32,0,10*ROW('Sanitation Data'!I21))="","",OFFSET('Sanitation Data'!$I$32,0,10*ROW('Sanitation Data'!I21)))</f>
        <v/>
      </c>
      <c r="DO27" s="370" t="str">
        <f ca="1">+IF(OFFSET('Hygiene Data'!$D$11,0,10*ROW('Hygiene Data'!D21))="","",OFFSET('Hygiene Data'!$D$11,0,10*ROW('Hygiene Data'!D21)))</f>
        <v/>
      </c>
      <c r="DP27" s="370" t="str">
        <f ca="1">+IF(OFFSET('Hygiene Data'!$D$12,0,10*ROW('Hygiene Data'!D21))="","",OFFSET('Hygiene Data'!$D$12,0,10*ROW('Hygiene Data'!D21)))</f>
        <v/>
      </c>
      <c r="DQ27" s="370" t="str">
        <f ca="1">+IF(OFFSET('Hygiene Data'!$D$13,0,10*ROW('Hygiene Data'!D21))="","",OFFSET('Hygiene Data'!$D$13,0,10*ROW('Hygiene Data'!D21)))</f>
        <v/>
      </c>
      <c r="DR27" s="370" t="str">
        <f ca="1">+IF(OFFSET('Hygiene Data'!$E$11,0,10*ROW('Hygiene Data'!E21))="","",OFFSET('Hygiene Data'!$E$11,0,10*ROW('Hygiene Data'!E21)))</f>
        <v/>
      </c>
      <c r="DS27" s="370" t="str">
        <f ca="1">+IF(OFFSET('Hygiene Data'!$E$12,0,10*ROW('Hygiene Data'!E21))="","",OFFSET('Hygiene Data'!$E$12,0,10*ROW('Hygiene Data'!E21)))</f>
        <v/>
      </c>
      <c r="DT27" s="370" t="str">
        <f ca="1">+IF(OFFSET('Hygiene Data'!$E$13,0,10*ROW('Hygiene Data'!E21))="","",OFFSET('Hygiene Data'!$E$13,0,10*ROW('Hygiene Data'!E21)))</f>
        <v/>
      </c>
      <c r="DU27" s="370" t="str">
        <f ca="1">+IF(OFFSET('Hygiene Data'!$F$11,0,10*ROW('Hygiene Data'!F21))="","",OFFSET('Hygiene Data'!$F$11,0,10*ROW('Hygiene Data'!F21)))</f>
        <v/>
      </c>
      <c r="DV27" s="370" t="str">
        <f ca="1">+IF(OFFSET('Hygiene Data'!$F$12,0,10*ROW('Hygiene Data'!F21))="","",OFFSET('Hygiene Data'!$F$12,0,10*ROW('Hygiene Data'!F21)))</f>
        <v/>
      </c>
      <c r="DW27" s="370" t="str">
        <f ca="1">+IF(OFFSET('Hygiene Data'!$F$13,0,10*ROW('Hygiene Data'!F21))="","",OFFSET('Hygiene Data'!$F$13,0,10*ROW('Hygiene Data'!F21)))</f>
        <v/>
      </c>
      <c r="DX27" s="370" t="str">
        <f ca="1">+IF(OFFSET('Hygiene Data'!$G$11,0,10*ROW('Hygiene Data'!G21))="","",OFFSET('Hygiene Data'!$G$11,0,10*ROW('Hygiene Data'!G21)))</f>
        <v/>
      </c>
      <c r="DY27" s="370" t="str">
        <f ca="1">+IF(OFFSET('Hygiene Data'!$G$12,0,10*ROW('Hygiene Data'!G21))="","",OFFSET('Hygiene Data'!$G$12,0,10*ROW('Hygiene Data'!G21)))</f>
        <v/>
      </c>
      <c r="DZ27" s="370" t="str">
        <f ca="1">+IF(OFFSET('Hygiene Data'!$G$13,0,10*ROW('Hygiene Data'!G21))="","",OFFSET('Hygiene Data'!$G$13,0,10*ROW('Hygiene Data'!G21)))</f>
        <v/>
      </c>
      <c r="EA27" s="370" t="str">
        <f ca="1">+IF(OFFSET('Hygiene Data'!$H$11,0,10*ROW('Hygiene Data'!H21))="","",OFFSET('Hygiene Data'!$H$11,0,10*ROW('Hygiene Data'!H21)))</f>
        <v/>
      </c>
      <c r="EB27" s="370" t="str">
        <f ca="1">+IF(OFFSET('Hygiene Data'!$H$12,0,10*ROW('Hygiene Data'!H21))="","",OFFSET('Hygiene Data'!$H$12,0,10*ROW('Hygiene Data'!H21)))</f>
        <v/>
      </c>
      <c r="EC27" s="370" t="str">
        <f ca="1">+IF(OFFSET('Hygiene Data'!$H$13,0,10*ROW('Hygiene Data'!H21))="","",OFFSET('Hygiene Data'!$H$13,0,10*ROW('Hygiene Data'!H21)))</f>
        <v/>
      </c>
      <c r="ED27" s="370" t="str">
        <f ca="1">+IF(OFFSET('Hygiene Data'!$I$11,0,10*ROW('Hygiene Data'!I21))="","",OFFSET('Hygiene Data'!$I$11,0,10*ROW('Hygiene Data'!I21)))</f>
        <v/>
      </c>
      <c r="EE27" s="370" t="str">
        <f ca="1">+IF(OFFSET('Hygiene Data'!$I$12,0,10*ROW('Hygiene Data'!I21))="","",OFFSET('Hygiene Data'!$I$12,0,10*ROW('Hygiene Data'!I21)))</f>
        <v/>
      </c>
      <c r="EF27" s="370" t="str">
        <f ca="1">+IF(OFFSET('Hygiene Data'!$I$13,0,10*ROW('Hygiene Data'!I21))="","",OFFSET('Hygiene Data'!$I$13,0,10*ROW('Hygiene Data'!I21)))</f>
        <v/>
      </c>
    </row>
    <row r="28" spans="1:136" x14ac:dyDescent="0.25">
      <c r="A28" s="479" t="str">
        <f ca="1">+IF(OFFSET('Water Data'!$B$2,0,10*ROW('Water Data'!E22))="","",OFFSET('Water Data'!$B$2,0,10*ROW('Water Data'!E22)))</f>
        <v/>
      </c>
      <c r="B28" s="47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6" t="str">
        <f t="shared" ca="1" si="0"/>
        <v/>
      </c>
      <c r="D28" s="50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0" t="str">
        <f ca="1">+IF(OFFSET('Water Data'!$D$27,0,10*ROW('Water Data'!D22))="","",OFFSET('Water Data'!$D$27,0,10*ROW('Water Data'!D22)))</f>
        <v/>
      </c>
      <c r="BT28" s="370" t="str">
        <f ca="1">+IF(OFFSET('Water Data'!$D$28,0,10*ROW('Water Data'!D22))="","",OFFSET('Water Data'!$D$28,0,10*ROW('Water Data'!D22)))</f>
        <v/>
      </c>
      <c r="BU28" s="370" t="str">
        <f ca="1">+IF(OFFSET('Water Data'!$D$29,0,10*ROW('Water Data'!D22))="","",OFFSET('Water Data'!$D$29,0,10*ROW('Water Data'!D22)))</f>
        <v/>
      </c>
      <c r="BV28" s="370" t="str">
        <f ca="1">+IF(OFFSET('Water Data'!$E$27,0,10*ROW('Water Data'!E22))="","",OFFSET('Water Data'!$E$27,0,10*ROW('Water Data'!E22)))</f>
        <v/>
      </c>
      <c r="BW28" s="370" t="str">
        <f ca="1">+IF(OFFSET('Water Data'!$E$28,0,10*ROW('Water Data'!E22))="","",OFFSET('Water Data'!$E$28,0,10*ROW('Water Data'!E22)))</f>
        <v/>
      </c>
      <c r="BX28" s="370" t="str">
        <f ca="1">+IF(OFFSET('Water Data'!$E$29,0,10*ROW('Water Data'!E22))="","",OFFSET('Water Data'!$E$29,0,10*ROW('Water Data'!E22)))</f>
        <v/>
      </c>
      <c r="BY28" s="370" t="str">
        <f ca="1">+IF(OFFSET('Water Data'!$F$27,0,10*ROW('Water Data'!F22))="","",OFFSET('Water Data'!$F$27,0,10*ROW('Water Data'!F22)))</f>
        <v/>
      </c>
      <c r="BZ28" s="370" t="str">
        <f ca="1">+IF(OFFSET('Water Data'!$F$28,0,10*ROW('Water Data'!F22))="","",OFFSET('Water Data'!$F$28,0,10*ROW('Water Data'!F22)))</f>
        <v/>
      </c>
      <c r="CA28" s="370" t="str">
        <f ca="1">+IF(OFFSET('Water Data'!$F$29,0,10*ROW('Water Data'!F22))="","",OFFSET('Water Data'!$F$29,0,10*ROW('Water Data'!F22)))</f>
        <v/>
      </c>
      <c r="CB28" s="370" t="str">
        <f ca="1">+IF(OFFSET('Water Data'!$G$27,0,10*ROW('Water Data'!G22))="","",OFFSET('Water Data'!$G$27,0,10*ROW('Water Data'!G22)))</f>
        <v/>
      </c>
      <c r="CC28" s="370" t="str">
        <f ca="1">+IF(OFFSET('Water Data'!$G$28,0,10*ROW('Water Data'!G22))="","",OFFSET('Water Data'!$G$28,0,10*ROW('Water Data'!G22)))</f>
        <v/>
      </c>
      <c r="CD28" s="370" t="str">
        <f ca="1">+IF(OFFSET('Water Data'!$G$29,0,10*ROW('Water Data'!G22))="","",OFFSET('Water Data'!$G$29,0,10*ROW('Water Data'!G22)))</f>
        <v/>
      </c>
      <c r="CE28" s="370" t="str">
        <f ca="1">+IF(OFFSET('Water Data'!$H$27,0,10*ROW('Water Data'!H22))="","",OFFSET('Water Data'!$H$27,0,10*ROW('Water Data'!H22)))</f>
        <v/>
      </c>
      <c r="CF28" s="370" t="str">
        <f ca="1">+IF(OFFSET('Water Data'!$H$28,0,10*ROW('Water Data'!H22))="","",OFFSET('Water Data'!$H$28,0,10*ROW('Water Data'!H22)))</f>
        <v/>
      </c>
      <c r="CG28" s="370" t="str">
        <f ca="1">+IF(OFFSET('Water Data'!$H$29,0,10*ROW('Water Data'!H22))="","",OFFSET('Water Data'!$H$29,0,10*ROW('Water Data'!H22)))</f>
        <v/>
      </c>
      <c r="CH28" s="370" t="str">
        <f ca="1">+IF(OFFSET('Water Data'!$I$27,0,10*ROW('Water Data'!I22))="","",OFFSET('Water Data'!$I$27,0,10*ROW('Water Data'!I22)))</f>
        <v/>
      </c>
      <c r="CI28" s="370" t="str">
        <f ca="1">+IF(OFFSET('Water Data'!$I$28,0,10*ROW('Water Data'!I22))="","",OFFSET('Water Data'!$I$28,0,10*ROW('Water Data'!I22)))</f>
        <v/>
      </c>
      <c r="CJ28" s="370" t="str">
        <f ca="1">+IF(OFFSET('Water Data'!$I$29,0,10*ROW('Water Data'!I22))="","",OFFSET('Water Data'!$I$29,0,10*ROW('Water Data'!I22)))</f>
        <v/>
      </c>
      <c r="CK28" s="370" t="str">
        <f ca="1">+IF(OFFSET('Sanitation Data'!$D$28,0,10*ROW('Sanitation Data'!D22))="","",OFFSET('Sanitation Data'!$D$28,0,10*ROW('Sanitation Data'!D22)))</f>
        <v/>
      </c>
      <c r="CL28" s="370" t="str">
        <f ca="1">+IF(OFFSET('Sanitation Data'!$D$29,0,10*ROW('Sanitation Data'!D22))="","",OFFSET('Sanitation Data'!$D$29,0,10*ROW('Sanitation Data'!D22)))</f>
        <v/>
      </c>
      <c r="CM28" s="370" t="str">
        <f ca="1">+IF(OFFSET('Sanitation Data'!$D$30,0,10*ROW('Sanitation Data'!D22))="","",OFFSET('Sanitation Data'!$D$30,0,10*ROW('Sanitation Data'!D22)))</f>
        <v/>
      </c>
      <c r="CN28" s="370" t="str">
        <f ca="1">+IF(OFFSET('Sanitation Data'!$D$31,0,10*ROW('Sanitation Data'!D22))="","",OFFSET('Sanitation Data'!$D$31,0,10*ROW('Sanitation Data'!D22)))</f>
        <v/>
      </c>
      <c r="CO28" s="370" t="str">
        <f ca="1">+IF(OFFSET('Sanitation Data'!$D$32,0,10*ROW('Sanitation Data'!D22))="","",OFFSET('Sanitation Data'!$D$32,0,10*ROW('Sanitation Data'!D22)))</f>
        <v/>
      </c>
      <c r="CP28" s="370" t="str">
        <f ca="1">+IF(OFFSET('Sanitation Data'!$E$28,0,10*ROW('Sanitation Data'!E22))="","",OFFSET('Sanitation Data'!$E$28,0,10*ROW('Sanitation Data'!E22)))</f>
        <v/>
      </c>
      <c r="CQ28" s="370" t="str">
        <f ca="1">+IF(OFFSET('Sanitation Data'!$E$29,0,10*ROW('Sanitation Data'!E22))="","",OFFSET('Sanitation Data'!$E$29,0,10*ROW('Sanitation Data'!E22)))</f>
        <v/>
      </c>
      <c r="CR28" s="370" t="str">
        <f ca="1">+IF(OFFSET('Sanitation Data'!$E$30,0,10*ROW('Sanitation Data'!E22))="","",OFFSET('Sanitation Data'!$E$30,0,10*ROW('Sanitation Data'!E22)))</f>
        <v/>
      </c>
      <c r="CS28" s="370" t="str">
        <f ca="1">+IF(OFFSET('Sanitation Data'!$E$31,0,10*ROW('Sanitation Data'!E22))="","",OFFSET('Sanitation Data'!$E$31,0,10*ROW('Sanitation Data'!E22)))</f>
        <v/>
      </c>
      <c r="CT28" s="370" t="str">
        <f ca="1">+IF(OFFSET('Sanitation Data'!$E$32,0,10*ROW('Sanitation Data'!E22))="","",OFFSET('Sanitation Data'!$E$32,0,10*ROW('Sanitation Data'!E22)))</f>
        <v/>
      </c>
      <c r="CU28" s="370" t="str">
        <f ca="1">+IF(OFFSET('Sanitation Data'!$F$28,0,10*ROW('Sanitation Data'!F22))="","",OFFSET('Sanitation Data'!$F$28,0,10*ROW('Sanitation Data'!F22)))</f>
        <v/>
      </c>
      <c r="CV28" s="370" t="str">
        <f ca="1">+IF(OFFSET('Sanitation Data'!$F$29,0,10*ROW('Sanitation Data'!F22))="","",OFFSET('Sanitation Data'!$F$29,0,10*ROW('Sanitation Data'!F22)))</f>
        <v/>
      </c>
      <c r="CW28" s="370" t="str">
        <f ca="1">+IF(OFFSET('Sanitation Data'!$F$30,0,10*ROW('Sanitation Data'!F22))="","",OFFSET('Sanitation Data'!$F$30,0,10*ROW('Sanitation Data'!F22)))</f>
        <v/>
      </c>
      <c r="CX28" s="370" t="str">
        <f ca="1">+IF(OFFSET('Sanitation Data'!$F$31,0,10*ROW('Sanitation Data'!F22))="","",OFFSET('Sanitation Data'!$F$31,0,10*ROW('Sanitation Data'!F22)))</f>
        <v/>
      </c>
      <c r="CY28" s="370" t="str">
        <f ca="1">+IF(OFFSET('Sanitation Data'!$F$32,0,10*ROW('Sanitation Data'!F22))="","",OFFSET('Sanitation Data'!$F$32,0,10*ROW('Sanitation Data'!F22)))</f>
        <v/>
      </c>
      <c r="CZ28" s="370" t="str">
        <f ca="1">+IF(OFFSET('Sanitation Data'!$G$28,0,10*ROW('Sanitation Data'!G22))="","",OFFSET('Sanitation Data'!$G$28,0,10*ROW('Sanitation Data'!G22)))</f>
        <v/>
      </c>
      <c r="DA28" s="370" t="str">
        <f ca="1">+IF(OFFSET('Sanitation Data'!$G$29,0,10*ROW('Sanitation Data'!G22))="","",OFFSET('Sanitation Data'!$G$29,0,10*ROW('Sanitation Data'!G22)))</f>
        <v/>
      </c>
      <c r="DB28" s="370" t="str">
        <f ca="1">+IF(OFFSET('Sanitation Data'!$G$30,0,10*ROW('Sanitation Data'!G22))="","",OFFSET('Sanitation Data'!$G$30,0,10*ROW('Sanitation Data'!G22)))</f>
        <v/>
      </c>
      <c r="DC28" s="370" t="str">
        <f ca="1">+IF(OFFSET('Sanitation Data'!$G$31,0,10*ROW('Sanitation Data'!G22))="","",OFFSET('Sanitation Data'!$G$31,0,10*ROW('Sanitation Data'!G22)))</f>
        <v/>
      </c>
      <c r="DD28" s="370" t="str">
        <f ca="1">+IF(OFFSET('Sanitation Data'!$G$32,0,10*ROW('Sanitation Data'!G22))="","",OFFSET('Sanitation Data'!$G$32,0,10*ROW('Sanitation Data'!G22)))</f>
        <v/>
      </c>
      <c r="DE28" s="370" t="str">
        <f ca="1">+IF(OFFSET('Sanitation Data'!$H$28,0,10*ROW('Sanitation Data'!H22))="","",OFFSET('Sanitation Data'!$H$28,0,10*ROW('Sanitation Data'!H22)))</f>
        <v/>
      </c>
      <c r="DF28" s="370" t="str">
        <f ca="1">+IF(OFFSET('Sanitation Data'!$H$29,0,10*ROW('Sanitation Data'!H22))="","",OFFSET('Sanitation Data'!$H$29,0,10*ROW('Sanitation Data'!H22)))</f>
        <v/>
      </c>
      <c r="DG28" s="370" t="str">
        <f ca="1">+IF(OFFSET('Sanitation Data'!$H$30,0,10*ROW('Sanitation Data'!H22))="","",OFFSET('Sanitation Data'!$H$30,0,10*ROW('Sanitation Data'!H22)))</f>
        <v/>
      </c>
      <c r="DH28" s="370" t="str">
        <f ca="1">+IF(OFFSET('Sanitation Data'!$H$31,0,10*ROW('Sanitation Data'!H22))="","",OFFSET('Sanitation Data'!$H$31,0,10*ROW('Sanitation Data'!H22)))</f>
        <v/>
      </c>
      <c r="DI28" s="370" t="str">
        <f ca="1">+IF(OFFSET('Sanitation Data'!$H$32,0,10*ROW('Sanitation Data'!H22))="","",OFFSET('Sanitation Data'!$H$32,0,10*ROW('Sanitation Data'!H22)))</f>
        <v/>
      </c>
      <c r="DJ28" s="370" t="str">
        <f ca="1">+IF(OFFSET('Sanitation Data'!$I$28,0,10*ROW('Sanitation Data'!I22))="","",OFFSET('Sanitation Data'!$I$28,0,10*ROW('Sanitation Data'!I22)))</f>
        <v/>
      </c>
      <c r="DK28" s="370" t="str">
        <f ca="1">+IF(OFFSET('Sanitation Data'!$I$29,0,10*ROW('Sanitation Data'!I22))="","",OFFSET('Sanitation Data'!$I$29,0,10*ROW('Sanitation Data'!I22)))</f>
        <v/>
      </c>
      <c r="DL28" s="370" t="str">
        <f ca="1">+IF(OFFSET('Sanitation Data'!$I$30,0,10*ROW('Sanitation Data'!I22))="","",OFFSET('Sanitation Data'!$I$30,0,10*ROW('Sanitation Data'!I22)))</f>
        <v/>
      </c>
      <c r="DM28" s="370" t="str">
        <f ca="1">+IF(OFFSET('Sanitation Data'!$I$31,0,10*ROW('Sanitation Data'!I22))="","",OFFSET('Sanitation Data'!$I$31,0,10*ROW('Sanitation Data'!I22)))</f>
        <v/>
      </c>
      <c r="DN28" s="370" t="str">
        <f ca="1">+IF(OFFSET('Sanitation Data'!$I$32,0,10*ROW('Sanitation Data'!I22))="","",OFFSET('Sanitation Data'!$I$32,0,10*ROW('Sanitation Data'!I22)))</f>
        <v/>
      </c>
      <c r="DO28" s="370" t="str">
        <f ca="1">+IF(OFFSET('Hygiene Data'!$D$11,0,10*ROW('Hygiene Data'!D22))="","",OFFSET('Hygiene Data'!$D$11,0,10*ROW('Hygiene Data'!D22)))</f>
        <v/>
      </c>
      <c r="DP28" s="370" t="str">
        <f ca="1">+IF(OFFSET('Hygiene Data'!$D$12,0,10*ROW('Hygiene Data'!D22))="","",OFFSET('Hygiene Data'!$D$12,0,10*ROW('Hygiene Data'!D22)))</f>
        <v/>
      </c>
      <c r="DQ28" s="370" t="str">
        <f ca="1">+IF(OFFSET('Hygiene Data'!$D$13,0,10*ROW('Hygiene Data'!D22))="","",OFFSET('Hygiene Data'!$D$13,0,10*ROW('Hygiene Data'!D22)))</f>
        <v/>
      </c>
      <c r="DR28" s="370" t="str">
        <f ca="1">+IF(OFFSET('Hygiene Data'!$E$11,0,10*ROW('Hygiene Data'!E22))="","",OFFSET('Hygiene Data'!$E$11,0,10*ROW('Hygiene Data'!E22)))</f>
        <v/>
      </c>
      <c r="DS28" s="370" t="str">
        <f ca="1">+IF(OFFSET('Hygiene Data'!$E$12,0,10*ROW('Hygiene Data'!E22))="","",OFFSET('Hygiene Data'!$E$12,0,10*ROW('Hygiene Data'!E22)))</f>
        <v/>
      </c>
      <c r="DT28" s="370" t="str">
        <f ca="1">+IF(OFFSET('Hygiene Data'!$E$13,0,10*ROW('Hygiene Data'!E22))="","",OFFSET('Hygiene Data'!$E$13,0,10*ROW('Hygiene Data'!E22)))</f>
        <v/>
      </c>
      <c r="DU28" s="370" t="str">
        <f ca="1">+IF(OFFSET('Hygiene Data'!$F$11,0,10*ROW('Hygiene Data'!F22))="","",OFFSET('Hygiene Data'!$F$11,0,10*ROW('Hygiene Data'!F22)))</f>
        <v/>
      </c>
      <c r="DV28" s="370" t="str">
        <f ca="1">+IF(OFFSET('Hygiene Data'!$F$12,0,10*ROW('Hygiene Data'!F22))="","",OFFSET('Hygiene Data'!$F$12,0,10*ROW('Hygiene Data'!F22)))</f>
        <v/>
      </c>
      <c r="DW28" s="370" t="str">
        <f ca="1">+IF(OFFSET('Hygiene Data'!$F$13,0,10*ROW('Hygiene Data'!F22))="","",OFFSET('Hygiene Data'!$F$13,0,10*ROW('Hygiene Data'!F22)))</f>
        <v/>
      </c>
      <c r="DX28" s="370" t="str">
        <f ca="1">+IF(OFFSET('Hygiene Data'!$G$11,0,10*ROW('Hygiene Data'!G22))="","",OFFSET('Hygiene Data'!$G$11,0,10*ROW('Hygiene Data'!G22)))</f>
        <v/>
      </c>
      <c r="DY28" s="370" t="str">
        <f ca="1">+IF(OFFSET('Hygiene Data'!$G$12,0,10*ROW('Hygiene Data'!G22))="","",OFFSET('Hygiene Data'!$G$12,0,10*ROW('Hygiene Data'!G22)))</f>
        <v/>
      </c>
      <c r="DZ28" s="370" t="str">
        <f ca="1">+IF(OFFSET('Hygiene Data'!$G$13,0,10*ROW('Hygiene Data'!G22))="","",OFFSET('Hygiene Data'!$G$13,0,10*ROW('Hygiene Data'!G22)))</f>
        <v/>
      </c>
      <c r="EA28" s="370" t="str">
        <f ca="1">+IF(OFFSET('Hygiene Data'!$H$11,0,10*ROW('Hygiene Data'!H22))="","",OFFSET('Hygiene Data'!$H$11,0,10*ROW('Hygiene Data'!H22)))</f>
        <v/>
      </c>
      <c r="EB28" s="370" t="str">
        <f ca="1">+IF(OFFSET('Hygiene Data'!$H$12,0,10*ROW('Hygiene Data'!H22))="","",OFFSET('Hygiene Data'!$H$12,0,10*ROW('Hygiene Data'!H22)))</f>
        <v/>
      </c>
      <c r="EC28" s="370" t="str">
        <f ca="1">+IF(OFFSET('Hygiene Data'!$H$13,0,10*ROW('Hygiene Data'!H22))="","",OFFSET('Hygiene Data'!$H$13,0,10*ROW('Hygiene Data'!H22)))</f>
        <v/>
      </c>
      <c r="ED28" s="370" t="str">
        <f ca="1">+IF(OFFSET('Hygiene Data'!$I$11,0,10*ROW('Hygiene Data'!I22))="","",OFFSET('Hygiene Data'!$I$11,0,10*ROW('Hygiene Data'!I22)))</f>
        <v/>
      </c>
      <c r="EE28" s="370" t="str">
        <f ca="1">+IF(OFFSET('Hygiene Data'!$I$12,0,10*ROW('Hygiene Data'!I22))="","",OFFSET('Hygiene Data'!$I$12,0,10*ROW('Hygiene Data'!I22)))</f>
        <v/>
      </c>
      <c r="EF28" s="370" t="str">
        <f ca="1">+IF(OFFSET('Hygiene Data'!$I$13,0,10*ROW('Hygiene Data'!I22))="","",OFFSET('Hygiene Data'!$I$13,0,10*ROW('Hygiene Data'!I22)))</f>
        <v/>
      </c>
    </row>
    <row r="29" spans="1:136" x14ac:dyDescent="0.25">
      <c r="A29" s="479" t="str">
        <f ca="1">+IF(OFFSET('Water Data'!$B$2,0,10*ROW('Water Data'!E23))="","",OFFSET('Water Data'!$B$2,0,10*ROW('Water Data'!E23)))</f>
        <v/>
      </c>
      <c r="B29" s="47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6" t="str">
        <f t="shared" ca="1" si="0"/>
        <v/>
      </c>
      <c r="D29" s="50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0" t="str">
        <f ca="1">+IF(OFFSET('Water Data'!$D$27,0,10*ROW('Water Data'!D23))="","",OFFSET('Water Data'!$D$27,0,10*ROW('Water Data'!D23)))</f>
        <v/>
      </c>
      <c r="BT29" s="370" t="str">
        <f ca="1">+IF(OFFSET('Water Data'!$D$28,0,10*ROW('Water Data'!D23))="","",OFFSET('Water Data'!$D$28,0,10*ROW('Water Data'!D23)))</f>
        <v/>
      </c>
      <c r="BU29" s="370" t="str">
        <f ca="1">+IF(OFFSET('Water Data'!$D$29,0,10*ROW('Water Data'!D23))="","",OFFSET('Water Data'!$D$29,0,10*ROW('Water Data'!D23)))</f>
        <v/>
      </c>
      <c r="BV29" s="370" t="str">
        <f ca="1">+IF(OFFSET('Water Data'!$E$27,0,10*ROW('Water Data'!E23))="","",OFFSET('Water Data'!$E$27,0,10*ROW('Water Data'!E23)))</f>
        <v/>
      </c>
      <c r="BW29" s="370" t="str">
        <f ca="1">+IF(OFFSET('Water Data'!$E$28,0,10*ROW('Water Data'!E23))="","",OFFSET('Water Data'!$E$28,0,10*ROW('Water Data'!E23)))</f>
        <v/>
      </c>
      <c r="BX29" s="370" t="str">
        <f ca="1">+IF(OFFSET('Water Data'!$E$29,0,10*ROW('Water Data'!E23))="","",OFFSET('Water Data'!$E$29,0,10*ROW('Water Data'!E23)))</f>
        <v/>
      </c>
      <c r="BY29" s="370" t="str">
        <f ca="1">+IF(OFFSET('Water Data'!$F$27,0,10*ROW('Water Data'!F23))="","",OFFSET('Water Data'!$F$27,0,10*ROW('Water Data'!F23)))</f>
        <v/>
      </c>
      <c r="BZ29" s="370" t="str">
        <f ca="1">+IF(OFFSET('Water Data'!$F$28,0,10*ROW('Water Data'!F23))="","",OFFSET('Water Data'!$F$28,0,10*ROW('Water Data'!F23)))</f>
        <v/>
      </c>
      <c r="CA29" s="370" t="str">
        <f ca="1">+IF(OFFSET('Water Data'!$F$29,0,10*ROW('Water Data'!F23))="","",OFFSET('Water Data'!$F$29,0,10*ROW('Water Data'!F23)))</f>
        <v/>
      </c>
      <c r="CB29" s="370" t="str">
        <f ca="1">+IF(OFFSET('Water Data'!$G$27,0,10*ROW('Water Data'!G23))="","",OFFSET('Water Data'!$G$27,0,10*ROW('Water Data'!G23)))</f>
        <v/>
      </c>
      <c r="CC29" s="370" t="str">
        <f ca="1">+IF(OFFSET('Water Data'!$G$28,0,10*ROW('Water Data'!G23))="","",OFFSET('Water Data'!$G$28,0,10*ROW('Water Data'!G23)))</f>
        <v/>
      </c>
      <c r="CD29" s="370" t="str">
        <f ca="1">+IF(OFFSET('Water Data'!$G$29,0,10*ROW('Water Data'!G23))="","",OFFSET('Water Data'!$G$29,0,10*ROW('Water Data'!G23)))</f>
        <v/>
      </c>
      <c r="CE29" s="370" t="str">
        <f ca="1">+IF(OFFSET('Water Data'!$H$27,0,10*ROW('Water Data'!H23))="","",OFFSET('Water Data'!$H$27,0,10*ROW('Water Data'!H23)))</f>
        <v/>
      </c>
      <c r="CF29" s="370" t="str">
        <f ca="1">+IF(OFFSET('Water Data'!$H$28,0,10*ROW('Water Data'!H23))="","",OFFSET('Water Data'!$H$28,0,10*ROW('Water Data'!H23)))</f>
        <v/>
      </c>
      <c r="CG29" s="370" t="str">
        <f ca="1">+IF(OFFSET('Water Data'!$H$29,0,10*ROW('Water Data'!H23))="","",OFFSET('Water Data'!$H$29,0,10*ROW('Water Data'!H23)))</f>
        <v/>
      </c>
      <c r="CH29" s="370" t="str">
        <f ca="1">+IF(OFFSET('Water Data'!$I$27,0,10*ROW('Water Data'!I23))="","",OFFSET('Water Data'!$I$27,0,10*ROW('Water Data'!I23)))</f>
        <v/>
      </c>
      <c r="CI29" s="370" t="str">
        <f ca="1">+IF(OFFSET('Water Data'!$I$28,0,10*ROW('Water Data'!I23))="","",OFFSET('Water Data'!$I$28,0,10*ROW('Water Data'!I23)))</f>
        <v/>
      </c>
      <c r="CJ29" s="370" t="str">
        <f ca="1">+IF(OFFSET('Water Data'!$I$29,0,10*ROW('Water Data'!I23))="","",OFFSET('Water Data'!$I$29,0,10*ROW('Water Data'!I23)))</f>
        <v/>
      </c>
      <c r="CK29" s="370" t="str">
        <f ca="1">+IF(OFFSET('Sanitation Data'!$D$28,0,10*ROW('Sanitation Data'!D23))="","",OFFSET('Sanitation Data'!$D$28,0,10*ROW('Sanitation Data'!D23)))</f>
        <v/>
      </c>
      <c r="CL29" s="370" t="str">
        <f ca="1">+IF(OFFSET('Sanitation Data'!$D$29,0,10*ROW('Sanitation Data'!D23))="","",OFFSET('Sanitation Data'!$D$29,0,10*ROW('Sanitation Data'!D23)))</f>
        <v/>
      </c>
      <c r="CM29" s="370" t="str">
        <f ca="1">+IF(OFFSET('Sanitation Data'!$D$30,0,10*ROW('Sanitation Data'!D23))="","",OFFSET('Sanitation Data'!$D$30,0,10*ROW('Sanitation Data'!D23)))</f>
        <v/>
      </c>
      <c r="CN29" s="370" t="str">
        <f ca="1">+IF(OFFSET('Sanitation Data'!$D$31,0,10*ROW('Sanitation Data'!D23))="","",OFFSET('Sanitation Data'!$D$31,0,10*ROW('Sanitation Data'!D23)))</f>
        <v/>
      </c>
      <c r="CO29" s="370" t="str">
        <f ca="1">+IF(OFFSET('Sanitation Data'!$D$32,0,10*ROW('Sanitation Data'!D23))="","",OFFSET('Sanitation Data'!$D$32,0,10*ROW('Sanitation Data'!D23)))</f>
        <v/>
      </c>
      <c r="CP29" s="370" t="str">
        <f ca="1">+IF(OFFSET('Sanitation Data'!$E$28,0,10*ROW('Sanitation Data'!E23))="","",OFFSET('Sanitation Data'!$E$28,0,10*ROW('Sanitation Data'!E23)))</f>
        <v/>
      </c>
      <c r="CQ29" s="370" t="str">
        <f ca="1">+IF(OFFSET('Sanitation Data'!$E$29,0,10*ROW('Sanitation Data'!E23))="","",OFFSET('Sanitation Data'!$E$29,0,10*ROW('Sanitation Data'!E23)))</f>
        <v/>
      </c>
      <c r="CR29" s="370" t="str">
        <f ca="1">+IF(OFFSET('Sanitation Data'!$E$30,0,10*ROW('Sanitation Data'!E23))="","",OFFSET('Sanitation Data'!$E$30,0,10*ROW('Sanitation Data'!E23)))</f>
        <v/>
      </c>
      <c r="CS29" s="370" t="str">
        <f ca="1">+IF(OFFSET('Sanitation Data'!$E$31,0,10*ROW('Sanitation Data'!E23))="","",OFFSET('Sanitation Data'!$E$31,0,10*ROW('Sanitation Data'!E23)))</f>
        <v/>
      </c>
      <c r="CT29" s="370" t="str">
        <f ca="1">+IF(OFFSET('Sanitation Data'!$E$32,0,10*ROW('Sanitation Data'!E23))="","",OFFSET('Sanitation Data'!$E$32,0,10*ROW('Sanitation Data'!E23)))</f>
        <v/>
      </c>
      <c r="CU29" s="370" t="str">
        <f ca="1">+IF(OFFSET('Sanitation Data'!$F$28,0,10*ROW('Sanitation Data'!F23))="","",OFFSET('Sanitation Data'!$F$28,0,10*ROW('Sanitation Data'!F23)))</f>
        <v/>
      </c>
      <c r="CV29" s="370" t="str">
        <f ca="1">+IF(OFFSET('Sanitation Data'!$F$29,0,10*ROW('Sanitation Data'!F23))="","",OFFSET('Sanitation Data'!$F$29,0,10*ROW('Sanitation Data'!F23)))</f>
        <v/>
      </c>
      <c r="CW29" s="370" t="str">
        <f ca="1">+IF(OFFSET('Sanitation Data'!$F$30,0,10*ROW('Sanitation Data'!F23))="","",OFFSET('Sanitation Data'!$F$30,0,10*ROW('Sanitation Data'!F23)))</f>
        <v/>
      </c>
      <c r="CX29" s="370" t="str">
        <f ca="1">+IF(OFFSET('Sanitation Data'!$F$31,0,10*ROW('Sanitation Data'!F23))="","",OFFSET('Sanitation Data'!$F$31,0,10*ROW('Sanitation Data'!F23)))</f>
        <v/>
      </c>
      <c r="CY29" s="370" t="str">
        <f ca="1">+IF(OFFSET('Sanitation Data'!$F$32,0,10*ROW('Sanitation Data'!F23))="","",OFFSET('Sanitation Data'!$F$32,0,10*ROW('Sanitation Data'!F23)))</f>
        <v/>
      </c>
      <c r="CZ29" s="370" t="str">
        <f ca="1">+IF(OFFSET('Sanitation Data'!$G$28,0,10*ROW('Sanitation Data'!G23))="","",OFFSET('Sanitation Data'!$G$28,0,10*ROW('Sanitation Data'!G23)))</f>
        <v/>
      </c>
      <c r="DA29" s="370" t="str">
        <f ca="1">+IF(OFFSET('Sanitation Data'!$G$29,0,10*ROW('Sanitation Data'!G23))="","",OFFSET('Sanitation Data'!$G$29,0,10*ROW('Sanitation Data'!G23)))</f>
        <v/>
      </c>
      <c r="DB29" s="370" t="str">
        <f ca="1">+IF(OFFSET('Sanitation Data'!$G$30,0,10*ROW('Sanitation Data'!G23))="","",OFFSET('Sanitation Data'!$G$30,0,10*ROW('Sanitation Data'!G23)))</f>
        <v/>
      </c>
      <c r="DC29" s="370" t="str">
        <f ca="1">+IF(OFFSET('Sanitation Data'!$G$31,0,10*ROW('Sanitation Data'!G23))="","",OFFSET('Sanitation Data'!$G$31,0,10*ROW('Sanitation Data'!G23)))</f>
        <v/>
      </c>
      <c r="DD29" s="370" t="str">
        <f ca="1">+IF(OFFSET('Sanitation Data'!$G$32,0,10*ROW('Sanitation Data'!G23))="","",OFFSET('Sanitation Data'!$G$32,0,10*ROW('Sanitation Data'!G23)))</f>
        <v/>
      </c>
      <c r="DE29" s="370" t="str">
        <f ca="1">+IF(OFFSET('Sanitation Data'!$H$28,0,10*ROW('Sanitation Data'!H23))="","",OFFSET('Sanitation Data'!$H$28,0,10*ROW('Sanitation Data'!H23)))</f>
        <v/>
      </c>
      <c r="DF29" s="370" t="str">
        <f ca="1">+IF(OFFSET('Sanitation Data'!$H$29,0,10*ROW('Sanitation Data'!H23))="","",OFFSET('Sanitation Data'!$H$29,0,10*ROW('Sanitation Data'!H23)))</f>
        <v/>
      </c>
      <c r="DG29" s="370" t="str">
        <f ca="1">+IF(OFFSET('Sanitation Data'!$H$30,0,10*ROW('Sanitation Data'!H23))="","",OFFSET('Sanitation Data'!$H$30,0,10*ROW('Sanitation Data'!H23)))</f>
        <v/>
      </c>
      <c r="DH29" s="370" t="str">
        <f ca="1">+IF(OFFSET('Sanitation Data'!$H$31,0,10*ROW('Sanitation Data'!H23))="","",OFFSET('Sanitation Data'!$H$31,0,10*ROW('Sanitation Data'!H23)))</f>
        <v/>
      </c>
      <c r="DI29" s="370" t="str">
        <f ca="1">+IF(OFFSET('Sanitation Data'!$H$32,0,10*ROW('Sanitation Data'!H23))="","",OFFSET('Sanitation Data'!$H$32,0,10*ROW('Sanitation Data'!H23)))</f>
        <v/>
      </c>
      <c r="DJ29" s="370" t="str">
        <f ca="1">+IF(OFFSET('Sanitation Data'!$I$28,0,10*ROW('Sanitation Data'!I23))="","",OFFSET('Sanitation Data'!$I$28,0,10*ROW('Sanitation Data'!I23)))</f>
        <v/>
      </c>
      <c r="DK29" s="370" t="str">
        <f ca="1">+IF(OFFSET('Sanitation Data'!$I$29,0,10*ROW('Sanitation Data'!I23))="","",OFFSET('Sanitation Data'!$I$29,0,10*ROW('Sanitation Data'!I23)))</f>
        <v/>
      </c>
      <c r="DL29" s="370" t="str">
        <f ca="1">+IF(OFFSET('Sanitation Data'!$I$30,0,10*ROW('Sanitation Data'!I23))="","",OFFSET('Sanitation Data'!$I$30,0,10*ROW('Sanitation Data'!I23)))</f>
        <v/>
      </c>
      <c r="DM29" s="370" t="str">
        <f ca="1">+IF(OFFSET('Sanitation Data'!$I$31,0,10*ROW('Sanitation Data'!I23))="","",OFFSET('Sanitation Data'!$I$31,0,10*ROW('Sanitation Data'!I23)))</f>
        <v/>
      </c>
      <c r="DN29" s="370" t="str">
        <f ca="1">+IF(OFFSET('Sanitation Data'!$I$32,0,10*ROW('Sanitation Data'!I23))="","",OFFSET('Sanitation Data'!$I$32,0,10*ROW('Sanitation Data'!I23)))</f>
        <v/>
      </c>
      <c r="DO29" s="370" t="str">
        <f ca="1">+IF(OFFSET('Hygiene Data'!$D$11,0,10*ROW('Hygiene Data'!D23))="","",OFFSET('Hygiene Data'!$D$11,0,10*ROW('Hygiene Data'!D23)))</f>
        <v/>
      </c>
      <c r="DP29" s="370" t="str">
        <f ca="1">+IF(OFFSET('Hygiene Data'!$D$12,0,10*ROW('Hygiene Data'!D23))="","",OFFSET('Hygiene Data'!$D$12,0,10*ROW('Hygiene Data'!D23)))</f>
        <v/>
      </c>
      <c r="DQ29" s="370" t="str">
        <f ca="1">+IF(OFFSET('Hygiene Data'!$D$13,0,10*ROW('Hygiene Data'!D23))="","",OFFSET('Hygiene Data'!$D$13,0,10*ROW('Hygiene Data'!D23)))</f>
        <v/>
      </c>
      <c r="DR29" s="370" t="str">
        <f ca="1">+IF(OFFSET('Hygiene Data'!$E$11,0,10*ROW('Hygiene Data'!E23))="","",OFFSET('Hygiene Data'!$E$11,0,10*ROW('Hygiene Data'!E23)))</f>
        <v/>
      </c>
      <c r="DS29" s="370" t="str">
        <f ca="1">+IF(OFFSET('Hygiene Data'!$E$12,0,10*ROW('Hygiene Data'!E23))="","",OFFSET('Hygiene Data'!$E$12,0,10*ROW('Hygiene Data'!E23)))</f>
        <v/>
      </c>
      <c r="DT29" s="370" t="str">
        <f ca="1">+IF(OFFSET('Hygiene Data'!$E$13,0,10*ROW('Hygiene Data'!E23))="","",OFFSET('Hygiene Data'!$E$13,0,10*ROW('Hygiene Data'!E23)))</f>
        <v/>
      </c>
      <c r="DU29" s="370" t="str">
        <f ca="1">+IF(OFFSET('Hygiene Data'!$F$11,0,10*ROW('Hygiene Data'!F23))="","",OFFSET('Hygiene Data'!$F$11,0,10*ROW('Hygiene Data'!F23)))</f>
        <v/>
      </c>
      <c r="DV29" s="370" t="str">
        <f ca="1">+IF(OFFSET('Hygiene Data'!$F$12,0,10*ROW('Hygiene Data'!F23))="","",OFFSET('Hygiene Data'!$F$12,0,10*ROW('Hygiene Data'!F23)))</f>
        <v/>
      </c>
      <c r="DW29" s="370" t="str">
        <f ca="1">+IF(OFFSET('Hygiene Data'!$F$13,0,10*ROW('Hygiene Data'!F23))="","",OFFSET('Hygiene Data'!$F$13,0,10*ROW('Hygiene Data'!F23)))</f>
        <v/>
      </c>
      <c r="DX29" s="370" t="str">
        <f ca="1">+IF(OFFSET('Hygiene Data'!$G$11,0,10*ROW('Hygiene Data'!G23))="","",OFFSET('Hygiene Data'!$G$11,0,10*ROW('Hygiene Data'!G23)))</f>
        <v/>
      </c>
      <c r="DY29" s="370" t="str">
        <f ca="1">+IF(OFFSET('Hygiene Data'!$G$12,0,10*ROW('Hygiene Data'!G23))="","",OFFSET('Hygiene Data'!$G$12,0,10*ROW('Hygiene Data'!G23)))</f>
        <v/>
      </c>
      <c r="DZ29" s="370" t="str">
        <f ca="1">+IF(OFFSET('Hygiene Data'!$G$13,0,10*ROW('Hygiene Data'!G23))="","",OFFSET('Hygiene Data'!$G$13,0,10*ROW('Hygiene Data'!G23)))</f>
        <v/>
      </c>
      <c r="EA29" s="370" t="str">
        <f ca="1">+IF(OFFSET('Hygiene Data'!$H$11,0,10*ROW('Hygiene Data'!H23))="","",OFFSET('Hygiene Data'!$H$11,0,10*ROW('Hygiene Data'!H23)))</f>
        <v/>
      </c>
      <c r="EB29" s="370" t="str">
        <f ca="1">+IF(OFFSET('Hygiene Data'!$H$12,0,10*ROW('Hygiene Data'!H23))="","",OFFSET('Hygiene Data'!$H$12,0,10*ROW('Hygiene Data'!H23)))</f>
        <v/>
      </c>
      <c r="EC29" s="370" t="str">
        <f ca="1">+IF(OFFSET('Hygiene Data'!$H$13,0,10*ROW('Hygiene Data'!H23))="","",OFFSET('Hygiene Data'!$H$13,0,10*ROW('Hygiene Data'!H23)))</f>
        <v/>
      </c>
      <c r="ED29" s="370" t="str">
        <f ca="1">+IF(OFFSET('Hygiene Data'!$I$11,0,10*ROW('Hygiene Data'!I23))="","",OFFSET('Hygiene Data'!$I$11,0,10*ROW('Hygiene Data'!I23)))</f>
        <v/>
      </c>
      <c r="EE29" s="370" t="str">
        <f ca="1">+IF(OFFSET('Hygiene Data'!$I$12,0,10*ROW('Hygiene Data'!I23))="","",OFFSET('Hygiene Data'!$I$12,0,10*ROW('Hygiene Data'!I23)))</f>
        <v/>
      </c>
      <c r="EF29" s="370" t="str">
        <f ca="1">+IF(OFFSET('Hygiene Data'!$I$13,0,10*ROW('Hygiene Data'!I23))="","",OFFSET('Hygiene Data'!$I$13,0,10*ROW('Hygiene Data'!I23)))</f>
        <v/>
      </c>
    </row>
    <row r="30" spans="1:136" x14ac:dyDescent="0.25">
      <c r="A30" s="479" t="str">
        <f ca="1">+IF(OFFSET('Water Data'!$B$2,0,10*ROW('Water Data'!E24))="","",OFFSET('Water Data'!$B$2,0,10*ROW('Water Data'!E24)))</f>
        <v/>
      </c>
      <c r="B30" s="47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6" t="str">
        <f t="shared" ca="1" si="0"/>
        <v/>
      </c>
      <c r="D30" s="50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0" t="str">
        <f ca="1">+IF(OFFSET('Water Data'!$D$27,0,10*ROW('Water Data'!D24))="","",OFFSET('Water Data'!$D$27,0,10*ROW('Water Data'!D24)))</f>
        <v/>
      </c>
      <c r="BT30" s="370" t="str">
        <f ca="1">+IF(OFFSET('Water Data'!$D$28,0,10*ROW('Water Data'!D24))="","",OFFSET('Water Data'!$D$28,0,10*ROW('Water Data'!D24)))</f>
        <v/>
      </c>
      <c r="BU30" s="370" t="str">
        <f ca="1">+IF(OFFSET('Water Data'!$D$29,0,10*ROW('Water Data'!D24))="","",OFFSET('Water Data'!$D$29,0,10*ROW('Water Data'!D24)))</f>
        <v/>
      </c>
      <c r="BV30" s="370" t="str">
        <f ca="1">+IF(OFFSET('Water Data'!$E$27,0,10*ROW('Water Data'!E24))="","",OFFSET('Water Data'!$E$27,0,10*ROW('Water Data'!E24)))</f>
        <v/>
      </c>
      <c r="BW30" s="370" t="str">
        <f ca="1">+IF(OFFSET('Water Data'!$E$28,0,10*ROW('Water Data'!E24))="","",OFFSET('Water Data'!$E$28,0,10*ROW('Water Data'!E24)))</f>
        <v/>
      </c>
      <c r="BX30" s="370" t="str">
        <f ca="1">+IF(OFFSET('Water Data'!$E$29,0,10*ROW('Water Data'!E24))="","",OFFSET('Water Data'!$E$29,0,10*ROW('Water Data'!E24)))</f>
        <v/>
      </c>
      <c r="BY30" s="370" t="str">
        <f ca="1">+IF(OFFSET('Water Data'!$F$27,0,10*ROW('Water Data'!F24))="","",OFFSET('Water Data'!$F$27,0,10*ROW('Water Data'!F24)))</f>
        <v/>
      </c>
      <c r="BZ30" s="370" t="str">
        <f ca="1">+IF(OFFSET('Water Data'!$F$28,0,10*ROW('Water Data'!F24))="","",OFFSET('Water Data'!$F$28,0,10*ROW('Water Data'!F24)))</f>
        <v/>
      </c>
      <c r="CA30" s="370" t="str">
        <f ca="1">+IF(OFFSET('Water Data'!$F$29,0,10*ROW('Water Data'!F24))="","",OFFSET('Water Data'!$F$29,0,10*ROW('Water Data'!F24)))</f>
        <v/>
      </c>
      <c r="CB30" s="370" t="str">
        <f ca="1">+IF(OFFSET('Water Data'!$G$27,0,10*ROW('Water Data'!G24))="","",OFFSET('Water Data'!$G$27,0,10*ROW('Water Data'!G24)))</f>
        <v/>
      </c>
      <c r="CC30" s="370" t="str">
        <f ca="1">+IF(OFFSET('Water Data'!$G$28,0,10*ROW('Water Data'!G24))="","",OFFSET('Water Data'!$G$28,0,10*ROW('Water Data'!G24)))</f>
        <v/>
      </c>
      <c r="CD30" s="370" t="str">
        <f ca="1">+IF(OFFSET('Water Data'!$G$29,0,10*ROW('Water Data'!G24))="","",OFFSET('Water Data'!$G$29,0,10*ROW('Water Data'!G24)))</f>
        <v/>
      </c>
      <c r="CE30" s="370" t="str">
        <f ca="1">+IF(OFFSET('Water Data'!$H$27,0,10*ROW('Water Data'!H24))="","",OFFSET('Water Data'!$H$27,0,10*ROW('Water Data'!H24)))</f>
        <v/>
      </c>
      <c r="CF30" s="370" t="str">
        <f ca="1">+IF(OFFSET('Water Data'!$H$28,0,10*ROW('Water Data'!H24))="","",OFFSET('Water Data'!$H$28,0,10*ROW('Water Data'!H24)))</f>
        <v/>
      </c>
      <c r="CG30" s="370" t="str">
        <f ca="1">+IF(OFFSET('Water Data'!$H$29,0,10*ROW('Water Data'!H24))="","",OFFSET('Water Data'!$H$29,0,10*ROW('Water Data'!H24)))</f>
        <v/>
      </c>
      <c r="CH30" s="370" t="str">
        <f ca="1">+IF(OFFSET('Water Data'!$I$27,0,10*ROW('Water Data'!I24))="","",OFFSET('Water Data'!$I$27,0,10*ROW('Water Data'!I24)))</f>
        <v/>
      </c>
      <c r="CI30" s="370" t="str">
        <f ca="1">+IF(OFFSET('Water Data'!$I$28,0,10*ROW('Water Data'!I24))="","",OFFSET('Water Data'!$I$28,0,10*ROW('Water Data'!I24)))</f>
        <v/>
      </c>
      <c r="CJ30" s="370" t="str">
        <f ca="1">+IF(OFFSET('Water Data'!$I$29,0,10*ROW('Water Data'!I24))="","",OFFSET('Water Data'!$I$29,0,10*ROW('Water Data'!I24)))</f>
        <v/>
      </c>
      <c r="CK30" s="370" t="str">
        <f ca="1">+IF(OFFSET('Sanitation Data'!$D$28,0,10*ROW('Sanitation Data'!D24))="","",OFFSET('Sanitation Data'!$D$28,0,10*ROW('Sanitation Data'!D24)))</f>
        <v/>
      </c>
      <c r="CL30" s="370" t="str">
        <f ca="1">+IF(OFFSET('Sanitation Data'!$D$29,0,10*ROW('Sanitation Data'!D24))="","",OFFSET('Sanitation Data'!$D$29,0,10*ROW('Sanitation Data'!D24)))</f>
        <v/>
      </c>
      <c r="CM30" s="370" t="str">
        <f ca="1">+IF(OFFSET('Sanitation Data'!$D$30,0,10*ROW('Sanitation Data'!D24))="","",OFFSET('Sanitation Data'!$D$30,0,10*ROW('Sanitation Data'!D24)))</f>
        <v/>
      </c>
      <c r="CN30" s="370" t="str">
        <f ca="1">+IF(OFFSET('Sanitation Data'!$D$31,0,10*ROW('Sanitation Data'!D24))="","",OFFSET('Sanitation Data'!$D$31,0,10*ROW('Sanitation Data'!D24)))</f>
        <v/>
      </c>
      <c r="CO30" s="370" t="str">
        <f ca="1">+IF(OFFSET('Sanitation Data'!$D$32,0,10*ROW('Sanitation Data'!D24))="","",OFFSET('Sanitation Data'!$D$32,0,10*ROW('Sanitation Data'!D24)))</f>
        <v/>
      </c>
      <c r="CP30" s="370" t="str">
        <f ca="1">+IF(OFFSET('Sanitation Data'!$E$28,0,10*ROW('Sanitation Data'!E24))="","",OFFSET('Sanitation Data'!$E$28,0,10*ROW('Sanitation Data'!E24)))</f>
        <v/>
      </c>
      <c r="CQ30" s="370" t="str">
        <f ca="1">+IF(OFFSET('Sanitation Data'!$E$29,0,10*ROW('Sanitation Data'!E24))="","",OFFSET('Sanitation Data'!$E$29,0,10*ROW('Sanitation Data'!E24)))</f>
        <v/>
      </c>
      <c r="CR30" s="370" t="str">
        <f ca="1">+IF(OFFSET('Sanitation Data'!$E$30,0,10*ROW('Sanitation Data'!E24))="","",OFFSET('Sanitation Data'!$E$30,0,10*ROW('Sanitation Data'!E24)))</f>
        <v/>
      </c>
      <c r="CS30" s="370" t="str">
        <f ca="1">+IF(OFFSET('Sanitation Data'!$E$31,0,10*ROW('Sanitation Data'!E24))="","",OFFSET('Sanitation Data'!$E$31,0,10*ROW('Sanitation Data'!E24)))</f>
        <v/>
      </c>
      <c r="CT30" s="370" t="str">
        <f ca="1">+IF(OFFSET('Sanitation Data'!$E$32,0,10*ROW('Sanitation Data'!E24))="","",OFFSET('Sanitation Data'!$E$32,0,10*ROW('Sanitation Data'!E24)))</f>
        <v/>
      </c>
      <c r="CU30" s="370" t="str">
        <f ca="1">+IF(OFFSET('Sanitation Data'!$F$28,0,10*ROW('Sanitation Data'!F24))="","",OFFSET('Sanitation Data'!$F$28,0,10*ROW('Sanitation Data'!F24)))</f>
        <v/>
      </c>
      <c r="CV30" s="370" t="str">
        <f ca="1">+IF(OFFSET('Sanitation Data'!$F$29,0,10*ROW('Sanitation Data'!F24))="","",OFFSET('Sanitation Data'!$F$29,0,10*ROW('Sanitation Data'!F24)))</f>
        <v/>
      </c>
      <c r="CW30" s="370" t="str">
        <f ca="1">+IF(OFFSET('Sanitation Data'!$F$30,0,10*ROW('Sanitation Data'!F24))="","",OFFSET('Sanitation Data'!$F$30,0,10*ROW('Sanitation Data'!F24)))</f>
        <v/>
      </c>
      <c r="CX30" s="370" t="str">
        <f ca="1">+IF(OFFSET('Sanitation Data'!$F$31,0,10*ROW('Sanitation Data'!F24))="","",OFFSET('Sanitation Data'!$F$31,0,10*ROW('Sanitation Data'!F24)))</f>
        <v/>
      </c>
      <c r="CY30" s="370" t="str">
        <f ca="1">+IF(OFFSET('Sanitation Data'!$F$32,0,10*ROW('Sanitation Data'!F24))="","",OFFSET('Sanitation Data'!$F$32,0,10*ROW('Sanitation Data'!F24)))</f>
        <v/>
      </c>
      <c r="CZ30" s="370" t="str">
        <f ca="1">+IF(OFFSET('Sanitation Data'!$G$28,0,10*ROW('Sanitation Data'!G24))="","",OFFSET('Sanitation Data'!$G$28,0,10*ROW('Sanitation Data'!G24)))</f>
        <v/>
      </c>
      <c r="DA30" s="370" t="str">
        <f ca="1">+IF(OFFSET('Sanitation Data'!$G$29,0,10*ROW('Sanitation Data'!G24))="","",OFFSET('Sanitation Data'!$G$29,0,10*ROW('Sanitation Data'!G24)))</f>
        <v/>
      </c>
      <c r="DB30" s="370" t="str">
        <f ca="1">+IF(OFFSET('Sanitation Data'!$G$30,0,10*ROW('Sanitation Data'!G24))="","",OFFSET('Sanitation Data'!$G$30,0,10*ROW('Sanitation Data'!G24)))</f>
        <v/>
      </c>
      <c r="DC30" s="370" t="str">
        <f ca="1">+IF(OFFSET('Sanitation Data'!$G$31,0,10*ROW('Sanitation Data'!G24))="","",OFFSET('Sanitation Data'!$G$31,0,10*ROW('Sanitation Data'!G24)))</f>
        <v/>
      </c>
      <c r="DD30" s="370" t="str">
        <f ca="1">+IF(OFFSET('Sanitation Data'!$G$32,0,10*ROW('Sanitation Data'!G24))="","",OFFSET('Sanitation Data'!$G$32,0,10*ROW('Sanitation Data'!G24)))</f>
        <v/>
      </c>
      <c r="DE30" s="370" t="str">
        <f ca="1">+IF(OFFSET('Sanitation Data'!$H$28,0,10*ROW('Sanitation Data'!H24))="","",OFFSET('Sanitation Data'!$H$28,0,10*ROW('Sanitation Data'!H24)))</f>
        <v/>
      </c>
      <c r="DF30" s="370" t="str">
        <f ca="1">+IF(OFFSET('Sanitation Data'!$H$29,0,10*ROW('Sanitation Data'!H24))="","",OFFSET('Sanitation Data'!$H$29,0,10*ROW('Sanitation Data'!H24)))</f>
        <v/>
      </c>
      <c r="DG30" s="370" t="str">
        <f ca="1">+IF(OFFSET('Sanitation Data'!$H$30,0,10*ROW('Sanitation Data'!H24))="","",OFFSET('Sanitation Data'!$H$30,0,10*ROW('Sanitation Data'!H24)))</f>
        <v/>
      </c>
      <c r="DH30" s="370" t="str">
        <f ca="1">+IF(OFFSET('Sanitation Data'!$H$31,0,10*ROW('Sanitation Data'!H24))="","",OFFSET('Sanitation Data'!$H$31,0,10*ROW('Sanitation Data'!H24)))</f>
        <v/>
      </c>
      <c r="DI30" s="370" t="str">
        <f ca="1">+IF(OFFSET('Sanitation Data'!$H$32,0,10*ROW('Sanitation Data'!H24))="","",OFFSET('Sanitation Data'!$H$32,0,10*ROW('Sanitation Data'!H24)))</f>
        <v/>
      </c>
      <c r="DJ30" s="370" t="str">
        <f ca="1">+IF(OFFSET('Sanitation Data'!$I$28,0,10*ROW('Sanitation Data'!I24))="","",OFFSET('Sanitation Data'!$I$28,0,10*ROW('Sanitation Data'!I24)))</f>
        <v/>
      </c>
      <c r="DK30" s="370" t="str">
        <f ca="1">+IF(OFFSET('Sanitation Data'!$I$29,0,10*ROW('Sanitation Data'!I24))="","",OFFSET('Sanitation Data'!$I$29,0,10*ROW('Sanitation Data'!I24)))</f>
        <v/>
      </c>
      <c r="DL30" s="370" t="str">
        <f ca="1">+IF(OFFSET('Sanitation Data'!$I$30,0,10*ROW('Sanitation Data'!I24))="","",OFFSET('Sanitation Data'!$I$30,0,10*ROW('Sanitation Data'!I24)))</f>
        <v/>
      </c>
      <c r="DM30" s="370" t="str">
        <f ca="1">+IF(OFFSET('Sanitation Data'!$I$31,0,10*ROW('Sanitation Data'!I24))="","",OFFSET('Sanitation Data'!$I$31,0,10*ROW('Sanitation Data'!I24)))</f>
        <v/>
      </c>
      <c r="DN30" s="370" t="str">
        <f ca="1">+IF(OFFSET('Sanitation Data'!$I$32,0,10*ROW('Sanitation Data'!I24))="","",OFFSET('Sanitation Data'!$I$32,0,10*ROW('Sanitation Data'!I24)))</f>
        <v/>
      </c>
      <c r="DO30" s="370" t="str">
        <f ca="1">+IF(OFFSET('Hygiene Data'!$D$11,0,10*ROW('Hygiene Data'!D24))="","",OFFSET('Hygiene Data'!$D$11,0,10*ROW('Hygiene Data'!D24)))</f>
        <v/>
      </c>
      <c r="DP30" s="370" t="str">
        <f ca="1">+IF(OFFSET('Hygiene Data'!$D$12,0,10*ROW('Hygiene Data'!D24))="","",OFFSET('Hygiene Data'!$D$12,0,10*ROW('Hygiene Data'!D24)))</f>
        <v/>
      </c>
      <c r="DQ30" s="370" t="str">
        <f ca="1">+IF(OFFSET('Hygiene Data'!$D$13,0,10*ROW('Hygiene Data'!D24))="","",OFFSET('Hygiene Data'!$D$13,0,10*ROW('Hygiene Data'!D24)))</f>
        <v/>
      </c>
      <c r="DR30" s="370" t="str">
        <f ca="1">+IF(OFFSET('Hygiene Data'!$E$11,0,10*ROW('Hygiene Data'!E24))="","",OFFSET('Hygiene Data'!$E$11,0,10*ROW('Hygiene Data'!E24)))</f>
        <v/>
      </c>
      <c r="DS30" s="370" t="str">
        <f ca="1">+IF(OFFSET('Hygiene Data'!$E$12,0,10*ROW('Hygiene Data'!E24))="","",OFFSET('Hygiene Data'!$E$12,0,10*ROW('Hygiene Data'!E24)))</f>
        <v/>
      </c>
      <c r="DT30" s="370" t="str">
        <f ca="1">+IF(OFFSET('Hygiene Data'!$E$13,0,10*ROW('Hygiene Data'!E24))="","",OFFSET('Hygiene Data'!$E$13,0,10*ROW('Hygiene Data'!E24)))</f>
        <v/>
      </c>
      <c r="DU30" s="370" t="str">
        <f ca="1">+IF(OFFSET('Hygiene Data'!$F$11,0,10*ROW('Hygiene Data'!F24))="","",OFFSET('Hygiene Data'!$F$11,0,10*ROW('Hygiene Data'!F24)))</f>
        <v/>
      </c>
      <c r="DV30" s="370" t="str">
        <f ca="1">+IF(OFFSET('Hygiene Data'!$F$12,0,10*ROW('Hygiene Data'!F24))="","",OFFSET('Hygiene Data'!$F$12,0,10*ROW('Hygiene Data'!F24)))</f>
        <v/>
      </c>
      <c r="DW30" s="370" t="str">
        <f ca="1">+IF(OFFSET('Hygiene Data'!$F$13,0,10*ROW('Hygiene Data'!F24))="","",OFFSET('Hygiene Data'!$F$13,0,10*ROW('Hygiene Data'!F24)))</f>
        <v/>
      </c>
      <c r="DX30" s="370" t="str">
        <f ca="1">+IF(OFFSET('Hygiene Data'!$G$11,0,10*ROW('Hygiene Data'!G24))="","",OFFSET('Hygiene Data'!$G$11,0,10*ROW('Hygiene Data'!G24)))</f>
        <v/>
      </c>
      <c r="DY30" s="370" t="str">
        <f ca="1">+IF(OFFSET('Hygiene Data'!$G$12,0,10*ROW('Hygiene Data'!G24))="","",OFFSET('Hygiene Data'!$G$12,0,10*ROW('Hygiene Data'!G24)))</f>
        <v/>
      </c>
      <c r="DZ30" s="370" t="str">
        <f ca="1">+IF(OFFSET('Hygiene Data'!$G$13,0,10*ROW('Hygiene Data'!G24))="","",OFFSET('Hygiene Data'!$G$13,0,10*ROW('Hygiene Data'!G24)))</f>
        <v/>
      </c>
      <c r="EA30" s="370" t="str">
        <f ca="1">+IF(OFFSET('Hygiene Data'!$H$11,0,10*ROW('Hygiene Data'!H24))="","",OFFSET('Hygiene Data'!$H$11,0,10*ROW('Hygiene Data'!H24)))</f>
        <v/>
      </c>
      <c r="EB30" s="370" t="str">
        <f ca="1">+IF(OFFSET('Hygiene Data'!$H$12,0,10*ROW('Hygiene Data'!H24))="","",OFFSET('Hygiene Data'!$H$12,0,10*ROW('Hygiene Data'!H24)))</f>
        <v/>
      </c>
      <c r="EC30" s="370" t="str">
        <f ca="1">+IF(OFFSET('Hygiene Data'!$H$13,0,10*ROW('Hygiene Data'!H24))="","",OFFSET('Hygiene Data'!$H$13,0,10*ROW('Hygiene Data'!H24)))</f>
        <v/>
      </c>
      <c r="ED30" s="370" t="str">
        <f ca="1">+IF(OFFSET('Hygiene Data'!$I$11,0,10*ROW('Hygiene Data'!I24))="","",OFFSET('Hygiene Data'!$I$11,0,10*ROW('Hygiene Data'!I24)))</f>
        <v/>
      </c>
      <c r="EE30" s="370" t="str">
        <f ca="1">+IF(OFFSET('Hygiene Data'!$I$12,0,10*ROW('Hygiene Data'!I24))="","",OFFSET('Hygiene Data'!$I$12,0,10*ROW('Hygiene Data'!I24)))</f>
        <v/>
      </c>
      <c r="EF30" s="370" t="str">
        <f ca="1">+IF(OFFSET('Hygiene Data'!$I$13,0,10*ROW('Hygiene Data'!I24))="","",OFFSET('Hygiene Data'!$I$13,0,10*ROW('Hygiene Data'!I24)))</f>
        <v/>
      </c>
    </row>
    <row r="31" spans="1:136" x14ac:dyDescent="0.25">
      <c r="A31" s="479" t="str">
        <f ca="1">+IF(OFFSET('Water Data'!$B$2,0,10*ROW('Water Data'!E25))="","",OFFSET('Water Data'!$B$2,0,10*ROW('Water Data'!E25)))</f>
        <v/>
      </c>
      <c r="B31" s="47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6" t="str">
        <f t="shared" ca="1" si="0"/>
        <v/>
      </c>
      <c r="D31" s="50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0" t="str">
        <f ca="1">+IF(OFFSET('Water Data'!$D$27,0,10*ROW('Water Data'!D25))="","",OFFSET('Water Data'!$D$27,0,10*ROW('Water Data'!D25)))</f>
        <v/>
      </c>
      <c r="BT31" s="370" t="str">
        <f ca="1">+IF(OFFSET('Water Data'!$D$28,0,10*ROW('Water Data'!D25))="","",OFFSET('Water Data'!$D$28,0,10*ROW('Water Data'!D25)))</f>
        <v/>
      </c>
      <c r="BU31" s="370" t="str">
        <f ca="1">+IF(OFFSET('Water Data'!$D$29,0,10*ROW('Water Data'!D25))="","",OFFSET('Water Data'!$D$29,0,10*ROW('Water Data'!D25)))</f>
        <v/>
      </c>
      <c r="BV31" s="370" t="str">
        <f ca="1">+IF(OFFSET('Water Data'!$E$27,0,10*ROW('Water Data'!E25))="","",OFFSET('Water Data'!$E$27,0,10*ROW('Water Data'!E25)))</f>
        <v/>
      </c>
      <c r="BW31" s="370" t="str">
        <f ca="1">+IF(OFFSET('Water Data'!$E$28,0,10*ROW('Water Data'!E25))="","",OFFSET('Water Data'!$E$28,0,10*ROW('Water Data'!E25)))</f>
        <v/>
      </c>
      <c r="BX31" s="370" t="str">
        <f ca="1">+IF(OFFSET('Water Data'!$E$29,0,10*ROW('Water Data'!E25))="","",OFFSET('Water Data'!$E$29,0,10*ROW('Water Data'!E25)))</f>
        <v/>
      </c>
      <c r="BY31" s="370" t="str">
        <f ca="1">+IF(OFFSET('Water Data'!$F$27,0,10*ROW('Water Data'!F25))="","",OFFSET('Water Data'!$F$27,0,10*ROW('Water Data'!F25)))</f>
        <v/>
      </c>
      <c r="BZ31" s="370" t="str">
        <f ca="1">+IF(OFFSET('Water Data'!$F$28,0,10*ROW('Water Data'!F25))="","",OFFSET('Water Data'!$F$28,0,10*ROW('Water Data'!F25)))</f>
        <v/>
      </c>
      <c r="CA31" s="370" t="str">
        <f ca="1">+IF(OFFSET('Water Data'!$F$29,0,10*ROW('Water Data'!F25))="","",OFFSET('Water Data'!$F$29,0,10*ROW('Water Data'!F25)))</f>
        <v/>
      </c>
      <c r="CB31" s="370" t="str">
        <f ca="1">+IF(OFFSET('Water Data'!$G$27,0,10*ROW('Water Data'!G25))="","",OFFSET('Water Data'!$G$27,0,10*ROW('Water Data'!G25)))</f>
        <v/>
      </c>
      <c r="CC31" s="370" t="str">
        <f ca="1">+IF(OFFSET('Water Data'!$G$28,0,10*ROW('Water Data'!G25))="","",OFFSET('Water Data'!$G$28,0,10*ROW('Water Data'!G25)))</f>
        <v/>
      </c>
      <c r="CD31" s="370" t="str">
        <f ca="1">+IF(OFFSET('Water Data'!$G$29,0,10*ROW('Water Data'!G25))="","",OFFSET('Water Data'!$G$29,0,10*ROW('Water Data'!G25)))</f>
        <v/>
      </c>
      <c r="CE31" s="370" t="str">
        <f ca="1">+IF(OFFSET('Water Data'!$H$27,0,10*ROW('Water Data'!H25))="","",OFFSET('Water Data'!$H$27,0,10*ROW('Water Data'!H25)))</f>
        <v/>
      </c>
      <c r="CF31" s="370" t="str">
        <f ca="1">+IF(OFFSET('Water Data'!$H$28,0,10*ROW('Water Data'!H25))="","",OFFSET('Water Data'!$H$28,0,10*ROW('Water Data'!H25)))</f>
        <v/>
      </c>
      <c r="CG31" s="370" t="str">
        <f ca="1">+IF(OFFSET('Water Data'!$H$29,0,10*ROW('Water Data'!H25))="","",OFFSET('Water Data'!$H$29,0,10*ROW('Water Data'!H25)))</f>
        <v/>
      </c>
      <c r="CH31" s="370" t="str">
        <f ca="1">+IF(OFFSET('Water Data'!$I$27,0,10*ROW('Water Data'!I25))="","",OFFSET('Water Data'!$I$27,0,10*ROW('Water Data'!I25)))</f>
        <v/>
      </c>
      <c r="CI31" s="370" t="str">
        <f ca="1">+IF(OFFSET('Water Data'!$I$28,0,10*ROW('Water Data'!I25))="","",OFFSET('Water Data'!$I$28,0,10*ROW('Water Data'!I25)))</f>
        <v/>
      </c>
      <c r="CJ31" s="370" t="str">
        <f ca="1">+IF(OFFSET('Water Data'!$I$29,0,10*ROW('Water Data'!I25))="","",OFFSET('Water Data'!$I$29,0,10*ROW('Water Data'!I25)))</f>
        <v/>
      </c>
      <c r="CK31" s="370" t="str">
        <f ca="1">+IF(OFFSET('Sanitation Data'!$D$28,0,10*ROW('Sanitation Data'!D25))="","",OFFSET('Sanitation Data'!$D$28,0,10*ROW('Sanitation Data'!D25)))</f>
        <v/>
      </c>
      <c r="CL31" s="370" t="str">
        <f ca="1">+IF(OFFSET('Sanitation Data'!$D$29,0,10*ROW('Sanitation Data'!D25))="","",OFFSET('Sanitation Data'!$D$29,0,10*ROW('Sanitation Data'!D25)))</f>
        <v/>
      </c>
      <c r="CM31" s="370" t="str">
        <f ca="1">+IF(OFFSET('Sanitation Data'!$D$30,0,10*ROW('Sanitation Data'!D25))="","",OFFSET('Sanitation Data'!$D$30,0,10*ROW('Sanitation Data'!D25)))</f>
        <v/>
      </c>
      <c r="CN31" s="370" t="str">
        <f ca="1">+IF(OFFSET('Sanitation Data'!$D$31,0,10*ROW('Sanitation Data'!D25))="","",OFFSET('Sanitation Data'!$D$31,0,10*ROW('Sanitation Data'!D25)))</f>
        <v/>
      </c>
      <c r="CO31" s="370" t="str">
        <f ca="1">+IF(OFFSET('Sanitation Data'!$D$32,0,10*ROW('Sanitation Data'!D25))="","",OFFSET('Sanitation Data'!$D$32,0,10*ROW('Sanitation Data'!D25)))</f>
        <v/>
      </c>
      <c r="CP31" s="370" t="str">
        <f ca="1">+IF(OFFSET('Sanitation Data'!$E$28,0,10*ROW('Sanitation Data'!E25))="","",OFFSET('Sanitation Data'!$E$28,0,10*ROW('Sanitation Data'!E25)))</f>
        <v/>
      </c>
      <c r="CQ31" s="370" t="str">
        <f ca="1">+IF(OFFSET('Sanitation Data'!$E$29,0,10*ROW('Sanitation Data'!E25))="","",OFFSET('Sanitation Data'!$E$29,0,10*ROW('Sanitation Data'!E25)))</f>
        <v/>
      </c>
      <c r="CR31" s="370" t="str">
        <f ca="1">+IF(OFFSET('Sanitation Data'!$E$30,0,10*ROW('Sanitation Data'!E25))="","",OFFSET('Sanitation Data'!$E$30,0,10*ROW('Sanitation Data'!E25)))</f>
        <v/>
      </c>
      <c r="CS31" s="370" t="str">
        <f ca="1">+IF(OFFSET('Sanitation Data'!$E$31,0,10*ROW('Sanitation Data'!E25))="","",OFFSET('Sanitation Data'!$E$31,0,10*ROW('Sanitation Data'!E25)))</f>
        <v/>
      </c>
      <c r="CT31" s="370" t="str">
        <f ca="1">+IF(OFFSET('Sanitation Data'!$E$32,0,10*ROW('Sanitation Data'!E25))="","",OFFSET('Sanitation Data'!$E$32,0,10*ROW('Sanitation Data'!E25)))</f>
        <v/>
      </c>
      <c r="CU31" s="370" t="str">
        <f ca="1">+IF(OFFSET('Sanitation Data'!$F$28,0,10*ROW('Sanitation Data'!F25))="","",OFFSET('Sanitation Data'!$F$28,0,10*ROW('Sanitation Data'!F25)))</f>
        <v/>
      </c>
      <c r="CV31" s="370" t="str">
        <f ca="1">+IF(OFFSET('Sanitation Data'!$F$29,0,10*ROW('Sanitation Data'!F25))="","",OFFSET('Sanitation Data'!$F$29,0,10*ROW('Sanitation Data'!F25)))</f>
        <v/>
      </c>
      <c r="CW31" s="370" t="str">
        <f ca="1">+IF(OFFSET('Sanitation Data'!$F$30,0,10*ROW('Sanitation Data'!F25))="","",OFFSET('Sanitation Data'!$F$30,0,10*ROW('Sanitation Data'!F25)))</f>
        <v/>
      </c>
      <c r="CX31" s="370" t="str">
        <f ca="1">+IF(OFFSET('Sanitation Data'!$F$31,0,10*ROW('Sanitation Data'!F25))="","",OFFSET('Sanitation Data'!$F$31,0,10*ROW('Sanitation Data'!F25)))</f>
        <v/>
      </c>
      <c r="CY31" s="370" t="str">
        <f ca="1">+IF(OFFSET('Sanitation Data'!$F$32,0,10*ROW('Sanitation Data'!F25))="","",OFFSET('Sanitation Data'!$F$32,0,10*ROW('Sanitation Data'!F25)))</f>
        <v/>
      </c>
      <c r="CZ31" s="370" t="str">
        <f ca="1">+IF(OFFSET('Sanitation Data'!$G$28,0,10*ROW('Sanitation Data'!G25))="","",OFFSET('Sanitation Data'!$G$28,0,10*ROW('Sanitation Data'!G25)))</f>
        <v/>
      </c>
      <c r="DA31" s="370" t="str">
        <f ca="1">+IF(OFFSET('Sanitation Data'!$G$29,0,10*ROW('Sanitation Data'!G25))="","",OFFSET('Sanitation Data'!$G$29,0,10*ROW('Sanitation Data'!G25)))</f>
        <v/>
      </c>
      <c r="DB31" s="370" t="str">
        <f ca="1">+IF(OFFSET('Sanitation Data'!$G$30,0,10*ROW('Sanitation Data'!G25))="","",OFFSET('Sanitation Data'!$G$30,0,10*ROW('Sanitation Data'!G25)))</f>
        <v/>
      </c>
      <c r="DC31" s="370" t="str">
        <f ca="1">+IF(OFFSET('Sanitation Data'!$G$31,0,10*ROW('Sanitation Data'!G25))="","",OFFSET('Sanitation Data'!$G$31,0,10*ROW('Sanitation Data'!G25)))</f>
        <v/>
      </c>
      <c r="DD31" s="370" t="str">
        <f ca="1">+IF(OFFSET('Sanitation Data'!$G$32,0,10*ROW('Sanitation Data'!G25))="","",OFFSET('Sanitation Data'!$G$32,0,10*ROW('Sanitation Data'!G25)))</f>
        <v/>
      </c>
      <c r="DE31" s="370" t="str">
        <f ca="1">+IF(OFFSET('Sanitation Data'!$H$28,0,10*ROW('Sanitation Data'!H25))="","",OFFSET('Sanitation Data'!$H$28,0,10*ROW('Sanitation Data'!H25)))</f>
        <v/>
      </c>
      <c r="DF31" s="370" t="str">
        <f ca="1">+IF(OFFSET('Sanitation Data'!$H$29,0,10*ROW('Sanitation Data'!H25))="","",OFFSET('Sanitation Data'!$H$29,0,10*ROW('Sanitation Data'!H25)))</f>
        <v/>
      </c>
      <c r="DG31" s="370" t="str">
        <f ca="1">+IF(OFFSET('Sanitation Data'!$H$30,0,10*ROW('Sanitation Data'!H25))="","",OFFSET('Sanitation Data'!$H$30,0,10*ROW('Sanitation Data'!H25)))</f>
        <v/>
      </c>
      <c r="DH31" s="370" t="str">
        <f ca="1">+IF(OFFSET('Sanitation Data'!$H$31,0,10*ROW('Sanitation Data'!H25))="","",OFFSET('Sanitation Data'!$H$31,0,10*ROW('Sanitation Data'!H25)))</f>
        <v/>
      </c>
      <c r="DI31" s="370" t="str">
        <f ca="1">+IF(OFFSET('Sanitation Data'!$H$32,0,10*ROW('Sanitation Data'!H25))="","",OFFSET('Sanitation Data'!$H$32,0,10*ROW('Sanitation Data'!H25)))</f>
        <v/>
      </c>
      <c r="DJ31" s="370" t="str">
        <f ca="1">+IF(OFFSET('Sanitation Data'!$I$28,0,10*ROW('Sanitation Data'!I25))="","",OFFSET('Sanitation Data'!$I$28,0,10*ROW('Sanitation Data'!I25)))</f>
        <v/>
      </c>
      <c r="DK31" s="370" t="str">
        <f ca="1">+IF(OFFSET('Sanitation Data'!$I$29,0,10*ROW('Sanitation Data'!I25))="","",OFFSET('Sanitation Data'!$I$29,0,10*ROW('Sanitation Data'!I25)))</f>
        <v/>
      </c>
      <c r="DL31" s="370" t="str">
        <f ca="1">+IF(OFFSET('Sanitation Data'!$I$30,0,10*ROW('Sanitation Data'!I25))="","",OFFSET('Sanitation Data'!$I$30,0,10*ROW('Sanitation Data'!I25)))</f>
        <v/>
      </c>
      <c r="DM31" s="370" t="str">
        <f ca="1">+IF(OFFSET('Sanitation Data'!$I$31,0,10*ROW('Sanitation Data'!I25))="","",OFFSET('Sanitation Data'!$I$31,0,10*ROW('Sanitation Data'!I25)))</f>
        <v/>
      </c>
      <c r="DN31" s="370" t="str">
        <f ca="1">+IF(OFFSET('Sanitation Data'!$I$32,0,10*ROW('Sanitation Data'!I25))="","",OFFSET('Sanitation Data'!$I$32,0,10*ROW('Sanitation Data'!I25)))</f>
        <v/>
      </c>
      <c r="DO31" s="370" t="str">
        <f ca="1">+IF(OFFSET('Hygiene Data'!$D$11,0,10*ROW('Hygiene Data'!D25))="","",OFFSET('Hygiene Data'!$D$11,0,10*ROW('Hygiene Data'!D25)))</f>
        <v/>
      </c>
      <c r="DP31" s="370" t="str">
        <f ca="1">+IF(OFFSET('Hygiene Data'!$D$12,0,10*ROW('Hygiene Data'!D25))="","",OFFSET('Hygiene Data'!$D$12,0,10*ROW('Hygiene Data'!D25)))</f>
        <v/>
      </c>
      <c r="DQ31" s="370" t="str">
        <f ca="1">+IF(OFFSET('Hygiene Data'!$D$13,0,10*ROW('Hygiene Data'!D25))="","",OFFSET('Hygiene Data'!$D$13,0,10*ROW('Hygiene Data'!D25)))</f>
        <v/>
      </c>
      <c r="DR31" s="370" t="str">
        <f ca="1">+IF(OFFSET('Hygiene Data'!$E$11,0,10*ROW('Hygiene Data'!E25))="","",OFFSET('Hygiene Data'!$E$11,0,10*ROW('Hygiene Data'!E25)))</f>
        <v/>
      </c>
      <c r="DS31" s="370" t="str">
        <f ca="1">+IF(OFFSET('Hygiene Data'!$E$12,0,10*ROW('Hygiene Data'!E25))="","",OFFSET('Hygiene Data'!$E$12,0,10*ROW('Hygiene Data'!E25)))</f>
        <v/>
      </c>
      <c r="DT31" s="370" t="str">
        <f ca="1">+IF(OFFSET('Hygiene Data'!$E$13,0,10*ROW('Hygiene Data'!E25))="","",OFFSET('Hygiene Data'!$E$13,0,10*ROW('Hygiene Data'!E25)))</f>
        <v/>
      </c>
      <c r="DU31" s="370" t="str">
        <f ca="1">+IF(OFFSET('Hygiene Data'!$F$11,0,10*ROW('Hygiene Data'!F25))="","",OFFSET('Hygiene Data'!$F$11,0,10*ROW('Hygiene Data'!F25)))</f>
        <v/>
      </c>
      <c r="DV31" s="370" t="str">
        <f ca="1">+IF(OFFSET('Hygiene Data'!$F$12,0,10*ROW('Hygiene Data'!F25))="","",OFFSET('Hygiene Data'!$F$12,0,10*ROW('Hygiene Data'!F25)))</f>
        <v/>
      </c>
      <c r="DW31" s="370" t="str">
        <f ca="1">+IF(OFFSET('Hygiene Data'!$F$13,0,10*ROW('Hygiene Data'!F25))="","",OFFSET('Hygiene Data'!$F$13,0,10*ROW('Hygiene Data'!F25)))</f>
        <v/>
      </c>
      <c r="DX31" s="370" t="str">
        <f ca="1">+IF(OFFSET('Hygiene Data'!$G$11,0,10*ROW('Hygiene Data'!G25))="","",OFFSET('Hygiene Data'!$G$11,0,10*ROW('Hygiene Data'!G25)))</f>
        <v/>
      </c>
      <c r="DY31" s="370" t="str">
        <f ca="1">+IF(OFFSET('Hygiene Data'!$G$12,0,10*ROW('Hygiene Data'!G25))="","",OFFSET('Hygiene Data'!$G$12,0,10*ROW('Hygiene Data'!G25)))</f>
        <v/>
      </c>
      <c r="DZ31" s="370" t="str">
        <f ca="1">+IF(OFFSET('Hygiene Data'!$G$13,0,10*ROW('Hygiene Data'!G25))="","",OFFSET('Hygiene Data'!$G$13,0,10*ROW('Hygiene Data'!G25)))</f>
        <v/>
      </c>
      <c r="EA31" s="370" t="str">
        <f ca="1">+IF(OFFSET('Hygiene Data'!$H$11,0,10*ROW('Hygiene Data'!H25))="","",OFFSET('Hygiene Data'!$H$11,0,10*ROW('Hygiene Data'!H25)))</f>
        <v/>
      </c>
      <c r="EB31" s="370" t="str">
        <f ca="1">+IF(OFFSET('Hygiene Data'!$H$12,0,10*ROW('Hygiene Data'!H25))="","",OFFSET('Hygiene Data'!$H$12,0,10*ROW('Hygiene Data'!H25)))</f>
        <v/>
      </c>
      <c r="EC31" s="370" t="str">
        <f ca="1">+IF(OFFSET('Hygiene Data'!$H$13,0,10*ROW('Hygiene Data'!H25))="","",OFFSET('Hygiene Data'!$H$13,0,10*ROW('Hygiene Data'!H25)))</f>
        <v/>
      </c>
      <c r="ED31" s="370" t="str">
        <f ca="1">+IF(OFFSET('Hygiene Data'!$I$11,0,10*ROW('Hygiene Data'!I25))="","",OFFSET('Hygiene Data'!$I$11,0,10*ROW('Hygiene Data'!I25)))</f>
        <v/>
      </c>
      <c r="EE31" s="370" t="str">
        <f ca="1">+IF(OFFSET('Hygiene Data'!$I$12,0,10*ROW('Hygiene Data'!I25))="","",OFFSET('Hygiene Data'!$I$12,0,10*ROW('Hygiene Data'!I25)))</f>
        <v/>
      </c>
      <c r="EF31" s="370" t="str">
        <f ca="1">+IF(OFFSET('Hygiene Data'!$I$13,0,10*ROW('Hygiene Data'!I25))="","",OFFSET('Hygiene Data'!$I$13,0,10*ROW('Hygiene Data'!I25)))</f>
        <v/>
      </c>
    </row>
    <row r="32" spans="1:136" x14ac:dyDescent="0.25">
      <c r="A32" s="479" t="str">
        <f ca="1">+IF(OFFSET('Water Data'!$B$2,0,10*ROW('Water Data'!E26))="","",OFFSET('Water Data'!$B$2,0,10*ROW('Water Data'!E26)))</f>
        <v/>
      </c>
      <c r="B32" s="47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6" t="str">
        <f t="shared" ca="1" si="0"/>
        <v/>
      </c>
      <c r="D32" s="50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0" t="str">
        <f ca="1">+IF(OFFSET('Water Data'!$D$27,0,10*ROW('Water Data'!D26))="","",OFFSET('Water Data'!$D$27,0,10*ROW('Water Data'!D26)))</f>
        <v/>
      </c>
      <c r="BT32" s="370" t="str">
        <f ca="1">+IF(OFFSET('Water Data'!$D$28,0,10*ROW('Water Data'!D26))="","",OFFSET('Water Data'!$D$28,0,10*ROW('Water Data'!D26)))</f>
        <v/>
      </c>
      <c r="BU32" s="370" t="str">
        <f ca="1">+IF(OFFSET('Water Data'!$D$29,0,10*ROW('Water Data'!D26))="","",OFFSET('Water Data'!$D$29,0,10*ROW('Water Data'!D26)))</f>
        <v/>
      </c>
      <c r="BV32" s="370" t="str">
        <f ca="1">+IF(OFFSET('Water Data'!$E$27,0,10*ROW('Water Data'!E26))="","",OFFSET('Water Data'!$E$27,0,10*ROW('Water Data'!E26)))</f>
        <v/>
      </c>
      <c r="BW32" s="370" t="str">
        <f ca="1">+IF(OFFSET('Water Data'!$E$28,0,10*ROW('Water Data'!E26))="","",OFFSET('Water Data'!$E$28,0,10*ROW('Water Data'!E26)))</f>
        <v/>
      </c>
      <c r="BX32" s="370" t="str">
        <f ca="1">+IF(OFFSET('Water Data'!$E$29,0,10*ROW('Water Data'!E26))="","",OFFSET('Water Data'!$E$29,0,10*ROW('Water Data'!E26)))</f>
        <v/>
      </c>
      <c r="BY32" s="370" t="str">
        <f ca="1">+IF(OFFSET('Water Data'!$F$27,0,10*ROW('Water Data'!F26))="","",OFFSET('Water Data'!$F$27,0,10*ROW('Water Data'!F26)))</f>
        <v/>
      </c>
      <c r="BZ32" s="370" t="str">
        <f ca="1">+IF(OFFSET('Water Data'!$F$28,0,10*ROW('Water Data'!F26))="","",OFFSET('Water Data'!$F$28,0,10*ROW('Water Data'!F26)))</f>
        <v/>
      </c>
      <c r="CA32" s="370" t="str">
        <f ca="1">+IF(OFFSET('Water Data'!$F$29,0,10*ROW('Water Data'!F26))="","",OFFSET('Water Data'!$F$29,0,10*ROW('Water Data'!F26)))</f>
        <v/>
      </c>
      <c r="CB32" s="370" t="str">
        <f ca="1">+IF(OFFSET('Water Data'!$G$27,0,10*ROW('Water Data'!G26))="","",OFFSET('Water Data'!$G$27,0,10*ROW('Water Data'!G26)))</f>
        <v/>
      </c>
      <c r="CC32" s="370" t="str">
        <f ca="1">+IF(OFFSET('Water Data'!$G$28,0,10*ROW('Water Data'!G26))="","",OFFSET('Water Data'!$G$28,0,10*ROW('Water Data'!G26)))</f>
        <v/>
      </c>
      <c r="CD32" s="370" t="str">
        <f ca="1">+IF(OFFSET('Water Data'!$G$29,0,10*ROW('Water Data'!G26))="","",OFFSET('Water Data'!$G$29,0,10*ROW('Water Data'!G26)))</f>
        <v/>
      </c>
      <c r="CE32" s="370" t="str">
        <f ca="1">+IF(OFFSET('Water Data'!$H$27,0,10*ROW('Water Data'!H26))="","",OFFSET('Water Data'!$H$27,0,10*ROW('Water Data'!H26)))</f>
        <v/>
      </c>
      <c r="CF32" s="370" t="str">
        <f ca="1">+IF(OFFSET('Water Data'!$H$28,0,10*ROW('Water Data'!H26))="","",OFFSET('Water Data'!$H$28,0,10*ROW('Water Data'!H26)))</f>
        <v/>
      </c>
      <c r="CG32" s="370" t="str">
        <f ca="1">+IF(OFFSET('Water Data'!$H$29,0,10*ROW('Water Data'!H26))="","",OFFSET('Water Data'!$H$29,0,10*ROW('Water Data'!H26)))</f>
        <v/>
      </c>
      <c r="CH32" s="370" t="str">
        <f ca="1">+IF(OFFSET('Water Data'!$I$27,0,10*ROW('Water Data'!I26))="","",OFFSET('Water Data'!$I$27,0,10*ROW('Water Data'!I26)))</f>
        <v/>
      </c>
      <c r="CI32" s="370" t="str">
        <f ca="1">+IF(OFFSET('Water Data'!$I$28,0,10*ROW('Water Data'!I26))="","",OFFSET('Water Data'!$I$28,0,10*ROW('Water Data'!I26)))</f>
        <v/>
      </c>
      <c r="CJ32" s="370" t="str">
        <f ca="1">+IF(OFFSET('Water Data'!$I$29,0,10*ROW('Water Data'!I26))="","",OFFSET('Water Data'!$I$29,0,10*ROW('Water Data'!I26)))</f>
        <v/>
      </c>
      <c r="CK32" s="370" t="str">
        <f ca="1">+IF(OFFSET('Sanitation Data'!$D$28,0,10*ROW('Sanitation Data'!D26))="","",OFFSET('Sanitation Data'!$D$28,0,10*ROW('Sanitation Data'!D26)))</f>
        <v/>
      </c>
      <c r="CL32" s="370" t="str">
        <f ca="1">+IF(OFFSET('Sanitation Data'!$D$29,0,10*ROW('Sanitation Data'!D26))="","",OFFSET('Sanitation Data'!$D$29,0,10*ROW('Sanitation Data'!D26)))</f>
        <v/>
      </c>
      <c r="CM32" s="370" t="str">
        <f ca="1">+IF(OFFSET('Sanitation Data'!$D$30,0,10*ROW('Sanitation Data'!D26))="","",OFFSET('Sanitation Data'!$D$30,0,10*ROW('Sanitation Data'!D26)))</f>
        <v/>
      </c>
      <c r="CN32" s="370" t="str">
        <f ca="1">+IF(OFFSET('Sanitation Data'!$D$31,0,10*ROW('Sanitation Data'!D26))="","",OFFSET('Sanitation Data'!$D$31,0,10*ROW('Sanitation Data'!D26)))</f>
        <v/>
      </c>
      <c r="CO32" s="370" t="str">
        <f ca="1">+IF(OFFSET('Sanitation Data'!$D$32,0,10*ROW('Sanitation Data'!D26))="","",OFFSET('Sanitation Data'!$D$32,0,10*ROW('Sanitation Data'!D26)))</f>
        <v/>
      </c>
      <c r="CP32" s="370" t="str">
        <f ca="1">+IF(OFFSET('Sanitation Data'!$E$28,0,10*ROW('Sanitation Data'!E26))="","",OFFSET('Sanitation Data'!$E$28,0,10*ROW('Sanitation Data'!E26)))</f>
        <v/>
      </c>
      <c r="CQ32" s="370" t="str">
        <f ca="1">+IF(OFFSET('Sanitation Data'!$E$29,0,10*ROW('Sanitation Data'!E26))="","",OFFSET('Sanitation Data'!$E$29,0,10*ROW('Sanitation Data'!E26)))</f>
        <v/>
      </c>
      <c r="CR32" s="370" t="str">
        <f ca="1">+IF(OFFSET('Sanitation Data'!$E$30,0,10*ROW('Sanitation Data'!E26))="","",OFFSET('Sanitation Data'!$E$30,0,10*ROW('Sanitation Data'!E26)))</f>
        <v/>
      </c>
      <c r="CS32" s="370" t="str">
        <f ca="1">+IF(OFFSET('Sanitation Data'!$E$31,0,10*ROW('Sanitation Data'!E26))="","",OFFSET('Sanitation Data'!$E$31,0,10*ROW('Sanitation Data'!E26)))</f>
        <v/>
      </c>
      <c r="CT32" s="370" t="str">
        <f ca="1">+IF(OFFSET('Sanitation Data'!$E$32,0,10*ROW('Sanitation Data'!E26))="","",OFFSET('Sanitation Data'!$E$32,0,10*ROW('Sanitation Data'!E26)))</f>
        <v/>
      </c>
      <c r="CU32" s="370" t="str">
        <f ca="1">+IF(OFFSET('Sanitation Data'!$F$28,0,10*ROW('Sanitation Data'!F26))="","",OFFSET('Sanitation Data'!$F$28,0,10*ROW('Sanitation Data'!F26)))</f>
        <v/>
      </c>
      <c r="CV32" s="370" t="str">
        <f ca="1">+IF(OFFSET('Sanitation Data'!$F$29,0,10*ROW('Sanitation Data'!F26))="","",OFFSET('Sanitation Data'!$F$29,0,10*ROW('Sanitation Data'!F26)))</f>
        <v/>
      </c>
      <c r="CW32" s="370" t="str">
        <f ca="1">+IF(OFFSET('Sanitation Data'!$F$30,0,10*ROW('Sanitation Data'!F26))="","",OFFSET('Sanitation Data'!$F$30,0,10*ROW('Sanitation Data'!F26)))</f>
        <v/>
      </c>
      <c r="CX32" s="370" t="str">
        <f ca="1">+IF(OFFSET('Sanitation Data'!$F$31,0,10*ROW('Sanitation Data'!F26))="","",OFFSET('Sanitation Data'!$F$31,0,10*ROW('Sanitation Data'!F26)))</f>
        <v/>
      </c>
      <c r="CY32" s="370" t="str">
        <f ca="1">+IF(OFFSET('Sanitation Data'!$F$32,0,10*ROW('Sanitation Data'!F26))="","",OFFSET('Sanitation Data'!$F$32,0,10*ROW('Sanitation Data'!F26)))</f>
        <v/>
      </c>
      <c r="CZ32" s="370" t="str">
        <f ca="1">+IF(OFFSET('Sanitation Data'!$G$28,0,10*ROW('Sanitation Data'!G26))="","",OFFSET('Sanitation Data'!$G$28,0,10*ROW('Sanitation Data'!G26)))</f>
        <v/>
      </c>
      <c r="DA32" s="370" t="str">
        <f ca="1">+IF(OFFSET('Sanitation Data'!$G$29,0,10*ROW('Sanitation Data'!G26))="","",OFFSET('Sanitation Data'!$G$29,0,10*ROW('Sanitation Data'!G26)))</f>
        <v/>
      </c>
      <c r="DB32" s="370" t="str">
        <f ca="1">+IF(OFFSET('Sanitation Data'!$G$30,0,10*ROW('Sanitation Data'!G26))="","",OFFSET('Sanitation Data'!$G$30,0,10*ROW('Sanitation Data'!G26)))</f>
        <v/>
      </c>
      <c r="DC32" s="370" t="str">
        <f ca="1">+IF(OFFSET('Sanitation Data'!$G$31,0,10*ROW('Sanitation Data'!G26))="","",OFFSET('Sanitation Data'!$G$31,0,10*ROW('Sanitation Data'!G26)))</f>
        <v/>
      </c>
      <c r="DD32" s="370" t="str">
        <f ca="1">+IF(OFFSET('Sanitation Data'!$G$32,0,10*ROW('Sanitation Data'!G26))="","",OFFSET('Sanitation Data'!$G$32,0,10*ROW('Sanitation Data'!G26)))</f>
        <v/>
      </c>
      <c r="DE32" s="370" t="str">
        <f ca="1">+IF(OFFSET('Sanitation Data'!$H$28,0,10*ROW('Sanitation Data'!H26))="","",OFFSET('Sanitation Data'!$H$28,0,10*ROW('Sanitation Data'!H26)))</f>
        <v/>
      </c>
      <c r="DF32" s="370" t="str">
        <f ca="1">+IF(OFFSET('Sanitation Data'!$H$29,0,10*ROW('Sanitation Data'!H26))="","",OFFSET('Sanitation Data'!$H$29,0,10*ROW('Sanitation Data'!H26)))</f>
        <v/>
      </c>
      <c r="DG32" s="370" t="str">
        <f ca="1">+IF(OFFSET('Sanitation Data'!$H$30,0,10*ROW('Sanitation Data'!H26))="","",OFFSET('Sanitation Data'!$H$30,0,10*ROW('Sanitation Data'!H26)))</f>
        <v/>
      </c>
      <c r="DH32" s="370" t="str">
        <f ca="1">+IF(OFFSET('Sanitation Data'!$H$31,0,10*ROW('Sanitation Data'!H26))="","",OFFSET('Sanitation Data'!$H$31,0,10*ROW('Sanitation Data'!H26)))</f>
        <v/>
      </c>
      <c r="DI32" s="370" t="str">
        <f ca="1">+IF(OFFSET('Sanitation Data'!$H$32,0,10*ROW('Sanitation Data'!H26))="","",OFFSET('Sanitation Data'!$H$32,0,10*ROW('Sanitation Data'!H26)))</f>
        <v/>
      </c>
      <c r="DJ32" s="370" t="str">
        <f ca="1">+IF(OFFSET('Sanitation Data'!$I$28,0,10*ROW('Sanitation Data'!I26))="","",OFFSET('Sanitation Data'!$I$28,0,10*ROW('Sanitation Data'!I26)))</f>
        <v/>
      </c>
      <c r="DK32" s="370" t="str">
        <f ca="1">+IF(OFFSET('Sanitation Data'!$I$29,0,10*ROW('Sanitation Data'!I26))="","",OFFSET('Sanitation Data'!$I$29,0,10*ROW('Sanitation Data'!I26)))</f>
        <v/>
      </c>
      <c r="DL32" s="370" t="str">
        <f ca="1">+IF(OFFSET('Sanitation Data'!$I$30,0,10*ROW('Sanitation Data'!I26))="","",OFFSET('Sanitation Data'!$I$30,0,10*ROW('Sanitation Data'!I26)))</f>
        <v/>
      </c>
      <c r="DM32" s="370" t="str">
        <f ca="1">+IF(OFFSET('Sanitation Data'!$I$31,0,10*ROW('Sanitation Data'!I26))="","",OFFSET('Sanitation Data'!$I$31,0,10*ROW('Sanitation Data'!I26)))</f>
        <v/>
      </c>
      <c r="DN32" s="370" t="str">
        <f ca="1">+IF(OFFSET('Sanitation Data'!$I$32,0,10*ROW('Sanitation Data'!I26))="","",OFFSET('Sanitation Data'!$I$32,0,10*ROW('Sanitation Data'!I26)))</f>
        <v/>
      </c>
      <c r="DO32" s="370" t="str">
        <f ca="1">+IF(OFFSET('Hygiene Data'!$D$11,0,10*ROW('Hygiene Data'!D26))="","",OFFSET('Hygiene Data'!$D$11,0,10*ROW('Hygiene Data'!D26)))</f>
        <v/>
      </c>
      <c r="DP32" s="370" t="str">
        <f ca="1">+IF(OFFSET('Hygiene Data'!$D$12,0,10*ROW('Hygiene Data'!D26))="","",OFFSET('Hygiene Data'!$D$12,0,10*ROW('Hygiene Data'!D26)))</f>
        <v/>
      </c>
      <c r="DQ32" s="370" t="str">
        <f ca="1">+IF(OFFSET('Hygiene Data'!$D$13,0,10*ROW('Hygiene Data'!D26))="","",OFFSET('Hygiene Data'!$D$13,0,10*ROW('Hygiene Data'!D26)))</f>
        <v/>
      </c>
      <c r="DR32" s="370" t="str">
        <f ca="1">+IF(OFFSET('Hygiene Data'!$E$11,0,10*ROW('Hygiene Data'!E26))="","",OFFSET('Hygiene Data'!$E$11,0,10*ROW('Hygiene Data'!E26)))</f>
        <v/>
      </c>
      <c r="DS32" s="370" t="str">
        <f ca="1">+IF(OFFSET('Hygiene Data'!$E$12,0,10*ROW('Hygiene Data'!E26))="","",OFFSET('Hygiene Data'!$E$12,0,10*ROW('Hygiene Data'!E26)))</f>
        <v/>
      </c>
      <c r="DT32" s="370" t="str">
        <f ca="1">+IF(OFFSET('Hygiene Data'!$E$13,0,10*ROW('Hygiene Data'!E26))="","",OFFSET('Hygiene Data'!$E$13,0,10*ROW('Hygiene Data'!E26)))</f>
        <v/>
      </c>
      <c r="DU32" s="370" t="str">
        <f ca="1">+IF(OFFSET('Hygiene Data'!$F$11,0,10*ROW('Hygiene Data'!F26))="","",OFFSET('Hygiene Data'!$F$11,0,10*ROW('Hygiene Data'!F26)))</f>
        <v/>
      </c>
      <c r="DV32" s="370" t="str">
        <f ca="1">+IF(OFFSET('Hygiene Data'!$F$12,0,10*ROW('Hygiene Data'!F26))="","",OFFSET('Hygiene Data'!$F$12,0,10*ROW('Hygiene Data'!F26)))</f>
        <v/>
      </c>
      <c r="DW32" s="370" t="str">
        <f ca="1">+IF(OFFSET('Hygiene Data'!$F$13,0,10*ROW('Hygiene Data'!F26))="","",OFFSET('Hygiene Data'!$F$13,0,10*ROW('Hygiene Data'!F26)))</f>
        <v/>
      </c>
      <c r="DX32" s="370" t="str">
        <f ca="1">+IF(OFFSET('Hygiene Data'!$G$11,0,10*ROW('Hygiene Data'!G26))="","",OFFSET('Hygiene Data'!$G$11,0,10*ROW('Hygiene Data'!G26)))</f>
        <v/>
      </c>
      <c r="DY32" s="370" t="str">
        <f ca="1">+IF(OFFSET('Hygiene Data'!$G$12,0,10*ROW('Hygiene Data'!G26))="","",OFFSET('Hygiene Data'!$G$12,0,10*ROW('Hygiene Data'!G26)))</f>
        <v/>
      </c>
      <c r="DZ32" s="370" t="str">
        <f ca="1">+IF(OFFSET('Hygiene Data'!$G$13,0,10*ROW('Hygiene Data'!G26))="","",OFFSET('Hygiene Data'!$G$13,0,10*ROW('Hygiene Data'!G26)))</f>
        <v/>
      </c>
      <c r="EA32" s="370" t="str">
        <f ca="1">+IF(OFFSET('Hygiene Data'!$H$11,0,10*ROW('Hygiene Data'!H26))="","",OFFSET('Hygiene Data'!$H$11,0,10*ROW('Hygiene Data'!H26)))</f>
        <v/>
      </c>
      <c r="EB32" s="370" t="str">
        <f ca="1">+IF(OFFSET('Hygiene Data'!$H$12,0,10*ROW('Hygiene Data'!H26))="","",OFFSET('Hygiene Data'!$H$12,0,10*ROW('Hygiene Data'!H26)))</f>
        <v/>
      </c>
      <c r="EC32" s="370" t="str">
        <f ca="1">+IF(OFFSET('Hygiene Data'!$H$13,0,10*ROW('Hygiene Data'!H26))="","",OFFSET('Hygiene Data'!$H$13,0,10*ROW('Hygiene Data'!H26)))</f>
        <v/>
      </c>
      <c r="ED32" s="370" t="str">
        <f ca="1">+IF(OFFSET('Hygiene Data'!$I$11,0,10*ROW('Hygiene Data'!I26))="","",OFFSET('Hygiene Data'!$I$11,0,10*ROW('Hygiene Data'!I26)))</f>
        <v/>
      </c>
      <c r="EE32" s="370" t="str">
        <f ca="1">+IF(OFFSET('Hygiene Data'!$I$12,0,10*ROW('Hygiene Data'!I26))="","",OFFSET('Hygiene Data'!$I$12,0,10*ROW('Hygiene Data'!I26)))</f>
        <v/>
      </c>
      <c r="EF32" s="370" t="str">
        <f ca="1">+IF(OFFSET('Hygiene Data'!$I$13,0,10*ROW('Hygiene Data'!I26))="","",OFFSET('Hygiene Data'!$I$13,0,10*ROW('Hygiene Data'!I26)))</f>
        <v/>
      </c>
    </row>
    <row r="33" spans="1:136" x14ac:dyDescent="0.25">
      <c r="A33" s="479" t="str">
        <f ca="1">+IF(OFFSET('Water Data'!$B$2,0,10*ROW('Water Data'!E27))="","",OFFSET('Water Data'!$B$2,0,10*ROW('Water Data'!E27)))</f>
        <v/>
      </c>
      <c r="B33" s="47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6" t="str">
        <f t="shared" ca="1" si="0"/>
        <v/>
      </c>
      <c r="D33" s="50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0" t="str">
        <f ca="1">+IF(OFFSET('Water Data'!$D$27,0,10*ROW('Water Data'!D27))="","",OFFSET('Water Data'!$D$27,0,10*ROW('Water Data'!D27)))</f>
        <v/>
      </c>
      <c r="BT33" s="370" t="str">
        <f ca="1">+IF(OFFSET('Water Data'!$D$28,0,10*ROW('Water Data'!D27))="","",OFFSET('Water Data'!$D$28,0,10*ROW('Water Data'!D27)))</f>
        <v/>
      </c>
      <c r="BU33" s="370" t="str">
        <f ca="1">+IF(OFFSET('Water Data'!$D$29,0,10*ROW('Water Data'!D27))="","",OFFSET('Water Data'!$D$29,0,10*ROW('Water Data'!D27)))</f>
        <v/>
      </c>
      <c r="BV33" s="370" t="str">
        <f ca="1">+IF(OFFSET('Water Data'!$E$27,0,10*ROW('Water Data'!E27))="","",OFFSET('Water Data'!$E$27,0,10*ROW('Water Data'!E27)))</f>
        <v/>
      </c>
      <c r="BW33" s="370" t="str">
        <f ca="1">+IF(OFFSET('Water Data'!$E$28,0,10*ROW('Water Data'!E27))="","",OFFSET('Water Data'!$E$28,0,10*ROW('Water Data'!E27)))</f>
        <v/>
      </c>
      <c r="BX33" s="370" t="str">
        <f ca="1">+IF(OFFSET('Water Data'!$E$29,0,10*ROW('Water Data'!E27))="","",OFFSET('Water Data'!$E$29,0,10*ROW('Water Data'!E27)))</f>
        <v/>
      </c>
      <c r="BY33" s="370" t="str">
        <f ca="1">+IF(OFFSET('Water Data'!$F$27,0,10*ROW('Water Data'!F27))="","",OFFSET('Water Data'!$F$27,0,10*ROW('Water Data'!F27)))</f>
        <v/>
      </c>
      <c r="BZ33" s="370" t="str">
        <f ca="1">+IF(OFFSET('Water Data'!$F$28,0,10*ROW('Water Data'!F27))="","",OFFSET('Water Data'!$F$28,0,10*ROW('Water Data'!F27)))</f>
        <v/>
      </c>
      <c r="CA33" s="370" t="str">
        <f ca="1">+IF(OFFSET('Water Data'!$F$29,0,10*ROW('Water Data'!F27))="","",OFFSET('Water Data'!$F$29,0,10*ROW('Water Data'!F27)))</f>
        <v/>
      </c>
      <c r="CB33" s="370" t="str">
        <f ca="1">+IF(OFFSET('Water Data'!$G$27,0,10*ROW('Water Data'!G27))="","",OFFSET('Water Data'!$G$27,0,10*ROW('Water Data'!G27)))</f>
        <v/>
      </c>
      <c r="CC33" s="370" t="str">
        <f ca="1">+IF(OFFSET('Water Data'!$G$28,0,10*ROW('Water Data'!G27))="","",OFFSET('Water Data'!$G$28,0,10*ROW('Water Data'!G27)))</f>
        <v/>
      </c>
      <c r="CD33" s="370" t="str">
        <f ca="1">+IF(OFFSET('Water Data'!$G$29,0,10*ROW('Water Data'!G27))="","",OFFSET('Water Data'!$G$29,0,10*ROW('Water Data'!G27)))</f>
        <v/>
      </c>
      <c r="CE33" s="370" t="str">
        <f ca="1">+IF(OFFSET('Water Data'!$H$27,0,10*ROW('Water Data'!H27))="","",OFFSET('Water Data'!$H$27,0,10*ROW('Water Data'!H27)))</f>
        <v/>
      </c>
      <c r="CF33" s="370" t="str">
        <f ca="1">+IF(OFFSET('Water Data'!$H$28,0,10*ROW('Water Data'!H27))="","",OFFSET('Water Data'!$H$28,0,10*ROW('Water Data'!H27)))</f>
        <v/>
      </c>
      <c r="CG33" s="370" t="str">
        <f ca="1">+IF(OFFSET('Water Data'!$H$29,0,10*ROW('Water Data'!H27))="","",OFFSET('Water Data'!$H$29,0,10*ROW('Water Data'!H27)))</f>
        <v/>
      </c>
      <c r="CH33" s="370" t="str">
        <f ca="1">+IF(OFFSET('Water Data'!$I$27,0,10*ROW('Water Data'!I27))="","",OFFSET('Water Data'!$I$27,0,10*ROW('Water Data'!I27)))</f>
        <v/>
      </c>
      <c r="CI33" s="370" t="str">
        <f ca="1">+IF(OFFSET('Water Data'!$I$28,0,10*ROW('Water Data'!I27))="","",OFFSET('Water Data'!$I$28,0,10*ROW('Water Data'!I27)))</f>
        <v/>
      </c>
      <c r="CJ33" s="370" t="str">
        <f ca="1">+IF(OFFSET('Water Data'!$I$29,0,10*ROW('Water Data'!I27))="","",OFFSET('Water Data'!$I$29,0,10*ROW('Water Data'!I27)))</f>
        <v/>
      </c>
      <c r="CK33" s="370" t="str">
        <f ca="1">+IF(OFFSET('Sanitation Data'!$D$28,0,10*ROW('Sanitation Data'!D27))="","",OFFSET('Sanitation Data'!$D$28,0,10*ROW('Sanitation Data'!D27)))</f>
        <v/>
      </c>
      <c r="CL33" s="370" t="str">
        <f ca="1">+IF(OFFSET('Sanitation Data'!$D$29,0,10*ROW('Sanitation Data'!D27))="","",OFFSET('Sanitation Data'!$D$29,0,10*ROW('Sanitation Data'!D27)))</f>
        <v/>
      </c>
      <c r="CM33" s="370" t="str">
        <f ca="1">+IF(OFFSET('Sanitation Data'!$D$30,0,10*ROW('Sanitation Data'!D27))="","",OFFSET('Sanitation Data'!$D$30,0,10*ROW('Sanitation Data'!D27)))</f>
        <v/>
      </c>
      <c r="CN33" s="370" t="str">
        <f ca="1">+IF(OFFSET('Sanitation Data'!$D$31,0,10*ROW('Sanitation Data'!D27))="","",OFFSET('Sanitation Data'!$D$31,0,10*ROW('Sanitation Data'!D27)))</f>
        <v/>
      </c>
      <c r="CO33" s="370" t="str">
        <f ca="1">+IF(OFFSET('Sanitation Data'!$D$32,0,10*ROW('Sanitation Data'!D27))="","",OFFSET('Sanitation Data'!$D$32,0,10*ROW('Sanitation Data'!D27)))</f>
        <v/>
      </c>
      <c r="CP33" s="370" t="str">
        <f ca="1">+IF(OFFSET('Sanitation Data'!$E$28,0,10*ROW('Sanitation Data'!E27))="","",OFFSET('Sanitation Data'!$E$28,0,10*ROW('Sanitation Data'!E27)))</f>
        <v/>
      </c>
      <c r="CQ33" s="370" t="str">
        <f ca="1">+IF(OFFSET('Sanitation Data'!$E$29,0,10*ROW('Sanitation Data'!E27))="","",OFFSET('Sanitation Data'!$E$29,0,10*ROW('Sanitation Data'!E27)))</f>
        <v/>
      </c>
      <c r="CR33" s="370" t="str">
        <f ca="1">+IF(OFFSET('Sanitation Data'!$E$30,0,10*ROW('Sanitation Data'!E27))="","",OFFSET('Sanitation Data'!$E$30,0,10*ROW('Sanitation Data'!E27)))</f>
        <v/>
      </c>
      <c r="CS33" s="370" t="str">
        <f ca="1">+IF(OFFSET('Sanitation Data'!$E$31,0,10*ROW('Sanitation Data'!E27))="","",OFFSET('Sanitation Data'!$E$31,0,10*ROW('Sanitation Data'!E27)))</f>
        <v/>
      </c>
      <c r="CT33" s="370" t="str">
        <f ca="1">+IF(OFFSET('Sanitation Data'!$E$32,0,10*ROW('Sanitation Data'!E27))="","",OFFSET('Sanitation Data'!$E$32,0,10*ROW('Sanitation Data'!E27)))</f>
        <v/>
      </c>
      <c r="CU33" s="370" t="str">
        <f ca="1">+IF(OFFSET('Sanitation Data'!$F$28,0,10*ROW('Sanitation Data'!F27))="","",OFFSET('Sanitation Data'!$F$28,0,10*ROW('Sanitation Data'!F27)))</f>
        <v/>
      </c>
      <c r="CV33" s="370" t="str">
        <f ca="1">+IF(OFFSET('Sanitation Data'!$F$29,0,10*ROW('Sanitation Data'!F27))="","",OFFSET('Sanitation Data'!$F$29,0,10*ROW('Sanitation Data'!F27)))</f>
        <v/>
      </c>
      <c r="CW33" s="370" t="str">
        <f ca="1">+IF(OFFSET('Sanitation Data'!$F$30,0,10*ROW('Sanitation Data'!F27))="","",OFFSET('Sanitation Data'!$F$30,0,10*ROW('Sanitation Data'!F27)))</f>
        <v/>
      </c>
      <c r="CX33" s="370" t="str">
        <f ca="1">+IF(OFFSET('Sanitation Data'!$F$31,0,10*ROW('Sanitation Data'!F27))="","",OFFSET('Sanitation Data'!$F$31,0,10*ROW('Sanitation Data'!F27)))</f>
        <v/>
      </c>
      <c r="CY33" s="370" t="str">
        <f ca="1">+IF(OFFSET('Sanitation Data'!$F$32,0,10*ROW('Sanitation Data'!F27))="","",OFFSET('Sanitation Data'!$F$32,0,10*ROW('Sanitation Data'!F27)))</f>
        <v/>
      </c>
      <c r="CZ33" s="370" t="str">
        <f ca="1">+IF(OFFSET('Sanitation Data'!$G$28,0,10*ROW('Sanitation Data'!G27))="","",OFFSET('Sanitation Data'!$G$28,0,10*ROW('Sanitation Data'!G27)))</f>
        <v/>
      </c>
      <c r="DA33" s="370" t="str">
        <f ca="1">+IF(OFFSET('Sanitation Data'!$G$29,0,10*ROW('Sanitation Data'!G27))="","",OFFSET('Sanitation Data'!$G$29,0,10*ROW('Sanitation Data'!G27)))</f>
        <v/>
      </c>
      <c r="DB33" s="370" t="str">
        <f ca="1">+IF(OFFSET('Sanitation Data'!$G$30,0,10*ROW('Sanitation Data'!G27))="","",OFFSET('Sanitation Data'!$G$30,0,10*ROW('Sanitation Data'!G27)))</f>
        <v/>
      </c>
      <c r="DC33" s="370" t="str">
        <f ca="1">+IF(OFFSET('Sanitation Data'!$G$31,0,10*ROW('Sanitation Data'!G27))="","",OFFSET('Sanitation Data'!$G$31,0,10*ROW('Sanitation Data'!G27)))</f>
        <v/>
      </c>
      <c r="DD33" s="370" t="str">
        <f ca="1">+IF(OFFSET('Sanitation Data'!$G$32,0,10*ROW('Sanitation Data'!G27))="","",OFFSET('Sanitation Data'!$G$32,0,10*ROW('Sanitation Data'!G27)))</f>
        <v/>
      </c>
      <c r="DE33" s="370" t="str">
        <f ca="1">+IF(OFFSET('Sanitation Data'!$H$28,0,10*ROW('Sanitation Data'!H27))="","",OFFSET('Sanitation Data'!$H$28,0,10*ROW('Sanitation Data'!H27)))</f>
        <v/>
      </c>
      <c r="DF33" s="370" t="str">
        <f ca="1">+IF(OFFSET('Sanitation Data'!$H$29,0,10*ROW('Sanitation Data'!H27))="","",OFFSET('Sanitation Data'!$H$29,0,10*ROW('Sanitation Data'!H27)))</f>
        <v/>
      </c>
      <c r="DG33" s="370" t="str">
        <f ca="1">+IF(OFFSET('Sanitation Data'!$H$30,0,10*ROW('Sanitation Data'!H27))="","",OFFSET('Sanitation Data'!$H$30,0,10*ROW('Sanitation Data'!H27)))</f>
        <v/>
      </c>
      <c r="DH33" s="370" t="str">
        <f ca="1">+IF(OFFSET('Sanitation Data'!$H$31,0,10*ROW('Sanitation Data'!H27))="","",OFFSET('Sanitation Data'!$H$31,0,10*ROW('Sanitation Data'!H27)))</f>
        <v/>
      </c>
      <c r="DI33" s="370" t="str">
        <f ca="1">+IF(OFFSET('Sanitation Data'!$H$32,0,10*ROW('Sanitation Data'!H27))="","",OFFSET('Sanitation Data'!$H$32,0,10*ROW('Sanitation Data'!H27)))</f>
        <v/>
      </c>
      <c r="DJ33" s="370" t="str">
        <f ca="1">+IF(OFFSET('Sanitation Data'!$I$28,0,10*ROW('Sanitation Data'!I27))="","",OFFSET('Sanitation Data'!$I$28,0,10*ROW('Sanitation Data'!I27)))</f>
        <v/>
      </c>
      <c r="DK33" s="370" t="str">
        <f ca="1">+IF(OFFSET('Sanitation Data'!$I$29,0,10*ROW('Sanitation Data'!I27))="","",OFFSET('Sanitation Data'!$I$29,0,10*ROW('Sanitation Data'!I27)))</f>
        <v/>
      </c>
      <c r="DL33" s="370" t="str">
        <f ca="1">+IF(OFFSET('Sanitation Data'!$I$30,0,10*ROW('Sanitation Data'!I27))="","",OFFSET('Sanitation Data'!$I$30,0,10*ROW('Sanitation Data'!I27)))</f>
        <v/>
      </c>
      <c r="DM33" s="370" t="str">
        <f ca="1">+IF(OFFSET('Sanitation Data'!$I$31,0,10*ROW('Sanitation Data'!I27))="","",OFFSET('Sanitation Data'!$I$31,0,10*ROW('Sanitation Data'!I27)))</f>
        <v/>
      </c>
      <c r="DN33" s="370" t="str">
        <f ca="1">+IF(OFFSET('Sanitation Data'!$I$32,0,10*ROW('Sanitation Data'!I27))="","",OFFSET('Sanitation Data'!$I$32,0,10*ROW('Sanitation Data'!I27)))</f>
        <v/>
      </c>
      <c r="DO33" s="370" t="str">
        <f ca="1">+IF(OFFSET('Hygiene Data'!$D$11,0,10*ROW('Hygiene Data'!D27))="","",OFFSET('Hygiene Data'!$D$11,0,10*ROW('Hygiene Data'!D27)))</f>
        <v/>
      </c>
      <c r="DP33" s="370" t="str">
        <f ca="1">+IF(OFFSET('Hygiene Data'!$D$12,0,10*ROW('Hygiene Data'!D27))="","",OFFSET('Hygiene Data'!$D$12,0,10*ROW('Hygiene Data'!D27)))</f>
        <v/>
      </c>
      <c r="DQ33" s="370" t="str">
        <f ca="1">+IF(OFFSET('Hygiene Data'!$D$13,0,10*ROW('Hygiene Data'!D27))="","",OFFSET('Hygiene Data'!$D$13,0,10*ROW('Hygiene Data'!D27)))</f>
        <v/>
      </c>
      <c r="DR33" s="370" t="str">
        <f ca="1">+IF(OFFSET('Hygiene Data'!$E$11,0,10*ROW('Hygiene Data'!E27))="","",OFFSET('Hygiene Data'!$E$11,0,10*ROW('Hygiene Data'!E27)))</f>
        <v/>
      </c>
      <c r="DS33" s="370" t="str">
        <f ca="1">+IF(OFFSET('Hygiene Data'!$E$12,0,10*ROW('Hygiene Data'!E27))="","",OFFSET('Hygiene Data'!$E$12,0,10*ROW('Hygiene Data'!E27)))</f>
        <v/>
      </c>
      <c r="DT33" s="370" t="str">
        <f ca="1">+IF(OFFSET('Hygiene Data'!$E$13,0,10*ROW('Hygiene Data'!E27))="","",OFFSET('Hygiene Data'!$E$13,0,10*ROW('Hygiene Data'!E27)))</f>
        <v/>
      </c>
      <c r="DU33" s="370" t="str">
        <f ca="1">+IF(OFFSET('Hygiene Data'!$F$11,0,10*ROW('Hygiene Data'!F27))="","",OFFSET('Hygiene Data'!$F$11,0,10*ROW('Hygiene Data'!F27)))</f>
        <v/>
      </c>
      <c r="DV33" s="370" t="str">
        <f ca="1">+IF(OFFSET('Hygiene Data'!$F$12,0,10*ROW('Hygiene Data'!F27))="","",OFFSET('Hygiene Data'!$F$12,0,10*ROW('Hygiene Data'!F27)))</f>
        <v/>
      </c>
      <c r="DW33" s="370" t="str">
        <f ca="1">+IF(OFFSET('Hygiene Data'!$F$13,0,10*ROW('Hygiene Data'!F27))="","",OFFSET('Hygiene Data'!$F$13,0,10*ROW('Hygiene Data'!F27)))</f>
        <v/>
      </c>
      <c r="DX33" s="370" t="str">
        <f ca="1">+IF(OFFSET('Hygiene Data'!$G$11,0,10*ROW('Hygiene Data'!G27))="","",OFFSET('Hygiene Data'!$G$11,0,10*ROW('Hygiene Data'!G27)))</f>
        <v/>
      </c>
      <c r="DY33" s="370" t="str">
        <f ca="1">+IF(OFFSET('Hygiene Data'!$G$12,0,10*ROW('Hygiene Data'!G27))="","",OFFSET('Hygiene Data'!$G$12,0,10*ROW('Hygiene Data'!G27)))</f>
        <v/>
      </c>
      <c r="DZ33" s="370" t="str">
        <f ca="1">+IF(OFFSET('Hygiene Data'!$G$13,0,10*ROW('Hygiene Data'!G27))="","",OFFSET('Hygiene Data'!$G$13,0,10*ROW('Hygiene Data'!G27)))</f>
        <v/>
      </c>
      <c r="EA33" s="370" t="str">
        <f ca="1">+IF(OFFSET('Hygiene Data'!$H$11,0,10*ROW('Hygiene Data'!H27))="","",OFFSET('Hygiene Data'!$H$11,0,10*ROW('Hygiene Data'!H27)))</f>
        <v/>
      </c>
      <c r="EB33" s="370" t="str">
        <f ca="1">+IF(OFFSET('Hygiene Data'!$H$12,0,10*ROW('Hygiene Data'!H27))="","",OFFSET('Hygiene Data'!$H$12,0,10*ROW('Hygiene Data'!H27)))</f>
        <v/>
      </c>
      <c r="EC33" s="370" t="str">
        <f ca="1">+IF(OFFSET('Hygiene Data'!$H$13,0,10*ROW('Hygiene Data'!H27))="","",OFFSET('Hygiene Data'!$H$13,0,10*ROW('Hygiene Data'!H27)))</f>
        <v/>
      </c>
      <c r="ED33" s="370" t="str">
        <f ca="1">+IF(OFFSET('Hygiene Data'!$I$11,0,10*ROW('Hygiene Data'!I27))="","",OFFSET('Hygiene Data'!$I$11,0,10*ROW('Hygiene Data'!I27)))</f>
        <v/>
      </c>
      <c r="EE33" s="370" t="str">
        <f ca="1">+IF(OFFSET('Hygiene Data'!$I$12,0,10*ROW('Hygiene Data'!I27))="","",OFFSET('Hygiene Data'!$I$12,0,10*ROW('Hygiene Data'!I27)))</f>
        <v/>
      </c>
      <c r="EF33" s="370" t="str">
        <f ca="1">+IF(OFFSET('Hygiene Data'!$I$13,0,10*ROW('Hygiene Data'!I27))="","",OFFSET('Hygiene Data'!$I$13,0,10*ROW('Hygiene Data'!I27)))</f>
        <v/>
      </c>
    </row>
    <row r="34" spans="1:136" x14ac:dyDescent="0.25">
      <c r="A34" s="479" t="str">
        <f ca="1">+IF(OFFSET('Water Data'!$B$2,0,10*ROW('Water Data'!E28))="","",OFFSET('Water Data'!$B$2,0,10*ROW('Water Data'!E28)))</f>
        <v/>
      </c>
      <c r="B34" s="47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6" t="str">
        <f t="shared" ca="1" si="0"/>
        <v/>
      </c>
      <c r="D34" s="50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0" t="str">
        <f ca="1">+IF(OFFSET('Water Data'!$D$27,0,10*ROW('Water Data'!D28))="","",OFFSET('Water Data'!$D$27,0,10*ROW('Water Data'!D28)))</f>
        <v/>
      </c>
      <c r="BT34" s="370" t="str">
        <f ca="1">+IF(OFFSET('Water Data'!$D$28,0,10*ROW('Water Data'!D28))="","",OFFSET('Water Data'!$D$28,0,10*ROW('Water Data'!D28)))</f>
        <v/>
      </c>
      <c r="BU34" s="370" t="str">
        <f ca="1">+IF(OFFSET('Water Data'!$D$29,0,10*ROW('Water Data'!D28))="","",OFFSET('Water Data'!$D$29,0,10*ROW('Water Data'!D28)))</f>
        <v/>
      </c>
      <c r="BV34" s="370" t="str">
        <f ca="1">+IF(OFFSET('Water Data'!$E$27,0,10*ROW('Water Data'!E28))="","",OFFSET('Water Data'!$E$27,0,10*ROW('Water Data'!E28)))</f>
        <v/>
      </c>
      <c r="BW34" s="370" t="str">
        <f ca="1">+IF(OFFSET('Water Data'!$E$28,0,10*ROW('Water Data'!E28))="","",OFFSET('Water Data'!$E$28,0,10*ROW('Water Data'!E28)))</f>
        <v/>
      </c>
      <c r="BX34" s="370" t="str">
        <f ca="1">+IF(OFFSET('Water Data'!$E$29,0,10*ROW('Water Data'!E28))="","",OFFSET('Water Data'!$E$29,0,10*ROW('Water Data'!E28)))</f>
        <v/>
      </c>
      <c r="BY34" s="370" t="str">
        <f ca="1">+IF(OFFSET('Water Data'!$F$27,0,10*ROW('Water Data'!F28))="","",OFFSET('Water Data'!$F$27,0,10*ROW('Water Data'!F28)))</f>
        <v/>
      </c>
      <c r="BZ34" s="370" t="str">
        <f ca="1">+IF(OFFSET('Water Data'!$F$28,0,10*ROW('Water Data'!F28))="","",OFFSET('Water Data'!$F$28,0,10*ROW('Water Data'!F28)))</f>
        <v/>
      </c>
      <c r="CA34" s="370" t="str">
        <f ca="1">+IF(OFFSET('Water Data'!$F$29,0,10*ROW('Water Data'!F28))="","",OFFSET('Water Data'!$F$29,0,10*ROW('Water Data'!F28)))</f>
        <v/>
      </c>
      <c r="CB34" s="370" t="str">
        <f ca="1">+IF(OFFSET('Water Data'!$G$27,0,10*ROW('Water Data'!G28))="","",OFFSET('Water Data'!$G$27,0,10*ROW('Water Data'!G28)))</f>
        <v/>
      </c>
      <c r="CC34" s="370" t="str">
        <f ca="1">+IF(OFFSET('Water Data'!$G$28,0,10*ROW('Water Data'!G28))="","",OFFSET('Water Data'!$G$28,0,10*ROW('Water Data'!G28)))</f>
        <v/>
      </c>
      <c r="CD34" s="370" t="str">
        <f ca="1">+IF(OFFSET('Water Data'!$G$29,0,10*ROW('Water Data'!G28))="","",OFFSET('Water Data'!$G$29,0,10*ROW('Water Data'!G28)))</f>
        <v/>
      </c>
      <c r="CE34" s="370" t="str">
        <f ca="1">+IF(OFFSET('Water Data'!$H$27,0,10*ROW('Water Data'!H28))="","",OFFSET('Water Data'!$H$27,0,10*ROW('Water Data'!H28)))</f>
        <v/>
      </c>
      <c r="CF34" s="370" t="str">
        <f ca="1">+IF(OFFSET('Water Data'!$H$28,0,10*ROW('Water Data'!H28))="","",OFFSET('Water Data'!$H$28,0,10*ROW('Water Data'!H28)))</f>
        <v/>
      </c>
      <c r="CG34" s="370" t="str">
        <f ca="1">+IF(OFFSET('Water Data'!$H$29,0,10*ROW('Water Data'!H28))="","",OFFSET('Water Data'!$H$29,0,10*ROW('Water Data'!H28)))</f>
        <v/>
      </c>
      <c r="CH34" s="370" t="str">
        <f ca="1">+IF(OFFSET('Water Data'!$I$27,0,10*ROW('Water Data'!I28))="","",OFFSET('Water Data'!$I$27,0,10*ROW('Water Data'!I28)))</f>
        <v/>
      </c>
      <c r="CI34" s="370" t="str">
        <f ca="1">+IF(OFFSET('Water Data'!$I$28,0,10*ROW('Water Data'!I28))="","",OFFSET('Water Data'!$I$28,0,10*ROW('Water Data'!I28)))</f>
        <v/>
      </c>
      <c r="CJ34" s="370" t="str">
        <f ca="1">+IF(OFFSET('Water Data'!$I$29,0,10*ROW('Water Data'!I28))="","",OFFSET('Water Data'!$I$29,0,10*ROW('Water Data'!I28)))</f>
        <v/>
      </c>
      <c r="CK34" s="370" t="str">
        <f ca="1">+IF(OFFSET('Sanitation Data'!$D$28,0,10*ROW('Sanitation Data'!D28))="","",OFFSET('Sanitation Data'!$D$28,0,10*ROW('Sanitation Data'!D28)))</f>
        <v/>
      </c>
      <c r="CL34" s="370" t="str">
        <f ca="1">+IF(OFFSET('Sanitation Data'!$D$29,0,10*ROW('Sanitation Data'!D28))="","",OFFSET('Sanitation Data'!$D$29,0,10*ROW('Sanitation Data'!D28)))</f>
        <v/>
      </c>
      <c r="CM34" s="370" t="str">
        <f ca="1">+IF(OFFSET('Sanitation Data'!$D$30,0,10*ROW('Sanitation Data'!D28))="","",OFFSET('Sanitation Data'!$D$30,0,10*ROW('Sanitation Data'!D28)))</f>
        <v/>
      </c>
      <c r="CN34" s="370" t="str">
        <f ca="1">+IF(OFFSET('Sanitation Data'!$D$31,0,10*ROW('Sanitation Data'!D28))="","",OFFSET('Sanitation Data'!$D$31,0,10*ROW('Sanitation Data'!D28)))</f>
        <v/>
      </c>
      <c r="CO34" s="370" t="str">
        <f ca="1">+IF(OFFSET('Sanitation Data'!$D$32,0,10*ROW('Sanitation Data'!D28))="","",OFFSET('Sanitation Data'!$D$32,0,10*ROW('Sanitation Data'!D28)))</f>
        <v/>
      </c>
      <c r="CP34" s="370" t="str">
        <f ca="1">+IF(OFFSET('Sanitation Data'!$E$28,0,10*ROW('Sanitation Data'!E28))="","",OFFSET('Sanitation Data'!$E$28,0,10*ROW('Sanitation Data'!E28)))</f>
        <v/>
      </c>
      <c r="CQ34" s="370" t="str">
        <f ca="1">+IF(OFFSET('Sanitation Data'!$E$29,0,10*ROW('Sanitation Data'!E28))="","",OFFSET('Sanitation Data'!$E$29,0,10*ROW('Sanitation Data'!E28)))</f>
        <v/>
      </c>
      <c r="CR34" s="370" t="str">
        <f ca="1">+IF(OFFSET('Sanitation Data'!$E$30,0,10*ROW('Sanitation Data'!E28))="","",OFFSET('Sanitation Data'!$E$30,0,10*ROW('Sanitation Data'!E28)))</f>
        <v/>
      </c>
      <c r="CS34" s="370" t="str">
        <f ca="1">+IF(OFFSET('Sanitation Data'!$E$31,0,10*ROW('Sanitation Data'!E28))="","",OFFSET('Sanitation Data'!$E$31,0,10*ROW('Sanitation Data'!E28)))</f>
        <v/>
      </c>
      <c r="CT34" s="370" t="str">
        <f ca="1">+IF(OFFSET('Sanitation Data'!$E$32,0,10*ROW('Sanitation Data'!E28))="","",OFFSET('Sanitation Data'!$E$32,0,10*ROW('Sanitation Data'!E28)))</f>
        <v/>
      </c>
      <c r="CU34" s="370" t="str">
        <f ca="1">+IF(OFFSET('Sanitation Data'!$F$28,0,10*ROW('Sanitation Data'!F28))="","",OFFSET('Sanitation Data'!$F$28,0,10*ROW('Sanitation Data'!F28)))</f>
        <v/>
      </c>
      <c r="CV34" s="370" t="str">
        <f ca="1">+IF(OFFSET('Sanitation Data'!$F$29,0,10*ROW('Sanitation Data'!F28))="","",OFFSET('Sanitation Data'!$F$29,0,10*ROW('Sanitation Data'!F28)))</f>
        <v/>
      </c>
      <c r="CW34" s="370" t="str">
        <f ca="1">+IF(OFFSET('Sanitation Data'!$F$30,0,10*ROW('Sanitation Data'!F28))="","",OFFSET('Sanitation Data'!$F$30,0,10*ROW('Sanitation Data'!F28)))</f>
        <v/>
      </c>
      <c r="CX34" s="370" t="str">
        <f ca="1">+IF(OFFSET('Sanitation Data'!$F$31,0,10*ROW('Sanitation Data'!F28))="","",OFFSET('Sanitation Data'!$F$31,0,10*ROW('Sanitation Data'!F28)))</f>
        <v/>
      </c>
      <c r="CY34" s="370" t="str">
        <f ca="1">+IF(OFFSET('Sanitation Data'!$F$32,0,10*ROW('Sanitation Data'!F28))="","",OFFSET('Sanitation Data'!$F$32,0,10*ROW('Sanitation Data'!F28)))</f>
        <v/>
      </c>
      <c r="CZ34" s="370" t="str">
        <f ca="1">+IF(OFFSET('Sanitation Data'!$G$28,0,10*ROW('Sanitation Data'!G28))="","",OFFSET('Sanitation Data'!$G$28,0,10*ROW('Sanitation Data'!G28)))</f>
        <v/>
      </c>
      <c r="DA34" s="370" t="str">
        <f ca="1">+IF(OFFSET('Sanitation Data'!$G$29,0,10*ROW('Sanitation Data'!G28))="","",OFFSET('Sanitation Data'!$G$29,0,10*ROW('Sanitation Data'!G28)))</f>
        <v/>
      </c>
      <c r="DB34" s="370" t="str">
        <f ca="1">+IF(OFFSET('Sanitation Data'!$G$30,0,10*ROW('Sanitation Data'!G28))="","",OFFSET('Sanitation Data'!$G$30,0,10*ROW('Sanitation Data'!G28)))</f>
        <v/>
      </c>
      <c r="DC34" s="370" t="str">
        <f ca="1">+IF(OFFSET('Sanitation Data'!$G$31,0,10*ROW('Sanitation Data'!G28))="","",OFFSET('Sanitation Data'!$G$31,0,10*ROW('Sanitation Data'!G28)))</f>
        <v/>
      </c>
      <c r="DD34" s="370" t="str">
        <f ca="1">+IF(OFFSET('Sanitation Data'!$G$32,0,10*ROW('Sanitation Data'!G28))="","",OFFSET('Sanitation Data'!$G$32,0,10*ROW('Sanitation Data'!G28)))</f>
        <v/>
      </c>
      <c r="DE34" s="370" t="str">
        <f ca="1">+IF(OFFSET('Sanitation Data'!$H$28,0,10*ROW('Sanitation Data'!H28))="","",OFFSET('Sanitation Data'!$H$28,0,10*ROW('Sanitation Data'!H28)))</f>
        <v/>
      </c>
      <c r="DF34" s="370" t="str">
        <f ca="1">+IF(OFFSET('Sanitation Data'!$H$29,0,10*ROW('Sanitation Data'!H28))="","",OFFSET('Sanitation Data'!$H$29,0,10*ROW('Sanitation Data'!H28)))</f>
        <v/>
      </c>
      <c r="DG34" s="370" t="str">
        <f ca="1">+IF(OFFSET('Sanitation Data'!$H$30,0,10*ROW('Sanitation Data'!H28))="","",OFFSET('Sanitation Data'!$H$30,0,10*ROW('Sanitation Data'!H28)))</f>
        <v/>
      </c>
      <c r="DH34" s="370" t="str">
        <f ca="1">+IF(OFFSET('Sanitation Data'!$H$31,0,10*ROW('Sanitation Data'!H28))="","",OFFSET('Sanitation Data'!$H$31,0,10*ROW('Sanitation Data'!H28)))</f>
        <v/>
      </c>
      <c r="DI34" s="370" t="str">
        <f ca="1">+IF(OFFSET('Sanitation Data'!$H$32,0,10*ROW('Sanitation Data'!H28))="","",OFFSET('Sanitation Data'!$H$32,0,10*ROW('Sanitation Data'!H28)))</f>
        <v/>
      </c>
      <c r="DJ34" s="370" t="str">
        <f ca="1">+IF(OFFSET('Sanitation Data'!$I$28,0,10*ROW('Sanitation Data'!I28))="","",OFFSET('Sanitation Data'!$I$28,0,10*ROW('Sanitation Data'!I28)))</f>
        <v/>
      </c>
      <c r="DK34" s="370" t="str">
        <f ca="1">+IF(OFFSET('Sanitation Data'!$I$29,0,10*ROW('Sanitation Data'!I28))="","",OFFSET('Sanitation Data'!$I$29,0,10*ROW('Sanitation Data'!I28)))</f>
        <v/>
      </c>
      <c r="DL34" s="370" t="str">
        <f ca="1">+IF(OFFSET('Sanitation Data'!$I$30,0,10*ROW('Sanitation Data'!I28))="","",OFFSET('Sanitation Data'!$I$30,0,10*ROW('Sanitation Data'!I28)))</f>
        <v/>
      </c>
      <c r="DM34" s="370" t="str">
        <f ca="1">+IF(OFFSET('Sanitation Data'!$I$31,0,10*ROW('Sanitation Data'!I28))="","",OFFSET('Sanitation Data'!$I$31,0,10*ROW('Sanitation Data'!I28)))</f>
        <v/>
      </c>
      <c r="DN34" s="370" t="str">
        <f ca="1">+IF(OFFSET('Sanitation Data'!$I$32,0,10*ROW('Sanitation Data'!I28))="","",OFFSET('Sanitation Data'!$I$32,0,10*ROW('Sanitation Data'!I28)))</f>
        <v/>
      </c>
      <c r="DO34" s="370" t="str">
        <f ca="1">+IF(OFFSET('Hygiene Data'!$D$11,0,10*ROW('Hygiene Data'!D28))="","",OFFSET('Hygiene Data'!$D$11,0,10*ROW('Hygiene Data'!D28)))</f>
        <v/>
      </c>
      <c r="DP34" s="370" t="str">
        <f ca="1">+IF(OFFSET('Hygiene Data'!$D$12,0,10*ROW('Hygiene Data'!D28))="","",OFFSET('Hygiene Data'!$D$12,0,10*ROW('Hygiene Data'!D28)))</f>
        <v/>
      </c>
      <c r="DQ34" s="370" t="str">
        <f ca="1">+IF(OFFSET('Hygiene Data'!$D$13,0,10*ROW('Hygiene Data'!D28))="","",OFFSET('Hygiene Data'!$D$13,0,10*ROW('Hygiene Data'!D28)))</f>
        <v/>
      </c>
      <c r="DR34" s="370" t="str">
        <f ca="1">+IF(OFFSET('Hygiene Data'!$E$11,0,10*ROW('Hygiene Data'!E28))="","",OFFSET('Hygiene Data'!$E$11,0,10*ROW('Hygiene Data'!E28)))</f>
        <v/>
      </c>
      <c r="DS34" s="370" t="str">
        <f ca="1">+IF(OFFSET('Hygiene Data'!$E$12,0,10*ROW('Hygiene Data'!E28))="","",OFFSET('Hygiene Data'!$E$12,0,10*ROW('Hygiene Data'!E28)))</f>
        <v/>
      </c>
      <c r="DT34" s="370" t="str">
        <f ca="1">+IF(OFFSET('Hygiene Data'!$E$13,0,10*ROW('Hygiene Data'!E28))="","",OFFSET('Hygiene Data'!$E$13,0,10*ROW('Hygiene Data'!E28)))</f>
        <v/>
      </c>
      <c r="DU34" s="370" t="str">
        <f ca="1">+IF(OFFSET('Hygiene Data'!$F$11,0,10*ROW('Hygiene Data'!F28))="","",OFFSET('Hygiene Data'!$F$11,0,10*ROW('Hygiene Data'!F28)))</f>
        <v/>
      </c>
      <c r="DV34" s="370" t="str">
        <f ca="1">+IF(OFFSET('Hygiene Data'!$F$12,0,10*ROW('Hygiene Data'!F28))="","",OFFSET('Hygiene Data'!$F$12,0,10*ROW('Hygiene Data'!F28)))</f>
        <v/>
      </c>
      <c r="DW34" s="370" t="str">
        <f ca="1">+IF(OFFSET('Hygiene Data'!$F$13,0,10*ROW('Hygiene Data'!F28))="","",OFFSET('Hygiene Data'!$F$13,0,10*ROW('Hygiene Data'!F28)))</f>
        <v/>
      </c>
      <c r="DX34" s="370" t="str">
        <f ca="1">+IF(OFFSET('Hygiene Data'!$G$11,0,10*ROW('Hygiene Data'!G28))="","",OFFSET('Hygiene Data'!$G$11,0,10*ROW('Hygiene Data'!G28)))</f>
        <v/>
      </c>
      <c r="DY34" s="370" t="str">
        <f ca="1">+IF(OFFSET('Hygiene Data'!$G$12,0,10*ROW('Hygiene Data'!G28))="","",OFFSET('Hygiene Data'!$G$12,0,10*ROW('Hygiene Data'!G28)))</f>
        <v/>
      </c>
      <c r="DZ34" s="370" t="str">
        <f ca="1">+IF(OFFSET('Hygiene Data'!$G$13,0,10*ROW('Hygiene Data'!G28))="","",OFFSET('Hygiene Data'!$G$13,0,10*ROW('Hygiene Data'!G28)))</f>
        <v/>
      </c>
      <c r="EA34" s="370" t="str">
        <f ca="1">+IF(OFFSET('Hygiene Data'!$H$11,0,10*ROW('Hygiene Data'!H28))="","",OFFSET('Hygiene Data'!$H$11,0,10*ROW('Hygiene Data'!H28)))</f>
        <v/>
      </c>
      <c r="EB34" s="370" t="str">
        <f ca="1">+IF(OFFSET('Hygiene Data'!$H$12,0,10*ROW('Hygiene Data'!H28))="","",OFFSET('Hygiene Data'!$H$12,0,10*ROW('Hygiene Data'!H28)))</f>
        <v/>
      </c>
      <c r="EC34" s="370" t="str">
        <f ca="1">+IF(OFFSET('Hygiene Data'!$H$13,0,10*ROW('Hygiene Data'!H28))="","",OFFSET('Hygiene Data'!$H$13,0,10*ROW('Hygiene Data'!H28)))</f>
        <v/>
      </c>
      <c r="ED34" s="370" t="str">
        <f ca="1">+IF(OFFSET('Hygiene Data'!$I$11,0,10*ROW('Hygiene Data'!I28))="","",OFFSET('Hygiene Data'!$I$11,0,10*ROW('Hygiene Data'!I28)))</f>
        <v/>
      </c>
      <c r="EE34" s="370" t="str">
        <f ca="1">+IF(OFFSET('Hygiene Data'!$I$12,0,10*ROW('Hygiene Data'!I28))="","",OFFSET('Hygiene Data'!$I$12,0,10*ROW('Hygiene Data'!I28)))</f>
        <v/>
      </c>
      <c r="EF34" s="370" t="str">
        <f ca="1">+IF(OFFSET('Hygiene Data'!$I$13,0,10*ROW('Hygiene Data'!I28))="","",OFFSET('Hygiene Data'!$I$13,0,10*ROW('Hygiene Data'!I28)))</f>
        <v/>
      </c>
    </row>
    <row r="35" spans="1:136" x14ac:dyDescent="0.25">
      <c r="A35" s="479" t="str">
        <f ca="1">+IF(OFFSET('Water Data'!$B$2,0,10*ROW('Water Data'!E29))="","",OFFSET('Water Data'!$B$2,0,10*ROW('Water Data'!E29)))</f>
        <v/>
      </c>
      <c r="B35" s="47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6" t="str">
        <f t="shared" ca="1" si="0"/>
        <v/>
      </c>
      <c r="D35" s="50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0" t="str">
        <f ca="1">+IF(OFFSET('Water Data'!$D$27,0,10*ROW('Water Data'!D29))="","",OFFSET('Water Data'!$D$27,0,10*ROW('Water Data'!D29)))</f>
        <v/>
      </c>
      <c r="BT35" s="370" t="str">
        <f ca="1">+IF(OFFSET('Water Data'!$D$28,0,10*ROW('Water Data'!D29))="","",OFFSET('Water Data'!$D$28,0,10*ROW('Water Data'!D29)))</f>
        <v/>
      </c>
      <c r="BU35" s="370" t="str">
        <f ca="1">+IF(OFFSET('Water Data'!$D$29,0,10*ROW('Water Data'!D29))="","",OFFSET('Water Data'!$D$29,0,10*ROW('Water Data'!D29)))</f>
        <v/>
      </c>
      <c r="BV35" s="370" t="str">
        <f ca="1">+IF(OFFSET('Water Data'!$E$27,0,10*ROW('Water Data'!E29))="","",OFFSET('Water Data'!$E$27,0,10*ROW('Water Data'!E29)))</f>
        <v/>
      </c>
      <c r="BW35" s="370" t="str">
        <f ca="1">+IF(OFFSET('Water Data'!$E$28,0,10*ROW('Water Data'!E29))="","",OFFSET('Water Data'!$E$28,0,10*ROW('Water Data'!E29)))</f>
        <v/>
      </c>
      <c r="BX35" s="370" t="str">
        <f ca="1">+IF(OFFSET('Water Data'!$E$29,0,10*ROW('Water Data'!E29))="","",OFFSET('Water Data'!$E$29,0,10*ROW('Water Data'!E29)))</f>
        <v/>
      </c>
      <c r="BY35" s="370" t="str">
        <f ca="1">+IF(OFFSET('Water Data'!$F$27,0,10*ROW('Water Data'!F29))="","",OFFSET('Water Data'!$F$27,0,10*ROW('Water Data'!F29)))</f>
        <v/>
      </c>
      <c r="BZ35" s="370" t="str">
        <f ca="1">+IF(OFFSET('Water Data'!$F$28,0,10*ROW('Water Data'!F29))="","",OFFSET('Water Data'!$F$28,0,10*ROW('Water Data'!F29)))</f>
        <v/>
      </c>
      <c r="CA35" s="370" t="str">
        <f ca="1">+IF(OFFSET('Water Data'!$F$29,0,10*ROW('Water Data'!F29))="","",OFFSET('Water Data'!$F$29,0,10*ROW('Water Data'!F29)))</f>
        <v/>
      </c>
      <c r="CB35" s="370" t="str">
        <f ca="1">+IF(OFFSET('Water Data'!$G$27,0,10*ROW('Water Data'!G29))="","",OFFSET('Water Data'!$G$27,0,10*ROW('Water Data'!G29)))</f>
        <v/>
      </c>
      <c r="CC35" s="370" t="str">
        <f ca="1">+IF(OFFSET('Water Data'!$G$28,0,10*ROW('Water Data'!G29))="","",OFFSET('Water Data'!$G$28,0,10*ROW('Water Data'!G29)))</f>
        <v/>
      </c>
      <c r="CD35" s="370" t="str">
        <f ca="1">+IF(OFFSET('Water Data'!$G$29,0,10*ROW('Water Data'!G29))="","",OFFSET('Water Data'!$G$29,0,10*ROW('Water Data'!G29)))</f>
        <v/>
      </c>
      <c r="CE35" s="370" t="str">
        <f ca="1">+IF(OFFSET('Water Data'!$H$27,0,10*ROW('Water Data'!H29))="","",OFFSET('Water Data'!$H$27,0,10*ROW('Water Data'!H29)))</f>
        <v/>
      </c>
      <c r="CF35" s="370" t="str">
        <f ca="1">+IF(OFFSET('Water Data'!$H$28,0,10*ROW('Water Data'!H29))="","",OFFSET('Water Data'!$H$28,0,10*ROW('Water Data'!H29)))</f>
        <v/>
      </c>
      <c r="CG35" s="370" t="str">
        <f ca="1">+IF(OFFSET('Water Data'!$H$29,0,10*ROW('Water Data'!H29))="","",OFFSET('Water Data'!$H$29,0,10*ROW('Water Data'!H29)))</f>
        <v/>
      </c>
      <c r="CH35" s="370" t="str">
        <f ca="1">+IF(OFFSET('Water Data'!$I$27,0,10*ROW('Water Data'!I29))="","",OFFSET('Water Data'!$I$27,0,10*ROW('Water Data'!I29)))</f>
        <v/>
      </c>
      <c r="CI35" s="370" t="str">
        <f ca="1">+IF(OFFSET('Water Data'!$I$28,0,10*ROW('Water Data'!I29))="","",OFFSET('Water Data'!$I$28,0,10*ROW('Water Data'!I29)))</f>
        <v/>
      </c>
      <c r="CJ35" s="370" t="str">
        <f ca="1">+IF(OFFSET('Water Data'!$I$29,0,10*ROW('Water Data'!I29))="","",OFFSET('Water Data'!$I$29,0,10*ROW('Water Data'!I29)))</f>
        <v/>
      </c>
      <c r="CK35" s="370" t="str">
        <f ca="1">+IF(OFFSET('Sanitation Data'!$D$28,0,10*ROW('Sanitation Data'!D29))="","",OFFSET('Sanitation Data'!$D$28,0,10*ROW('Sanitation Data'!D29)))</f>
        <v/>
      </c>
      <c r="CL35" s="370" t="str">
        <f ca="1">+IF(OFFSET('Sanitation Data'!$D$29,0,10*ROW('Sanitation Data'!D29))="","",OFFSET('Sanitation Data'!$D$29,0,10*ROW('Sanitation Data'!D29)))</f>
        <v/>
      </c>
      <c r="CM35" s="370" t="str">
        <f ca="1">+IF(OFFSET('Sanitation Data'!$D$30,0,10*ROW('Sanitation Data'!D29))="","",OFFSET('Sanitation Data'!$D$30,0,10*ROW('Sanitation Data'!D29)))</f>
        <v/>
      </c>
      <c r="CN35" s="370" t="str">
        <f ca="1">+IF(OFFSET('Sanitation Data'!$D$31,0,10*ROW('Sanitation Data'!D29))="","",OFFSET('Sanitation Data'!$D$31,0,10*ROW('Sanitation Data'!D29)))</f>
        <v/>
      </c>
      <c r="CO35" s="370" t="str">
        <f ca="1">+IF(OFFSET('Sanitation Data'!$D$32,0,10*ROW('Sanitation Data'!D29))="","",OFFSET('Sanitation Data'!$D$32,0,10*ROW('Sanitation Data'!D29)))</f>
        <v/>
      </c>
      <c r="CP35" s="370" t="str">
        <f ca="1">+IF(OFFSET('Sanitation Data'!$E$28,0,10*ROW('Sanitation Data'!E29))="","",OFFSET('Sanitation Data'!$E$28,0,10*ROW('Sanitation Data'!E29)))</f>
        <v/>
      </c>
      <c r="CQ35" s="370" t="str">
        <f ca="1">+IF(OFFSET('Sanitation Data'!$E$29,0,10*ROW('Sanitation Data'!E29))="","",OFFSET('Sanitation Data'!$E$29,0,10*ROW('Sanitation Data'!E29)))</f>
        <v/>
      </c>
      <c r="CR35" s="370" t="str">
        <f ca="1">+IF(OFFSET('Sanitation Data'!$E$30,0,10*ROW('Sanitation Data'!E29))="","",OFFSET('Sanitation Data'!$E$30,0,10*ROW('Sanitation Data'!E29)))</f>
        <v/>
      </c>
      <c r="CS35" s="370" t="str">
        <f ca="1">+IF(OFFSET('Sanitation Data'!$E$31,0,10*ROW('Sanitation Data'!E29))="","",OFFSET('Sanitation Data'!$E$31,0,10*ROW('Sanitation Data'!E29)))</f>
        <v/>
      </c>
      <c r="CT35" s="370" t="str">
        <f ca="1">+IF(OFFSET('Sanitation Data'!$E$32,0,10*ROW('Sanitation Data'!E29))="","",OFFSET('Sanitation Data'!$E$32,0,10*ROW('Sanitation Data'!E29)))</f>
        <v/>
      </c>
      <c r="CU35" s="370" t="str">
        <f ca="1">+IF(OFFSET('Sanitation Data'!$F$28,0,10*ROW('Sanitation Data'!F29))="","",OFFSET('Sanitation Data'!$F$28,0,10*ROW('Sanitation Data'!F29)))</f>
        <v/>
      </c>
      <c r="CV35" s="370" t="str">
        <f ca="1">+IF(OFFSET('Sanitation Data'!$F$29,0,10*ROW('Sanitation Data'!F29))="","",OFFSET('Sanitation Data'!$F$29,0,10*ROW('Sanitation Data'!F29)))</f>
        <v/>
      </c>
      <c r="CW35" s="370" t="str">
        <f ca="1">+IF(OFFSET('Sanitation Data'!$F$30,0,10*ROW('Sanitation Data'!F29))="","",OFFSET('Sanitation Data'!$F$30,0,10*ROW('Sanitation Data'!F29)))</f>
        <v/>
      </c>
      <c r="CX35" s="370" t="str">
        <f ca="1">+IF(OFFSET('Sanitation Data'!$F$31,0,10*ROW('Sanitation Data'!F29))="","",OFFSET('Sanitation Data'!$F$31,0,10*ROW('Sanitation Data'!F29)))</f>
        <v/>
      </c>
      <c r="CY35" s="370" t="str">
        <f ca="1">+IF(OFFSET('Sanitation Data'!$F$32,0,10*ROW('Sanitation Data'!F29))="","",OFFSET('Sanitation Data'!$F$32,0,10*ROW('Sanitation Data'!F29)))</f>
        <v/>
      </c>
      <c r="CZ35" s="370" t="str">
        <f ca="1">+IF(OFFSET('Sanitation Data'!$G$28,0,10*ROW('Sanitation Data'!G29))="","",OFFSET('Sanitation Data'!$G$28,0,10*ROW('Sanitation Data'!G29)))</f>
        <v/>
      </c>
      <c r="DA35" s="370" t="str">
        <f ca="1">+IF(OFFSET('Sanitation Data'!$G$29,0,10*ROW('Sanitation Data'!G29))="","",OFFSET('Sanitation Data'!$G$29,0,10*ROW('Sanitation Data'!G29)))</f>
        <v/>
      </c>
      <c r="DB35" s="370" t="str">
        <f ca="1">+IF(OFFSET('Sanitation Data'!$G$30,0,10*ROW('Sanitation Data'!G29))="","",OFFSET('Sanitation Data'!$G$30,0,10*ROW('Sanitation Data'!G29)))</f>
        <v/>
      </c>
      <c r="DC35" s="370" t="str">
        <f ca="1">+IF(OFFSET('Sanitation Data'!$G$31,0,10*ROW('Sanitation Data'!G29))="","",OFFSET('Sanitation Data'!$G$31,0,10*ROW('Sanitation Data'!G29)))</f>
        <v/>
      </c>
      <c r="DD35" s="370" t="str">
        <f ca="1">+IF(OFFSET('Sanitation Data'!$G$32,0,10*ROW('Sanitation Data'!G29))="","",OFFSET('Sanitation Data'!$G$32,0,10*ROW('Sanitation Data'!G29)))</f>
        <v/>
      </c>
      <c r="DE35" s="370" t="str">
        <f ca="1">+IF(OFFSET('Sanitation Data'!$H$28,0,10*ROW('Sanitation Data'!H29))="","",OFFSET('Sanitation Data'!$H$28,0,10*ROW('Sanitation Data'!H29)))</f>
        <v/>
      </c>
      <c r="DF35" s="370" t="str">
        <f ca="1">+IF(OFFSET('Sanitation Data'!$H$29,0,10*ROW('Sanitation Data'!H29))="","",OFFSET('Sanitation Data'!$H$29,0,10*ROW('Sanitation Data'!H29)))</f>
        <v/>
      </c>
      <c r="DG35" s="370" t="str">
        <f ca="1">+IF(OFFSET('Sanitation Data'!$H$30,0,10*ROW('Sanitation Data'!H29))="","",OFFSET('Sanitation Data'!$H$30,0,10*ROW('Sanitation Data'!H29)))</f>
        <v/>
      </c>
      <c r="DH35" s="370" t="str">
        <f ca="1">+IF(OFFSET('Sanitation Data'!$H$31,0,10*ROW('Sanitation Data'!H29))="","",OFFSET('Sanitation Data'!$H$31,0,10*ROW('Sanitation Data'!H29)))</f>
        <v/>
      </c>
      <c r="DI35" s="370" t="str">
        <f ca="1">+IF(OFFSET('Sanitation Data'!$H$32,0,10*ROW('Sanitation Data'!H29))="","",OFFSET('Sanitation Data'!$H$32,0,10*ROW('Sanitation Data'!H29)))</f>
        <v/>
      </c>
      <c r="DJ35" s="370" t="str">
        <f ca="1">+IF(OFFSET('Sanitation Data'!$I$28,0,10*ROW('Sanitation Data'!I29))="","",OFFSET('Sanitation Data'!$I$28,0,10*ROW('Sanitation Data'!I29)))</f>
        <v/>
      </c>
      <c r="DK35" s="370" t="str">
        <f ca="1">+IF(OFFSET('Sanitation Data'!$I$29,0,10*ROW('Sanitation Data'!I29))="","",OFFSET('Sanitation Data'!$I$29,0,10*ROW('Sanitation Data'!I29)))</f>
        <v/>
      </c>
      <c r="DL35" s="370" t="str">
        <f ca="1">+IF(OFFSET('Sanitation Data'!$I$30,0,10*ROW('Sanitation Data'!I29))="","",OFFSET('Sanitation Data'!$I$30,0,10*ROW('Sanitation Data'!I29)))</f>
        <v/>
      </c>
      <c r="DM35" s="370" t="str">
        <f ca="1">+IF(OFFSET('Sanitation Data'!$I$31,0,10*ROW('Sanitation Data'!I29))="","",OFFSET('Sanitation Data'!$I$31,0,10*ROW('Sanitation Data'!I29)))</f>
        <v/>
      </c>
      <c r="DN35" s="370" t="str">
        <f ca="1">+IF(OFFSET('Sanitation Data'!$I$32,0,10*ROW('Sanitation Data'!I29))="","",OFFSET('Sanitation Data'!$I$32,0,10*ROW('Sanitation Data'!I29)))</f>
        <v/>
      </c>
      <c r="DO35" s="370" t="str">
        <f ca="1">+IF(OFFSET('Hygiene Data'!$D$11,0,10*ROW('Hygiene Data'!D29))="","",OFFSET('Hygiene Data'!$D$11,0,10*ROW('Hygiene Data'!D29)))</f>
        <v/>
      </c>
      <c r="DP35" s="370" t="str">
        <f ca="1">+IF(OFFSET('Hygiene Data'!$D$12,0,10*ROW('Hygiene Data'!D29))="","",OFFSET('Hygiene Data'!$D$12,0,10*ROW('Hygiene Data'!D29)))</f>
        <v/>
      </c>
      <c r="DQ35" s="370" t="str">
        <f ca="1">+IF(OFFSET('Hygiene Data'!$D$13,0,10*ROW('Hygiene Data'!D29))="","",OFFSET('Hygiene Data'!$D$13,0,10*ROW('Hygiene Data'!D29)))</f>
        <v/>
      </c>
      <c r="DR35" s="370" t="str">
        <f ca="1">+IF(OFFSET('Hygiene Data'!$E$11,0,10*ROW('Hygiene Data'!E29))="","",OFFSET('Hygiene Data'!$E$11,0,10*ROW('Hygiene Data'!E29)))</f>
        <v/>
      </c>
      <c r="DS35" s="370" t="str">
        <f ca="1">+IF(OFFSET('Hygiene Data'!$E$12,0,10*ROW('Hygiene Data'!E29))="","",OFFSET('Hygiene Data'!$E$12,0,10*ROW('Hygiene Data'!E29)))</f>
        <v/>
      </c>
      <c r="DT35" s="370" t="str">
        <f ca="1">+IF(OFFSET('Hygiene Data'!$E$13,0,10*ROW('Hygiene Data'!E29))="","",OFFSET('Hygiene Data'!$E$13,0,10*ROW('Hygiene Data'!E29)))</f>
        <v/>
      </c>
      <c r="DU35" s="370" t="str">
        <f ca="1">+IF(OFFSET('Hygiene Data'!$F$11,0,10*ROW('Hygiene Data'!F29))="","",OFFSET('Hygiene Data'!$F$11,0,10*ROW('Hygiene Data'!F29)))</f>
        <v/>
      </c>
      <c r="DV35" s="370" t="str">
        <f ca="1">+IF(OFFSET('Hygiene Data'!$F$12,0,10*ROW('Hygiene Data'!F29))="","",OFFSET('Hygiene Data'!$F$12,0,10*ROW('Hygiene Data'!F29)))</f>
        <v/>
      </c>
      <c r="DW35" s="370" t="str">
        <f ca="1">+IF(OFFSET('Hygiene Data'!$F$13,0,10*ROW('Hygiene Data'!F29))="","",OFFSET('Hygiene Data'!$F$13,0,10*ROW('Hygiene Data'!F29)))</f>
        <v/>
      </c>
      <c r="DX35" s="370" t="str">
        <f ca="1">+IF(OFFSET('Hygiene Data'!$G$11,0,10*ROW('Hygiene Data'!G29))="","",OFFSET('Hygiene Data'!$G$11,0,10*ROW('Hygiene Data'!G29)))</f>
        <v/>
      </c>
      <c r="DY35" s="370" t="str">
        <f ca="1">+IF(OFFSET('Hygiene Data'!$G$12,0,10*ROW('Hygiene Data'!G29))="","",OFFSET('Hygiene Data'!$G$12,0,10*ROW('Hygiene Data'!G29)))</f>
        <v/>
      </c>
      <c r="DZ35" s="370" t="str">
        <f ca="1">+IF(OFFSET('Hygiene Data'!$G$13,0,10*ROW('Hygiene Data'!G29))="","",OFFSET('Hygiene Data'!$G$13,0,10*ROW('Hygiene Data'!G29)))</f>
        <v/>
      </c>
      <c r="EA35" s="370" t="str">
        <f ca="1">+IF(OFFSET('Hygiene Data'!$H$11,0,10*ROW('Hygiene Data'!H29))="","",OFFSET('Hygiene Data'!$H$11,0,10*ROW('Hygiene Data'!H29)))</f>
        <v/>
      </c>
      <c r="EB35" s="370" t="str">
        <f ca="1">+IF(OFFSET('Hygiene Data'!$H$12,0,10*ROW('Hygiene Data'!H29))="","",OFFSET('Hygiene Data'!$H$12,0,10*ROW('Hygiene Data'!H29)))</f>
        <v/>
      </c>
      <c r="EC35" s="370" t="str">
        <f ca="1">+IF(OFFSET('Hygiene Data'!$H$13,0,10*ROW('Hygiene Data'!H29))="","",OFFSET('Hygiene Data'!$H$13,0,10*ROW('Hygiene Data'!H29)))</f>
        <v/>
      </c>
      <c r="ED35" s="370" t="str">
        <f ca="1">+IF(OFFSET('Hygiene Data'!$I$11,0,10*ROW('Hygiene Data'!I29))="","",OFFSET('Hygiene Data'!$I$11,0,10*ROW('Hygiene Data'!I29)))</f>
        <v/>
      </c>
      <c r="EE35" s="370" t="str">
        <f ca="1">+IF(OFFSET('Hygiene Data'!$I$12,0,10*ROW('Hygiene Data'!I29))="","",OFFSET('Hygiene Data'!$I$12,0,10*ROW('Hygiene Data'!I29)))</f>
        <v/>
      </c>
      <c r="EF35" s="370" t="str">
        <f ca="1">+IF(OFFSET('Hygiene Data'!$I$13,0,10*ROW('Hygiene Data'!I29))="","",OFFSET('Hygiene Data'!$I$13,0,10*ROW('Hygiene Data'!I29)))</f>
        <v/>
      </c>
    </row>
    <row r="36" spans="1:136" x14ac:dyDescent="0.25">
      <c r="A36" s="479" t="str">
        <f ca="1">+IF(OFFSET('Water Data'!$B$2,0,10*ROW('Water Data'!E30))="","",OFFSET('Water Data'!$B$2,0,10*ROW('Water Data'!E30)))</f>
        <v/>
      </c>
      <c r="B36" s="47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6" t="str">
        <f t="shared" ca="1" si="0"/>
        <v/>
      </c>
      <c r="D36" s="50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0" t="str">
        <f ca="1">+IF(OFFSET('Water Data'!$D$27,0,10*ROW('Water Data'!D30))="","",OFFSET('Water Data'!$D$27,0,10*ROW('Water Data'!D30)))</f>
        <v/>
      </c>
      <c r="BT36" s="370" t="str">
        <f ca="1">+IF(OFFSET('Water Data'!$D$28,0,10*ROW('Water Data'!D30))="","",OFFSET('Water Data'!$D$28,0,10*ROW('Water Data'!D30)))</f>
        <v/>
      </c>
      <c r="BU36" s="370" t="str">
        <f ca="1">+IF(OFFSET('Water Data'!$D$29,0,10*ROW('Water Data'!D30))="","",OFFSET('Water Data'!$D$29,0,10*ROW('Water Data'!D30)))</f>
        <v/>
      </c>
      <c r="BV36" s="370" t="str">
        <f ca="1">+IF(OFFSET('Water Data'!$E$27,0,10*ROW('Water Data'!E30))="","",OFFSET('Water Data'!$E$27,0,10*ROW('Water Data'!E30)))</f>
        <v/>
      </c>
      <c r="BW36" s="370" t="str">
        <f ca="1">+IF(OFFSET('Water Data'!$E$28,0,10*ROW('Water Data'!E30))="","",OFFSET('Water Data'!$E$28,0,10*ROW('Water Data'!E30)))</f>
        <v/>
      </c>
      <c r="BX36" s="370" t="str">
        <f ca="1">+IF(OFFSET('Water Data'!$E$29,0,10*ROW('Water Data'!E30))="","",OFFSET('Water Data'!$E$29,0,10*ROW('Water Data'!E30)))</f>
        <v/>
      </c>
      <c r="BY36" s="370" t="str">
        <f ca="1">+IF(OFFSET('Water Data'!$F$27,0,10*ROW('Water Data'!F30))="","",OFFSET('Water Data'!$F$27,0,10*ROW('Water Data'!F30)))</f>
        <v/>
      </c>
      <c r="BZ36" s="370" t="str">
        <f ca="1">+IF(OFFSET('Water Data'!$F$28,0,10*ROW('Water Data'!F30))="","",OFFSET('Water Data'!$F$28,0,10*ROW('Water Data'!F30)))</f>
        <v/>
      </c>
      <c r="CA36" s="370" t="str">
        <f ca="1">+IF(OFFSET('Water Data'!$F$29,0,10*ROW('Water Data'!F30))="","",OFFSET('Water Data'!$F$29,0,10*ROW('Water Data'!F30)))</f>
        <v/>
      </c>
      <c r="CB36" s="370" t="str">
        <f ca="1">+IF(OFFSET('Water Data'!$G$27,0,10*ROW('Water Data'!G30))="","",OFFSET('Water Data'!$G$27,0,10*ROW('Water Data'!G30)))</f>
        <v/>
      </c>
      <c r="CC36" s="370" t="str">
        <f ca="1">+IF(OFFSET('Water Data'!$G$28,0,10*ROW('Water Data'!G30))="","",OFFSET('Water Data'!$G$28,0,10*ROW('Water Data'!G30)))</f>
        <v/>
      </c>
      <c r="CD36" s="370" t="str">
        <f ca="1">+IF(OFFSET('Water Data'!$G$29,0,10*ROW('Water Data'!G30))="","",OFFSET('Water Data'!$G$29,0,10*ROW('Water Data'!G30)))</f>
        <v/>
      </c>
      <c r="CE36" s="370" t="str">
        <f ca="1">+IF(OFFSET('Water Data'!$H$27,0,10*ROW('Water Data'!H30))="","",OFFSET('Water Data'!$H$27,0,10*ROW('Water Data'!H30)))</f>
        <v/>
      </c>
      <c r="CF36" s="370" t="str">
        <f ca="1">+IF(OFFSET('Water Data'!$H$28,0,10*ROW('Water Data'!H30))="","",OFFSET('Water Data'!$H$28,0,10*ROW('Water Data'!H30)))</f>
        <v/>
      </c>
      <c r="CG36" s="370" t="str">
        <f ca="1">+IF(OFFSET('Water Data'!$H$29,0,10*ROW('Water Data'!H30))="","",OFFSET('Water Data'!$H$29,0,10*ROW('Water Data'!H30)))</f>
        <v/>
      </c>
      <c r="CH36" s="370" t="str">
        <f ca="1">+IF(OFFSET('Water Data'!$I$27,0,10*ROW('Water Data'!I30))="","",OFFSET('Water Data'!$I$27,0,10*ROW('Water Data'!I30)))</f>
        <v/>
      </c>
      <c r="CI36" s="370" t="str">
        <f ca="1">+IF(OFFSET('Water Data'!$I$28,0,10*ROW('Water Data'!I30))="","",OFFSET('Water Data'!$I$28,0,10*ROW('Water Data'!I30)))</f>
        <v/>
      </c>
      <c r="CJ36" s="370" t="str">
        <f ca="1">+IF(OFFSET('Water Data'!$I$29,0,10*ROW('Water Data'!I30))="","",OFFSET('Water Data'!$I$29,0,10*ROW('Water Data'!I30)))</f>
        <v/>
      </c>
      <c r="CK36" s="370" t="str">
        <f ca="1">+IF(OFFSET('Sanitation Data'!$D$28,0,10*ROW('Sanitation Data'!D30))="","",OFFSET('Sanitation Data'!$D$28,0,10*ROW('Sanitation Data'!D30)))</f>
        <v/>
      </c>
      <c r="CL36" s="370" t="str">
        <f ca="1">+IF(OFFSET('Sanitation Data'!$D$29,0,10*ROW('Sanitation Data'!D30))="","",OFFSET('Sanitation Data'!$D$29,0,10*ROW('Sanitation Data'!D30)))</f>
        <v/>
      </c>
      <c r="CM36" s="370" t="str">
        <f ca="1">+IF(OFFSET('Sanitation Data'!$D$30,0,10*ROW('Sanitation Data'!D30))="","",OFFSET('Sanitation Data'!$D$30,0,10*ROW('Sanitation Data'!D30)))</f>
        <v/>
      </c>
      <c r="CN36" s="370" t="str">
        <f ca="1">+IF(OFFSET('Sanitation Data'!$D$31,0,10*ROW('Sanitation Data'!D30))="","",OFFSET('Sanitation Data'!$D$31,0,10*ROW('Sanitation Data'!D30)))</f>
        <v/>
      </c>
      <c r="CO36" s="370" t="str">
        <f ca="1">+IF(OFFSET('Sanitation Data'!$D$32,0,10*ROW('Sanitation Data'!D30))="","",OFFSET('Sanitation Data'!$D$32,0,10*ROW('Sanitation Data'!D30)))</f>
        <v/>
      </c>
      <c r="CP36" s="370" t="str">
        <f ca="1">+IF(OFFSET('Sanitation Data'!$E$28,0,10*ROW('Sanitation Data'!E30))="","",OFFSET('Sanitation Data'!$E$28,0,10*ROW('Sanitation Data'!E30)))</f>
        <v/>
      </c>
      <c r="CQ36" s="370" t="str">
        <f ca="1">+IF(OFFSET('Sanitation Data'!$E$29,0,10*ROW('Sanitation Data'!E30))="","",OFFSET('Sanitation Data'!$E$29,0,10*ROW('Sanitation Data'!E30)))</f>
        <v/>
      </c>
      <c r="CR36" s="370" t="str">
        <f ca="1">+IF(OFFSET('Sanitation Data'!$E$30,0,10*ROW('Sanitation Data'!E30))="","",OFFSET('Sanitation Data'!$E$30,0,10*ROW('Sanitation Data'!E30)))</f>
        <v/>
      </c>
      <c r="CS36" s="370" t="str">
        <f ca="1">+IF(OFFSET('Sanitation Data'!$E$31,0,10*ROW('Sanitation Data'!E30))="","",OFFSET('Sanitation Data'!$E$31,0,10*ROW('Sanitation Data'!E30)))</f>
        <v/>
      </c>
      <c r="CT36" s="370" t="str">
        <f ca="1">+IF(OFFSET('Sanitation Data'!$E$32,0,10*ROW('Sanitation Data'!E30))="","",OFFSET('Sanitation Data'!$E$32,0,10*ROW('Sanitation Data'!E30)))</f>
        <v/>
      </c>
      <c r="CU36" s="370" t="str">
        <f ca="1">+IF(OFFSET('Sanitation Data'!$F$28,0,10*ROW('Sanitation Data'!F30))="","",OFFSET('Sanitation Data'!$F$28,0,10*ROW('Sanitation Data'!F30)))</f>
        <v/>
      </c>
      <c r="CV36" s="370" t="str">
        <f ca="1">+IF(OFFSET('Sanitation Data'!$F$29,0,10*ROW('Sanitation Data'!F30))="","",OFFSET('Sanitation Data'!$F$29,0,10*ROW('Sanitation Data'!F30)))</f>
        <v/>
      </c>
      <c r="CW36" s="370" t="str">
        <f ca="1">+IF(OFFSET('Sanitation Data'!$F$30,0,10*ROW('Sanitation Data'!F30))="","",OFFSET('Sanitation Data'!$F$30,0,10*ROW('Sanitation Data'!F30)))</f>
        <v/>
      </c>
      <c r="CX36" s="370" t="str">
        <f ca="1">+IF(OFFSET('Sanitation Data'!$F$31,0,10*ROW('Sanitation Data'!F30))="","",OFFSET('Sanitation Data'!$F$31,0,10*ROW('Sanitation Data'!F30)))</f>
        <v/>
      </c>
      <c r="CY36" s="370" t="str">
        <f ca="1">+IF(OFFSET('Sanitation Data'!$F$32,0,10*ROW('Sanitation Data'!F30))="","",OFFSET('Sanitation Data'!$F$32,0,10*ROW('Sanitation Data'!F30)))</f>
        <v/>
      </c>
      <c r="CZ36" s="370" t="str">
        <f ca="1">+IF(OFFSET('Sanitation Data'!$G$28,0,10*ROW('Sanitation Data'!G30))="","",OFFSET('Sanitation Data'!$G$28,0,10*ROW('Sanitation Data'!G30)))</f>
        <v/>
      </c>
      <c r="DA36" s="370" t="str">
        <f ca="1">+IF(OFFSET('Sanitation Data'!$G$29,0,10*ROW('Sanitation Data'!G30))="","",OFFSET('Sanitation Data'!$G$29,0,10*ROW('Sanitation Data'!G30)))</f>
        <v/>
      </c>
      <c r="DB36" s="370" t="str">
        <f ca="1">+IF(OFFSET('Sanitation Data'!$G$30,0,10*ROW('Sanitation Data'!G30))="","",OFFSET('Sanitation Data'!$G$30,0,10*ROW('Sanitation Data'!G30)))</f>
        <v/>
      </c>
      <c r="DC36" s="370" t="str">
        <f ca="1">+IF(OFFSET('Sanitation Data'!$G$31,0,10*ROW('Sanitation Data'!G30))="","",OFFSET('Sanitation Data'!$G$31,0,10*ROW('Sanitation Data'!G30)))</f>
        <v/>
      </c>
      <c r="DD36" s="370" t="str">
        <f ca="1">+IF(OFFSET('Sanitation Data'!$G$32,0,10*ROW('Sanitation Data'!G30))="","",OFFSET('Sanitation Data'!$G$32,0,10*ROW('Sanitation Data'!G30)))</f>
        <v/>
      </c>
      <c r="DE36" s="370" t="str">
        <f ca="1">+IF(OFFSET('Sanitation Data'!$H$28,0,10*ROW('Sanitation Data'!H30))="","",OFFSET('Sanitation Data'!$H$28,0,10*ROW('Sanitation Data'!H30)))</f>
        <v/>
      </c>
      <c r="DF36" s="370" t="str">
        <f ca="1">+IF(OFFSET('Sanitation Data'!$H$29,0,10*ROW('Sanitation Data'!H30))="","",OFFSET('Sanitation Data'!$H$29,0,10*ROW('Sanitation Data'!H30)))</f>
        <v/>
      </c>
      <c r="DG36" s="370" t="str">
        <f ca="1">+IF(OFFSET('Sanitation Data'!$H$30,0,10*ROW('Sanitation Data'!H30))="","",OFFSET('Sanitation Data'!$H$30,0,10*ROW('Sanitation Data'!H30)))</f>
        <v/>
      </c>
      <c r="DH36" s="370" t="str">
        <f ca="1">+IF(OFFSET('Sanitation Data'!$H$31,0,10*ROW('Sanitation Data'!H30))="","",OFFSET('Sanitation Data'!$H$31,0,10*ROW('Sanitation Data'!H30)))</f>
        <v/>
      </c>
      <c r="DI36" s="370" t="str">
        <f ca="1">+IF(OFFSET('Sanitation Data'!$H$32,0,10*ROW('Sanitation Data'!H30))="","",OFFSET('Sanitation Data'!$H$32,0,10*ROW('Sanitation Data'!H30)))</f>
        <v/>
      </c>
      <c r="DJ36" s="370" t="str">
        <f ca="1">+IF(OFFSET('Sanitation Data'!$I$28,0,10*ROW('Sanitation Data'!I30))="","",OFFSET('Sanitation Data'!$I$28,0,10*ROW('Sanitation Data'!I30)))</f>
        <v/>
      </c>
      <c r="DK36" s="370" t="str">
        <f ca="1">+IF(OFFSET('Sanitation Data'!$I$29,0,10*ROW('Sanitation Data'!I30))="","",OFFSET('Sanitation Data'!$I$29,0,10*ROW('Sanitation Data'!I30)))</f>
        <v/>
      </c>
      <c r="DL36" s="370" t="str">
        <f ca="1">+IF(OFFSET('Sanitation Data'!$I$30,0,10*ROW('Sanitation Data'!I30))="","",OFFSET('Sanitation Data'!$I$30,0,10*ROW('Sanitation Data'!I30)))</f>
        <v/>
      </c>
      <c r="DM36" s="370" t="str">
        <f ca="1">+IF(OFFSET('Sanitation Data'!$I$31,0,10*ROW('Sanitation Data'!I30))="","",OFFSET('Sanitation Data'!$I$31,0,10*ROW('Sanitation Data'!I30)))</f>
        <v/>
      </c>
      <c r="DN36" s="370" t="str">
        <f ca="1">+IF(OFFSET('Sanitation Data'!$I$32,0,10*ROW('Sanitation Data'!I30))="","",OFFSET('Sanitation Data'!$I$32,0,10*ROW('Sanitation Data'!I30)))</f>
        <v/>
      </c>
      <c r="DO36" s="370" t="str">
        <f ca="1">+IF(OFFSET('Hygiene Data'!$D$11,0,10*ROW('Hygiene Data'!D30))="","",OFFSET('Hygiene Data'!$D$11,0,10*ROW('Hygiene Data'!D30)))</f>
        <v/>
      </c>
      <c r="DP36" s="370" t="str">
        <f ca="1">+IF(OFFSET('Hygiene Data'!$D$12,0,10*ROW('Hygiene Data'!D30))="","",OFFSET('Hygiene Data'!$D$12,0,10*ROW('Hygiene Data'!D30)))</f>
        <v/>
      </c>
      <c r="DQ36" s="370" t="str">
        <f ca="1">+IF(OFFSET('Hygiene Data'!$D$13,0,10*ROW('Hygiene Data'!D30))="","",OFFSET('Hygiene Data'!$D$13,0,10*ROW('Hygiene Data'!D30)))</f>
        <v/>
      </c>
      <c r="DR36" s="370" t="str">
        <f ca="1">+IF(OFFSET('Hygiene Data'!$E$11,0,10*ROW('Hygiene Data'!E30))="","",OFFSET('Hygiene Data'!$E$11,0,10*ROW('Hygiene Data'!E30)))</f>
        <v/>
      </c>
      <c r="DS36" s="370" t="str">
        <f ca="1">+IF(OFFSET('Hygiene Data'!$E$12,0,10*ROW('Hygiene Data'!E30))="","",OFFSET('Hygiene Data'!$E$12,0,10*ROW('Hygiene Data'!E30)))</f>
        <v/>
      </c>
      <c r="DT36" s="370" t="str">
        <f ca="1">+IF(OFFSET('Hygiene Data'!$E$13,0,10*ROW('Hygiene Data'!E30))="","",OFFSET('Hygiene Data'!$E$13,0,10*ROW('Hygiene Data'!E30)))</f>
        <v/>
      </c>
      <c r="DU36" s="370" t="str">
        <f ca="1">+IF(OFFSET('Hygiene Data'!$F$11,0,10*ROW('Hygiene Data'!F30))="","",OFFSET('Hygiene Data'!$F$11,0,10*ROW('Hygiene Data'!F30)))</f>
        <v/>
      </c>
      <c r="DV36" s="370" t="str">
        <f ca="1">+IF(OFFSET('Hygiene Data'!$F$12,0,10*ROW('Hygiene Data'!F30))="","",OFFSET('Hygiene Data'!$F$12,0,10*ROW('Hygiene Data'!F30)))</f>
        <v/>
      </c>
      <c r="DW36" s="370" t="str">
        <f ca="1">+IF(OFFSET('Hygiene Data'!$F$13,0,10*ROW('Hygiene Data'!F30))="","",OFFSET('Hygiene Data'!$F$13,0,10*ROW('Hygiene Data'!F30)))</f>
        <v/>
      </c>
      <c r="DX36" s="370" t="str">
        <f ca="1">+IF(OFFSET('Hygiene Data'!$G$11,0,10*ROW('Hygiene Data'!G30))="","",OFFSET('Hygiene Data'!$G$11,0,10*ROW('Hygiene Data'!G30)))</f>
        <v/>
      </c>
      <c r="DY36" s="370" t="str">
        <f ca="1">+IF(OFFSET('Hygiene Data'!$G$12,0,10*ROW('Hygiene Data'!G30))="","",OFFSET('Hygiene Data'!$G$12,0,10*ROW('Hygiene Data'!G30)))</f>
        <v/>
      </c>
      <c r="DZ36" s="370" t="str">
        <f ca="1">+IF(OFFSET('Hygiene Data'!$G$13,0,10*ROW('Hygiene Data'!G30))="","",OFFSET('Hygiene Data'!$G$13,0,10*ROW('Hygiene Data'!G30)))</f>
        <v/>
      </c>
      <c r="EA36" s="370" t="str">
        <f ca="1">+IF(OFFSET('Hygiene Data'!$H$11,0,10*ROW('Hygiene Data'!H30))="","",OFFSET('Hygiene Data'!$H$11,0,10*ROW('Hygiene Data'!H30)))</f>
        <v/>
      </c>
      <c r="EB36" s="370" t="str">
        <f ca="1">+IF(OFFSET('Hygiene Data'!$H$12,0,10*ROW('Hygiene Data'!H30))="","",OFFSET('Hygiene Data'!$H$12,0,10*ROW('Hygiene Data'!H30)))</f>
        <v/>
      </c>
      <c r="EC36" s="370" t="str">
        <f ca="1">+IF(OFFSET('Hygiene Data'!$H$13,0,10*ROW('Hygiene Data'!H30))="","",OFFSET('Hygiene Data'!$H$13,0,10*ROW('Hygiene Data'!H30)))</f>
        <v/>
      </c>
      <c r="ED36" s="370" t="str">
        <f ca="1">+IF(OFFSET('Hygiene Data'!$I$11,0,10*ROW('Hygiene Data'!I30))="","",OFFSET('Hygiene Data'!$I$11,0,10*ROW('Hygiene Data'!I30)))</f>
        <v/>
      </c>
      <c r="EE36" s="370" t="str">
        <f ca="1">+IF(OFFSET('Hygiene Data'!$I$12,0,10*ROW('Hygiene Data'!I30))="","",OFFSET('Hygiene Data'!$I$12,0,10*ROW('Hygiene Data'!I30)))</f>
        <v/>
      </c>
      <c r="EF36" s="370" t="str">
        <f ca="1">+IF(OFFSET('Hygiene Data'!$I$13,0,10*ROW('Hygiene Data'!I30))="","",OFFSET('Hygiene Data'!$I$13,0,10*ROW('Hygiene Data'!I30)))</f>
        <v/>
      </c>
    </row>
    <row r="37" spans="1:136" x14ac:dyDescent="0.25">
      <c r="A37" s="479" t="str">
        <f ca="1">+IF(OFFSET('Water Data'!$B$2,0,10*ROW('Water Data'!E31))="","",OFFSET('Water Data'!$B$2,0,10*ROW('Water Data'!E31)))</f>
        <v/>
      </c>
      <c r="B37" s="47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6" t="str">
        <f t="shared" ca="1" si="0"/>
        <v/>
      </c>
      <c r="D37" s="50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0" t="str">
        <f ca="1">+IF(OFFSET('Water Data'!$D$27,0,10*ROW('Water Data'!D31))="","",OFFSET('Water Data'!$D$27,0,10*ROW('Water Data'!D31)))</f>
        <v/>
      </c>
      <c r="BT37" s="370" t="str">
        <f ca="1">+IF(OFFSET('Water Data'!$D$28,0,10*ROW('Water Data'!D31))="","",OFFSET('Water Data'!$D$28,0,10*ROW('Water Data'!D31)))</f>
        <v/>
      </c>
      <c r="BU37" s="370" t="str">
        <f ca="1">+IF(OFFSET('Water Data'!$D$29,0,10*ROW('Water Data'!D31))="","",OFFSET('Water Data'!$D$29,0,10*ROW('Water Data'!D31)))</f>
        <v/>
      </c>
      <c r="BV37" s="370" t="str">
        <f ca="1">+IF(OFFSET('Water Data'!$E$27,0,10*ROW('Water Data'!E31))="","",OFFSET('Water Data'!$E$27,0,10*ROW('Water Data'!E31)))</f>
        <v/>
      </c>
      <c r="BW37" s="370" t="str">
        <f ca="1">+IF(OFFSET('Water Data'!$E$28,0,10*ROW('Water Data'!E31))="","",OFFSET('Water Data'!$E$28,0,10*ROW('Water Data'!E31)))</f>
        <v/>
      </c>
      <c r="BX37" s="370" t="str">
        <f ca="1">+IF(OFFSET('Water Data'!$E$29,0,10*ROW('Water Data'!E31))="","",OFFSET('Water Data'!$E$29,0,10*ROW('Water Data'!E31)))</f>
        <v/>
      </c>
      <c r="BY37" s="370" t="str">
        <f ca="1">+IF(OFFSET('Water Data'!$F$27,0,10*ROW('Water Data'!F31))="","",OFFSET('Water Data'!$F$27,0,10*ROW('Water Data'!F31)))</f>
        <v/>
      </c>
      <c r="BZ37" s="370" t="str">
        <f ca="1">+IF(OFFSET('Water Data'!$F$28,0,10*ROW('Water Data'!F31))="","",OFFSET('Water Data'!$F$28,0,10*ROW('Water Data'!F31)))</f>
        <v/>
      </c>
      <c r="CA37" s="370" t="str">
        <f ca="1">+IF(OFFSET('Water Data'!$F$29,0,10*ROW('Water Data'!F31))="","",OFFSET('Water Data'!$F$29,0,10*ROW('Water Data'!F31)))</f>
        <v/>
      </c>
      <c r="CB37" s="370" t="str">
        <f ca="1">+IF(OFFSET('Water Data'!$G$27,0,10*ROW('Water Data'!G31))="","",OFFSET('Water Data'!$G$27,0,10*ROW('Water Data'!G31)))</f>
        <v/>
      </c>
      <c r="CC37" s="370" t="str">
        <f ca="1">+IF(OFFSET('Water Data'!$G$28,0,10*ROW('Water Data'!G31))="","",OFFSET('Water Data'!$G$28,0,10*ROW('Water Data'!G31)))</f>
        <v/>
      </c>
      <c r="CD37" s="370" t="str">
        <f ca="1">+IF(OFFSET('Water Data'!$G$29,0,10*ROW('Water Data'!G31))="","",OFFSET('Water Data'!$G$29,0,10*ROW('Water Data'!G31)))</f>
        <v/>
      </c>
      <c r="CE37" s="370" t="str">
        <f ca="1">+IF(OFFSET('Water Data'!$H$27,0,10*ROW('Water Data'!H31))="","",OFFSET('Water Data'!$H$27,0,10*ROW('Water Data'!H31)))</f>
        <v/>
      </c>
      <c r="CF37" s="370" t="str">
        <f ca="1">+IF(OFFSET('Water Data'!$H$28,0,10*ROW('Water Data'!H31))="","",OFFSET('Water Data'!$H$28,0,10*ROW('Water Data'!H31)))</f>
        <v/>
      </c>
      <c r="CG37" s="370" t="str">
        <f ca="1">+IF(OFFSET('Water Data'!$H$29,0,10*ROW('Water Data'!H31))="","",OFFSET('Water Data'!$H$29,0,10*ROW('Water Data'!H31)))</f>
        <v/>
      </c>
      <c r="CH37" s="370" t="str">
        <f ca="1">+IF(OFFSET('Water Data'!$I$27,0,10*ROW('Water Data'!I31))="","",OFFSET('Water Data'!$I$27,0,10*ROW('Water Data'!I31)))</f>
        <v/>
      </c>
      <c r="CI37" s="370" t="str">
        <f ca="1">+IF(OFFSET('Water Data'!$I$28,0,10*ROW('Water Data'!I31))="","",OFFSET('Water Data'!$I$28,0,10*ROW('Water Data'!I31)))</f>
        <v/>
      </c>
      <c r="CJ37" s="370" t="str">
        <f ca="1">+IF(OFFSET('Water Data'!$I$29,0,10*ROW('Water Data'!I31))="","",OFFSET('Water Data'!$I$29,0,10*ROW('Water Data'!I31)))</f>
        <v/>
      </c>
      <c r="CK37" s="370" t="str">
        <f ca="1">+IF(OFFSET('Sanitation Data'!$D$28,0,10*ROW('Sanitation Data'!D31))="","",OFFSET('Sanitation Data'!$D$28,0,10*ROW('Sanitation Data'!D31)))</f>
        <v/>
      </c>
      <c r="CL37" s="370" t="str">
        <f ca="1">+IF(OFFSET('Sanitation Data'!$D$29,0,10*ROW('Sanitation Data'!D31))="","",OFFSET('Sanitation Data'!$D$29,0,10*ROW('Sanitation Data'!D31)))</f>
        <v/>
      </c>
      <c r="CM37" s="370" t="str">
        <f ca="1">+IF(OFFSET('Sanitation Data'!$D$30,0,10*ROW('Sanitation Data'!D31))="","",OFFSET('Sanitation Data'!$D$30,0,10*ROW('Sanitation Data'!D31)))</f>
        <v/>
      </c>
      <c r="CN37" s="370" t="str">
        <f ca="1">+IF(OFFSET('Sanitation Data'!$D$31,0,10*ROW('Sanitation Data'!D31))="","",OFFSET('Sanitation Data'!$D$31,0,10*ROW('Sanitation Data'!D31)))</f>
        <v/>
      </c>
      <c r="CO37" s="370" t="str">
        <f ca="1">+IF(OFFSET('Sanitation Data'!$D$32,0,10*ROW('Sanitation Data'!D31))="","",OFFSET('Sanitation Data'!$D$32,0,10*ROW('Sanitation Data'!D31)))</f>
        <v/>
      </c>
      <c r="CP37" s="370" t="str">
        <f ca="1">+IF(OFFSET('Sanitation Data'!$E$28,0,10*ROW('Sanitation Data'!E31))="","",OFFSET('Sanitation Data'!$E$28,0,10*ROW('Sanitation Data'!E31)))</f>
        <v/>
      </c>
      <c r="CQ37" s="370" t="str">
        <f ca="1">+IF(OFFSET('Sanitation Data'!$E$29,0,10*ROW('Sanitation Data'!E31))="","",OFFSET('Sanitation Data'!$E$29,0,10*ROW('Sanitation Data'!E31)))</f>
        <v/>
      </c>
      <c r="CR37" s="370" t="str">
        <f ca="1">+IF(OFFSET('Sanitation Data'!$E$30,0,10*ROW('Sanitation Data'!E31))="","",OFFSET('Sanitation Data'!$E$30,0,10*ROW('Sanitation Data'!E31)))</f>
        <v/>
      </c>
      <c r="CS37" s="370" t="str">
        <f ca="1">+IF(OFFSET('Sanitation Data'!$E$31,0,10*ROW('Sanitation Data'!E31))="","",OFFSET('Sanitation Data'!$E$31,0,10*ROW('Sanitation Data'!E31)))</f>
        <v/>
      </c>
      <c r="CT37" s="370" t="str">
        <f ca="1">+IF(OFFSET('Sanitation Data'!$E$32,0,10*ROW('Sanitation Data'!E31))="","",OFFSET('Sanitation Data'!$E$32,0,10*ROW('Sanitation Data'!E31)))</f>
        <v/>
      </c>
      <c r="CU37" s="370" t="str">
        <f ca="1">+IF(OFFSET('Sanitation Data'!$F$28,0,10*ROW('Sanitation Data'!F31))="","",OFFSET('Sanitation Data'!$F$28,0,10*ROW('Sanitation Data'!F31)))</f>
        <v/>
      </c>
      <c r="CV37" s="370" t="str">
        <f ca="1">+IF(OFFSET('Sanitation Data'!$F$29,0,10*ROW('Sanitation Data'!F31))="","",OFFSET('Sanitation Data'!$F$29,0,10*ROW('Sanitation Data'!F31)))</f>
        <v/>
      </c>
      <c r="CW37" s="370" t="str">
        <f ca="1">+IF(OFFSET('Sanitation Data'!$F$30,0,10*ROW('Sanitation Data'!F31))="","",OFFSET('Sanitation Data'!$F$30,0,10*ROW('Sanitation Data'!F31)))</f>
        <v/>
      </c>
      <c r="CX37" s="370" t="str">
        <f ca="1">+IF(OFFSET('Sanitation Data'!$F$31,0,10*ROW('Sanitation Data'!F31))="","",OFFSET('Sanitation Data'!$F$31,0,10*ROW('Sanitation Data'!F31)))</f>
        <v/>
      </c>
      <c r="CY37" s="370" t="str">
        <f ca="1">+IF(OFFSET('Sanitation Data'!$F$32,0,10*ROW('Sanitation Data'!F31))="","",OFFSET('Sanitation Data'!$F$32,0,10*ROW('Sanitation Data'!F31)))</f>
        <v/>
      </c>
      <c r="CZ37" s="370" t="str">
        <f ca="1">+IF(OFFSET('Sanitation Data'!$G$28,0,10*ROW('Sanitation Data'!G31))="","",OFFSET('Sanitation Data'!$G$28,0,10*ROW('Sanitation Data'!G31)))</f>
        <v/>
      </c>
      <c r="DA37" s="370" t="str">
        <f ca="1">+IF(OFFSET('Sanitation Data'!$G$29,0,10*ROW('Sanitation Data'!G31))="","",OFFSET('Sanitation Data'!$G$29,0,10*ROW('Sanitation Data'!G31)))</f>
        <v/>
      </c>
      <c r="DB37" s="370" t="str">
        <f ca="1">+IF(OFFSET('Sanitation Data'!$G$30,0,10*ROW('Sanitation Data'!G31))="","",OFFSET('Sanitation Data'!$G$30,0,10*ROW('Sanitation Data'!G31)))</f>
        <v/>
      </c>
      <c r="DC37" s="370" t="str">
        <f ca="1">+IF(OFFSET('Sanitation Data'!$G$31,0,10*ROW('Sanitation Data'!G31))="","",OFFSET('Sanitation Data'!$G$31,0,10*ROW('Sanitation Data'!G31)))</f>
        <v/>
      </c>
      <c r="DD37" s="370" t="str">
        <f ca="1">+IF(OFFSET('Sanitation Data'!$G$32,0,10*ROW('Sanitation Data'!G31))="","",OFFSET('Sanitation Data'!$G$32,0,10*ROW('Sanitation Data'!G31)))</f>
        <v/>
      </c>
      <c r="DE37" s="370" t="str">
        <f ca="1">+IF(OFFSET('Sanitation Data'!$H$28,0,10*ROW('Sanitation Data'!H31))="","",OFFSET('Sanitation Data'!$H$28,0,10*ROW('Sanitation Data'!H31)))</f>
        <v/>
      </c>
      <c r="DF37" s="370" t="str">
        <f ca="1">+IF(OFFSET('Sanitation Data'!$H$29,0,10*ROW('Sanitation Data'!H31))="","",OFFSET('Sanitation Data'!$H$29,0,10*ROW('Sanitation Data'!H31)))</f>
        <v/>
      </c>
      <c r="DG37" s="370" t="str">
        <f ca="1">+IF(OFFSET('Sanitation Data'!$H$30,0,10*ROW('Sanitation Data'!H31))="","",OFFSET('Sanitation Data'!$H$30,0,10*ROW('Sanitation Data'!H31)))</f>
        <v/>
      </c>
      <c r="DH37" s="370" t="str">
        <f ca="1">+IF(OFFSET('Sanitation Data'!$H$31,0,10*ROW('Sanitation Data'!H31))="","",OFFSET('Sanitation Data'!$H$31,0,10*ROW('Sanitation Data'!H31)))</f>
        <v/>
      </c>
      <c r="DI37" s="370" t="str">
        <f ca="1">+IF(OFFSET('Sanitation Data'!$H$32,0,10*ROW('Sanitation Data'!H31))="","",OFFSET('Sanitation Data'!$H$32,0,10*ROW('Sanitation Data'!H31)))</f>
        <v/>
      </c>
      <c r="DJ37" s="370" t="str">
        <f ca="1">+IF(OFFSET('Sanitation Data'!$I$28,0,10*ROW('Sanitation Data'!I31))="","",OFFSET('Sanitation Data'!$I$28,0,10*ROW('Sanitation Data'!I31)))</f>
        <v/>
      </c>
      <c r="DK37" s="370" t="str">
        <f ca="1">+IF(OFFSET('Sanitation Data'!$I$29,0,10*ROW('Sanitation Data'!I31))="","",OFFSET('Sanitation Data'!$I$29,0,10*ROW('Sanitation Data'!I31)))</f>
        <v/>
      </c>
      <c r="DL37" s="370" t="str">
        <f ca="1">+IF(OFFSET('Sanitation Data'!$I$30,0,10*ROW('Sanitation Data'!I31))="","",OFFSET('Sanitation Data'!$I$30,0,10*ROW('Sanitation Data'!I31)))</f>
        <v/>
      </c>
      <c r="DM37" s="370" t="str">
        <f ca="1">+IF(OFFSET('Sanitation Data'!$I$31,0,10*ROW('Sanitation Data'!I31))="","",OFFSET('Sanitation Data'!$I$31,0,10*ROW('Sanitation Data'!I31)))</f>
        <v/>
      </c>
      <c r="DN37" s="370" t="str">
        <f ca="1">+IF(OFFSET('Sanitation Data'!$I$32,0,10*ROW('Sanitation Data'!I31))="","",OFFSET('Sanitation Data'!$I$32,0,10*ROW('Sanitation Data'!I31)))</f>
        <v/>
      </c>
      <c r="DO37" s="370" t="str">
        <f ca="1">+IF(OFFSET('Hygiene Data'!$D$11,0,10*ROW('Hygiene Data'!D31))="","",OFFSET('Hygiene Data'!$D$11,0,10*ROW('Hygiene Data'!D31)))</f>
        <v/>
      </c>
      <c r="DP37" s="370" t="str">
        <f ca="1">+IF(OFFSET('Hygiene Data'!$D$12,0,10*ROW('Hygiene Data'!D31))="","",OFFSET('Hygiene Data'!$D$12,0,10*ROW('Hygiene Data'!D31)))</f>
        <v/>
      </c>
      <c r="DQ37" s="370" t="str">
        <f ca="1">+IF(OFFSET('Hygiene Data'!$D$13,0,10*ROW('Hygiene Data'!D31))="","",OFFSET('Hygiene Data'!$D$13,0,10*ROW('Hygiene Data'!D31)))</f>
        <v/>
      </c>
      <c r="DR37" s="370" t="str">
        <f ca="1">+IF(OFFSET('Hygiene Data'!$E$11,0,10*ROW('Hygiene Data'!E31))="","",OFFSET('Hygiene Data'!$E$11,0,10*ROW('Hygiene Data'!E31)))</f>
        <v/>
      </c>
      <c r="DS37" s="370" t="str">
        <f ca="1">+IF(OFFSET('Hygiene Data'!$E$12,0,10*ROW('Hygiene Data'!E31))="","",OFFSET('Hygiene Data'!$E$12,0,10*ROW('Hygiene Data'!E31)))</f>
        <v/>
      </c>
      <c r="DT37" s="370" t="str">
        <f ca="1">+IF(OFFSET('Hygiene Data'!$E$13,0,10*ROW('Hygiene Data'!E31))="","",OFFSET('Hygiene Data'!$E$13,0,10*ROW('Hygiene Data'!E31)))</f>
        <v/>
      </c>
      <c r="DU37" s="370" t="str">
        <f ca="1">+IF(OFFSET('Hygiene Data'!$F$11,0,10*ROW('Hygiene Data'!F31))="","",OFFSET('Hygiene Data'!$F$11,0,10*ROW('Hygiene Data'!F31)))</f>
        <v/>
      </c>
      <c r="DV37" s="370" t="str">
        <f ca="1">+IF(OFFSET('Hygiene Data'!$F$12,0,10*ROW('Hygiene Data'!F31))="","",OFFSET('Hygiene Data'!$F$12,0,10*ROW('Hygiene Data'!F31)))</f>
        <v/>
      </c>
      <c r="DW37" s="370" t="str">
        <f ca="1">+IF(OFFSET('Hygiene Data'!$F$13,0,10*ROW('Hygiene Data'!F31))="","",OFFSET('Hygiene Data'!$F$13,0,10*ROW('Hygiene Data'!F31)))</f>
        <v/>
      </c>
      <c r="DX37" s="370" t="str">
        <f ca="1">+IF(OFFSET('Hygiene Data'!$G$11,0,10*ROW('Hygiene Data'!G31))="","",OFFSET('Hygiene Data'!$G$11,0,10*ROW('Hygiene Data'!G31)))</f>
        <v/>
      </c>
      <c r="DY37" s="370" t="str">
        <f ca="1">+IF(OFFSET('Hygiene Data'!$G$12,0,10*ROW('Hygiene Data'!G31))="","",OFFSET('Hygiene Data'!$G$12,0,10*ROW('Hygiene Data'!G31)))</f>
        <v/>
      </c>
      <c r="DZ37" s="370" t="str">
        <f ca="1">+IF(OFFSET('Hygiene Data'!$G$13,0,10*ROW('Hygiene Data'!G31))="","",OFFSET('Hygiene Data'!$G$13,0,10*ROW('Hygiene Data'!G31)))</f>
        <v/>
      </c>
      <c r="EA37" s="370" t="str">
        <f ca="1">+IF(OFFSET('Hygiene Data'!$H$11,0,10*ROW('Hygiene Data'!H31))="","",OFFSET('Hygiene Data'!$H$11,0,10*ROW('Hygiene Data'!H31)))</f>
        <v/>
      </c>
      <c r="EB37" s="370" t="str">
        <f ca="1">+IF(OFFSET('Hygiene Data'!$H$12,0,10*ROW('Hygiene Data'!H31))="","",OFFSET('Hygiene Data'!$H$12,0,10*ROW('Hygiene Data'!H31)))</f>
        <v/>
      </c>
      <c r="EC37" s="370" t="str">
        <f ca="1">+IF(OFFSET('Hygiene Data'!$H$13,0,10*ROW('Hygiene Data'!H31))="","",OFFSET('Hygiene Data'!$H$13,0,10*ROW('Hygiene Data'!H31)))</f>
        <v/>
      </c>
      <c r="ED37" s="370" t="str">
        <f ca="1">+IF(OFFSET('Hygiene Data'!$I$11,0,10*ROW('Hygiene Data'!I31))="","",OFFSET('Hygiene Data'!$I$11,0,10*ROW('Hygiene Data'!I31)))</f>
        <v/>
      </c>
      <c r="EE37" s="370" t="str">
        <f ca="1">+IF(OFFSET('Hygiene Data'!$I$12,0,10*ROW('Hygiene Data'!I31))="","",OFFSET('Hygiene Data'!$I$12,0,10*ROW('Hygiene Data'!I31)))</f>
        <v/>
      </c>
      <c r="EF37" s="370" t="str">
        <f ca="1">+IF(OFFSET('Hygiene Data'!$I$13,0,10*ROW('Hygiene Data'!I31))="","",OFFSET('Hygiene Data'!$I$13,0,10*ROW('Hygiene Data'!I31)))</f>
        <v/>
      </c>
    </row>
    <row r="38" spans="1:136" x14ac:dyDescent="0.25">
      <c r="A38" s="479" t="str">
        <f ca="1">+IF(OFFSET('Water Data'!$B$2,0,10*ROW('Water Data'!E32))="","",OFFSET('Water Data'!$B$2,0,10*ROW('Water Data'!E32)))</f>
        <v/>
      </c>
      <c r="B38" s="47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6" t="str">
        <f t="shared" ca="1" si="0"/>
        <v/>
      </c>
      <c r="D38" s="50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0" t="str">
        <f ca="1">+IF(OFFSET('Water Data'!$D$27,0,10*ROW('Water Data'!D32))="","",OFFSET('Water Data'!$D$27,0,10*ROW('Water Data'!D32)))</f>
        <v/>
      </c>
      <c r="BT38" s="370" t="str">
        <f ca="1">+IF(OFFSET('Water Data'!$D$28,0,10*ROW('Water Data'!D32))="","",OFFSET('Water Data'!$D$28,0,10*ROW('Water Data'!D32)))</f>
        <v/>
      </c>
      <c r="BU38" s="370" t="str">
        <f ca="1">+IF(OFFSET('Water Data'!$D$29,0,10*ROW('Water Data'!D32))="","",OFFSET('Water Data'!$D$29,0,10*ROW('Water Data'!D32)))</f>
        <v/>
      </c>
      <c r="BV38" s="370" t="str">
        <f ca="1">+IF(OFFSET('Water Data'!$E$27,0,10*ROW('Water Data'!E32))="","",OFFSET('Water Data'!$E$27,0,10*ROW('Water Data'!E32)))</f>
        <v/>
      </c>
      <c r="BW38" s="370" t="str">
        <f ca="1">+IF(OFFSET('Water Data'!$E$28,0,10*ROW('Water Data'!E32))="","",OFFSET('Water Data'!$E$28,0,10*ROW('Water Data'!E32)))</f>
        <v/>
      </c>
      <c r="BX38" s="370" t="str">
        <f ca="1">+IF(OFFSET('Water Data'!$E$29,0,10*ROW('Water Data'!E32))="","",OFFSET('Water Data'!$E$29,0,10*ROW('Water Data'!E32)))</f>
        <v/>
      </c>
      <c r="BY38" s="370" t="str">
        <f ca="1">+IF(OFFSET('Water Data'!$F$27,0,10*ROW('Water Data'!F32))="","",OFFSET('Water Data'!$F$27,0,10*ROW('Water Data'!F32)))</f>
        <v/>
      </c>
      <c r="BZ38" s="370" t="str">
        <f ca="1">+IF(OFFSET('Water Data'!$F$28,0,10*ROW('Water Data'!F32))="","",OFFSET('Water Data'!$F$28,0,10*ROW('Water Data'!F32)))</f>
        <v/>
      </c>
      <c r="CA38" s="370" t="str">
        <f ca="1">+IF(OFFSET('Water Data'!$F$29,0,10*ROW('Water Data'!F32))="","",OFFSET('Water Data'!$F$29,0,10*ROW('Water Data'!F32)))</f>
        <v/>
      </c>
      <c r="CB38" s="370" t="str">
        <f ca="1">+IF(OFFSET('Water Data'!$G$27,0,10*ROW('Water Data'!G32))="","",OFFSET('Water Data'!$G$27,0,10*ROW('Water Data'!G32)))</f>
        <v/>
      </c>
      <c r="CC38" s="370" t="str">
        <f ca="1">+IF(OFFSET('Water Data'!$G$28,0,10*ROW('Water Data'!G32))="","",OFFSET('Water Data'!$G$28,0,10*ROW('Water Data'!G32)))</f>
        <v/>
      </c>
      <c r="CD38" s="370" t="str">
        <f ca="1">+IF(OFFSET('Water Data'!$G$29,0,10*ROW('Water Data'!G32))="","",OFFSET('Water Data'!$G$29,0,10*ROW('Water Data'!G32)))</f>
        <v/>
      </c>
      <c r="CE38" s="370" t="str">
        <f ca="1">+IF(OFFSET('Water Data'!$H$27,0,10*ROW('Water Data'!H32))="","",OFFSET('Water Data'!$H$27,0,10*ROW('Water Data'!H32)))</f>
        <v/>
      </c>
      <c r="CF38" s="370" t="str">
        <f ca="1">+IF(OFFSET('Water Data'!$H$28,0,10*ROW('Water Data'!H32))="","",OFFSET('Water Data'!$H$28,0,10*ROW('Water Data'!H32)))</f>
        <v/>
      </c>
      <c r="CG38" s="370" t="str">
        <f ca="1">+IF(OFFSET('Water Data'!$H$29,0,10*ROW('Water Data'!H32))="","",OFFSET('Water Data'!$H$29,0,10*ROW('Water Data'!H32)))</f>
        <v/>
      </c>
      <c r="CH38" s="370" t="str">
        <f ca="1">+IF(OFFSET('Water Data'!$I$27,0,10*ROW('Water Data'!I32))="","",OFFSET('Water Data'!$I$27,0,10*ROW('Water Data'!I32)))</f>
        <v/>
      </c>
      <c r="CI38" s="370" t="str">
        <f ca="1">+IF(OFFSET('Water Data'!$I$28,0,10*ROW('Water Data'!I32))="","",OFFSET('Water Data'!$I$28,0,10*ROW('Water Data'!I32)))</f>
        <v/>
      </c>
      <c r="CJ38" s="370" t="str">
        <f ca="1">+IF(OFFSET('Water Data'!$I$29,0,10*ROW('Water Data'!I32))="","",OFFSET('Water Data'!$I$29,0,10*ROW('Water Data'!I32)))</f>
        <v/>
      </c>
      <c r="CK38" s="370" t="str">
        <f ca="1">+IF(OFFSET('Sanitation Data'!$D$28,0,10*ROW('Sanitation Data'!D32))="","",OFFSET('Sanitation Data'!$D$28,0,10*ROW('Sanitation Data'!D32)))</f>
        <v/>
      </c>
      <c r="CL38" s="370" t="str">
        <f ca="1">+IF(OFFSET('Sanitation Data'!$D$29,0,10*ROW('Sanitation Data'!D32))="","",OFFSET('Sanitation Data'!$D$29,0,10*ROW('Sanitation Data'!D32)))</f>
        <v/>
      </c>
      <c r="CM38" s="370" t="str">
        <f ca="1">+IF(OFFSET('Sanitation Data'!$D$30,0,10*ROW('Sanitation Data'!D32))="","",OFFSET('Sanitation Data'!$D$30,0,10*ROW('Sanitation Data'!D32)))</f>
        <v/>
      </c>
      <c r="CN38" s="370" t="str">
        <f ca="1">+IF(OFFSET('Sanitation Data'!$D$31,0,10*ROW('Sanitation Data'!D32))="","",OFFSET('Sanitation Data'!$D$31,0,10*ROW('Sanitation Data'!D32)))</f>
        <v/>
      </c>
      <c r="CO38" s="370" t="str">
        <f ca="1">+IF(OFFSET('Sanitation Data'!$D$32,0,10*ROW('Sanitation Data'!D32))="","",OFFSET('Sanitation Data'!$D$32,0,10*ROW('Sanitation Data'!D32)))</f>
        <v/>
      </c>
      <c r="CP38" s="370" t="str">
        <f ca="1">+IF(OFFSET('Sanitation Data'!$E$28,0,10*ROW('Sanitation Data'!E32))="","",OFFSET('Sanitation Data'!$E$28,0,10*ROW('Sanitation Data'!E32)))</f>
        <v/>
      </c>
      <c r="CQ38" s="370" t="str">
        <f ca="1">+IF(OFFSET('Sanitation Data'!$E$29,0,10*ROW('Sanitation Data'!E32))="","",OFFSET('Sanitation Data'!$E$29,0,10*ROW('Sanitation Data'!E32)))</f>
        <v/>
      </c>
      <c r="CR38" s="370" t="str">
        <f ca="1">+IF(OFFSET('Sanitation Data'!$E$30,0,10*ROW('Sanitation Data'!E32))="","",OFFSET('Sanitation Data'!$E$30,0,10*ROW('Sanitation Data'!E32)))</f>
        <v/>
      </c>
      <c r="CS38" s="370" t="str">
        <f ca="1">+IF(OFFSET('Sanitation Data'!$E$31,0,10*ROW('Sanitation Data'!E32))="","",OFFSET('Sanitation Data'!$E$31,0,10*ROW('Sanitation Data'!E32)))</f>
        <v/>
      </c>
      <c r="CT38" s="370" t="str">
        <f ca="1">+IF(OFFSET('Sanitation Data'!$E$32,0,10*ROW('Sanitation Data'!E32))="","",OFFSET('Sanitation Data'!$E$32,0,10*ROW('Sanitation Data'!E32)))</f>
        <v/>
      </c>
      <c r="CU38" s="370" t="str">
        <f ca="1">+IF(OFFSET('Sanitation Data'!$F$28,0,10*ROW('Sanitation Data'!F32))="","",OFFSET('Sanitation Data'!$F$28,0,10*ROW('Sanitation Data'!F32)))</f>
        <v/>
      </c>
      <c r="CV38" s="370" t="str">
        <f ca="1">+IF(OFFSET('Sanitation Data'!$F$29,0,10*ROW('Sanitation Data'!F32))="","",OFFSET('Sanitation Data'!$F$29,0,10*ROW('Sanitation Data'!F32)))</f>
        <v/>
      </c>
      <c r="CW38" s="370" t="str">
        <f ca="1">+IF(OFFSET('Sanitation Data'!$F$30,0,10*ROW('Sanitation Data'!F32))="","",OFFSET('Sanitation Data'!$F$30,0,10*ROW('Sanitation Data'!F32)))</f>
        <v/>
      </c>
      <c r="CX38" s="370" t="str">
        <f ca="1">+IF(OFFSET('Sanitation Data'!$F$31,0,10*ROW('Sanitation Data'!F32))="","",OFFSET('Sanitation Data'!$F$31,0,10*ROW('Sanitation Data'!F32)))</f>
        <v/>
      </c>
      <c r="CY38" s="370" t="str">
        <f ca="1">+IF(OFFSET('Sanitation Data'!$F$32,0,10*ROW('Sanitation Data'!F32))="","",OFFSET('Sanitation Data'!$F$32,0,10*ROW('Sanitation Data'!F32)))</f>
        <v/>
      </c>
      <c r="CZ38" s="370" t="str">
        <f ca="1">+IF(OFFSET('Sanitation Data'!$G$28,0,10*ROW('Sanitation Data'!G32))="","",OFFSET('Sanitation Data'!$G$28,0,10*ROW('Sanitation Data'!G32)))</f>
        <v/>
      </c>
      <c r="DA38" s="370" t="str">
        <f ca="1">+IF(OFFSET('Sanitation Data'!$G$29,0,10*ROW('Sanitation Data'!G32))="","",OFFSET('Sanitation Data'!$G$29,0,10*ROW('Sanitation Data'!G32)))</f>
        <v/>
      </c>
      <c r="DB38" s="370" t="str">
        <f ca="1">+IF(OFFSET('Sanitation Data'!$G$30,0,10*ROW('Sanitation Data'!G32))="","",OFFSET('Sanitation Data'!$G$30,0,10*ROW('Sanitation Data'!G32)))</f>
        <v/>
      </c>
      <c r="DC38" s="370" t="str">
        <f ca="1">+IF(OFFSET('Sanitation Data'!$G$31,0,10*ROW('Sanitation Data'!G32))="","",OFFSET('Sanitation Data'!$G$31,0,10*ROW('Sanitation Data'!G32)))</f>
        <v/>
      </c>
      <c r="DD38" s="370" t="str">
        <f ca="1">+IF(OFFSET('Sanitation Data'!$G$32,0,10*ROW('Sanitation Data'!G32))="","",OFFSET('Sanitation Data'!$G$32,0,10*ROW('Sanitation Data'!G32)))</f>
        <v/>
      </c>
      <c r="DE38" s="370" t="str">
        <f ca="1">+IF(OFFSET('Sanitation Data'!$H$28,0,10*ROW('Sanitation Data'!H32))="","",OFFSET('Sanitation Data'!$H$28,0,10*ROW('Sanitation Data'!H32)))</f>
        <v/>
      </c>
      <c r="DF38" s="370" t="str">
        <f ca="1">+IF(OFFSET('Sanitation Data'!$H$29,0,10*ROW('Sanitation Data'!H32))="","",OFFSET('Sanitation Data'!$H$29,0,10*ROW('Sanitation Data'!H32)))</f>
        <v/>
      </c>
      <c r="DG38" s="370" t="str">
        <f ca="1">+IF(OFFSET('Sanitation Data'!$H$30,0,10*ROW('Sanitation Data'!H32))="","",OFFSET('Sanitation Data'!$H$30,0,10*ROW('Sanitation Data'!H32)))</f>
        <v/>
      </c>
      <c r="DH38" s="370" t="str">
        <f ca="1">+IF(OFFSET('Sanitation Data'!$H$31,0,10*ROW('Sanitation Data'!H32))="","",OFFSET('Sanitation Data'!$H$31,0,10*ROW('Sanitation Data'!H32)))</f>
        <v/>
      </c>
      <c r="DI38" s="370" t="str">
        <f ca="1">+IF(OFFSET('Sanitation Data'!$H$32,0,10*ROW('Sanitation Data'!H32))="","",OFFSET('Sanitation Data'!$H$32,0,10*ROW('Sanitation Data'!H32)))</f>
        <v/>
      </c>
      <c r="DJ38" s="370" t="str">
        <f ca="1">+IF(OFFSET('Sanitation Data'!$I$28,0,10*ROW('Sanitation Data'!I32))="","",OFFSET('Sanitation Data'!$I$28,0,10*ROW('Sanitation Data'!I32)))</f>
        <v/>
      </c>
      <c r="DK38" s="370" t="str">
        <f ca="1">+IF(OFFSET('Sanitation Data'!$I$29,0,10*ROW('Sanitation Data'!I32))="","",OFFSET('Sanitation Data'!$I$29,0,10*ROW('Sanitation Data'!I32)))</f>
        <v/>
      </c>
      <c r="DL38" s="370" t="str">
        <f ca="1">+IF(OFFSET('Sanitation Data'!$I$30,0,10*ROW('Sanitation Data'!I32))="","",OFFSET('Sanitation Data'!$I$30,0,10*ROW('Sanitation Data'!I32)))</f>
        <v/>
      </c>
      <c r="DM38" s="370" t="str">
        <f ca="1">+IF(OFFSET('Sanitation Data'!$I$31,0,10*ROW('Sanitation Data'!I32))="","",OFFSET('Sanitation Data'!$I$31,0,10*ROW('Sanitation Data'!I32)))</f>
        <v/>
      </c>
      <c r="DN38" s="370" t="str">
        <f ca="1">+IF(OFFSET('Sanitation Data'!$I$32,0,10*ROW('Sanitation Data'!I32))="","",OFFSET('Sanitation Data'!$I$32,0,10*ROW('Sanitation Data'!I32)))</f>
        <v/>
      </c>
      <c r="DO38" s="370" t="str">
        <f ca="1">+IF(OFFSET('Hygiene Data'!$D$11,0,10*ROW('Hygiene Data'!D32))="","",OFFSET('Hygiene Data'!$D$11,0,10*ROW('Hygiene Data'!D32)))</f>
        <v/>
      </c>
      <c r="DP38" s="370" t="str">
        <f ca="1">+IF(OFFSET('Hygiene Data'!$D$12,0,10*ROW('Hygiene Data'!D32))="","",OFFSET('Hygiene Data'!$D$12,0,10*ROW('Hygiene Data'!D32)))</f>
        <v/>
      </c>
      <c r="DQ38" s="370" t="str">
        <f ca="1">+IF(OFFSET('Hygiene Data'!$D$13,0,10*ROW('Hygiene Data'!D32))="","",OFFSET('Hygiene Data'!$D$13,0,10*ROW('Hygiene Data'!D32)))</f>
        <v/>
      </c>
      <c r="DR38" s="370" t="str">
        <f ca="1">+IF(OFFSET('Hygiene Data'!$E$11,0,10*ROW('Hygiene Data'!E32))="","",OFFSET('Hygiene Data'!$E$11,0,10*ROW('Hygiene Data'!E32)))</f>
        <v/>
      </c>
      <c r="DS38" s="370" t="str">
        <f ca="1">+IF(OFFSET('Hygiene Data'!$E$12,0,10*ROW('Hygiene Data'!E32))="","",OFFSET('Hygiene Data'!$E$12,0,10*ROW('Hygiene Data'!E32)))</f>
        <v/>
      </c>
      <c r="DT38" s="370" t="str">
        <f ca="1">+IF(OFFSET('Hygiene Data'!$E$13,0,10*ROW('Hygiene Data'!E32))="","",OFFSET('Hygiene Data'!$E$13,0,10*ROW('Hygiene Data'!E32)))</f>
        <v/>
      </c>
      <c r="DU38" s="370" t="str">
        <f ca="1">+IF(OFFSET('Hygiene Data'!$F$11,0,10*ROW('Hygiene Data'!F32))="","",OFFSET('Hygiene Data'!$F$11,0,10*ROW('Hygiene Data'!F32)))</f>
        <v/>
      </c>
      <c r="DV38" s="370" t="str">
        <f ca="1">+IF(OFFSET('Hygiene Data'!$F$12,0,10*ROW('Hygiene Data'!F32))="","",OFFSET('Hygiene Data'!$F$12,0,10*ROW('Hygiene Data'!F32)))</f>
        <v/>
      </c>
      <c r="DW38" s="370" t="str">
        <f ca="1">+IF(OFFSET('Hygiene Data'!$F$13,0,10*ROW('Hygiene Data'!F32))="","",OFFSET('Hygiene Data'!$F$13,0,10*ROW('Hygiene Data'!F32)))</f>
        <v/>
      </c>
      <c r="DX38" s="370" t="str">
        <f ca="1">+IF(OFFSET('Hygiene Data'!$G$11,0,10*ROW('Hygiene Data'!G32))="","",OFFSET('Hygiene Data'!$G$11,0,10*ROW('Hygiene Data'!G32)))</f>
        <v/>
      </c>
      <c r="DY38" s="370" t="str">
        <f ca="1">+IF(OFFSET('Hygiene Data'!$G$12,0,10*ROW('Hygiene Data'!G32))="","",OFFSET('Hygiene Data'!$G$12,0,10*ROW('Hygiene Data'!G32)))</f>
        <v/>
      </c>
      <c r="DZ38" s="370" t="str">
        <f ca="1">+IF(OFFSET('Hygiene Data'!$G$13,0,10*ROW('Hygiene Data'!G32))="","",OFFSET('Hygiene Data'!$G$13,0,10*ROW('Hygiene Data'!G32)))</f>
        <v/>
      </c>
      <c r="EA38" s="370" t="str">
        <f ca="1">+IF(OFFSET('Hygiene Data'!$H$11,0,10*ROW('Hygiene Data'!H32))="","",OFFSET('Hygiene Data'!$H$11,0,10*ROW('Hygiene Data'!H32)))</f>
        <v/>
      </c>
      <c r="EB38" s="370" t="str">
        <f ca="1">+IF(OFFSET('Hygiene Data'!$H$12,0,10*ROW('Hygiene Data'!H32))="","",OFFSET('Hygiene Data'!$H$12,0,10*ROW('Hygiene Data'!H32)))</f>
        <v/>
      </c>
      <c r="EC38" s="370" t="str">
        <f ca="1">+IF(OFFSET('Hygiene Data'!$H$13,0,10*ROW('Hygiene Data'!H32))="","",OFFSET('Hygiene Data'!$H$13,0,10*ROW('Hygiene Data'!H32)))</f>
        <v/>
      </c>
      <c r="ED38" s="370" t="str">
        <f ca="1">+IF(OFFSET('Hygiene Data'!$I$11,0,10*ROW('Hygiene Data'!I32))="","",OFFSET('Hygiene Data'!$I$11,0,10*ROW('Hygiene Data'!I32)))</f>
        <v/>
      </c>
      <c r="EE38" s="370" t="str">
        <f ca="1">+IF(OFFSET('Hygiene Data'!$I$12,0,10*ROW('Hygiene Data'!I32))="","",OFFSET('Hygiene Data'!$I$12,0,10*ROW('Hygiene Data'!I32)))</f>
        <v/>
      </c>
      <c r="EF38" s="370" t="str">
        <f ca="1">+IF(OFFSET('Hygiene Data'!$I$13,0,10*ROW('Hygiene Data'!I32))="","",OFFSET('Hygiene Data'!$I$13,0,10*ROW('Hygiene Data'!I32)))</f>
        <v/>
      </c>
    </row>
    <row r="39" spans="1:136" x14ac:dyDescent="0.25">
      <c r="A39" s="479" t="str">
        <f ca="1">+IF(OFFSET('Water Data'!$B$2,0,10*ROW('Water Data'!E33))="","",OFFSET('Water Data'!$B$2,0,10*ROW('Water Data'!E33)))</f>
        <v/>
      </c>
      <c r="B39" s="47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6" t="str">
        <f t="shared" ca="1" si="0"/>
        <v/>
      </c>
      <c r="D39" s="50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0" t="str">
        <f ca="1">+IF(OFFSET('Water Data'!$D$27,0,10*ROW('Water Data'!D33))="","",OFFSET('Water Data'!$D$27,0,10*ROW('Water Data'!D33)))</f>
        <v/>
      </c>
      <c r="BT39" s="370" t="str">
        <f ca="1">+IF(OFFSET('Water Data'!$D$28,0,10*ROW('Water Data'!D33))="","",OFFSET('Water Data'!$D$28,0,10*ROW('Water Data'!D33)))</f>
        <v/>
      </c>
      <c r="BU39" s="370" t="str">
        <f ca="1">+IF(OFFSET('Water Data'!$D$29,0,10*ROW('Water Data'!D33))="","",OFFSET('Water Data'!$D$29,0,10*ROW('Water Data'!D33)))</f>
        <v/>
      </c>
      <c r="BV39" s="370" t="str">
        <f ca="1">+IF(OFFSET('Water Data'!$E$27,0,10*ROW('Water Data'!E33))="","",OFFSET('Water Data'!$E$27,0,10*ROW('Water Data'!E33)))</f>
        <v/>
      </c>
      <c r="BW39" s="370" t="str">
        <f ca="1">+IF(OFFSET('Water Data'!$E$28,0,10*ROW('Water Data'!E33))="","",OFFSET('Water Data'!$E$28,0,10*ROW('Water Data'!E33)))</f>
        <v/>
      </c>
      <c r="BX39" s="370" t="str">
        <f ca="1">+IF(OFFSET('Water Data'!$E$29,0,10*ROW('Water Data'!E33))="","",OFFSET('Water Data'!$E$29,0,10*ROW('Water Data'!E33)))</f>
        <v/>
      </c>
      <c r="BY39" s="370" t="str">
        <f ca="1">+IF(OFFSET('Water Data'!$F$27,0,10*ROW('Water Data'!F33))="","",OFFSET('Water Data'!$F$27,0,10*ROW('Water Data'!F33)))</f>
        <v/>
      </c>
      <c r="BZ39" s="370" t="str">
        <f ca="1">+IF(OFFSET('Water Data'!$F$28,0,10*ROW('Water Data'!F33))="","",OFFSET('Water Data'!$F$28,0,10*ROW('Water Data'!F33)))</f>
        <v/>
      </c>
      <c r="CA39" s="370" t="str">
        <f ca="1">+IF(OFFSET('Water Data'!$F$29,0,10*ROW('Water Data'!F33))="","",OFFSET('Water Data'!$F$29,0,10*ROW('Water Data'!F33)))</f>
        <v/>
      </c>
      <c r="CB39" s="370" t="str">
        <f ca="1">+IF(OFFSET('Water Data'!$G$27,0,10*ROW('Water Data'!G33))="","",OFFSET('Water Data'!$G$27,0,10*ROW('Water Data'!G33)))</f>
        <v/>
      </c>
      <c r="CC39" s="370" t="str">
        <f ca="1">+IF(OFFSET('Water Data'!$G$28,0,10*ROW('Water Data'!G33))="","",OFFSET('Water Data'!$G$28,0,10*ROW('Water Data'!G33)))</f>
        <v/>
      </c>
      <c r="CD39" s="370" t="str">
        <f ca="1">+IF(OFFSET('Water Data'!$G$29,0,10*ROW('Water Data'!G33))="","",OFFSET('Water Data'!$G$29,0,10*ROW('Water Data'!G33)))</f>
        <v/>
      </c>
      <c r="CE39" s="370" t="str">
        <f ca="1">+IF(OFFSET('Water Data'!$H$27,0,10*ROW('Water Data'!H33))="","",OFFSET('Water Data'!$H$27,0,10*ROW('Water Data'!H33)))</f>
        <v/>
      </c>
      <c r="CF39" s="370" t="str">
        <f ca="1">+IF(OFFSET('Water Data'!$H$28,0,10*ROW('Water Data'!H33))="","",OFFSET('Water Data'!$H$28,0,10*ROW('Water Data'!H33)))</f>
        <v/>
      </c>
      <c r="CG39" s="370" t="str">
        <f ca="1">+IF(OFFSET('Water Data'!$H$29,0,10*ROW('Water Data'!H33))="","",OFFSET('Water Data'!$H$29,0,10*ROW('Water Data'!H33)))</f>
        <v/>
      </c>
      <c r="CH39" s="370" t="str">
        <f ca="1">+IF(OFFSET('Water Data'!$I$27,0,10*ROW('Water Data'!I33))="","",OFFSET('Water Data'!$I$27,0,10*ROW('Water Data'!I33)))</f>
        <v/>
      </c>
      <c r="CI39" s="370" t="str">
        <f ca="1">+IF(OFFSET('Water Data'!$I$28,0,10*ROW('Water Data'!I33))="","",OFFSET('Water Data'!$I$28,0,10*ROW('Water Data'!I33)))</f>
        <v/>
      </c>
      <c r="CJ39" s="370" t="str">
        <f ca="1">+IF(OFFSET('Water Data'!$I$29,0,10*ROW('Water Data'!I33))="","",OFFSET('Water Data'!$I$29,0,10*ROW('Water Data'!I33)))</f>
        <v/>
      </c>
      <c r="CK39" s="370" t="str">
        <f ca="1">+IF(OFFSET('Sanitation Data'!$D$28,0,10*ROW('Sanitation Data'!D33))="","",OFFSET('Sanitation Data'!$D$28,0,10*ROW('Sanitation Data'!D33)))</f>
        <v/>
      </c>
      <c r="CL39" s="370" t="str">
        <f ca="1">+IF(OFFSET('Sanitation Data'!$D$29,0,10*ROW('Sanitation Data'!D33))="","",OFFSET('Sanitation Data'!$D$29,0,10*ROW('Sanitation Data'!D33)))</f>
        <v/>
      </c>
      <c r="CM39" s="370" t="str">
        <f ca="1">+IF(OFFSET('Sanitation Data'!$D$30,0,10*ROW('Sanitation Data'!D33))="","",OFFSET('Sanitation Data'!$D$30,0,10*ROW('Sanitation Data'!D33)))</f>
        <v/>
      </c>
      <c r="CN39" s="370" t="str">
        <f ca="1">+IF(OFFSET('Sanitation Data'!$D$31,0,10*ROW('Sanitation Data'!D33))="","",OFFSET('Sanitation Data'!$D$31,0,10*ROW('Sanitation Data'!D33)))</f>
        <v/>
      </c>
      <c r="CO39" s="370" t="str">
        <f ca="1">+IF(OFFSET('Sanitation Data'!$D$32,0,10*ROW('Sanitation Data'!D33))="","",OFFSET('Sanitation Data'!$D$32,0,10*ROW('Sanitation Data'!D33)))</f>
        <v/>
      </c>
      <c r="CP39" s="370" t="str">
        <f ca="1">+IF(OFFSET('Sanitation Data'!$E$28,0,10*ROW('Sanitation Data'!E33))="","",OFFSET('Sanitation Data'!$E$28,0,10*ROW('Sanitation Data'!E33)))</f>
        <v/>
      </c>
      <c r="CQ39" s="370" t="str">
        <f ca="1">+IF(OFFSET('Sanitation Data'!$E$29,0,10*ROW('Sanitation Data'!E33))="","",OFFSET('Sanitation Data'!$E$29,0,10*ROW('Sanitation Data'!E33)))</f>
        <v/>
      </c>
      <c r="CR39" s="370" t="str">
        <f ca="1">+IF(OFFSET('Sanitation Data'!$E$30,0,10*ROW('Sanitation Data'!E33))="","",OFFSET('Sanitation Data'!$E$30,0,10*ROW('Sanitation Data'!E33)))</f>
        <v/>
      </c>
      <c r="CS39" s="370" t="str">
        <f ca="1">+IF(OFFSET('Sanitation Data'!$E$31,0,10*ROW('Sanitation Data'!E33))="","",OFFSET('Sanitation Data'!$E$31,0,10*ROW('Sanitation Data'!E33)))</f>
        <v/>
      </c>
      <c r="CT39" s="370" t="str">
        <f ca="1">+IF(OFFSET('Sanitation Data'!$E$32,0,10*ROW('Sanitation Data'!E33))="","",OFFSET('Sanitation Data'!$E$32,0,10*ROW('Sanitation Data'!E33)))</f>
        <v/>
      </c>
      <c r="CU39" s="370" t="str">
        <f ca="1">+IF(OFFSET('Sanitation Data'!$F$28,0,10*ROW('Sanitation Data'!F33))="","",OFFSET('Sanitation Data'!$F$28,0,10*ROW('Sanitation Data'!F33)))</f>
        <v/>
      </c>
      <c r="CV39" s="370" t="str">
        <f ca="1">+IF(OFFSET('Sanitation Data'!$F$29,0,10*ROW('Sanitation Data'!F33))="","",OFFSET('Sanitation Data'!$F$29,0,10*ROW('Sanitation Data'!F33)))</f>
        <v/>
      </c>
      <c r="CW39" s="370" t="str">
        <f ca="1">+IF(OFFSET('Sanitation Data'!$F$30,0,10*ROW('Sanitation Data'!F33))="","",OFFSET('Sanitation Data'!$F$30,0,10*ROW('Sanitation Data'!F33)))</f>
        <v/>
      </c>
      <c r="CX39" s="370" t="str">
        <f ca="1">+IF(OFFSET('Sanitation Data'!$F$31,0,10*ROW('Sanitation Data'!F33))="","",OFFSET('Sanitation Data'!$F$31,0,10*ROW('Sanitation Data'!F33)))</f>
        <v/>
      </c>
      <c r="CY39" s="370" t="str">
        <f ca="1">+IF(OFFSET('Sanitation Data'!$F$32,0,10*ROW('Sanitation Data'!F33))="","",OFFSET('Sanitation Data'!$F$32,0,10*ROW('Sanitation Data'!F33)))</f>
        <v/>
      </c>
      <c r="CZ39" s="370" t="str">
        <f ca="1">+IF(OFFSET('Sanitation Data'!$G$28,0,10*ROW('Sanitation Data'!G33))="","",OFFSET('Sanitation Data'!$G$28,0,10*ROW('Sanitation Data'!G33)))</f>
        <v/>
      </c>
      <c r="DA39" s="370" t="str">
        <f ca="1">+IF(OFFSET('Sanitation Data'!$G$29,0,10*ROW('Sanitation Data'!G33))="","",OFFSET('Sanitation Data'!$G$29,0,10*ROW('Sanitation Data'!G33)))</f>
        <v/>
      </c>
      <c r="DB39" s="370" t="str">
        <f ca="1">+IF(OFFSET('Sanitation Data'!$G$30,0,10*ROW('Sanitation Data'!G33))="","",OFFSET('Sanitation Data'!$G$30,0,10*ROW('Sanitation Data'!G33)))</f>
        <v/>
      </c>
      <c r="DC39" s="370" t="str">
        <f ca="1">+IF(OFFSET('Sanitation Data'!$G$31,0,10*ROW('Sanitation Data'!G33))="","",OFFSET('Sanitation Data'!$G$31,0,10*ROW('Sanitation Data'!G33)))</f>
        <v/>
      </c>
      <c r="DD39" s="370" t="str">
        <f ca="1">+IF(OFFSET('Sanitation Data'!$G$32,0,10*ROW('Sanitation Data'!G33))="","",OFFSET('Sanitation Data'!$G$32,0,10*ROW('Sanitation Data'!G33)))</f>
        <v/>
      </c>
      <c r="DE39" s="370" t="str">
        <f ca="1">+IF(OFFSET('Sanitation Data'!$H$28,0,10*ROW('Sanitation Data'!H33))="","",OFFSET('Sanitation Data'!$H$28,0,10*ROW('Sanitation Data'!H33)))</f>
        <v/>
      </c>
      <c r="DF39" s="370" t="str">
        <f ca="1">+IF(OFFSET('Sanitation Data'!$H$29,0,10*ROW('Sanitation Data'!H33))="","",OFFSET('Sanitation Data'!$H$29,0,10*ROW('Sanitation Data'!H33)))</f>
        <v/>
      </c>
      <c r="DG39" s="370" t="str">
        <f ca="1">+IF(OFFSET('Sanitation Data'!$H$30,0,10*ROW('Sanitation Data'!H33))="","",OFFSET('Sanitation Data'!$H$30,0,10*ROW('Sanitation Data'!H33)))</f>
        <v/>
      </c>
      <c r="DH39" s="370" t="str">
        <f ca="1">+IF(OFFSET('Sanitation Data'!$H$31,0,10*ROW('Sanitation Data'!H33))="","",OFFSET('Sanitation Data'!$H$31,0,10*ROW('Sanitation Data'!H33)))</f>
        <v/>
      </c>
      <c r="DI39" s="370" t="str">
        <f ca="1">+IF(OFFSET('Sanitation Data'!$H$32,0,10*ROW('Sanitation Data'!H33))="","",OFFSET('Sanitation Data'!$H$32,0,10*ROW('Sanitation Data'!H33)))</f>
        <v/>
      </c>
      <c r="DJ39" s="370" t="str">
        <f ca="1">+IF(OFFSET('Sanitation Data'!$I$28,0,10*ROW('Sanitation Data'!I33))="","",OFFSET('Sanitation Data'!$I$28,0,10*ROW('Sanitation Data'!I33)))</f>
        <v/>
      </c>
      <c r="DK39" s="370" t="str">
        <f ca="1">+IF(OFFSET('Sanitation Data'!$I$29,0,10*ROW('Sanitation Data'!I33))="","",OFFSET('Sanitation Data'!$I$29,0,10*ROW('Sanitation Data'!I33)))</f>
        <v/>
      </c>
      <c r="DL39" s="370" t="str">
        <f ca="1">+IF(OFFSET('Sanitation Data'!$I$30,0,10*ROW('Sanitation Data'!I33))="","",OFFSET('Sanitation Data'!$I$30,0,10*ROW('Sanitation Data'!I33)))</f>
        <v/>
      </c>
      <c r="DM39" s="370" t="str">
        <f ca="1">+IF(OFFSET('Sanitation Data'!$I$31,0,10*ROW('Sanitation Data'!I33))="","",OFFSET('Sanitation Data'!$I$31,0,10*ROW('Sanitation Data'!I33)))</f>
        <v/>
      </c>
      <c r="DN39" s="370" t="str">
        <f ca="1">+IF(OFFSET('Sanitation Data'!$I$32,0,10*ROW('Sanitation Data'!I33))="","",OFFSET('Sanitation Data'!$I$32,0,10*ROW('Sanitation Data'!I33)))</f>
        <v/>
      </c>
      <c r="DO39" s="370" t="str">
        <f ca="1">+IF(OFFSET('Hygiene Data'!$D$11,0,10*ROW('Hygiene Data'!D33))="","",OFFSET('Hygiene Data'!$D$11,0,10*ROW('Hygiene Data'!D33)))</f>
        <v/>
      </c>
      <c r="DP39" s="370" t="str">
        <f ca="1">+IF(OFFSET('Hygiene Data'!$D$12,0,10*ROW('Hygiene Data'!D33))="","",OFFSET('Hygiene Data'!$D$12,0,10*ROW('Hygiene Data'!D33)))</f>
        <v/>
      </c>
      <c r="DQ39" s="370" t="str">
        <f ca="1">+IF(OFFSET('Hygiene Data'!$D$13,0,10*ROW('Hygiene Data'!D33))="","",OFFSET('Hygiene Data'!$D$13,0,10*ROW('Hygiene Data'!D33)))</f>
        <v/>
      </c>
      <c r="DR39" s="370" t="str">
        <f ca="1">+IF(OFFSET('Hygiene Data'!$E$11,0,10*ROW('Hygiene Data'!E33))="","",OFFSET('Hygiene Data'!$E$11,0,10*ROW('Hygiene Data'!E33)))</f>
        <v/>
      </c>
      <c r="DS39" s="370" t="str">
        <f ca="1">+IF(OFFSET('Hygiene Data'!$E$12,0,10*ROW('Hygiene Data'!E33))="","",OFFSET('Hygiene Data'!$E$12,0,10*ROW('Hygiene Data'!E33)))</f>
        <v/>
      </c>
      <c r="DT39" s="370" t="str">
        <f ca="1">+IF(OFFSET('Hygiene Data'!$E$13,0,10*ROW('Hygiene Data'!E33))="","",OFFSET('Hygiene Data'!$E$13,0,10*ROW('Hygiene Data'!E33)))</f>
        <v/>
      </c>
      <c r="DU39" s="370" t="str">
        <f ca="1">+IF(OFFSET('Hygiene Data'!$F$11,0,10*ROW('Hygiene Data'!F33))="","",OFFSET('Hygiene Data'!$F$11,0,10*ROW('Hygiene Data'!F33)))</f>
        <v/>
      </c>
      <c r="DV39" s="370" t="str">
        <f ca="1">+IF(OFFSET('Hygiene Data'!$F$12,0,10*ROW('Hygiene Data'!F33))="","",OFFSET('Hygiene Data'!$F$12,0,10*ROW('Hygiene Data'!F33)))</f>
        <v/>
      </c>
      <c r="DW39" s="370" t="str">
        <f ca="1">+IF(OFFSET('Hygiene Data'!$F$13,0,10*ROW('Hygiene Data'!F33))="","",OFFSET('Hygiene Data'!$F$13,0,10*ROW('Hygiene Data'!F33)))</f>
        <v/>
      </c>
      <c r="DX39" s="370" t="str">
        <f ca="1">+IF(OFFSET('Hygiene Data'!$G$11,0,10*ROW('Hygiene Data'!G33))="","",OFFSET('Hygiene Data'!$G$11,0,10*ROW('Hygiene Data'!G33)))</f>
        <v/>
      </c>
      <c r="DY39" s="370" t="str">
        <f ca="1">+IF(OFFSET('Hygiene Data'!$G$12,0,10*ROW('Hygiene Data'!G33))="","",OFFSET('Hygiene Data'!$G$12,0,10*ROW('Hygiene Data'!G33)))</f>
        <v/>
      </c>
      <c r="DZ39" s="370" t="str">
        <f ca="1">+IF(OFFSET('Hygiene Data'!$G$13,0,10*ROW('Hygiene Data'!G33))="","",OFFSET('Hygiene Data'!$G$13,0,10*ROW('Hygiene Data'!G33)))</f>
        <v/>
      </c>
      <c r="EA39" s="370" t="str">
        <f ca="1">+IF(OFFSET('Hygiene Data'!$H$11,0,10*ROW('Hygiene Data'!H33))="","",OFFSET('Hygiene Data'!$H$11,0,10*ROW('Hygiene Data'!H33)))</f>
        <v/>
      </c>
      <c r="EB39" s="370" t="str">
        <f ca="1">+IF(OFFSET('Hygiene Data'!$H$12,0,10*ROW('Hygiene Data'!H33))="","",OFFSET('Hygiene Data'!$H$12,0,10*ROW('Hygiene Data'!H33)))</f>
        <v/>
      </c>
      <c r="EC39" s="370" t="str">
        <f ca="1">+IF(OFFSET('Hygiene Data'!$H$13,0,10*ROW('Hygiene Data'!H33))="","",OFFSET('Hygiene Data'!$H$13,0,10*ROW('Hygiene Data'!H33)))</f>
        <v/>
      </c>
      <c r="ED39" s="370" t="str">
        <f ca="1">+IF(OFFSET('Hygiene Data'!$I$11,0,10*ROW('Hygiene Data'!I33))="","",OFFSET('Hygiene Data'!$I$11,0,10*ROW('Hygiene Data'!I33)))</f>
        <v/>
      </c>
      <c r="EE39" s="370" t="str">
        <f ca="1">+IF(OFFSET('Hygiene Data'!$I$12,0,10*ROW('Hygiene Data'!I33))="","",OFFSET('Hygiene Data'!$I$12,0,10*ROW('Hygiene Data'!I33)))</f>
        <v/>
      </c>
      <c r="EF39" s="370" t="str">
        <f ca="1">+IF(OFFSET('Hygiene Data'!$I$13,0,10*ROW('Hygiene Data'!I33))="","",OFFSET('Hygiene Data'!$I$13,0,10*ROW('Hygiene Data'!I33)))</f>
        <v/>
      </c>
    </row>
    <row r="40" spans="1:136" x14ac:dyDescent="0.25">
      <c r="A40" s="479" t="str">
        <f ca="1">+IF(OFFSET('Water Data'!$B$2,0,10*ROW('Water Data'!E34))="","",OFFSET('Water Data'!$B$2,0,10*ROW('Water Data'!E34)))</f>
        <v/>
      </c>
      <c r="B40" s="47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6" t="str">
        <f t="shared" ca="1" si="0"/>
        <v/>
      </c>
      <c r="D40" s="50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0" t="str">
        <f ca="1">+IF(OFFSET('Water Data'!$D$27,0,10*ROW('Water Data'!D34))="","",OFFSET('Water Data'!$D$27,0,10*ROW('Water Data'!D34)))</f>
        <v/>
      </c>
      <c r="BT40" s="370" t="str">
        <f ca="1">+IF(OFFSET('Water Data'!$D$28,0,10*ROW('Water Data'!D34))="","",OFFSET('Water Data'!$D$28,0,10*ROW('Water Data'!D34)))</f>
        <v/>
      </c>
      <c r="BU40" s="370" t="str">
        <f ca="1">+IF(OFFSET('Water Data'!$D$29,0,10*ROW('Water Data'!D34))="","",OFFSET('Water Data'!$D$29,0,10*ROW('Water Data'!D34)))</f>
        <v/>
      </c>
      <c r="BV40" s="370" t="str">
        <f ca="1">+IF(OFFSET('Water Data'!$E$27,0,10*ROW('Water Data'!E34))="","",OFFSET('Water Data'!$E$27,0,10*ROW('Water Data'!E34)))</f>
        <v/>
      </c>
      <c r="BW40" s="370" t="str">
        <f ca="1">+IF(OFFSET('Water Data'!$E$28,0,10*ROW('Water Data'!E34))="","",OFFSET('Water Data'!$E$28,0,10*ROW('Water Data'!E34)))</f>
        <v/>
      </c>
      <c r="BX40" s="370" t="str">
        <f ca="1">+IF(OFFSET('Water Data'!$E$29,0,10*ROW('Water Data'!E34))="","",OFFSET('Water Data'!$E$29,0,10*ROW('Water Data'!E34)))</f>
        <v/>
      </c>
      <c r="BY40" s="370" t="str">
        <f ca="1">+IF(OFFSET('Water Data'!$F$27,0,10*ROW('Water Data'!F34))="","",OFFSET('Water Data'!$F$27,0,10*ROW('Water Data'!F34)))</f>
        <v/>
      </c>
      <c r="BZ40" s="370" t="str">
        <f ca="1">+IF(OFFSET('Water Data'!$F$28,0,10*ROW('Water Data'!F34))="","",OFFSET('Water Data'!$F$28,0,10*ROW('Water Data'!F34)))</f>
        <v/>
      </c>
      <c r="CA40" s="370" t="str">
        <f ca="1">+IF(OFFSET('Water Data'!$F$29,0,10*ROW('Water Data'!F34))="","",OFFSET('Water Data'!$F$29,0,10*ROW('Water Data'!F34)))</f>
        <v/>
      </c>
      <c r="CB40" s="370" t="str">
        <f ca="1">+IF(OFFSET('Water Data'!$G$27,0,10*ROW('Water Data'!G34))="","",OFFSET('Water Data'!$G$27,0,10*ROW('Water Data'!G34)))</f>
        <v/>
      </c>
      <c r="CC40" s="370" t="str">
        <f ca="1">+IF(OFFSET('Water Data'!$G$28,0,10*ROW('Water Data'!G34))="","",OFFSET('Water Data'!$G$28,0,10*ROW('Water Data'!G34)))</f>
        <v/>
      </c>
      <c r="CD40" s="370" t="str">
        <f ca="1">+IF(OFFSET('Water Data'!$G$29,0,10*ROW('Water Data'!G34))="","",OFFSET('Water Data'!$G$29,0,10*ROW('Water Data'!G34)))</f>
        <v/>
      </c>
      <c r="CE40" s="370" t="str">
        <f ca="1">+IF(OFFSET('Water Data'!$H$27,0,10*ROW('Water Data'!H34))="","",OFFSET('Water Data'!$H$27,0,10*ROW('Water Data'!H34)))</f>
        <v/>
      </c>
      <c r="CF40" s="370" t="str">
        <f ca="1">+IF(OFFSET('Water Data'!$H$28,0,10*ROW('Water Data'!H34))="","",OFFSET('Water Data'!$H$28,0,10*ROW('Water Data'!H34)))</f>
        <v/>
      </c>
      <c r="CG40" s="370" t="str">
        <f ca="1">+IF(OFFSET('Water Data'!$H$29,0,10*ROW('Water Data'!H34))="","",OFFSET('Water Data'!$H$29,0,10*ROW('Water Data'!H34)))</f>
        <v/>
      </c>
      <c r="CH40" s="370" t="str">
        <f ca="1">+IF(OFFSET('Water Data'!$I$27,0,10*ROW('Water Data'!I34))="","",OFFSET('Water Data'!$I$27,0,10*ROW('Water Data'!I34)))</f>
        <v/>
      </c>
      <c r="CI40" s="370" t="str">
        <f ca="1">+IF(OFFSET('Water Data'!$I$28,0,10*ROW('Water Data'!I34))="","",OFFSET('Water Data'!$I$28,0,10*ROW('Water Data'!I34)))</f>
        <v/>
      </c>
      <c r="CJ40" s="370" t="str">
        <f ca="1">+IF(OFFSET('Water Data'!$I$29,0,10*ROW('Water Data'!I34))="","",OFFSET('Water Data'!$I$29,0,10*ROW('Water Data'!I34)))</f>
        <v/>
      </c>
      <c r="CK40" s="370" t="str">
        <f ca="1">+IF(OFFSET('Sanitation Data'!$D$28,0,10*ROW('Sanitation Data'!D34))="","",OFFSET('Sanitation Data'!$D$28,0,10*ROW('Sanitation Data'!D34)))</f>
        <v/>
      </c>
      <c r="CL40" s="370" t="str">
        <f ca="1">+IF(OFFSET('Sanitation Data'!$D$29,0,10*ROW('Sanitation Data'!D34))="","",OFFSET('Sanitation Data'!$D$29,0,10*ROW('Sanitation Data'!D34)))</f>
        <v/>
      </c>
      <c r="CM40" s="370" t="str">
        <f ca="1">+IF(OFFSET('Sanitation Data'!$D$30,0,10*ROW('Sanitation Data'!D34))="","",OFFSET('Sanitation Data'!$D$30,0,10*ROW('Sanitation Data'!D34)))</f>
        <v/>
      </c>
      <c r="CN40" s="370" t="str">
        <f ca="1">+IF(OFFSET('Sanitation Data'!$D$31,0,10*ROW('Sanitation Data'!D34))="","",OFFSET('Sanitation Data'!$D$31,0,10*ROW('Sanitation Data'!D34)))</f>
        <v/>
      </c>
      <c r="CO40" s="370" t="str">
        <f ca="1">+IF(OFFSET('Sanitation Data'!$D$32,0,10*ROW('Sanitation Data'!D34))="","",OFFSET('Sanitation Data'!$D$32,0,10*ROW('Sanitation Data'!D34)))</f>
        <v/>
      </c>
      <c r="CP40" s="370" t="str">
        <f ca="1">+IF(OFFSET('Sanitation Data'!$E$28,0,10*ROW('Sanitation Data'!E34))="","",OFFSET('Sanitation Data'!$E$28,0,10*ROW('Sanitation Data'!E34)))</f>
        <v/>
      </c>
      <c r="CQ40" s="370" t="str">
        <f ca="1">+IF(OFFSET('Sanitation Data'!$E$29,0,10*ROW('Sanitation Data'!E34))="","",OFFSET('Sanitation Data'!$E$29,0,10*ROW('Sanitation Data'!E34)))</f>
        <v/>
      </c>
      <c r="CR40" s="370" t="str">
        <f ca="1">+IF(OFFSET('Sanitation Data'!$E$30,0,10*ROW('Sanitation Data'!E34))="","",OFFSET('Sanitation Data'!$E$30,0,10*ROW('Sanitation Data'!E34)))</f>
        <v/>
      </c>
      <c r="CS40" s="370" t="str">
        <f ca="1">+IF(OFFSET('Sanitation Data'!$E$31,0,10*ROW('Sanitation Data'!E34))="","",OFFSET('Sanitation Data'!$E$31,0,10*ROW('Sanitation Data'!E34)))</f>
        <v/>
      </c>
      <c r="CT40" s="370" t="str">
        <f ca="1">+IF(OFFSET('Sanitation Data'!$E$32,0,10*ROW('Sanitation Data'!E34))="","",OFFSET('Sanitation Data'!$E$32,0,10*ROW('Sanitation Data'!E34)))</f>
        <v/>
      </c>
      <c r="CU40" s="370" t="str">
        <f ca="1">+IF(OFFSET('Sanitation Data'!$F$28,0,10*ROW('Sanitation Data'!F34))="","",OFFSET('Sanitation Data'!$F$28,0,10*ROW('Sanitation Data'!F34)))</f>
        <v/>
      </c>
      <c r="CV40" s="370" t="str">
        <f ca="1">+IF(OFFSET('Sanitation Data'!$F$29,0,10*ROW('Sanitation Data'!F34))="","",OFFSET('Sanitation Data'!$F$29,0,10*ROW('Sanitation Data'!F34)))</f>
        <v/>
      </c>
      <c r="CW40" s="370" t="str">
        <f ca="1">+IF(OFFSET('Sanitation Data'!$F$30,0,10*ROW('Sanitation Data'!F34))="","",OFFSET('Sanitation Data'!$F$30,0,10*ROW('Sanitation Data'!F34)))</f>
        <v/>
      </c>
      <c r="CX40" s="370" t="str">
        <f ca="1">+IF(OFFSET('Sanitation Data'!$F$31,0,10*ROW('Sanitation Data'!F34))="","",OFFSET('Sanitation Data'!$F$31,0,10*ROW('Sanitation Data'!F34)))</f>
        <v/>
      </c>
      <c r="CY40" s="370" t="str">
        <f ca="1">+IF(OFFSET('Sanitation Data'!$F$32,0,10*ROW('Sanitation Data'!F34))="","",OFFSET('Sanitation Data'!$F$32,0,10*ROW('Sanitation Data'!F34)))</f>
        <v/>
      </c>
      <c r="CZ40" s="370" t="str">
        <f ca="1">+IF(OFFSET('Sanitation Data'!$G$28,0,10*ROW('Sanitation Data'!G34))="","",OFFSET('Sanitation Data'!$G$28,0,10*ROW('Sanitation Data'!G34)))</f>
        <v/>
      </c>
      <c r="DA40" s="370" t="str">
        <f ca="1">+IF(OFFSET('Sanitation Data'!$G$29,0,10*ROW('Sanitation Data'!G34))="","",OFFSET('Sanitation Data'!$G$29,0,10*ROW('Sanitation Data'!G34)))</f>
        <v/>
      </c>
      <c r="DB40" s="370" t="str">
        <f ca="1">+IF(OFFSET('Sanitation Data'!$G$30,0,10*ROW('Sanitation Data'!G34))="","",OFFSET('Sanitation Data'!$G$30,0,10*ROW('Sanitation Data'!G34)))</f>
        <v/>
      </c>
      <c r="DC40" s="370" t="str">
        <f ca="1">+IF(OFFSET('Sanitation Data'!$G$31,0,10*ROW('Sanitation Data'!G34))="","",OFFSET('Sanitation Data'!$G$31,0,10*ROW('Sanitation Data'!G34)))</f>
        <v/>
      </c>
      <c r="DD40" s="370" t="str">
        <f ca="1">+IF(OFFSET('Sanitation Data'!$G$32,0,10*ROW('Sanitation Data'!G34))="","",OFFSET('Sanitation Data'!$G$32,0,10*ROW('Sanitation Data'!G34)))</f>
        <v/>
      </c>
      <c r="DE40" s="370" t="str">
        <f ca="1">+IF(OFFSET('Sanitation Data'!$H$28,0,10*ROW('Sanitation Data'!H34))="","",OFFSET('Sanitation Data'!$H$28,0,10*ROW('Sanitation Data'!H34)))</f>
        <v/>
      </c>
      <c r="DF40" s="370" t="str">
        <f ca="1">+IF(OFFSET('Sanitation Data'!$H$29,0,10*ROW('Sanitation Data'!H34))="","",OFFSET('Sanitation Data'!$H$29,0,10*ROW('Sanitation Data'!H34)))</f>
        <v/>
      </c>
      <c r="DG40" s="370" t="str">
        <f ca="1">+IF(OFFSET('Sanitation Data'!$H$30,0,10*ROW('Sanitation Data'!H34))="","",OFFSET('Sanitation Data'!$H$30,0,10*ROW('Sanitation Data'!H34)))</f>
        <v/>
      </c>
      <c r="DH40" s="370" t="str">
        <f ca="1">+IF(OFFSET('Sanitation Data'!$H$31,0,10*ROW('Sanitation Data'!H34))="","",OFFSET('Sanitation Data'!$H$31,0,10*ROW('Sanitation Data'!H34)))</f>
        <v/>
      </c>
      <c r="DI40" s="370" t="str">
        <f ca="1">+IF(OFFSET('Sanitation Data'!$H$32,0,10*ROW('Sanitation Data'!H34))="","",OFFSET('Sanitation Data'!$H$32,0,10*ROW('Sanitation Data'!H34)))</f>
        <v/>
      </c>
      <c r="DJ40" s="370" t="str">
        <f ca="1">+IF(OFFSET('Sanitation Data'!$I$28,0,10*ROW('Sanitation Data'!I34))="","",OFFSET('Sanitation Data'!$I$28,0,10*ROW('Sanitation Data'!I34)))</f>
        <v/>
      </c>
      <c r="DK40" s="370" t="str">
        <f ca="1">+IF(OFFSET('Sanitation Data'!$I$29,0,10*ROW('Sanitation Data'!I34))="","",OFFSET('Sanitation Data'!$I$29,0,10*ROW('Sanitation Data'!I34)))</f>
        <v/>
      </c>
      <c r="DL40" s="370" t="str">
        <f ca="1">+IF(OFFSET('Sanitation Data'!$I$30,0,10*ROW('Sanitation Data'!I34))="","",OFFSET('Sanitation Data'!$I$30,0,10*ROW('Sanitation Data'!I34)))</f>
        <v/>
      </c>
      <c r="DM40" s="370" t="str">
        <f ca="1">+IF(OFFSET('Sanitation Data'!$I$31,0,10*ROW('Sanitation Data'!I34))="","",OFFSET('Sanitation Data'!$I$31,0,10*ROW('Sanitation Data'!I34)))</f>
        <v/>
      </c>
      <c r="DN40" s="370" t="str">
        <f ca="1">+IF(OFFSET('Sanitation Data'!$I$32,0,10*ROW('Sanitation Data'!I34))="","",OFFSET('Sanitation Data'!$I$32,0,10*ROW('Sanitation Data'!I34)))</f>
        <v/>
      </c>
      <c r="DO40" s="370" t="str">
        <f ca="1">+IF(OFFSET('Hygiene Data'!$D$11,0,10*ROW('Hygiene Data'!D34))="","",OFFSET('Hygiene Data'!$D$11,0,10*ROW('Hygiene Data'!D34)))</f>
        <v/>
      </c>
      <c r="DP40" s="370" t="str">
        <f ca="1">+IF(OFFSET('Hygiene Data'!$D$12,0,10*ROW('Hygiene Data'!D34))="","",OFFSET('Hygiene Data'!$D$12,0,10*ROW('Hygiene Data'!D34)))</f>
        <v/>
      </c>
      <c r="DQ40" s="370" t="str">
        <f ca="1">+IF(OFFSET('Hygiene Data'!$D$13,0,10*ROW('Hygiene Data'!D34))="","",OFFSET('Hygiene Data'!$D$13,0,10*ROW('Hygiene Data'!D34)))</f>
        <v/>
      </c>
      <c r="DR40" s="370" t="str">
        <f ca="1">+IF(OFFSET('Hygiene Data'!$E$11,0,10*ROW('Hygiene Data'!E34))="","",OFFSET('Hygiene Data'!$E$11,0,10*ROW('Hygiene Data'!E34)))</f>
        <v/>
      </c>
      <c r="DS40" s="370" t="str">
        <f ca="1">+IF(OFFSET('Hygiene Data'!$E$12,0,10*ROW('Hygiene Data'!E34))="","",OFFSET('Hygiene Data'!$E$12,0,10*ROW('Hygiene Data'!E34)))</f>
        <v/>
      </c>
      <c r="DT40" s="370" t="str">
        <f ca="1">+IF(OFFSET('Hygiene Data'!$E$13,0,10*ROW('Hygiene Data'!E34))="","",OFFSET('Hygiene Data'!$E$13,0,10*ROW('Hygiene Data'!E34)))</f>
        <v/>
      </c>
      <c r="DU40" s="370" t="str">
        <f ca="1">+IF(OFFSET('Hygiene Data'!$F$11,0,10*ROW('Hygiene Data'!F34))="","",OFFSET('Hygiene Data'!$F$11,0,10*ROW('Hygiene Data'!F34)))</f>
        <v/>
      </c>
      <c r="DV40" s="370" t="str">
        <f ca="1">+IF(OFFSET('Hygiene Data'!$F$12,0,10*ROW('Hygiene Data'!F34))="","",OFFSET('Hygiene Data'!$F$12,0,10*ROW('Hygiene Data'!F34)))</f>
        <v/>
      </c>
      <c r="DW40" s="370" t="str">
        <f ca="1">+IF(OFFSET('Hygiene Data'!$F$13,0,10*ROW('Hygiene Data'!F34))="","",OFFSET('Hygiene Data'!$F$13,0,10*ROW('Hygiene Data'!F34)))</f>
        <v/>
      </c>
      <c r="DX40" s="370" t="str">
        <f ca="1">+IF(OFFSET('Hygiene Data'!$G$11,0,10*ROW('Hygiene Data'!G34))="","",OFFSET('Hygiene Data'!$G$11,0,10*ROW('Hygiene Data'!G34)))</f>
        <v/>
      </c>
      <c r="DY40" s="370" t="str">
        <f ca="1">+IF(OFFSET('Hygiene Data'!$G$12,0,10*ROW('Hygiene Data'!G34))="","",OFFSET('Hygiene Data'!$G$12,0,10*ROW('Hygiene Data'!G34)))</f>
        <v/>
      </c>
      <c r="DZ40" s="370" t="str">
        <f ca="1">+IF(OFFSET('Hygiene Data'!$G$13,0,10*ROW('Hygiene Data'!G34))="","",OFFSET('Hygiene Data'!$G$13,0,10*ROW('Hygiene Data'!G34)))</f>
        <v/>
      </c>
      <c r="EA40" s="370" t="str">
        <f ca="1">+IF(OFFSET('Hygiene Data'!$H$11,0,10*ROW('Hygiene Data'!H34))="","",OFFSET('Hygiene Data'!$H$11,0,10*ROW('Hygiene Data'!H34)))</f>
        <v/>
      </c>
      <c r="EB40" s="370" t="str">
        <f ca="1">+IF(OFFSET('Hygiene Data'!$H$12,0,10*ROW('Hygiene Data'!H34))="","",OFFSET('Hygiene Data'!$H$12,0,10*ROW('Hygiene Data'!H34)))</f>
        <v/>
      </c>
      <c r="EC40" s="370" t="str">
        <f ca="1">+IF(OFFSET('Hygiene Data'!$H$13,0,10*ROW('Hygiene Data'!H34))="","",OFFSET('Hygiene Data'!$H$13,0,10*ROW('Hygiene Data'!H34)))</f>
        <v/>
      </c>
      <c r="ED40" s="370" t="str">
        <f ca="1">+IF(OFFSET('Hygiene Data'!$I$11,0,10*ROW('Hygiene Data'!I34))="","",OFFSET('Hygiene Data'!$I$11,0,10*ROW('Hygiene Data'!I34)))</f>
        <v/>
      </c>
      <c r="EE40" s="370" t="str">
        <f ca="1">+IF(OFFSET('Hygiene Data'!$I$12,0,10*ROW('Hygiene Data'!I34))="","",OFFSET('Hygiene Data'!$I$12,0,10*ROW('Hygiene Data'!I34)))</f>
        <v/>
      </c>
      <c r="EF40" s="370" t="str">
        <f ca="1">+IF(OFFSET('Hygiene Data'!$I$13,0,10*ROW('Hygiene Data'!I34))="","",OFFSET('Hygiene Data'!$I$13,0,10*ROW('Hygiene Data'!I34)))</f>
        <v/>
      </c>
    </row>
    <row r="41" spans="1:136" x14ac:dyDescent="0.25">
      <c r="A41" s="479" t="str">
        <f ca="1">+IF(OFFSET('Water Data'!$B$2,0,10*ROW('Water Data'!E35))="","",OFFSET('Water Data'!$B$2,0,10*ROW('Water Data'!E35)))</f>
        <v/>
      </c>
      <c r="B41" s="47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6" t="str">
        <f t="shared" ca="1" si="0"/>
        <v/>
      </c>
      <c r="D41" s="50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0" t="str">
        <f ca="1">+IF(OFFSET('Water Data'!$D$27,0,10*ROW('Water Data'!D35))="","",OFFSET('Water Data'!$D$27,0,10*ROW('Water Data'!D35)))</f>
        <v/>
      </c>
      <c r="BT41" s="370" t="str">
        <f ca="1">+IF(OFFSET('Water Data'!$D$28,0,10*ROW('Water Data'!D35))="","",OFFSET('Water Data'!$D$28,0,10*ROW('Water Data'!D35)))</f>
        <v/>
      </c>
      <c r="BU41" s="370" t="str">
        <f ca="1">+IF(OFFSET('Water Data'!$D$29,0,10*ROW('Water Data'!D35))="","",OFFSET('Water Data'!$D$29,0,10*ROW('Water Data'!D35)))</f>
        <v/>
      </c>
      <c r="BV41" s="370" t="str">
        <f ca="1">+IF(OFFSET('Water Data'!$E$27,0,10*ROW('Water Data'!E35))="","",OFFSET('Water Data'!$E$27,0,10*ROW('Water Data'!E35)))</f>
        <v/>
      </c>
      <c r="BW41" s="370" t="str">
        <f ca="1">+IF(OFFSET('Water Data'!$E$28,0,10*ROW('Water Data'!E35))="","",OFFSET('Water Data'!$E$28,0,10*ROW('Water Data'!E35)))</f>
        <v/>
      </c>
      <c r="BX41" s="370" t="str">
        <f ca="1">+IF(OFFSET('Water Data'!$E$29,0,10*ROW('Water Data'!E35))="","",OFFSET('Water Data'!$E$29,0,10*ROW('Water Data'!E35)))</f>
        <v/>
      </c>
      <c r="BY41" s="370" t="str">
        <f ca="1">+IF(OFFSET('Water Data'!$F$27,0,10*ROW('Water Data'!F35))="","",OFFSET('Water Data'!$F$27,0,10*ROW('Water Data'!F35)))</f>
        <v/>
      </c>
      <c r="BZ41" s="370" t="str">
        <f ca="1">+IF(OFFSET('Water Data'!$F$28,0,10*ROW('Water Data'!F35))="","",OFFSET('Water Data'!$F$28,0,10*ROW('Water Data'!F35)))</f>
        <v/>
      </c>
      <c r="CA41" s="370" t="str">
        <f ca="1">+IF(OFFSET('Water Data'!$F$29,0,10*ROW('Water Data'!F35))="","",OFFSET('Water Data'!$F$29,0,10*ROW('Water Data'!F35)))</f>
        <v/>
      </c>
      <c r="CB41" s="370" t="str">
        <f ca="1">+IF(OFFSET('Water Data'!$G$27,0,10*ROW('Water Data'!G35))="","",OFFSET('Water Data'!$G$27,0,10*ROW('Water Data'!G35)))</f>
        <v/>
      </c>
      <c r="CC41" s="370" t="str">
        <f ca="1">+IF(OFFSET('Water Data'!$G$28,0,10*ROW('Water Data'!G35))="","",OFFSET('Water Data'!$G$28,0,10*ROW('Water Data'!G35)))</f>
        <v/>
      </c>
      <c r="CD41" s="370" t="str">
        <f ca="1">+IF(OFFSET('Water Data'!$G$29,0,10*ROW('Water Data'!G35))="","",OFFSET('Water Data'!$G$29,0,10*ROW('Water Data'!G35)))</f>
        <v/>
      </c>
      <c r="CE41" s="370" t="str">
        <f ca="1">+IF(OFFSET('Water Data'!$H$27,0,10*ROW('Water Data'!H35))="","",OFFSET('Water Data'!$H$27,0,10*ROW('Water Data'!H35)))</f>
        <v/>
      </c>
      <c r="CF41" s="370" t="str">
        <f ca="1">+IF(OFFSET('Water Data'!$H$28,0,10*ROW('Water Data'!H35))="","",OFFSET('Water Data'!$H$28,0,10*ROW('Water Data'!H35)))</f>
        <v/>
      </c>
      <c r="CG41" s="370" t="str">
        <f ca="1">+IF(OFFSET('Water Data'!$H$29,0,10*ROW('Water Data'!H35))="","",OFFSET('Water Data'!$H$29,0,10*ROW('Water Data'!H35)))</f>
        <v/>
      </c>
      <c r="CH41" s="370" t="str">
        <f ca="1">+IF(OFFSET('Water Data'!$I$27,0,10*ROW('Water Data'!I35))="","",OFFSET('Water Data'!$I$27,0,10*ROW('Water Data'!I35)))</f>
        <v/>
      </c>
      <c r="CI41" s="370" t="str">
        <f ca="1">+IF(OFFSET('Water Data'!$I$28,0,10*ROW('Water Data'!I35))="","",OFFSET('Water Data'!$I$28,0,10*ROW('Water Data'!I35)))</f>
        <v/>
      </c>
      <c r="CJ41" s="370" t="str">
        <f ca="1">+IF(OFFSET('Water Data'!$I$29,0,10*ROW('Water Data'!I35))="","",OFFSET('Water Data'!$I$29,0,10*ROW('Water Data'!I35)))</f>
        <v/>
      </c>
      <c r="CK41" s="370" t="str">
        <f ca="1">+IF(OFFSET('Sanitation Data'!$D$28,0,10*ROW('Sanitation Data'!D35))="","",OFFSET('Sanitation Data'!$D$28,0,10*ROW('Sanitation Data'!D35)))</f>
        <v/>
      </c>
      <c r="CL41" s="370" t="str">
        <f ca="1">+IF(OFFSET('Sanitation Data'!$D$29,0,10*ROW('Sanitation Data'!D35))="","",OFFSET('Sanitation Data'!$D$29,0,10*ROW('Sanitation Data'!D35)))</f>
        <v/>
      </c>
      <c r="CM41" s="370" t="str">
        <f ca="1">+IF(OFFSET('Sanitation Data'!$D$30,0,10*ROW('Sanitation Data'!D35))="","",OFFSET('Sanitation Data'!$D$30,0,10*ROW('Sanitation Data'!D35)))</f>
        <v/>
      </c>
      <c r="CN41" s="370" t="str">
        <f ca="1">+IF(OFFSET('Sanitation Data'!$D$31,0,10*ROW('Sanitation Data'!D35))="","",OFFSET('Sanitation Data'!$D$31,0,10*ROW('Sanitation Data'!D35)))</f>
        <v/>
      </c>
      <c r="CO41" s="370" t="str">
        <f ca="1">+IF(OFFSET('Sanitation Data'!$D$32,0,10*ROW('Sanitation Data'!D35))="","",OFFSET('Sanitation Data'!$D$32,0,10*ROW('Sanitation Data'!D35)))</f>
        <v/>
      </c>
      <c r="CP41" s="370" t="str">
        <f ca="1">+IF(OFFSET('Sanitation Data'!$E$28,0,10*ROW('Sanitation Data'!E35))="","",OFFSET('Sanitation Data'!$E$28,0,10*ROW('Sanitation Data'!E35)))</f>
        <v/>
      </c>
      <c r="CQ41" s="370" t="str">
        <f ca="1">+IF(OFFSET('Sanitation Data'!$E$29,0,10*ROW('Sanitation Data'!E35))="","",OFFSET('Sanitation Data'!$E$29,0,10*ROW('Sanitation Data'!E35)))</f>
        <v/>
      </c>
      <c r="CR41" s="370" t="str">
        <f ca="1">+IF(OFFSET('Sanitation Data'!$E$30,0,10*ROW('Sanitation Data'!E35))="","",OFFSET('Sanitation Data'!$E$30,0,10*ROW('Sanitation Data'!E35)))</f>
        <v/>
      </c>
      <c r="CS41" s="370" t="str">
        <f ca="1">+IF(OFFSET('Sanitation Data'!$E$31,0,10*ROW('Sanitation Data'!E35))="","",OFFSET('Sanitation Data'!$E$31,0,10*ROW('Sanitation Data'!E35)))</f>
        <v/>
      </c>
      <c r="CT41" s="370" t="str">
        <f ca="1">+IF(OFFSET('Sanitation Data'!$E$32,0,10*ROW('Sanitation Data'!E35))="","",OFFSET('Sanitation Data'!$E$32,0,10*ROW('Sanitation Data'!E35)))</f>
        <v/>
      </c>
      <c r="CU41" s="370" t="str">
        <f ca="1">+IF(OFFSET('Sanitation Data'!$F$28,0,10*ROW('Sanitation Data'!F35))="","",OFFSET('Sanitation Data'!$F$28,0,10*ROW('Sanitation Data'!F35)))</f>
        <v/>
      </c>
      <c r="CV41" s="370" t="str">
        <f ca="1">+IF(OFFSET('Sanitation Data'!$F$29,0,10*ROW('Sanitation Data'!F35))="","",OFFSET('Sanitation Data'!$F$29,0,10*ROW('Sanitation Data'!F35)))</f>
        <v/>
      </c>
      <c r="CW41" s="370" t="str">
        <f ca="1">+IF(OFFSET('Sanitation Data'!$F$30,0,10*ROW('Sanitation Data'!F35))="","",OFFSET('Sanitation Data'!$F$30,0,10*ROW('Sanitation Data'!F35)))</f>
        <v/>
      </c>
      <c r="CX41" s="370" t="str">
        <f ca="1">+IF(OFFSET('Sanitation Data'!$F$31,0,10*ROW('Sanitation Data'!F35))="","",OFFSET('Sanitation Data'!$F$31,0,10*ROW('Sanitation Data'!F35)))</f>
        <v/>
      </c>
      <c r="CY41" s="370" t="str">
        <f ca="1">+IF(OFFSET('Sanitation Data'!$F$32,0,10*ROW('Sanitation Data'!F35))="","",OFFSET('Sanitation Data'!$F$32,0,10*ROW('Sanitation Data'!F35)))</f>
        <v/>
      </c>
      <c r="CZ41" s="370" t="str">
        <f ca="1">+IF(OFFSET('Sanitation Data'!$G$28,0,10*ROW('Sanitation Data'!G35))="","",OFFSET('Sanitation Data'!$G$28,0,10*ROW('Sanitation Data'!G35)))</f>
        <v/>
      </c>
      <c r="DA41" s="370" t="str">
        <f ca="1">+IF(OFFSET('Sanitation Data'!$G$29,0,10*ROW('Sanitation Data'!G35))="","",OFFSET('Sanitation Data'!$G$29,0,10*ROW('Sanitation Data'!G35)))</f>
        <v/>
      </c>
      <c r="DB41" s="370" t="str">
        <f ca="1">+IF(OFFSET('Sanitation Data'!$G$30,0,10*ROW('Sanitation Data'!G35))="","",OFFSET('Sanitation Data'!$G$30,0,10*ROW('Sanitation Data'!G35)))</f>
        <v/>
      </c>
      <c r="DC41" s="370" t="str">
        <f ca="1">+IF(OFFSET('Sanitation Data'!$G$31,0,10*ROW('Sanitation Data'!G35))="","",OFFSET('Sanitation Data'!$G$31,0,10*ROW('Sanitation Data'!G35)))</f>
        <v/>
      </c>
      <c r="DD41" s="370" t="str">
        <f ca="1">+IF(OFFSET('Sanitation Data'!$G$32,0,10*ROW('Sanitation Data'!G35))="","",OFFSET('Sanitation Data'!$G$32,0,10*ROW('Sanitation Data'!G35)))</f>
        <v/>
      </c>
      <c r="DE41" s="370" t="str">
        <f ca="1">+IF(OFFSET('Sanitation Data'!$H$28,0,10*ROW('Sanitation Data'!H35))="","",OFFSET('Sanitation Data'!$H$28,0,10*ROW('Sanitation Data'!H35)))</f>
        <v/>
      </c>
      <c r="DF41" s="370" t="str">
        <f ca="1">+IF(OFFSET('Sanitation Data'!$H$29,0,10*ROW('Sanitation Data'!H35))="","",OFFSET('Sanitation Data'!$H$29,0,10*ROW('Sanitation Data'!H35)))</f>
        <v/>
      </c>
      <c r="DG41" s="370" t="str">
        <f ca="1">+IF(OFFSET('Sanitation Data'!$H$30,0,10*ROW('Sanitation Data'!H35))="","",OFFSET('Sanitation Data'!$H$30,0,10*ROW('Sanitation Data'!H35)))</f>
        <v/>
      </c>
      <c r="DH41" s="370" t="str">
        <f ca="1">+IF(OFFSET('Sanitation Data'!$H$31,0,10*ROW('Sanitation Data'!H35))="","",OFFSET('Sanitation Data'!$H$31,0,10*ROW('Sanitation Data'!H35)))</f>
        <v/>
      </c>
      <c r="DI41" s="370" t="str">
        <f ca="1">+IF(OFFSET('Sanitation Data'!$H$32,0,10*ROW('Sanitation Data'!H35))="","",OFFSET('Sanitation Data'!$H$32,0,10*ROW('Sanitation Data'!H35)))</f>
        <v/>
      </c>
      <c r="DJ41" s="370" t="str">
        <f ca="1">+IF(OFFSET('Sanitation Data'!$I$28,0,10*ROW('Sanitation Data'!I35))="","",OFFSET('Sanitation Data'!$I$28,0,10*ROW('Sanitation Data'!I35)))</f>
        <v/>
      </c>
      <c r="DK41" s="370" t="str">
        <f ca="1">+IF(OFFSET('Sanitation Data'!$I$29,0,10*ROW('Sanitation Data'!I35))="","",OFFSET('Sanitation Data'!$I$29,0,10*ROW('Sanitation Data'!I35)))</f>
        <v/>
      </c>
      <c r="DL41" s="370" t="str">
        <f ca="1">+IF(OFFSET('Sanitation Data'!$I$30,0,10*ROW('Sanitation Data'!I35))="","",OFFSET('Sanitation Data'!$I$30,0,10*ROW('Sanitation Data'!I35)))</f>
        <v/>
      </c>
      <c r="DM41" s="370" t="str">
        <f ca="1">+IF(OFFSET('Sanitation Data'!$I$31,0,10*ROW('Sanitation Data'!I35))="","",OFFSET('Sanitation Data'!$I$31,0,10*ROW('Sanitation Data'!I35)))</f>
        <v/>
      </c>
      <c r="DN41" s="370" t="str">
        <f ca="1">+IF(OFFSET('Sanitation Data'!$I$32,0,10*ROW('Sanitation Data'!I35))="","",OFFSET('Sanitation Data'!$I$32,0,10*ROW('Sanitation Data'!I35)))</f>
        <v/>
      </c>
      <c r="DO41" s="370" t="str">
        <f ca="1">+IF(OFFSET('Hygiene Data'!$D$11,0,10*ROW('Hygiene Data'!D35))="","",OFFSET('Hygiene Data'!$D$11,0,10*ROW('Hygiene Data'!D35)))</f>
        <v/>
      </c>
      <c r="DP41" s="370" t="str">
        <f ca="1">+IF(OFFSET('Hygiene Data'!$D$12,0,10*ROW('Hygiene Data'!D35))="","",OFFSET('Hygiene Data'!$D$12,0,10*ROW('Hygiene Data'!D35)))</f>
        <v/>
      </c>
      <c r="DQ41" s="370" t="str">
        <f ca="1">+IF(OFFSET('Hygiene Data'!$D$13,0,10*ROW('Hygiene Data'!D35))="","",OFFSET('Hygiene Data'!$D$13,0,10*ROW('Hygiene Data'!D35)))</f>
        <v/>
      </c>
      <c r="DR41" s="370" t="str">
        <f ca="1">+IF(OFFSET('Hygiene Data'!$E$11,0,10*ROW('Hygiene Data'!E35))="","",OFFSET('Hygiene Data'!$E$11,0,10*ROW('Hygiene Data'!E35)))</f>
        <v/>
      </c>
      <c r="DS41" s="370" t="str">
        <f ca="1">+IF(OFFSET('Hygiene Data'!$E$12,0,10*ROW('Hygiene Data'!E35))="","",OFFSET('Hygiene Data'!$E$12,0,10*ROW('Hygiene Data'!E35)))</f>
        <v/>
      </c>
      <c r="DT41" s="370" t="str">
        <f ca="1">+IF(OFFSET('Hygiene Data'!$E$13,0,10*ROW('Hygiene Data'!E35))="","",OFFSET('Hygiene Data'!$E$13,0,10*ROW('Hygiene Data'!E35)))</f>
        <v/>
      </c>
      <c r="DU41" s="370" t="str">
        <f ca="1">+IF(OFFSET('Hygiene Data'!$F$11,0,10*ROW('Hygiene Data'!F35))="","",OFFSET('Hygiene Data'!$F$11,0,10*ROW('Hygiene Data'!F35)))</f>
        <v/>
      </c>
      <c r="DV41" s="370" t="str">
        <f ca="1">+IF(OFFSET('Hygiene Data'!$F$12,0,10*ROW('Hygiene Data'!F35))="","",OFFSET('Hygiene Data'!$F$12,0,10*ROW('Hygiene Data'!F35)))</f>
        <v/>
      </c>
      <c r="DW41" s="370" t="str">
        <f ca="1">+IF(OFFSET('Hygiene Data'!$F$13,0,10*ROW('Hygiene Data'!F35))="","",OFFSET('Hygiene Data'!$F$13,0,10*ROW('Hygiene Data'!F35)))</f>
        <v/>
      </c>
      <c r="DX41" s="370" t="str">
        <f ca="1">+IF(OFFSET('Hygiene Data'!$G$11,0,10*ROW('Hygiene Data'!G35))="","",OFFSET('Hygiene Data'!$G$11,0,10*ROW('Hygiene Data'!G35)))</f>
        <v/>
      </c>
      <c r="DY41" s="370" t="str">
        <f ca="1">+IF(OFFSET('Hygiene Data'!$G$12,0,10*ROW('Hygiene Data'!G35))="","",OFFSET('Hygiene Data'!$G$12,0,10*ROW('Hygiene Data'!G35)))</f>
        <v/>
      </c>
      <c r="DZ41" s="370" t="str">
        <f ca="1">+IF(OFFSET('Hygiene Data'!$G$13,0,10*ROW('Hygiene Data'!G35))="","",OFFSET('Hygiene Data'!$G$13,0,10*ROW('Hygiene Data'!G35)))</f>
        <v/>
      </c>
      <c r="EA41" s="370" t="str">
        <f ca="1">+IF(OFFSET('Hygiene Data'!$H$11,0,10*ROW('Hygiene Data'!H35))="","",OFFSET('Hygiene Data'!$H$11,0,10*ROW('Hygiene Data'!H35)))</f>
        <v/>
      </c>
      <c r="EB41" s="370" t="str">
        <f ca="1">+IF(OFFSET('Hygiene Data'!$H$12,0,10*ROW('Hygiene Data'!H35))="","",OFFSET('Hygiene Data'!$H$12,0,10*ROW('Hygiene Data'!H35)))</f>
        <v/>
      </c>
      <c r="EC41" s="370" t="str">
        <f ca="1">+IF(OFFSET('Hygiene Data'!$H$13,0,10*ROW('Hygiene Data'!H35))="","",OFFSET('Hygiene Data'!$H$13,0,10*ROW('Hygiene Data'!H35)))</f>
        <v/>
      </c>
      <c r="ED41" s="370" t="str">
        <f ca="1">+IF(OFFSET('Hygiene Data'!$I$11,0,10*ROW('Hygiene Data'!I35))="","",OFFSET('Hygiene Data'!$I$11,0,10*ROW('Hygiene Data'!I35)))</f>
        <v/>
      </c>
      <c r="EE41" s="370" t="str">
        <f ca="1">+IF(OFFSET('Hygiene Data'!$I$12,0,10*ROW('Hygiene Data'!I35))="","",OFFSET('Hygiene Data'!$I$12,0,10*ROW('Hygiene Data'!I35)))</f>
        <v/>
      </c>
      <c r="EF41" s="370" t="str">
        <f ca="1">+IF(OFFSET('Hygiene Data'!$I$13,0,10*ROW('Hygiene Data'!I35))="","",OFFSET('Hygiene Data'!$I$13,0,10*ROW('Hygiene Data'!I35)))</f>
        <v/>
      </c>
    </row>
    <row r="42" spans="1:136" x14ac:dyDescent="0.25">
      <c r="A42" s="479" t="str">
        <f ca="1">+IF(OFFSET('Water Data'!$B$2,0,10*ROW('Water Data'!E36))="","",OFFSET('Water Data'!$B$2,0,10*ROW('Water Data'!E36)))</f>
        <v/>
      </c>
      <c r="B42" s="47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6" t="str">
        <f t="shared" ca="1" si="0"/>
        <v/>
      </c>
      <c r="D42" s="50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0" t="str">
        <f ca="1">+IF(OFFSET('Water Data'!$D$27,0,10*ROW('Water Data'!D36))="","",OFFSET('Water Data'!$D$27,0,10*ROW('Water Data'!D36)))</f>
        <v/>
      </c>
      <c r="BT42" s="370" t="str">
        <f ca="1">+IF(OFFSET('Water Data'!$D$28,0,10*ROW('Water Data'!D36))="","",OFFSET('Water Data'!$D$28,0,10*ROW('Water Data'!D36)))</f>
        <v/>
      </c>
      <c r="BU42" s="370" t="str">
        <f ca="1">+IF(OFFSET('Water Data'!$D$29,0,10*ROW('Water Data'!D36))="","",OFFSET('Water Data'!$D$29,0,10*ROW('Water Data'!D36)))</f>
        <v/>
      </c>
      <c r="BV42" s="370" t="str">
        <f ca="1">+IF(OFFSET('Water Data'!$E$27,0,10*ROW('Water Data'!E36))="","",OFFSET('Water Data'!$E$27,0,10*ROW('Water Data'!E36)))</f>
        <v/>
      </c>
      <c r="BW42" s="370" t="str">
        <f ca="1">+IF(OFFSET('Water Data'!$E$28,0,10*ROW('Water Data'!E36))="","",OFFSET('Water Data'!$E$28,0,10*ROW('Water Data'!E36)))</f>
        <v/>
      </c>
      <c r="BX42" s="370" t="str">
        <f ca="1">+IF(OFFSET('Water Data'!$E$29,0,10*ROW('Water Data'!E36))="","",OFFSET('Water Data'!$E$29,0,10*ROW('Water Data'!E36)))</f>
        <v/>
      </c>
      <c r="BY42" s="370" t="str">
        <f ca="1">+IF(OFFSET('Water Data'!$F$27,0,10*ROW('Water Data'!F36))="","",OFFSET('Water Data'!$F$27,0,10*ROW('Water Data'!F36)))</f>
        <v/>
      </c>
      <c r="BZ42" s="370" t="str">
        <f ca="1">+IF(OFFSET('Water Data'!$F$28,0,10*ROW('Water Data'!F36))="","",OFFSET('Water Data'!$F$28,0,10*ROW('Water Data'!F36)))</f>
        <v/>
      </c>
      <c r="CA42" s="370" t="str">
        <f ca="1">+IF(OFFSET('Water Data'!$F$29,0,10*ROW('Water Data'!F36))="","",OFFSET('Water Data'!$F$29,0,10*ROW('Water Data'!F36)))</f>
        <v/>
      </c>
      <c r="CB42" s="370" t="str">
        <f ca="1">+IF(OFFSET('Water Data'!$G$27,0,10*ROW('Water Data'!G36))="","",OFFSET('Water Data'!$G$27,0,10*ROW('Water Data'!G36)))</f>
        <v/>
      </c>
      <c r="CC42" s="370" t="str">
        <f ca="1">+IF(OFFSET('Water Data'!$G$28,0,10*ROW('Water Data'!G36))="","",OFFSET('Water Data'!$G$28,0,10*ROW('Water Data'!G36)))</f>
        <v/>
      </c>
      <c r="CD42" s="370" t="str">
        <f ca="1">+IF(OFFSET('Water Data'!$G$29,0,10*ROW('Water Data'!G36))="","",OFFSET('Water Data'!$G$29,0,10*ROW('Water Data'!G36)))</f>
        <v/>
      </c>
      <c r="CE42" s="370" t="str">
        <f ca="1">+IF(OFFSET('Water Data'!$H$27,0,10*ROW('Water Data'!H36))="","",OFFSET('Water Data'!$H$27,0,10*ROW('Water Data'!H36)))</f>
        <v/>
      </c>
      <c r="CF42" s="370" t="str">
        <f ca="1">+IF(OFFSET('Water Data'!$H$28,0,10*ROW('Water Data'!H36))="","",OFFSET('Water Data'!$H$28,0,10*ROW('Water Data'!H36)))</f>
        <v/>
      </c>
      <c r="CG42" s="370" t="str">
        <f ca="1">+IF(OFFSET('Water Data'!$H$29,0,10*ROW('Water Data'!H36))="","",OFFSET('Water Data'!$H$29,0,10*ROW('Water Data'!H36)))</f>
        <v/>
      </c>
      <c r="CH42" s="370" t="str">
        <f ca="1">+IF(OFFSET('Water Data'!$I$27,0,10*ROW('Water Data'!I36))="","",OFFSET('Water Data'!$I$27,0,10*ROW('Water Data'!I36)))</f>
        <v/>
      </c>
      <c r="CI42" s="370" t="str">
        <f ca="1">+IF(OFFSET('Water Data'!$I$28,0,10*ROW('Water Data'!I36))="","",OFFSET('Water Data'!$I$28,0,10*ROW('Water Data'!I36)))</f>
        <v/>
      </c>
      <c r="CJ42" s="370" t="str">
        <f ca="1">+IF(OFFSET('Water Data'!$I$29,0,10*ROW('Water Data'!I36))="","",OFFSET('Water Data'!$I$29,0,10*ROW('Water Data'!I36)))</f>
        <v/>
      </c>
      <c r="CK42" s="370" t="str">
        <f ca="1">+IF(OFFSET('Sanitation Data'!$D$28,0,10*ROW('Sanitation Data'!D36))="","",OFFSET('Sanitation Data'!$D$28,0,10*ROW('Sanitation Data'!D36)))</f>
        <v/>
      </c>
      <c r="CL42" s="370" t="str">
        <f ca="1">+IF(OFFSET('Sanitation Data'!$D$29,0,10*ROW('Sanitation Data'!D36))="","",OFFSET('Sanitation Data'!$D$29,0,10*ROW('Sanitation Data'!D36)))</f>
        <v/>
      </c>
      <c r="CM42" s="370" t="str">
        <f ca="1">+IF(OFFSET('Sanitation Data'!$D$30,0,10*ROW('Sanitation Data'!D36))="","",OFFSET('Sanitation Data'!$D$30,0,10*ROW('Sanitation Data'!D36)))</f>
        <v/>
      </c>
      <c r="CN42" s="370" t="str">
        <f ca="1">+IF(OFFSET('Sanitation Data'!$D$31,0,10*ROW('Sanitation Data'!D36))="","",OFFSET('Sanitation Data'!$D$31,0,10*ROW('Sanitation Data'!D36)))</f>
        <v/>
      </c>
      <c r="CO42" s="370" t="str">
        <f ca="1">+IF(OFFSET('Sanitation Data'!$D$32,0,10*ROW('Sanitation Data'!D36))="","",OFFSET('Sanitation Data'!$D$32,0,10*ROW('Sanitation Data'!D36)))</f>
        <v/>
      </c>
      <c r="CP42" s="370" t="str">
        <f ca="1">+IF(OFFSET('Sanitation Data'!$E$28,0,10*ROW('Sanitation Data'!E36))="","",OFFSET('Sanitation Data'!$E$28,0,10*ROW('Sanitation Data'!E36)))</f>
        <v/>
      </c>
      <c r="CQ42" s="370" t="str">
        <f ca="1">+IF(OFFSET('Sanitation Data'!$E$29,0,10*ROW('Sanitation Data'!E36))="","",OFFSET('Sanitation Data'!$E$29,0,10*ROW('Sanitation Data'!E36)))</f>
        <v/>
      </c>
      <c r="CR42" s="370" t="str">
        <f ca="1">+IF(OFFSET('Sanitation Data'!$E$30,0,10*ROW('Sanitation Data'!E36))="","",OFFSET('Sanitation Data'!$E$30,0,10*ROW('Sanitation Data'!E36)))</f>
        <v/>
      </c>
      <c r="CS42" s="370" t="str">
        <f ca="1">+IF(OFFSET('Sanitation Data'!$E$31,0,10*ROW('Sanitation Data'!E36))="","",OFFSET('Sanitation Data'!$E$31,0,10*ROW('Sanitation Data'!E36)))</f>
        <v/>
      </c>
      <c r="CT42" s="370" t="str">
        <f ca="1">+IF(OFFSET('Sanitation Data'!$E$32,0,10*ROW('Sanitation Data'!E36))="","",OFFSET('Sanitation Data'!$E$32,0,10*ROW('Sanitation Data'!E36)))</f>
        <v/>
      </c>
      <c r="CU42" s="370" t="str">
        <f ca="1">+IF(OFFSET('Sanitation Data'!$F$28,0,10*ROW('Sanitation Data'!F36))="","",OFFSET('Sanitation Data'!$F$28,0,10*ROW('Sanitation Data'!F36)))</f>
        <v/>
      </c>
      <c r="CV42" s="370" t="str">
        <f ca="1">+IF(OFFSET('Sanitation Data'!$F$29,0,10*ROW('Sanitation Data'!F36))="","",OFFSET('Sanitation Data'!$F$29,0,10*ROW('Sanitation Data'!F36)))</f>
        <v/>
      </c>
      <c r="CW42" s="370" t="str">
        <f ca="1">+IF(OFFSET('Sanitation Data'!$F$30,0,10*ROW('Sanitation Data'!F36))="","",OFFSET('Sanitation Data'!$F$30,0,10*ROW('Sanitation Data'!F36)))</f>
        <v/>
      </c>
      <c r="CX42" s="370" t="str">
        <f ca="1">+IF(OFFSET('Sanitation Data'!$F$31,0,10*ROW('Sanitation Data'!F36))="","",OFFSET('Sanitation Data'!$F$31,0,10*ROW('Sanitation Data'!F36)))</f>
        <v/>
      </c>
      <c r="CY42" s="370" t="str">
        <f ca="1">+IF(OFFSET('Sanitation Data'!$F$32,0,10*ROW('Sanitation Data'!F36))="","",OFFSET('Sanitation Data'!$F$32,0,10*ROW('Sanitation Data'!F36)))</f>
        <v/>
      </c>
      <c r="CZ42" s="370" t="str">
        <f ca="1">+IF(OFFSET('Sanitation Data'!$G$28,0,10*ROW('Sanitation Data'!G36))="","",OFFSET('Sanitation Data'!$G$28,0,10*ROW('Sanitation Data'!G36)))</f>
        <v/>
      </c>
      <c r="DA42" s="370" t="str">
        <f ca="1">+IF(OFFSET('Sanitation Data'!$G$29,0,10*ROW('Sanitation Data'!G36))="","",OFFSET('Sanitation Data'!$G$29,0,10*ROW('Sanitation Data'!G36)))</f>
        <v/>
      </c>
      <c r="DB42" s="370" t="str">
        <f ca="1">+IF(OFFSET('Sanitation Data'!$G$30,0,10*ROW('Sanitation Data'!G36))="","",OFFSET('Sanitation Data'!$G$30,0,10*ROW('Sanitation Data'!G36)))</f>
        <v/>
      </c>
      <c r="DC42" s="370" t="str">
        <f ca="1">+IF(OFFSET('Sanitation Data'!$G$31,0,10*ROW('Sanitation Data'!G36))="","",OFFSET('Sanitation Data'!$G$31,0,10*ROW('Sanitation Data'!G36)))</f>
        <v/>
      </c>
      <c r="DD42" s="370" t="str">
        <f ca="1">+IF(OFFSET('Sanitation Data'!$G$32,0,10*ROW('Sanitation Data'!G36))="","",OFFSET('Sanitation Data'!$G$32,0,10*ROW('Sanitation Data'!G36)))</f>
        <v/>
      </c>
      <c r="DE42" s="370" t="str">
        <f ca="1">+IF(OFFSET('Sanitation Data'!$H$28,0,10*ROW('Sanitation Data'!H36))="","",OFFSET('Sanitation Data'!$H$28,0,10*ROW('Sanitation Data'!H36)))</f>
        <v/>
      </c>
      <c r="DF42" s="370" t="str">
        <f ca="1">+IF(OFFSET('Sanitation Data'!$H$29,0,10*ROW('Sanitation Data'!H36))="","",OFFSET('Sanitation Data'!$H$29,0,10*ROW('Sanitation Data'!H36)))</f>
        <v/>
      </c>
      <c r="DG42" s="370" t="str">
        <f ca="1">+IF(OFFSET('Sanitation Data'!$H$30,0,10*ROW('Sanitation Data'!H36))="","",OFFSET('Sanitation Data'!$H$30,0,10*ROW('Sanitation Data'!H36)))</f>
        <v/>
      </c>
      <c r="DH42" s="370" t="str">
        <f ca="1">+IF(OFFSET('Sanitation Data'!$H$31,0,10*ROW('Sanitation Data'!H36))="","",OFFSET('Sanitation Data'!$H$31,0,10*ROW('Sanitation Data'!H36)))</f>
        <v/>
      </c>
      <c r="DI42" s="370" t="str">
        <f ca="1">+IF(OFFSET('Sanitation Data'!$H$32,0,10*ROW('Sanitation Data'!H36))="","",OFFSET('Sanitation Data'!$H$32,0,10*ROW('Sanitation Data'!H36)))</f>
        <v/>
      </c>
      <c r="DJ42" s="370" t="str">
        <f ca="1">+IF(OFFSET('Sanitation Data'!$I$28,0,10*ROW('Sanitation Data'!I36))="","",OFFSET('Sanitation Data'!$I$28,0,10*ROW('Sanitation Data'!I36)))</f>
        <v/>
      </c>
      <c r="DK42" s="370" t="str">
        <f ca="1">+IF(OFFSET('Sanitation Data'!$I$29,0,10*ROW('Sanitation Data'!I36))="","",OFFSET('Sanitation Data'!$I$29,0,10*ROW('Sanitation Data'!I36)))</f>
        <v/>
      </c>
      <c r="DL42" s="370" t="str">
        <f ca="1">+IF(OFFSET('Sanitation Data'!$I$30,0,10*ROW('Sanitation Data'!I36))="","",OFFSET('Sanitation Data'!$I$30,0,10*ROW('Sanitation Data'!I36)))</f>
        <v/>
      </c>
      <c r="DM42" s="370" t="str">
        <f ca="1">+IF(OFFSET('Sanitation Data'!$I$31,0,10*ROW('Sanitation Data'!I36))="","",OFFSET('Sanitation Data'!$I$31,0,10*ROW('Sanitation Data'!I36)))</f>
        <v/>
      </c>
      <c r="DN42" s="370" t="str">
        <f ca="1">+IF(OFFSET('Sanitation Data'!$I$32,0,10*ROW('Sanitation Data'!I36))="","",OFFSET('Sanitation Data'!$I$32,0,10*ROW('Sanitation Data'!I36)))</f>
        <v/>
      </c>
      <c r="DO42" s="370" t="str">
        <f ca="1">+IF(OFFSET('Hygiene Data'!$D$11,0,10*ROW('Hygiene Data'!D36))="","",OFFSET('Hygiene Data'!$D$11,0,10*ROW('Hygiene Data'!D36)))</f>
        <v/>
      </c>
      <c r="DP42" s="370" t="str">
        <f ca="1">+IF(OFFSET('Hygiene Data'!$D$12,0,10*ROW('Hygiene Data'!D36))="","",OFFSET('Hygiene Data'!$D$12,0,10*ROW('Hygiene Data'!D36)))</f>
        <v/>
      </c>
      <c r="DQ42" s="370" t="str">
        <f ca="1">+IF(OFFSET('Hygiene Data'!$D$13,0,10*ROW('Hygiene Data'!D36))="","",OFFSET('Hygiene Data'!$D$13,0,10*ROW('Hygiene Data'!D36)))</f>
        <v/>
      </c>
      <c r="DR42" s="370" t="str">
        <f ca="1">+IF(OFFSET('Hygiene Data'!$E$11,0,10*ROW('Hygiene Data'!E36))="","",OFFSET('Hygiene Data'!$E$11,0,10*ROW('Hygiene Data'!E36)))</f>
        <v/>
      </c>
      <c r="DS42" s="370" t="str">
        <f ca="1">+IF(OFFSET('Hygiene Data'!$E$12,0,10*ROW('Hygiene Data'!E36))="","",OFFSET('Hygiene Data'!$E$12,0,10*ROW('Hygiene Data'!E36)))</f>
        <v/>
      </c>
      <c r="DT42" s="370" t="str">
        <f ca="1">+IF(OFFSET('Hygiene Data'!$E$13,0,10*ROW('Hygiene Data'!E36))="","",OFFSET('Hygiene Data'!$E$13,0,10*ROW('Hygiene Data'!E36)))</f>
        <v/>
      </c>
      <c r="DU42" s="370" t="str">
        <f ca="1">+IF(OFFSET('Hygiene Data'!$F$11,0,10*ROW('Hygiene Data'!F36))="","",OFFSET('Hygiene Data'!$F$11,0,10*ROW('Hygiene Data'!F36)))</f>
        <v/>
      </c>
      <c r="DV42" s="370" t="str">
        <f ca="1">+IF(OFFSET('Hygiene Data'!$F$12,0,10*ROW('Hygiene Data'!F36))="","",OFFSET('Hygiene Data'!$F$12,0,10*ROW('Hygiene Data'!F36)))</f>
        <v/>
      </c>
      <c r="DW42" s="370" t="str">
        <f ca="1">+IF(OFFSET('Hygiene Data'!$F$13,0,10*ROW('Hygiene Data'!F36))="","",OFFSET('Hygiene Data'!$F$13,0,10*ROW('Hygiene Data'!F36)))</f>
        <v/>
      </c>
      <c r="DX42" s="370" t="str">
        <f ca="1">+IF(OFFSET('Hygiene Data'!$G$11,0,10*ROW('Hygiene Data'!G36))="","",OFFSET('Hygiene Data'!$G$11,0,10*ROW('Hygiene Data'!G36)))</f>
        <v/>
      </c>
      <c r="DY42" s="370" t="str">
        <f ca="1">+IF(OFFSET('Hygiene Data'!$G$12,0,10*ROW('Hygiene Data'!G36))="","",OFFSET('Hygiene Data'!$G$12,0,10*ROW('Hygiene Data'!G36)))</f>
        <v/>
      </c>
      <c r="DZ42" s="370" t="str">
        <f ca="1">+IF(OFFSET('Hygiene Data'!$G$13,0,10*ROW('Hygiene Data'!G36))="","",OFFSET('Hygiene Data'!$G$13,0,10*ROW('Hygiene Data'!G36)))</f>
        <v/>
      </c>
      <c r="EA42" s="370" t="str">
        <f ca="1">+IF(OFFSET('Hygiene Data'!$H$11,0,10*ROW('Hygiene Data'!H36))="","",OFFSET('Hygiene Data'!$H$11,0,10*ROW('Hygiene Data'!H36)))</f>
        <v/>
      </c>
      <c r="EB42" s="370" t="str">
        <f ca="1">+IF(OFFSET('Hygiene Data'!$H$12,0,10*ROW('Hygiene Data'!H36))="","",OFFSET('Hygiene Data'!$H$12,0,10*ROW('Hygiene Data'!H36)))</f>
        <v/>
      </c>
      <c r="EC42" s="370" t="str">
        <f ca="1">+IF(OFFSET('Hygiene Data'!$H$13,0,10*ROW('Hygiene Data'!H36))="","",OFFSET('Hygiene Data'!$H$13,0,10*ROW('Hygiene Data'!H36)))</f>
        <v/>
      </c>
      <c r="ED42" s="370" t="str">
        <f ca="1">+IF(OFFSET('Hygiene Data'!$I$11,0,10*ROW('Hygiene Data'!I36))="","",OFFSET('Hygiene Data'!$I$11,0,10*ROW('Hygiene Data'!I36)))</f>
        <v/>
      </c>
      <c r="EE42" s="370" t="str">
        <f ca="1">+IF(OFFSET('Hygiene Data'!$I$12,0,10*ROW('Hygiene Data'!I36))="","",OFFSET('Hygiene Data'!$I$12,0,10*ROW('Hygiene Data'!I36)))</f>
        <v/>
      </c>
      <c r="EF42" s="370" t="str">
        <f ca="1">+IF(OFFSET('Hygiene Data'!$I$13,0,10*ROW('Hygiene Data'!I36))="","",OFFSET('Hygiene Data'!$I$13,0,10*ROW('Hygiene Data'!I36)))</f>
        <v/>
      </c>
    </row>
    <row r="43" spans="1:136" x14ac:dyDescent="0.25">
      <c r="A43" s="479" t="str">
        <f ca="1">+IF(OFFSET('Water Data'!$B$2,0,10*ROW('Water Data'!E37))="","",OFFSET('Water Data'!$B$2,0,10*ROW('Water Data'!E37)))</f>
        <v/>
      </c>
      <c r="B43" s="47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6" t="str">
        <f t="shared" ca="1" si="0"/>
        <v/>
      </c>
      <c r="D43" s="50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0" t="str">
        <f ca="1">+IF(OFFSET('Water Data'!$D$27,0,10*ROW('Water Data'!D37))="","",OFFSET('Water Data'!$D$27,0,10*ROW('Water Data'!D37)))</f>
        <v/>
      </c>
      <c r="BT43" s="370" t="str">
        <f ca="1">+IF(OFFSET('Water Data'!$D$28,0,10*ROW('Water Data'!D37))="","",OFFSET('Water Data'!$D$28,0,10*ROW('Water Data'!D37)))</f>
        <v/>
      </c>
      <c r="BU43" s="370" t="str">
        <f ca="1">+IF(OFFSET('Water Data'!$D$29,0,10*ROW('Water Data'!D37))="","",OFFSET('Water Data'!$D$29,0,10*ROW('Water Data'!D37)))</f>
        <v/>
      </c>
      <c r="BV43" s="370" t="str">
        <f ca="1">+IF(OFFSET('Water Data'!$E$27,0,10*ROW('Water Data'!E37))="","",OFFSET('Water Data'!$E$27,0,10*ROW('Water Data'!E37)))</f>
        <v/>
      </c>
      <c r="BW43" s="370" t="str">
        <f ca="1">+IF(OFFSET('Water Data'!$E$28,0,10*ROW('Water Data'!E37))="","",OFFSET('Water Data'!$E$28,0,10*ROW('Water Data'!E37)))</f>
        <v/>
      </c>
      <c r="BX43" s="370" t="str">
        <f ca="1">+IF(OFFSET('Water Data'!$E$29,0,10*ROW('Water Data'!E37))="","",OFFSET('Water Data'!$E$29,0,10*ROW('Water Data'!E37)))</f>
        <v/>
      </c>
      <c r="BY43" s="370" t="str">
        <f ca="1">+IF(OFFSET('Water Data'!$F$27,0,10*ROW('Water Data'!F37))="","",OFFSET('Water Data'!$F$27,0,10*ROW('Water Data'!F37)))</f>
        <v/>
      </c>
      <c r="BZ43" s="370" t="str">
        <f ca="1">+IF(OFFSET('Water Data'!$F$28,0,10*ROW('Water Data'!F37))="","",OFFSET('Water Data'!$F$28,0,10*ROW('Water Data'!F37)))</f>
        <v/>
      </c>
      <c r="CA43" s="370" t="str">
        <f ca="1">+IF(OFFSET('Water Data'!$F$29,0,10*ROW('Water Data'!F37))="","",OFFSET('Water Data'!$F$29,0,10*ROW('Water Data'!F37)))</f>
        <v/>
      </c>
      <c r="CB43" s="370" t="str">
        <f ca="1">+IF(OFFSET('Water Data'!$G$27,0,10*ROW('Water Data'!G37))="","",OFFSET('Water Data'!$G$27,0,10*ROW('Water Data'!G37)))</f>
        <v/>
      </c>
      <c r="CC43" s="370" t="str">
        <f ca="1">+IF(OFFSET('Water Data'!$G$28,0,10*ROW('Water Data'!G37))="","",OFFSET('Water Data'!$G$28,0,10*ROW('Water Data'!G37)))</f>
        <v/>
      </c>
      <c r="CD43" s="370" t="str">
        <f ca="1">+IF(OFFSET('Water Data'!$G$29,0,10*ROW('Water Data'!G37))="","",OFFSET('Water Data'!$G$29,0,10*ROW('Water Data'!G37)))</f>
        <v/>
      </c>
      <c r="CE43" s="370" t="str">
        <f ca="1">+IF(OFFSET('Water Data'!$H$27,0,10*ROW('Water Data'!H37))="","",OFFSET('Water Data'!$H$27,0,10*ROW('Water Data'!H37)))</f>
        <v/>
      </c>
      <c r="CF43" s="370" t="str">
        <f ca="1">+IF(OFFSET('Water Data'!$H$28,0,10*ROW('Water Data'!H37))="","",OFFSET('Water Data'!$H$28,0,10*ROW('Water Data'!H37)))</f>
        <v/>
      </c>
      <c r="CG43" s="370" t="str">
        <f ca="1">+IF(OFFSET('Water Data'!$H$29,0,10*ROW('Water Data'!H37))="","",OFFSET('Water Data'!$H$29,0,10*ROW('Water Data'!H37)))</f>
        <v/>
      </c>
      <c r="CH43" s="370" t="str">
        <f ca="1">+IF(OFFSET('Water Data'!$I$27,0,10*ROW('Water Data'!I37))="","",OFFSET('Water Data'!$I$27,0,10*ROW('Water Data'!I37)))</f>
        <v/>
      </c>
      <c r="CI43" s="370" t="str">
        <f ca="1">+IF(OFFSET('Water Data'!$I$28,0,10*ROW('Water Data'!I37))="","",OFFSET('Water Data'!$I$28,0,10*ROW('Water Data'!I37)))</f>
        <v/>
      </c>
      <c r="CJ43" s="370" t="str">
        <f ca="1">+IF(OFFSET('Water Data'!$I$29,0,10*ROW('Water Data'!I37))="","",OFFSET('Water Data'!$I$29,0,10*ROW('Water Data'!I37)))</f>
        <v/>
      </c>
      <c r="CK43" s="370" t="str">
        <f ca="1">+IF(OFFSET('Sanitation Data'!$D$28,0,10*ROW('Sanitation Data'!D37))="","",OFFSET('Sanitation Data'!$D$28,0,10*ROW('Sanitation Data'!D37)))</f>
        <v/>
      </c>
      <c r="CL43" s="370" t="str">
        <f ca="1">+IF(OFFSET('Sanitation Data'!$D$29,0,10*ROW('Sanitation Data'!D37))="","",OFFSET('Sanitation Data'!$D$29,0,10*ROW('Sanitation Data'!D37)))</f>
        <v/>
      </c>
      <c r="CM43" s="370" t="str">
        <f ca="1">+IF(OFFSET('Sanitation Data'!$D$30,0,10*ROW('Sanitation Data'!D37))="","",OFFSET('Sanitation Data'!$D$30,0,10*ROW('Sanitation Data'!D37)))</f>
        <v/>
      </c>
      <c r="CN43" s="370" t="str">
        <f ca="1">+IF(OFFSET('Sanitation Data'!$D$31,0,10*ROW('Sanitation Data'!D37))="","",OFFSET('Sanitation Data'!$D$31,0,10*ROW('Sanitation Data'!D37)))</f>
        <v/>
      </c>
      <c r="CO43" s="370" t="str">
        <f ca="1">+IF(OFFSET('Sanitation Data'!$D$32,0,10*ROW('Sanitation Data'!D37))="","",OFFSET('Sanitation Data'!$D$32,0,10*ROW('Sanitation Data'!D37)))</f>
        <v/>
      </c>
      <c r="CP43" s="370" t="str">
        <f ca="1">+IF(OFFSET('Sanitation Data'!$E$28,0,10*ROW('Sanitation Data'!E37))="","",OFFSET('Sanitation Data'!$E$28,0,10*ROW('Sanitation Data'!E37)))</f>
        <v/>
      </c>
      <c r="CQ43" s="370" t="str">
        <f ca="1">+IF(OFFSET('Sanitation Data'!$E$29,0,10*ROW('Sanitation Data'!E37))="","",OFFSET('Sanitation Data'!$E$29,0,10*ROW('Sanitation Data'!E37)))</f>
        <v/>
      </c>
      <c r="CR43" s="370" t="str">
        <f ca="1">+IF(OFFSET('Sanitation Data'!$E$30,0,10*ROW('Sanitation Data'!E37))="","",OFFSET('Sanitation Data'!$E$30,0,10*ROW('Sanitation Data'!E37)))</f>
        <v/>
      </c>
      <c r="CS43" s="370" t="str">
        <f ca="1">+IF(OFFSET('Sanitation Data'!$E$31,0,10*ROW('Sanitation Data'!E37))="","",OFFSET('Sanitation Data'!$E$31,0,10*ROW('Sanitation Data'!E37)))</f>
        <v/>
      </c>
      <c r="CT43" s="370" t="str">
        <f ca="1">+IF(OFFSET('Sanitation Data'!$E$32,0,10*ROW('Sanitation Data'!E37))="","",OFFSET('Sanitation Data'!$E$32,0,10*ROW('Sanitation Data'!E37)))</f>
        <v/>
      </c>
      <c r="CU43" s="370" t="str">
        <f ca="1">+IF(OFFSET('Sanitation Data'!$F$28,0,10*ROW('Sanitation Data'!F37))="","",OFFSET('Sanitation Data'!$F$28,0,10*ROW('Sanitation Data'!F37)))</f>
        <v/>
      </c>
      <c r="CV43" s="370" t="str">
        <f ca="1">+IF(OFFSET('Sanitation Data'!$F$29,0,10*ROW('Sanitation Data'!F37))="","",OFFSET('Sanitation Data'!$F$29,0,10*ROW('Sanitation Data'!F37)))</f>
        <v/>
      </c>
      <c r="CW43" s="370" t="str">
        <f ca="1">+IF(OFFSET('Sanitation Data'!$F$30,0,10*ROW('Sanitation Data'!F37))="","",OFFSET('Sanitation Data'!$F$30,0,10*ROW('Sanitation Data'!F37)))</f>
        <v/>
      </c>
      <c r="CX43" s="370" t="str">
        <f ca="1">+IF(OFFSET('Sanitation Data'!$F$31,0,10*ROW('Sanitation Data'!F37))="","",OFFSET('Sanitation Data'!$F$31,0,10*ROW('Sanitation Data'!F37)))</f>
        <v/>
      </c>
      <c r="CY43" s="370" t="str">
        <f ca="1">+IF(OFFSET('Sanitation Data'!$F$32,0,10*ROW('Sanitation Data'!F37))="","",OFFSET('Sanitation Data'!$F$32,0,10*ROW('Sanitation Data'!F37)))</f>
        <v/>
      </c>
      <c r="CZ43" s="370" t="str">
        <f ca="1">+IF(OFFSET('Sanitation Data'!$G$28,0,10*ROW('Sanitation Data'!G37))="","",OFFSET('Sanitation Data'!$G$28,0,10*ROW('Sanitation Data'!G37)))</f>
        <v/>
      </c>
      <c r="DA43" s="370" t="str">
        <f ca="1">+IF(OFFSET('Sanitation Data'!$G$29,0,10*ROW('Sanitation Data'!G37))="","",OFFSET('Sanitation Data'!$G$29,0,10*ROW('Sanitation Data'!G37)))</f>
        <v/>
      </c>
      <c r="DB43" s="370" t="str">
        <f ca="1">+IF(OFFSET('Sanitation Data'!$G$30,0,10*ROW('Sanitation Data'!G37))="","",OFFSET('Sanitation Data'!$G$30,0,10*ROW('Sanitation Data'!G37)))</f>
        <v/>
      </c>
      <c r="DC43" s="370" t="str">
        <f ca="1">+IF(OFFSET('Sanitation Data'!$G$31,0,10*ROW('Sanitation Data'!G37))="","",OFFSET('Sanitation Data'!$G$31,0,10*ROW('Sanitation Data'!G37)))</f>
        <v/>
      </c>
      <c r="DD43" s="370" t="str">
        <f ca="1">+IF(OFFSET('Sanitation Data'!$G$32,0,10*ROW('Sanitation Data'!G37))="","",OFFSET('Sanitation Data'!$G$32,0,10*ROW('Sanitation Data'!G37)))</f>
        <v/>
      </c>
      <c r="DE43" s="370" t="str">
        <f ca="1">+IF(OFFSET('Sanitation Data'!$H$28,0,10*ROW('Sanitation Data'!H37))="","",OFFSET('Sanitation Data'!$H$28,0,10*ROW('Sanitation Data'!H37)))</f>
        <v/>
      </c>
      <c r="DF43" s="370" t="str">
        <f ca="1">+IF(OFFSET('Sanitation Data'!$H$29,0,10*ROW('Sanitation Data'!H37))="","",OFFSET('Sanitation Data'!$H$29,0,10*ROW('Sanitation Data'!H37)))</f>
        <v/>
      </c>
      <c r="DG43" s="370" t="str">
        <f ca="1">+IF(OFFSET('Sanitation Data'!$H$30,0,10*ROW('Sanitation Data'!H37))="","",OFFSET('Sanitation Data'!$H$30,0,10*ROW('Sanitation Data'!H37)))</f>
        <v/>
      </c>
      <c r="DH43" s="370" t="str">
        <f ca="1">+IF(OFFSET('Sanitation Data'!$H$31,0,10*ROW('Sanitation Data'!H37))="","",OFFSET('Sanitation Data'!$H$31,0,10*ROW('Sanitation Data'!H37)))</f>
        <v/>
      </c>
      <c r="DI43" s="370" t="str">
        <f ca="1">+IF(OFFSET('Sanitation Data'!$H$32,0,10*ROW('Sanitation Data'!H37))="","",OFFSET('Sanitation Data'!$H$32,0,10*ROW('Sanitation Data'!H37)))</f>
        <v/>
      </c>
      <c r="DJ43" s="370" t="str">
        <f ca="1">+IF(OFFSET('Sanitation Data'!$I$28,0,10*ROW('Sanitation Data'!I37))="","",OFFSET('Sanitation Data'!$I$28,0,10*ROW('Sanitation Data'!I37)))</f>
        <v/>
      </c>
      <c r="DK43" s="370" t="str">
        <f ca="1">+IF(OFFSET('Sanitation Data'!$I$29,0,10*ROW('Sanitation Data'!I37))="","",OFFSET('Sanitation Data'!$I$29,0,10*ROW('Sanitation Data'!I37)))</f>
        <v/>
      </c>
      <c r="DL43" s="370" t="str">
        <f ca="1">+IF(OFFSET('Sanitation Data'!$I$30,0,10*ROW('Sanitation Data'!I37))="","",OFFSET('Sanitation Data'!$I$30,0,10*ROW('Sanitation Data'!I37)))</f>
        <v/>
      </c>
      <c r="DM43" s="370" t="str">
        <f ca="1">+IF(OFFSET('Sanitation Data'!$I$31,0,10*ROW('Sanitation Data'!I37))="","",OFFSET('Sanitation Data'!$I$31,0,10*ROW('Sanitation Data'!I37)))</f>
        <v/>
      </c>
      <c r="DN43" s="370" t="str">
        <f ca="1">+IF(OFFSET('Sanitation Data'!$I$32,0,10*ROW('Sanitation Data'!I37))="","",OFFSET('Sanitation Data'!$I$32,0,10*ROW('Sanitation Data'!I37)))</f>
        <v/>
      </c>
      <c r="DO43" s="370" t="str">
        <f ca="1">+IF(OFFSET('Hygiene Data'!$D$11,0,10*ROW('Hygiene Data'!D37))="","",OFFSET('Hygiene Data'!$D$11,0,10*ROW('Hygiene Data'!D37)))</f>
        <v/>
      </c>
      <c r="DP43" s="370" t="str">
        <f ca="1">+IF(OFFSET('Hygiene Data'!$D$12,0,10*ROW('Hygiene Data'!D37))="","",OFFSET('Hygiene Data'!$D$12,0,10*ROW('Hygiene Data'!D37)))</f>
        <v/>
      </c>
      <c r="DQ43" s="370" t="str">
        <f ca="1">+IF(OFFSET('Hygiene Data'!$D$13,0,10*ROW('Hygiene Data'!D37))="","",OFFSET('Hygiene Data'!$D$13,0,10*ROW('Hygiene Data'!D37)))</f>
        <v/>
      </c>
      <c r="DR43" s="370" t="str">
        <f ca="1">+IF(OFFSET('Hygiene Data'!$E$11,0,10*ROW('Hygiene Data'!E37))="","",OFFSET('Hygiene Data'!$E$11,0,10*ROW('Hygiene Data'!E37)))</f>
        <v/>
      </c>
      <c r="DS43" s="370" t="str">
        <f ca="1">+IF(OFFSET('Hygiene Data'!$E$12,0,10*ROW('Hygiene Data'!E37))="","",OFFSET('Hygiene Data'!$E$12,0,10*ROW('Hygiene Data'!E37)))</f>
        <v/>
      </c>
      <c r="DT43" s="370" t="str">
        <f ca="1">+IF(OFFSET('Hygiene Data'!$E$13,0,10*ROW('Hygiene Data'!E37))="","",OFFSET('Hygiene Data'!$E$13,0,10*ROW('Hygiene Data'!E37)))</f>
        <v/>
      </c>
      <c r="DU43" s="370" t="str">
        <f ca="1">+IF(OFFSET('Hygiene Data'!$F$11,0,10*ROW('Hygiene Data'!F37))="","",OFFSET('Hygiene Data'!$F$11,0,10*ROW('Hygiene Data'!F37)))</f>
        <v/>
      </c>
      <c r="DV43" s="370" t="str">
        <f ca="1">+IF(OFFSET('Hygiene Data'!$F$12,0,10*ROW('Hygiene Data'!F37))="","",OFFSET('Hygiene Data'!$F$12,0,10*ROW('Hygiene Data'!F37)))</f>
        <v/>
      </c>
      <c r="DW43" s="370" t="str">
        <f ca="1">+IF(OFFSET('Hygiene Data'!$F$13,0,10*ROW('Hygiene Data'!F37))="","",OFFSET('Hygiene Data'!$F$13,0,10*ROW('Hygiene Data'!F37)))</f>
        <v/>
      </c>
      <c r="DX43" s="370" t="str">
        <f ca="1">+IF(OFFSET('Hygiene Data'!$G$11,0,10*ROW('Hygiene Data'!G37))="","",OFFSET('Hygiene Data'!$G$11,0,10*ROW('Hygiene Data'!G37)))</f>
        <v/>
      </c>
      <c r="DY43" s="370" t="str">
        <f ca="1">+IF(OFFSET('Hygiene Data'!$G$12,0,10*ROW('Hygiene Data'!G37))="","",OFFSET('Hygiene Data'!$G$12,0,10*ROW('Hygiene Data'!G37)))</f>
        <v/>
      </c>
      <c r="DZ43" s="370" t="str">
        <f ca="1">+IF(OFFSET('Hygiene Data'!$G$13,0,10*ROW('Hygiene Data'!G37))="","",OFFSET('Hygiene Data'!$G$13,0,10*ROW('Hygiene Data'!G37)))</f>
        <v/>
      </c>
      <c r="EA43" s="370" t="str">
        <f ca="1">+IF(OFFSET('Hygiene Data'!$H$11,0,10*ROW('Hygiene Data'!H37))="","",OFFSET('Hygiene Data'!$H$11,0,10*ROW('Hygiene Data'!H37)))</f>
        <v/>
      </c>
      <c r="EB43" s="370" t="str">
        <f ca="1">+IF(OFFSET('Hygiene Data'!$H$12,0,10*ROW('Hygiene Data'!H37))="","",OFFSET('Hygiene Data'!$H$12,0,10*ROW('Hygiene Data'!H37)))</f>
        <v/>
      </c>
      <c r="EC43" s="370" t="str">
        <f ca="1">+IF(OFFSET('Hygiene Data'!$H$13,0,10*ROW('Hygiene Data'!H37))="","",OFFSET('Hygiene Data'!$H$13,0,10*ROW('Hygiene Data'!H37)))</f>
        <v/>
      </c>
      <c r="ED43" s="370" t="str">
        <f ca="1">+IF(OFFSET('Hygiene Data'!$I$11,0,10*ROW('Hygiene Data'!I37))="","",OFFSET('Hygiene Data'!$I$11,0,10*ROW('Hygiene Data'!I37)))</f>
        <v/>
      </c>
      <c r="EE43" s="370" t="str">
        <f ca="1">+IF(OFFSET('Hygiene Data'!$I$12,0,10*ROW('Hygiene Data'!I37))="","",OFFSET('Hygiene Data'!$I$12,0,10*ROW('Hygiene Data'!I37)))</f>
        <v/>
      </c>
      <c r="EF43" s="370" t="str">
        <f ca="1">+IF(OFFSET('Hygiene Data'!$I$13,0,10*ROW('Hygiene Data'!I37))="","",OFFSET('Hygiene Data'!$I$13,0,10*ROW('Hygiene Data'!I37)))</f>
        <v/>
      </c>
    </row>
    <row r="44" spans="1:136" x14ac:dyDescent="0.25">
      <c r="A44" s="479" t="str">
        <f ca="1">+IF(OFFSET('Water Data'!$B$2,0,10*ROW('Water Data'!E38))="","",OFFSET('Water Data'!$B$2,0,10*ROW('Water Data'!E38)))</f>
        <v/>
      </c>
      <c r="B44" s="47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6" t="str">
        <f t="shared" ca="1" si="0"/>
        <v/>
      </c>
      <c r="D44" s="50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0" t="str">
        <f ca="1">+IF(OFFSET('Water Data'!$D$27,0,10*ROW('Water Data'!D38))="","",OFFSET('Water Data'!$D$27,0,10*ROW('Water Data'!D38)))</f>
        <v/>
      </c>
      <c r="BT44" s="370" t="str">
        <f ca="1">+IF(OFFSET('Water Data'!$D$28,0,10*ROW('Water Data'!D38))="","",OFFSET('Water Data'!$D$28,0,10*ROW('Water Data'!D38)))</f>
        <v/>
      </c>
      <c r="BU44" s="370" t="str">
        <f ca="1">+IF(OFFSET('Water Data'!$D$29,0,10*ROW('Water Data'!D38))="","",OFFSET('Water Data'!$D$29,0,10*ROW('Water Data'!D38)))</f>
        <v/>
      </c>
      <c r="BV44" s="370" t="str">
        <f ca="1">+IF(OFFSET('Water Data'!$E$27,0,10*ROW('Water Data'!E38))="","",OFFSET('Water Data'!$E$27,0,10*ROW('Water Data'!E38)))</f>
        <v/>
      </c>
      <c r="BW44" s="370" t="str">
        <f ca="1">+IF(OFFSET('Water Data'!$E$28,0,10*ROW('Water Data'!E38))="","",OFFSET('Water Data'!$E$28,0,10*ROW('Water Data'!E38)))</f>
        <v/>
      </c>
      <c r="BX44" s="370" t="str">
        <f ca="1">+IF(OFFSET('Water Data'!$E$29,0,10*ROW('Water Data'!E38))="","",OFFSET('Water Data'!$E$29,0,10*ROW('Water Data'!E38)))</f>
        <v/>
      </c>
      <c r="BY44" s="370" t="str">
        <f ca="1">+IF(OFFSET('Water Data'!$F$27,0,10*ROW('Water Data'!F38))="","",OFFSET('Water Data'!$F$27,0,10*ROW('Water Data'!F38)))</f>
        <v/>
      </c>
      <c r="BZ44" s="370" t="str">
        <f ca="1">+IF(OFFSET('Water Data'!$F$28,0,10*ROW('Water Data'!F38))="","",OFFSET('Water Data'!$F$28,0,10*ROW('Water Data'!F38)))</f>
        <v/>
      </c>
      <c r="CA44" s="370" t="str">
        <f ca="1">+IF(OFFSET('Water Data'!$F$29,0,10*ROW('Water Data'!F38))="","",OFFSET('Water Data'!$F$29,0,10*ROW('Water Data'!F38)))</f>
        <v/>
      </c>
      <c r="CB44" s="370" t="str">
        <f ca="1">+IF(OFFSET('Water Data'!$G$27,0,10*ROW('Water Data'!G38))="","",OFFSET('Water Data'!$G$27,0,10*ROW('Water Data'!G38)))</f>
        <v/>
      </c>
      <c r="CC44" s="370" t="str">
        <f ca="1">+IF(OFFSET('Water Data'!$G$28,0,10*ROW('Water Data'!G38))="","",OFFSET('Water Data'!$G$28,0,10*ROW('Water Data'!G38)))</f>
        <v/>
      </c>
      <c r="CD44" s="370" t="str">
        <f ca="1">+IF(OFFSET('Water Data'!$G$29,0,10*ROW('Water Data'!G38))="","",OFFSET('Water Data'!$G$29,0,10*ROW('Water Data'!G38)))</f>
        <v/>
      </c>
      <c r="CE44" s="370" t="str">
        <f ca="1">+IF(OFFSET('Water Data'!$H$27,0,10*ROW('Water Data'!H38))="","",OFFSET('Water Data'!$H$27,0,10*ROW('Water Data'!H38)))</f>
        <v/>
      </c>
      <c r="CF44" s="370" t="str">
        <f ca="1">+IF(OFFSET('Water Data'!$H$28,0,10*ROW('Water Data'!H38))="","",OFFSET('Water Data'!$H$28,0,10*ROW('Water Data'!H38)))</f>
        <v/>
      </c>
      <c r="CG44" s="370" t="str">
        <f ca="1">+IF(OFFSET('Water Data'!$H$29,0,10*ROW('Water Data'!H38))="","",OFFSET('Water Data'!$H$29,0,10*ROW('Water Data'!H38)))</f>
        <v/>
      </c>
      <c r="CH44" s="370" t="str">
        <f ca="1">+IF(OFFSET('Water Data'!$I$27,0,10*ROW('Water Data'!I38))="","",OFFSET('Water Data'!$I$27,0,10*ROW('Water Data'!I38)))</f>
        <v/>
      </c>
      <c r="CI44" s="370" t="str">
        <f ca="1">+IF(OFFSET('Water Data'!$I$28,0,10*ROW('Water Data'!I38))="","",OFFSET('Water Data'!$I$28,0,10*ROW('Water Data'!I38)))</f>
        <v/>
      </c>
      <c r="CJ44" s="370" t="str">
        <f ca="1">+IF(OFFSET('Water Data'!$I$29,0,10*ROW('Water Data'!I38))="","",OFFSET('Water Data'!$I$29,0,10*ROW('Water Data'!I38)))</f>
        <v/>
      </c>
      <c r="CK44" s="370" t="str">
        <f ca="1">+IF(OFFSET('Sanitation Data'!$D$28,0,10*ROW('Sanitation Data'!D38))="","",OFFSET('Sanitation Data'!$D$28,0,10*ROW('Sanitation Data'!D38)))</f>
        <v/>
      </c>
      <c r="CL44" s="370" t="str">
        <f ca="1">+IF(OFFSET('Sanitation Data'!$D$29,0,10*ROW('Sanitation Data'!D38))="","",OFFSET('Sanitation Data'!$D$29,0,10*ROW('Sanitation Data'!D38)))</f>
        <v/>
      </c>
      <c r="CM44" s="370" t="str">
        <f ca="1">+IF(OFFSET('Sanitation Data'!$D$30,0,10*ROW('Sanitation Data'!D38))="","",OFFSET('Sanitation Data'!$D$30,0,10*ROW('Sanitation Data'!D38)))</f>
        <v/>
      </c>
      <c r="CN44" s="370" t="str">
        <f ca="1">+IF(OFFSET('Sanitation Data'!$D$31,0,10*ROW('Sanitation Data'!D38))="","",OFFSET('Sanitation Data'!$D$31,0,10*ROW('Sanitation Data'!D38)))</f>
        <v/>
      </c>
      <c r="CO44" s="370" t="str">
        <f ca="1">+IF(OFFSET('Sanitation Data'!$D$32,0,10*ROW('Sanitation Data'!D38))="","",OFFSET('Sanitation Data'!$D$32,0,10*ROW('Sanitation Data'!D38)))</f>
        <v/>
      </c>
      <c r="CP44" s="370" t="str">
        <f ca="1">+IF(OFFSET('Sanitation Data'!$E$28,0,10*ROW('Sanitation Data'!E38))="","",OFFSET('Sanitation Data'!$E$28,0,10*ROW('Sanitation Data'!E38)))</f>
        <v/>
      </c>
      <c r="CQ44" s="370" t="str">
        <f ca="1">+IF(OFFSET('Sanitation Data'!$E$29,0,10*ROW('Sanitation Data'!E38))="","",OFFSET('Sanitation Data'!$E$29,0,10*ROW('Sanitation Data'!E38)))</f>
        <v/>
      </c>
      <c r="CR44" s="370" t="str">
        <f ca="1">+IF(OFFSET('Sanitation Data'!$E$30,0,10*ROW('Sanitation Data'!E38))="","",OFFSET('Sanitation Data'!$E$30,0,10*ROW('Sanitation Data'!E38)))</f>
        <v/>
      </c>
      <c r="CS44" s="370" t="str">
        <f ca="1">+IF(OFFSET('Sanitation Data'!$E$31,0,10*ROW('Sanitation Data'!E38))="","",OFFSET('Sanitation Data'!$E$31,0,10*ROW('Sanitation Data'!E38)))</f>
        <v/>
      </c>
      <c r="CT44" s="370" t="str">
        <f ca="1">+IF(OFFSET('Sanitation Data'!$E$32,0,10*ROW('Sanitation Data'!E38))="","",OFFSET('Sanitation Data'!$E$32,0,10*ROW('Sanitation Data'!E38)))</f>
        <v/>
      </c>
      <c r="CU44" s="370" t="str">
        <f ca="1">+IF(OFFSET('Sanitation Data'!$F$28,0,10*ROW('Sanitation Data'!F38))="","",OFFSET('Sanitation Data'!$F$28,0,10*ROW('Sanitation Data'!F38)))</f>
        <v/>
      </c>
      <c r="CV44" s="370" t="str">
        <f ca="1">+IF(OFFSET('Sanitation Data'!$F$29,0,10*ROW('Sanitation Data'!F38))="","",OFFSET('Sanitation Data'!$F$29,0,10*ROW('Sanitation Data'!F38)))</f>
        <v/>
      </c>
      <c r="CW44" s="370" t="str">
        <f ca="1">+IF(OFFSET('Sanitation Data'!$F$30,0,10*ROW('Sanitation Data'!F38))="","",OFFSET('Sanitation Data'!$F$30,0,10*ROW('Sanitation Data'!F38)))</f>
        <v/>
      </c>
      <c r="CX44" s="370" t="str">
        <f ca="1">+IF(OFFSET('Sanitation Data'!$F$31,0,10*ROW('Sanitation Data'!F38))="","",OFFSET('Sanitation Data'!$F$31,0,10*ROW('Sanitation Data'!F38)))</f>
        <v/>
      </c>
      <c r="CY44" s="370" t="str">
        <f ca="1">+IF(OFFSET('Sanitation Data'!$F$32,0,10*ROW('Sanitation Data'!F38))="","",OFFSET('Sanitation Data'!$F$32,0,10*ROW('Sanitation Data'!F38)))</f>
        <v/>
      </c>
      <c r="CZ44" s="370" t="str">
        <f ca="1">+IF(OFFSET('Sanitation Data'!$G$28,0,10*ROW('Sanitation Data'!G38))="","",OFFSET('Sanitation Data'!$G$28,0,10*ROW('Sanitation Data'!G38)))</f>
        <v/>
      </c>
      <c r="DA44" s="370" t="str">
        <f ca="1">+IF(OFFSET('Sanitation Data'!$G$29,0,10*ROW('Sanitation Data'!G38))="","",OFFSET('Sanitation Data'!$G$29,0,10*ROW('Sanitation Data'!G38)))</f>
        <v/>
      </c>
      <c r="DB44" s="370" t="str">
        <f ca="1">+IF(OFFSET('Sanitation Data'!$G$30,0,10*ROW('Sanitation Data'!G38))="","",OFFSET('Sanitation Data'!$G$30,0,10*ROW('Sanitation Data'!G38)))</f>
        <v/>
      </c>
      <c r="DC44" s="370" t="str">
        <f ca="1">+IF(OFFSET('Sanitation Data'!$G$31,0,10*ROW('Sanitation Data'!G38))="","",OFFSET('Sanitation Data'!$G$31,0,10*ROW('Sanitation Data'!G38)))</f>
        <v/>
      </c>
      <c r="DD44" s="370" t="str">
        <f ca="1">+IF(OFFSET('Sanitation Data'!$G$32,0,10*ROW('Sanitation Data'!G38))="","",OFFSET('Sanitation Data'!$G$32,0,10*ROW('Sanitation Data'!G38)))</f>
        <v/>
      </c>
      <c r="DE44" s="370" t="str">
        <f ca="1">+IF(OFFSET('Sanitation Data'!$H$28,0,10*ROW('Sanitation Data'!H38))="","",OFFSET('Sanitation Data'!$H$28,0,10*ROW('Sanitation Data'!H38)))</f>
        <v/>
      </c>
      <c r="DF44" s="370" t="str">
        <f ca="1">+IF(OFFSET('Sanitation Data'!$H$29,0,10*ROW('Sanitation Data'!H38))="","",OFFSET('Sanitation Data'!$H$29,0,10*ROW('Sanitation Data'!H38)))</f>
        <v/>
      </c>
      <c r="DG44" s="370" t="str">
        <f ca="1">+IF(OFFSET('Sanitation Data'!$H$30,0,10*ROW('Sanitation Data'!H38))="","",OFFSET('Sanitation Data'!$H$30,0,10*ROW('Sanitation Data'!H38)))</f>
        <v/>
      </c>
      <c r="DH44" s="370" t="str">
        <f ca="1">+IF(OFFSET('Sanitation Data'!$H$31,0,10*ROW('Sanitation Data'!H38))="","",OFFSET('Sanitation Data'!$H$31,0,10*ROW('Sanitation Data'!H38)))</f>
        <v/>
      </c>
      <c r="DI44" s="370" t="str">
        <f ca="1">+IF(OFFSET('Sanitation Data'!$H$32,0,10*ROW('Sanitation Data'!H38))="","",OFFSET('Sanitation Data'!$H$32,0,10*ROW('Sanitation Data'!H38)))</f>
        <v/>
      </c>
      <c r="DJ44" s="370" t="str">
        <f ca="1">+IF(OFFSET('Sanitation Data'!$I$28,0,10*ROW('Sanitation Data'!I38))="","",OFFSET('Sanitation Data'!$I$28,0,10*ROW('Sanitation Data'!I38)))</f>
        <v/>
      </c>
      <c r="DK44" s="370" t="str">
        <f ca="1">+IF(OFFSET('Sanitation Data'!$I$29,0,10*ROW('Sanitation Data'!I38))="","",OFFSET('Sanitation Data'!$I$29,0,10*ROW('Sanitation Data'!I38)))</f>
        <v/>
      </c>
      <c r="DL44" s="370" t="str">
        <f ca="1">+IF(OFFSET('Sanitation Data'!$I$30,0,10*ROW('Sanitation Data'!I38))="","",OFFSET('Sanitation Data'!$I$30,0,10*ROW('Sanitation Data'!I38)))</f>
        <v/>
      </c>
      <c r="DM44" s="370" t="str">
        <f ca="1">+IF(OFFSET('Sanitation Data'!$I$31,0,10*ROW('Sanitation Data'!I38))="","",OFFSET('Sanitation Data'!$I$31,0,10*ROW('Sanitation Data'!I38)))</f>
        <v/>
      </c>
      <c r="DN44" s="370" t="str">
        <f ca="1">+IF(OFFSET('Sanitation Data'!$I$32,0,10*ROW('Sanitation Data'!I38))="","",OFFSET('Sanitation Data'!$I$32,0,10*ROW('Sanitation Data'!I38)))</f>
        <v/>
      </c>
      <c r="DO44" s="370" t="str">
        <f ca="1">+IF(OFFSET('Hygiene Data'!$D$11,0,10*ROW('Hygiene Data'!D38))="","",OFFSET('Hygiene Data'!$D$11,0,10*ROW('Hygiene Data'!D38)))</f>
        <v/>
      </c>
      <c r="DP44" s="370" t="str">
        <f ca="1">+IF(OFFSET('Hygiene Data'!$D$12,0,10*ROW('Hygiene Data'!D38))="","",OFFSET('Hygiene Data'!$D$12,0,10*ROW('Hygiene Data'!D38)))</f>
        <v/>
      </c>
      <c r="DQ44" s="370" t="str">
        <f ca="1">+IF(OFFSET('Hygiene Data'!$D$13,0,10*ROW('Hygiene Data'!D38))="","",OFFSET('Hygiene Data'!$D$13,0,10*ROW('Hygiene Data'!D38)))</f>
        <v/>
      </c>
      <c r="DR44" s="370" t="str">
        <f ca="1">+IF(OFFSET('Hygiene Data'!$E$11,0,10*ROW('Hygiene Data'!E38))="","",OFFSET('Hygiene Data'!$E$11,0,10*ROW('Hygiene Data'!E38)))</f>
        <v/>
      </c>
      <c r="DS44" s="370" t="str">
        <f ca="1">+IF(OFFSET('Hygiene Data'!$E$12,0,10*ROW('Hygiene Data'!E38))="","",OFFSET('Hygiene Data'!$E$12,0,10*ROW('Hygiene Data'!E38)))</f>
        <v/>
      </c>
      <c r="DT44" s="370" t="str">
        <f ca="1">+IF(OFFSET('Hygiene Data'!$E$13,0,10*ROW('Hygiene Data'!E38))="","",OFFSET('Hygiene Data'!$E$13,0,10*ROW('Hygiene Data'!E38)))</f>
        <v/>
      </c>
      <c r="DU44" s="370" t="str">
        <f ca="1">+IF(OFFSET('Hygiene Data'!$F$11,0,10*ROW('Hygiene Data'!F38))="","",OFFSET('Hygiene Data'!$F$11,0,10*ROW('Hygiene Data'!F38)))</f>
        <v/>
      </c>
      <c r="DV44" s="370" t="str">
        <f ca="1">+IF(OFFSET('Hygiene Data'!$F$12,0,10*ROW('Hygiene Data'!F38))="","",OFFSET('Hygiene Data'!$F$12,0,10*ROW('Hygiene Data'!F38)))</f>
        <v/>
      </c>
      <c r="DW44" s="370" t="str">
        <f ca="1">+IF(OFFSET('Hygiene Data'!$F$13,0,10*ROW('Hygiene Data'!F38))="","",OFFSET('Hygiene Data'!$F$13,0,10*ROW('Hygiene Data'!F38)))</f>
        <v/>
      </c>
      <c r="DX44" s="370" t="str">
        <f ca="1">+IF(OFFSET('Hygiene Data'!$G$11,0,10*ROW('Hygiene Data'!G38))="","",OFFSET('Hygiene Data'!$G$11,0,10*ROW('Hygiene Data'!G38)))</f>
        <v/>
      </c>
      <c r="DY44" s="370" t="str">
        <f ca="1">+IF(OFFSET('Hygiene Data'!$G$12,0,10*ROW('Hygiene Data'!G38))="","",OFFSET('Hygiene Data'!$G$12,0,10*ROW('Hygiene Data'!G38)))</f>
        <v/>
      </c>
      <c r="DZ44" s="370" t="str">
        <f ca="1">+IF(OFFSET('Hygiene Data'!$G$13,0,10*ROW('Hygiene Data'!G38))="","",OFFSET('Hygiene Data'!$G$13,0,10*ROW('Hygiene Data'!G38)))</f>
        <v/>
      </c>
      <c r="EA44" s="370" t="str">
        <f ca="1">+IF(OFFSET('Hygiene Data'!$H$11,0,10*ROW('Hygiene Data'!H38))="","",OFFSET('Hygiene Data'!$H$11,0,10*ROW('Hygiene Data'!H38)))</f>
        <v/>
      </c>
      <c r="EB44" s="370" t="str">
        <f ca="1">+IF(OFFSET('Hygiene Data'!$H$12,0,10*ROW('Hygiene Data'!H38))="","",OFFSET('Hygiene Data'!$H$12,0,10*ROW('Hygiene Data'!H38)))</f>
        <v/>
      </c>
      <c r="EC44" s="370" t="str">
        <f ca="1">+IF(OFFSET('Hygiene Data'!$H$13,0,10*ROW('Hygiene Data'!H38))="","",OFFSET('Hygiene Data'!$H$13,0,10*ROW('Hygiene Data'!H38)))</f>
        <v/>
      </c>
      <c r="ED44" s="370" t="str">
        <f ca="1">+IF(OFFSET('Hygiene Data'!$I$11,0,10*ROW('Hygiene Data'!I38))="","",OFFSET('Hygiene Data'!$I$11,0,10*ROW('Hygiene Data'!I38)))</f>
        <v/>
      </c>
      <c r="EE44" s="370" t="str">
        <f ca="1">+IF(OFFSET('Hygiene Data'!$I$12,0,10*ROW('Hygiene Data'!I38))="","",OFFSET('Hygiene Data'!$I$12,0,10*ROW('Hygiene Data'!I38)))</f>
        <v/>
      </c>
      <c r="EF44" s="370" t="str">
        <f ca="1">+IF(OFFSET('Hygiene Data'!$I$13,0,10*ROW('Hygiene Data'!I38))="","",OFFSET('Hygiene Data'!$I$13,0,10*ROW('Hygiene Data'!I38)))</f>
        <v/>
      </c>
    </row>
    <row r="45" spans="1:136" x14ac:dyDescent="0.25">
      <c r="A45" s="479" t="str">
        <f ca="1">+IF(OFFSET('Water Data'!$B$2,0,10*ROW('Water Data'!E39))="","",OFFSET('Water Data'!$B$2,0,10*ROW('Water Data'!E39)))</f>
        <v/>
      </c>
      <c r="B45" s="47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6" t="str">
        <f t="shared" ca="1" si="0"/>
        <v/>
      </c>
      <c r="D45" s="50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0" t="str">
        <f ca="1">+IF(OFFSET('Water Data'!$D$27,0,10*ROW('Water Data'!D39))="","",OFFSET('Water Data'!$D$27,0,10*ROW('Water Data'!D39)))</f>
        <v/>
      </c>
      <c r="BT45" s="370" t="str">
        <f ca="1">+IF(OFFSET('Water Data'!$D$28,0,10*ROW('Water Data'!D39))="","",OFFSET('Water Data'!$D$28,0,10*ROW('Water Data'!D39)))</f>
        <v/>
      </c>
      <c r="BU45" s="370" t="str">
        <f ca="1">+IF(OFFSET('Water Data'!$D$29,0,10*ROW('Water Data'!D39))="","",OFFSET('Water Data'!$D$29,0,10*ROW('Water Data'!D39)))</f>
        <v/>
      </c>
      <c r="BV45" s="370" t="str">
        <f ca="1">+IF(OFFSET('Water Data'!$E$27,0,10*ROW('Water Data'!E39))="","",OFFSET('Water Data'!$E$27,0,10*ROW('Water Data'!E39)))</f>
        <v/>
      </c>
      <c r="BW45" s="370" t="str">
        <f ca="1">+IF(OFFSET('Water Data'!$E$28,0,10*ROW('Water Data'!E39))="","",OFFSET('Water Data'!$E$28,0,10*ROW('Water Data'!E39)))</f>
        <v/>
      </c>
      <c r="BX45" s="370" t="str">
        <f ca="1">+IF(OFFSET('Water Data'!$E$29,0,10*ROW('Water Data'!E39))="","",OFFSET('Water Data'!$E$29,0,10*ROW('Water Data'!E39)))</f>
        <v/>
      </c>
      <c r="BY45" s="370" t="str">
        <f ca="1">+IF(OFFSET('Water Data'!$F$27,0,10*ROW('Water Data'!F39))="","",OFFSET('Water Data'!$F$27,0,10*ROW('Water Data'!F39)))</f>
        <v/>
      </c>
      <c r="BZ45" s="370" t="str">
        <f ca="1">+IF(OFFSET('Water Data'!$F$28,0,10*ROW('Water Data'!F39))="","",OFFSET('Water Data'!$F$28,0,10*ROW('Water Data'!F39)))</f>
        <v/>
      </c>
      <c r="CA45" s="370" t="str">
        <f ca="1">+IF(OFFSET('Water Data'!$F$29,0,10*ROW('Water Data'!F39))="","",OFFSET('Water Data'!$F$29,0,10*ROW('Water Data'!F39)))</f>
        <v/>
      </c>
      <c r="CB45" s="370" t="str">
        <f ca="1">+IF(OFFSET('Water Data'!$G$27,0,10*ROW('Water Data'!G39))="","",OFFSET('Water Data'!$G$27,0,10*ROW('Water Data'!G39)))</f>
        <v/>
      </c>
      <c r="CC45" s="370" t="str">
        <f ca="1">+IF(OFFSET('Water Data'!$G$28,0,10*ROW('Water Data'!G39))="","",OFFSET('Water Data'!$G$28,0,10*ROW('Water Data'!G39)))</f>
        <v/>
      </c>
      <c r="CD45" s="370" t="str">
        <f ca="1">+IF(OFFSET('Water Data'!$G$29,0,10*ROW('Water Data'!G39))="","",OFFSET('Water Data'!$G$29,0,10*ROW('Water Data'!G39)))</f>
        <v/>
      </c>
      <c r="CE45" s="370" t="str">
        <f ca="1">+IF(OFFSET('Water Data'!$H$27,0,10*ROW('Water Data'!H39))="","",OFFSET('Water Data'!$H$27,0,10*ROW('Water Data'!H39)))</f>
        <v/>
      </c>
      <c r="CF45" s="370" t="str">
        <f ca="1">+IF(OFFSET('Water Data'!$H$28,0,10*ROW('Water Data'!H39))="","",OFFSET('Water Data'!$H$28,0,10*ROW('Water Data'!H39)))</f>
        <v/>
      </c>
      <c r="CG45" s="370" t="str">
        <f ca="1">+IF(OFFSET('Water Data'!$H$29,0,10*ROW('Water Data'!H39))="","",OFFSET('Water Data'!$H$29,0,10*ROW('Water Data'!H39)))</f>
        <v/>
      </c>
      <c r="CH45" s="370" t="str">
        <f ca="1">+IF(OFFSET('Water Data'!$I$27,0,10*ROW('Water Data'!I39))="","",OFFSET('Water Data'!$I$27,0,10*ROW('Water Data'!I39)))</f>
        <v/>
      </c>
      <c r="CI45" s="370" t="str">
        <f ca="1">+IF(OFFSET('Water Data'!$I$28,0,10*ROW('Water Data'!I39))="","",OFFSET('Water Data'!$I$28,0,10*ROW('Water Data'!I39)))</f>
        <v/>
      </c>
      <c r="CJ45" s="370" t="str">
        <f ca="1">+IF(OFFSET('Water Data'!$I$29,0,10*ROW('Water Data'!I39))="","",OFFSET('Water Data'!$I$29,0,10*ROW('Water Data'!I39)))</f>
        <v/>
      </c>
      <c r="CK45" s="370" t="str">
        <f ca="1">+IF(OFFSET('Sanitation Data'!$D$28,0,10*ROW('Sanitation Data'!D39))="","",OFFSET('Sanitation Data'!$D$28,0,10*ROW('Sanitation Data'!D39)))</f>
        <v/>
      </c>
      <c r="CL45" s="370" t="str">
        <f ca="1">+IF(OFFSET('Sanitation Data'!$D$29,0,10*ROW('Sanitation Data'!D39))="","",OFFSET('Sanitation Data'!$D$29,0,10*ROW('Sanitation Data'!D39)))</f>
        <v/>
      </c>
      <c r="CM45" s="370" t="str">
        <f ca="1">+IF(OFFSET('Sanitation Data'!$D$30,0,10*ROW('Sanitation Data'!D39))="","",OFFSET('Sanitation Data'!$D$30,0,10*ROW('Sanitation Data'!D39)))</f>
        <v/>
      </c>
      <c r="CN45" s="370" t="str">
        <f ca="1">+IF(OFFSET('Sanitation Data'!$D$31,0,10*ROW('Sanitation Data'!D39))="","",OFFSET('Sanitation Data'!$D$31,0,10*ROW('Sanitation Data'!D39)))</f>
        <v/>
      </c>
      <c r="CO45" s="370" t="str">
        <f ca="1">+IF(OFFSET('Sanitation Data'!$D$32,0,10*ROW('Sanitation Data'!D39))="","",OFFSET('Sanitation Data'!$D$32,0,10*ROW('Sanitation Data'!D39)))</f>
        <v/>
      </c>
      <c r="CP45" s="370" t="str">
        <f ca="1">+IF(OFFSET('Sanitation Data'!$E$28,0,10*ROW('Sanitation Data'!E39))="","",OFFSET('Sanitation Data'!$E$28,0,10*ROW('Sanitation Data'!E39)))</f>
        <v/>
      </c>
      <c r="CQ45" s="370" t="str">
        <f ca="1">+IF(OFFSET('Sanitation Data'!$E$29,0,10*ROW('Sanitation Data'!E39))="","",OFFSET('Sanitation Data'!$E$29,0,10*ROW('Sanitation Data'!E39)))</f>
        <v/>
      </c>
      <c r="CR45" s="370" t="str">
        <f ca="1">+IF(OFFSET('Sanitation Data'!$E$30,0,10*ROW('Sanitation Data'!E39))="","",OFFSET('Sanitation Data'!$E$30,0,10*ROW('Sanitation Data'!E39)))</f>
        <v/>
      </c>
      <c r="CS45" s="370" t="str">
        <f ca="1">+IF(OFFSET('Sanitation Data'!$E$31,0,10*ROW('Sanitation Data'!E39))="","",OFFSET('Sanitation Data'!$E$31,0,10*ROW('Sanitation Data'!E39)))</f>
        <v/>
      </c>
      <c r="CT45" s="370" t="str">
        <f ca="1">+IF(OFFSET('Sanitation Data'!$E$32,0,10*ROW('Sanitation Data'!E39))="","",OFFSET('Sanitation Data'!$E$32,0,10*ROW('Sanitation Data'!E39)))</f>
        <v/>
      </c>
      <c r="CU45" s="370" t="str">
        <f ca="1">+IF(OFFSET('Sanitation Data'!$F$28,0,10*ROW('Sanitation Data'!F39))="","",OFFSET('Sanitation Data'!$F$28,0,10*ROW('Sanitation Data'!F39)))</f>
        <v/>
      </c>
      <c r="CV45" s="370" t="str">
        <f ca="1">+IF(OFFSET('Sanitation Data'!$F$29,0,10*ROW('Sanitation Data'!F39))="","",OFFSET('Sanitation Data'!$F$29,0,10*ROW('Sanitation Data'!F39)))</f>
        <v/>
      </c>
      <c r="CW45" s="370" t="str">
        <f ca="1">+IF(OFFSET('Sanitation Data'!$F$30,0,10*ROW('Sanitation Data'!F39))="","",OFFSET('Sanitation Data'!$F$30,0,10*ROW('Sanitation Data'!F39)))</f>
        <v/>
      </c>
      <c r="CX45" s="370" t="str">
        <f ca="1">+IF(OFFSET('Sanitation Data'!$F$31,0,10*ROW('Sanitation Data'!F39))="","",OFFSET('Sanitation Data'!$F$31,0,10*ROW('Sanitation Data'!F39)))</f>
        <v/>
      </c>
      <c r="CY45" s="370" t="str">
        <f ca="1">+IF(OFFSET('Sanitation Data'!$F$32,0,10*ROW('Sanitation Data'!F39))="","",OFFSET('Sanitation Data'!$F$32,0,10*ROW('Sanitation Data'!F39)))</f>
        <v/>
      </c>
      <c r="CZ45" s="370" t="str">
        <f ca="1">+IF(OFFSET('Sanitation Data'!$G$28,0,10*ROW('Sanitation Data'!G39))="","",OFFSET('Sanitation Data'!$G$28,0,10*ROW('Sanitation Data'!G39)))</f>
        <v/>
      </c>
      <c r="DA45" s="370" t="str">
        <f ca="1">+IF(OFFSET('Sanitation Data'!$G$29,0,10*ROW('Sanitation Data'!G39))="","",OFFSET('Sanitation Data'!$G$29,0,10*ROW('Sanitation Data'!G39)))</f>
        <v/>
      </c>
      <c r="DB45" s="370" t="str">
        <f ca="1">+IF(OFFSET('Sanitation Data'!$G$30,0,10*ROW('Sanitation Data'!G39))="","",OFFSET('Sanitation Data'!$G$30,0,10*ROW('Sanitation Data'!G39)))</f>
        <v/>
      </c>
      <c r="DC45" s="370" t="str">
        <f ca="1">+IF(OFFSET('Sanitation Data'!$G$31,0,10*ROW('Sanitation Data'!G39))="","",OFFSET('Sanitation Data'!$G$31,0,10*ROW('Sanitation Data'!G39)))</f>
        <v/>
      </c>
      <c r="DD45" s="370" t="str">
        <f ca="1">+IF(OFFSET('Sanitation Data'!$G$32,0,10*ROW('Sanitation Data'!G39))="","",OFFSET('Sanitation Data'!$G$32,0,10*ROW('Sanitation Data'!G39)))</f>
        <v/>
      </c>
      <c r="DE45" s="370" t="str">
        <f ca="1">+IF(OFFSET('Sanitation Data'!$H$28,0,10*ROW('Sanitation Data'!H39))="","",OFFSET('Sanitation Data'!$H$28,0,10*ROW('Sanitation Data'!H39)))</f>
        <v/>
      </c>
      <c r="DF45" s="370" t="str">
        <f ca="1">+IF(OFFSET('Sanitation Data'!$H$29,0,10*ROW('Sanitation Data'!H39))="","",OFFSET('Sanitation Data'!$H$29,0,10*ROW('Sanitation Data'!H39)))</f>
        <v/>
      </c>
      <c r="DG45" s="370" t="str">
        <f ca="1">+IF(OFFSET('Sanitation Data'!$H$30,0,10*ROW('Sanitation Data'!H39))="","",OFFSET('Sanitation Data'!$H$30,0,10*ROW('Sanitation Data'!H39)))</f>
        <v/>
      </c>
      <c r="DH45" s="370" t="str">
        <f ca="1">+IF(OFFSET('Sanitation Data'!$H$31,0,10*ROW('Sanitation Data'!H39))="","",OFFSET('Sanitation Data'!$H$31,0,10*ROW('Sanitation Data'!H39)))</f>
        <v/>
      </c>
      <c r="DI45" s="370" t="str">
        <f ca="1">+IF(OFFSET('Sanitation Data'!$H$32,0,10*ROW('Sanitation Data'!H39))="","",OFFSET('Sanitation Data'!$H$32,0,10*ROW('Sanitation Data'!H39)))</f>
        <v/>
      </c>
      <c r="DJ45" s="370" t="str">
        <f ca="1">+IF(OFFSET('Sanitation Data'!$I$28,0,10*ROW('Sanitation Data'!I39))="","",OFFSET('Sanitation Data'!$I$28,0,10*ROW('Sanitation Data'!I39)))</f>
        <v/>
      </c>
      <c r="DK45" s="370" t="str">
        <f ca="1">+IF(OFFSET('Sanitation Data'!$I$29,0,10*ROW('Sanitation Data'!I39))="","",OFFSET('Sanitation Data'!$I$29,0,10*ROW('Sanitation Data'!I39)))</f>
        <v/>
      </c>
      <c r="DL45" s="370" t="str">
        <f ca="1">+IF(OFFSET('Sanitation Data'!$I$30,0,10*ROW('Sanitation Data'!I39))="","",OFFSET('Sanitation Data'!$I$30,0,10*ROW('Sanitation Data'!I39)))</f>
        <v/>
      </c>
      <c r="DM45" s="370" t="str">
        <f ca="1">+IF(OFFSET('Sanitation Data'!$I$31,0,10*ROW('Sanitation Data'!I39))="","",OFFSET('Sanitation Data'!$I$31,0,10*ROW('Sanitation Data'!I39)))</f>
        <v/>
      </c>
      <c r="DN45" s="370" t="str">
        <f ca="1">+IF(OFFSET('Sanitation Data'!$I$32,0,10*ROW('Sanitation Data'!I39))="","",OFFSET('Sanitation Data'!$I$32,0,10*ROW('Sanitation Data'!I39)))</f>
        <v/>
      </c>
      <c r="DO45" s="370" t="str">
        <f ca="1">+IF(OFFSET('Hygiene Data'!$D$11,0,10*ROW('Hygiene Data'!D39))="","",OFFSET('Hygiene Data'!$D$11,0,10*ROW('Hygiene Data'!D39)))</f>
        <v/>
      </c>
      <c r="DP45" s="370" t="str">
        <f ca="1">+IF(OFFSET('Hygiene Data'!$D$12,0,10*ROW('Hygiene Data'!D39))="","",OFFSET('Hygiene Data'!$D$12,0,10*ROW('Hygiene Data'!D39)))</f>
        <v/>
      </c>
      <c r="DQ45" s="370" t="str">
        <f ca="1">+IF(OFFSET('Hygiene Data'!$D$13,0,10*ROW('Hygiene Data'!D39))="","",OFFSET('Hygiene Data'!$D$13,0,10*ROW('Hygiene Data'!D39)))</f>
        <v/>
      </c>
      <c r="DR45" s="370" t="str">
        <f ca="1">+IF(OFFSET('Hygiene Data'!$E$11,0,10*ROW('Hygiene Data'!E39))="","",OFFSET('Hygiene Data'!$E$11,0,10*ROW('Hygiene Data'!E39)))</f>
        <v/>
      </c>
      <c r="DS45" s="370" t="str">
        <f ca="1">+IF(OFFSET('Hygiene Data'!$E$12,0,10*ROW('Hygiene Data'!E39))="","",OFFSET('Hygiene Data'!$E$12,0,10*ROW('Hygiene Data'!E39)))</f>
        <v/>
      </c>
      <c r="DT45" s="370" t="str">
        <f ca="1">+IF(OFFSET('Hygiene Data'!$E$13,0,10*ROW('Hygiene Data'!E39))="","",OFFSET('Hygiene Data'!$E$13,0,10*ROW('Hygiene Data'!E39)))</f>
        <v/>
      </c>
      <c r="DU45" s="370" t="str">
        <f ca="1">+IF(OFFSET('Hygiene Data'!$F$11,0,10*ROW('Hygiene Data'!F39))="","",OFFSET('Hygiene Data'!$F$11,0,10*ROW('Hygiene Data'!F39)))</f>
        <v/>
      </c>
      <c r="DV45" s="370" t="str">
        <f ca="1">+IF(OFFSET('Hygiene Data'!$F$12,0,10*ROW('Hygiene Data'!F39))="","",OFFSET('Hygiene Data'!$F$12,0,10*ROW('Hygiene Data'!F39)))</f>
        <v/>
      </c>
      <c r="DW45" s="370" t="str">
        <f ca="1">+IF(OFFSET('Hygiene Data'!$F$13,0,10*ROW('Hygiene Data'!F39))="","",OFFSET('Hygiene Data'!$F$13,0,10*ROW('Hygiene Data'!F39)))</f>
        <v/>
      </c>
      <c r="DX45" s="370" t="str">
        <f ca="1">+IF(OFFSET('Hygiene Data'!$G$11,0,10*ROW('Hygiene Data'!G39))="","",OFFSET('Hygiene Data'!$G$11,0,10*ROW('Hygiene Data'!G39)))</f>
        <v/>
      </c>
      <c r="DY45" s="370" t="str">
        <f ca="1">+IF(OFFSET('Hygiene Data'!$G$12,0,10*ROW('Hygiene Data'!G39))="","",OFFSET('Hygiene Data'!$G$12,0,10*ROW('Hygiene Data'!G39)))</f>
        <v/>
      </c>
      <c r="DZ45" s="370" t="str">
        <f ca="1">+IF(OFFSET('Hygiene Data'!$G$13,0,10*ROW('Hygiene Data'!G39))="","",OFFSET('Hygiene Data'!$G$13,0,10*ROW('Hygiene Data'!G39)))</f>
        <v/>
      </c>
      <c r="EA45" s="370" t="str">
        <f ca="1">+IF(OFFSET('Hygiene Data'!$H$11,0,10*ROW('Hygiene Data'!H39))="","",OFFSET('Hygiene Data'!$H$11,0,10*ROW('Hygiene Data'!H39)))</f>
        <v/>
      </c>
      <c r="EB45" s="370" t="str">
        <f ca="1">+IF(OFFSET('Hygiene Data'!$H$12,0,10*ROW('Hygiene Data'!H39))="","",OFFSET('Hygiene Data'!$H$12,0,10*ROW('Hygiene Data'!H39)))</f>
        <v/>
      </c>
      <c r="EC45" s="370" t="str">
        <f ca="1">+IF(OFFSET('Hygiene Data'!$H$13,0,10*ROW('Hygiene Data'!H39))="","",OFFSET('Hygiene Data'!$H$13,0,10*ROW('Hygiene Data'!H39)))</f>
        <v/>
      </c>
      <c r="ED45" s="370" t="str">
        <f ca="1">+IF(OFFSET('Hygiene Data'!$I$11,0,10*ROW('Hygiene Data'!I39))="","",OFFSET('Hygiene Data'!$I$11,0,10*ROW('Hygiene Data'!I39)))</f>
        <v/>
      </c>
      <c r="EE45" s="370" t="str">
        <f ca="1">+IF(OFFSET('Hygiene Data'!$I$12,0,10*ROW('Hygiene Data'!I39))="","",OFFSET('Hygiene Data'!$I$12,0,10*ROW('Hygiene Data'!I39)))</f>
        <v/>
      </c>
      <c r="EF45" s="370" t="str">
        <f ca="1">+IF(OFFSET('Hygiene Data'!$I$13,0,10*ROW('Hygiene Data'!I39))="","",OFFSET('Hygiene Data'!$I$13,0,10*ROW('Hygiene Data'!I39)))</f>
        <v/>
      </c>
    </row>
    <row r="46" spans="1:136" x14ac:dyDescent="0.25">
      <c r="A46" s="479" t="str">
        <f ca="1">+IF(OFFSET('Water Data'!$B$2,0,10*ROW('Water Data'!E40))="","",OFFSET('Water Data'!$B$2,0,10*ROW('Water Data'!E40)))</f>
        <v/>
      </c>
      <c r="B46" s="47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6" t="str">
        <f t="shared" ca="1" si="0"/>
        <v/>
      </c>
      <c r="D46" s="50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0" t="str">
        <f ca="1">+IF(OFFSET('Water Data'!$D$27,0,10*ROW('Water Data'!D40))="","",OFFSET('Water Data'!$D$27,0,10*ROW('Water Data'!D40)))</f>
        <v/>
      </c>
      <c r="BT46" s="370" t="str">
        <f ca="1">+IF(OFFSET('Water Data'!$D$28,0,10*ROW('Water Data'!D40))="","",OFFSET('Water Data'!$D$28,0,10*ROW('Water Data'!D40)))</f>
        <v/>
      </c>
      <c r="BU46" s="370" t="str">
        <f ca="1">+IF(OFFSET('Water Data'!$D$29,0,10*ROW('Water Data'!D40))="","",OFFSET('Water Data'!$D$29,0,10*ROW('Water Data'!D40)))</f>
        <v/>
      </c>
      <c r="BV46" s="370" t="str">
        <f ca="1">+IF(OFFSET('Water Data'!$E$27,0,10*ROW('Water Data'!E40))="","",OFFSET('Water Data'!$E$27,0,10*ROW('Water Data'!E40)))</f>
        <v/>
      </c>
      <c r="BW46" s="370" t="str">
        <f ca="1">+IF(OFFSET('Water Data'!$E$28,0,10*ROW('Water Data'!E40))="","",OFFSET('Water Data'!$E$28,0,10*ROW('Water Data'!E40)))</f>
        <v/>
      </c>
      <c r="BX46" s="370" t="str">
        <f ca="1">+IF(OFFSET('Water Data'!$E$29,0,10*ROW('Water Data'!E40))="","",OFFSET('Water Data'!$E$29,0,10*ROW('Water Data'!E40)))</f>
        <v/>
      </c>
      <c r="BY46" s="370" t="str">
        <f ca="1">+IF(OFFSET('Water Data'!$F$27,0,10*ROW('Water Data'!F40))="","",OFFSET('Water Data'!$F$27,0,10*ROW('Water Data'!F40)))</f>
        <v/>
      </c>
      <c r="BZ46" s="370" t="str">
        <f ca="1">+IF(OFFSET('Water Data'!$F$28,0,10*ROW('Water Data'!F40))="","",OFFSET('Water Data'!$F$28,0,10*ROW('Water Data'!F40)))</f>
        <v/>
      </c>
      <c r="CA46" s="370" t="str">
        <f ca="1">+IF(OFFSET('Water Data'!$F$29,0,10*ROW('Water Data'!F40))="","",OFFSET('Water Data'!$F$29,0,10*ROW('Water Data'!F40)))</f>
        <v/>
      </c>
      <c r="CB46" s="370" t="str">
        <f ca="1">+IF(OFFSET('Water Data'!$G$27,0,10*ROW('Water Data'!G40))="","",OFFSET('Water Data'!$G$27,0,10*ROW('Water Data'!G40)))</f>
        <v/>
      </c>
      <c r="CC46" s="370" t="str">
        <f ca="1">+IF(OFFSET('Water Data'!$G$28,0,10*ROW('Water Data'!G40))="","",OFFSET('Water Data'!$G$28,0,10*ROW('Water Data'!G40)))</f>
        <v/>
      </c>
      <c r="CD46" s="370" t="str">
        <f ca="1">+IF(OFFSET('Water Data'!$G$29,0,10*ROW('Water Data'!G40))="","",OFFSET('Water Data'!$G$29,0,10*ROW('Water Data'!G40)))</f>
        <v/>
      </c>
      <c r="CE46" s="370" t="str">
        <f ca="1">+IF(OFFSET('Water Data'!$H$27,0,10*ROW('Water Data'!H40))="","",OFFSET('Water Data'!$H$27,0,10*ROW('Water Data'!H40)))</f>
        <v/>
      </c>
      <c r="CF46" s="370" t="str">
        <f ca="1">+IF(OFFSET('Water Data'!$H$28,0,10*ROW('Water Data'!H40))="","",OFFSET('Water Data'!$H$28,0,10*ROW('Water Data'!H40)))</f>
        <v/>
      </c>
      <c r="CG46" s="370" t="str">
        <f ca="1">+IF(OFFSET('Water Data'!$H$29,0,10*ROW('Water Data'!H40))="","",OFFSET('Water Data'!$H$29,0,10*ROW('Water Data'!H40)))</f>
        <v/>
      </c>
      <c r="CH46" s="370" t="str">
        <f ca="1">+IF(OFFSET('Water Data'!$I$27,0,10*ROW('Water Data'!I40))="","",OFFSET('Water Data'!$I$27,0,10*ROW('Water Data'!I40)))</f>
        <v/>
      </c>
      <c r="CI46" s="370" t="str">
        <f ca="1">+IF(OFFSET('Water Data'!$I$28,0,10*ROW('Water Data'!I40))="","",OFFSET('Water Data'!$I$28,0,10*ROW('Water Data'!I40)))</f>
        <v/>
      </c>
      <c r="CJ46" s="370" t="str">
        <f ca="1">+IF(OFFSET('Water Data'!$I$29,0,10*ROW('Water Data'!I40))="","",OFFSET('Water Data'!$I$29,0,10*ROW('Water Data'!I40)))</f>
        <v/>
      </c>
      <c r="CK46" s="370" t="str">
        <f ca="1">+IF(OFFSET('Sanitation Data'!$D$28,0,10*ROW('Sanitation Data'!D40))="","",OFFSET('Sanitation Data'!$D$28,0,10*ROW('Sanitation Data'!D40)))</f>
        <v/>
      </c>
      <c r="CL46" s="370" t="str">
        <f ca="1">+IF(OFFSET('Sanitation Data'!$D$29,0,10*ROW('Sanitation Data'!D40))="","",OFFSET('Sanitation Data'!$D$29,0,10*ROW('Sanitation Data'!D40)))</f>
        <v/>
      </c>
      <c r="CM46" s="370" t="str">
        <f ca="1">+IF(OFFSET('Sanitation Data'!$D$30,0,10*ROW('Sanitation Data'!D40))="","",OFFSET('Sanitation Data'!$D$30,0,10*ROW('Sanitation Data'!D40)))</f>
        <v/>
      </c>
      <c r="CN46" s="370" t="str">
        <f ca="1">+IF(OFFSET('Sanitation Data'!$D$31,0,10*ROW('Sanitation Data'!D40))="","",OFFSET('Sanitation Data'!$D$31,0,10*ROW('Sanitation Data'!D40)))</f>
        <v/>
      </c>
      <c r="CO46" s="370" t="str">
        <f ca="1">+IF(OFFSET('Sanitation Data'!$D$32,0,10*ROW('Sanitation Data'!D40))="","",OFFSET('Sanitation Data'!$D$32,0,10*ROW('Sanitation Data'!D40)))</f>
        <v/>
      </c>
      <c r="CP46" s="370" t="str">
        <f ca="1">+IF(OFFSET('Sanitation Data'!$E$28,0,10*ROW('Sanitation Data'!E40))="","",OFFSET('Sanitation Data'!$E$28,0,10*ROW('Sanitation Data'!E40)))</f>
        <v/>
      </c>
      <c r="CQ46" s="370" t="str">
        <f ca="1">+IF(OFFSET('Sanitation Data'!$E$29,0,10*ROW('Sanitation Data'!E40))="","",OFFSET('Sanitation Data'!$E$29,0,10*ROW('Sanitation Data'!E40)))</f>
        <v/>
      </c>
      <c r="CR46" s="370" t="str">
        <f ca="1">+IF(OFFSET('Sanitation Data'!$E$30,0,10*ROW('Sanitation Data'!E40))="","",OFFSET('Sanitation Data'!$E$30,0,10*ROW('Sanitation Data'!E40)))</f>
        <v/>
      </c>
      <c r="CS46" s="370" t="str">
        <f ca="1">+IF(OFFSET('Sanitation Data'!$E$31,0,10*ROW('Sanitation Data'!E40))="","",OFFSET('Sanitation Data'!$E$31,0,10*ROW('Sanitation Data'!E40)))</f>
        <v/>
      </c>
      <c r="CT46" s="370" t="str">
        <f ca="1">+IF(OFFSET('Sanitation Data'!$E$32,0,10*ROW('Sanitation Data'!E40))="","",OFFSET('Sanitation Data'!$E$32,0,10*ROW('Sanitation Data'!E40)))</f>
        <v/>
      </c>
      <c r="CU46" s="370" t="str">
        <f ca="1">+IF(OFFSET('Sanitation Data'!$F$28,0,10*ROW('Sanitation Data'!F40))="","",OFFSET('Sanitation Data'!$F$28,0,10*ROW('Sanitation Data'!F40)))</f>
        <v/>
      </c>
      <c r="CV46" s="370" t="str">
        <f ca="1">+IF(OFFSET('Sanitation Data'!$F$29,0,10*ROW('Sanitation Data'!F40))="","",OFFSET('Sanitation Data'!$F$29,0,10*ROW('Sanitation Data'!F40)))</f>
        <v/>
      </c>
      <c r="CW46" s="370" t="str">
        <f ca="1">+IF(OFFSET('Sanitation Data'!$F$30,0,10*ROW('Sanitation Data'!F40))="","",OFFSET('Sanitation Data'!$F$30,0,10*ROW('Sanitation Data'!F40)))</f>
        <v/>
      </c>
      <c r="CX46" s="370" t="str">
        <f ca="1">+IF(OFFSET('Sanitation Data'!$F$31,0,10*ROW('Sanitation Data'!F40))="","",OFFSET('Sanitation Data'!$F$31,0,10*ROW('Sanitation Data'!F40)))</f>
        <v/>
      </c>
      <c r="CY46" s="370" t="str">
        <f ca="1">+IF(OFFSET('Sanitation Data'!$F$32,0,10*ROW('Sanitation Data'!F40))="","",OFFSET('Sanitation Data'!$F$32,0,10*ROW('Sanitation Data'!F40)))</f>
        <v/>
      </c>
      <c r="CZ46" s="370" t="str">
        <f ca="1">+IF(OFFSET('Sanitation Data'!$G$28,0,10*ROW('Sanitation Data'!G40))="","",OFFSET('Sanitation Data'!$G$28,0,10*ROW('Sanitation Data'!G40)))</f>
        <v/>
      </c>
      <c r="DA46" s="370" t="str">
        <f ca="1">+IF(OFFSET('Sanitation Data'!$G$29,0,10*ROW('Sanitation Data'!G40))="","",OFFSET('Sanitation Data'!$G$29,0,10*ROW('Sanitation Data'!G40)))</f>
        <v/>
      </c>
      <c r="DB46" s="370" t="str">
        <f ca="1">+IF(OFFSET('Sanitation Data'!$G$30,0,10*ROW('Sanitation Data'!G40))="","",OFFSET('Sanitation Data'!$G$30,0,10*ROW('Sanitation Data'!G40)))</f>
        <v/>
      </c>
      <c r="DC46" s="370" t="str">
        <f ca="1">+IF(OFFSET('Sanitation Data'!$G$31,0,10*ROW('Sanitation Data'!G40))="","",OFFSET('Sanitation Data'!$G$31,0,10*ROW('Sanitation Data'!G40)))</f>
        <v/>
      </c>
      <c r="DD46" s="370" t="str">
        <f ca="1">+IF(OFFSET('Sanitation Data'!$G$32,0,10*ROW('Sanitation Data'!G40))="","",OFFSET('Sanitation Data'!$G$32,0,10*ROW('Sanitation Data'!G40)))</f>
        <v/>
      </c>
      <c r="DE46" s="370" t="str">
        <f ca="1">+IF(OFFSET('Sanitation Data'!$H$28,0,10*ROW('Sanitation Data'!H40))="","",OFFSET('Sanitation Data'!$H$28,0,10*ROW('Sanitation Data'!H40)))</f>
        <v/>
      </c>
      <c r="DF46" s="370" t="str">
        <f ca="1">+IF(OFFSET('Sanitation Data'!$H$29,0,10*ROW('Sanitation Data'!H40))="","",OFFSET('Sanitation Data'!$H$29,0,10*ROW('Sanitation Data'!H40)))</f>
        <v/>
      </c>
      <c r="DG46" s="370" t="str">
        <f ca="1">+IF(OFFSET('Sanitation Data'!$H$30,0,10*ROW('Sanitation Data'!H40))="","",OFFSET('Sanitation Data'!$H$30,0,10*ROW('Sanitation Data'!H40)))</f>
        <v/>
      </c>
      <c r="DH46" s="370" t="str">
        <f ca="1">+IF(OFFSET('Sanitation Data'!$H$31,0,10*ROW('Sanitation Data'!H40))="","",OFFSET('Sanitation Data'!$H$31,0,10*ROW('Sanitation Data'!H40)))</f>
        <v/>
      </c>
      <c r="DI46" s="370" t="str">
        <f ca="1">+IF(OFFSET('Sanitation Data'!$H$32,0,10*ROW('Sanitation Data'!H40))="","",OFFSET('Sanitation Data'!$H$32,0,10*ROW('Sanitation Data'!H40)))</f>
        <v/>
      </c>
      <c r="DJ46" s="370" t="str">
        <f ca="1">+IF(OFFSET('Sanitation Data'!$I$28,0,10*ROW('Sanitation Data'!I40))="","",OFFSET('Sanitation Data'!$I$28,0,10*ROW('Sanitation Data'!I40)))</f>
        <v/>
      </c>
      <c r="DK46" s="370" t="str">
        <f ca="1">+IF(OFFSET('Sanitation Data'!$I$29,0,10*ROW('Sanitation Data'!I40))="","",OFFSET('Sanitation Data'!$I$29,0,10*ROW('Sanitation Data'!I40)))</f>
        <v/>
      </c>
      <c r="DL46" s="370" t="str">
        <f ca="1">+IF(OFFSET('Sanitation Data'!$I$30,0,10*ROW('Sanitation Data'!I40))="","",OFFSET('Sanitation Data'!$I$30,0,10*ROW('Sanitation Data'!I40)))</f>
        <v/>
      </c>
      <c r="DM46" s="370" t="str">
        <f ca="1">+IF(OFFSET('Sanitation Data'!$I$31,0,10*ROW('Sanitation Data'!I40))="","",OFFSET('Sanitation Data'!$I$31,0,10*ROW('Sanitation Data'!I40)))</f>
        <v/>
      </c>
      <c r="DN46" s="370" t="str">
        <f ca="1">+IF(OFFSET('Sanitation Data'!$I$32,0,10*ROW('Sanitation Data'!I40))="","",OFFSET('Sanitation Data'!$I$32,0,10*ROW('Sanitation Data'!I40)))</f>
        <v/>
      </c>
      <c r="DO46" s="370" t="str">
        <f ca="1">+IF(OFFSET('Hygiene Data'!$D$11,0,10*ROW('Hygiene Data'!D40))="","",OFFSET('Hygiene Data'!$D$11,0,10*ROW('Hygiene Data'!D40)))</f>
        <v/>
      </c>
      <c r="DP46" s="370" t="str">
        <f ca="1">+IF(OFFSET('Hygiene Data'!$D$12,0,10*ROW('Hygiene Data'!D40))="","",OFFSET('Hygiene Data'!$D$12,0,10*ROW('Hygiene Data'!D40)))</f>
        <v/>
      </c>
      <c r="DQ46" s="370" t="str">
        <f ca="1">+IF(OFFSET('Hygiene Data'!$D$13,0,10*ROW('Hygiene Data'!D40))="","",OFFSET('Hygiene Data'!$D$13,0,10*ROW('Hygiene Data'!D40)))</f>
        <v/>
      </c>
      <c r="DR46" s="370" t="str">
        <f ca="1">+IF(OFFSET('Hygiene Data'!$E$11,0,10*ROW('Hygiene Data'!E40))="","",OFFSET('Hygiene Data'!$E$11,0,10*ROW('Hygiene Data'!E40)))</f>
        <v/>
      </c>
      <c r="DS46" s="370" t="str">
        <f ca="1">+IF(OFFSET('Hygiene Data'!$E$12,0,10*ROW('Hygiene Data'!E40))="","",OFFSET('Hygiene Data'!$E$12,0,10*ROW('Hygiene Data'!E40)))</f>
        <v/>
      </c>
      <c r="DT46" s="370" t="str">
        <f ca="1">+IF(OFFSET('Hygiene Data'!$E$13,0,10*ROW('Hygiene Data'!E40))="","",OFFSET('Hygiene Data'!$E$13,0,10*ROW('Hygiene Data'!E40)))</f>
        <v/>
      </c>
      <c r="DU46" s="370" t="str">
        <f ca="1">+IF(OFFSET('Hygiene Data'!$F$11,0,10*ROW('Hygiene Data'!F40))="","",OFFSET('Hygiene Data'!$F$11,0,10*ROW('Hygiene Data'!F40)))</f>
        <v/>
      </c>
      <c r="DV46" s="370" t="str">
        <f ca="1">+IF(OFFSET('Hygiene Data'!$F$12,0,10*ROW('Hygiene Data'!F40))="","",OFFSET('Hygiene Data'!$F$12,0,10*ROW('Hygiene Data'!F40)))</f>
        <v/>
      </c>
      <c r="DW46" s="370" t="str">
        <f ca="1">+IF(OFFSET('Hygiene Data'!$F$13,0,10*ROW('Hygiene Data'!F40))="","",OFFSET('Hygiene Data'!$F$13,0,10*ROW('Hygiene Data'!F40)))</f>
        <v/>
      </c>
      <c r="DX46" s="370" t="str">
        <f ca="1">+IF(OFFSET('Hygiene Data'!$G$11,0,10*ROW('Hygiene Data'!G40))="","",OFFSET('Hygiene Data'!$G$11,0,10*ROW('Hygiene Data'!G40)))</f>
        <v/>
      </c>
      <c r="DY46" s="370" t="str">
        <f ca="1">+IF(OFFSET('Hygiene Data'!$G$12,0,10*ROW('Hygiene Data'!G40))="","",OFFSET('Hygiene Data'!$G$12,0,10*ROW('Hygiene Data'!G40)))</f>
        <v/>
      </c>
      <c r="DZ46" s="370" t="str">
        <f ca="1">+IF(OFFSET('Hygiene Data'!$G$13,0,10*ROW('Hygiene Data'!G40))="","",OFFSET('Hygiene Data'!$G$13,0,10*ROW('Hygiene Data'!G40)))</f>
        <v/>
      </c>
      <c r="EA46" s="370" t="str">
        <f ca="1">+IF(OFFSET('Hygiene Data'!$H$11,0,10*ROW('Hygiene Data'!H40))="","",OFFSET('Hygiene Data'!$H$11,0,10*ROW('Hygiene Data'!H40)))</f>
        <v/>
      </c>
      <c r="EB46" s="370" t="str">
        <f ca="1">+IF(OFFSET('Hygiene Data'!$H$12,0,10*ROW('Hygiene Data'!H40))="","",OFFSET('Hygiene Data'!$H$12,0,10*ROW('Hygiene Data'!H40)))</f>
        <v/>
      </c>
      <c r="EC46" s="370" t="str">
        <f ca="1">+IF(OFFSET('Hygiene Data'!$H$13,0,10*ROW('Hygiene Data'!H40))="","",OFFSET('Hygiene Data'!$H$13,0,10*ROW('Hygiene Data'!H40)))</f>
        <v/>
      </c>
      <c r="ED46" s="370" t="str">
        <f ca="1">+IF(OFFSET('Hygiene Data'!$I$11,0,10*ROW('Hygiene Data'!I40))="","",OFFSET('Hygiene Data'!$I$11,0,10*ROW('Hygiene Data'!I40)))</f>
        <v/>
      </c>
      <c r="EE46" s="370" t="str">
        <f ca="1">+IF(OFFSET('Hygiene Data'!$I$12,0,10*ROW('Hygiene Data'!I40))="","",OFFSET('Hygiene Data'!$I$12,0,10*ROW('Hygiene Data'!I40)))</f>
        <v/>
      </c>
      <c r="EF46" s="370" t="str">
        <f ca="1">+IF(OFFSET('Hygiene Data'!$I$13,0,10*ROW('Hygiene Data'!I40))="","",OFFSET('Hygiene Data'!$I$13,0,10*ROW('Hygiene Data'!I40)))</f>
        <v/>
      </c>
    </row>
    <row r="47" spans="1:136" x14ac:dyDescent="0.25">
      <c r="A47" s="479" t="str">
        <f ca="1">+IF(OFFSET('Water Data'!$B$2,0,10*ROW('Water Data'!E41))="","",OFFSET('Water Data'!$B$2,0,10*ROW('Water Data'!E41)))</f>
        <v/>
      </c>
      <c r="B47" s="47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6" t="str">
        <f t="shared" ca="1" si="0"/>
        <v/>
      </c>
      <c r="D47" s="50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0" t="str">
        <f ca="1">+IF(OFFSET('Water Data'!$D$27,0,10*ROW('Water Data'!D41))="","",OFFSET('Water Data'!$D$27,0,10*ROW('Water Data'!D41)))</f>
        <v/>
      </c>
      <c r="BT47" s="370" t="str">
        <f ca="1">+IF(OFFSET('Water Data'!$D$28,0,10*ROW('Water Data'!D41))="","",OFFSET('Water Data'!$D$28,0,10*ROW('Water Data'!D41)))</f>
        <v/>
      </c>
      <c r="BU47" s="370" t="str">
        <f ca="1">+IF(OFFSET('Water Data'!$D$29,0,10*ROW('Water Data'!D41))="","",OFFSET('Water Data'!$D$29,0,10*ROW('Water Data'!D41)))</f>
        <v/>
      </c>
      <c r="BV47" s="370" t="str">
        <f ca="1">+IF(OFFSET('Water Data'!$E$27,0,10*ROW('Water Data'!E41))="","",OFFSET('Water Data'!$E$27,0,10*ROW('Water Data'!E41)))</f>
        <v/>
      </c>
      <c r="BW47" s="370" t="str">
        <f ca="1">+IF(OFFSET('Water Data'!$E$28,0,10*ROW('Water Data'!E41))="","",OFFSET('Water Data'!$E$28,0,10*ROW('Water Data'!E41)))</f>
        <v/>
      </c>
      <c r="BX47" s="370" t="str">
        <f ca="1">+IF(OFFSET('Water Data'!$E$29,0,10*ROW('Water Data'!E41))="","",OFFSET('Water Data'!$E$29,0,10*ROW('Water Data'!E41)))</f>
        <v/>
      </c>
      <c r="BY47" s="370" t="str">
        <f ca="1">+IF(OFFSET('Water Data'!$F$27,0,10*ROW('Water Data'!F41))="","",OFFSET('Water Data'!$F$27,0,10*ROW('Water Data'!F41)))</f>
        <v/>
      </c>
      <c r="BZ47" s="370" t="str">
        <f ca="1">+IF(OFFSET('Water Data'!$F$28,0,10*ROW('Water Data'!F41))="","",OFFSET('Water Data'!$F$28,0,10*ROW('Water Data'!F41)))</f>
        <v/>
      </c>
      <c r="CA47" s="370" t="str">
        <f ca="1">+IF(OFFSET('Water Data'!$F$29,0,10*ROW('Water Data'!F41))="","",OFFSET('Water Data'!$F$29,0,10*ROW('Water Data'!F41)))</f>
        <v/>
      </c>
      <c r="CB47" s="370" t="str">
        <f ca="1">+IF(OFFSET('Water Data'!$G$27,0,10*ROW('Water Data'!G41))="","",OFFSET('Water Data'!$G$27,0,10*ROW('Water Data'!G41)))</f>
        <v/>
      </c>
      <c r="CC47" s="370" t="str">
        <f ca="1">+IF(OFFSET('Water Data'!$G$28,0,10*ROW('Water Data'!G41))="","",OFFSET('Water Data'!$G$28,0,10*ROW('Water Data'!G41)))</f>
        <v/>
      </c>
      <c r="CD47" s="370" t="str">
        <f ca="1">+IF(OFFSET('Water Data'!$G$29,0,10*ROW('Water Data'!G41))="","",OFFSET('Water Data'!$G$29,0,10*ROW('Water Data'!G41)))</f>
        <v/>
      </c>
      <c r="CE47" s="370" t="str">
        <f ca="1">+IF(OFFSET('Water Data'!$H$27,0,10*ROW('Water Data'!H41))="","",OFFSET('Water Data'!$H$27,0,10*ROW('Water Data'!H41)))</f>
        <v/>
      </c>
      <c r="CF47" s="370" t="str">
        <f ca="1">+IF(OFFSET('Water Data'!$H$28,0,10*ROW('Water Data'!H41))="","",OFFSET('Water Data'!$H$28,0,10*ROW('Water Data'!H41)))</f>
        <v/>
      </c>
      <c r="CG47" s="370" t="str">
        <f ca="1">+IF(OFFSET('Water Data'!$H$29,0,10*ROW('Water Data'!H41))="","",OFFSET('Water Data'!$H$29,0,10*ROW('Water Data'!H41)))</f>
        <v/>
      </c>
      <c r="CH47" s="370" t="str">
        <f ca="1">+IF(OFFSET('Water Data'!$I$27,0,10*ROW('Water Data'!I41))="","",OFFSET('Water Data'!$I$27,0,10*ROW('Water Data'!I41)))</f>
        <v/>
      </c>
      <c r="CI47" s="370" t="str">
        <f ca="1">+IF(OFFSET('Water Data'!$I$28,0,10*ROW('Water Data'!I41))="","",OFFSET('Water Data'!$I$28,0,10*ROW('Water Data'!I41)))</f>
        <v/>
      </c>
      <c r="CJ47" s="370" t="str">
        <f ca="1">+IF(OFFSET('Water Data'!$I$29,0,10*ROW('Water Data'!I41))="","",OFFSET('Water Data'!$I$29,0,10*ROW('Water Data'!I41)))</f>
        <v/>
      </c>
      <c r="CK47" s="370" t="str">
        <f ca="1">+IF(OFFSET('Sanitation Data'!$D$28,0,10*ROW('Sanitation Data'!D41))="","",OFFSET('Sanitation Data'!$D$28,0,10*ROW('Sanitation Data'!D41)))</f>
        <v/>
      </c>
      <c r="CL47" s="370" t="str">
        <f ca="1">+IF(OFFSET('Sanitation Data'!$D$29,0,10*ROW('Sanitation Data'!D41))="","",OFFSET('Sanitation Data'!$D$29,0,10*ROW('Sanitation Data'!D41)))</f>
        <v/>
      </c>
      <c r="CM47" s="370" t="str">
        <f ca="1">+IF(OFFSET('Sanitation Data'!$D$30,0,10*ROW('Sanitation Data'!D41))="","",OFFSET('Sanitation Data'!$D$30,0,10*ROW('Sanitation Data'!D41)))</f>
        <v/>
      </c>
      <c r="CN47" s="370" t="str">
        <f ca="1">+IF(OFFSET('Sanitation Data'!$D$31,0,10*ROW('Sanitation Data'!D41))="","",OFFSET('Sanitation Data'!$D$31,0,10*ROW('Sanitation Data'!D41)))</f>
        <v/>
      </c>
      <c r="CO47" s="370" t="str">
        <f ca="1">+IF(OFFSET('Sanitation Data'!$D$32,0,10*ROW('Sanitation Data'!D41))="","",OFFSET('Sanitation Data'!$D$32,0,10*ROW('Sanitation Data'!D41)))</f>
        <v/>
      </c>
      <c r="CP47" s="370" t="str">
        <f ca="1">+IF(OFFSET('Sanitation Data'!$E$28,0,10*ROW('Sanitation Data'!E41))="","",OFFSET('Sanitation Data'!$E$28,0,10*ROW('Sanitation Data'!E41)))</f>
        <v/>
      </c>
      <c r="CQ47" s="370" t="str">
        <f ca="1">+IF(OFFSET('Sanitation Data'!$E$29,0,10*ROW('Sanitation Data'!E41))="","",OFFSET('Sanitation Data'!$E$29,0,10*ROW('Sanitation Data'!E41)))</f>
        <v/>
      </c>
      <c r="CR47" s="370" t="str">
        <f ca="1">+IF(OFFSET('Sanitation Data'!$E$30,0,10*ROW('Sanitation Data'!E41))="","",OFFSET('Sanitation Data'!$E$30,0,10*ROW('Sanitation Data'!E41)))</f>
        <v/>
      </c>
      <c r="CS47" s="370" t="str">
        <f ca="1">+IF(OFFSET('Sanitation Data'!$E$31,0,10*ROW('Sanitation Data'!E41))="","",OFFSET('Sanitation Data'!$E$31,0,10*ROW('Sanitation Data'!E41)))</f>
        <v/>
      </c>
      <c r="CT47" s="370" t="str">
        <f ca="1">+IF(OFFSET('Sanitation Data'!$E$32,0,10*ROW('Sanitation Data'!E41))="","",OFFSET('Sanitation Data'!$E$32,0,10*ROW('Sanitation Data'!E41)))</f>
        <v/>
      </c>
      <c r="CU47" s="370" t="str">
        <f ca="1">+IF(OFFSET('Sanitation Data'!$F$28,0,10*ROW('Sanitation Data'!F41))="","",OFFSET('Sanitation Data'!$F$28,0,10*ROW('Sanitation Data'!F41)))</f>
        <v/>
      </c>
      <c r="CV47" s="370" t="str">
        <f ca="1">+IF(OFFSET('Sanitation Data'!$F$29,0,10*ROW('Sanitation Data'!F41))="","",OFFSET('Sanitation Data'!$F$29,0,10*ROW('Sanitation Data'!F41)))</f>
        <v/>
      </c>
      <c r="CW47" s="370" t="str">
        <f ca="1">+IF(OFFSET('Sanitation Data'!$F$30,0,10*ROW('Sanitation Data'!F41))="","",OFFSET('Sanitation Data'!$F$30,0,10*ROW('Sanitation Data'!F41)))</f>
        <v/>
      </c>
      <c r="CX47" s="370" t="str">
        <f ca="1">+IF(OFFSET('Sanitation Data'!$F$31,0,10*ROW('Sanitation Data'!F41))="","",OFFSET('Sanitation Data'!$F$31,0,10*ROW('Sanitation Data'!F41)))</f>
        <v/>
      </c>
      <c r="CY47" s="370" t="str">
        <f ca="1">+IF(OFFSET('Sanitation Data'!$F$32,0,10*ROW('Sanitation Data'!F41))="","",OFFSET('Sanitation Data'!$F$32,0,10*ROW('Sanitation Data'!F41)))</f>
        <v/>
      </c>
      <c r="CZ47" s="370" t="str">
        <f ca="1">+IF(OFFSET('Sanitation Data'!$G$28,0,10*ROW('Sanitation Data'!G41))="","",OFFSET('Sanitation Data'!$G$28,0,10*ROW('Sanitation Data'!G41)))</f>
        <v/>
      </c>
      <c r="DA47" s="370" t="str">
        <f ca="1">+IF(OFFSET('Sanitation Data'!$G$29,0,10*ROW('Sanitation Data'!G41))="","",OFFSET('Sanitation Data'!$G$29,0,10*ROW('Sanitation Data'!G41)))</f>
        <v/>
      </c>
      <c r="DB47" s="370" t="str">
        <f ca="1">+IF(OFFSET('Sanitation Data'!$G$30,0,10*ROW('Sanitation Data'!G41))="","",OFFSET('Sanitation Data'!$G$30,0,10*ROW('Sanitation Data'!G41)))</f>
        <v/>
      </c>
      <c r="DC47" s="370" t="str">
        <f ca="1">+IF(OFFSET('Sanitation Data'!$G$31,0,10*ROW('Sanitation Data'!G41))="","",OFFSET('Sanitation Data'!$G$31,0,10*ROW('Sanitation Data'!G41)))</f>
        <v/>
      </c>
      <c r="DD47" s="370" t="str">
        <f ca="1">+IF(OFFSET('Sanitation Data'!$G$32,0,10*ROW('Sanitation Data'!G41))="","",OFFSET('Sanitation Data'!$G$32,0,10*ROW('Sanitation Data'!G41)))</f>
        <v/>
      </c>
      <c r="DE47" s="370" t="str">
        <f ca="1">+IF(OFFSET('Sanitation Data'!$H$28,0,10*ROW('Sanitation Data'!H41))="","",OFFSET('Sanitation Data'!$H$28,0,10*ROW('Sanitation Data'!H41)))</f>
        <v/>
      </c>
      <c r="DF47" s="370" t="str">
        <f ca="1">+IF(OFFSET('Sanitation Data'!$H$29,0,10*ROW('Sanitation Data'!H41))="","",OFFSET('Sanitation Data'!$H$29,0,10*ROW('Sanitation Data'!H41)))</f>
        <v/>
      </c>
      <c r="DG47" s="370" t="str">
        <f ca="1">+IF(OFFSET('Sanitation Data'!$H$30,0,10*ROW('Sanitation Data'!H41))="","",OFFSET('Sanitation Data'!$H$30,0,10*ROW('Sanitation Data'!H41)))</f>
        <v/>
      </c>
      <c r="DH47" s="370" t="str">
        <f ca="1">+IF(OFFSET('Sanitation Data'!$H$31,0,10*ROW('Sanitation Data'!H41))="","",OFFSET('Sanitation Data'!$H$31,0,10*ROW('Sanitation Data'!H41)))</f>
        <v/>
      </c>
      <c r="DI47" s="370" t="str">
        <f ca="1">+IF(OFFSET('Sanitation Data'!$H$32,0,10*ROW('Sanitation Data'!H41))="","",OFFSET('Sanitation Data'!$H$32,0,10*ROW('Sanitation Data'!H41)))</f>
        <v/>
      </c>
      <c r="DJ47" s="370" t="str">
        <f ca="1">+IF(OFFSET('Sanitation Data'!$I$28,0,10*ROW('Sanitation Data'!I41))="","",OFFSET('Sanitation Data'!$I$28,0,10*ROW('Sanitation Data'!I41)))</f>
        <v/>
      </c>
      <c r="DK47" s="370" t="str">
        <f ca="1">+IF(OFFSET('Sanitation Data'!$I$29,0,10*ROW('Sanitation Data'!I41))="","",OFFSET('Sanitation Data'!$I$29,0,10*ROW('Sanitation Data'!I41)))</f>
        <v/>
      </c>
      <c r="DL47" s="370" t="str">
        <f ca="1">+IF(OFFSET('Sanitation Data'!$I$30,0,10*ROW('Sanitation Data'!I41))="","",OFFSET('Sanitation Data'!$I$30,0,10*ROW('Sanitation Data'!I41)))</f>
        <v/>
      </c>
      <c r="DM47" s="370" t="str">
        <f ca="1">+IF(OFFSET('Sanitation Data'!$I$31,0,10*ROW('Sanitation Data'!I41))="","",OFFSET('Sanitation Data'!$I$31,0,10*ROW('Sanitation Data'!I41)))</f>
        <v/>
      </c>
      <c r="DN47" s="370" t="str">
        <f ca="1">+IF(OFFSET('Sanitation Data'!$I$32,0,10*ROW('Sanitation Data'!I41))="","",OFFSET('Sanitation Data'!$I$32,0,10*ROW('Sanitation Data'!I41)))</f>
        <v/>
      </c>
      <c r="DO47" s="370" t="str">
        <f ca="1">+IF(OFFSET('Hygiene Data'!$D$11,0,10*ROW('Hygiene Data'!D41))="","",OFFSET('Hygiene Data'!$D$11,0,10*ROW('Hygiene Data'!D41)))</f>
        <v/>
      </c>
      <c r="DP47" s="370" t="str">
        <f ca="1">+IF(OFFSET('Hygiene Data'!$D$12,0,10*ROW('Hygiene Data'!D41))="","",OFFSET('Hygiene Data'!$D$12,0,10*ROW('Hygiene Data'!D41)))</f>
        <v/>
      </c>
      <c r="DQ47" s="370" t="str">
        <f ca="1">+IF(OFFSET('Hygiene Data'!$D$13,0,10*ROW('Hygiene Data'!D41))="","",OFFSET('Hygiene Data'!$D$13,0,10*ROW('Hygiene Data'!D41)))</f>
        <v/>
      </c>
      <c r="DR47" s="370" t="str">
        <f ca="1">+IF(OFFSET('Hygiene Data'!$E$11,0,10*ROW('Hygiene Data'!E41))="","",OFFSET('Hygiene Data'!$E$11,0,10*ROW('Hygiene Data'!E41)))</f>
        <v/>
      </c>
      <c r="DS47" s="370" t="str">
        <f ca="1">+IF(OFFSET('Hygiene Data'!$E$12,0,10*ROW('Hygiene Data'!E41))="","",OFFSET('Hygiene Data'!$E$12,0,10*ROW('Hygiene Data'!E41)))</f>
        <v/>
      </c>
      <c r="DT47" s="370" t="str">
        <f ca="1">+IF(OFFSET('Hygiene Data'!$E$13,0,10*ROW('Hygiene Data'!E41))="","",OFFSET('Hygiene Data'!$E$13,0,10*ROW('Hygiene Data'!E41)))</f>
        <v/>
      </c>
      <c r="DU47" s="370" t="str">
        <f ca="1">+IF(OFFSET('Hygiene Data'!$F$11,0,10*ROW('Hygiene Data'!F41))="","",OFFSET('Hygiene Data'!$F$11,0,10*ROW('Hygiene Data'!F41)))</f>
        <v/>
      </c>
      <c r="DV47" s="370" t="str">
        <f ca="1">+IF(OFFSET('Hygiene Data'!$F$12,0,10*ROW('Hygiene Data'!F41))="","",OFFSET('Hygiene Data'!$F$12,0,10*ROW('Hygiene Data'!F41)))</f>
        <v/>
      </c>
      <c r="DW47" s="370" t="str">
        <f ca="1">+IF(OFFSET('Hygiene Data'!$F$13,0,10*ROW('Hygiene Data'!F41))="","",OFFSET('Hygiene Data'!$F$13,0,10*ROW('Hygiene Data'!F41)))</f>
        <v/>
      </c>
      <c r="DX47" s="370" t="str">
        <f ca="1">+IF(OFFSET('Hygiene Data'!$G$11,0,10*ROW('Hygiene Data'!G41))="","",OFFSET('Hygiene Data'!$G$11,0,10*ROW('Hygiene Data'!G41)))</f>
        <v/>
      </c>
      <c r="DY47" s="370" t="str">
        <f ca="1">+IF(OFFSET('Hygiene Data'!$G$12,0,10*ROW('Hygiene Data'!G41))="","",OFFSET('Hygiene Data'!$G$12,0,10*ROW('Hygiene Data'!G41)))</f>
        <v/>
      </c>
      <c r="DZ47" s="370" t="str">
        <f ca="1">+IF(OFFSET('Hygiene Data'!$G$13,0,10*ROW('Hygiene Data'!G41))="","",OFFSET('Hygiene Data'!$G$13,0,10*ROW('Hygiene Data'!G41)))</f>
        <v/>
      </c>
      <c r="EA47" s="370" t="str">
        <f ca="1">+IF(OFFSET('Hygiene Data'!$H$11,0,10*ROW('Hygiene Data'!H41))="","",OFFSET('Hygiene Data'!$H$11,0,10*ROW('Hygiene Data'!H41)))</f>
        <v/>
      </c>
      <c r="EB47" s="370" t="str">
        <f ca="1">+IF(OFFSET('Hygiene Data'!$H$12,0,10*ROW('Hygiene Data'!H41))="","",OFFSET('Hygiene Data'!$H$12,0,10*ROW('Hygiene Data'!H41)))</f>
        <v/>
      </c>
      <c r="EC47" s="370" t="str">
        <f ca="1">+IF(OFFSET('Hygiene Data'!$H$13,0,10*ROW('Hygiene Data'!H41))="","",OFFSET('Hygiene Data'!$H$13,0,10*ROW('Hygiene Data'!H41)))</f>
        <v/>
      </c>
      <c r="ED47" s="370" t="str">
        <f ca="1">+IF(OFFSET('Hygiene Data'!$I$11,0,10*ROW('Hygiene Data'!I41))="","",OFFSET('Hygiene Data'!$I$11,0,10*ROW('Hygiene Data'!I41)))</f>
        <v/>
      </c>
      <c r="EE47" s="370" t="str">
        <f ca="1">+IF(OFFSET('Hygiene Data'!$I$12,0,10*ROW('Hygiene Data'!I41))="","",OFFSET('Hygiene Data'!$I$12,0,10*ROW('Hygiene Data'!I41)))</f>
        <v/>
      </c>
      <c r="EF47" s="370" t="str">
        <f ca="1">+IF(OFFSET('Hygiene Data'!$I$13,0,10*ROW('Hygiene Data'!I41))="","",OFFSET('Hygiene Data'!$I$13,0,10*ROW('Hygiene Data'!I41)))</f>
        <v/>
      </c>
    </row>
    <row r="48" spans="1:136" x14ac:dyDescent="0.25">
      <c r="A48" s="479" t="str">
        <f ca="1">+IF(OFFSET('Water Data'!$B$2,0,10*ROW('Water Data'!E42))="","",OFFSET('Water Data'!$B$2,0,10*ROW('Water Data'!E42)))</f>
        <v/>
      </c>
      <c r="B48" s="47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6" t="str">
        <f t="shared" ca="1" si="0"/>
        <v/>
      </c>
      <c r="D48" s="50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0" t="str">
        <f ca="1">+IF(OFFSET('Water Data'!$D$27,0,10*ROW('Water Data'!D42))="","",OFFSET('Water Data'!$D$27,0,10*ROW('Water Data'!D42)))</f>
        <v/>
      </c>
      <c r="BT48" s="370" t="str">
        <f ca="1">+IF(OFFSET('Water Data'!$D$28,0,10*ROW('Water Data'!D42))="","",OFFSET('Water Data'!$D$28,0,10*ROW('Water Data'!D42)))</f>
        <v/>
      </c>
      <c r="BU48" s="370" t="str">
        <f ca="1">+IF(OFFSET('Water Data'!$D$29,0,10*ROW('Water Data'!D42))="","",OFFSET('Water Data'!$D$29,0,10*ROW('Water Data'!D42)))</f>
        <v/>
      </c>
      <c r="BV48" s="370" t="str">
        <f ca="1">+IF(OFFSET('Water Data'!$E$27,0,10*ROW('Water Data'!E42))="","",OFFSET('Water Data'!$E$27,0,10*ROW('Water Data'!E42)))</f>
        <v/>
      </c>
      <c r="BW48" s="370" t="str">
        <f ca="1">+IF(OFFSET('Water Data'!$E$28,0,10*ROW('Water Data'!E42))="","",OFFSET('Water Data'!$E$28,0,10*ROW('Water Data'!E42)))</f>
        <v/>
      </c>
      <c r="BX48" s="370" t="str">
        <f ca="1">+IF(OFFSET('Water Data'!$E$29,0,10*ROW('Water Data'!E42))="","",OFFSET('Water Data'!$E$29,0,10*ROW('Water Data'!E42)))</f>
        <v/>
      </c>
      <c r="BY48" s="370" t="str">
        <f ca="1">+IF(OFFSET('Water Data'!$F$27,0,10*ROW('Water Data'!F42))="","",OFFSET('Water Data'!$F$27,0,10*ROW('Water Data'!F42)))</f>
        <v/>
      </c>
      <c r="BZ48" s="370" t="str">
        <f ca="1">+IF(OFFSET('Water Data'!$F$28,0,10*ROW('Water Data'!F42))="","",OFFSET('Water Data'!$F$28,0,10*ROW('Water Data'!F42)))</f>
        <v/>
      </c>
      <c r="CA48" s="370" t="str">
        <f ca="1">+IF(OFFSET('Water Data'!$F$29,0,10*ROW('Water Data'!F42))="","",OFFSET('Water Data'!$F$29,0,10*ROW('Water Data'!F42)))</f>
        <v/>
      </c>
      <c r="CB48" s="370" t="str">
        <f ca="1">+IF(OFFSET('Water Data'!$G$27,0,10*ROW('Water Data'!G42))="","",OFFSET('Water Data'!$G$27,0,10*ROW('Water Data'!G42)))</f>
        <v/>
      </c>
      <c r="CC48" s="370" t="str">
        <f ca="1">+IF(OFFSET('Water Data'!$G$28,0,10*ROW('Water Data'!G42))="","",OFFSET('Water Data'!$G$28,0,10*ROW('Water Data'!G42)))</f>
        <v/>
      </c>
      <c r="CD48" s="370" t="str">
        <f ca="1">+IF(OFFSET('Water Data'!$G$29,0,10*ROW('Water Data'!G42))="","",OFFSET('Water Data'!$G$29,0,10*ROW('Water Data'!G42)))</f>
        <v/>
      </c>
      <c r="CE48" s="370" t="str">
        <f ca="1">+IF(OFFSET('Water Data'!$H$27,0,10*ROW('Water Data'!H42))="","",OFFSET('Water Data'!$H$27,0,10*ROW('Water Data'!H42)))</f>
        <v/>
      </c>
      <c r="CF48" s="370" t="str">
        <f ca="1">+IF(OFFSET('Water Data'!$H$28,0,10*ROW('Water Data'!H42))="","",OFFSET('Water Data'!$H$28,0,10*ROW('Water Data'!H42)))</f>
        <v/>
      </c>
      <c r="CG48" s="370" t="str">
        <f ca="1">+IF(OFFSET('Water Data'!$H$29,0,10*ROW('Water Data'!H42))="","",OFFSET('Water Data'!$H$29,0,10*ROW('Water Data'!H42)))</f>
        <v/>
      </c>
      <c r="CH48" s="370" t="str">
        <f ca="1">+IF(OFFSET('Water Data'!$I$27,0,10*ROW('Water Data'!I42))="","",OFFSET('Water Data'!$I$27,0,10*ROW('Water Data'!I42)))</f>
        <v/>
      </c>
      <c r="CI48" s="370" t="str">
        <f ca="1">+IF(OFFSET('Water Data'!$I$28,0,10*ROW('Water Data'!I42))="","",OFFSET('Water Data'!$I$28,0,10*ROW('Water Data'!I42)))</f>
        <v/>
      </c>
      <c r="CJ48" s="370" t="str">
        <f ca="1">+IF(OFFSET('Water Data'!$I$29,0,10*ROW('Water Data'!I42))="","",OFFSET('Water Data'!$I$29,0,10*ROW('Water Data'!I42)))</f>
        <v/>
      </c>
      <c r="CK48" s="370" t="str">
        <f ca="1">+IF(OFFSET('Sanitation Data'!$D$28,0,10*ROW('Sanitation Data'!D42))="","",OFFSET('Sanitation Data'!$D$28,0,10*ROW('Sanitation Data'!D42)))</f>
        <v/>
      </c>
      <c r="CL48" s="370" t="str">
        <f ca="1">+IF(OFFSET('Sanitation Data'!$D$29,0,10*ROW('Sanitation Data'!D42))="","",OFFSET('Sanitation Data'!$D$29,0,10*ROW('Sanitation Data'!D42)))</f>
        <v/>
      </c>
      <c r="CM48" s="370" t="str">
        <f ca="1">+IF(OFFSET('Sanitation Data'!$D$30,0,10*ROW('Sanitation Data'!D42))="","",OFFSET('Sanitation Data'!$D$30,0,10*ROW('Sanitation Data'!D42)))</f>
        <v/>
      </c>
      <c r="CN48" s="370" t="str">
        <f ca="1">+IF(OFFSET('Sanitation Data'!$D$31,0,10*ROW('Sanitation Data'!D42))="","",OFFSET('Sanitation Data'!$D$31,0,10*ROW('Sanitation Data'!D42)))</f>
        <v/>
      </c>
      <c r="CO48" s="370" t="str">
        <f ca="1">+IF(OFFSET('Sanitation Data'!$D$32,0,10*ROW('Sanitation Data'!D42))="","",OFFSET('Sanitation Data'!$D$32,0,10*ROW('Sanitation Data'!D42)))</f>
        <v/>
      </c>
      <c r="CP48" s="370" t="str">
        <f ca="1">+IF(OFFSET('Sanitation Data'!$E$28,0,10*ROW('Sanitation Data'!E42))="","",OFFSET('Sanitation Data'!$E$28,0,10*ROW('Sanitation Data'!E42)))</f>
        <v/>
      </c>
      <c r="CQ48" s="370" t="str">
        <f ca="1">+IF(OFFSET('Sanitation Data'!$E$29,0,10*ROW('Sanitation Data'!E42))="","",OFFSET('Sanitation Data'!$E$29,0,10*ROW('Sanitation Data'!E42)))</f>
        <v/>
      </c>
      <c r="CR48" s="370" t="str">
        <f ca="1">+IF(OFFSET('Sanitation Data'!$E$30,0,10*ROW('Sanitation Data'!E42))="","",OFFSET('Sanitation Data'!$E$30,0,10*ROW('Sanitation Data'!E42)))</f>
        <v/>
      </c>
      <c r="CS48" s="370" t="str">
        <f ca="1">+IF(OFFSET('Sanitation Data'!$E$31,0,10*ROW('Sanitation Data'!E42))="","",OFFSET('Sanitation Data'!$E$31,0,10*ROW('Sanitation Data'!E42)))</f>
        <v/>
      </c>
      <c r="CT48" s="370" t="str">
        <f ca="1">+IF(OFFSET('Sanitation Data'!$E$32,0,10*ROW('Sanitation Data'!E42))="","",OFFSET('Sanitation Data'!$E$32,0,10*ROW('Sanitation Data'!E42)))</f>
        <v/>
      </c>
      <c r="CU48" s="370" t="str">
        <f ca="1">+IF(OFFSET('Sanitation Data'!$F$28,0,10*ROW('Sanitation Data'!F42))="","",OFFSET('Sanitation Data'!$F$28,0,10*ROW('Sanitation Data'!F42)))</f>
        <v/>
      </c>
      <c r="CV48" s="370" t="str">
        <f ca="1">+IF(OFFSET('Sanitation Data'!$F$29,0,10*ROW('Sanitation Data'!F42))="","",OFFSET('Sanitation Data'!$F$29,0,10*ROW('Sanitation Data'!F42)))</f>
        <v/>
      </c>
      <c r="CW48" s="370" t="str">
        <f ca="1">+IF(OFFSET('Sanitation Data'!$F$30,0,10*ROW('Sanitation Data'!F42))="","",OFFSET('Sanitation Data'!$F$30,0,10*ROW('Sanitation Data'!F42)))</f>
        <v/>
      </c>
      <c r="CX48" s="370" t="str">
        <f ca="1">+IF(OFFSET('Sanitation Data'!$F$31,0,10*ROW('Sanitation Data'!F42))="","",OFFSET('Sanitation Data'!$F$31,0,10*ROW('Sanitation Data'!F42)))</f>
        <v/>
      </c>
      <c r="CY48" s="370" t="str">
        <f ca="1">+IF(OFFSET('Sanitation Data'!$F$32,0,10*ROW('Sanitation Data'!F42))="","",OFFSET('Sanitation Data'!$F$32,0,10*ROW('Sanitation Data'!F42)))</f>
        <v/>
      </c>
      <c r="CZ48" s="370" t="str">
        <f ca="1">+IF(OFFSET('Sanitation Data'!$G$28,0,10*ROW('Sanitation Data'!G42))="","",OFFSET('Sanitation Data'!$G$28,0,10*ROW('Sanitation Data'!G42)))</f>
        <v/>
      </c>
      <c r="DA48" s="370" t="str">
        <f ca="1">+IF(OFFSET('Sanitation Data'!$G$29,0,10*ROW('Sanitation Data'!G42))="","",OFFSET('Sanitation Data'!$G$29,0,10*ROW('Sanitation Data'!G42)))</f>
        <v/>
      </c>
      <c r="DB48" s="370" t="str">
        <f ca="1">+IF(OFFSET('Sanitation Data'!$G$30,0,10*ROW('Sanitation Data'!G42))="","",OFFSET('Sanitation Data'!$G$30,0,10*ROW('Sanitation Data'!G42)))</f>
        <v/>
      </c>
      <c r="DC48" s="370" t="str">
        <f ca="1">+IF(OFFSET('Sanitation Data'!$G$31,0,10*ROW('Sanitation Data'!G42))="","",OFFSET('Sanitation Data'!$G$31,0,10*ROW('Sanitation Data'!G42)))</f>
        <v/>
      </c>
      <c r="DD48" s="370" t="str">
        <f ca="1">+IF(OFFSET('Sanitation Data'!$G$32,0,10*ROW('Sanitation Data'!G42))="","",OFFSET('Sanitation Data'!$G$32,0,10*ROW('Sanitation Data'!G42)))</f>
        <v/>
      </c>
      <c r="DE48" s="370" t="str">
        <f ca="1">+IF(OFFSET('Sanitation Data'!$H$28,0,10*ROW('Sanitation Data'!H42))="","",OFFSET('Sanitation Data'!$H$28,0,10*ROW('Sanitation Data'!H42)))</f>
        <v/>
      </c>
      <c r="DF48" s="370" t="str">
        <f ca="1">+IF(OFFSET('Sanitation Data'!$H$29,0,10*ROW('Sanitation Data'!H42))="","",OFFSET('Sanitation Data'!$H$29,0,10*ROW('Sanitation Data'!H42)))</f>
        <v/>
      </c>
      <c r="DG48" s="370" t="str">
        <f ca="1">+IF(OFFSET('Sanitation Data'!$H$30,0,10*ROW('Sanitation Data'!H42))="","",OFFSET('Sanitation Data'!$H$30,0,10*ROW('Sanitation Data'!H42)))</f>
        <v/>
      </c>
      <c r="DH48" s="370" t="str">
        <f ca="1">+IF(OFFSET('Sanitation Data'!$H$31,0,10*ROW('Sanitation Data'!H42))="","",OFFSET('Sanitation Data'!$H$31,0,10*ROW('Sanitation Data'!H42)))</f>
        <v/>
      </c>
      <c r="DI48" s="370" t="str">
        <f ca="1">+IF(OFFSET('Sanitation Data'!$H$32,0,10*ROW('Sanitation Data'!H42))="","",OFFSET('Sanitation Data'!$H$32,0,10*ROW('Sanitation Data'!H42)))</f>
        <v/>
      </c>
      <c r="DJ48" s="370" t="str">
        <f ca="1">+IF(OFFSET('Sanitation Data'!$I$28,0,10*ROW('Sanitation Data'!I42))="","",OFFSET('Sanitation Data'!$I$28,0,10*ROW('Sanitation Data'!I42)))</f>
        <v/>
      </c>
      <c r="DK48" s="370" t="str">
        <f ca="1">+IF(OFFSET('Sanitation Data'!$I$29,0,10*ROW('Sanitation Data'!I42))="","",OFFSET('Sanitation Data'!$I$29,0,10*ROW('Sanitation Data'!I42)))</f>
        <v/>
      </c>
      <c r="DL48" s="370" t="str">
        <f ca="1">+IF(OFFSET('Sanitation Data'!$I$30,0,10*ROW('Sanitation Data'!I42))="","",OFFSET('Sanitation Data'!$I$30,0,10*ROW('Sanitation Data'!I42)))</f>
        <v/>
      </c>
      <c r="DM48" s="370" t="str">
        <f ca="1">+IF(OFFSET('Sanitation Data'!$I$31,0,10*ROW('Sanitation Data'!I42))="","",OFFSET('Sanitation Data'!$I$31,0,10*ROW('Sanitation Data'!I42)))</f>
        <v/>
      </c>
      <c r="DN48" s="370" t="str">
        <f ca="1">+IF(OFFSET('Sanitation Data'!$I$32,0,10*ROW('Sanitation Data'!I42))="","",OFFSET('Sanitation Data'!$I$32,0,10*ROW('Sanitation Data'!I42)))</f>
        <v/>
      </c>
      <c r="DO48" s="370" t="str">
        <f ca="1">+IF(OFFSET('Hygiene Data'!$D$11,0,10*ROW('Hygiene Data'!D42))="","",OFFSET('Hygiene Data'!$D$11,0,10*ROW('Hygiene Data'!D42)))</f>
        <v/>
      </c>
      <c r="DP48" s="370" t="str">
        <f ca="1">+IF(OFFSET('Hygiene Data'!$D$12,0,10*ROW('Hygiene Data'!D42))="","",OFFSET('Hygiene Data'!$D$12,0,10*ROW('Hygiene Data'!D42)))</f>
        <v/>
      </c>
      <c r="DQ48" s="370" t="str">
        <f ca="1">+IF(OFFSET('Hygiene Data'!$D$13,0,10*ROW('Hygiene Data'!D42))="","",OFFSET('Hygiene Data'!$D$13,0,10*ROW('Hygiene Data'!D42)))</f>
        <v/>
      </c>
      <c r="DR48" s="370" t="str">
        <f ca="1">+IF(OFFSET('Hygiene Data'!$E$11,0,10*ROW('Hygiene Data'!E42))="","",OFFSET('Hygiene Data'!$E$11,0,10*ROW('Hygiene Data'!E42)))</f>
        <v/>
      </c>
      <c r="DS48" s="370" t="str">
        <f ca="1">+IF(OFFSET('Hygiene Data'!$E$12,0,10*ROW('Hygiene Data'!E42))="","",OFFSET('Hygiene Data'!$E$12,0,10*ROW('Hygiene Data'!E42)))</f>
        <v/>
      </c>
      <c r="DT48" s="370" t="str">
        <f ca="1">+IF(OFFSET('Hygiene Data'!$E$13,0,10*ROW('Hygiene Data'!E42))="","",OFFSET('Hygiene Data'!$E$13,0,10*ROW('Hygiene Data'!E42)))</f>
        <v/>
      </c>
      <c r="DU48" s="370" t="str">
        <f ca="1">+IF(OFFSET('Hygiene Data'!$F$11,0,10*ROW('Hygiene Data'!F42))="","",OFFSET('Hygiene Data'!$F$11,0,10*ROW('Hygiene Data'!F42)))</f>
        <v/>
      </c>
      <c r="DV48" s="370" t="str">
        <f ca="1">+IF(OFFSET('Hygiene Data'!$F$12,0,10*ROW('Hygiene Data'!F42))="","",OFFSET('Hygiene Data'!$F$12,0,10*ROW('Hygiene Data'!F42)))</f>
        <v/>
      </c>
      <c r="DW48" s="370" t="str">
        <f ca="1">+IF(OFFSET('Hygiene Data'!$F$13,0,10*ROW('Hygiene Data'!F42))="","",OFFSET('Hygiene Data'!$F$13,0,10*ROW('Hygiene Data'!F42)))</f>
        <v/>
      </c>
      <c r="DX48" s="370" t="str">
        <f ca="1">+IF(OFFSET('Hygiene Data'!$G$11,0,10*ROW('Hygiene Data'!G42))="","",OFFSET('Hygiene Data'!$G$11,0,10*ROW('Hygiene Data'!G42)))</f>
        <v/>
      </c>
      <c r="DY48" s="370" t="str">
        <f ca="1">+IF(OFFSET('Hygiene Data'!$G$12,0,10*ROW('Hygiene Data'!G42))="","",OFFSET('Hygiene Data'!$G$12,0,10*ROW('Hygiene Data'!G42)))</f>
        <v/>
      </c>
      <c r="DZ48" s="370" t="str">
        <f ca="1">+IF(OFFSET('Hygiene Data'!$G$13,0,10*ROW('Hygiene Data'!G42))="","",OFFSET('Hygiene Data'!$G$13,0,10*ROW('Hygiene Data'!G42)))</f>
        <v/>
      </c>
      <c r="EA48" s="370" t="str">
        <f ca="1">+IF(OFFSET('Hygiene Data'!$H$11,0,10*ROW('Hygiene Data'!H42))="","",OFFSET('Hygiene Data'!$H$11,0,10*ROW('Hygiene Data'!H42)))</f>
        <v/>
      </c>
      <c r="EB48" s="370" t="str">
        <f ca="1">+IF(OFFSET('Hygiene Data'!$H$12,0,10*ROW('Hygiene Data'!H42))="","",OFFSET('Hygiene Data'!$H$12,0,10*ROW('Hygiene Data'!H42)))</f>
        <v/>
      </c>
      <c r="EC48" s="370" t="str">
        <f ca="1">+IF(OFFSET('Hygiene Data'!$H$13,0,10*ROW('Hygiene Data'!H42))="","",OFFSET('Hygiene Data'!$H$13,0,10*ROW('Hygiene Data'!H42)))</f>
        <v/>
      </c>
      <c r="ED48" s="370" t="str">
        <f ca="1">+IF(OFFSET('Hygiene Data'!$I$11,0,10*ROW('Hygiene Data'!I42))="","",OFFSET('Hygiene Data'!$I$11,0,10*ROW('Hygiene Data'!I42)))</f>
        <v/>
      </c>
      <c r="EE48" s="370" t="str">
        <f ca="1">+IF(OFFSET('Hygiene Data'!$I$12,0,10*ROW('Hygiene Data'!I42))="","",OFFSET('Hygiene Data'!$I$12,0,10*ROW('Hygiene Data'!I42)))</f>
        <v/>
      </c>
      <c r="EF48" s="370" t="str">
        <f ca="1">+IF(OFFSET('Hygiene Data'!$I$13,0,10*ROW('Hygiene Data'!I42))="","",OFFSET('Hygiene Data'!$I$13,0,10*ROW('Hygiene Data'!I42)))</f>
        <v/>
      </c>
    </row>
    <row r="49" spans="1:136" x14ac:dyDescent="0.25">
      <c r="A49" s="479" t="str">
        <f ca="1">+IF(OFFSET('Water Data'!$B$2,0,10*ROW('Water Data'!E43))="","",OFFSET('Water Data'!$B$2,0,10*ROW('Water Data'!E43)))</f>
        <v/>
      </c>
      <c r="B49" s="47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6" t="str">
        <f t="shared" ca="1" si="0"/>
        <v/>
      </c>
      <c r="D49" s="50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0" t="str">
        <f ca="1">+IF(OFFSET('Water Data'!$D$27,0,10*ROW('Water Data'!D43))="","",OFFSET('Water Data'!$D$27,0,10*ROW('Water Data'!D43)))</f>
        <v/>
      </c>
      <c r="BT49" s="370" t="str">
        <f ca="1">+IF(OFFSET('Water Data'!$D$28,0,10*ROW('Water Data'!D43))="","",OFFSET('Water Data'!$D$28,0,10*ROW('Water Data'!D43)))</f>
        <v/>
      </c>
      <c r="BU49" s="370" t="str">
        <f ca="1">+IF(OFFSET('Water Data'!$D$29,0,10*ROW('Water Data'!D43))="","",OFFSET('Water Data'!$D$29,0,10*ROW('Water Data'!D43)))</f>
        <v/>
      </c>
      <c r="BV49" s="370" t="str">
        <f ca="1">+IF(OFFSET('Water Data'!$E$27,0,10*ROW('Water Data'!E43))="","",OFFSET('Water Data'!$E$27,0,10*ROW('Water Data'!E43)))</f>
        <v/>
      </c>
      <c r="BW49" s="370" t="str">
        <f ca="1">+IF(OFFSET('Water Data'!$E$28,0,10*ROW('Water Data'!E43))="","",OFFSET('Water Data'!$E$28,0,10*ROW('Water Data'!E43)))</f>
        <v/>
      </c>
      <c r="BX49" s="370" t="str">
        <f ca="1">+IF(OFFSET('Water Data'!$E$29,0,10*ROW('Water Data'!E43))="","",OFFSET('Water Data'!$E$29,0,10*ROW('Water Data'!E43)))</f>
        <v/>
      </c>
      <c r="BY49" s="370" t="str">
        <f ca="1">+IF(OFFSET('Water Data'!$F$27,0,10*ROW('Water Data'!F43))="","",OFFSET('Water Data'!$F$27,0,10*ROW('Water Data'!F43)))</f>
        <v/>
      </c>
      <c r="BZ49" s="370" t="str">
        <f ca="1">+IF(OFFSET('Water Data'!$F$28,0,10*ROW('Water Data'!F43))="","",OFFSET('Water Data'!$F$28,0,10*ROW('Water Data'!F43)))</f>
        <v/>
      </c>
      <c r="CA49" s="370" t="str">
        <f ca="1">+IF(OFFSET('Water Data'!$F$29,0,10*ROW('Water Data'!F43))="","",OFFSET('Water Data'!$F$29,0,10*ROW('Water Data'!F43)))</f>
        <v/>
      </c>
      <c r="CB49" s="370" t="str">
        <f ca="1">+IF(OFFSET('Water Data'!$G$27,0,10*ROW('Water Data'!G43))="","",OFFSET('Water Data'!$G$27,0,10*ROW('Water Data'!G43)))</f>
        <v/>
      </c>
      <c r="CC49" s="370" t="str">
        <f ca="1">+IF(OFFSET('Water Data'!$G$28,0,10*ROW('Water Data'!G43))="","",OFFSET('Water Data'!$G$28,0,10*ROW('Water Data'!G43)))</f>
        <v/>
      </c>
      <c r="CD49" s="370" t="str">
        <f ca="1">+IF(OFFSET('Water Data'!$G$29,0,10*ROW('Water Data'!G43))="","",OFFSET('Water Data'!$G$29,0,10*ROW('Water Data'!G43)))</f>
        <v/>
      </c>
      <c r="CE49" s="370" t="str">
        <f ca="1">+IF(OFFSET('Water Data'!$H$27,0,10*ROW('Water Data'!H43))="","",OFFSET('Water Data'!$H$27,0,10*ROW('Water Data'!H43)))</f>
        <v/>
      </c>
      <c r="CF49" s="370" t="str">
        <f ca="1">+IF(OFFSET('Water Data'!$H$28,0,10*ROW('Water Data'!H43))="","",OFFSET('Water Data'!$H$28,0,10*ROW('Water Data'!H43)))</f>
        <v/>
      </c>
      <c r="CG49" s="370" t="str">
        <f ca="1">+IF(OFFSET('Water Data'!$H$29,0,10*ROW('Water Data'!H43))="","",OFFSET('Water Data'!$H$29,0,10*ROW('Water Data'!H43)))</f>
        <v/>
      </c>
      <c r="CH49" s="370" t="str">
        <f ca="1">+IF(OFFSET('Water Data'!$I$27,0,10*ROW('Water Data'!I43))="","",OFFSET('Water Data'!$I$27,0,10*ROW('Water Data'!I43)))</f>
        <v/>
      </c>
      <c r="CI49" s="370" t="str">
        <f ca="1">+IF(OFFSET('Water Data'!$I$28,0,10*ROW('Water Data'!I43))="","",OFFSET('Water Data'!$I$28,0,10*ROW('Water Data'!I43)))</f>
        <v/>
      </c>
      <c r="CJ49" s="370" t="str">
        <f ca="1">+IF(OFFSET('Water Data'!$I$29,0,10*ROW('Water Data'!I43))="","",OFFSET('Water Data'!$I$29,0,10*ROW('Water Data'!I43)))</f>
        <v/>
      </c>
      <c r="CK49" s="370" t="str">
        <f ca="1">+IF(OFFSET('Sanitation Data'!$D$28,0,10*ROW('Sanitation Data'!D43))="","",OFFSET('Sanitation Data'!$D$28,0,10*ROW('Sanitation Data'!D43)))</f>
        <v/>
      </c>
      <c r="CL49" s="370" t="str">
        <f ca="1">+IF(OFFSET('Sanitation Data'!$D$29,0,10*ROW('Sanitation Data'!D43))="","",OFFSET('Sanitation Data'!$D$29,0,10*ROW('Sanitation Data'!D43)))</f>
        <v/>
      </c>
      <c r="CM49" s="370" t="str">
        <f ca="1">+IF(OFFSET('Sanitation Data'!$D$30,0,10*ROW('Sanitation Data'!D43))="","",OFFSET('Sanitation Data'!$D$30,0,10*ROW('Sanitation Data'!D43)))</f>
        <v/>
      </c>
      <c r="CN49" s="370" t="str">
        <f ca="1">+IF(OFFSET('Sanitation Data'!$D$31,0,10*ROW('Sanitation Data'!D43))="","",OFFSET('Sanitation Data'!$D$31,0,10*ROW('Sanitation Data'!D43)))</f>
        <v/>
      </c>
      <c r="CO49" s="370" t="str">
        <f ca="1">+IF(OFFSET('Sanitation Data'!$D$32,0,10*ROW('Sanitation Data'!D43))="","",OFFSET('Sanitation Data'!$D$32,0,10*ROW('Sanitation Data'!D43)))</f>
        <v/>
      </c>
      <c r="CP49" s="370" t="str">
        <f ca="1">+IF(OFFSET('Sanitation Data'!$E$28,0,10*ROW('Sanitation Data'!E43))="","",OFFSET('Sanitation Data'!$E$28,0,10*ROW('Sanitation Data'!E43)))</f>
        <v/>
      </c>
      <c r="CQ49" s="370" t="str">
        <f ca="1">+IF(OFFSET('Sanitation Data'!$E$29,0,10*ROW('Sanitation Data'!E43))="","",OFFSET('Sanitation Data'!$E$29,0,10*ROW('Sanitation Data'!E43)))</f>
        <v/>
      </c>
      <c r="CR49" s="370" t="str">
        <f ca="1">+IF(OFFSET('Sanitation Data'!$E$30,0,10*ROW('Sanitation Data'!E43))="","",OFFSET('Sanitation Data'!$E$30,0,10*ROW('Sanitation Data'!E43)))</f>
        <v/>
      </c>
      <c r="CS49" s="370" t="str">
        <f ca="1">+IF(OFFSET('Sanitation Data'!$E$31,0,10*ROW('Sanitation Data'!E43))="","",OFFSET('Sanitation Data'!$E$31,0,10*ROW('Sanitation Data'!E43)))</f>
        <v/>
      </c>
      <c r="CT49" s="370" t="str">
        <f ca="1">+IF(OFFSET('Sanitation Data'!$E$32,0,10*ROW('Sanitation Data'!E43))="","",OFFSET('Sanitation Data'!$E$32,0,10*ROW('Sanitation Data'!E43)))</f>
        <v/>
      </c>
      <c r="CU49" s="370" t="str">
        <f ca="1">+IF(OFFSET('Sanitation Data'!$F$28,0,10*ROW('Sanitation Data'!F43))="","",OFFSET('Sanitation Data'!$F$28,0,10*ROW('Sanitation Data'!F43)))</f>
        <v/>
      </c>
      <c r="CV49" s="370" t="str">
        <f ca="1">+IF(OFFSET('Sanitation Data'!$F$29,0,10*ROW('Sanitation Data'!F43))="","",OFFSET('Sanitation Data'!$F$29,0,10*ROW('Sanitation Data'!F43)))</f>
        <v/>
      </c>
      <c r="CW49" s="370" t="str">
        <f ca="1">+IF(OFFSET('Sanitation Data'!$F$30,0,10*ROW('Sanitation Data'!F43))="","",OFFSET('Sanitation Data'!$F$30,0,10*ROW('Sanitation Data'!F43)))</f>
        <v/>
      </c>
      <c r="CX49" s="370" t="str">
        <f ca="1">+IF(OFFSET('Sanitation Data'!$F$31,0,10*ROW('Sanitation Data'!F43))="","",OFFSET('Sanitation Data'!$F$31,0,10*ROW('Sanitation Data'!F43)))</f>
        <v/>
      </c>
      <c r="CY49" s="370" t="str">
        <f ca="1">+IF(OFFSET('Sanitation Data'!$F$32,0,10*ROW('Sanitation Data'!F43))="","",OFFSET('Sanitation Data'!$F$32,0,10*ROW('Sanitation Data'!F43)))</f>
        <v/>
      </c>
      <c r="CZ49" s="370" t="str">
        <f ca="1">+IF(OFFSET('Sanitation Data'!$G$28,0,10*ROW('Sanitation Data'!G43))="","",OFFSET('Sanitation Data'!$G$28,0,10*ROW('Sanitation Data'!G43)))</f>
        <v/>
      </c>
      <c r="DA49" s="370" t="str">
        <f ca="1">+IF(OFFSET('Sanitation Data'!$G$29,0,10*ROW('Sanitation Data'!G43))="","",OFFSET('Sanitation Data'!$G$29,0,10*ROW('Sanitation Data'!G43)))</f>
        <v/>
      </c>
      <c r="DB49" s="370" t="str">
        <f ca="1">+IF(OFFSET('Sanitation Data'!$G$30,0,10*ROW('Sanitation Data'!G43))="","",OFFSET('Sanitation Data'!$G$30,0,10*ROW('Sanitation Data'!G43)))</f>
        <v/>
      </c>
      <c r="DC49" s="370" t="str">
        <f ca="1">+IF(OFFSET('Sanitation Data'!$G$31,0,10*ROW('Sanitation Data'!G43))="","",OFFSET('Sanitation Data'!$G$31,0,10*ROW('Sanitation Data'!G43)))</f>
        <v/>
      </c>
      <c r="DD49" s="370" t="str">
        <f ca="1">+IF(OFFSET('Sanitation Data'!$G$32,0,10*ROW('Sanitation Data'!G43))="","",OFFSET('Sanitation Data'!$G$32,0,10*ROW('Sanitation Data'!G43)))</f>
        <v/>
      </c>
      <c r="DE49" s="370" t="str">
        <f ca="1">+IF(OFFSET('Sanitation Data'!$H$28,0,10*ROW('Sanitation Data'!H43))="","",OFFSET('Sanitation Data'!$H$28,0,10*ROW('Sanitation Data'!H43)))</f>
        <v/>
      </c>
      <c r="DF49" s="370" t="str">
        <f ca="1">+IF(OFFSET('Sanitation Data'!$H$29,0,10*ROW('Sanitation Data'!H43))="","",OFFSET('Sanitation Data'!$H$29,0,10*ROW('Sanitation Data'!H43)))</f>
        <v/>
      </c>
      <c r="DG49" s="370" t="str">
        <f ca="1">+IF(OFFSET('Sanitation Data'!$H$30,0,10*ROW('Sanitation Data'!H43))="","",OFFSET('Sanitation Data'!$H$30,0,10*ROW('Sanitation Data'!H43)))</f>
        <v/>
      </c>
      <c r="DH49" s="370" t="str">
        <f ca="1">+IF(OFFSET('Sanitation Data'!$H$31,0,10*ROW('Sanitation Data'!H43))="","",OFFSET('Sanitation Data'!$H$31,0,10*ROW('Sanitation Data'!H43)))</f>
        <v/>
      </c>
      <c r="DI49" s="370" t="str">
        <f ca="1">+IF(OFFSET('Sanitation Data'!$H$32,0,10*ROW('Sanitation Data'!H43))="","",OFFSET('Sanitation Data'!$H$32,0,10*ROW('Sanitation Data'!H43)))</f>
        <v/>
      </c>
      <c r="DJ49" s="370" t="str">
        <f ca="1">+IF(OFFSET('Sanitation Data'!$I$28,0,10*ROW('Sanitation Data'!I43))="","",OFFSET('Sanitation Data'!$I$28,0,10*ROW('Sanitation Data'!I43)))</f>
        <v/>
      </c>
      <c r="DK49" s="370" t="str">
        <f ca="1">+IF(OFFSET('Sanitation Data'!$I$29,0,10*ROW('Sanitation Data'!I43))="","",OFFSET('Sanitation Data'!$I$29,0,10*ROW('Sanitation Data'!I43)))</f>
        <v/>
      </c>
      <c r="DL49" s="370" t="str">
        <f ca="1">+IF(OFFSET('Sanitation Data'!$I$30,0,10*ROW('Sanitation Data'!I43))="","",OFFSET('Sanitation Data'!$I$30,0,10*ROW('Sanitation Data'!I43)))</f>
        <v/>
      </c>
      <c r="DM49" s="370" t="str">
        <f ca="1">+IF(OFFSET('Sanitation Data'!$I$31,0,10*ROW('Sanitation Data'!I43))="","",OFFSET('Sanitation Data'!$I$31,0,10*ROW('Sanitation Data'!I43)))</f>
        <v/>
      </c>
      <c r="DN49" s="370" t="str">
        <f ca="1">+IF(OFFSET('Sanitation Data'!$I$32,0,10*ROW('Sanitation Data'!I43))="","",OFFSET('Sanitation Data'!$I$32,0,10*ROW('Sanitation Data'!I43)))</f>
        <v/>
      </c>
      <c r="DO49" s="370" t="str">
        <f ca="1">+IF(OFFSET('Hygiene Data'!$D$11,0,10*ROW('Hygiene Data'!D43))="","",OFFSET('Hygiene Data'!$D$11,0,10*ROW('Hygiene Data'!D43)))</f>
        <v/>
      </c>
      <c r="DP49" s="370" t="str">
        <f ca="1">+IF(OFFSET('Hygiene Data'!$D$12,0,10*ROW('Hygiene Data'!D43))="","",OFFSET('Hygiene Data'!$D$12,0,10*ROW('Hygiene Data'!D43)))</f>
        <v/>
      </c>
      <c r="DQ49" s="370" t="str">
        <f ca="1">+IF(OFFSET('Hygiene Data'!$D$13,0,10*ROW('Hygiene Data'!D43))="","",OFFSET('Hygiene Data'!$D$13,0,10*ROW('Hygiene Data'!D43)))</f>
        <v/>
      </c>
      <c r="DR49" s="370" t="str">
        <f ca="1">+IF(OFFSET('Hygiene Data'!$E$11,0,10*ROW('Hygiene Data'!E43))="","",OFFSET('Hygiene Data'!$E$11,0,10*ROW('Hygiene Data'!E43)))</f>
        <v/>
      </c>
      <c r="DS49" s="370" t="str">
        <f ca="1">+IF(OFFSET('Hygiene Data'!$E$12,0,10*ROW('Hygiene Data'!E43))="","",OFFSET('Hygiene Data'!$E$12,0,10*ROW('Hygiene Data'!E43)))</f>
        <v/>
      </c>
      <c r="DT49" s="370" t="str">
        <f ca="1">+IF(OFFSET('Hygiene Data'!$E$13,0,10*ROW('Hygiene Data'!E43))="","",OFFSET('Hygiene Data'!$E$13,0,10*ROW('Hygiene Data'!E43)))</f>
        <v/>
      </c>
      <c r="DU49" s="370" t="str">
        <f ca="1">+IF(OFFSET('Hygiene Data'!$F$11,0,10*ROW('Hygiene Data'!F43))="","",OFFSET('Hygiene Data'!$F$11,0,10*ROW('Hygiene Data'!F43)))</f>
        <v/>
      </c>
      <c r="DV49" s="370" t="str">
        <f ca="1">+IF(OFFSET('Hygiene Data'!$F$12,0,10*ROW('Hygiene Data'!F43))="","",OFFSET('Hygiene Data'!$F$12,0,10*ROW('Hygiene Data'!F43)))</f>
        <v/>
      </c>
      <c r="DW49" s="370" t="str">
        <f ca="1">+IF(OFFSET('Hygiene Data'!$F$13,0,10*ROW('Hygiene Data'!F43))="","",OFFSET('Hygiene Data'!$F$13,0,10*ROW('Hygiene Data'!F43)))</f>
        <v/>
      </c>
      <c r="DX49" s="370" t="str">
        <f ca="1">+IF(OFFSET('Hygiene Data'!$G$11,0,10*ROW('Hygiene Data'!G43))="","",OFFSET('Hygiene Data'!$G$11,0,10*ROW('Hygiene Data'!G43)))</f>
        <v/>
      </c>
      <c r="DY49" s="370" t="str">
        <f ca="1">+IF(OFFSET('Hygiene Data'!$G$12,0,10*ROW('Hygiene Data'!G43))="","",OFFSET('Hygiene Data'!$G$12,0,10*ROW('Hygiene Data'!G43)))</f>
        <v/>
      </c>
      <c r="DZ49" s="370" t="str">
        <f ca="1">+IF(OFFSET('Hygiene Data'!$G$13,0,10*ROW('Hygiene Data'!G43))="","",OFFSET('Hygiene Data'!$G$13,0,10*ROW('Hygiene Data'!G43)))</f>
        <v/>
      </c>
      <c r="EA49" s="370" t="str">
        <f ca="1">+IF(OFFSET('Hygiene Data'!$H$11,0,10*ROW('Hygiene Data'!H43))="","",OFFSET('Hygiene Data'!$H$11,0,10*ROW('Hygiene Data'!H43)))</f>
        <v/>
      </c>
      <c r="EB49" s="370" t="str">
        <f ca="1">+IF(OFFSET('Hygiene Data'!$H$12,0,10*ROW('Hygiene Data'!H43))="","",OFFSET('Hygiene Data'!$H$12,0,10*ROW('Hygiene Data'!H43)))</f>
        <v/>
      </c>
      <c r="EC49" s="370" t="str">
        <f ca="1">+IF(OFFSET('Hygiene Data'!$H$13,0,10*ROW('Hygiene Data'!H43))="","",OFFSET('Hygiene Data'!$H$13,0,10*ROW('Hygiene Data'!H43)))</f>
        <v/>
      </c>
      <c r="ED49" s="370" t="str">
        <f ca="1">+IF(OFFSET('Hygiene Data'!$I$11,0,10*ROW('Hygiene Data'!I43))="","",OFFSET('Hygiene Data'!$I$11,0,10*ROW('Hygiene Data'!I43)))</f>
        <v/>
      </c>
      <c r="EE49" s="370" t="str">
        <f ca="1">+IF(OFFSET('Hygiene Data'!$I$12,0,10*ROW('Hygiene Data'!I43))="","",OFFSET('Hygiene Data'!$I$12,0,10*ROW('Hygiene Data'!I43)))</f>
        <v/>
      </c>
      <c r="EF49" s="370" t="str">
        <f ca="1">+IF(OFFSET('Hygiene Data'!$I$13,0,10*ROW('Hygiene Data'!I43))="","",OFFSET('Hygiene Data'!$I$13,0,10*ROW('Hygiene Data'!I43)))</f>
        <v/>
      </c>
    </row>
    <row r="50" spans="1:136" x14ac:dyDescent="0.25">
      <c r="A50" s="479" t="str">
        <f ca="1">+IF(OFFSET('Water Data'!$B$2,0,10*ROW('Water Data'!E44))="","",OFFSET('Water Data'!$B$2,0,10*ROW('Water Data'!E44)))</f>
        <v/>
      </c>
      <c r="B50" s="47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6" t="str">
        <f t="shared" ca="1" si="0"/>
        <v/>
      </c>
      <c r="D50" s="50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0" t="str">
        <f ca="1">+IF(OFFSET('Water Data'!$D$27,0,10*ROW('Water Data'!D44))="","",OFFSET('Water Data'!$D$27,0,10*ROW('Water Data'!D44)))</f>
        <v/>
      </c>
      <c r="BT50" s="370" t="str">
        <f ca="1">+IF(OFFSET('Water Data'!$D$28,0,10*ROW('Water Data'!D44))="","",OFFSET('Water Data'!$D$28,0,10*ROW('Water Data'!D44)))</f>
        <v/>
      </c>
      <c r="BU50" s="370" t="str">
        <f ca="1">+IF(OFFSET('Water Data'!$D$29,0,10*ROW('Water Data'!D44))="","",OFFSET('Water Data'!$D$29,0,10*ROW('Water Data'!D44)))</f>
        <v/>
      </c>
      <c r="BV50" s="370" t="str">
        <f ca="1">+IF(OFFSET('Water Data'!$E$27,0,10*ROW('Water Data'!E44))="","",OFFSET('Water Data'!$E$27,0,10*ROW('Water Data'!E44)))</f>
        <v/>
      </c>
      <c r="BW50" s="370" t="str">
        <f ca="1">+IF(OFFSET('Water Data'!$E$28,0,10*ROW('Water Data'!E44))="","",OFFSET('Water Data'!$E$28,0,10*ROW('Water Data'!E44)))</f>
        <v/>
      </c>
      <c r="BX50" s="370" t="str">
        <f ca="1">+IF(OFFSET('Water Data'!$E$29,0,10*ROW('Water Data'!E44))="","",OFFSET('Water Data'!$E$29,0,10*ROW('Water Data'!E44)))</f>
        <v/>
      </c>
      <c r="BY50" s="370" t="str">
        <f ca="1">+IF(OFFSET('Water Data'!$F$27,0,10*ROW('Water Data'!F44))="","",OFFSET('Water Data'!$F$27,0,10*ROW('Water Data'!F44)))</f>
        <v/>
      </c>
      <c r="BZ50" s="370" t="str">
        <f ca="1">+IF(OFFSET('Water Data'!$F$28,0,10*ROW('Water Data'!F44))="","",OFFSET('Water Data'!$F$28,0,10*ROW('Water Data'!F44)))</f>
        <v/>
      </c>
      <c r="CA50" s="370" t="str">
        <f ca="1">+IF(OFFSET('Water Data'!$F$29,0,10*ROW('Water Data'!F44))="","",OFFSET('Water Data'!$F$29,0,10*ROW('Water Data'!F44)))</f>
        <v/>
      </c>
      <c r="CB50" s="370" t="str">
        <f ca="1">+IF(OFFSET('Water Data'!$G$27,0,10*ROW('Water Data'!G44))="","",OFFSET('Water Data'!$G$27,0,10*ROW('Water Data'!G44)))</f>
        <v/>
      </c>
      <c r="CC50" s="370" t="str">
        <f ca="1">+IF(OFFSET('Water Data'!$G$28,0,10*ROW('Water Data'!G44))="","",OFFSET('Water Data'!$G$28,0,10*ROW('Water Data'!G44)))</f>
        <v/>
      </c>
      <c r="CD50" s="370" t="str">
        <f ca="1">+IF(OFFSET('Water Data'!$G$29,0,10*ROW('Water Data'!G44))="","",OFFSET('Water Data'!$G$29,0,10*ROW('Water Data'!G44)))</f>
        <v/>
      </c>
      <c r="CE50" s="370" t="str">
        <f ca="1">+IF(OFFSET('Water Data'!$H$27,0,10*ROW('Water Data'!H44))="","",OFFSET('Water Data'!$H$27,0,10*ROW('Water Data'!H44)))</f>
        <v/>
      </c>
      <c r="CF50" s="370" t="str">
        <f ca="1">+IF(OFFSET('Water Data'!$H$28,0,10*ROW('Water Data'!H44))="","",OFFSET('Water Data'!$H$28,0,10*ROW('Water Data'!H44)))</f>
        <v/>
      </c>
      <c r="CG50" s="370" t="str">
        <f ca="1">+IF(OFFSET('Water Data'!$H$29,0,10*ROW('Water Data'!H44))="","",OFFSET('Water Data'!$H$29,0,10*ROW('Water Data'!H44)))</f>
        <v/>
      </c>
      <c r="CH50" s="370" t="str">
        <f ca="1">+IF(OFFSET('Water Data'!$I$27,0,10*ROW('Water Data'!I44))="","",OFFSET('Water Data'!$I$27,0,10*ROW('Water Data'!I44)))</f>
        <v/>
      </c>
      <c r="CI50" s="370" t="str">
        <f ca="1">+IF(OFFSET('Water Data'!$I$28,0,10*ROW('Water Data'!I44))="","",OFFSET('Water Data'!$I$28,0,10*ROW('Water Data'!I44)))</f>
        <v/>
      </c>
      <c r="CJ50" s="370" t="str">
        <f ca="1">+IF(OFFSET('Water Data'!$I$29,0,10*ROW('Water Data'!I44))="","",OFFSET('Water Data'!$I$29,0,10*ROW('Water Data'!I44)))</f>
        <v/>
      </c>
      <c r="CK50" s="370" t="str">
        <f ca="1">+IF(OFFSET('Sanitation Data'!$D$28,0,10*ROW('Sanitation Data'!D44))="","",OFFSET('Sanitation Data'!$D$28,0,10*ROW('Sanitation Data'!D44)))</f>
        <v/>
      </c>
      <c r="CL50" s="370" t="str">
        <f ca="1">+IF(OFFSET('Sanitation Data'!$D$29,0,10*ROW('Sanitation Data'!D44))="","",OFFSET('Sanitation Data'!$D$29,0,10*ROW('Sanitation Data'!D44)))</f>
        <v/>
      </c>
      <c r="CM50" s="370" t="str">
        <f ca="1">+IF(OFFSET('Sanitation Data'!$D$30,0,10*ROW('Sanitation Data'!D44))="","",OFFSET('Sanitation Data'!$D$30,0,10*ROW('Sanitation Data'!D44)))</f>
        <v/>
      </c>
      <c r="CN50" s="370" t="str">
        <f ca="1">+IF(OFFSET('Sanitation Data'!$D$31,0,10*ROW('Sanitation Data'!D44))="","",OFFSET('Sanitation Data'!$D$31,0,10*ROW('Sanitation Data'!D44)))</f>
        <v/>
      </c>
      <c r="CO50" s="370" t="str">
        <f ca="1">+IF(OFFSET('Sanitation Data'!$D$32,0,10*ROW('Sanitation Data'!D44))="","",OFFSET('Sanitation Data'!$D$32,0,10*ROW('Sanitation Data'!D44)))</f>
        <v/>
      </c>
      <c r="CP50" s="370" t="str">
        <f ca="1">+IF(OFFSET('Sanitation Data'!$E$28,0,10*ROW('Sanitation Data'!E44))="","",OFFSET('Sanitation Data'!$E$28,0,10*ROW('Sanitation Data'!E44)))</f>
        <v/>
      </c>
      <c r="CQ50" s="370" t="str">
        <f ca="1">+IF(OFFSET('Sanitation Data'!$E$29,0,10*ROW('Sanitation Data'!E44))="","",OFFSET('Sanitation Data'!$E$29,0,10*ROW('Sanitation Data'!E44)))</f>
        <v/>
      </c>
      <c r="CR50" s="370" t="str">
        <f ca="1">+IF(OFFSET('Sanitation Data'!$E$30,0,10*ROW('Sanitation Data'!E44))="","",OFFSET('Sanitation Data'!$E$30,0,10*ROW('Sanitation Data'!E44)))</f>
        <v/>
      </c>
      <c r="CS50" s="370" t="str">
        <f ca="1">+IF(OFFSET('Sanitation Data'!$E$31,0,10*ROW('Sanitation Data'!E44))="","",OFFSET('Sanitation Data'!$E$31,0,10*ROW('Sanitation Data'!E44)))</f>
        <v/>
      </c>
      <c r="CT50" s="370" t="str">
        <f ca="1">+IF(OFFSET('Sanitation Data'!$E$32,0,10*ROW('Sanitation Data'!E44))="","",OFFSET('Sanitation Data'!$E$32,0,10*ROW('Sanitation Data'!E44)))</f>
        <v/>
      </c>
      <c r="CU50" s="370" t="str">
        <f ca="1">+IF(OFFSET('Sanitation Data'!$F$28,0,10*ROW('Sanitation Data'!F44))="","",OFFSET('Sanitation Data'!$F$28,0,10*ROW('Sanitation Data'!F44)))</f>
        <v/>
      </c>
      <c r="CV50" s="370" t="str">
        <f ca="1">+IF(OFFSET('Sanitation Data'!$F$29,0,10*ROW('Sanitation Data'!F44))="","",OFFSET('Sanitation Data'!$F$29,0,10*ROW('Sanitation Data'!F44)))</f>
        <v/>
      </c>
      <c r="CW50" s="370" t="str">
        <f ca="1">+IF(OFFSET('Sanitation Data'!$F$30,0,10*ROW('Sanitation Data'!F44))="","",OFFSET('Sanitation Data'!$F$30,0,10*ROW('Sanitation Data'!F44)))</f>
        <v/>
      </c>
      <c r="CX50" s="370" t="str">
        <f ca="1">+IF(OFFSET('Sanitation Data'!$F$31,0,10*ROW('Sanitation Data'!F44))="","",OFFSET('Sanitation Data'!$F$31,0,10*ROW('Sanitation Data'!F44)))</f>
        <v/>
      </c>
      <c r="CY50" s="370" t="str">
        <f ca="1">+IF(OFFSET('Sanitation Data'!$F$32,0,10*ROW('Sanitation Data'!F44))="","",OFFSET('Sanitation Data'!$F$32,0,10*ROW('Sanitation Data'!F44)))</f>
        <v/>
      </c>
      <c r="CZ50" s="370" t="str">
        <f ca="1">+IF(OFFSET('Sanitation Data'!$G$28,0,10*ROW('Sanitation Data'!G44))="","",OFFSET('Sanitation Data'!$G$28,0,10*ROW('Sanitation Data'!G44)))</f>
        <v/>
      </c>
      <c r="DA50" s="370" t="str">
        <f ca="1">+IF(OFFSET('Sanitation Data'!$G$29,0,10*ROW('Sanitation Data'!G44))="","",OFFSET('Sanitation Data'!$G$29,0,10*ROW('Sanitation Data'!G44)))</f>
        <v/>
      </c>
      <c r="DB50" s="370" t="str">
        <f ca="1">+IF(OFFSET('Sanitation Data'!$G$30,0,10*ROW('Sanitation Data'!G44))="","",OFFSET('Sanitation Data'!$G$30,0,10*ROW('Sanitation Data'!G44)))</f>
        <v/>
      </c>
      <c r="DC50" s="370" t="str">
        <f ca="1">+IF(OFFSET('Sanitation Data'!$G$31,0,10*ROW('Sanitation Data'!G44))="","",OFFSET('Sanitation Data'!$G$31,0,10*ROW('Sanitation Data'!G44)))</f>
        <v/>
      </c>
      <c r="DD50" s="370" t="str">
        <f ca="1">+IF(OFFSET('Sanitation Data'!$G$32,0,10*ROW('Sanitation Data'!G44))="","",OFFSET('Sanitation Data'!$G$32,0,10*ROW('Sanitation Data'!G44)))</f>
        <v/>
      </c>
      <c r="DE50" s="370" t="str">
        <f ca="1">+IF(OFFSET('Sanitation Data'!$H$28,0,10*ROW('Sanitation Data'!H44))="","",OFFSET('Sanitation Data'!$H$28,0,10*ROW('Sanitation Data'!H44)))</f>
        <v/>
      </c>
      <c r="DF50" s="370" t="str">
        <f ca="1">+IF(OFFSET('Sanitation Data'!$H$29,0,10*ROW('Sanitation Data'!H44))="","",OFFSET('Sanitation Data'!$H$29,0,10*ROW('Sanitation Data'!H44)))</f>
        <v/>
      </c>
      <c r="DG50" s="370" t="str">
        <f ca="1">+IF(OFFSET('Sanitation Data'!$H$30,0,10*ROW('Sanitation Data'!H44))="","",OFFSET('Sanitation Data'!$H$30,0,10*ROW('Sanitation Data'!H44)))</f>
        <v/>
      </c>
      <c r="DH50" s="370" t="str">
        <f ca="1">+IF(OFFSET('Sanitation Data'!$H$31,0,10*ROW('Sanitation Data'!H44))="","",OFFSET('Sanitation Data'!$H$31,0,10*ROW('Sanitation Data'!H44)))</f>
        <v/>
      </c>
      <c r="DI50" s="370" t="str">
        <f ca="1">+IF(OFFSET('Sanitation Data'!$H$32,0,10*ROW('Sanitation Data'!H44))="","",OFFSET('Sanitation Data'!$H$32,0,10*ROW('Sanitation Data'!H44)))</f>
        <v/>
      </c>
      <c r="DJ50" s="370" t="str">
        <f ca="1">+IF(OFFSET('Sanitation Data'!$I$28,0,10*ROW('Sanitation Data'!I44))="","",OFFSET('Sanitation Data'!$I$28,0,10*ROW('Sanitation Data'!I44)))</f>
        <v/>
      </c>
      <c r="DK50" s="370" t="str">
        <f ca="1">+IF(OFFSET('Sanitation Data'!$I$29,0,10*ROW('Sanitation Data'!I44))="","",OFFSET('Sanitation Data'!$I$29,0,10*ROW('Sanitation Data'!I44)))</f>
        <v/>
      </c>
      <c r="DL50" s="370" t="str">
        <f ca="1">+IF(OFFSET('Sanitation Data'!$I$30,0,10*ROW('Sanitation Data'!I44))="","",OFFSET('Sanitation Data'!$I$30,0,10*ROW('Sanitation Data'!I44)))</f>
        <v/>
      </c>
      <c r="DM50" s="370" t="str">
        <f ca="1">+IF(OFFSET('Sanitation Data'!$I$31,0,10*ROW('Sanitation Data'!I44))="","",OFFSET('Sanitation Data'!$I$31,0,10*ROW('Sanitation Data'!I44)))</f>
        <v/>
      </c>
      <c r="DN50" s="370" t="str">
        <f ca="1">+IF(OFFSET('Sanitation Data'!$I$32,0,10*ROW('Sanitation Data'!I44))="","",OFFSET('Sanitation Data'!$I$32,0,10*ROW('Sanitation Data'!I44)))</f>
        <v/>
      </c>
      <c r="DO50" s="370" t="str">
        <f ca="1">+IF(OFFSET('Hygiene Data'!$D$11,0,10*ROW('Hygiene Data'!D44))="","",OFFSET('Hygiene Data'!$D$11,0,10*ROW('Hygiene Data'!D44)))</f>
        <v/>
      </c>
      <c r="DP50" s="370" t="str">
        <f ca="1">+IF(OFFSET('Hygiene Data'!$D$12,0,10*ROW('Hygiene Data'!D44))="","",OFFSET('Hygiene Data'!$D$12,0,10*ROW('Hygiene Data'!D44)))</f>
        <v/>
      </c>
      <c r="DQ50" s="370" t="str">
        <f ca="1">+IF(OFFSET('Hygiene Data'!$D$13,0,10*ROW('Hygiene Data'!D44))="","",OFFSET('Hygiene Data'!$D$13,0,10*ROW('Hygiene Data'!D44)))</f>
        <v/>
      </c>
      <c r="DR50" s="370" t="str">
        <f ca="1">+IF(OFFSET('Hygiene Data'!$E$11,0,10*ROW('Hygiene Data'!E44))="","",OFFSET('Hygiene Data'!$E$11,0,10*ROW('Hygiene Data'!E44)))</f>
        <v/>
      </c>
      <c r="DS50" s="370" t="str">
        <f ca="1">+IF(OFFSET('Hygiene Data'!$E$12,0,10*ROW('Hygiene Data'!E44))="","",OFFSET('Hygiene Data'!$E$12,0,10*ROW('Hygiene Data'!E44)))</f>
        <v/>
      </c>
      <c r="DT50" s="370" t="str">
        <f ca="1">+IF(OFFSET('Hygiene Data'!$E$13,0,10*ROW('Hygiene Data'!E44))="","",OFFSET('Hygiene Data'!$E$13,0,10*ROW('Hygiene Data'!E44)))</f>
        <v/>
      </c>
      <c r="DU50" s="370" t="str">
        <f ca="1">+IF(OFFSET('Hygiene Data'!$F$11,0,10*ROW('Hygiene Data'!F44))="","",OFFSET('Hygiene Data'!$F$11,0,10*ROW('Hygiene Data'!F44)))</f>
        <v/>
      </c>
      <c r="DV50" s="370" t="str">
        <f ca="1">+IF(OFFSET('Hygiene Data'!$F$12,0,10*ROW('Hygiene Data'!F44))="","",OFFSET('Hygiene Data'!$F$12,0,10*ROW('Hygiene Data'!F44)))</f>
        <v/>
      </c>
      <c r="DW50" s="370" t="str">
        <f ca="1">+IF(OFFSET('Hygiene Data'!$F$13,0,10*ROW('Hygiene Data'!F44))="","",OFFSET('Hygiene Data'!$F$13,0,10*ROW('Hygiene Data'!F44)))</f>
        <v/>
      </c>
      <c r="DX50" s="370" t="str">
        <f ca="1">+IF(OFFSET('Hygiene Data'!$G$11,0,10*ROW('Hygiene Data'!G44))="","",OFFSET('Hygiene Data'!$G$11,0,10*ROW('Hygiene Data'!G44)))</f>
        <v/>
      </c>
      <c r="DY50" s="370" t="str">
        <f ca="1">+IF(OFFSET('Hygiene Data'!$G$12,0,10*ROW('Hygiene Data'!G44))="","",OFFSET('Hygiene Data'!$G$12,0,10*ROW('Hygiene Data'!G44)))</f>
        <v/>
      </c>
      <c r="DZ50" s="370" t="str">
        <f ca="1">+IF(OFFSET('Hygiene Data'!$G$13,0,10*ROW('Hygiene Data'!G44))="","",OFFSET('Hygiene Data'!$G$13,0,10*ROW('Hygiene Data'!G44)))</f>
        <v/>
      </c>
      <c r="EA50" s="370" t="str">
        <f ca="1">+IF(OFFSET('Hygiene Data'!$H$11,0,10*ROW('Hygiene Data'!H44))="","",OFFSET('Hygiene Data'!$H$11,0,10*ROW('Hygiene Data'!H44)))</f>
        <v/>
      </c>
      <c r="EB50" s="370" t="str">
        <f ca="1">+IF(OFFSET('Hygiene Data'!$H$12,0,10*ROW('Hygiene Data'!H44))="","",OFFSET('Hygiene Data'!$H$12,0,10*ROW('Hygiene Data'!H44)))</f>
        <v/>
      </c>
      <c r="EC50" s="370" t="str">
        <f ca="1">+IF(OFFSET('Hygiene Data'!$H$13,0,10*ROW('Hygiene Data'!H44))="","",OFFSET('Hygiene Data'!$H$13,0,10*ROW('Hygiene Data'!H44)))</f>
        <v/>
      </c>
      <c r="ED50" s="370" t="str">
        <f ca="1">+IF(OFFSET('Hygiene Data'!$I$11,0,10*ROW('Hygiene Data'!I44))="","",OFFSET('Hygiene Data'!$I$11,0,10*ROW('Hygiene Data'!I44)))</f>
        <v/>
      </c>
      <c r="EE50" s="370" t="str">
        <f ca="1">+IF(OFFSET('Hygiene Data'!$I$12,0,10*ROW('Hygiene Data'!I44))="","",OFFSET('Hygiene Data'!$I$12,0,10*ROW('Hygiene Data'!I44)))</f>
        <v/>
      </c>
      <c r="EF50" s="370" t="str">
        <f ca="1">+IF(OFFSET('Hygiene Data'!$I$13,0,10*ROW('Hygiene Data'!I44))="","",OFFSET('Hygiene Data'!$I$13,0,10*ROW('Hygiene Data'!I44)))</f>
        <v/>
      </c>
    </row>
    <row r="51" spans="1:136" x14ac:dyDescent="0.25">
      <c r="A51" s="479" t="str">
        <f ca="1">+IF(OFFSET('Water Data'!$B$2,0,10*ROW('Water Data'!E45))="","",OFFSET('Water Data'!$B$2,0,10*ROW('Water Data'!E45)))</f>
        <v/>
      </c>
      <c r="B51" s="47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6" t="str">
        <f t="shared" ca="1" si="0"/>
        <v/>
      </c>
      <c r="D51" s="50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0" t="str">
        <f ca="1">+IF(OFFSET('Water Data'!$D$27,0,10*ROW('Water Data'!D45))="","",OFFSET('Water Data'!$D$27,0,10*ROW('Water Data'!D45)))</f>
        <v/>
      </c>
      <c r="BT51" s="370" t="str">
        <f ca="1">+IF(OFFSET('Water Data'!$D$28,0,10*ROW('Water Data'!D45))="","",OFFSET('Water Data'!$D$28,0,10*ROW('Water Data'!D45)))</f>
        <v/>
      </c>
      <c r="BU51" s="370" t="str">
        <f ca="1">+IF(OFFSET('Water Data'!$D$29,0,10*ROW('Water Data'!D45))="","",OFFSET('Water Data'!$D$29,0,10*ROW('Water Data'!D45)))</f>
        <v/>
      </c>
      <c r="BV51" s="370" t="str">
        <f ca="1">+IF(OFFSET('Water Data'!$E$27,0,10*ROW('Water Data'!E45))="","",OFFSET('Water Data'!$E$27,0,10*ROW('Water Data'!E45)))</f>
        <v/>
      </c>
      <c r="BW51" s="370" t="str">
        <f ca="1">+IF(OFFSET('Water Data'!$E$28,0,10*ROW('Water Data'!E45))="","",OFFSET('Water Data'!$E$28,0,10*ROW('Water Data'!E45)))</f>
        <v/>
      </c>
      <c r="BX51" s="370" t="str">
        <f ca="1">+IF(OFFSET('Water Data'!$E$29,0,10*ROW('Water Data'!E45))="","",OFFSET('Water Data'!$E$29,0,10*ROW('Water Data'!E45)))</f>
        <v/>
      </c>
      <c r="BY51" s="370" t="str">
        <f ca="1">+IF(OFFSET('Water Data'!$F$27,0,10*ROW('Water Data'!F45))="","",OFFSET('Water Data'!$F$27,0,10*ROW('Water Data'!F45)))</f>
        <v/>
      </c>
      <c r="BZ51" s="370" t="str">
        <f ca="1">+IF(OFFSET('Water Data'!$F$28,0,10*ROW('Water Data'!F45))="","",OFFSET('Water Data'!$F$28,0,10*ROW('Water Data'!F45)))</f>
        <v/>
      </c>
      <c r="CA51" s="370" t="str">
        <f ca="1">+IF(OFFSET('Water Data'!$F$29,0,10*ROW('Water Data'!F45))="","",OFFSET('Water Data'!$F$29,0,10*ROW('Water Data'!F45)))</f>
        <v/>
      </c>
      <c r="CB51" s="370" t="str">
        <f ca="1">+IF(OFFSET('Water Data'!$G$27,0,10*ROW('Water Data'!G45))="","",OFFSET('Water Data'!$G$27,0,10*ROW('Water Data'!G45)))</f>
        <v/>
      </c>
      <c r="CC51" s="370" t="str">
        <f ca="1">+IF(OFFSET('Water Data'!$G$28,0,10*ROW('Water Data'!G45))="","",OFFSET('Water Data'!$G$28,0,10*ROW('Water Data'!G45)))</f>
        <v/>
      </c>
      <c r="CD51" s="370" t="str">
        <f ca="1">+IF(OFFSET('Water Data'!$G$29,0,10*ROW('Water Data'!G45))="","",OFFSET('Water Data'!$G$29,0,10*ROW('Water Data'!G45)))</f>
        <v/>
      </c>
      <c r="CE51" s="370" t="str">
        <f ca="1">+IF(OFFSET('Water Data'!$H$27,0,10*ROW('Water Data'!H45))="","",OFFSET('Water Data'!$H$27,0,10*ROW('Water Data'!H45)))</f>
        <v/>
      </c>
      <c r="CF51" s="370" t="str">
        <f ca="1">+IF(OFFSET('Water Data'!$H$28,0,10*ROW('Water Data'!H45))="","",OFFSET('Water Data'!$H$28,0,10*ROW('Water Data'!H45)))</f>
        <v/>
      </c>
      <c r="CG51" s="370" t="str">
        <f ca="1">+IF(OFFSET('Water Data'!$H$29,0,10*ROW('Water Data'!H45))="","",OFFSET('Water Data'!$H$29,0,10*ROW('Water Data'!H45)))</f>
        <v/>
      </c>
      <c r="CH51" s="370" t="str">
        <f ca="1">+IF(OFFSET('Water Data'!$I$27,0,10*ROW('Water Data'!I45))="","",OFFSET('Water Data'!$I$27,0,10*ROW('Water Data'!I45)))</f>
        <v/>
      </c>
      <c r="CI51" s="370" t="str">
        <f ca="1">+IF(OFFSET('Water Data'!$I$28,0,10*ROW('Water Data'!I45))="","",OFFSET('Water Data'!$I$28,0,10*ROW('Water Data'!I45)))</f>
        <v/>
      </c>
      <c r="CJ51" s="370" t="str">
        <f ca="1">+IF(OFFSET('Water Data'!$I$29,0,10*ROW('Water Data'!I45))="","",OFFSET('Water Data'!$I$29,0,10*ROW('Water Data'!I45)))</f>
        <v/>
      </c>
      <c r="CK51" s="370" t="str">
        <f ca="1">+IF(OFFSET('Sanitation Data'!$D$28,0,10*ROW('Sanitation Data'!D45))="","",OFFSET('Sanitation Data'!$D$28,0,10*ROW('Sanitation Data'!D45)))</f>
        <v/>
      </c>
      <c r="CL51" s="370" t="str">
        <f ca="1">+IF(OFFSET('Sanitation Data'!$D$29,0,10*ROW('Sanitation Data'!D45))="","",OFFSET('Sanitation Data'!$D$29,0,10*ROW('Sanitation Data'!D45)))</f>
        <v/>
      </c>
      <c r="CM51" s="370" t="str">
        <f ca="1">+IF(OFFSET('Sanitation Data'!$D$30,0,10*ROW('Sanitation Data'!D45))="","",OFFSET('Sanitation Data'!$D$30,0,10*ROW('Sanitation Data'!D45)))</f>
        <v/>
      </c>
      <c r="CN51" s="370" t="str">
        <f ca="1">+IF(OFFSET('Sanitation Data'!$D$31,0,10*ROW('Sanitation Data'!D45))="","",OFFSET('Sanitation Data'!$D$31,0,10*ROW('Sanitation Data'!D45)))</f>
        <v/>
      </c>
      <c r="CO51" s="370" t="str">
        <f ca="1">+IF(OFFSET('Sanitation Data'!$D$32,0,10*ROW('Sanitation Data'!D45))="","",OFFSET('Sanitation Data'!$D$32,0,10*ROW('Sanitation Data'!D45)))</f>
        <v/>
      </c>
      <c r="CP51" s="370" t="str">
        <f ca="1">+IF(OFFSET('Sanitation Data'!$E$28,0,10*ROW('Sanitation Data'!E45))="","",OFFSET('Sanitation Data'!$E$28,0,10*ROW('Sanitation Data'!E45)))</f>
        <v/>
      </c>
      <c r="CQ51" s="370" t="str">
        <f ca="1">+IF(OFFSET('Sanitation Data'!$E$29,0,10*ROW('Sanitation Data'!E45))="","",OFFSET('Sanitation Data'!$E$29,0,10*ROW('Sanitation Data'!E45)))</f>
        <v/>
      </c>
      <c r="CR51" s="370" t="str">
        <f ca="1">+IF(OFFSET('Sanitation Data'!$E$30,0,10*ROW('Sanitation Data'!E45))="","",OFFSET('Sanitation Data'!$E$30,0,10*ROW('Sanitation Data'!E45)))</f>
        <v/>
      </c>
      <c r="CS51" s="370" t="str">
        <f ca="1">+IF(OFFSET('Sanitation Data'!$E$31,0,10*ROW('Sanitation Data'!E45))="","",OFFSET('Sanitation Data'!$E$31,0,10*ROW('Sanitation Data'!E45)))</f>
        <v/>
      </c>
      <c r="CT51" s="370" t="str">
        <f ca="1">+IF(OFFSET('Sanitation Data'!$E$32,0,10*ROW('Sanitation Data'!E45))="","",OFFSET('Sanitation Data'!$E$32,0,10*ROW('Sanitation Data'!E45)))</f>
        <v/>
      </c>
      <c r="CU51" s="370" t="str">
        <f ca="1">+IF(OFFSET('Sanitation Data'!$F$28,0,10*ROW('Sanitation Data'!F45))="","",OFFSET('Sanitation Data'!$F$28,0,10*ROW('Sanitation Data'!F45)))</f>
        <v/>
      </c>
      <c r="CV51" s="370" t="str">
        <f ca="1">+IF(OFFSET('Sanitation Data'!$F$29,0,10*ROW('Sanitation Data'!F45))="","",OFFSET('Sanitation Data'!$F$29,0,10*ROW('Sanitation Data'!F45)))</f>
        <v/>
      </c>
      <c r="CW51" s="370" t="str">
        <f ca="1">+IF(OFFSET('Sanitation Data'!$F$30,0,10*ROW('Sanitation Data'!F45))="","",OFFSET('Sanitation Data'!$F$30,0,10*ROW('Sanitation Data'!F45)))</f>
        <v/>
      </c>
      <c r="CX51" s="370" t="str">
        <f ca="1">+IF(OFFSET('Sanitation Data'!$F$31,0,10*ROW('Sanitation Data'!F45))="","",OFFSET('Sanitation Data'!$F$31,0,10*ROW('Sanitation Data'!F45)))</f>
        <v/>
      </c>
      <c r="CY51" s="370" t="str">
        <f ca="1">+IF(OFFSET('Sanitation Data'!$F$32,0,10*ROW('Sanitation Data'!F45))="","",OFFSET('Sanitation Data'!$F$32,0,10*ROW('Sanitation Data'!F45)))</f>
        <v/>
      </c>
      <c r="CZ51" s="370" t="str">
        <f ca="1">+IF(OFFSET('Sanitation Data'!$G$28,0,10*ROW('Sanitation Data'!G45))="","",OFFSET('Sanitation Data'!$G$28,0,10*ROW('Sanitation Data'!G45)))</f>
        <v/>
      </c>
      <c r="DA51" s="370" t="str">
        <f ca="1">+IF(OFFSET('Sanitation Data'!$G$29,0,10*ROW('Sanitation Data'!G45))="","",OFFSET('Sanitation Data'!$G$29,0,10*ROW('Sanitation Data'!G45)))</f>
        <v/>
      </c>
      <c r="DB51" s="370" t="str">
        <f ca="1">+IF(OFFSET('Sanitation Data'!$G$30,0,10*ROW('Sanitation Data'!G45))="","",OFFSET('Sanitation Data'!$G$30,0,10*ROW('Sanitation Data'!G45)))</f>
        <v/>
      </c>
      <c r="DC51" s="370" t="str">
        <f ca="1">+IF(OFFSET('Sanitation Data'!$G$31,0,10*ROW('Sanitation Data'!G45))="","",OFFSET('Sanitation Data'!$G$31,0,10*ROW('Sanitation Data'!G45)))</f>
        <v/>
      </c>
      <c r="DD51" s="370" t="str">
        <f ca="1">+IF(OFFSET('Sanitation Data'!$G$32,0,10*ROW('Sanitation Data'!G45))="","",OFFSET('Sanitation Data'!$G$32,0,10*ROW('Sanitation Data'!G45)))</f>
        <v/>
      </c>
      <c r="DE51" s="370" t="str">
        <f ca="1">+IF(OFFSET('Sanitation Data'!$H$28,0,10*ROW('Sanitation Data'!H45))="","",OFFSET('Sanitation Data'!$H$28,0,10*ROW('Sanitation Data'!H45)))</f>
        <v/>
      </c>
      <c r="DF51" s="370" t="str">
        <f ca="1">+IF(OFFSET('Sanitation Data'!$H$29,0,10*ROW('Sanitation Data'!H45))="","",OFFSET('Sanitation Data'!$H$29,0,10*ROW('Sanitation Data'!H45)))</f>
        <v/>
      </c>
      <c r="DG51" s="370" t="str">
        <f ca="1">+IF(OFFSET('Sanitation Data'!$H$30,0,10*ROW('Sanitation Data'!H45))="","",OFFSET('Sanitation Data'!$H$30,0,10*ROW('Sanitation Data'!H45)))</f>
        <v/>
      </c>
      <c r="DH51" s="370" t="str">
        <f ca="1">+IF(OFFSET('Sanitation Data'!$H$31,0,10*ROW('Sanitation Data'!H45))="","",OFFSET('Sanitation Data'!$H$31,0,10*ROW('Sanitation Data'!H45)))</f>
        <v/>
      </c>
      <c r="DI51" s="370" t="str">
        <f ca="1">+IF(OFFSET('Sanitation Data'!$H$32,0,10*ROW('Sanitation Data'!H45))="","",OFFSET('Sanitation Data'!$H$32,0,10*ROW('Sanitation Data'!H45)))</f>
        <v/>
      </c>
      <c r="DJ51" s="370" t="str">
        <f ca="1">+IF(OFFSET('Sanitation Data'!$I$28,0,10*ROW('Sanitation Data'!I45))="","",OFFSET('Sanitation Data'!$I$28,0,10*ROW('Sanitation Data'!I45)))</f>
        <v/>
      </c>
      <c r="DK51" s="370" t="str">
        <f ca="1">+IF(OFFSET('Sanitation Data'!$I$29,0,10*ROW('Sanitation Data'!I45))="","",OFFSET('Sanitation Data'!$I$29,0,10*ROW('Sanitation Data'!I45)))</f>
        <v/>
      </c>
      <c r="DL51" s="370" t="str">
        <f ca="1">+IF(OFFSET('Sanitation Data'!$I$30,0,10*ROW('Sanitation Data'!I45))="","",OFFSET('Sanitation Data'!$I$30,0,10*ROW('Sanitation Data'!I45)))</f>
        <v/>
      </c>
      <c r="DM51" s="370" t="str">
        <f ca="1">+IF(OFFSET('Sanitation Data'!$I$31,0,10*ROW('Sanitation Data'!I45))="","",OFFSET('Sanitation Data'!$I$31,0,10*ROW('Sanitation Data'!I45)))</f>
        <v/>
      </c>
      <c r="DN51" s="370" t="str">
        <f ca="1">+IF(OFFSET('Sanitation Data'!$I$32,0,10*ROW('Sanitation Data'!I45))="","",OFFSET('Sanitation Data'!$I$32,0,10*ROW('Sanitation Data'!I45)))</f>
        <v/>
      </c>
      <c r="DO51" s="370" t="str">
        <f ca="1">+IF(OFFSET('Hygiene Data'!$D$11,0,10*ROW('Hygiene Data'!D45))="","",OFFSET('Hygiene Data'!$D$11,0,10*ROW('Hygiene Data'!D45)))</f>
        <v/>
      </c>
      <c r="DP51" s="370" t="str">
        <f ca="1">+IF(OFFSET('Hygiene Data'!$D$12,0,10*ROW('Hygiene Data'!D45))="","",OFFSET('Hygiene Data'!$D$12,0,10*ROW('Hygiene Data'!D45)))</f>
        <v/>
      </c>
      <c r="DQ51" s="370" t="str">
        <f ca="1">+IF(OFFSET('Hygiene Data'!$D$13,0,10*ROW('Hygiene Data'!D45))="","",OFFSET('Hygiene Data'!$D$13,0,10*ROW('Hygiene Data'!D45)))</f>
        <v/>
      </c>
      <c r="DR51" s="370" t="str">
        <f ca="1">+IF(OFFSET('Hygiene Data'!$E$11,0,10*ROW('Hygiene Data'!E45))="","",OFFSET('Hygiene Data'!$E$11,0,10*ROW('Hygiene Data'!E45)))</f>
        <v/>
      </c>
      <c r="DS51" s="370" t="str">
        <f ca="1">+IF(OFFSET('Hygiene Data'!$E$12,0,10*ROW('Hygiene Data'!E45))="","",OFFSET('Hygiene Data'!$E$12,0,10*ROW('Hygiene Data'!E45)))</f>
        <v/>
      </c>
      <c r="DT51" s="370" t="str">
        <f ca="1">+IF(OFFSET('Hygiene Data'!$E$13,0,10*ROW('Hygiene Data'!E45))="","",OFFSET('Hygiene Data'!$E$13,0,10*ROW('Hygiene Data'!E45)))</f>
        <v/>
      </c>
      <c r="DU51" s="370" t="str">
        <f ca="1">+IF(OFFSET('Hygiene Data'!$F$11,0,10*ROW('Hygiene Data'!F45))="","",OFFSET('Hygiene Data'!$F$11,0,10*ROW('Hygiene Data'!F45)))</f>
        <v/>
      </c>
      <c r="DV51" s="370" t="str">
        <f ca="1">+IF(OFFSET('Hygiene Data'!$F$12,0,10*ROW('Hygiene Data'!F45))="","",OFFSET('Hygiene Data'!$F$12,0,10*ROW('Hygiene Data'!F45)))</f>
        <v/>
      </c>
      <c r="DW51" s="370" t="str">
        <f ca="1">+IF(OFFSET('Hygiene Data'!$F$13,0,10*ROW('Hygiene Data'!F45))="","",OFFSET('Hygiene Data'!$F$13,0,10*ROW('Hygiene Data'!F45)))</f>
        <v/>
      </c>
      <c r="DX51" s="370" t="str">
        <f ca="1">+IF(OFFSET('Hygiene Data'!$G$11,0,10*ROW('Hygiene Data'!G45))="","",OFFSET('Hygiene Data'!$G$11,0,10*ROW('Hygiene Data'!G45)))</f>
        <v/>
      </c>
      <c r="DY51" s="370" t="str">
        <f ca="1">+IF(OFFSET('Hygiene Data'!$G$12,0,10*ROW('Hygiene Data'!G45))="","",OFFSET('Hygiene Data'!$G$12,0,10*ROW('Hygiene Data'!G45)))</f>
        <v/>
      </c>
      <c r="DZ51" s="370" t="str">
        <f ca="1">+IF(OFFSET('Hygiene Data'!$G$13,0,10*ROW('Hygiene Data'!G45))="","",OFFSET('Hygiene Data'!$G$13,0,10*ROW('Hygiene Data'!G45)))</f>
        <v/>
      </c>
      <c r="EA51" s="370" t="str">
        <f ca="1">+IF(OFFSET('Hygiene Data'!$H$11,0,10*ROW('Hygiene Data'!H45))="","",OFFSET('Hygiene Data'!$H$11,0,10*ROW('Hygiene Data'!H45)))</f>
        <v/>
      </c>
      <c r="EB51" s="370" t="str">
        <f ca="1">+IF(OFFSET('Hygiene Data'!$H$12,0,10*ROW('Hygiene Data'!H45))="","",OFFSET('Hygiene Data'!$H$12,0,10*ROW('Hygiene Data'!H45)))</f>
        <v/>
      </c>
      <c r="EC51" s="370" t="str">
        <f ca="1">+IF(OFFSET('Hygiene Data'!$H$13,0,10*ROW('Hygiene Data'!H45))="","",OFFSET('Hygiene Data'!$H$13,0,10*ROW('Hygiene Data'!H45)))</f>
        <v/>
      </c>
      <c r="ED51" s="370" t="str">
        <f ca="1">+IF(OFFSET('Hygiene Data'!$I$11,0,10*ROW('Hygiene Data'!I45))="","",OFFSET('Hygiene Data'!$I$11,0,10*ROW('Hygiene Data'!I45)))</f>
        <v/>
      </c>
      <c r="EE51" s="370" t="str">
        <f ca="1">+IF(OFFSET('Hygiene Data'!$I$12,0,10*ROW('Hygiene Data'!I45))="","",OFFSET('Hygiene Data'!$I$12,0,10*ROW('Hygiene Data'!I45)))</f>
        <v/>
      </c>
      <c r="EF51" s="370" t="str">
        <f ca="1">+IF(OFFSET('Hygiene Data'!$I$13,0,10*ROW('Hygiene Data'!I45))="","",OFFSET('Hygiene Data'!$I$13,0,10*ROW('Hygiene Data'!I45)))</f>
        <v/>
      </c>
    </row>
    <row r="52" spans="1:136" x14ac:dyDescent="0.25">
      <c r="A52" s="479" t="str">
        <f ca="1">+IF(OFFSET('Water Data'!$B$2,0,10*ROW('Water Data'!E46))="","",OFFSET('Water Data'!$B$2,0,10*ROW('Water Data'!E46)))</f>
        <v/>
      </c>
      <c r="B52" s="47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6" t="str">
        <f t="shared" ca="1" si="0"/>
        <v/>
      </c>
      <c r="D52" s="50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0" t="str">
        <f ca="1">+IF(OFFSET('Water Data'!$D$27,0,10*ROW('Water Data'!D46))="","",OFFSET('Water Data'!$D$27,0,10*ROW('Water Data'!D46)))</f>
        <v/>
      </c>
      <c r="BT52" s="370" t="str">
        <f ca="1">+IF(OFFSET('Water Data'!$D$28,0,10*ROW('Water Data'!D46))="","",OFFSET('Water Data'!$D$28,0,10*ROW('Water Data'!D46)))</f>
        <v/>
      </c>
      <c r="BU52" s="370" t="str">
        <f ca="1">+IF(OFFSET('Water Data'!$D$29,0,10*ROW('Water Data'!D46))="","",OFFSET('Water Data'!$D$29,0,10*ROW('Water Data'!D46)))</f>
        <v/>
      </c>
      <c r="BV52" s="370" t="str">
        <f ca="1">+IF(OFFSET('Water Data'!$E$27,0,10*ROW('Water Data'!E46))="","",OFFSET('Water Data'!$E$27,0,10*ROW('Water Data'!E46)))</f>
        <v/>
      </c>
      <c r="BW52" s="370" t="str">
        <f ca="1">+IF(OFFSET('Water Data'!$E$28,0,10*ROW('Water Data'!E46))="","",OFFSET('Water Data'!$E$28,0,10*ROW('Water Data'!E46)))</f>
        <v/>
      </c>
      <c r="BX52" s="370" t="str">
        <f ca="1">+IF(OFFSET('Water Data'!$E$29,0,10*ROW('Water Data'!E46))="","",OFFSET('Water Data'!$E$29,0,10*ROW('Water Data'!E46)))</f>
        <v/>
      </c>
      <c r="BY52" s="370" t="str">
        <f ca="1">+IF(OFFSET('Water Data'!$F$27,0,10*ROW('Water Data'!F46))="","",OFFSET('Water Data'!$F$27,0,10*ROW('Water Data'!F46)))</f>
        <v/>
      </c>
      <c r="BZ52" s="370" t="str">
        <f ca="1">+IF(OFFSET('Water Data'!$F$28,0,10*ROW('Water Data'!F46))="","",OFFSET('Water Data'!$F$28,0,10*ROW('Water Data'!F46)))</f>
        <v/>
      </c>
      <c r="CA52" s="370" t="str">
        <f ca="1">+IF(OFFSET('Water Data'!$F$29,0,10*ROW('Water Data'!F46))="","",OFFSET('Water Data'!$F$29,0,10*ROW('Water Data'!F46)))</f>
        <v/>
      </c>
      <c r="CB52" s="370" t="str">
        <f ca="1">+IF(OFFSET('Water Data'!$G$27,0,10*ROW('Water Data'!G46))="","",OFFSET('Water Data'!$G$27,0,10*ROW('Water Data'!G46)))</f>
        <v/>
      </c>
      <c r="CC52" s="370" t="str">
        <f ca="1">+IF(OFFSET('Water Data'!$G$28,0,10*ROW('Water Data'!G46))="","",OFFSET('Water Data'!$G$28,0,10*ROW('Water Data'!G46)))</f>
        <v/>
      </c>
      <c r="CD52" s="370" t="str">
        <f ca="1">+IF(OFFSET('Water Data'!$G$29,0,10*ROW('Water Data'!G46))="","",OFFSET('Water Data'!$G$29,0,10*ROW('Water Data'!G46)))</f>
        <v/>
      </c>
      <c r="CE52" s="370" t="str">
        <f ca="1">+IF(OFFSET('Water Data'!$H$27,0,10*ROW('Water Data'!H46))="","",OFFSET('Water Data'!$H$27,0,10*ROW('Water Data'!H46)))</f>
        <v/>
      </c>
      <c r="CF52" s="370" t="str">
        <f ca="1">+IF(OFFSET('Water Data'!$H$28,0,10*ROW('Water Data'!H46))="","",OFFSET('Water Data'!$H$28,0,10*ROW('Water Data'!H46)))</f>
        <v/>
      </c>
      <c r="CG52" s="370" t="str">
        <f ca="1">+IF(OFFSET('Water Data'!$H$29,0,10*ROW('Water Data'!H46))="","",OFFSET('Water Data'!$H$29,0,10*ROW('Water Data'!H46)))</f>
        <v/>
      </c>
      <c r="CH52" s="370" t="str">
        <f ca="1">+IF(OFFSET('Water Data'!$I$27,0,10*ROW('Water Data'!I46))="","",OFFSET('Water Data'!$I$27,0,10*ROW('Water Data'!I46)))</f>
        <v/>
      </c>
      <c r="CI52" s="370" t="str">
        <f ca="1">+IF(OFFSET('Water Data'!$I$28,0,10*ROW('Water Data'!I46))="","",OFFSET('Water Data'!$I$28,0,10*ROW('Water Data'!I46)))</f>
        <v/>
      </c>
      <c r="CJ52" s="370" t="str">
        <f ca="1">+IF(OFFSET('Water Data'!$I$29,0,10*ROW('Water Data'!I46))="","",OFFSET('Water Data'!$I$29,0,10*ROW('Water Data'!I46)))</f>
        <v/>
      </c>
      <c r="CK52" s="370" t="str">
        <f ca="1">+IF(OFFSET('Sanitation Data'!$D$28,0,10*ROW('Sanitation Data'!D46))="","",OFFSET('Sanitation Data'!$D$28,0,10*ROW('Sanitation Data'!D46)))</f>
        <v/>
      </c>
      <c r="CL52" s="370" t="str">
        <f ca="1">+IF(OFFSET('Sanitation Data'!$D$29,0,10*ROW('Sanitation Data'!D46))="","",OFFSET('Sanitation Data'!$D$29,0,10*ROW('Sanitation Data'!D46)))</f>
        <v/>
      </c>
      <c r="CM52" s="370" t="str">
        <f ca="1">+IF(OFFSET('Sanitation Data'!$D$30,0,10*ROW('Sanitation Data'!D46))="","",OFFSET('Sanitation Data'!$D$30,0,10*ROW('Sanitation Data'!D46)))</f>
        <v/>
      </c>
      <c r="CN52" s="370" t="str">
        <f ca="1">+IF(OFFSET('Sanitation Data'!$D$31,0,10*ROW('Sanitation Data'!D46))="","",OFFSET('Sanitation Data'!$D$31,0,10*ROW('Sanitation Data'!D46)))</f>
        <v/>
      </c>
      <c r="CO52" s="370" t="str">
        <f ca="1">+IF(OFFSET('Sanitation Data'!$D$32,0,10*ROW('Sanitation Data'!D46))="","",OFFSET('Sanitation Data'!$D$32,0,10*ROW('Sanitation Data'!D46)))</f>
        <v/>
      </c>
      <c r="CP52" s="370" t="str">
        <f ca="1">+IF(OFFSET('Sanitation Data'!$E$28,0,10*ROW('Sanitation Data'!E46))="","",OFFSET('Sanitation Data'!$E$28,0,10*ROW('Sanitation Data'!E46)))</f>
        <v/>
      </c>
      <c r="CQ52" s="370" t="str">
        <f ca="1">+IF(OFFSET('Sanitation Data'!$E$29,0,10*ROW('Sanitation Data'!E46))="","",OFFSET('Sanitation Data'!$E$29,0,10*ROW('Sanitation Data'!E46)))</f>
        <v/>
      </c>
      <c r="CR52" s="370" t="str">
        <f ca="1">+IF(OFFSET('Sanitation Data'!$E$30,0,10*ROW('Sanitation Data'!E46))="","",OFFSET('Sanitation Data'!$E$30,0,10*ROW('Sanitation Data'!E46)))</f>
        <v/>
      </c>
      <c r="CS52" s="370" t="str">
        <f ca="1">+IF(OFFSET('Sanitation Data'!$E$31,0,10*ROW('Sanitation Data'!E46))="","",OFFSET('Sanitation Data'!$E$31,0,10*ROW('Sanitation Data'!E46)))</f>
        <v/>
      </c>
      <c r="CT52" s="370" t="str">
        <f ca="1">+IF(OFFSET('Sanitation Data'!$E$32,0,10*ROW('Sanitation Data'!E46))="","",OFFSET('Sanitation Data'!$E$32,0,10*ROW('Sanitation Data'!E46)))</f>
        <v/>
      </c>
      <c r="CU52" s="370" t="str">
        <f ca="1">+IF(OFFSET('Sanitation Data'!$F$28,0,10*ROW('Sanitation Data'!F46))="","",OFFSET('Sanitation Data'!$F$28,0,10*ROW('Sanitation Data'!F46)))</f>
        <v/>
      </c>
      <c r="CV52" s="370" t="str">
        <f ca="1">+IF(OFFSET('Sanitation Data'!$F$29,0,10*ROW('Sanitation Data'!F46))="","",OFFSET('Sanitation Data'!$F$29,0,10*ROW('Sanitation Data'!F46)))</f>
        <v/>
      </c>
      <c r="CW52" s="370" t="str">
        <f ca="1">+IF(OFFSET('Sanitation Data'!$F$30,0,10*ROW('Sanitation Data'!F46))="","",OFFSET('Sanitation Data'!$F$30,0,10*ROW('Sanitation Data'!F46)))</f>
        <v/>
      </c>
      <c r="CX52" s="370" t="str">
        <f ca="1">+IF(OFFSET('Sanitation Data'!$F$31,0,10*ROW('Sanitation Data'!F46))="","",OFFSET('Sanitation Data'!$F$31,0,10*ROW('Sanitation Data'!F46)))</f>
        <v/>
      </c>
      <c r="CY52" s="370" t="str">
        <f ca="1">+IF(OFFSET('Sanitation Data'!$F$32,0,10*ROW('Sanitation Data'!F46))="","",OFFSET('Sanitation Data'!$F$32,0,10*ROW('Sanitation Data'!F46)))</f>
        <v/>
      </c>
      <c r="CZ52" s="370" t="str">
        <f ca="1">+IF(OFFSET('Sanitation Data'!$G$28,0,10*ROW('Sanitation Data'!G46))="","",OFFSET('Sanitation Data'!$G$28,0,10*ROW('Sanitation Data'!G46)))</f>
        <v/>
      </c>
      <c r="DA52" s="370" t="str">
        <f ca="1">+IF(OFFSET('Sanitation Data'!$G$29,0,10*ROW('Sanitation Data'!G46))="","",OFFSET('Sanitation Data'!$G$29,0,10*ROW('Sanitation Data'!G46)))</f>
        <v/>
      </c>
      <c r="DB52" s="370" t="str">
        <f ca="1">+IF(OFFSET('Sanitation Data'!$G$30,0,10*ROW('Sanitation Data'!G46))="","",OFFSET('Sanitation Data'!$G$30,0,10*ROW('Sanitation Data'!G46)))</f>
        <v/>
      </c>
      <c r="DC52" s="370" t="str">
        <f ca="1">+IF(OFFSET('Sanitation Data'!$G$31,0,10*ROW('Sanitation Data'!G46))="","",OFFSET('Sanitation Data'!$G$31,0,10*ROW('Sanitation Data'!G46)))</f>
        <v/>
      </c>
      <c r="DD52" s="370" t="str">
        <f ca="1">+IF(OFFSET('Sanitation Data'!$G$32,0,10*ROW('Sanitation Data'!G46))="","",OFFSET('Sanitation Data'!$G$32,0,10*ROW('Sanitation Data'!G46)))</f>
        <v/>
      </c>
      <c r="DE52" s="370" t="str">
        <f ca="1">+IF(OFFSET('Sanitation Data'!$H$28,0,10*ROW('Sanitation Data'!H46))="","",OFFSET('Sanitation Data'!$H$28,0,10*ROW('Sanitation Data'!H46)))</f>
        <v/>
      </c>
      <c r="DF52" s="370" t="str">
        <f ca="1">+IF(OFFSET('Sanitation Data'!$H$29,0,10*ROW('Sanitation Data'!H46))="","",OFFSET('Sanitation Data'!$H$29,0,10*ROW('Sanitation Data'!H46)))</f>
        <v/>
      </c>
      <c r="DG52" s="370" t="str">
        <f ca="1">+IF(OFFSET('Sanitation Data'!$H$30,0,10*ROW('Sanitation Data'!H46))="","",OFFSET('Sanitation Data'!$H$30,0,10*ROW('Sanitation Data'!H46)))</f>
        <v/>
      </c>
      <c r="DH52" s="370" t="str">
        <f ca="1">+IF(OFFSET('Sanitation Data'!$H$31,0,10*ROW('Sanitation Data'!H46))="","",OFFSET('Sanitation Data'!$H$31,0,10*ROW('Sanitation Data'!H46)))</f>
        <v/>
      </c>
      <c r="DI52" s="370" t="str">
        <f ca="1">+IF(OFFSET('Sanitation Data'!$H$32,0,10*ROW('Sanitation Data'!H46))="","",OFFSET('Sanitation Data'!$H$32,0,10*ROW('Sanitation Data'!H46)))</f>
        <v/>
      </c>
      <c r="DJ52" s="370" t="str">
        <f ca="1">+IF(OFFSET('Sanitation Data'!$I$28,0,10*ROW('Sanitation Data'!I46))="","",OFFSET('Sanitation Data'!$I$28,0,10*ROW('Sanitation Data'!I46)))</f>
        <v/>
      </c>
      <c r="DK52" s="370" t="str">
        <f ca="1">+IF(OFFSET('Sanitation Data'!$I$29,0,10*ROW('Sanitation Data'!I46))="","",OFFSET('Sanitation Data'!$I$29,0,10*ROW('Sanitation Data'!I46)))</f>
        <v/>
      </c>
      <c r="DL52" s="370" t="str">
        <f ca="1">+IF(OFFSET('Sanitation Data'!$I$30,0,10*ROW('Sanitation Data'!I46))="","",OFFSET('Sanitation Data'!$I$30,0,10*ROW('Sanitation Data'!I46)))</f>
        <v/>
      </c>
      <c r="DM52" s="370" t="str">
        <f ca="1">+IF(OFFSET('Sanitation Data'!$I$31,0,10*ROW('Sanitation Data'!I46))="","",OFFSET('Sanitation Data'!$I$31,0,10*ROW('Sanitation Data'!I46)))</f>
        <v/>
      </c>
      <c r="DN52" s="370" t="str">
        <f ca="1">+IF(OFFSET('Sanitation Data'!$I$32,0,10*ROW('Sanitation Data'!I46))="","",OFFSET('Sanitation Data'!$I$32,0,10*ROW('Sanitation Data'!I46)))</f>
        <v/>
      </c>
      <c r="DO52" s="370" t="str">
        <f ca="1">+IF(OFFSET('Hygiene Data'!$D$11,0,10*ROW('Hygiene Data'!D46))="","",OFFSET('Hygiene Data'!$D$11,0,10*ROW('Hygiene Data'!D46)))</f>
        <v/>
      </c>
      <c r="DP52" s="370" t="str">
        <f ca="1">+IF(OFFSET('Hygiene Data'!$D$12,0,10*ROW('Hygiene Data'!D46))="","",OFFSET('Hygiene Data'!$D$12,0,10*ROW('Hygiene Data'!D46)))</f>
        <v/>
      </c>
      <c r="DQ52" s="370" t="str">
        <f ca="1">+IF(OFFSET('Hygiene Data'!$D$13,0,10*ROW('Hygiene Data'!D46))="","",OFFSET('Hygiene Data'!$D$13,0,10*ROW('Hygiene Data'!D46)))</f>
        <v/>
      </c>
      <c r="DR52" s="370" t="str">
        <f ca="1">+IF(OFFSET('Hygiene Data'!$E$11,0,10*ROW('Hygiene Data'!E46))="","",OFFSET('Hygiene Data'!$E$11,0,10*ROW('Hygiene Data'!E46)))</f>
        <v/>
      </c>
      <c r="DS52" s="370" t="str">
        <f ca="1">+IF(OFFSET('Hygiene Data'!$E$12,0,10*ROW('Hygiene Data'!E46))="","",OFFSET('Hygiene Data'!$E$12,0,10*ROW('Hygiene Data'!E46)))</f>
        <v/>
      </c>
      <c r="DT52" s="370" t="str">
        <f ca="1">+IF(OFFSET('Hygiene Data'!$E$13,0,10*ROW('Hygiene Data'!E46))="","",OFFSET('Hygiene Data'!$E$13,0,10*ROW('Hygiene Data'!E46)))</f>
        <v/>
      </c>
      <c r="DU52" s="370" t="str">
        <f ca="1">+IF(OFFSET('Hygiene Data'!$F$11,0,10*ROW('Hygiene Data'!F46))="","",OFFSET('Hygiene Data'!$F$11,0,10*ROW('Hygiene Data'!F46)))</f>
        <v/>
      </c>
      <c r="DV52" s="370" t="str">
        <f ca="1">+IF(OFFSET('Hygiene Data'!$F$12,0,10*ROW('Hygiene Data'!F46))="","",OFFSET('Hygiene Data'!$F$12,0,10*ROW('Hygiene Data'!F46)))</f>
        <v/>
      </c>
      <c r="DW52" s="370" t="str">
        <f ca="1">+IF(OFFSET('Hygiene Data'!$F$13,0,10*ROW('Hygiene Data'!F46))="","",OFFSET('Hygiene Data'!$F$13,0,10*ROW('Hygiene Data'!F46)))</f>
        <v/>
      </c>
      <c r="DX52" s="370" t="str">
        <f ca="1">+IF(OFFSET('Hygiene Data'!$G$11,0,10*ROW('Hygiene Data'!G46))="","",OFFSET('Hygiene Data'!$G$11,0,10*ROW('Hygiene Data'!G46)))</f>
        <v/>
      </c>
      <c r="DY52" s="370" t="str">
        <f ca="1">+IF(OFFSET('Hygiene Data'!$G$12,0,10*ROW('Hygiene Data'!G46))="","",OFFSET('Hygiene Data'!$G$12,0,10*ROW('Hygiene Data'!G46)))</f>
        <v/>
      </c>
      <c r="DZ52" s="370" t="str">
        <f ca="1">+IF(OFFSET('Hygiene Data'!$G$13,0,10*ROW('Hygiene Data'!G46))="","",OFFSET('Hygiene Data'!$G$13,0,10*ROW('Hygiene Data'!G46)))</f>
        <v/>
      </c>
      <c r="EA52" s="370" t="str">
        <f ca="1">+IF(OFFSET('Hygiene Data'!$H$11,0,10*ROW('Hygiene Data'!H46))="","",OFFSET('Hygiene Data'!$H$11,0,10*ROW('Hygiene Data'!H46)))</f>
        <v/>
      </c>
      <c r="EB52" s="370" t="str">
        <f ca="1">+IF(OFFSET('Hygiene Data'!$H$12,0,10*ROW('Hygiene Data'!H46))="","",OFFSET('Hygiene Data'!$H$12,0,10*ROW('Hygiene Data'!H46)))</f>
        <v/>
      </c>
      <c r="EC52" s="370" t="str">
        <f ca="1">+IF(OFFSET('Hygiene Data'!$H$13,0,10*ROW('Hygiene Data'!H46))="","",OFFSET('Hygiene Data'!$H$13,0,10*ROW('Hygiene Data'!H46)))</f>
        <v/>
      </c>
      <c r="ED52" s="370" t="str">
        <f ca="1">+IF(OFFSET('Hygiene Data'!$I$11,0,10*ROW('Hygiene Data'!I46))="","",OFFSET('Hygiene Data'!$I$11,0,10*ROW('Hygiene Data'!I46)))</f>
        <v/>
      </c>
      <c r="EE52" s="370" t="str">
        <f ca="1">+IF(OFFSET('Hygiene Data'!$I$12,0,10*ROW('Hygiene Data'!I46))="","",OFFSET('Hygiene Data'!$I$12,0,10*ROW('Hygiene Data'!I46)))</f>
        <v/>
      </c>
      <c r="EF52" s="370" t="str">
        <f ca="1">+IF(OFFSET('Hygiene Data'!$I$13,0,10*ROW('Hygiene Data'!I46))="","",OFFSET('Hygiene Data'!$I$13,0,10*ROW('Hygiene Data'!I46)))</f>
        <v/>
      </c>
    </row>
    <row r="53" spans="1:136" x14ac:dyDescent="0.25">
      <c r="A53" s="479" t="str">
        <f ca="1">+IF(OFFSET('Water Data'!$B$2,0,10*ROW('Water Data'!E47))="","",OFFSET('Water Data'!$B$2,0,10*ROW('Water Data'!E47)))</f>
        <v/>
      </c>
      <c r="B53" s="47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6" t="str">
        <f t="shared" ca="1" si="0"/>
        <v/>
      </c>
      <c r="D53" s="50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0" t="str">
        <f ca="1">+IF(OFFSET('Water Data'!$D$27,0,10*ROW('Water Data'!D47))="","",OFFSET('Water Data'!$D$27,0,10*ROW('Water Data'!D47)))</f>
        <v/>
      </c>
      <c r="BT53" s="370" t="str">
        <f ca="1">+IF(OFFSET('Water Data'!$D$28,0,10*ROW('Water Data'!D47))="","",OFFSET('Water Data'!$D$28,0,10*ROW('Water Data'!D47)))</f>
        <v/>
      </c>
      <c r="BU53" s="370" t="str">
        <f ca="1">+IF(OFFSET('Water Data'!$D$29,0,10*ROW('Water Data'!D47))="","",OFFSET('Water Data'!$D$29,0,10*ROW('Water Data'!D47)))</f>
        <v/>
      </c>
      <c r="BV53" s="370" t="str">
        <f ca="1">+IF(OFFSET('Water Data'!$E$27,0,10*ROW('Water Data'!E47))="","",OFFSET('Water Data'!$E$27,0,10*ROW('Water Data'!E47)))</f>
        <v/>
      </c>
      <c r="BW53" s="370" t="str">
        <f ca="1">+IF(OFFSET('Water Data'!$E$28,0,10*ROW('Water Data'!E47))="","",OFFSET('Water Data'!$E$28,0,10*ROW('Water Data'!E47)))</f>
        <v/>
      </c>
      <c r="BX53" s="370" t="str">
        <f ca="1">+IF(OFFSET('Water Data'!$E$29,0,10*ROW('Water Data'!E47))="","",OFFSET('Water Data'!$E$29,0,10*ROW('Water Data'!E47)))</f>
        <v/>
      </c>
      <c r="BY53" s="370" t="str">
        <f ca="1">+IF(OFFSET('Water Data'!$F$27,0,10*ROW('Water Data'!F47))="","",OFFSET('Water Data'!$F$27,0,10*ROW('Water Data'!F47)))</f>
        <v/>
      </c>
      <c r="BZ53" s="370" t="str">
        <f ca="1">+IF(OFFSET('Water Data'!$F$28,0,10*ROW('Water Data'!F47))="","",OFFSET('Water Data'!$F$28,0,10*ROW('Water Data'!F47)))</f>
        <v/>
      </c>
      <c r="CA53" s="370" t="str">
        <f ca="1">+IF(OFFSET('Water Data'!$F$29,0,10*ROW('Water Data'!F47))="","",OFFSET('Water Data'!$F$29,0,10*ROW('Water Data'!F47)))</f>
        <v/>
      </c>
      <c r="CB53" s="370" t="str">
        <f ca="1">+IF(OFFSET('Water Data'!$G$27,0,10*ROW('Water Data'!G47))="","",OFFSET('Water Data'!$G$27,0,10*ROW('Water Data'!G47)))</f>
        <v/>
      </c>
      <c r="CC53" s="370" t="str">
        <f ca="1">+IF(OFFSET('Water Data'!$G$28,0,10*ROW('Water Data'!G47))="","",OFFSET('Water Data'!$G$28,0,10*ROW('Water Data'!G47)))</f>
        <v/>
      </c>
      <c r="CD53" s="370" t="str">
        <f ca="1">+IF(OFFSET('Water Data'!$G$29,0,10*ROW('Water Data'!G47))="","",OFFSET('Water Data'!$G$29,0,10*ROW('Water Data'!G47)))</f>
        <v/>
      </c>
      <c r="CE53" s="370" t="str">
        <f ca="1">+IF(OFFSET('Water Data'!$H$27,0,10*ROW('Water Data'!H47))="","",OFFSET('Water Data'!$H$27,0,10*ROW('Water Data'!H47)))</f>
        <v/>
      </c>
      <c r="CF53" s="370" t="str">
        <f ca="1">+IF(OFFSET('Water Data'!$H$28,0,10*ROW('Water Data'!H47))="","",OFFSET('Water Data'!$H$28,0,10*ROW('Water Data'!H47)))</f>
        <v/>
      </c>
      <c r="CG53" s="370" t="str">
        <f ca="1">+IF(OFFSET('Water Data'!$H$29,0,10*ROW('Water Data'!H47))="","",OFFSET('Water Data'!$H$29,0,10*ROW('Water Data'!H47)))</f>
        <v/>
      </c>
      <c r="CH53" s="370" t="str">
        <f ca="1">+IF(OFFSET('Water Data'!$I$27,0,10*ROW('Water Data'!I47))="","",OFFSET('Water Data'!$I$27,0,10*ROW('Water Data'!I47)))</f>
        <v/>
      </c>
      <c r="CI53" s="370" t="str">
        <f ca="1">+IF(OFFSET('Water Data'!$I$28,0,10*ROW('Water Data'!I47))="","",OFFSET('Water Data'!$I$28,0,10*ROW('Water Data'!I47)))</f>
        <v/>
      </c>
      <c r="CJ53" s="370" t="str">
        <f ca="1">+IF(OFFSET('Water Data'!$I$29,0,10*ROW('Water Data'!I47))="","",OFFSET('Water Data'!$I$29,0,10*ROW('Water Data'!I47)))</f>
        <v/>
      </c>
      <c r="CK53" s="370" t="str">
        <f ca="1">+IF(OFFSET('Sanitation Data'!$D$28,0,10*ROW('Sanitation Data'!D47))="","",OFFSET('Sanitation Data'!$D$28,0,10*ROW('Sanitation Data'!D47)))</f>
        <v/>
      </c>
      <c r="CL53" s="370" t="str">
        <f ca="1">+IF(OFFSET('Sanitation Data'!$D$29,0,10*ROW('Sanitation Data'!D47))="","",OFFSET('Sanitation Data'!$D$29,0,10*ROW('Sanitation Data'!D47)))</f>
        <v/>
      </c>
      <c r="CM53" s="370" t="str">
        <f ca="1">+IF(OFFSET('Sanitation Data'!$D$30,0,10*ROW('Sanitation Data'!D47))="","",OFFSET('Sanitation Data'!$D$30,0,10*ROW('Sanitation Data'!D47)))</f>
        <v/>
      </c>
      <c r="CN53" s="370" t="str">
        <f ca="1">+IF(OFFSET('Sanitation Data'!$D$31,0,10*ROW('Sanitation Data'!D47))="","",OFFSET('Sanitation Data'!$D$31,0,10*ROW('Sanitation Data'!D47)))</f>
        <v/>
      </c>
      <c r="CO53" s="370" t="str">
        <f ca="1">+IF(OFFSET('Sanitation Data'!$D$32,0,10*ROW('Sanitation Data'!D47))="","",OFFSET('Sanitation Data'!$D$32,0,10*ROW('Sanitation Data'!D47)))</f>
        <v/>
      </c>
      <c r="CP53" s="370" t="str">
        <f ca="1">+IF(OFFSET('Sanitation Data'!$E$28,0,10*ROW('Sanitation Data'!E47))="","",OFFSET('Sanitation Data'!$E$28,0,10*ROW('Sanitation Data'!E47)))</f>
        <v/>
      </c>
      <c r="CQ53" s="370" t="str">
        <f ca="1">+IF(OFFSET('Sanitation Data'!$E$29,0,10*ROW('Sanitation Data'!E47))="","",OFFSET('Sanitation Data'!$E$29,0,10*ROW('Sanitation Data'!E47)))</f>
        <v/>
      </c>
      <c r="CR53" s="370" t="str">
        <f ca="1">+IF(OFFSET('Sanitation Data'!$E$30,0,10*ROW('Sanitation Data'!E47))="","",OFFSET('Sanitation Data'!$E$30,0,10*ROW('Sanitation Data'!E47)))</f>
        <v/>
      </c>
      <c r="CS53" s="370" t="str">
        <f ca="1">+IF(OFFSET('Sanitation Data'!$E$31,0,10*ROW('Sanitation Data'!E47))="","",OFFSET('Sanitation Data'!$E$31,0,10*ROW('Sanitation Data'!E47)))</f>
        <v/>
      </c>
      <c r="CT53" s="370" t="str">
        <f ca="1">+IF(OFFSET('Sanitation Data'!$E$32,0,10*ROW('Sanitation Data'!E47))="","",OFFSET('Sanitation Data'!$E$32,0,10*ROW('Sanitation Data'!E47)))</f>
        <v/>
      </c>
      <c r="CU53" s="370" t="str">
        <f ca="1">+IF(OFFSET('Sanitation Data'!$F$28,0,10*ROW('Sanitation Data'!F47))="","",OFFSET('Sanitation Data'!$F$28,0,10*ROW('Sanitation Data'!F47)))</f>
        <v/>
      </c>
      <c r="CV53" s="370" t="str">
        <f ca="1">+IF(OFFSET('Sanitation Data'!$F$29,0,10*ROW('Sanitation Data'!F47))="","",OFFSET('Sanitation Data'!$F$29,0,10*ROW('Sanitation Data'!F47)))</f>
        <v/>
      </c>
      <c r="CW53" s="370" t="str">
        <f ca="1">+IF(OFFSET('Sanitation Data'!$F$30,0,10*ROW('Sanitation Data'!F47))="","",OFFSET('Sanitation Data'!$F$30,0,10*ROW('Sanitation Data'!F47)))</f>
        <v/>
      </c>
      <c r="CX53" s="370" t="str">
        <f ca="1">+IF(OFFSET('Sanitation Data'!$F$31,0,10*ROW('Sanitation Data'!F47))="","",OFFSET('Sanitation Data'!$F$31,0,10*ROW('Sanitation Data'!F47)))</f>
        <v/>
      </c>
      <c r="CY53" s="370" t="str">
        <f ca="1">+IF(OFFSET('Sanitation Data'!$F$32,0,10*ROW('Sanitation Data'!F47))="","",OFFSET('Sanitation Data'!$F$32,0,10*ROW('Sanitation Data'!F47)))</f>
        <v/>
      </c>
      <c r="CZ53" s="370" t="str">
        <f ca="1">+IF(OFFSET('Sanitation Data'!$G$28,0,10*ROW('Sanitation Data'!G47))="","",OFFSET('Sanitation Data'!$G$28,0,10*ROW('Sanitation Data'!G47)))</f>
        <v/>
      </c>
      <c r="DA53" s="370" t="str">
        <f ca="1">+IF(OFFSET('Sanitation Data'!$G$29,0,10*ROW('Sanitation Data'!G47))="","",OFFSET('Sanitation Data'!$G$29,0,10*ROW('Sanitation Data'!G47)))</f>
        <v/>
      </c>
      <c r="DB53" s="370" t="str">
        <f ca="1">+IF(OFFSET('Sanitation Data'!$G$30,0,10*ROW('Sanitation Data'!G47))="","",OFFSET('Sanitation Data'!$G$30,0,10*ROW('Sanitation Data'!G47)))</f>
        <v/>
      </c>
      <c r="DC53" s="370" t="str">
        <f ca="1">+IF(OFFSET('Sanitation Data'!$G$31,0,10*ROW('Sanitation Data'!G47))="","",OFFSET('Sanitation Data'!$G$31,0,10*ROW('Sanitation Data'!G47)))</f>
        <v/>
      </c>
      <c r="DD53" s="370" t="str">
        <f ca="1">+IF(OFFSET('Sanitation Data'!$G$32,0,10*ROW('Sanitation Data'!G47))="","",OFFSET('Sanitation Data'!$G$32,0,10*ROW('Sanitation Data'!G47)))</f>
        <v/>
      </c>
      <c r="DE53" s="370" t="str">
        <f ca="1">+IF(OFFSET('Sanitation Data'!$H$28,0,10*ROW('Sanitation Data'!H47))="","",OFFSET('Sanitation Data'!$H$28,0,10*ROW('Sanitation Data'!H47)))</f>
        <v/>
      </c>
      <c r="DF53" s="370" t="str">
        <f ca="1">+IF(OFFSET('Sanitation Data'!$H$29,0,10*ROW('Sanitation Data'!H47))="","",OFFSET('Sanitation Data'!$H$29,0,10*ROW('Sanitation Data'!H47)))</f>
        <v/>
      </c>
      <c r="DG53" s="370" t="str">
        <f ca="1">+IF(OFFSET('Sanitation Data'!$H$30,0,10*ROW('Sanitation Data'!H47))="","",OFFSET('Sanitation Data'!$H$30,0,10*ROW('Sanitation Data'!H47)))</f>
        <v/>
      </c>
      <c r="DH53" s="370" t="str">
        <f ca="1">+IF(OFFSET('Sanitation Data'!$H$31,0,10*ROW('Sanitation Data'!H47))="","",OFFSET('Sanitation Data'!$H$31,0,10*ROW('Sanitation Data'!H47)))</f>
        <v/>
      </c>
      <c r="DI53" s="370" t="str">
        <f ca="1">+IF(OFFSET('Sanitation Data'!$H$32,0,10*ROW('Sanitation Data'!H47))="","",OFFSET('Sanitation Data'!$H$32,0,10*ROW('Sanitation Data'!H47)))</f>
        <v/>
      </c>
      <c r="DJ53" s="370" t="str">
        <f ca="1">+IF(OFFSET('Sanitation Data'!$I$28,0,10*ROW('Sanitation Data'!I47))="","",OFFSET('Sanitation Data'!$I$28,0,10*ROW('Sanitation Data'!I47)))</f>
        <v/>
      </c>
      <c r="DK53" s="370" t="str">
        <f ca="1">+IF(OFFSET('Sanitation Data'!$I$29,0,10*ROW('Sanitation Data'!I47))="","",OFFSET('Sanitation Data'!$I$29,0,10*ROW('Sanitation Data'!I47)))</f>
        <v/>
      </c>
      <c r="DL53" s="370" t="str">
        <f ca="1">+IF(OFFSET('Sanitation Data'!$I$30,0,10*ROW('Sanitation Data'!I47))="","",OFFSET('Sanitation Data'!$I$30,0,10*ROW('Sanitation Data'!I47)))</f>
        <v/>
      </c>
      <c r="DM53" s="370" t="str">
        <f ca="1">+IF(OFFSET('Sanitation Data'!$I$31,0,10*ROW('Sanitation Data'!I47))="","",OFFSET('Sanitation Data'!$I$31,0,10*ROW('Sanitation Data'!I47)))</f>
        <v/>
      </c>
      <c r="DN53" s="370" t="str">
        <f ca="1">+IF(OFFSET('Sanitation Data'!$I$32,0,10*ROW('Sanitation Data'!I47))="","",OFFSET('Sanitation Data'!$I$32,0,10*ROW('Sanitation Data'!I47)))</f>
        <v/>
      </c>
      <c r="DO53" s="370" t="str">
        <f ca="1">+IF(OFFSET('Hygiene Data'!$D$11,0,10*ROW('Hygiene Data'!D47))="","",OFFSET('Hygiene Data'!$D$11,0,10*ROW('Hygiene Data'!D47)))</f>
        <v/>
      </c>
      <c r="DP53" s="370" t="str">
        <f ca="1">+IF(OFFSET('Hygiene Data'!$D$12,0,10*ROW('Hygiene Data'!D47))="","",OFFSET('Hygiene Data'!$D$12,0,10*ROW('Hygiene Data'!D47)))</f>
        <v/>
      </c>
      <c r="DQ53" s="370" t="str">
        <f ca="1">+IF(OFFSET('Hygiene Data'!$D$13,0,10*ROW('Hygiene Data'!D47))="","",OFFSET('Hygiene Data'!$D$13,0,10*ROW('Hygiene Data'!D47)))</f>
        <v/>
      </c>
      <c r="DR53" s="370" t="str">
        <f ca="1">+IF(OFFSET('Hygiene Data'!$E$11,0,10*ROW('Hygiene Data'!E47))="","",OFFSET('Hygiene Data'!$E$11,0,10*ROW('Hygiene Data'!E47)))</f>
        <v/>
      </c>
      <c r="DS53" s="370" t="str">
        <f ca="1">+IF(OFFSET('Hygiene Data'!$E$12,0,10*ROW('Hygiene Data'!E47))="","",OFFSET('Hygiene Data'!$E$12,0,10*ROW('Hygiene Data'!E47)))</f>
        <v/>
      </c>
      <c r="DT53" s="370" t="str">
        <f ca="1">+IF(OFFSET('Hygiene Data'!$E$13,0,10*ROW('Hygiene Data'!E47))="","",OFFSET('Hygiene Data'!$E$13,0,10*ROW('Hygiene Data'!E47)))</f>
        <v/>
      </c>
      <c r="DU53" s="370" t="str">
        <f ca="1">+IF(OFFSET('Hygiene Data'!$F$11,0,10*ROW('Hygiene Data'!F47))="","",OFFSET('Hygiene Data'!$F$11,0,10*ROW('Hygiene Data'!F47)))</f>
        <v/>
      </c>
      <c r="DV53" s="370" t="str">
        <f ca="1">+IF(OFFSET('Hygiene Data'!$F$12,0,10*ROW('Hygiene Data'!F47))="","",OFFSET('Hygiene Data'!$F$12,0,10*ROW('Hygiene Data'!F47)))</f>
        <v/>
      </c>
      <c r="DW53" s="370" t="str">
        <f ca="1">+IF(OFFSET('Hygiene Data'!$F$13,0,10*ROW('Hygiene Data'!F47))="","",OFFSET('Hygiene Data'!$F$13,0,10*ROW('Hygiene Data'!F47)))</f>
        <v/>
      </c>
      <c r="DX53" s="370" t="str">
        <f ca="1">+IF(OFFSET('Hygiene Data'!$G$11,0,10*ROW('Hygiene Data'!G47))="","",OFFSET('Hygiene Data'!$G$11,0,10*ROW('Hygiene Data'!G47)))</f>
        <v/>
      </c>
      <c r="DY53" s="370" t="str">
        <f ca="1">+IF(OFFSET('Hygiene Data'!$G$12,0,10*ROW('Hygiene Data'!G47))="","",OFFSET('Hygiene Data'!$G$12,0,10*ROW('Hygiene Data'!G47)))</f>
        <v/>
      </c>
      <c r="DZ53" s="370" t="str">
        <f ca="1">+IF(OFFSET('Hygiene Data'!$G$13,0,10*ROW('Hygiene Data'!G47))="","",OFFSET('Hygiene Data'!$G$13,0,10*ROW('Hygiene Data'!G47)))</f>
        <v/>
      </c>
      <c r="EA53" s="370" t="str">
        <f ca="1">+IF(OFFSET('Hygiene Data'!$H$11,0,10*ROW('Hygiene Data'!H47))="","",OFFSET('Hygiene Data'!$H$11,0,10*ROW('Hygiene Data'!H47)))</f>
        <v/>
      </c>
      <c r="EB53" s="370" t="str">
        <f ca="1">+IF(OFFSET('Hygiene Data'!$H$12,0,10*ROW('Hygiene Data'!H47))="","",OFFSET('Hygiene Data'!$H$12,0,10*ROW('Hygiene Data'!H47)))</f>
        <v/>
      </c>
      <c r="EC53" s="370" t="str">
        <f ca="1">+IF(OFFSET('Hygiene Data'!$H$13,0,10*ROW('Hygiene Data'!H47))="","",OFFSET('Hygiene Data'!$H$13,0,10*ROW('Hygiene Data'!H47)))</f>
        <v/>
      </c>
      <c r="ED53" s="370" t="str">
        <f ca="1">+IF(OFFSET('Hygiene Data'!$I$11,0,10*ROW('Hygiene Data'!I47))="","",OFFSET('Hygiene Data'!$I$11,0,10*ROW('Hygiene Data'!I47)))</f>
        <v/>
      </c>
      <c r="EE53" s="370" t="str">
        <f ca="1">+IF(OFFSET('Hygiene Data'!$I$12,0,10*ROW('Hygiene Data'!I47))="","",OFFSET('Hygiene Data'!$I$12,0,10*ROW('Hygiene Data'!I47)))</f>
        <v/>
      </c>
      <c r="EF53" s="370" t="str">
        <f ca="1">+IF(OFFSET('Hygiene Data'!$I$13,0,10*ROW('Hygiene Data'!I47))="","",OFFSET('Hygiene Data'!$I$13,0,10*ROW('Hygiene Data'!I47)))</f>
        <v/>
      </c>
    </row>
    <row r="54" spans="1:136" x14ac:dyDescent="0.25">
      <c r="A54" s="479" t="str">
        <f ca="1">+IF(OFFSET('Water Data'!$B$2,0,10*ROW('Water Data'!E48))="","",OFFSET('Water Data'!$B$2,0,10*ROW('Water Data'!E48)))</f>
        <v/>
      </c>
      <c r="B54" s="47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6" t="str">
        <f t="shared" ca="1" si="0"/>
        <v/>
      </c>
      <c r="D54" s="50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0" t="str">
        <f ca="1">+IF(OFFSET('Water Data'!$D$27,0,10*ROW('Water Data'!D48))="","",OFFSET('Water Data'!$D$27,0,10*ROW('Water Data'!D48)))</f>
        <v/>
      </c>
      <c r="BT54" s="370" t="str">
        <f ca="1">+IF(OFFSET('Water Data'!$D$28,0,10*ROW('Water Data'!D48))="","",OFFSET('Water Data'!$D$28,0,10*ROW('Water Data'!D48)))</f>
        <v/>
      </c>
      <c r="BU54" s="370" t="str">
        <f ca="1">+IF(OFFSET('Water Data'!$D$29,0,10*ROW('Water Data'!D48))="","",OFFSET('Water Data'!$D$29,0,10*ROW('Water Data'!D48)))</f>
        <v/>
      </c>
      <c r="BV54" s="370" t="str">
        <f ca="1">+IF(OFFSET('Water Data'!$E$27,0,10*ROW('Water Data'!E48))="","",OFFSET('Water Data'!$E$27,0,10*ROW('Water Data'!E48)))</f>
        <v/>
      </c>
      <c r="BW54" s="370" t="str">
        <f ca="1">+IF(OFFSET('Water Data'!$E$28,0,10*ROW('Water Data'!E48))="","",OFFSET('Water Data'!$E$28,0,10*ROW('Water Data'!E48)))</f>
        <v/>
      </c>
      <c r="BX54" s="370" t="str">
        <f ca="1">+IF(OFFSET('Water Data'!$E$29,0,10*ROW('Water Data'!E48))="","",OFFSET('Water Data'!$E$29,0,10*ROW('Water Data'!E48)))</f>
        <v/>
      </c>
      <c r="BY54" s="370" t="str">
        <f ca="1">+IF(OFFSET('Water Data'!$F$27,0,10*ROW('Water Data'!F48))="","",OFFSET('Water Data'!$F$27,0,10*ROW('Water Data'!F48)))</f>
        <v/>
      </c>
      <c r="BZ54" s="370" t="str">
        <f ca="1">+IF(OFFSET('Water Data'!$F$28,0,10*ROW('Water Data'!F48))="","",OFFSET('Water Data'!$F$28,0,10*ROW('Water Data'!F48)))</f>
        <v/>
      </c>
      <c r="CA54" s="370" t="str">
        <f ca="1">+IF(OFFSET('Water Data'!$F$29,0,10*ROW('Water Data'!F48))="","",OFFSET('Water Data'!$F$29,0,10*ROW('Water Data'!F48)))</f>
        <v/>
      </c>
      <c r="CB54" s="370" t="str">
        <f ca="1">+IF(OFFSET('Water Data'!$G$27,0,10*ROW('Water Data'!G48))="","",OFFSET('Water Data'!$G$27,0,10*ROW('Water Data'!G48)))</f>
        <v/>
      </c>
      <c r="CC54" s="370" t="str">
        <f ca="1">+IF(OFFSET('Water Data'!$G$28,0,10*ROW('Water Data'!G48))="","",OFFSET('Water Data'!$G$28,0,10*ROW('Water Data'!G48)))</f>
        <v/>
      </c>
      <c r="CD54" s="370" t="str">
        <f ca="1">+IF(OFFSET('Water Data'!$G$29,0,10*ROW('Water Data'!G48))="","",OFFSET('Water Data'!$G$29,0,10*ROW('Water Data'!G48)))</f>
        <v/>
      </c>
      <c r="CE54" s="370" t="str">
        <f ca="1">+IF(OFFSET('Water Data'!$H$27,0,10*ROW('Water Data'!H48))="","",OFFSET('Water Data'!$H$27,0,10*ROW('Water Data'!H48)))</f>
        <v/>
      </c>
      <c r="CF54" s="370" t="str">
        <f ca="1">+IF(OFFSET('Water Data'!$H$28,0,10*ROW('Water Data'!H48))="","",OFFSET('Water Data'!$H$28,0,10*ROW('Water Data'!H48)))</f>
        <v/>
      </c>
      <c r="CG54" s="370" t="str">
        <f ca="1">+IF(OFFSET('Water Data'!$H$29,0,10*ROW('Water Data'!H48))="","",OFFSET('Water Data'!$H$29,0,10*ROW('Water Data'!H48)))</f>
        <v/>
      </c>
      <c r="CH54" s="370" t="str">
        <f ca="1">+IF(OFFSET('Water Data'!$I$27,0,10*ROW('Water Data'!I48))="","",OFFSET('Water Data'!$I$27,0,10*ROW('Water Data'!I48)))</f>
        <v/>
      </c>
      <c r="CI54" s="370" t="str">
        <f ca="1">+IF(OFFSET('Water Data'!$I$28,0,10*ROW('Water Data'!I48))="","",OFFSET('Water Data'!$I$28,0,10*ROW('Water Data'!I48)))</f>
        <v/>
      </c>
      <c r="CJ54" s="370" t="str">
        <f ca="1">+IF(OFFSET('Water Data'!$I$29,0,10*ROW('Water Data'!I48))="","",OFFSET('Water Data'!$I$29,0,10*ROW('Water Data'!I48)))</f>
        <v/>
      </c>
      <c r="CK54" s="370" t="str">
        <f ca="1">+IF(OFFSET('Sanitation Data'!$D$28,0,10*ROW('Sanitation Data'!D48))="","",OFFSET('Sanitation Data'!$D$28,0,10*ROW('Sanitation Data'!D48)))</f>
        <v/>
      </c>
      <c r="CL54" s="370" t="str">
        <f ca="1">+IF(OFFSET('Sanitation Data'!$D$29,0,10*ROW('Sanitation Data'!D48))="","",OFFSET('Sanitation Data'!$D$29,0,10*ROW('Sanitation Data'!D48)))</f>
        <v/>
      </c>
      <c r="CM54" s="370" t="str">
        <f ca="1">+IF(OFFSET('Sanitation Data'!$D$30,0,10*ROW('Sanitation Data'!D48))="","",OFFSET('Sanitation Data'!$D$30,0,10*ROW('Sanitation Data'!D48)))</f>
        <v/>
      </c>
      <c r="CN54" s="370" t="str">
        <f ca="1">+IF(OFFSET('Sanitation Data'!$D$31,0,10*ROW('Sanitation Data'!D48))="","",OFFSET('Sanitation Data'!$D$31,0,10*ROW('Sanitation Data'!D48)))</f>
        <v/>
      </c>
      <c r="CO54" s="370" t="str">
        <f ca="1">+IF(OFFSET('Sanitation Data'!$D$32,0,10*ROW('Sanitation Data'!D48))="","",OFFSET('Sanitation Data'!$D$32,0,10*ROW('Sanitation Data'!D48)))</f>
        <v/>
      </c>
      <c r="CP54" s="370" t="str">
        <f ca="1">+IF(OFFSET('Sanitation Data'!$E$28,0,10*ROW('Sanitation Data'!E48))="","",OFFSET('Sanitation Data'!$E$28,0,10*ROW('Sanitation Data'!E48)))</f>
        <v/>
      </c>
      <c r="CQ54" s="370" t="str">
        <f ca="1">+IF(OFFSET('Sanitation Data'!$E$29,0,10*ROW('Sanitation Data'!E48))="","",OFFSET('Sanitation Data'!$E$29,0,10*ROW('Sanitation Data'!E48)))</f>
        <v/>
      </c>
      <c r="CR54" s="370" t="str">
        <f ca="1">+IF(OFFSET('Sanitation Data'!$E$30,0,10*ROW('Sanitation Data'!E48))="","",OFFSET('Sanitation Data'!$E$30,0,10*ROW('Sanitation Data'!E48)))</f>
        <v/>
      </c>
      <c r="CS54" s="370" t="str">
        <f ca="1">+IF(OFFSET('Sanitation Data'!$E$31,0,10*ROW('Sanitation Data'!E48))="","",OFFSET('Sanitation Data'!$E$31,0,10*ROW('Sanitation Data'!E48)))</f>
        <v/>
      </c>
      <c r="CT54" s="370" t="str">
        <f ca="1">+IF(OFFSET('Sanitation Data'!$E$32,0,10*ROW('Sanitation Data'!E48))="","",OFFSET('Sanitation Data'!$E$32,0,10*ROW('Sanitation Data'!E48)))</f>
        <v/>
      </c>
      <c r="CU54" s="370" t="str">
        <f ca="1">+IF(OFFSET('Sanitation Data'!$F$28,0,10*ROW('Sanitation Data'!F48))="","",OFFSET('Sanitation Data'!$F$28,0,10*ROW('Sanitation Data'!F48)))</f>
        <v/>
      </c>
      <c r="CV54" s="370" t="str">
        <f ca="1">+IF(OFFSET('Sanitation Data'!$F$29,0,10*ROW('Sanitation Data'!F48))="","",OFFSET('Sanitation Data'!$F$29,0,10*ROW('Sanitation Data'!F48)))</f>
        <v/>
      </c>
      <c r="CW54" s="370" t="str">
        <f ca="1">+IF(OFFSET('Sanitation Data'!$F$30,0,10*ROW('Sanitation Data'!F48))="","",OFFSET('Sanitation Data'!$F$30,0,10*ROW('Sanitation Data'!F48)))</f>
        <v/>
      </c>
      <c r="CX54" s="370" t="str">
        <f ca="1">+IF(OFFSET('Sanitation Data'!$F$31,0,10*ROW('Sanitation Data'!F48))="","",OFFSET('Sanitation Data'!$F$31,0,10*ROW('Sanitation Data'!F48)))</f>
        <v/>
      </c>
      <c r="CY54" s="370" t="str">
        <f ca="1">+IF(OFFSET('Sanitation Data'!$F$32,0,10*ROW('Sanitation Data'!F48))="","",OFFSET('Sanitation Data'!$F$32,0,10*ROW('Sanitation Data'!F48)))</f>
        <v/>
      </c>
      <c r="CZ54" s="370" t="str">
        <f ca="1">+IF(OFFSET('Sanitation Data'!$G$28,0,10*ROW('Sanitation Data'!G48))="","",OFFSET('Sanitation Data'!$G$28,0,10*ROW('Sanitation Data'!G48)))</f>
        <v/>
      </c>
      <c r="DA54" s="370" t="str">
        <f ca="1">+IF(OFFSET('Sanitation Data'!$G$29,0,10*ROW('Sanitation Data'!G48))="","",OFFSET('Sanitation Data'!$G$29,0,10*ROW('Sanitation Data'!G48)))</f>
        <v/>
      </c>
      <c r="DB54" s="370" t="str">
        <f ca="1">+IF(OFFSET('Sanitation Data'!$G$30,0,10*ROW('Sanitation Data'!G48))="","",OFFSET('Sanitation Data'!$G$30,0,10*ROW('Sanitation Data'!G48)))</f>
        <v/>
      </c>
      <c r="DC54" s="370" t="str">
        <f ca="1">+IF(OFFSET('Sanitation Data'!$G$31,0,10*ROW('Sanitation Data'!G48))="","",OFFSET('Sanitation Data'!$G$31,0,10*ROW('Sanitation Data'!G48)))</f>
        <v/>
      </c>
      <c r="DD54" s="370" t="str">
        <f ca="1">+IF(OFFSET('Sanitation Data'!$G$32,0,10*ROW('Sanitation Data'!G48))="","",OFFSET('Sanitation Data'!$G$32,0,10*ROW('Sanitation Data'!G48)))</f>
        <v/>
      </c>
      <c r="DE54" s="370" t="str">
        <f ca="1">+IF(OFFSET('Sanitation Data'!$H$28,0,10*ROW('Sanitation Data'!H48))="","",OFFSET('Sanitation Data'!$H$28,0,10*ROW('Sanitation Data'!H48)))</f>
        <v/>
      </c>
      <c r="DF54" s="370" t="str">
        <f ca="1">+IF(OFFSET('Sanitation Data'!$H$29,0,10*ROW('Sanitation Data'!H48))="","",OFFSET('Sanitation Data'!$H$29,0,10*ROW('Sanitation Data'!H48)))</f>
        <v/>
      </c>
      <c r="DG54" s="370" t="str">
        <f ca="1">+IF(OFFSET('Sanitation Data'!$H$30,0,10*ROW('Sanitation Data'!H48))="","",OFFSET('Sanitation Data'!$H$30,0,10*ROW('Sanitation Data'!H48)))</f>
        <v/>
      </c>
      <c r="DH54" s="370" t="str">
        <f ca="1">+IF(OFFSET('Sanitation Data'!$H$31,0,10*ROW('Sanitation Data'!H48))="","",OFFSET('Sanitation Data'!$H$31,0,10*ROW('Sanitation Data'!H48)))</f>
        <v/>
      </c>
      <c r="DI54" s="370" t="str">
        <f ca="1">+IF(OFFSET('Sanitation Data'!$H$32,0,10*ROW('Sanitation Data'!H48))="","",OFFSET('Sanitation Data'!$H$32,0,10*ROW('Sanitation Data'!H48)))</f>
        <v/>
      </c>
      <c r="DJ54" s="370" t="str">
        <f ca="1">+IF(OFFSET('Sanitation Data'!$I$28,0,10*ROW('Sanitation Data'!I48))="","",OFFSET('Sanitation Data'!$I$28,0,10*ROW('Sanitation Data'!I48)))</f>
        <v/>
      </c>
      <c r="DK54" s="370" t="str">
        <f ca="1">+IF(OFFSET('Sanitation Data'!$I$29,0,10*ROW('Sanitation Data'!I48))="","",OFFSET('Sanitation Data'!$I$29,0,10*ROW('Sanitation Data'!I48)))</f>
        <v/>
      </c>
      <c r="DL54" s="370" t="str">
        <f ca="1">+IF(OFFSET('Sanitation Data'!$I$30,0,10*ROW('Sanitation Data'!I48))="","",OFFSET('Sanitation Data'!$I$30,0,10*ROW('Sanitation Data'!I48)))</f>
        <v/>
      </c>
      <c r="DM54" s="370" t="str">
        <f ca="1">+IF(OFFSET('Sanitation Data'!$I$31,0,10*ROW('Sanitation Data'!I48))="","",OFFSET('Sanitation Data'!$I$31,0,10*ROW('Sanitation Data'!I48)))</f>
        <v/>
      </c>
      <c r="DN54" s="370" t="str">
        <f ca="1">+IF(OFFSET('Sanitation Data'!$I$32,0,10*ROW('Sanitation Data'!I48))="","",OFFSET('Sanitation Data'!$I$32,0,10*ROW('Sanitation Data'!I48)))</f>
        <v/>
      </c>
      <c r="DO54" s="370" t="str">
        <f ca="1">+IF(OFFSET('Hygiene Data'!$D$11,0,10*ROW('Hygiene Data'!D48))="","",OFFSET('Hygiene Data'!$D$11,0,10*ROW('Hygiene Data'!D48)))</f>
        <v/>
      </c>
      <c r="DP54" s="370" t="str">
        <f ca="1">+IF(OFFSET('Hygiene Data'!$D$12,0,10*ROW('Hygiene Data'!D48))="","",OFFSET('Hygiene Data'!$D$12,0,10*ROW('Hygiene Data'!D48)))</f>
        <v/>
      </c>
      <c r="DQ54" s="370" t="str">
        <f ca="1">+IF(OFFSET('Hygiene Data'!$D$13,0,10*ROW('Hygiene Data'!D48))="","",OFFSET('Hygiene Data'!$D$13,0,10*ROW('Hygiene Data'!D48)))</f>
        <v/>
      </c>
      <c r="DR54" s="370" t="str">
        <f ca="1">+IF(OFFSET('Hygiene Data'!$E$11,0,10*ROW('Hygiene Data'!E48))="","",OFFSET('Hygiene Data'!$E$11,0,10*ROW('Hygiene Data'!E48)))</f>
        <v/>
      </c>
      <c r="DS54" s="370" t="str">
        <f ca="1">+IF(OFFSET('Hygiene Data'!$E$12,0,10*ROW('Hygiene Data'!E48))="","",OFFSET('Hygiene Data'!$E$12,0,10*ROW('Hygiene Data'!E48)))</f>
        <v/>
      </c>
      <c r="DT54" s="370" t="str">
        <f ca="1">+IF(OFFSET('Hygiene Data'!$E$13,0,10*ROW('Hygiene Data'!E48))="","",OFFSET('Hygiene Data'!$E$13,0,10*ROW('Hygiene Data'!E48)))</f>
        <v/>
      </c>
      <c r="DU54" s="370" t="str">
        <f ca="1">+IF(OFFSET('Hygiene Data'!$F$11,0,10*ROW('Hygiene Data'!F48))="","",OFFSET('Hygiene Data'!$F$11,0,10*ROW('Hygiene Data'!F48)))</f>
        <v/>
      </c>
      <c r="DV54" s="370" t="str">
        <f ca="1">+IF(OFFSET('Hygiene Data'!$F$12,0,10*ROW('Hygiene Data'!F48))="","",OFFSET('Hygiene Data'!$F$12,0,10*ROW('Hygiene Data'!F48)))</f>
        <v/>
      </c>
      <c r="DW54" s="370" t="str">
        <f ca="1">+IF(OFFSET('Hygiene Data'!$F$13,0,10*ROW('Hygiene Data'!F48))="","",OFFSET('Hygiene Data'!$F$13,0,10*ROW('Hygiene Data'!F48)))</f>
        <v/>
      </c>
      <c r="DX54" s="370" t="str">
        <f ca="1">+IF(OFFSET('Hygiene Data'!$G$11,0,10*ROW('Hygiene Data'!G48))="","",OFFSET('Hygiene Data'!$G$11,0,10*ROW('Hygiene Data'!G48)))</f>
        <v/>
      </c>
      <c r="DY54" s="370" t="str">
        <f ca="1">+IF(OFFSET('Hygiene Data'!$G$12,0,10*ROW('Hygiene Data'!G48))="","",OFFSET('Hygiene Data'!$G$12,0,10*ROW('Hygiene Data'!G48)))</f>
        <v/>
      </c>
      <c r="DZ54" s="370" t="str">
        <f ca="1">+IF(OFFSET('Hygiene Data'!$G$13,0,10*ROW('Hygiene Data'!G48))="","",OFFSET('Hygiene Data'!$G$13,0,10*ROW('Hygiene Data'!G48)))</f>
        <v/>
      </c>
      <c r="EA54" s="370" t="str">
        <f ca="1">+IF(OFFSET('Hygiene Data'!$H$11,0,10*ROW('Hygiene Data'!H48))="","",OFFSET('Hygiene Data'!$H$11,0,10*ROW('Hygiene Data'!H48)))</f>
        <v/>
      </c>
      <c r="EB54" s="370" t="str">
        <f ca="1">+IF(OFFSET('Hygiene Data'!$H$12,0,10*ROW('Hygiene Data'!H48))="","",OFFSET('Hygiene Data'!$H$12,0,10*ROW('Hygiene Data'!H48)))</f>
        <v/>
      </c>
      <c r="EC54" s="370" t="str">
        <f ca="1">+IF(OFFSET('Hygiene Data'!$H$13,0,10*ROW('Hygiene Data'!H48))="","",OFFSET('Hygiene Data'!$H$13,0,10*ROW('Hygiene Data'!H48)))</f>
        <v/>
      </c>
      <c r="ED54" s="370" t="str">
        <f ca="1">+IF(OFFSET('Hygiene Data'!$I$11,0,10*ROW('Hygiene Data'!I48))="","",OFFSET('Hygiene Data'!$I$11,0,10*ROW('Hygiene Data'!I48)))</f>
        <v/>
      </c>
      <c r="EE54" s="370" t="str">
        <f ca="1">+IF(OFFSET('Hygiene Data'!$I$12,0,10*ROW('Hygiene Data'!I48))="","",OFFSET('Hygiene Data'!$I$12,0,10*ROW('Hygiene Data'!I48)))</f>
        <v/>
      </c>
      <c r="EF54" s="370" t="str">
        <f ca="1">+IF(OFFSET('Hygiene Data'!$I$13,0,10*ROW('Hygiene Data'!I48))="","",OFFSET('Hygiene Data'!$I$13,0,10*ROW('Hygiene Data'!I48)))</f>
        <v/>
      </c>
    </row>
    <row r="55" spans="1:136" x14ac:dyDescent="0.25">
      <c r="A55" s="479" t="str">
        <f ca="1">+IF(OFFSET('Water Data'!$B$2,0,10*ROW('Water Data'!E49))="","",OFFSET('Water Data'!$B$2,0,10*ROW('Water Data'!E49)))</f>
        <v/>
      </c>
      <c r="B55" s="47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6" t="str">
        <f t="shared" ca="1" si="0"/>
        <v/>
      </c>
      <c r="D55" s="50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0" t="str">
        <f ca="1">+IF(OFFSET('Water Data'!$D$27,0,10*ROW('Water Data'!D49))="","",OFFSET('Water Data'!$D$27,0,10*ROW('Water Data'!D49)))</f>
        <v/>
      </c>
      <c r="BT55" s="370" t="str">
        <f ca="1">+IF(OFFSET('Water Data'!$D$28,0,10*ROW('Water Data'!D49))="","",OFFSET('Water Data'!$D$28,0,10*ROW('Water Data'!D49)))</f>
        <v/>
      </c>
      <c r="BU55" s="370" t="str">
        <f ca="1">+IF(OFFSET('Water Data'!$D$29,0,10*ROW('Water Data'!D49))="","",OFFSET('Water Data'!$D$29,0,10*ROW('Water Data'!D49)))</f>
        <v/>
      </c>
      <c r="BV55" s="370" t="str">
        <f ca="1">+IF(OFFSET('Water Data'!$E$27,0,10*ROW('Water Data'!E49))="","",OFFSET('Water Data'!$E$27,0,10*ROW('Water Data'!E49)))</f>
        <v/>
      </c>
      <c r="BW55" s="370" t="str">
        <f ca="1">+IF(OFFSET('Water Data'!$E$28,0,10*ROW('Water Data'!E49))="","",OFFSET('Water Data'!$E$28,0,10*ROW('Water Data'!E49)))</f>
        <v/>
      </c>
      <c r="BX55" s="370" t="str">
        <f ca="1">+IF(OFFSET('Water Data'!$E$29,0,10*ROW('Water Data'!E49))="","",OFFSET('Water Data'!$E$29,0,10*ROW('Water Data'!E49)))</f>
        <v/>
      </c>
      <c r="BY55" s="370" t="str">
        <f ca="1">+IF(OFFSET('Water Data'!$F$27,0,10*ROW('Water Data'!F49))="","",OFFSET('Water Data'!$F$27,0,10*ROW('Water Data'!F49)))</f>
        <v/>
      </c>
      <c r="BZ55" s="370" t="str">
        <f ca="1">+IF(OFFSET('Water Data'!$F$28,0,10*ROW('Water Data'!F49))="","",OFFSET('Water Data'!$F$28,0,10*ROW('Water Data'!F49)))</f>
        <v/>
      </c>
      <c r="CA55" s="370" t="str">
        <f ca="1">+IF(OFFSET('Water Data'!$F$29,0,10*ROW('Water Data'!F49))="","",OFFSET('Water Data'!$F$29,0,10*ROW('Water Data'!F49)))</f>
        <v/>
      </c>
      <c r="CB55" s="370" t="str">
        <f ca="1">+IF(OFFSET('Water Data'!$G$27,0,10*ROW('Water Data'!G49))="","",OFFSET('Water Data'!$G$27,0,10*ROW('Water Data'!G49)))</f>
        <v/>
      </c>
      <c r="CC55" s="370" t="str">
        <f ca="1">+IF(OFFSET('Water Data'!$G$28,0,10*ROW('Water Data'!G49))="","",OFFSET('Water Data'!$G$28,0,10*ROW('Water Data'!G49)))</f>
        <v/>
      </c>
      <c r="CD55" s="370" t="str">
        <f ca="1">+IF(OFFSET('Water Data'!$G$29,0,10*ROW('Water Data'!G49))="","",OFFSET('Water Data'!$G$29,0,10*ROW('Water Data'!G49)))</f>
        <v/>
      </c>
      <c r="CE55" s="370" t="str">
        <f ca="1">+IF(OFFSET('Water Data'!$H$27,0,10*ROW('Water Data'!H49))="","",OFFSET('Water Data'!$H$27,0,10*ROW('Water Data'!H49)))</f>
        <v/>
      </c>
      <c r="CF55" s="370" t="str">
        <f ca="1">+IF(OFFSET('Water Data'!$H$28,0,10*ROW('Water Data'!H49))="","",OFFSET('Water Data'!$H$28,0,10*ROW('Water Data'!H49)))</f>
        <v/>
      </c>
      <c r="CG55" s="370" t="str">
        <f ca="1">+IF(OFFSET('Water Data'!$H$29,0,10*ROW('Water Data'!H49))="","",OFFSET('Water Data'!$H$29,0,10*ROW('Water Data'!H49)))</f>
        <v/>
      </c>
      <c r="CH55" s="370" t="str">
        <f ca="1">+IF(OFFSET('Water Data'!$I$27,0,10*ROW('Water Data'!I49))="","",OFFSET('Water Data'!$I$27,0,10*ROW('Water Data'!I49)))</f>
        <v/>
      </c>
      <c r="CI55" s="370" t="str">
        <f ca="1">+IF(OFFSET('Water Data'!$I$28,0,10*ROW('Water Data'!I49))="","",OFFSET('Water Data'!$I$28,0,10*ROW('Water Data'!I49)))</f>
        <v/>
      </c>
      <c r="CJ55" s="370" t="str">
        <f ca="1">+IF(OFFSET('Water Data'!$I$29,0,10*ROW('Water Data'!I49))="","",OFFSET('Water Data'!$I$29,0,10*ROW('Water Data'!I49)))</f>
        <v/>
      </c>
      <c r="CK55" s="370" t="str">
        <f ca="1">+IF(OFFSET('Sanitation Data'!$D$28,0,10*ROW('Sanitation Data'!D49))="","",OFFSET('Sanitation Data'!$D$28,0,10*ROW('Sanitation Data'!D49)))</f>
        <v/>
      </c>
      <c r="CL55" s="370" t="str">
        <f ca="1">+IF(OFFSET('Sanitation Data'!$D$29,0,10*ROW('Sanitation Data'!D49))="","",OFFSET('Sanitation Data'!$D$29,0,10*ROW('Sanitation Data'!D49)))</f>
        <v/>
      </c>
      <c r="CM55" s="370" t="str">
        <f ca="1">+IF(OFFSET('Sanitation Data'!$D$30,0,10*ROW('Sanitation Data'!D49))="","",OFFSET('Sanitation Data'!$D$30,0,10*ROW('Sanitation Data'!D49)))</f>
        <v/>
      </c>
      <c r="CN55" s="370" t="str">
        <f ca="1">+IF(OFFSET('Sanitation Data'!$D$31,0,10*ROW('Sanitation Data'!D49))="","",OFFSET('Sanitation Data'!$D$31,0,10*ROW('Sanitation Data'!D49)))</f>
        <v/>
      </c>
      <c r="CO55" s="370" t="str">
        <f ca="1">+IF(OFFSET('Sanitation Data'!$D$32,0,10*ROW('Sanitation Data'!D49))="","",OFFSET('Sanitation Data'!$D$32,0,10*ROW('Sanitation Data'!D49)))</f>
        <v/>
      </c>
      <c r="CP55" s="370" t="str">
        <f ca="1">+IF(OFFSET('Sanitation Data'!$E$28,0,10*ROW('Sanitation Data'!E49))="","",OFFSET('Sanitation Data'!$E$28,0,10*ROW('Sanitation Data'!E49)))</f>
        <v/>
      </c>
      <c r="CQ55" s="370" t="str">
        <f ca="1">+IF(OFFSET('Sanitation Data'!$E$29,0,10*ROW('Sanitation Data'!E49))="","",OFFSET('Sanitation Data'!$E$29,0,10*ROW('Sanitation Data'!E49)))</f>
        <v/>
      </c>
      <c r="CR55" s="370" t="str">
        <f ca="1">+IF(OFFSET('Sanitation Data'!$E$30,0,10*ROW('Sanitation Data'!E49))="","",OFFSET('Sanitation Data'!$E$30,0,10*ROW('Sanitation Data'!E49)))</f>
        <v/>
      </c>
      <c r="CS55" s="370" t="str">
        <f ca="1">+IF(OFFSET('Sanitation Data'!$E$31,0,10*ROW('Sanitation Data'!E49))="","",OFFSET('Sanitation Data'!$E$31,0,10*ROW('Sanitation Data'!E49)))</f>
        <v/>
      </c>
      <c r="CT55" s="370" t="str">
        <f ca="1">+IF(OFFSET('Sanitation Data'!$E$32,0,10*ROW('Sanitation Data'!E49))="","",OFFSET('Sanitation Data'!$E$32,0,10*ROW('Sanitation Data'!E49)))</f>
        <v/>
      </c>
      <c r="CU55" s="370" t="str">
        <f ca="1">+IF(OFFSET('Sanitation Data'!$F$28,0,10*ROW('Sanitation Data'!F49))="","",OFFSET('Sanitation Data'!$F$28,0,10*ROW('Sanitation Data'!F49)))</f>
        <v/>
      </c>
      <c r="CV55" s="370" t="str">
        <f ca="1">+IF(OFFSET('Sanitation Data'!$F$29,0,10*ROW('Sanitation Data'!F49))="","",OFFSET('Sanitation Data'!$F$29,0,10*ROW('Sanitation Data'!F49)))</f>
        <v/>
      </c>
      <c r="CW55" s="370" t="str">
        <f ca="1">+IF(OFFSET('Sanitation Data'!$F$30,0,10*ROW('Sanitation Data'!F49))="","",OFFSET('Sanitation Data'!$F$30,0,10*ROW('Sanitation Data'!F49)))</f>
        <v/>
      </c>
      <c r="CX55" s="370" t="str">
        <f ca="1">+IF(OFFSET('Sanitation Data'!$F$31,0,10*ROW('Sanitation Data'!F49))="","",OFFSET('Sanitation Data'!$F$31,0,10*ROW('Sanitation Data'!F49)))</f>
        <v/>
      </c>
      <c r="CY55" s="370" t="str">
        <f ca="1">+IF(OFFSET('Sanitation Data'!$F$32,0,10*ROW('Sanitation Data'!F49))="","",OFFSET('Sanitation Data'!$F$32,0,10*ROW('Sanitation Data'!F49)))</f>
        <v/>
      </c>
      <c r="CZ55" s="370" t="str">
        <f ca="1">+IF(OFFSET('Sanitation Data'!$G$28,0,10*ROW('Sanitation Data'!G49))="","",OFFSET('Sanitation Data'!$G$28,0,10*ROW('Sanitation Data'!G49)))</f>
        <v/>
      </c>
      <c r="DA55" s="370" t="str">
        <f ca="1">+IF(OFFSET('Sanitation Data'!$G$29,0,10*ROW('Sanitation Data'!G49))="","",OFFSET('Sanitation Data'!$G$29,0,10*ROW('Sanitation Data'!G49)))</f>
        <v/>
      </c>
      <c r="DB55" s="370" t="str">
        <f ca="1">+IF(OFFSET('Sanitation Data'!$G$30,0,10*ROW('Sanitation Data'!G49))="","",OFFSET('Sanitation Data'!$G$30,0,10*ROW('Sanitation Data'!G49)))</f>
        <v/>
      </c>
      <c r="DC55" s="370" t="str">
        <f ca="1">+IF(OFFSET('Sanitation Data'!$G$31,0,10*ROW('Sanitation Data'!G49))="","",OFFSET('Sanitation Data'!$G$31,0,10*ROW('Sanitation Data'!G49)))</f>
        <v/>
      </c>
      <c r="DD55" s="370" t="str">
        <f ca="1">+IF(OFFSET('Sanitation Data'!$G$32,0,10*ROW('Sanitation Data'!G49))="","",OFFSET('Sanitation Data'!$G$32,0,10*ROW('Sanitation Data'!G49)))</f>
        <v/>
      </c>
      <c r="DE55" s="370" t="str">
        <f ca="1">+IF(OFFSET('Sanitation Data'!$H$28,0,10*ROW('Sanitation Data'!H49))="","",OFFSET('Sanitation Data'!$H$28,0,10*ROW('Sanitation Data'!H49)))</f>
        <v/>
      </c>
      <c r="DF55" s="370" t="str">
        <f ca="1">+IF(OFFSET('Sanitation Data'!$H$29,0,10*ROW('Sanitation Data'!H49))="","",OFFSET('Sanitation Data'!$H$29,0,10*ROW('Sanitation Data'!H49)))</f>
        <v/>
      </c>
      <c r="DG55" s="370" t="str">
        <f ca="1">+IF(OFFSET('Sanitation Data'!$H$30,0,10*ROW('Sanitation Data'!H49))="","",OFFSET('Sanitation Data'!$H$30,0,10*ROW('Sanitation Data'!H49)))</f>
        <v/>
      </c>
      <c r="DH55" s="370" t="str">
        <f ca="1">+IF(OFFSET('Sanitation Data'!$H$31,0,10*ROW('Sanitation Data'!H49))="","",OFFSET('Sanitation Data'!$H$31,0,10*ROW('Sanitation Data'!H49)))</f>
        <v/>
      </c>
      <c r="DI55" s="370" t="str">
        <f ca="1">+IF(OFFSET('Sanitation Data'!$H$32,0,10*ROW('Sanitation Data'!H49))="","",OFFSET('Sanitation Data'!$H$32,0,10*ROW('Sanitation Data'!H49)))</f>
        <v/>
      </c>
      <c r="DJ55" s="370" t="str">
        <f ca="1">+IF(OFFSET('Sanitation Data'!$I$28,0,10*ROW('Sanitation Data'!I49))="","",OFFSET('Sanitation Data'!$I$28,0,10*ROW('Sanitation Data'!I49)))</f>
        <v/>
      </c>
      <c r="DK55" s="370" t="str">
        <f ca="1">+IF(OFFSET('Sanitation Data'!$I$29,0,10*ROW('Sanitation Data'!I49))="","",OFFSET('Sanitation Data'!$I$29,0,10*ROW('Sanitation Data'!I49)))</f>
        <v/>
      </c>
      <c r="DL55" s="370" t="str">
        <f ca="1">+IF(OFFSET('Sanitation Data'!$I$30,0,10*ROW('Sanitation Data'!I49))="","",OFFSET('Sanitation Data'!$I$30,0,10*ROW('Sanitation Data'!I49)))</f>
        <v/>
      </c>
      <c r="DM55" s="370" t="str">
        <f ca="1">+IF(OFFSET('Sanitation Data'!$I$31,0,10*ROW('Sanitation Data'!I49))="","",OFFSET('Sanitation Data'!$I$31,0,10*ROW('Sanitation Data'!I49)))</f>
        <v/>
      </c>
      <c r="DN55" s="370" t="str">
        <f ca="1">+IF(OFFSET('Sanitation Data'!$I$32,0,10*ROW('Sanitation Data'!I49))="","",OFFSET('Sanitation Data'!$I$32,0,10*ROW('Sanitation Data'!I49)))</f>
        <v/>
      </c>
      <c r="DO55" s="370" t="str">
        <f ca="1">+IF(OFFSET('Hygiene Data'!$D$11,0,10*ROW('Hygiene Data'!D49))="","",OFFSET('Hygiene Data'!$D$11,0,10*ROW('Hygiene Data'!D49)))</f>
        <v/>
      </c>
      <c r="DP55" s="370" t="str">
        <f ca="1">+IF(OFFSET('Hygiene Data'!$D$12,0,10*ROW('Hygiene Data'!D49))="","",OFFSET('Hygiene Data'!$D$12,0,10*ROW('Hygiene Data'!D49)))</f>
        <v/>
      </c>
      <c r="DQ55" s="370" t="str">
        <f ca="1">+IF(OFFSET('Hygiene Data'!$D$13,0,10*ROW('Hygiene Data'!D49))="","",OFFSET('Hygiene Data'!$D$13,0,10*ROW('Hygiene Data'!D49)))</f>
        <v/>
      </c>
      <c r="DR55" s="370" t="str">
        <f ca="1">+IF(OFFSET('Hygiene Data'!$E$11,0,10*ROW('Hygiene Data'!E49))="","",OFFSET('Hygiene Data'!$E$11,0,10*ROW('Hygiene Data'!E49)))</f>
        <v/>
      </c>
      <c r="DS55" s="370" t="str">
        <f ca="1">+IF(OFFSET('Hygiene Data'!$E$12,0,10*ROW('Hygiene Data'!E49))="","",OFFSET('Hygiene Data'!$E$12,0,10*ROW('Hygiene Data'!E49)))</f>
        <v/>
      </c>
      <c r="DT55" s="370" t="str">
        <f ca="1">+IF(OFFSET('Hygiene Data'!$E$13,0,10*ROW('Hygiene Data'!E49))="","",OFFSET('Hygiene Data'!$E$13,0,10*ROW('Hygiene Data'!E49)))</f>
        <v/>
      </c>
      <c r="DU55" s="370" t="str">
        <f ca="1">+IF(OFFSET('Hygiene Data'!$F$11,0,10*ROW('Hygiene Data'!F49))="","",OFFSET('Hygiene Data'!$F$11,0,10*ROW('Hygiene Data'!F49)))</f>
        <v/>
      </c>
      <c r="DV55" s="370" t="str">
        <f ca="1">+IF(OFFSET('Hygiene Data'!$F$12,0,10*ROW('Hygiene Data'!F49))="","",OFFSET('Hygiene Data'!$F$12,0,10*ROW('Hygiene Data'!F49)))</f>
        <v/>
      </c>
      <c r="DW55" s="370" t="str">
        <f ca="1">+IF(OFFSET('Hygiene Data'!$F$13,0,10*ROW('Hygiene Data'!F49))="","",OFFSET('Hygiene Data'!$F$13,0,10*ROW('Hygiene Data'!F49)))</f>
        <v/>
      </c>
      <c r="DX55" s="370" t="str">
        <f ca="1">+IF(OFFSET('Hygiene Data'!$G$11,0,10*ROW('Hygiene Data'!G49))="","",OFFSET('Hygiene Data'!$G$11,0,10*ROW('Hygiene Data'!G49)))</f>
        <v/>
      </c>
      <c r="DY55" s="370" t="str">
        <f ca="1">+IF(OFFSET('Hygiene Data'!$G$12,0,10*ROW('Hygiene Data'!G49))="","",OFFSET('Hygiene Data'!$G$12,0,10*ROW('Hygiene Data'!G49)))</f>
        <v/>
      </c>
      <c r="DZ55" s="370" t="str">
        <f ca="1">+IF(OFFSET('Hygiene Data'!$G$13,0,10*ROW('Hygiene Data'!G49))="","",OFFSET('Hygiene Data'!$G$13,0,10*ROW('Hygiene Data'!G49)))</f>
        <v/>
      </c>
      <c r="EA55" s="370" t="str">
        <f ca="1">+IF(OFFSET('Hygiene Data'!$H$11,0,10*ROW('Hygiene Data'!H49))="","",OFFSET('Hygiene Data'!$H$11,0,10*ROW('Hygiene Data'!H49)))</f>
        <v/>
      </c>
      <c r="EB55" s="370" t="str">
        <f ca="1">+IF(OFFSET('Hygiene Data'!$H$12,0,10*ROW('Hygiene Data'!H49))="","",OFFSET('Hygiene Data'!$H$12,0,10*ROW('Hygiene Data'!H49)))</f>
        <v/>
      </c>
      <c r="EC55" s="370" t="str">
        <f ca="1">+IF(OFFSET('Hygiene Data'!$H$13,0,10*ROW('Hygiene Data'!H49))="","",OFFSET('Hygiene Data'!$H$13,0,10*ROW('Hygiene Data'!H49)))</f>
        <v/>
      </c>
      <c r="ED55" s="370" t="str">
        <f ca="1">+IF(OFFSET('Hygiene Data'!$I$11,0,10*ROW('Hygiene Data'!I49))="","",OFFSET('Hygiene Data'!$I$11,0,10*ROW('Hygiene Data'!I49)))</f>
        <v/>
      </c>
      <c r="EE55" s="370" t="str">
        <f ca="1">+IF(OFFSET('Hygiene Data'!$I$12,0,10*ROW('Hygiene Data'!I49))="","",OFFSET('Hygiene Data'!$I$12,0,10*ROW('Hygiene Data'!I49)))</f>
        <v/>
      </c>
      <c r="EF55" s="370" t="str">
        <f ca="1">+IF(OFFSET('Hygiene Data'!$I$13,0,10*ROW('Hygiene Data'!I49))="","",OFFSET('Hygiene Data'!$I$13,0,10*ROW('Hygiene Data'!I49)))</f>
        <v/>
      </c>
    </row>
    <row r="56" spans="1:136" x14ac:dyDescent="0.25">
      <c r="A56" s="479" t="str">
        <f ca="1">+IF(OFFSET('Water Data'!$B$2,0,10*ROW('Water Data'!E50))="","",OFFSET('Water Data'!$B$2,0,10*ROW('Water Data'!E50)))</f>
        <v/>
      </c>
      <c r="B56" s="47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6" t="str">
        <f t="shared" ca="1" si="0"/>
        <v/>
      </c>
      <c r="D56" s="50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0" t="str">
        <f ca="1">+IF(OFFSET('Water Data'!$D$27,0,10*ROW('Water Data'!D50))="","",OFFSET('Water Data'!$D$27,0,10*ROW('Water Data'!D50)))</f>
        <v/>
      </c>
      <c r="BT56" s="370" t="str">
        <f ca="1">+IF(OFFSET('Water Data'!$D$28,0,10*ROW('Water Data'!D50))="","",OFFSET('Water Data'!$D$28,0,10*ROW('Water Data'!D50)))</f>
        <v/>
      </c>
      <c r="BU56" s="370" t="str">
        <f ca="1">+IF(OFFSET('Water Data'!$D$29,0,10*ROW('Water Data'!D50))="","",OFFSET('Water Data'!$D$29,0,10*ROW('Water Data'!D50)))</f>
        <v/>
      </c>
      <c r="BV56" s="370" t="str">
        <f ca="1">+IF(OFFSET('Water Data'!$E$27,0,10*ROW('Water Data'!E50))="","",OFFSET('Water Data'!$E$27,0,10*ROW('Water Data'!E50)))</f>
        <v/>
      </c>
      <c r="BW56" s="370" t="str">
        <f ca="1">+IF(OFFSET('Water Data'!$E$28,0,10*ROW('Water Data'!E50))="","",OFFSET('Water Data'!$E$28,0,10*ROW('Water Data'!E50)))</f>
        <v/>
      </c>
      <c r="BX56" s="370" t="str">
        <f ca="1">+IF(OFFSET('Water Data'!$E$29,0,10*ROW('Water Data'!E50))="","",OFFSET('Water Data'!$E$29,0,10*ROW('Water Data'!E50)))</f>
        <v/>
      </c>
      <c r="BY56" s="370" t="str">
        <f ca="1">+IF(OFFSET('Water Data'!$F$27,0,10*ROW('Water Data'!F50))="","",OFFSET('Water Data'!$F$27,0,10*ROW('Water Data'!F50)))</f>
        <v/>
      </c>
      <c r="BZ56" s="370" t="str">
        <f ca="1">+IF(OFFSET('Water Data'!$F$28,0,10*ROW('Water Data'!F50))="","",OFFSET('Water Data'!$F$28,0,10*ROW('Water Data'!F50)))</f>
        <v/>
      </c>
      <c r="CA56" s="370" t="str">
        <f ca="1">+IF(OFFSET('Water Data'!$F$29,0,10*ROW('Water Data'!F50))="","",OFFSET('Water Data'!$F$29,0,10*ROW('Water Data'!F50)))</f>
        <v/>
      </c>
      <c r="CB56" s="370" t="str">
        <f ca="1">+IF(OFFSET('Water Data'!$G$27,0,10*ROW('Water Data'!G50))="","",OFFSET('Water Data'!$G$27,0,10*ROW('Water Data'!G50)))</f>
        <v/>
      </c>
      <c r="CC56" s="370" t="str">
        <f ca="1">+IF(OFFSET('Water Data'!$G$28,0,10*ROW('Water Data'!G50))="","",OFFSET('Water Data'!$G$28,0,10*ROW('Water Data'!G50)))</f>
        <v/>
      </c>
      <c r="CD56" s="370" t="str">
        <f ca="1">+IF(OFFSET('Water Data'!$G$29,0,10*ROW('Water Data'!G50))="","",OFFSET('Water Data'!$G$29,0,10*ROW('Water Data'!G50)))</f>
        <v/>
      </c>
      <c r="CE56" s="370" t="str">
        <f ca="1">+IF(OFFSET('Water Data'!$H$27,0,10*ROW('Water Data'!H50))="","",OFFSET('Water Data'!$H$27,0,10*ROW('Water Data'!H50)))</f>
        <v/>
      </c>
      <c r="CF56" s="370" t="str">
        <f ca="1">+IF(OFFSET('Water Data'!$H$28,0,10*ROW('Water Data'!H50))="","",OFFSET('Water Data'!$H$28,0,10*ROW('Water Data'!H50)))</f>
        <v/>
      </c>
      <c r="CG56" s="370" t="str">
        <f ca="1">+IF(OFFSET('Water Data'!$H$29,0,10*ROW('Water Data'!H50))="","",OFFSET('Water Data'!$H$29,0,10*ROW('Water Data'!H50)))</f>
        <v/>
      </c>
      <c r="CH56" s="370" t="str">
        <f ca="1">+IF(OFFSET('Water Data'!$I$27,0,10*ROW('Water Data'!I50))="","",OFFSET('Water Data'!$I$27,0,10*ROW('Water Data'!I50)))</f>
        <v/>
      </c>
      <c r="CI56" s="370" t="str">
        <f ca="1">+IF(OFFSET('Water Data'!$I$28,0,10*ROW('Water Data'!I50))="","",OFFSET('Water Data'!$I$28,0,10*ROW('Water Data'!I50)))</f>
        <v/>
      </c>
      <c r="CJ56" s="370" t="str">
        <f ca="1">+IF(OFFSET('Water Data'!$I$29,0,10*ROW('Water Data'!I50))="","",OFFSET('Water Data'!$I$29,0,10*ROW('Water Data'!I50)))</f>
        <v/>
      </c>
      <c r="CK56" s="370" t="str">
        <f ca="1">+IF(OFFSET('Sanitation Data'!$D$28,0,10*ROW('Sanitation Data'!D50))="","",OFFSET('Sanitation Data'!$D$28,0,10*ROW('Sanitation Data'!D50)))</f>
        <v/>
      </c>
      <c r="CL56" s="370" t="str">
        <f ca="1">+IF(OFFSET('Sanitation Data'!$D$29,0,10*ROW('Sanitation Data'!D50))="","",OFFSET('Sanitation Data'!$D$29,0,10*ROW('Sanitation Data'!D50)))</f>
        <v/>
      </c>
      <c r="CM56" s="370" t="str">
        <f ca="1">+IF(OFFSET('Sanitation Data'!$D$30,0,10*ROW('Sanitation Data'!D50))="","",OFFSET('Sanitation Data'!$D$30,0,10*ROW('Sanitation Data'!D50)))</f>
        <v/>
      </c>
      <c r="CN56" s="370" t="str">
        <f ca="1">+IF(OFFSET('Sanitation Data'!$D$31,0,10*ROW('Sanitation Data'!D50))="","",OFFSET('Sanitation Data'!$D$31,0,10*ROW('Sanitation Data'!D50)))</f>
        <v/>
      </c>
      <c r="CO56" s="370" t="str">
        <f ca="1">+IF(OFFSET('Sanitation Data'!$D$32,0,10*ROW('Sanitation Data'!D50))="","",OFFSET('Sanitation Data'!$D$32,0,10*ROW('Sanitation Data'!D50)))</f>
        <v/>
      </c>
      <c r="CP56" s="370" t="str">
        <f ca="1">+IF(OFFSET('Sanitation Data'!$E$28,0,10*ROW('Sanitation Data'!E50))="","",OFFSET('Sanitation Data'!$E$28,0,10*ROW('Sanitation Data'!E50)))</f>
        <v/>
      </c>
      <c r="CQ56" s="370" t="str">
        <f ca="1">+IF(OFFSET('Sanitation Data'!$E$29,0,10*ROW('Sanitation Data'!E50))="","",OFFSET('Sanitation Data'!$E$29,0,10*ROW('Sanitation Data'!E50)))</f>
        <v/>
      </c>
      <c r="CR56" s="370" t="str">
        <f ca="1">+IF(OFFSET('Sanitation Data'!$E$30,0,10*ROW('Sanitation Data'!E50))="","",OFFSET('Sanitation Data'!$E$30,0,10*ROW('Sanitation Data'!E50)))</f>
        <v/>
      </c>
      <c r="CS56" s="370" t="str">
        <f ca="1">+IF(OFFSET('Sanitation Data'!$E$31,0,10*ROW('Sanitation Data'!E50))="","",OFFSET('Sanitation Data'!$E$31,0,10*ROW('Sanitation Data'!E50)))</f>
        <v/>
      </c>
      <c r="CT56" s="370" t="str">
        <f ca="1">+IF(OFFSET('Sanitation Data'!$E$32,0,10*ROW('Sanitation Data'!E50))="","",OFFSET('Sanitation Data'!$E$32,0,10*ROW('Sanitation Data'!E50)))</f>
        <v/>
      </c>
      <c r="CU56" s="370" t="str">
        <f ca="1">+IF(OFFSET('Sanitation Data'!$F$28,0,10*ROW('Sanitation Data'!F50))="","",OFFSET('Sanitation Data'!$F$28,0,10*ROW('Sanitation Data'!F50)))</f>
        <v/>
      </c>
      <c r="CV56" s="370" t="str">
        <f ca="1">+IF(OFFSET('Sanitation Data'!$F$29,0,10*ROW('Sanitation Data'!F50))="","",OFFSET('Sanitation Data'!$F$29,0,10*ROW('Sanitation Data'!F50)))</f>
        <v/>
      </c>
      <c r="CW56" s="370" t="str">
        <f ca="1">+IF(OFFSET('Sanitation Data'!$F$30,0,10*ROW('Sanitation Data'!F50))="","",OFFSET('Sanitation Data'!$F$30,0,10*ROW('Sanitation Data'!F50)))</f>
        <v/>
      </c>
      <c r="CX56" s="370" t="str">
        <f ca="1">+IF(OFFSET('Sanitation Data'!$F$31,0,10*ROW('Sanitation Data'!F50))="","",OFFSET('Sanitation Data'!$F$31,0,10*ROW('Sanitation Data'!F50)))</f>
        <v/>
      </c>
      <c r="CY56" s="370" t="str">
        <f ca="1">+IF(OFFSET('Sanitation Data'!$F$32,0,10*ROW('Sanitation Data'!F50))="","",OFFSET('Sanitation Data'!$F$32,0,10*ROW('Sanitation Data'!F50)))</f>
        <v/>
      </c>
      <c r="CZ56" s="370" t="str">
        <f ca="1">+IF(OFFSET('Sanitation Data'!$G$28,0,10*ROW('Sanitation Data'!G50))="","",OFFSET('Sanitation Data'!$G$28,0,10*ROW('Sanitation Data'!G50)))</f>
        <v/>
      </c>
      <c r="DA56" s="370" t="str">
        <f ca="1">+IF(OFFSET('Sanitation Data'!$G$29,0,10*ROW('Sanitation Data'!G50))="","",OFFSET('Sanitation Data'!$G$29,0,10*ROW('Sanitation Data'!G50)))</f>
        <v/>
      </c>
      <c r="DB56" s="370" t="str">
        <f ca="1">+IF(OFFSET('Sanitation Data'!$G$30,0,10*ROW('Sanitation Data'!G50))="","",OFFSET('Sanitation Data'!$G$30,0,10*ROW('Sanitation Data'!G50)))</f>
        <v/>
      </c>
      <c r="DC56" s="370" t="str">
        <f ca="1">+IF(OFFSET('Sanitation Data'!$G$31,0,10*ROW('Sanitation Data'!G50))="","",OFFSET('Sanitation Data'!$G$31,0,10*ROW('Sanitation Data'!G50)))</f>
        <v/>
      </c>
      <c r="DD56" s="370" t="str">
        <f ca="1">+IF(OFFSET('Sanitation Data'!$G$32,0,10*ROW('Sanitation Data'!G50))="","",OFFSET('Sanitation Data'!$G$32,0,10*ROW('Sanitation Data'!G50)))</f>
        <v/>
      </c>
      <c r="DE56" s="370" t="str">
        <f ca="1">+IF(OFFSET('Sanitation Data'!$H$28,0,10*ROW('Sanitation Data'!H50))="","",OFFSET('Sanitation Data'!$H$28,0,10*ROW('Sanitation Data'!H50)))</f>
        <v/>
      </c>
      <c r="DF56" s="370" t="str">
        <f ca="1">+IF(OFFSET('Sanitation Data'!$H$29,0,10*ROW('Sanitation Data'!H50))="","",OFFSET('Sanitation Data'!$H$29,0,10*ROW('Sanitation Data'!H50)))</f>
        <v/>
      </c>
      <c r="DG56" s="370" t="str">
        <f ca="1">+IF(OFFSET('Sanitation Data'!$H$30,0,10*ROW('Sanitation Data'!H50))="","",OFFSET('Sanitation Data'!$H$30,0,10*ROW('Sanitation Data'!H50)))</f>
        <v/>
      </c>
      <c r="DH56" s="370" t="str">
        <f ca="1">+IF(OFFSET('Sanitation Data'!$H$31,0,10*ROW('Sanitation Data'!H50))="","",OFFSET('Sanitation Data'!$H$31,0,10*ROW('Sanitation Data'!H50)))</f>
        <v/>
      </c>
      <c r="DI56" s="370" t="str">
        <f ca="1">+IF(OFFSET('Sanitation Data'!$H$32,0,10*ROW('Sanitation Data'!H50))="","",OFFSET('Sanitation Data'!$H$32,0,10*ROW('Sanitation Data'!H50)))</f>
        <v/>
      </c>
      <c r="DJ56" s="370" t="str">
        <f ca="1">+IF(OFFSET('Sanitation Data'!$I$28,0,10*ROW('Sanitation Data'!I50))="","",OFFSET('Sanitation Data'!$I$28,0,10*ROW('Sanitation Data'!I50)))</f>
        <v/>
      </c>
      <c r="DK56" s="370" t="str">
        <f ca="1">+IF(OFFSET('Sanitation Data'!$I$29,0,10*ROW('Sanitation Data'!I50))="","",OFFSET('Sanitation Data'!$I$29,0,10*ROW('Sanitation Data'!I50)))</f>
        <v/>
      </c>
      <c r="DL56" s="370" t="str">
        <f ca="1">+IF(OFFSET('Sanitation Data'!$I$30,0,10*ROW('Sanitation Data'!I50))="","",OFFSET('Sanitation Data'!$I$30,0,10*ROW('Sanitation Data'!I50)))</f>
        <v/>
      </c>
      <c r="DM56" s="370" t="str">
        <f ca="1">+IF(OFFSET('Sanitation Data'!$I$31,0,10*ROW('Sanitation Data'!I50))="","",OFFSET('Sanitation Data'!$I$31,0,10*ROW('Sanitation Data'!I50)))</f>
        <v/>
      </c>
      <c r="DN56" s="370" t="str">
        <f ca="1">+IF(OFFSET('Sanitation Data'!$I$32,0,10*ROW('Sanitation Data'!I50))="","",OFFSET('Sanitation Data'!$I$32,0,10*ROW('Sanitation Data'!I50)))</f>
        <v/>
      </c>
      <c r="DO56" s="370" t="str">
        <f ca="1">+IF(OFFSET('Hygiene Data'!$D$11,0,10*ROW('Hygiene Data'!D50))="","",OFFSET('Hygiene Data'!$D$11,0,10*ROW('Hygiene Data'!D50)))</f>
        <v/>
      </c>
      <c r="DP56" s="370" t="str">
        <f ca="1">+IF(OFFSET('Hygiene Data'!$D$12,0,10*ROW('Hygiene Data'!D50))="","",OFFSET('Hygiene Data'!$D$12,0,10*ROW('Hygiene Data'!D50)))</f>
        <v/>
      </c>
      <c r="DQ56" s="370" t="str">
        <f ca="1">+IF(OFFSET('Hygiene Data'!$D$13,0,10*ROW('Hygiene Data'!D50))="","",OFFSET('Hygiene Data'!$D$13,0,10*ROW('Hygiene Data'!D50)))</f>
        <v/>
      </c>
      <c r="DR56" s="370" t="str">
        <f ca="1">+IF(OFFSET('Hygiene Data'!$E$11,0,10*ROW('Hygiene Data'!E50))="","",OFFSET('Hygiene Data'!$E$11,0,10*ROW('Hygiene Data'!E50)))</f>
        <v/>
      </c>
      <c r="DS56" s="370" t="str">
        <f ca="1">+IF(OFFSET('Hygiene Data'!$E$12,0,10*ROW('Hygiene Data'!E50))="","",OFFSET('Hygiene Data'!$E$12,0,10*ROW('Hygiene Data'!E50)))</f>
        <v/>
      </c>
      <c r="DT56" s="370" t="str">
        <f ca="1">+IF(OFFSET('Hygiene Data'!$E$13,0,10*ROW('Hygiene Data'!E50))="","",OFFSET('Hygiene Data'!$E$13,0,10*ROW('Hygiene Data'!E50)))</f>
        <v/>
      </c>
      <c r="DU56" s="370" t="str">
        <f ca="1">+IF(OFFSET('Hygiene Data'!$F$11,0,10*ROW('Hygiene Data'!F50))="","",OFFSET('Hygiene Data'!$F$11,0,10*ROW('Hygiene Data'!F50)))</f>
        <v/>
      </c>
      <c r="DV56" s="370" t="str">
        <f ca="1">+IF(OFFSET('Hygiene Data'!$F$12,0,10*ROW('Hygiene Data'!F50))="","",OFFSET('Hygiene Data'!$F$12,0,10*ROW('Hygiene Data'!F50)))</f>
        <v/>
      </c>
      <c r="DW56" s="370" t="str">
        <f ca="1">+IF(OFFSET('Hygiene Data'!$F$13,0,10*ROW('Hygiene Data'!F50))="","",OFFSET('Hygiene Data'!$F$13,0,10*ROW('Hygiene Data'!F50)))</f>
        <v/>
      </c>
      <c r="DX56" s="370" t="str">
        <f ca="1">+IF(OFFSET('Hygiene Data'!$G$11,0,10*ROW('Hygiene Data'!G50))="","",OFFSET('Hygiene Data'!$G$11,0,10*ROW('Hygiene Data'!G50)))</f>
        <v/>
      </c>
      <c r="DY56" s="370" t="str">
        <f ca="1">+IF(OFFSET('Hygiene Data'!$G$12,0,10*ROW('Hygiene Data'!G50))="","",OFFSET('Hygiene Data'!$G$12,0,10*ROW('Hygiene Data'!G50)))</f>
        <v/>
      </c>
      <c r="DZ56" s="370" t="str">
        <f ca="1">+IF(OFFSET('Hygiene Data'!$G$13,0,10*ROW('Hygiene Data'!G50))="","",OFFSET('Hygiene Data'!$G$13,0,10*ROW('Hygiene Data'!G50)))</f>
        <v/>
      </c>
      <c r="EA56" s="370" t="str">
        <f ca="1">+IF(OFFSET('Hygiene Data'!$H$11,0,10*ROW('Hygiene Data'!H50))="","",OFFSET('Hygiene Data'!$H$11,0,10*ROW('Hygiene Data'!H50)))</f>
        <v/>
      </c>
      <c r="EB56" s="370" t="str">
        <f ca="1">+IF(OFFSET('Hygiene Data'!$H$12,0,10*ROW('Hygiene Data'!H50))="","",OFFSET('Hygiene Data'!$H$12,0,10*ROW('Hygiene Data'!H50)))</f>
        <v/>
      </c>
      <c r="EC56" s="370" t="str">
        <f ca="1">+IF(OFFSET('Hygiene Data'!$H$13,0,10*ROW('Hygiene Data'!H50))="","",OFFSET('Hygiene Data'!$H$13,0,10*ROW('Hygiene Data'!H50)))</f>
        <v/>
      </c>
      <c r="ED56" s="370" t="str">
        <f ca="1">+IF(OFFSET('Hygiene Data'!$I$11,0,10*ROW('Hygiene Data'!I50))="","",OFFSET('Hygiene Data'!$I$11,0,10*ROW('Hygiene Data'!I50)))</f>
        <v/>
      </c>
      <c r="EE56" s="370" t="str">
        <f ca="1">+IF(OFFSET('Hygiene Data'!$I$12,0,10*ROW('Hygiene Data'!I50))="","",OFFSET('Hygiene Data'!$I$12,0,10*ROW('Hygiene Data'!I50)))</f>
        <v/>
      </c>
      <c r="EF56" s="370" t="str">
        <f ca="1">+IF(OFFSET('Hygiene Data'!$I$13,0,10*ROW('Hygiene Data'!I50))="","",OFFSET('Hygiene Data'!$I$13,0,10*ROW('Hygiene Data'!I50)))</f>
        <v/>
      </c>
    </row>
    <row r="57" spans="1:136" x14ac:dyDescent="0.25">
      <c r="A57" s="479" t="str">
        <f ca="1">+IF(OFFSET('Water Data'!$B$2,0,10*ROW('Water Data'!E51))="","",OFFSET('Water Data'!$B$2,0,10*ROW('Water Data'!E51)))</f>
        <v/>
      </c>
      <c r="B57" s="47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6" t="str">
        <f t="shared" ca="1" si="0"/>
        <v/>
      </c>
      <c r="D57" s="50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0" t="str">
        <f ca="1">+IF(OFFSET('Water Data'!$D$27,0,10*ROW('Water Data'!D51))="","",OFFSET('Water Data'!$D$27,0,10*ROW('Water Data'!D51)))</f>
        <v/>
      </c>
      <c r="BT57" s="370" t="str">
        <f ca="1">+IF(OFFSET('Water Data'!$D$28,0,10*ROW('Water Data'!D51))="","",OFFSET('Water Data'!$D$28,0,10*ROW('Water Data'!D51)))</f>
        <v/>
      </c>
      <c r="BU57" s="370" t="str">
        <f ca="1">+IF(OFFSET('Water Data'!$D$29,0,10*ROW('Water Data'!D51))="","",OFFSET('Water Data'!$D$29,0,10*ROW('Water Data'!D51)))</f>
        <v/>
      </c>
      <c r="BV57" s="370" t="str">
        <f ca="1">+IF(OFFSET('Water Data'!$E$27,0,10*ROW('Water Data'!E51))="","",OFFSET('Water Data'!$E$27,0,10*ROW('Water Data'!E51)))</f>
        <v/>
      </c>
      <c r="BW57" s="370" t="str">
        <f ca="1">+IF(OFFSET('Water Data'!$E$28,0,10*ROW('Water Data'!E51))="","",OFFSET('Water Data'!$E$28,0,10*ROW('Water Data'!E51)))</f>
        <v/>
      </c>
      <c r="BX57" s="370" t="str">
        <f ca="1">+IF(OFFSET('Water Data'!$E$29,0,10*ROW('Water Data'!E51))="","",OFFSET('Water Data'!$E$29,0,10*ROW('Water Data'!E51)))</f>
        <v/>
      </c>
      <c r="BY57" s="370" t="str">
        <f ca="1">+IF(OFFSET('Water Data'!$F$27,0,10*ROW('Water Data'!F51))="","",OFFSET('Water Data'!$F$27,0,10*ROW('Water Data'!F51)))</f>
        <v/>
      </c>
      <c r="BZ57" s="370" t="str">
        <f ca="1">+IF(OFFSET('Water Data'!$F$28,0,10*ROW('Water Data'!F51))="","",OFFSET('Water Data'!$F$28,0,10*ROW('Water Data'!F51)))</f>
        <v/>
      </c>
      <c r="CA57" s="370" t="str">
        <f ca="1">+IF(OFFSET('Water Data'!$F$29,0,10*ROW('Water Data'!F51))="","",OFFSET('Water Data'!$F$29,0,10*ROW('Water Data'!F51)))</f>
        <v/>
      </c>
      <c r="CB57" s="370" t="str">
        <f ca="1">+IF(OFFSET('Water Data'!$G$27,0,10*ROW('Water Data'!G51))="","",OFFSET('Water Data'!$G$27,0,10*ROW('Water Data'!G51)))</f>
        <v/>
      </c>
      <c r="CC57" s="370" t="str">
        <f ca="1">+IF(OFFSET('Water Data'!$G$28,0,10*ROW('Water Data'!G51))="","",OFFSET('Water Data'!$G$28,0,10*ROW('Water Data'!G51)))</f>
        <v/>
      </c>
      <c r="CD57" s="370" t="str">
        <f ca="1">+IF(OFFSET('Water Data'!$G$29,0,10*ROW('Water Data'!G51))="","",OFFSET('Water Data'!$G$29,0,10*ROW('Water Data'!G51)))</f>
        <v/>
      </c>
      <c r="CE57" s="370" t="str">
        <f ca="1">+IF(OFFSET('Water Data'!$H$27,0,10*ROW('Water Data'!H51))="","",OFFSET('Water Data'!$H$27,0,10*ROW('Water Data'!H51)))</f>
        <v/>
      </c>
      <c r="CF57" s="370" t="str">
        <f ca="1">+IF(OFFSET('Water Data'!$H$28,0,10*ROW('Water Data'!H51))="","",OFFSET('Water Data'!$H$28,0,10*ROW('Water Data'!H51)))</f>
        <v/>
      </c>
      <c r="CG57" s="370" t="str">
        <f ca="1">+IF(OFFSET('Water Data'!$H$29,0,10*ROW('Water Data'!H51))="","",OFFSET('Water Data'!$H$29,0,10*ROW('Water Data'!H51)))</f>
        <v/>
      </c>
      <c r="CH57" s="370" t="str">
        <f ca="1">+IF(OFFSET('Water Data'!$I$27,0,10*ROW('Water Data'!I51))="","",OFFSET('Water Data'!$I$27,0,10*ROW('Water Data'!I51)))</f>
        <v/>
      </c>
      <c r="CI57" s="370" t="str">
        <f ca="1">+IF(OFFSET('Water Data'!$I$28,0,10*ROW('Water Data'!I51))="","",OFFSET('Water Data'!$I$28,0,10*ROW('Water Data'!I51)))</f>
        <v/>
      </c>
      <c r="CJ57" s="370" t="str">
        <f ca="1">+IF(OFFSET('Water Data'!$I$29,0,10*ROW('Water Data'!I51))="","",OFFSET('Water Data'!$I$29,0,10*ROW('Water Data'!I51)))</f>
        <v/>
      </c>
      <c r="CK57" s="370" t="str">
        <f ca="1">+IF(OFFSET('Sanitation Data'!$D$28,0,10*ROW('Sanitation Data'!D51))="","",OFFSET('Sanitation Data'!$D$28,0,10*ROW('Sanitation Data'!D51)))</f>
        <v/>
      </c>
      <c r="CL57" s="370" t="str">
        <f ca="1">+IF(OFFSET('Sanitation Data'!$D$29,0,10*ROW('Sanitation Data'!D51))="","",OFFSET('Sanitation Data'!$D$29,0,10*ROW('Sanitation Data'!D51)))</f>
        <v/>
      </c>
      <c r="CM57" s="370" t="str">
        <f ca="1">+IF(OFFSET('Sanitation Data'!$D$30,0,10*ROW('Sanitation Data'!D51))="","",OFFSET('Sanitation Data'!$D$30,0,10*ROW('Sanitation Data'!D51)))</f>
        <v/>
      </c>
      <c r="CN57" s="370" t="str">
        <f ca="1">+IF(OFFSET('Sanitation Data'!$D$31,0,10*ROW('Sanitation Data'!D51))="","",OFFSET('Sanitation Data'!$D$31,0,10*ROW('Sanitation Data'!D51)))</f>
        <v/>
      </c>
      <c r="CO57" s="370" t="str">
        <f ca="1">+IF(OFFSET('Sanitation Data'!$D$32,0,10*ROW('Sanitation Data'!D51))="","",OFFSET('Sanitation Data'!$D$32,0,10*ROW('Sanitation Data'!D51)))</f>
        <v/>
      </c>
      <c r="CP57" s="370" t="str">
        <f ca="1">+IF(OFFSET('Sanitation Data'!$E$28,0,10*ROW('Sanitation Data'!E51))="","",OFFSET('Sanitation Data'!$E$28,0,10*ROW('Sanitation Data'!E51)))</f>
        <v/>
      </c>
      <c r="CQ57" s="370" t="str">
        <f ca="1">+IF(OFFSET('Sanitation Data'!$E$29,0,10*ROW('Sanitation Data'!E51))="","",OFFSET('Sanitation Data'!$E$29,0,10*ROW('Sanitation Data'!E51)))</f>
        <v/>
      </c>
      <c r="CR57" s="370" t="str">
        <f ca="1">+IF(OFFSET('Sanitation Data'!$E$30,0,10*ROW('Sanitation Data'!E51))="","",OFFSET('Sanitation Data'!$E$30,0,10*ROW('Sanitation Data'!E51)))</f>
        <v/>
      </c>
      <c r="CS57" s="370" t="str">
        <f ca="1">+IF(OFFSET('Sanitation Data'!$E$31,0,10*ROW('Sanitation Data'!E51))="","",OFFSET('Sanitation Data'!$E$31,0,10*ROW('Sanitation Data'!E51)))</f>
        <v/>
      </c>
      <c r="CT57" s="370" t="str">
        <f ca="1">+IF(OFFSET('Sanitation Data'!$E$32,0,10*ROW('Sanitation Data'!E51))="","",OFFSET('Sanitation Data'!$E$32,0,10*ROW('Sanitation Data'!E51)))</f>
        <v/>
      </c>
      <c r="CU57" s="370" t="str">
        <f ca="1">+IF(OFFSET('Sanitation Data'!$F$28,0,10*ROW('Sanitation Data'!F51))="","",OFFSET('Sanitation Data'!$F$28,0,10*ROW('Sanitation Data'!F51)))</f>
        <v/>
      </c>
      <c r="CV57" s="370" t="str">
        <f ca="1">+IF(OFFSET('Sanitation Data'!$F$29,0,10*ROW('Sanitation Data'!F51))="","",OFFSET('Sanitation Data'!$F$29,0,10*ROW('Sanitation Data'!F51)))</f>
        <v/>
      </c>
      <c r="CW57" s="370" t="str">
        <f ca="1">+IF(OFFSET('Sanitation Data'!$F$30,0,10*ROW('Sanitation Data'!F51))="","",OFFSET('Sanitation Data'!$F$30,0,10*ROW('Sanitation Data'!F51)))</f>
        <v/>
      </c>
      <c r="CX57" s="370" t="str">
        <f ca="1">+IF(OFFSET('Sanitation Data'!$F$31,0,10*ROW('Sanitation Data'!F51))="","",OFFSET('Sanitation Data'!$F$31,0,10*ROW('Sanitation Data'!F51)))</f>
        <v/>
      </c>
      <c r="CY57" s="370" t="str">
        <f ca="1">+IF(OFFSET('Sanitation Data'!$F$32,0,10*ROW('Sanitation Data'!F51))="","",OFFSET('Sanitation Data'!$F$32,0,10*ROW('Sanitation Data'!F51)))</f>
        <v/>
      </c>
      <c r="CZ57" s="370" t="str">
        <f ca="1">+IF(OFFSET('Sanitation Data'!$G$28,0,10*ROW('Sanitation Data'!G51))="","",OFFSET('Sanitation Data'!$G$28,0,10*ROW('Sanitation Data'!G51)))</f>
        <v/>
      </c>
      <c r="DA57" s="370" t="str">
        <f ca="1">+IF(OFFSET('Sanitation Data'!$G$29,0,10*ROW('Sanitation Data'!G51))="","",OFFSET('Sanitation Data'!$G$29,0,10*ROW('Sanitation Data'!G51)))</f>
        <v/>
      </c>
      <c r="DB57" s="370" t="str">
        <f ca="1">+IF(OFFSET('Sanitation Data'!$G$30,0,10*ROW('Sanitation Data'!G51))="","",OFFSET('Sanitation Data'!$G$30,0,10*ROW('Sanitation Data'!G51)))</f>
        <v/>
      </c>
      <c r="DC57" s="370" t="str">
        <f ca="1">+IF(OFFSET('Sanitation Data'!$G$31,0,10*ROW('Sanitation Data'!G51))="","",OFFSET('Sanitation Data'!$G$31,0,10*ROW('Sanitation Data'!G51)))</f>
        <v/>
      </c>
      <c r="DD57" s="370" t="str">
        <f ca="1">+IF(OFFSET('Sanitation Data'!$G$32,0,10*ROW('Sanitation Data'!G51))="","",OFFSET('Sanitation Data'!$G$32,0,10*ROW('Sanitation Data'!G51)))</f>
        <v/>
      </c>
      <c r="DE57" s="370" t="str">
        <f ca="1">+IF(OFFSET('Sanitation Data'!$H$28,0,10*ROW('Sanitation Data'!H51))="","",OFFSET('Sanitation Data'!$H$28,0,10*ROW('Sanitation Data'!H51)))</f>
        <v/>
      </c>
      <c r="DF57" s="370" t="str">
        <f ca="1">+IF(OFFSET('Sanitation Data'!$H$29,0,10*ROW('Sanitation Data'!H51))="","",OFFSET('Sanitation Data'!$H$29,0,10*ROW('Sanitation Data'!H51)))</f>
        <v/>
      </c>
      <c r="DG57" s="370" t="str">
        <f ca="1">+IF(OFFSET('Sanitation Data'!$H$30,0,10*ROW('Sanitation Data'!H51))="","",OFFSET('Sanitation Data'!$H$30,0,10*ROW('Sanitation Data'!H51)))</f>
        <v/>
      </c>
      <c r="DH57" s="370" t="str">
        <f ca="1">+IF(OFFSET('Sanitation Data'!$H$31,0,10*ROW('Sanitation Data'!H51))="","",OFFSET('Sanitation Data'!$H$31,0,10*ROW('Sanitation Data'!H51)))</f>
        <v/>
      </c>
      <c r="DI57" s="370" t="str">
        <f ca="1">+IF(OFFSET('Sanitation Data'!$H$32,0,10*ROW('Sanitation Data'!H51))="","",OFFSET('Sanitation Data'!$H$32,0,10*ROW('Sanitation Data'!H51)))</f>
        <v/>
      </c>
      <c r="DJ57" s="370" t="str">
        <f ca="1">+IF(OFFSET('Sanitation Data'!$I$28,0,10*ROW('Sanitation Data'!I51))="","",OFFSET('Sanitation Data'!$I$28,0,10*ROW('Sanitation Data'!I51)))</f>
        <v/>
      </c>
      <c r="DK57" s="370" t="str">
        <f ca="1">+IF(OFFSET('Sanitation Data'!$I$29,0,10*ROW('Sanitation Data'!I51))="","",OFFSET('Sanitation Data'!$I$29,0,10*ROW('Sanitation Data'!I51)))</f>
        <v/>
      </c>
      <c r="DL57" s="370" t="str">
        <f ca="1">+IF(OFFSET('Sanitation Data'!$I$30,0,10*ROW('Sanitation Data'!I51))="","",OFFSET('Sanitation Data'!$I$30,0,10*ROW('Sanitation Data'!I51)))</f>
        <v/>
      </c>
      <c r="DM57" s="370" t="str">
        <f ca="1">+IF(OFFSET('Sanitation Data'!$I$31,0,10*ROW('Sanitation Data'!I51))="","",OFFSET('Sanitation Data'!$I$31,0,10*ROW('Sanitation Data'!I51)))</f>
        <v/>
      </c>
      <c r="DN57" s="370" t="str">
        <f ca="1">+IF(OFFSET('Sanitation Data'!$I$32,0,10*ROW('Sanitation Data'!I51))="","",OFFSET('Sanitation Data'!$I$32,0,10*ROW('Sanitation Data'!I51)))</f>
        <v/>
      </c>
      <c r="DO57" s="370" t="str">
        <f ca="1">+IF(OFFSET('Hygiene Data'!$D$11,0,10*ROW('Hygiene Data'!D51))="","",OFFSET('Hygiene Data'!$D$11,0,10*ROW('Hygiene Data'!D51)))</f>
        <v/>
      </c>
      <c r="DP57" s="370" t="str">
        <f ca="1">+IF(OFFSET('Hygiene Data'!$D$12,0,10*ROW('Hygiene Data'!D51))="","",OFFSET('Hygiene Data'!$D$12,0,10*ROW('Hygiene Data'!D51)))</f>
        <v/>
      </c>
      <c r="DQ57" s="370" t="str">
        <f ca="1">+IF(OFFSET('Hygiene Data'!$D$13,0,10*ROW('Hygiene Data'!D51))="","",OFFSET('Hygiene Data'!$D$13,0,10*ROW('Hygiene Data'!D51)))</f>
        <v/>
      </c>
      <c r="DR57" s="370" t="str">
        <f ca="1">+IF(OFFSET('Hygiene Data'!$E$11,0,10*ROW('Hygiene Data'!E51))="","",OFFSET('Hygiene Data'!$E$11,0,10*ROW('Hygiene Data'!E51)))</f>
        <v/>
      </c>
      <c r="DS57" s="370" t="str">
        <f ca="1">+IF(OFFSET('Hygiene Data'!$E$12,0,10*ROW('Hygiene Data'!E51))="","",OFFSET('Hygiene Data'!$E$12,0,10*ROW('Hygiene Data'!E51)))</f>
        <v/>
      </c>
      <c r="DT57" s="370" t="str">
        <f ca="1">+IF(OFFSET('Hygiene Data'!$E$13,0,10*ROW('Hygiene Data'!E51))="","",OFFSET('Hygiene Data'!$E$13,0,10*ROW('Hygiene Data'!E51)))</f>
        <v/>
      </c>
      <c r="DU57" s="370" t="str">
        <f ca="1">+IF(OFFSET('Hygiene Data'!$F$11,0,10*ROW('Hygiene Data'!F51))="","",OFFSET('Hygiene Data'!$F$11,0,10*ROW('Hygiene Data'!F51)))</f>
        <v/>
      </c>
      <c r="DV57" s="370" t="str">
        <f ca="1">+IF(OFFSET('Hygiene Data'!$F$12,0,10*ROW('Hygiene Data'!F51))="","",OFFSET('Hygiene Data'!$F$12,0,10*ROW('Hygiene Data'!F51)))</f>
        <v/>
      </c>
      <c r="DW57" s="370" t="str">
        <f ca="1">+IF(OFFSET('Hygiene Data'!$F$13,0,10*ROW('Hygiene Data'!F51))="","",OFFSET('Hygiene Data'!$F$13,0,10*ROW('Hygiene Data'!F51)))</f>
        <v/>
      </c>
      <c r="DX57" s="370" t="str">
        <f ca="1">+IF(OFFSET('Hygiene Data'!$G$11,0,10*ROW('Hygiene Data'!G51))="","",OFFSET('Hygiene Data'!$G$11,0,10*ROW('Hygiene Data'!G51)))</f>
        <v/>
      </c>
      <c r="DY57" s="370" t="str">
        <f ca="1">+IF(OFFSET('Hygiene Data'!$G$12,0,10*ROW('Hygiene Data'!G51))="","",OFFSET('Hygiene Data'!$G$12,0,10*ROW('Hygiene Data'!G51)))</f>
        <v/>
      </c>
      <c r="DZ57" s="370" t="str">
        <f ca="1">+IF(OFFSET('Hygiene Data'!$G$13,0,10*ROW('Hygiene Data'!G51))="","",OFFSET('Hygiene Data'!$G$13,0,10*ROW('Hygiene Data'!G51)))</f>
        <v/>
      </c>
      <c r="EA57" s="370" t="str">
        <f ca="1">+IF(OFFSET('Hygiene Data'!$H$11,0,10*ROW('Hygiene Data'!H51))="","",OFFSET('Hygiene Data'!$H$11,0,10*ROW('Hygiene Data'!H51)))</f>
        <v/>
      </c>
      <c r="EB57" s="370" t="str">
        <f ca="1">+IF(OFFSET('Hygiene Data'!$H$12,0,10*ROW('Hygiene Data'!H51))="","",OFFSET('Hygiene Data'!$H$12,0,10*ROW('Hygiene Data'!H51)))</f>
        <v/>
      </c>
      <c r="EC57" s="370" t="str">
        <f ca="1">+IF(OFFSET('Hygiene Data'!$H$13,0,10*ROW('Hygiene Data'!H51))="","",OFFSET('Hygiene Data'!$H$13,0,10*ROW('Hygiene Data'!H51)))</f>
        <v/>
      </c>
      <c r="ED57" s="370" t="str">
        <f ca="1">+IF(OFFSET('Hygiene Data'!$I$11,0,10*ROW('Hygiene Data'!I51))="","",OFFSET('Hygiene Data'!$I$11,0,10*ROW('Hygiene Data'!I51)))</f>
        <v/>
      </c>
      <c r="EE57" s="370" t="str">
        <f ca="1">+IF(OFFSET('Hygiene Data'!$I$12,0,10*ROW('Hygiene Data'!I51))="","",OFFSET('Hygiene Data'!$I$12,0,10*ROW('Hygiene Data'!I51)))</f>
        <v/>
      </c>
      <c r="EF57" s="370" t="str">
        <f ca="1">+IF(OFFSET('Hygiene Data'!$I$13,0,10*ROW('Hygiene Data'!I51))="","",OFFSET('Hygiene Data'!$I$13,0,10*ROW('Hygiene Data'!I51)))</f>
        <v/>
      </c>
    </row>
    <row r="58" spans="1:136" x14ac:dyDescent="0.25">
      <c r="A58" s="479" t="str">
        <f ca="1">+IF(OFFSET('Water Data'!$B$2,0,10*ROW('Water Data'!E52))="","",OFFSET('Water Data'!$B$2,0,10*ROW('Water Data'!E52)))</f>
        <v/>
      </c>
      <c r="B58" s="47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6" t="str">
        <f t="shared" ca="1" si="0"/>
        <v/>
      </c>
      <c r="D58" s="50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0" t="str">
        <f ca="1">+IF(OFFSET('Water Data'!$D$27,0,10*ROW('Water Data'!D52))="","",OFFSET('Water Data'!$D$27,0,10*ROW('Water Data'!D52)))</f>
        <v/>
      </c>
      <c r="BT58" s="370" t="str">
        <f ca="1">+IF(OFFSET('Water Data'!$D$28,0,10*ROW('Water Data'!D52))="","",OFFSET('Water Data'!$D$28,0,10*ROW('Water Data'!D52)))</f>
        <v/>
      </c>
      <c r="BU58" s="370" t="str">
        <f ca="1">+IF(OFFSET('Water Data'!$D$29,0,10*ROW('Water Data'!D52))="","",OFFSET('Water Data'!$D$29,0,10*ROW('Water Data'!D52)))</f>
        <v/>
      </c>
      <c r="BV58" s="370" t="str">
        <f ca="1">+IF(OFFSET('Water Data'!$E$27,0,10*ROW('Water Data'!E52))="","",OFFSET('Water Data'!$E$27,0,10*ROW('Water Data'!E52)))</f>
        <v/>
      </c>
      <c r="BW58" s="370" t="str">
        <f ca="1">+IF(OFFSET('Water Data'!$E$28,0,10*ROW('Water Data'!E52))="","",OFFSET('Water Data'!$E$28,0,10*ROW('Water Data'!E52)))</f>
        <v/>
      </c>
      <c r="BX58" s="370" t="str">
        <f ca="1">+IF(OFFSET('Water Data'!$E$29,0,10*ROW('Water Data'!E52))="","",OFFSET('Water Data'!$E$29,0,10*ROW('Water Data'!E52)))</f>
        <v/>
      </c>
      <c r="BY58" s="370" t="str">
        <f ca="1">+IF(OFFSET('Water Data'!$F$27,0,10*ROW('Water Data'!F52))="","",OFFSET('Water Data'!$F$27,0,10*ROW('Water Data'!F52)))</f>
        <v/>
      </c>
      <c r="BZ58" s="370" t="str">
        <f ca="1">+IF(OFFSET('Water Data'!$F$28,0,10*ROW('Water Data'!F52))="","",OFFSET('Water Data'!$F$28,0,10*ROW('Water Data'!F52)))</f>
        <v/>
      </c>
      <c r="CA58" s="370" t="str">
        <f ca="1">+IF(OFFSET('Water Data'!$F$29,0,10*ROW('Water Data'!F52))="","",OFFSET('Water Data'!$F$29,0,10*ROW('Water Data'!F52)))</f>
        <v/>
      </c>
      <c r="CB58" s="370" t="str">
        <f ca="1">+IF(OFFSET('Water Data'!$G$27,0,10*ROW('Water Data'!G52))="","",OFFSET('Water Data'!$G$27,0,10*ROW('Water Data'!G52)))</f>
        <v/>
      </c>
      <c r="CC58" s="370" t="str">
        <f ca="1">+IF(OFFSET('Water Data'!$G$28,0,10*ROW('Water Data'!G52))="","",OFFSET('Water Data'!$G$28,0,10*ROW('Water Data'!G52)))</f>
        <v/>
      </c>
      <c r="CD58" s="370" t="str">
        <f ca="1">+IF(OFFSET('Water Data'!$G$29,0,10*ROW('Water Data'!G52))="","",OFFSET('Water Data'!$G$29,0,10*ROW('Water Data'!G52)))</f>
        <v/>
      </c>
      <c r="CE58" s="370" t="str">
        <f ca="1">+IF(OFFSET('Water Data'!$H$27,0,10*ROW('Water Data'!H52))="","",OFFSET('Water Data'!$H$27,0,10*ROW('Water Data'!H52)))</f>
        <v/>
      </c>
      <c r="CF58" s="370" t="str">
        <f ca="1">+IF(OFFSET('Water Data'!$H$28,0,10*ROW('Water Data'!H52))="","",OFFSET('Water Data'!$H$28,0,10*ROW('Water Data'!H52)))</f>
        <v/>
      </c>
      <c r="CG58" s="370" t="str">
        <f ca="1">+IF(OFFSET('Water Data'!$H$29,0,10*ROW('Water Data'!H52))="","",OFFSET('Water Data'!$H$29,0,10*ROW('Water Data'!H52)))</f>
        <v/>
      </c>
      <c r="CH58" s="370" t="str">
        <f ca="1">+IF(OFFSET('Water Data'!$I$27,0,10*ROW('Water Data'!I52))="","",OFFSET('Water Data'!$I$27,0,10*ROW('Water Data'!I52)))</f>
        <v/>
      </c>
      <c r="CI58" s="370" t="str">
        <f ca="1">+IF(OFFSET('Water Data'!$I$28,0,10*ROW('Water Data'!I52))="","",OFFSET('Water Data'!$I$28,0,10*ROW('Water Data'!I52)))</f>
        <v/>
      </c>
      <c r="CJ58" s="370" t="str">
        <f ca="1">+IF(OFFSET('Water Data'!$I$29,0,10*ROW('Water Data'!I52))="","",OFFSET('Water Data'!$I$29,0,10*ROW('Water Data'!I52)))</f>
        <v/>
      </c>
      <c r="CK58" s="370" t="str">
        <f ca="1">+IF(OFFSET('Sanitation Data'!$D$28,0,10*ROW('Sanitation Data'!D52))="","",OFFSET('Sanitation Data'!$D$28,0,10*ROW('Sanitation Data'!D52)))</f>
        <v/>
      </c>
      <c r="CL58" s="370" t="str">
        <f ca="1">+IF(OFFSET('Sanitation Data'!$D$29,0,10*ROW('Sanitation Data'!D52))="","",OFFSET('Sanitation Data'!$D$29,0,10*ROW('Sanitation Data'!D52)))</f>
        <v/>
      </c>
      <c r="CM58" s="370" t="str">
        <f ca="1">+IF(OFFSET('Sanitation Data'!$D$30,0,10*ROW('Sanitation Data'!D52))="","",OFFSET('Sanitation Data'!$D$30,0,10*ROW('Sanitation Data'!D52)))</f>
        <v/>
      </c>
      <c r="CN58" s="370" t="str">
        <f ca="1">+IF(OFFSET('Sanitation Data'!$D$31,0,10*ROW('Sanitation Data'!D52))="","",OFFSET('Sanitation Data'!$D$31,0,10*ROW('Sanitation Data'!D52)))</f>
        <v/>
      </c>
      <c r="CO58" s="370" t="str">
        <f ca="1">+IF(OFFSET('Sanitation Data'!$D$32,0,10*ROW('Sanitation Data'!D52))="","",OFFSET('Sanitation Data'!$D$32,0,10*ROW('Sanitation Data'!D52)))</f>
        <v/>
      </c>
      <c r="CP58" s="370" t="str">
        <f ca="1">+IF(OFFSET('Sanitation Data'!$E$28,0,10*ROW('Sanitation Data'!E52))="","",OFFSET('Sanitation Data'!$E$28,0,10*ROW('Sanitation Data'!E52)))</f>
        <v/>
      </c>
      <c r="CQ58" s="370" t="str">
        <f ca="1">+IF(OFFSET('Sanitation Data'!$E$29,0,10*ROW('Sanitation Data'!E52))="","",OFFSET('Sanitation Data'!$E$29,0,10*ROW('Sanitation Data'!E52)))</f>
        <v/>
      </c>
      <c r="CR58" s="370" t="str">
        <f ca="1">+IF(OFFSET('Sanitation Data'!$E$30,0,10*ROW('Sanitation Data'!E52))="","",OFFSET('Sanitation Data'!$E$30,0,10*ROW('Sanitation Data'!E52)))</f>
        <v/>
      </c>
      <c r="CS58" s="370" t="str">
        <f ca="1">+IF(OFFSET('Sanitation Data'!$E$31,0,10*ROW('Sanitation Data'!E52))="","",OFFSET('Sanitation Data'!$E$31,0,10*ROW('Sanitation Data'!E52)))</f>
        <v/>
      </c>
      <c r="CT58" s="370" t="str">
        <f ca="1">+IF(OFFSET('Sanitation Data'!$E$32,0,10*ROW('Sanitation Data'!E52))="","",OFFSET('Sanitation Data'!$E$32,0,10*ROW('Sanitation Data'!E52)))</f>
        <v/>
      </c>
      <c r="CU58" s="370" t="str">
        <f ca="1">+IF(OFFSET('Sanitation Data'!$F$28,0,10*ROW('Sanitation Data'!F52))="","",OFFSET('Sanitation Data'!$F$28,0,10*ROW('Sanitation Data'!F52)))</f>
        <v/>
      </c>
      <c r="CV58" s="370" t="str">
        <f ca="1">+IF(OFFSET('Sanitation Data'!$F$29,0,10*ROW('Sanitation Data'!F52))="","",OFFSET('Sanitation Data'!$F$29,0,10*ROW('Sanitation Data'!F52)))</f>
        <v/>
      </c>
      <c r="CW58" s="370" t="str">
        <f ca="1">+IF(OFFSET('Sanitation Data'!$F$30,0,10*ROW('Sanitation Data'!F52))="","",OFFSET('Sanitation Data'!$F$30,0,10*ROW('Sanitation Data'!F52)))</f>
        <v/>
      </c>
      <c r="CX58" s="370" t="str">
        <f ca="1">+IF(OFFSET('Sanitation Data'!$F$31,0,10*ROW('Sanitation Data'!F52))="","",OFFSET('Sanitation Data'!$F$31,0,10*ROW('Sanitation Data'!F52)))</f>
        <v/>
      </c>
      <c r="CY58" s="370" t="str">
        <f ca="1">+IF(OFFSET('Sanitation Data'!$F$32,0,10*ROW('Sanitation Data'!F52))="","",OFFSET('Sanitation Data'!$F$32,0,10*ROW('Sanitation Data'!F52)))</f>
        <v/>
      </c>
      <c r="CZ58" s="370" t="str">
        <f ca="1">+IF(OFFSET('Sanitation Data'!$G$28,0,10*ROW('Sanitation Data'!G52))="","",OFFSET('Sanitation Data'!$G$28,0,10*ROW('Sanitation Data'!G52)))</f>
        <v/>
      </c>
      <c r="DA58" s="370" t="str">
        <f ca="1">+IF(OFFSET('Sanitation Data'!$G$29,0,10*ROW('Sanitation Data'!G52))="","",OFFSET('Sanitation Data'!$G$29,0,10*ROW('Sanitation Data'!G52)))</f>
        <v/>
      </c>
      <c r="DB58" s="370" t="str">
        <f ca="1">+IF(OFFSET('Sanitation Data'!$G$30,0,10*ROW('Sanitation Data'!G52))="","",OFFSET('Sanitation Data'!$G$30,0,10*ROW('Sanitation Data'!G52)))</f>
        <v/>
      </c>
      <c r="DC58" s="370" t="str">
        <f ca="1">+IF(OFFSET('Sanitation Data'!$G$31,0,10*ROW('Sanitation Data'!G52))="","",OFFSET('Sanitation Data'!$G$31,0,10*ROW('Sanitation Data'!G52)))</f>
        <v/>
      </c>
      <c r="DD58" s="370" t="str">
        <f ca="1">+IF(OFFSET('Sanitation Data'!$G$32,0,10*ROW('Sanitation Data'!G52))="","",OFFSET('Sanitation Data'!$G$32,0,10*ROW('Sanitation Data'!G52)))</f>
        <v/>
      </c>
      <c r="DE58" s="370" t="str">
        <f ca="1">+IF(OFFSET('Sanitation Data'!$H$28,0,10*ROW('Sanitation Data'!H52))="","",OFFSET('Sanitation Data'!$H$28,0,10*ROW('Sanitation Data'!H52)))</f>
        <v/>
      </c>
      <c r="DF58" s="370" t="str">
        <f ca="1">+IF(OFFSET('Sanitation Data'!$H$29,0,10*ROW('Sanitation Data'!H52))="","",OFFSET('Sanitation Data'!$H$29,0,10*ROW('Sanitation Data'!H52)))</f>
        <v/>
      </c>
      <c r="DG58" s="370" t="str">
        <f ca="1">+IF(OFFSET('Sanitation Data'!$H$30,0,10*ROW('Sanitation Data'!H52))="","",OFFSET('Sanitation Data'!$H$30,0,10*ROW('Sanitation Data'!H52)))</f>
        <v/>
      </c>
      <c r="DH58" s="370" t="str">
        <f ca="1">+IF(OFFSET('Sanitation Data'!$H$31,0,10*ROW('Sanitation Data'!H52))="","",OFFSET('Sanitation Data'!$H$31,0,10*ROW('Sanitation Data'!H52)))</f>
        <v/>
      </c>
      <c r="DI58" s="370" t="str">
        <f ca="1">+IF(OFFSET('Sanitation Data'!$H$32,0,10*ROW('Sanitation Data'!H52))="","",OFFSET('Sanitation Data'!$H$32,0,10*ROW('Sanitation Data'!H52)))</f>
        <v/>
      </c>
      <c r="DJ58" s="370" t="str">
        <f ca="1">+IF(OFFSET('Sanitation Data'!$I$28,0,10*ROW('Sanitation Data'!I52))="","",OFFSET('Sanitation Data'!$I$28,0,10*ROW('Sanitation Data'!I52)))</f>
        <v/>
      </c>
      <c r="DK58" s="370" t="str">
        <f ca="1">+IF(OFFSET('Sanitation Data'!$I$29,0,10*ROW('Sanitation Data'!I52))="","",OFFSET('Sanitation Data'!$I$29,0,10*ROW('Sanitation Data'!I52)))</f>
        <v/>
      </c>
      <c r="DL58" s="370" t="str">
        <f ca="1">+IF(OFFSET('Sanitation Data'!$I$30,0,10*ROW('Sanitation Data'!I52))="","",OFFSET('Sanitation Data'!$I$30,0,10*ROW('Sanitation Data'!I52)))</f>
        <v/>
      </c>
      <c r="DM58" s="370" t="str">
        <f ca="1">+IF(OFFSET('Sanitation Data'!$I$31,0,10*ROW('Sanitation Data'!I52))="","",OFFSET('Sanitation Data'!$I$31,0,10*ROW('Sanitation Data'!I52)))</f>
        <v/>
      </c>
      <c r="DN58" s="370" t="str">
        <f ca="1">+IF(OFFSET('Sanitation Data'!$I$32,0,10*ROW('Sanitation Data'!I52))="","",OFFSET('Sanitation Data'!$I$32,0,10*ROW('Sanitation Data'!I52)))</f>
        <v/>
      </c>
      <c r="DO58" s="370" t="str">
        <f ca="1">+IF(OFFSET('Hygiene Data'!$D$11,0,10*ROW('Hygiene Data'!D52))="","",OFFSET('Hygiene Data'!$D$11,0,10*ROW('Hygiene Data'!D52)))</f>
        <v/>
      </c>
      <c r="DP58" s="370" t="str">
        <f ca="1">+IF(OFFSET('Hygiene Data'!$D$12,0,10*ROW('Hygiene Data'!D52))="","",OFFSET('Hygiene Data'!$D$12,0,10*ROW('Hygiene Data'!D52)))</f>
        <v/>
      </c>
      <c r="DQ58" s="370" t="str">
        <f ca="1">+IF(OFFSET('Hygiene Data'!$D$13,0,10*ROW('Hygiene Data'!D52))="","",OFFSET('Hygiene Data'!$D$13,0,10*ROW('Hygiene Data'!D52)))</f>
        <v/>
      </c>
      <c r="DR58" s="370" t="str">
        <f ca="1">+IF(OFFSET('Hygiene Data'!$E$11,0,10*ROW('Hygiene Data'!E52))="","",OFFSET('Hygiene Data'!$E$11,0,10*ROW('Hygiene Data'!E52)))</f>
        <v/>
      </c>
      <c r="DS58" s="370" t="str">
        <f ca="1">+IF(OFFSET('Hygiene Data'!$E$12,0,10*ROW('Hygiene Data'!E52))="","",OFFSET('Hygiene Data'!$E$12,0,10*ROW('Hygiene Data'!E52)))</f>
        <v/>
      </c>
      <c r="DT58" s="370" t="str">
        <f ca="1">+IF(OFFSET('Hygiene Data'!$E$13,0,10*ROW('Hygiene Data'!E52))="","",OFFSET('Hygiene Data'!$E$13,0,10*ROW('Hygiene Data'!E52)))</f>
        <v/>
      </c>
      <c r="DU58" s="370" t="str">
        <f ca="1">+IF(OFFSET('Hygiene Data'!$F$11,0,10*ROW('Hygiene Data'!F52))="","",OFFSET('Hygiene Data'!$F$11,0,10*ROW('Hygiene Data'!F52)))</f>
        <v/>
      </c>
      <c r="DV58" s="370" t="str">
        <f ca="1">+IF(OFFSET('Hygiene Data'!$F$12,0,10*ROW('Hygiene Data'!F52))="","",OFFSET('Hygiene Data'!$F$12,0,10*ROW('Hygiene Data'!F52)))</f>
        <v/>
      </c>
      <c r="DW58" s="370" t="str">
        <f ca="1">+IF(OFFSET('Hygiene Data'!$F$13,0,10*ROW('Hygiene Data'!F52))="","",OFFSET('Hygiene Data'!$F$13,0,10*ROW('Hygiene Data'!F52)))</f>
        <v/>
      </c>
      <c r="DX58" s="370" t="str">
        <f ca="1">+IF(OFFSET('Hygiene Data'!$G$11,0,10*ROW('Hygiene Data'!G52))="","",OFFSET('Hygiene Data'!$G$11,0,10*ROW('Hygiene Data'!G52)))</f>
        <v/>
      </c>
      <c r="DY58" s="370" t="str">
        <f ca="1">+IF(OFFSET('Hygiene Data'!$G$12,0,10*ROW('Hygiene Data'!G52))="","",OFFSET('Hygiene Data'!$G$12,0,10*ROW('Hygiene Data'!G52)))</f>
        <v/>
      </c>
      <c r="DZ58" s="370" t="str">
        <f ca="1">+IF(OFFSET('Hygiene Data'!$G$13,0,10*ROW('Hygiene Data'!G52))="","",OFFSET('Hygiene Data'!$G$13,0,10*ROW('Hygiene Data'!G52)))</f>
        <v/>
      </c>
      <c r="EA58" s="370" t="str">
        <f ca="1">+IF(OFFSET('Hygiene Data'!$H$11,0,10*ROW('Hygiene Data'!H52))="","",OFFSET('Hygiene Data'!$H$11,0,10*ROW('Hygiene Data'!H52)))</f>
        <v/>
      </c>
      <c r="EB58" s="370" t="str">
        <f ca="1">+IF(OFFSET('Hygiene Data'!$H$12,0,10*ROW('Hygiene Data'!H52))="","",OFFSET('Hygiene Data'!$H$12,0,10*ROW('Hygiene Data'!H52)))</f>
        <v/>
      </c>
      <c r="EC58" s="370" t="str">
        <f ca="1">+IF(OFFSET('Hygiene Data'!$H$13,0,10*ROW('Hygiene Data'!H52))="","",OFFSET('Hygiene Data'!$H$13,0,10*ROW('Hygiene Data'!H52)))</f>
        <v/>
      </c>
      <c r="ED58" s="370" t="str">
        <f ca="1">+IF(OFFSET('Hygiene Data'!$I$11,0,10*ROW('Hygiene Data'!I52))="","",OFFSET('Hygiene Data'!$I$11,0,10*ROW('Hygiene Data'!I52)))</f>
        <v/>
      </c>
      <c r="EE58" s="370" t="str">
        <f ca="1">+IF(OFFSET('Hygiene Data'!$I$12,0,10*ROW('Hygiene Data'!I52))="","",OFFSET('Hygiene Data'!$I$12,0,10*ROW('Hygiene Data'!I52)))</f>
        <v/>
      </c>
      <c r="EF58" s="370" t="str">
        <f ca="1">+IF(OFFSET('Hygiene Data'!$I$13,0,10*ROW('Hygiene Data'!I52))="","",OFFSET('Hygiene Data'!$I$13,0,10*ROW('Hygiene Data'!I52)))</f>
        <v/>
      </c>
    </row>
    <row r="59" spans="1:136" x14ac:dyDescent="0.25">
      <c r="A59" s="479" t="str">
        <f ca="1">+IF(OFFSET('Water Data'!$B$2,0,10*ROW('Water Data'!E53))="","",OFFSET('Water Data'!$B$2,0,10*ROW('Water Data'!E53)))</f>
        <v/>
      </c>
      <c r="B59" s="47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6" t="str">
        <f t="shared" ca="1" si="0"/>
        <v/>
      </c>
      <c r="D59" s="50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0" t="str">
        <f ca="1">+IF(OFFSET('Water Data'!$D$27,0,10*ROW('Water Data'!D53))="","",OFFSET('Water Data'!$D$27,0,10*ROW('Water Data'!D53)))</f>
        <v/>
      </c>
      <c r="BT59" s="370" t="str">
        <f ca="1">+IF(OFFSET('Water Data'!$D$28,0,10*ROW('Water Data'!D53))="","",OFFSET('Water Data'!$D$28,0,10*ROW('Water Data'!D53)))</f>
        <v/>
      </c>
      <c r="BU59" s="370" t="str">
        <f ca="1">+IF(OFFSET('Water Data'!$D$29,0,10*ROW('Water Data'!D53))="","",OFFSET('Water Data'!$D$29,0,10*ROW('Water Data'!D53)))</f>
        <v/>
      </c>
      <c r="BV59" s="370" t="str">
        <f ca="1">+IF(OFFSET('Water Data'!$E$27,0,10*ROW('Water Data'!E53))="","",OFFSET('Water Data'!$E$27,0,10*ROW('Water Data'!E53)))</f>
        <v/>
      </c>
      <c r="BW59" s="370" t="str">
        <f ca="1">+IF(OFFSET('Water Data'!$E$28,0,10*ROW('Water Data'!E53))="","",OFFSET('Water Data'!$E$28,0,10*ROW('Water Data'!E53)))</f>
        <v/>
      </c>
      <c r="BX59" s="370" t="str">
        <f ca="1">+IF(OFFSET('Water Data'!$E$29,0,10*ROW('Water Data'!E53))="","",OFFSET('Water Data'!$E$29,0,10*ROW('Water Data'!E53)))</f>
        <v/>
      </c>
      <c r="BY59" s="370" t="str">
        <f ca="1">+IF(OFFSET('Water Data'!$F$27,0,10*ROW('Water Data'!F53))="","",OFFSET('Water Data'!$F$27,0,10*ROW('Water Data'!F53)))</f>
        <v/>
      </c>
      <c r="BZ59" s="370" t="str">
        <f ca="1">+IF(OFFSET('Water Data'!$F$28,0,10*ROW('Water Data'!F53))="","",OFFSET('Water Data'!$F$28,0,10*ROW('Water Data'!F53)))</f>
        <v/>
      </c>
      <c r="CA59" s="370" t="str">
        <f ca="1">+IF(OFFSET('Water Data'!$F$29,0,10*ROW('Water Data'!F53))="","",OFFSET('Water Data'!$F$29,0,10*ROW('Water Data'!F53)))</f>
        <v/>
      </c>
      <c r="CB59" s="370" t="str">
        <f ca="1">+IF(OFFSET('Water Data'!$G$27,0,10*ROW('Water Data'!G53))="","",OFFSET('Water Data'!$G$27,0,10*ROW('Water Data'!G53)))</f>
        <v/>
      </c>
      <c r="CC59" s="370" t="str">
        <f ca="1">+IF(OFFSET('Water Data'!$G$28,0,10*ROW('Water Data'!G53))="","",OFFSET('Water Data'!$G$28,0,10*ROW('Water Data'!G53)))</f>
        <v/>
      </c>
      <c r="CD59" s="370" t="str">
        <f ca="1">+IF(OFFSET('Water Data'!$G$29,0,10*ROW('Water Data'!G53))="","",OFFSET('Water Data'!$G$29,0,10*ROW('Water Data'!G53)))</f>
        <v/>
      </c>
      <c r="CE59" s="370" t="str">
        <f ca="1">+IF(OFFSET('Water Data'!$H$27,0,10*ROW('Water Data'!H53))="","",OFFSET('Water Data'!$H$27,0,10*ROW('Water Data'!H53)))</f>
        <v/>
      </c>
      <c r="CF59" s="370" t="str">
        <f ca="1">+IF(OFFSET('Water Data'!$H$28,0,10*ROW('Water Data'!H53))="","",OFFSET('Water Data'!$H$28,0,10*ROW('Water Data'!H53)))</f>
        <v/>
      </c>
      <c r="CG59" s="370" t="str">
        <f ca="1">+IF(OFFSET('Water Data'!$H$29,0,10*ROW('Water Data'!H53))="","",OFFSET('Water Data'!$H$29,0,10*ROW('Water Data'!H53)))</f>
        <v/>
      </c>
      <c r="CH59" s="370" t="str">
        <f ca="1">+IF(OFFSET('Water Data'!$I$27,0,10*ROW('Water Data'!I53))="","",OFFSET('Water Data'!$I$27,0,10*ROW('Water Data'!I53)))</f>
        <v/>
      </c>
      <c r="CI59" s="370" t="str">
        <f ca="1">+IF(OFFSET('Water Data'!$I$28,0,10*ROW('Water Data'!I53))="","",OFFSET('Water Data'!$I$28,0,10*ROW('Water Data'!I53)))</f>
        <v/>
      </c>
      <c r="CJ59" s="370" t="str">
        <f ca="1">+IF(OFFSET('Water Data'!$I$29,0,10*ROW('Water Data'!I53))="","",OFFSET('Water Data'!$I$29,0,10*ROW('Water Data'!I53)))</f>
        <v/>
      </c>
      <c r="CK59" s="370" t="str">
        <f ca="1">+IF(OFFSET('Sanitation Data'!$D$28,0,10*ROW('Sanitation Data'!D53))="","",OFFSET('Sanitation Data'!$D$28,0,10*ROW('Sanitation Data'!D53)))</f>
        <v/>
      </c>
      <c r="CL59" s="370" t="str">
        <f ca="1">+IF(OFFSET('Sanitation Data'!$D$29,0,10*ROW('Sanitation Data'!D53))="","",OFFSET('Sanitation Data'!$D$29,0,10*ROW('Sanitation Data'!D53)))</f>
        <v/>
      </c>
      <c r="CM59" s="370" t="str">
        <f ca="1">+IF(OFFSET('Sanitation Data'!$D$30,0,10*ROW('Sanitation Data'!D53))="","",OFFSET('Sanitation Data'!$D$30,0,10*ROW('Sanitation Data'!D53)))</f>
        <v/>
      </c>
      <c r="CN59" s="370" t="str">
        <f ca="1">+IF(OFFSET('Sanitation Data'!$D$31,0,10*ROW('Sanitation Data'!D53))="","",OFFSET('Sanitation Data'!$D$31,0,10*ROW('Sanitation Data'!D53)))</f>
        <v/>
      </c>
      <c r="CO59" s="370" t="str">
        <f ca="1">+IF(OFFSET('Sanitation Data'!$D$32,0,10*ROW('Sanitation Data'!D53))="","",OFFSET('Sanitation Data'!$D$32,0,10*ROW('Sanitation Data'!D53)))</f>
        <v/>
      </c>
      <c r="CP59" s="370" t="str">
        <f ca="1">+IF(OFFSET('Sanitation Data'!$E$28,0,10*ROW('Sanitation Data'!E53))="","",OFFSET('Sanitation Data'!$E$28,0,10*ROW('Sanitation Data'!E53)))</f>
        <v/>
      </c>
      <c r="CQ59" s="370" t="str">
        <f ca="1">+IF(OFFSET('Sanitation Data'!$E$29,0,10*ROW('Sanitation Data'!E53))="","",OFFSET('Sanitation Data'!$E$29,0,10*ROW('Sanitation Data'!E53)))</f>
        <v/>
      </c>
      <c r="CR59" s="370" t="str">
        <f ca="1">+IF(OFFSET('Sanitation Data'!$E$30,0,10*ROW('Sanitation Data'!E53))="","",OFFSET('Sanitation Data'!$E$30,0,10*ROW('Sanitation Data'!E53)))</f>
        <v/>
      </c>
      <c r="CS59" s="370" t="str">
        <f ca="1">+IF(OFFSET('Sanitation Data'!$E$31,0,10*ROW('Sanitation Data'!E53))="","",OFFSET('Sanitation Data'!$E$31,0,10*ROW('Sanitation Data'!E53)))</f>
        <v/>
      </c>
      <c r="CT59" s="370" t="str">
        <f ca="1">+IF(OFFSET('Sanitation Data'!$E$32,0,10*ROW('Sanitation Data'!E53))="","",OFFSET('Sanitation Data'!$E$32,0,10*ROW('Sanitation Data'!E53)))</f>
        <v/>
      </c>
      <c r="CU59" s="370" t="str">
        <f ca="1">+IF(OFFSET('Sanitation Data'!$F$28,0,10*ROW('Sanitation Data'!F53))="","",OFFSET('Sanitation Data'!$F$28,0,10*ROW('Sanitation Data'!F53)))</f>
        <v/>
      </c>
      <c r="CV59" s="370" t="str">
        <f ca="1">+IF(OFFSET('Sanitation Data'!$F$29,0,10*ROW('Sanitation Data'!F53))="","",OFFSET('Sanitation Data'!$F$29,0,10*ROW('Sanitation Data'!F53)))</f>
        <v/>
      </c>
      <c r="CW59" s="370" t="str">
        <f ca="1">+IF(OFFSET('Sanitation Data'!$F$30,0,10*ROW('Sanitation Data'!F53))="","",OFFSET('Sanitation Data'!$F$30,0,10*ROW('Sanitation Data'!F53)))</f>
        <v/>
      </c>
      <c r="CX59" s="370" t="str">
        <f ca="1">+IF(OFFSET('Sanitation Data'!$F$31,0,10*ROW('Sanitation Data'!F53))="","",OFFSET('Sanitation Data'!$F$31,0,10*ROW('Sanitation Data'!F53)))</f>
        <v/>
      </c>
      <c r="CY59" s="370" t="str">
        <f ca="1">+IF(OFFSET('Sanitation Data'!$F$32,0,10*ROW('Sanitation Data'!F53))="","",OFFSET('Sanitation Data'!$F$32,0,10*ROW('Sanitation Data'!F53)))</f>
        <v/>
      </c>
      <c r="CZ59" s="370" t="str">
        <f ca="1">+IF(OFFSET('Sanitation Data'!$G$28,0,10*ROW('Sanitation Data'!G53))="","",OFFSET('Sanitation Data'!$G$28,0,10*ROW('Sanitation Data'!G53)))</f>
        <v/>
      </c>
      <c r="DA59" s="370" t="str">
        <f ca="1">+IF(OFFSET('Sanitation Data'!$G$29,0,10*ROW('Sanitation Data'!G53))="","",OFFSET('Sanitation Data'!$G$29,0,10*ROW('Sanitation Data'!G53)))</f>
        <v/>
      </c>
      <c r="DB59" s="370" t="str">
        <f ca="1">+IF(OFFSET('Sanitation Data'!$G$30,0,10*ROW('Sanitation Data'!G53))="","",OFFSET('Sanitation Data'!$G$30,0,10*ROW('Sanitation Data'!G53)))</f>
        <v/>
      </c>
      <c r="DC59" s="370" t="str">
        <f ca="1">+IF(OFFSET('Sanitation Data'!$G$31,0,10*ROW('Sanitation Data'!G53))="","",OFFSET('Sanitation Data'!$G$31,0,10*ROW('Sanitation Data'!G53)))</f>
        <v/>
      </c>
      <c r="DD59" s="370" t="str">
        <f ca="1">+IF(OFFSET('Sanitation Data'!$G$32,0,10*ROW('Sanitation Data'!G53))="","",OFFSET('Sanitation Data'!$G$32,0,10*ROW('Sanitation Data'!G53)))</f>
        <v/>
      </c>
      <c r="DE59" s="370" t="str">
        <f ca="1">+IF(OFFSET('Sanitation Data'!$H$28,0,10*ROW('Sanitation Data'!H53))="","",OFFSET('Sanitation Data'!$H$28,0,10*ROW('Sanitation Data'!H53)))</f>
        <v/>
      </c>
      <c r="DF59" s="370" t="str">
        <f ca="1">+IF(OFFSET('Sanitation Data'!$H$29,0,10*ROW('Sanitation Data'!H53))="","",OFFSET('Sanitation Data'!$H$29,0,10*ROW('Sanitation Data'!H53)))</f>
        <v/>
      </c>
      <c r="DG59" s="370" t="str">
        <f ca="1">+IF(OFFSET('Sanitation Data'!$H$30,0,10*ROW('Sanitation Data'!H53))="","",OFFSET('Sanitation Data'!$H$30,0,10*ROW('Sanitation Data'!H53)))</f>
        <v/>
      </c>
      <c r="DH59" s="370" t="str">
        <f ca="1">+IF(OFFSET('Sanitation Data'!$H$31,0,10*ROW('Sanitation Data'!H53))="","",OFFSET('Sanitation Data'!$H$31,0,10*ROW('Sanitation Data'!H53)))</f>
        <v/>
      </c>
      <c r="DI59" s="370" t="str">
        <f ca="1">+IF(OFFSET('Sanitation Data'!$H$32,0,10*ROW('Sanitation Data'!H53))="","",OFFSET('Sanitation Data'!$H$32,0,10*ROW('Sanitation Data'!H53)))</f>
        <v/>
      </c>
      <c r="DJ59" s="370" t="str">
        <f ca="1">+IF(OFFSET('Sanitation Data'!$I$28,0,10*ROW('Sanitation Data'!I53))="","",OFFSET('Sanitation Data'!$I$28,0,10*ROW('Sanitation Data'!I53)))</f>
        <v/>
      </c>
      <c r="DK59" s="370" t="str">
        <f ca="1">+IF(OFFSET('Sanitation Data'!$I$29,0,10*ROW('Sanitation Data'!I53))="","",OFFSET('Sanitation Data'!$I$29,0,10*ROW('Sanitation Data'!I53)))</f>
        <v/>
      </c>
      <c r="DL59" s="370" t="str">
        <f ca="1">+IF(OFFSET('Sanitation Data'!$I$30,0,10*ROW('Sanitation Data'!I53))="","",OFFSET('Sanitation Data'!$I$30,0,10*ROW('Sanitation Data'!I53)))</f>
        <v/>
      </c>
      <c r="DM59" s="370" t="str">
        <f ca="1">+IF(OFFSET('Sanitation Data'!$I$31,0,10*ROW('Sanitation Data'!I53))="","",OFFSET('Sanitation Data'!$I$31,0,10*ROW('Sanitation Data'!I53)))</f>
        <v/>
      </c>
      <c r="DN59" s="370" t="str">
        <f ca="1">+IF(OFFSET('Sanitation Data'!$I$32,0,10*ROW('Sanitation Data'!I53))="","",OFFSET('Sanitation Data'!$I$32,0,10*ROW('Sanitation Data'!I53)))</f>
        <v/>
      </c>
      <c r="DO59" s="370" t="str">
        <f ca="1">+IF(OFFSET('Hygiene Data'!$D$11,0,10*ROW('Hygiene Data'!D53))="","",OFFSET('Hygiene Data'!$D$11,0,10*ROW('Hygiene Data'!D53)))</f>
        <v/>
      </c>
      <c r="DP59" s="370" t="str">
        <f ca="1">+IF(OFFSET('Hygiene Data'!$D$12,0,10*ROW('Hygiene Data'!D53))="","",OFFSET('Hygiene Data'!$D$12,0,10*ROW('Hygiene Data'!D53)))</f>
        <v/>
      </c>
      <c r="DQ59" s="370" t="str">
        <f ca="1">+IF(OFFSET('Hygiene Data'!$D$13,0,10*ROW('Hygiene Data'!D53))="","",OFFSET('Hygiene Data'!$D$13,0,10*ROW('Hygiene Data'!D53)))</f>
        <v/>
      </c>
      <c r="DR59" s="370" t="str">
        <f ca="1">+IF(OFFSET('Hygiene Data'!$E$11,0,10*ROW('Hygiene Data'!E53))="","",OFFSET('Hygiene Data'!$E$11,0,10*ROW('Hygiene Data'!E53)))</f>
        <v/>
      </c>
      <c r="DS59" s="370" t="str">
        <f ca="1">+IF(OFFSET('Hygiene Data'!$E$12,0,10*ROW('Hygiene Data'!E53))="","",OFFSET('Hygiene Data'!$E$12,0,10*ROW('Hygiene Data'!E53)))</f>
        <v/>
      </c>
      <c r="DT59" s="370" t="str">
        <f ca="1">+IF(OFFSET('Hygiene Data'!$E$13,0,10*ROW('Hygiene Data'!E53))="","",OFFSET('Hygiene Data'!$E$13,0,10*ROW('Hygiene Data'!E53)))</f>
        <v/>
      </c>
      <c r="DU59" s="370" t="str">
        <f ca="1">+IF(OFFSET('Hygiene Data'!$F$11,0,10*ROW('Hygiene Data'!F53))="","",OFFSET('Hygiene Data'!$F$11,0,10*ROW('Hygiene Data'!F53)))</f>
        <v/>
      </c>
      <c r="DV59" s="370" t="str">
        <f ca="1">+IF(OFFSET('Hygiene Data'!$F$12,0,10*ROW('Hygiene Data'!F53))="","",OFFSET('Hygiene Data'!$F$12,0,10*ROW('Hygiene Data'!F53)))</f>
        <v/>
      </c>
      <c r="DW59" s="370" t="str">
        <f ca="1">+IF(OFFSET('Hygiene Data'!$F$13,0,10*ROW('Hygiene Data'!F53))="","",OFFSET('Hygiene Data'!$F$13,0,10*ROW('Hygiene Data'!F53)))</f>
        <v/>
      </c>
      <c r="DX59" s="370" t="str">
        <f ca="1">+IF(OFFSET('Hygiene Data'!$G$11,0,10*ROW('Hygiene Data'!G53))="","",OFFSET('Hygiene Data'!$G$11,0,10*ROW('Hygiene Data'!G53)))</f>
        <v/>
      </c>
      <c r="DY59" s="370" t="str">
        <f ca="1">+IF(OFFSET('Hygiene Data'!$G$12,0,10*ROW('Hygiene Data'!G53))="","",OFFSET('Hygiene Data'!$G$12,0,10*ROW('Hygiene Data'!G53)))</f>
        <v/>
      </c>
      <c r="DZ59" s="370" t="str">
        <f ca="1">+IF(OFFSET('Hygiene Data'!$G$13,0,10*ROW('Hygiene Data'!G53))="","",OFFSET('Hygiene Data'!$G$13,0,10*ROW('Hygiene Data'!G53)))</f>
        <v/>
      </c>
      <c r="EA59" s="370" t="str">
        <f ca="1">+IF(OFFSET('Hygiene Data'!$H$11,0,10*ROW('Hygiene Data'!H53))="","",OFFSET('Hygiene Data'!$H$11,0,10*ROW('Hygiene Data'!H53)))</f>
        <v/>
      </c>
      <c r="EB59" s="370" t="str">
        <f ca="1">+IF(OFFSET('Hygiene Data'!$H$12,0,10*ROW('Hygiene Data'!H53))="","",OFFSET('Hygiene Data'!$H$12,0,10*ROW('Hygiene Data'!H53)))</f>
        <v/>
      </c>
      <c r="EC59" s="370" t="str">
        <f ca="1">+IF(OFFSET('Hygiene Data'!$H$13,0,10*ROW('Hygiene Data'!H53))="","",OFFSET('Hygiene Data'!$H$13,0,10*ROW('Hygiene Data'!H53)))</f>
        <v/>
      </c>
      <c r="ED59" s="370" t="str">
        <f ca="1">+IF(OFFSET('Hygiene Data'!$I$11,0,10*ROW('Hygiene Data'!I53))="","",OFFSET('Hygiene Data'!$I$11,0,10*ROW('Hygiene Data'!I53)))</f>
        <v/>
      </c>
      <c r="EE59" s="370" t="str">
        <f ca="1">+IF(OFFSET('Hygiene Data'!$I$12,0,10*ROW('Hygiene Data'!I53))="","",OFFSET('Hygiene Data'!$I$12,0,10*ROW('Hygiene Data'!I53)))</f>
        <v/>
      </c>
      <c r="EF59" s="370" t="str">
        <f ca="1">+IF(OFFSET('Hygiene Data'!$I$13,0,10*ROW('Hygiene Data'!I53))="","",OFFSET('Hygiene Data'!$I$13,0,10*ROW('Hygiene Data'!I53)))</f>
        <v/>
      </c>
    </row>
    <row r="60" spans="1:136" x14ac:dyDescent="0.25">
      <c r="A60" s="479" t="str">
        <f ca="1">+IF(OFFSET('Water Data'!$B$2,0,10*ROW('Water Data'!E54))="","",OFFSET('Water Data'!$B$2,0,10*ROW('Water Data'!E54)))</f>
        <v/>
      </c>
      <c r="B60" s="47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6" t="str">
        <f t="shared" ca="1" si="0"/>
        <v/>
      </c>
      <c r="D60" s="50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0" t="str">
        <f ca="1">+IF(OFFSET('Water Data'!$D$27,0,10*ROW('Water Data'!D54))="","",OFFSET('Water Data'!$D$27,0,10*ROW('Water Data'!D54)))</f>
        <v/>
      </c>
      <c r="BT60" s="370" t="str">
        <f ca="1">+IF(OFFSET('Water Data'!$D$28,0,10*ROW('Water Data'!D54))="","",OFFSET('Water Data'!$D$28,0,10*ROW('Water Data'!D54)))</f>
        <v/>
      </c>
      <c r="BU60" s="370" t="str">
        <f ca="1">+IF(OFFSET('Water Data'!$D$29,0,10*ROW('Water Data'!D54))="","",OFFSET('Water Data'!$D$29,0,10*ROW('Water Data'!D54)))</f>
        <v/>
      </c>
      <c r="BV60" s="370" t="str">
        <f ca="1">+IF(OFFSET('Water Data'!$E$27,0,10*ROW('Water Data'!E54))="","",OFFSET('Water Data'!$E$27,0,10*ROW('Water Data'!E54)))</f>
        <v/>
      </c>
      <c r="BW60" s="370" t="str">
        <f ca="1">+IF(OFFSET('Water Data'!$E$28,0,10*ROW('Water Data'!E54))="","",OFFSET('Water Data'!$E$28,0,10*ROW('Water Data'!E54)))</f>
        <v/>
      </c>
      <c r="BX60" s="370" t="str">
        <f ca="1">+IF(OFFSET('Water Data'!$E$29,0,10*ROW('Water Data'!E54))="","",OFFSET('Water Data'!$E$29,0,10*ROW('Water Data'!E54)))</f>
        <v/>
      </c>
      <c r="BY60" s="370" t="str">
        <f ca="1">+IF(OFFSET('Water Data'!$F$27,0,10*ROW('Water Data'!F54))="","",OFFSET('Water Data'!$F$27,0,10*ROW('Water Data'!F54)))</f>
        <v/>
      </c>
      <c r="BZ60" s="370" t="str">
        <f ca="1">+IF(OFFSET('Water Data'!$F$28,0,10*ROW('Water Data'!F54))="","",OFFSET('Water Data'!$F$28,0,10*ROW('Water Data'!F54)))</f>
        <v/>
      </c>
      <c r="CA60" s="370" t="str">
        <f ca="1">+IF(OFFSET('Water Data'!$F$29,0,10*ROW('Water Data'!F54))="","",OFFSET('Water Data'!$F$29,0,10*ROW('Water Data'!F54)))</f>
        <v/>
      </c>
      <c r="CB60" s="370" t="str">
        <f ca="1">+IF(OFFSET('Water Data'!$G$27,0,10*ROW('Water Data'!G54))="","",OFFSET('Water Data'!$G$27,0,10*ROW('Water Data'!G54)))</f>
        <v/>
      </c>
      <c r="CC60" s="370" t="str">
        <f ca="1">+IF(OFFSET('Water Data'!$G$28,0,10*ROW('Water Data'!G54))="","",OFFSET('Water Data'!$G$28,0,10*ROW('Water Data'!G54)))</f>
        <v/>
      </c>
      <c r="CD60" s="370" t="str">
        <f ca="1">+IF(OFFSET('Water Data'!$G$29,0,10*ROW('Water Data'!G54))="","",OFFSET('Water Data'!$G$29,0,10*ROW('Water Data'!G54)))</f>
        <v/>
      </c>
      <c r="CE60" s="370" t="str">
        <f ca="1">+IF(OFFSET('Water Data'!$H$27,0,10*ROW('Water Data'!H54))="","",OFFSET('Water Data'!$H$27,0,10*ROW('Water Data'!H54)))</f>
        <v/>
      </c>
      <c r="CF60" s="370" t="str">
        <f ca="1">+IF(OFFSET('Water Data'!$H$28,0,10*ROW('Water Data'!H54))="","",OFFSET('Water Data'!$H$28,0,10*ROW('Water Data'!H54)))</f>
        <v/>
      </c>
      <c r="CG60" s="370" t="str">
        <f ca="1">+IF(OFFSET('Water Data'!$H$29,0,10*ROW('Water Data'!H54))="","",OFFSET('Water Data'!$H$29,0,10*ROW('Water Data'!H54)))</f>
        <v/>
      </c>
      <c r="CH60" s="370" t="str">
        <f ca="1">+IF(OFFSET('Water Data'!$I$27,0,10*ROW('Water Data'!I54))="","",OFFSET('Water Data'!$I$27,0,10*ROW('Water Data'!I54)))</f>
        <v/>
      </c>
      <c r="CI60" s="370" t="str">
        <f ca="1">+IF(OFFSET('Water Data'!$I$28,0,10*ROW('Water Data'!I54))="","",OFFSET('Water Data'!$I$28,0,10*ROW('Water Data'!I54)))</f>
        <v/>
      </c>
      <c r="CJ60" s="370" t="str">
        <f ca="1">+IF(OFFSET('Water Data'!$I$29,0,10*ROW('Water Data'!I54))="","",OFFSET('Water Data'!$I$29,0,10*ROW('Water Data'!I54)))</f>
        <v/>
      </c>
      <c r="CK60" s="370" t="str">
        <f ca="1">+IF(OFFSET('Sanitation Data'!$D$28,0,10*ROW('Sanitation Data'!D54))="","",OFFSET('Sanitation Data'!$D$28,0,10*ROW('Sanitation Data'!D54)))</f>
        <v/>
      </c>
      <c r="CL60" s="370" t="str">
        <f ca="1">+IF(OFFSET('Sanitation Data'!$D$29,0,10*ROW('Sanitation Data'!D54))="","",OFFSET('Sanitation Data'!$D$29,0,10*ROW('Sanitation Data'!D54)))</f>
        <v/>
      </c>
      <c r="CM60" s="370" t="str">
        <f ca="1">+IF(OFFSET('Sanitation Data'!$D$30,0,10*ROW('Sanitation Data'!D54))="","",OFFSET('Sanitation Data'!$D$30,0,10*ROW('Sanitation Data'!D54)))</f>
        <v/>
      </c>
      <c r="CN60" s="370" t="str">
        <f ca="1">+IF(OFFSET('Sanitation Data'!$D$31,0,10*ROW('Sanitation Data'!D54))="","",OFFSET('Sanitation Data'!$D$31,0,10*ROW('Sanitation Data'!D54)))</f>
        <v/>
      </c>
      <c r="CO60" s="370" t="str">
        <f ca="1">+IF(OFFSET('Sanitation Data'!$D$32,0,10*ROW('Sanitation Data'!D54))="","",OFFSET('Sanitation Data'!$D$32,0,10*ROW('Sanitation Data'!D54)))</f>
        <v/>
      </c>
      <c r="CP60" s="370" t="str">
        <f ca="1">+IF(OFFSET('Sanitation Data'!$E$28,0,10*ROW('Sanitation Data'!E54))="","",OFFSET('Sanitation Data'!$E$28,0,10*ROW('Sanitation Data'!E54)))</f>
        <v/>
      </c>
      <c r="CQ60" s="370" t="str">
        <f ca="1">+IF(OFFSET('Sanitation Data'!$E$29,0,10*ROW('Sanitation Data'!E54))="","",OFFSET('Sanitation Data'!$E$29,0,10*ROW('Sanitation Data'!E54)))</f>
        <v/>
      </c>
      <c r="CR60" s="370" t="str">
        <f ca="1">+IF(OFFSET('Sanitation Data'!$E$30,0,10*ROW('Sanitation Data'!E54))="","",OFFSET('Sanitation Data'!$E$30,0,10*ROW('Sanitation Data'!E54)))</f>
        <v/>
      </c>
      <c r="CS60" s="370" t="str">
        <f ca="1">+IF(OFFSET('Sanitation Data'!$E$31,0,10*ROW('Sanitation Data'!E54))="","",OFFSET('Sanitation Data'!$E$31,0,10*ROW('Sanitation Data'!E54)))</f>
        <v/>
      </c>
      <c r="CT60" s="370" t="str">
        <f ca="1">+IF(OFFSET('Sanitation Data'!$E$32,0,10*ROW('Sanitation Data'!E54))="","",OFFSET('Sanitation Data'!$E$32,0,10*ROW('Sanitation Data'!E54)))</f>
        <v/>
      </c>
      <c r="CU60" s="370" t="str">
        <f ca="1">+IF(OFFSET('Sanitation Data'!$F$28,0,10*ROW('Sanitation Data'!F54))="","",OFFSET('Sanitation Data'!$F$28,0,10*ROW('Sanitation Data'!F54)))</f>
        <v/>
      </c>
      <c r="CV60" s="370" t="str">
        <f ca="1">+IF(OFFSET('Sanitation Data'!$F$29,0,10*ROW('Sanitation Data'!F54))="","",OFFSET('Sanitation Data'!$F$29,0,10*ROW('Sanitation Data'!F54)))</f>
        <v/>
      </c>
      <c r="CW60" s="370" t="str">
        <f ca="1">+IF(OFFSET('Sanitation Data'!$F$30,0,10*ROW('Sanitation Data'!F54))="","",OFFSET('Sanitation Data'!$F$30,0,10*ROW('Sanitation Data'!F54)))</f>
        <v/>
      </c>
      <c r="CX60" s="370" t="str">
        <f ca="1">+IF(OFFSET('Sanitation Data'!$F$31,0,10*ROW('Sanitation Data'!F54))="","",OFFSET('Sanitation Data'!$F$31,0,10*ROW('Sanitation Data'!F54)))</f>
        <v/>
      </c>
      <c r="CY60" s="370" t="str">
        <f ca="1">+IF(OFFSET('Sanitation Data'!$F$32,0,10*ROW('Sanitation Data'!F54))="","",OFFSET('Sanitation Data'!$F$32,0,10*ROW('Sanitation Data'!F54)))</f>
        <v/>
      </c>
      <c r="CZ60" s="370" t="str">
        <f ca="1">+IF(OFFSET('Sanitation Data'!$G$28,0,10*ROW('Sanitation Data'!G54))="","",OFFSET('Sanitation Data'!$G$28,0,10*ROW('Sanitation Data'!G54)))</f>
        <v/>
      </c>
      <c r="DA60" s="370" t="str">
        <f ca="1">+IF(OFFSET('Sanitation Data'!$G$29,0,10*ROW('Sanitation Data'!G54))="","",OFFSET('Sanitation Data'!$G$29,0,10*ROW('Sanitation Data'!G54)))</f>
        <v/>
      </c>
      <c r="DB60" s="370" t="str">
        <f ca="1">+IF(OFFSET('Sanitation Data'!$G$30,0,10*ROW('Sanitation Data'!G54))="","",OFFSET('Sanitation Data'!$G$30,0,10*ROW('Sanitation Data'!G54)))</f>
        <v/>
      </c>
      <c r="DC60" s="370" t="str">
        <f ca="1">+IF(OFFSET('Sanitation Data'!$G$31,0,10*ROW('Sanitation Data'!G54))="","",OFFSET('Sanitation Data'!$G$31,0,10*ROW('Sanitation Data'!G54)))</f>
        <v/>
      </c>
      <c r="DD60" s="370" t="str">
        <f ca="1">+IF(OFFSET('Sanitation Data'!$G$32,0,10*ROW('Sanitation Data'!G54))="","",OFFSET('Sanitation Data'!$G$32,0,10*ROW('Sanitation Data'!G54)))</f>
        <v/>
      </c>
      <c r="DE60" s="370" t="str">
        <f ca="1">+IF(OFFSET('Sanitation Data'!$H$28,0,10*ROW('Sanitation Data'!H54))="","",OFFSET('Sanitation Data'!$H$28,0,10*ROW('Sanitation Data'!H54)))</f>
        <v/>
      </c>
      <c r="DF60" s="370" t="str">
        <f ca="1">+IF(OFFSET('Sanitation Data'!$H$29,0,10*ROW('Sanitation Data'!H54))="","",OFFSET('Sanitation Data'!$H$29,0,10*ROW('Sanitation Data'!H54)))</f>
        <v/>
      </c>
      <c r="DG60" s="370" t="str">
        <f ca="1">+IF(OFFSET('Sanitation Data'!$H$30,0,10*ROW('Sanitation Data'!H54))="","",OFFSET('Sanitation Data'!$H$30,0,10*ROW('Sanitation Data'!H54)))</f>
        <v/>
      </c>
      <c r="DH60" s="370" t="str">
        <f ca="1">+IF(OFFSET('Sanitation Data'!$H$31,0,10*ROW('Sanitation Data'!H54))="","",OFFSET('Sanitation Data'!$H$31,0,10*ROW('Sanitation Data'!H54)))</f>
        <v/>
      </c>
      <c r="DI60" s="370" t="str">
        <f ca="1">+IF(OFFSET('Sanitation Data'!$H$32,0,10*ROW('Sanitation Data'!H54))="","",OFFSET('Sanitation Data'!$H$32,0,10*ROW('Sanitation Data'!H54)))</f>
        <v/>
      </c>
      <c r="DJ60" s="370" t="str">
        <f ca="1">+IF(OFFSET('Sanitation Data'!$I$28,0,10*ROW('Sanitation Data'!I54))="","",OFFSET('Sanitation Data'!$I$28,0,10*ROW('Sanitation Data'!I54)))</f>
        <v/>
      </c>
      <c r="DK60" s="370" t="str">
        <f ca="1">+IF(OFFSET('Sanitation Data'!$I$29,0,10*ROW('Sanitation Data'!I54))="","",OFFSET('Sanitation Data'!$I$29,0,10*ROW('Sanitation Data'!I54)))</f>
        <v/>
      </c>
      <c r="DL60" s="370" t="str">
        <f ca="1">+IF(OFFSET('Sanitation Data'!$I$30,0,10*ROW('Sanitation Data'!I54))="","",OFFSET('Sanitation Data'!$I$30,0,10*ROW('Sanitation Data'!I54)))</f>
        <v/>
      </c>
      <c r="DM60" s="370" t="str">
        <f ca="1">+IF(OFFSET('Sanitation Data'!$I$31,0,10*ROW('Sanitation Data'!I54))="","",OFFSET('Sanitation Data'!$I$31,0,10*ROW('Sanitation Data'!I54)))</f>
        <v/>
      </c>
      <c r="DN60" s="370" t="str">
        <f ca="1">+IF(OFFSET('Sanitation Data'!$I$32,0,10*ROW('Sanitation Data'!I54))="","",OFFSET('Sanitation Data'!$I$32,0,10*ROW('Sanitation Data'!I54)))</f>
        <v/>
      </c>
      <c r="DO60" s="370" t="str">
        <f ca="1">+IF(OFFSET('Hygiene Data'!$D$11,0,10*ROW('Hygiene Data'!D54))="","",OFFSET('Hygiene Data'!$D$11,0,10*ROW('Hygiene Data'!D54)))</f>
        <v/>
      </c>
      <c r="DP60" s="370" t="str">
        <f ca="1">+IF(OFFSET('Hygiene Data'!$D$12,0,10*ROW('Hygiene Data'!D54))="","",OFFSET('Hygiene Data'!$D$12,0,10*ROW('Hygiene Data'!D54)))</f>
        <v/>
      </c>
      <c r="DQ60" s="370" t="str">
        <f ca="1">+IF(OFFSET('Hygiene Data'!$D$13,0,10*ROW('Hygiene Data'!D54))="","",OFFSET('Hygiene Data'!$D$13,0,10*ROW('Hygiene Data'!D54)))</f>
        <v/>
      </c>
      <c r="DR60" s="370" t="str">
        <f ca="1">+IF(OFFSET('Hygiene Data'!$E$11,0,10*ROW('Hygiene Data'!E54))="","",OFFSET('Hygiene Data'!$E$11,0,10*ROW('Hygiene Data'!E54)))</f>
        <v/>
      </c>
      <c r="DS60" s="370" t="str">
        <f ca="1">+IF(OFFSET('Hygiene Data'!$E$12,0,10*ROW('Hygiene Data'!E54))="","",OFFSET('Hygiene Data'!$E$12,0,10*ROW('Hygiene Data'!E54)))</f>
        <v/>
      </c>
      <c r="DT60" s="370" t="str">
        <f ca="1">+IF(OFFSET('Hygiene Data'!$E$13,0,10*ROW('Hygiene Data'!E54))="","",OFFSET('Hygiene Data'!$E$13,0,10*ROW('Hygiene Data'!E54)))</f>
        <v/>
      </c>
      <c r="DU60" s="370" t="str">
        <f ca="1">+IF(OFFSET('Hygiene Data'!$F$11,0,10*ROW('Hygiene Data'!F54))="","",OFFSET('Hygiene Data'!$F$11,0,10*ROW('Hygiene Data'!F54)))</f>
        <v/>
      </c>
      <c r="DV60" s="370" t="str">
        <f ca="1">+IF(OFFSET('Hygiene Data'!$F$12,0,10*ROW('Hygiene Data'!F54))="","",OFFSET('Hygiene Data'!$F$12,0,10*ROW('Hygiene Data'!F54)))</f>
        <v/>
      </c>
      <c r="DW60" s="370" t="str">
        <f ca="1">+IF(OFFSET('Hygiene Data'!$F$13,0,10*ROW('Hygiene Data'!F54))="","",OFFSET('Hygiene Data'!$F$13,0,10*ROW('Hygiene Data'!F54)))</f>
        <v/>
      </c>
      <c r="DX60" s="370" t="str">
        <f ca="1">+IF(OFFSET('Hygiene Data'!$G$11,0,10*ROW('Hygiene Data'!G54))="","",OFFSET('Hygiene Data'!$G$11,0,10*ROW('Hygiene Data'!G54)))</f>
        <v/>
      </c>
      <c r="DY60" s="370" t="str">
        <f ca="1">+IF(OFFSET('Hygiene Data'!$G$12,0,10*ROW('Hygiene Data'!G54))="","",OFFSET('Hygiene Data'!$G$12,0,10*ROW('Hygiene Data'!G54)))</f>
        <v/>
      </c>
      <c r="DZ60" s="370" t="str">
        <f ca="1">+IF(OFFSET('Hygiene Data'!$G$13,0,10*ROW('Hygiene Data'!G54))="","",OFFSET('Hygiene Data'!$G$13,0,10*ROW('Hygiene Data'!G54)))</f>
        <v/>
      </c>
      <c r="EA60" s="370" t="str">
        <f ca="1">+IF(OFFSET('Hygiene Data'!$H$11,0,10*ROW('Hygiene Data'!H54))="","",OFFSET('Hygiene Data'!$H$11,0,10*ROW('Hygiene Data'!H54)))</f>
        <v/>
      </c>
      <c r="EB60" s="370" t="str">
        <f ca="1">+IF(OFFSET('Hygiene Data'!$H$12,0,10*ROW('Hygiene Data'!H54))="","",OFFSET('Hygiene Data'!$H$12,0,10*ROW('Hygiene Data'!H54)))</f>
        <v/>
      </c>
      <c r="EC60" s="370" t="str">
        <f ca="1">+IF(OFFSET('Hygiene Data'!$H$13,0,10*ROW('Hygiene Data'!H54))="","",OFFSET('Hygiene Data'!$H$13,0,10*ROW('Hygiene Data'!H54)))</f>
        <v/>
      </c>
      <c r="ED60" s="370" t="str">
        <f ca="1">+IF(OFFSET('Hygiene Data'!$I$11,0,10*ROW('Hygiene Data'!I54))="","",OFFSET('Hygiene Data'!$I$11,0,10*ROW('Hygiene Data'!I54)))</f>
        <v/>
      </c>
      <c r="EE60" s="370" t="str">
        <f ca="1">+IF(OFFSET('Hygiene Data'!$I$12,0,10*ROW('Hygiene Data'!I54))="","",OFFSET('Hygiene Data'!$I$12,0,10*ROW('Hygiene Data'!I54)))</f>
        <v/>
      </c>
      <c r="EF60" s="370" t="str">
        <f ca="1">+IF(OFFSET('Hygiene Data'!$I$13,0,10*ROW('Hygiene Data'!I54))="","",OFFSET('Hygiene Data'!$I$13,0,10*ROW('Hygiene Data'!I54)))</f>
        <v/>
      </c>
    </row>
    <row r="61" spans="1:136" x14ac:dyDescent="0.25">
      <c r="A61" s="479" t="str">
        <f ca="1">+IF(OFFSET('Water Data'!$B$2,0,10*ROW('Water Data'!E55))="","",OFFSET('Water Data'!$B$2,0,10*ROW('Water Data'!E55)))</f>
        <v/>
      </c>
      <c r="B61" s="47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6" t="str">
        <f t="shared" ca="1" si="0"/>
        <v/>
      </c>
      <c r="D61" s="50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0" t="str">
        <f ca="1">+IF(OFFSET('Water Data'!$D$27,0,10*ROW('Water Data'!D55))="","",OFFSET('Water Data'!$D$27,0,10*ROW('Water Data'!D55)))</f>
        <v/>
      </c>
      <c r="BT61" s="370" t="str">
        <f ca="1">+IF(OFFSET('Water Data'!$D$28,0,10*ROW('Water Data'!D55))="","",OFFSET('Water Data'!$D$28,0,10*ROW('Water Data'!D55)))</f>
        <v/>
      </c>
      <c r="BU61" s="370" t="str">
        <f ca="1">+IF(OFFSET('Water Data'!$D$29,0,10*ROW('Water Data'!D55))="","",OFFSET('Water Data'!$D$29,0,10*ROW('Water Data'!D55)))</f>
        <v/>
      </c>
      <c r="BV61" s="370" t="str">
        <f ca="1">+IF(OFFSET('Water Data'!$E$27,0,10*ROW('Water Data'!E55))="","",OFFSET('Water Data'!$E$27,0,10*ROW('Water Data'!E55)))</f>
        <v/>
      </c>
      <c r="BW61" s="370" t="str">
        <f ca="1">+IF(OFFSET('Water Data'!$E$28,0,10*ROW('Water Data'!E55))="","",OFFSET('Water Data'!$E$28,0,10*ROW('Water Data'!E55)))</f>
        <v/>
      </c>
      <c r="BX61" s="370" t="str">
        <f ca="1">+IF(OFFSET('Water Data'!$E$29,0,10*ROW('Water Data'!E55))="","",OFFSET('Water Data'!$E$29,0,10*ROW('Water Data'!E55)))</f>
        <v/>
      </c>
      <c r="BY61" s="370" t="str">
        <f ca="1">+IF(OFFSET('Water Data'!$F$27,0,10*ROW('Water Data'!F55))="","",OFFSET('Water Data'!$F$27,0,10*ROW('Water Data'!F55)))</f>
        <v/>
      </c>
      <c r="BZ61" s="370" t="str">
        <f ca="1">+IF(OFFSET('Water Data'!$F$28,0,10*ROW('Water Data'!F55))="","",OFFSET('Water Data'!$F$28,0,10*ROW('Water Data'!F55)))</f>
        <v/>
      </c>
      <c r="CA61" s="370" t="str">
        <f ca="1">+IF(OFFSET('Water Data'!$F$29,0,10*ROW('Water Data'!F55))="","",OFFSET('Water Data'!$F$29,0,10*ROW('Water Data'!F55)))</f>
        <v/>
      </c>
      <c r="CB61" s="370" t="str">
        <f ca="1">+IF(OFFSET('Water Data'!$G$27,0,10*ROW('Water Data'!G55))="","",OFFSET('Water Data'!$G$27,0,10*ROW('Water Data'!G55)))</f>
        <v/>
      </c>
      <c r="CC61" s="370" t="str">
        <f ca="1">+IF(OFFSET('Water Data'!$G$28,0,10*ROW('Water Data'!G55))="","",OFFSET('Water Data'!$G$28,0,10*ROW('Water Data'!G55)))</f>
        <v/>
      </c>
      <c r="CD61" s="370" t="str">
        <f ca="1">+IF(OFFSET('Water Data'!$G$29,0,10*ROW('Water Data'!G55))="","",OFFSET('Water Data'!$G$29,0,10*ROW('Water Data'!G55)))</f>
        <v/>
      </c>
      <c r="CE61" s="370" t="str">
        <f ca="1">+IF(OFFSET('Water Data'!$H$27,0,10*ROW('Water Data'!H55))="","",OFFSET('Water Data'!$H$27,0,10*ROW('Water Data'!H55)))</f>
        <v/>
      </c>
      <c r="CF61" s="370" t="str">
        <f ca="1">+IF(OFFSET('Water Data'!$H$28,0,10*ROW('Water Data'!H55))="","",OFFSET('Water Data'!$H$28,0,10*ROW('Water Data'!H55)))</f>
        <v/>
      </c>
      <c r="CG61" s="370" t="str">
        <f ca="1">+IF(OFFSET('Water Data'!$H$29,0,10*ROW('Water Data'!H55))="","",OFFSET('Water Data'!$H$29,0,10*ROW('Water Data'!H55)))</f>
        <v/>
      </c>
      <c r="CH61" s="370" t="str">
        <f ca="1">+IF(OFFSET('Water Data'!$I$27,0,10*ROW('Water Data'!I55))="","",OFFSET('Water Data'!$I$27,0,10*ROW('Water Data'!I55)))</f>
        <v/>
      </c>
      <c r="CI61" s="370" t="str">
        <f ca="1">+IF(OFFSET('Water Data'!$I$28,0,10*ROW('Water Data'!I55))="","",OFFSET('Water Data'!$I$28,0,10*ROW('Water Data'!I55)))</f>
        <v/>
      </c>
      <c r="CJ61" s="370" t="str">
        <f ca="1">+IF(OFFSET('Water Data'!$I$29,0,10*ROW('Water Data'!I55))="","",OFFSET('Water Data'!$I$29,0,10*ROW('Water Data'!I55)))</f>
        <v/>
      </c>
      <c r="CK61" s="370" t="str">
        <f ca="1">+IF(OFFSET('Sanitation Data'!$D$28,0,10*ROW('Sanitation Data'!D55))="","",OFFSET('Sanitation Data'!$D$28,0,10*ROW('Sanitation Data'!D55)))</f>
        <v/>
      </c>
      <c r="CL61" s="370" t="str">
        <f ca="1">+IF(OFFSET('Sanitation Data'!$D$29,0,10*ROW('Sanitation Data'!D55))="","",OFFSET('Sanitation Data'!$D$29,0,10*ROW('Sanitation Data'!D55)))</f>
        <v/>
      </c>
      <c r="CM61" s="370" t="str">
        <f ca="1">+IF(OFFSET('Sanitation Data'!$D$30,0,10*ROW('Sanitation Data'!D55))="","",OFFSET('Sanitation Data'!$D$30,0,10*ROW('Sanitation Data'!D55)))</f>
        <v/>
      </c>
      <c r="CN61" s="370" t="str">
        <f ca="1">+IF(OFFSET('Sanitation Data'!$D$31,0,10*ROW('Sanitation Data'!D55))="","",OFFSET('Sanitation Data'!$D$31,0,10*ROW('Sanitation Data'!D55)))</f>
        <v/>
      </c>
      <c r="CO61" s="370" t="str">
        <f ca="1">+IF(OFFSET('Sanitation Data'!$D$32,0,10*ROW('Sanitation Data'!D55))="","",OFFSET('Sanitation Data'!$D$32,0,10*ROW('Sanitation Data'!D55)))</f>
        <v/>
      </c>
      <c r="CP61" s="370" t="str">
        <f ca="1">+IF(OFFSET('Sanitation Data'!$E$28,0,10*ROW('Sanitation Data'!E55))="","",OFFSET('Sanitation Data'!$E$28,0,10*ROW('Sanitation Data'!E55)))</f>
        <v/>
      </c>
      <c r="CQ61" s="370" t="str">
        <f ca="1">+IF(OFFSET('Sanitation Data'!$E$29,0,10*ROW('Sanitation Data'!E55))="","",OFFSET('Sanitation Data'!$E$29,0,10*ROW('Sanitation Data'!E55)))</f>
        <v/>
      </c>
      <c r="CR61" s="370" t="str">
        <f ca="1">+IF(OFFSET('Sanitation Data'!$E$30,0,10*ROW('Sanitation Data'!E55))="","",OFFSET('Sanitation Data'!$E$30,0,10*ROW('Sanitation Data'!E55)))</f>
        <v/>
      </c>
      <c r="CS61" s="370" t="str">
        <f ca="1">+IF(OFFSET('Sanitation Data'!$E$31,0,10*ROW('Sanitation Data'!E55))="","",OFFSET('Sanitation Data'!$E$31,0,10*ROW('Sanitation Data'!E55)))</f>
        <v/>
      </c>
      <c r="CT61" s="370" t="str">
        <f ca="1">+IF(OFFSET('Sanitation Data'!$E$32,0,10*ROW('Sanitation Data'!E55))="","",OFFSET('Sanitation Data'!$E$32,0,10*ROW('Sanitation Data'!E55)))</f>
        <v/>
      </c>
      <c r="CU61" s="370" t="str">
        <f ca="1">+IF(OFFSET('Sanitation Data'!$F$28,0,10*ROW('Sanitation Data'!F55))="","",OFFSET('Sanitation Data'!$F$28,0,10*ROW('Sanitation Data'!F55)))</f>
        <v/>
      </c>
      <c r="CV61" s="370" t="str">
        <f ca="1">+IF(OFFSET('Sanitation Data'!$F$29,0,10*ROW('Sanitation Data'!F55))="","",OFFSET('Sanitation Data'!$F$29,0,10*ROW('Sanitation Data'!F55)))</f>
        <v/>
      </c>
      <c r="CW61" s="370" t="str">
        <f ca="1">+IF(OFFSET('Sanitation Data'!$F$30,0,10*ROW('Sanitation Data'!F55))="","",OFFSET('Sanitation Data'!$F$30,0,10*ROW('Sanitation Data'!F55)))</f>
        <v/>
      </c>
      <c r="CX61" s="370" t="str">
        <f ca="1">+IF(OFFSET('Sanitation Data'!$F$31,0,10*ROW('Sanitation Data'!F55))="","",OFFSET('Sanitation Data'!$F$31,0,10*ROW('Sanitation Data'!F55)))</f>
        <v/>
      </c>
      <c r="CY61" s="370" t="str">
        <f ca="1">+IF(OFFSET('Sanitation Data'!$F$32,0,10*ROW('Sanitation Data'!F55))="","",OFFSET('Sanitation Data'!$F$32,0,10*ROW('Sanitation Data'!F55)))</f>
        <v/>
      </c>
      <c r="CZ61" s="370" t="str">
        <f ca="1">+IF(OFFSET('Sanitation Data'!$G$28,0,10*ROW('Sanitation Data'!G55))="","",OFFSET('Sanitation Data'!$G$28,0,10*ROW('Sanitation Data'!G55)))</f>
        <v/>
      </c>
      <c r="DA61" s="370" t="str">
        <f ca="1">+IF(OFFSET('Sanitation Data'!$G$29,0,10*ROW('Sanitation Data'!G55))="","",OFFSET('Sanitation Data'!$G$29,0,10*ROW('Sanitation Data'!G55)))</f>
        <v/>
      </c>
      <c r="DB61" s="370" t="str">
        <f ca="1">+IF(OFFSET('Sanitation Data'!$G$30,0,10*ROW('Sanitation Data'!G55))="","",OFFSET('Sanitation Data'!$G$30,0,10*ROW('Sanitation Data'!G55)))</f>
        <v/>
      </c>
      <c r="DC61" s="370" t="str">
        <f ca="1">+IF(OFFSET('Sanitation Data'!$G$31,0,10*ROW('Sanitation Data'!G55))="","",OFFSET('Sanitation Data'!$G$31,0,10*ROW('Sanitation Data'!G55)))</f>
        <v/>
      </c>
      <c r="DD61" s="370" t="str">
        <f ca="1">+IF(OFFSET('Sanitation Data'!$G$32,0,10*ROW('Sanitation Data'!G55))="","",OFFSET('Sanitation Data'!$G$32,0,10*ROW('Sanitation Data'!G55)))</f>
        <v/>
      </c>
      <c r="DE61" s="370" t="str">
        <f ca="1">+IF(OFFSET('Sanitation Data'!$H$28,0,10*ROW('Sanitation Data'!H55))="","",OFFSET('Sanitation Data'!$H$28,0,10*ROW('Sanitation Data'!H55)))</f>
        <v/>
      </c>
      <c r="DF61" s="370" t="str">
        <f ca="1">+IF(OFFSET('Sanitation Data'!$H$29,0,10*ROW('Sanitation Data'!H55))="","",OFFSET('Sanitation Data'!$H$29,0,10*ROW('Sanitation Data'!H55)))</f>
        <v/>
      </c>
      <c r="DG61" s="370" t="str">
        <f ca="1">+IF(OFFSET('Sanitation Data'!$H$30,0,10*ROW('Sanitation Data'!H55))="","",OFFSET('Sanitation Data'!$H$30,0,10*ROW('Sanitation Data'!H55)))</f>
        <v/>
      </c>
      <c r="DH61" s="370" t="str">
        <f ca="1">+IF(OFFSET('Sanitation Data'!$H$31,0,10*ROW('Sanitation Data'!H55))="","",OFFSET('Sanitation Data'!$H$31,0,10*ROW('Sanitation Data'!H55)))</f>
        <v/>
      </c>
      <c r="DI61" s="370" t="str">
        <f ca="1">+IF(OFFSET('Sanitation Data'!$H$32,0,10*ROW('Sanitation Data'!H55))="","",OFFSET('Sanitation Data'!$H$32,0,10*ROW('Sanitation Data'!H55)))</f>
        <v/>
      </c>
      <c r="DJ61" s="370" t="str">
        <f ca="1">+IF(OFFSET('Sanitation Data'!$I$28,0,10*ROW('Sanitation Data'!I55))="","",OFFSET('Sanitation Data'!$I$28,0,10*ROW('Sanitation Data'!I55)))</f>
        <v/>
      </c>
      <c r="DK61" s="370" t="str">
        <f ca="1">+IF(OFFSET('Sanitation Data'!$I$29,0,10*ROW('Sanitation Data'!I55))="","",OFFSET('Sanitation Data'!$I$29,0,10*ROW('Sanitation Data'!I55)))</f>
        <v/>
      </c>
      <c r="DL61" s="370" t="str">
        <f ca="1">+IF(OFFSET('Sanitation Data'!$I$30,0,10*ROW('Sanitation Data'!I55))="","",OFFSET('Sanitation Data'!$I$30,0,10*ROW('Sanitation Data'!I55)))</f>
        <v/>
      </c>
      <c r="DM61" s="370" t="str">
        <f ca="1">+IF(OFFSET('Sanitation Data'!$I$31,0,10*ROW('Sanitation Data'!I55))="","",OFFSET('Sanitation Data'!$I$31,0,10*ROW('Sanitation Data'!I55)))</f>
        <v/>
      </c>
      <c r="DN61" s="370" t="str">
        <f ca="1">+IF(OFFSET('Sanitation Data'!$I$32,0,10*ROW('Sanitation Data'!I55))="","",OFFSET('Sanitation Data'!$I$32,0,10*ROW('Sanitation Data'!I55)))</f>
        <v/>
      </c>
      <c r="DO61" s="370" t="str">
        <f ca="1">+IF(OFFSET('Hygiene Data'!$D$11,0,10*ROW('Hygiene Data'!D55))="","",OFFSET('Hygiene Data'!$D$11,0,10*ROW('Hygiene Data'!D55)))</f>
        <v/>
      </c>
      <c r="DP61" s="370" t="str">
        <f ca="1">+IF(OFFSET('Hygiene Data'!$D$12,0,10*ROW('Hygiene Data'!D55))="","",OFFSET('Hygiene Data'!$D$12,0,10*ROW('Hygiene Data'!D55)))</f>
        <v/>
      </c>
      <c r="DQ61" s="370" t="str">
        <f ca="1">+IF(OFFSET('Hygiene Data'!$D$13,0,10*ROW('Hygiene Data'!D55))="","",OFFSET('Hygiene Data'!$D$13,0,10*ROW('Hygiene Data'!D55)))</f>
        <v/>
      </c>
      <c r="DR61" s="370" t="str">
        <f ca="1">+IF(OFFSET('Hygiene Data'!$E$11,0,10*ROW('Hygiene Data'!E55))="","",OFFSET('Hygiene Data'!$E$11,0,10*ROW('Hygiene Data'!E55)))</f>
        <v/>
      </c>
      <c r="DS61" s="370" t="str">
        <f ca="1">+IF(OFFSET('Hygiene Data'!$E$12,0,10*ROW('Hygiene Data'!E55))="","",OFFSET('Hygiene Data'!$E$12,0,10*ROW('Hygiene Data'!E55)))</f>
        <v/>
      </c>
      <c r="DT61" s="370" t="str">
        <f ca="1">+IF(OFFSET('Hygiene Data'!$E$13,0,10*ROW('Hygiene Data'!E55))="","",OFFSET('Hygiene Data'!$E$13,0,10*ROW('Hygiene Data'!E55)))</f>
        <v/>
      </c>
      <c r="DU61" s="370" t="str">
        <f ca="1">+IF(OFFSET('Hygiene Data'!$F$11,0,10*ROW('Hygiene Data'!F55))="","",OFFSET('Hygiene Data'!$F$11,0,10*ROW('Hygiene Data'!F55)))</f>
        <v/>
      </c>
      <c r="DV61" s="370" t="str">
        <f ca="1">+IF(OFFSET('Hygiene Data'!$F$12,0,10*ROW('Hygiene Data'!F55))="","",OFFSET('Hygiene Data'!$F$12,0,10*ROW('Hygiene Data'!F55)))</f>
        <v/>
      </c>
      <c r="DW61" s="370" t="str">
        <f ca="1">+IF(OFFSET('Hygiene Data'!$F$13,0,10*ROW('Hygiene Data'!F55))="","",OFFSET('Hygiene Data'!$F$13,0,10*ROW('Hygiene Data'!F55)))</f>
        <v/>
      </c>
      <c r="DX61" s="370" t="str">
        <f ca="1">+IF(OFFSET('Hygiene Data'!$G$11,0,10*ROW('Hygiene Data'!G55))="","",OFFSET('Hygiene Data'!$G$11,0,10*ROW('Hygiene Data'!G55)))</f>
        <v/>
      </c>
      <c r="DY61" s="370" t="str">
        <f ca="1">+IF(OFFSET('Hygiene Data'!$G$12,0,10*ROW('Hygiene Data'!G55))="","",OFFSET('Hygiene Data'!$G$12,0,10*ROW('Hygiene Data'!G55)))</f>
        <v/>
      </c>
      <c r="DZ61" s="370" t="str">
        <f ca="1">+IF(OFFSET('Hygiene Data'!$G$13,0,10*ROW('Hygiene Data'!G55))="","",OFFSET('Hygiene Data'!$G$13,0,10*ROW('Hygiene Data'!G55)))</f>
        <v/>
      </c>
      <c r="EA61" s="370" t="str">
        <f ca="1">+IF(OFFSET('Hygiene Data'!$H$11,0,10*ROW('Hygiene Data'!H55))="","",OFFSET('Hygiene Data'!$H$11,0,10*ROW('Hygiene Data'!H55)))</f>
        <v/>
      </c>
      <c r="EB61" s="370" t="str">
        <f ca="1">+IF(OFFSET('Hygiene Data'!$H$12,0,10*ROW('Hygiene Data'!H55))="","",OFFSET('Hygiene Data'!$H$12,0,10*ROW('Hygiene Data'!H55)))</f>
        <v/>
      </c>
      <c r="EC61" s="370" t="str">
        <f ca="1">+IF(OFFSET('Hygiene Data'!$H$13,0,10*ROW('Hygiene Data'!H55))="","",OFFSET('Hygiene Data'!$H$13,0,10*ROW('Hygiene Data'!H55)))</f>
        <v/>
      </c>
      <c r="ED61" s="370" t="str">
        <f ca="1">+IF(OFFSET('Hygiene Data'!$I$11,0,10*ROW('Hygiene Data'!I55))="","",OFFSET('Hygiene Data'!$I$11,0,10*ROW('Hygiene Data'!I55)))</f>
        <v/>
      </c>
      <c r="EE61" s="370" t="str">
        <f ca="1">+IF(OFFSET('Hygiene Data'!$I$12,0,10*ROW('Hygiene Data'!I55))="","",OFFSET('Hygiene Data'!$I$12,0,10*ROW('Hygiene Data'!I55)))</f>
        <v/>
      </c>
      <c r="EF61" s="370" t="str">
        <f ca="1">+IF(OFFSET('Hygiene Data'!$I$13,0,10*ROW('Hygiene Data'!I55))="","",OFFSET('Hygiene Data'!$I$13,0,10*ROW('Hygiene Data'!I55)))</f>
        <v/>
      </c>
    </row>
    <row r="62" spans="1:136" x14ac:dyDescent="0.25">
      <c r="A62" s="479" t="str">
        <f ca="1">+IF(OFFSET('Water Data'!$B$2,0,10*ROW('Water Data'!E56))="","",OFFSET('Water Data'!$B$2,0,10*ROW('Water Data'!E56)))</f>
        <v/>
      </c>
      <c r="B62" s="47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6" t="str">
        <f t="shared" ca="1" si="0"/>
        <v/>
      </c>
      <c r="D62" s="50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0" t="str">
        <f ca="1">+IF(OFFSET('Water Data'!$D$27,0,10*ROW('Water Data'!D56))="","",OFFSET('Water Data'!$D$27,0,10*ROW('Water Data'!D56)))</f>
        <v/>
      </c>
      <c r="BT62" s="370" t="str">
        <f ca="1">+IF(OFFSET('Water Data'!$D$28,0,10*ROW('Water Data'!D56))="","",OFFSET('Water Data'!$D$28,0,10*ROW('Water Data'!D56)))</f>
        <v/>
      </c>
      <c r="BU62" s="370" t="str">
        <f ca="1">+IF(OFFSET('Water Data'!$D$29,0,10*ROW('Water Data'!D56))="","",OFFSET('Water Data'!$D$29,0,10*ROW('Water Data'!D56)))</f>
        <v/>
      </c>
      <c r="BV62" s="370" t="str">
        <f ca="1">+IF(OFFSET('Water Data'!$E$27,0,10*ROW('Water Data'!E56))="","",OFFSET('Water Data'!$E$27,0,10*ROW('Water Data'!E56)))</f>
        <v/>
      </c>
      <c r="BW62" s="370" t="str">
        <f ca="1">+IF(OFFSET('Water Data'!$E$28,0,10*ROW('Water Data'!E56))="","",OFFSET('Water Data'!$E$28,0,10*ROW('Water Data'!E56)))</f>
        <v/>
      </c>
      <c r="BX62" s="370" t="str">
        <f ca="1">+IF(OFFSET('Water Data'!$E$29,0,10*ROW('Water Data'!E56))="","",OFFSET('Water Data'!$E$29,0,10*ROW('Water Data'!E56)))</f>
        <v/>
      </c>
      <c r="BY62" s="370" t="str">
        <f ca="1">+IF(OFFSET('Water Data'!$F$27,0,10*ROW('Water Data'!F56))="","",OFFSET('Water Data'!$F$27,0,10*ROW('Water Data'!F56)))</f>
        <v/>
      </c>
      <c r="BZ62" s="370" t="str">
        <f ca="1">+IF(OFFSET('Water Data'!$F$28,0,10*ROW('Water Data'!F56))="","",OFFSET('Water Data'!$F$28,0,10*ROW('Water Data'!F56)))</f>
        <v/>
      </c>
      <c r="CA62" s="370" t="str">
        <f ca="1">+IF(OFFSET('Water Data'!$F$29,0,10*ROW('Water Data'!F56))="","",OFFSET('Water Data'!$F$29,0,10*ROW('Water Data'!F56)))</f>
        <v/>
      </c>
      <c r="CB62" s="370" t="str">
        <f ca="1">+IF(OFFSET('Water Data'!$G$27,0,10*ROW('Water Data'!G56))="","",OFFSET('Water Data'!$G$27,0,10*ROW('Water Data'!G56)))</f>
        <v/>
      </c>
      <c r="CC62" s="370" t="str">
        <f ca="1">+IF(OFFSET('Water Data'!$G$28,0,10*ROW('Water Data'!G56))="","",OFFSET('Water Data'!$G$28,0,10*ROW('Water Data'!G56)))</f>
        <v/>
      </c>
      <c r="CD62" s="370" t="str">
        <f ca="1">+IF(OFFSET('Water Data'!$G$29,0,10*ROW('Water Data'!G56))="","",OFFSET('Water Data'!$G$29,0,10*ROW('Water Data'!G56)))</f>
        <v/>
      </c>
      <c r="CE62" s="370" t="str">
        <f ca="1">+IF(OFFSET('Water Data'!$H$27,0,10*ROW('Water Data'!H56))="","",OFFSET('Water Data'!$H$27,0,10*ROW('Water Data'!H56)))</f>
        <v/>
      </c>
      <c r="CF62" s="370" t="str">
        <f ca="1">+IF(OFFSET('Water Data'!$H$28,0,10*ROW('Water Data'!H56))="","",OFFSET('Water Data'!$H$28,0,10*ROW('Water Data'!H56)))</f>
        <v/>
      </c>
      <c r="CG62" s="370" t="str">
        <f ca="1">+IF(OFFSET('Water Data'!$H$29,0,10*ROW('Water Data'!H56))="","",OFFSET('Water Data'!$H$29,0,10*ROW('Water Data'!H56)))</f>
        <v/>
      </c>
      <c r="CH62" s="370" t="str">
        <f ca="1">+IF(OFFSET('Water Data'!$I$27,0,10*ROW('Water Data'!I56))="","",OFFSET('Water Data'!$I$27,0,10*ROW('Water Data'!I56)))</f>
        <v/>
      </c>
      <c r="CI62" s="370" t="str">
        <f ca="1">+IF(OFFSET('Water Data'!$I$28,0,10*ROW('Water Data'!I56))="","",OFFSET('Water Data'!$I$28,0,10*ROW('Water Data'!I56)))</f>
        <v/>
      </c>
      <c r="CJ62" s="370" t="str">
        <f ca="1">+IF(OFFSET('Water Data'!$I$29,0,10*ROW('Water Data'!I56))="","",OFFSET('Water Data'!$I$29,0,10*ROW('Water Data'!I56)))</f>
        <v/>
      </c>
      <c r="CK62" s="370" t="str">
        <f ca="1">+IF(OFFSET('Sanitation Data'!$D$28,0,10*ROW('Sanitation Data'!D56))="","",OFFSET('Sanitation Data'!$D$28,0,10*ROW('Sanitation Data'!D56)))</f>
        <v/>
      </c>
      <c r="CL62" s="370" t="str">
        <f ca="1">+IF(OFFSET('Sanitation Data'!$D$29,0,10*ROW('Sanitation Data'!D56))="","",OFFSET('Sanitation Data'!$D$29,0,10*ROW('Sanitation Data'!D56)))</f>
        <v/>
      </c>
      <c r="CM62" s="370" t="str">
        <f ca="1">+IF(OFFSET('Sanitation Data'!$D$30,0,10*ROW('Sanitation Data'!D56))="","",OFFSET('Sanitation Data'!$D$30,0,10*ROW('Sanitation Data'!D56)))</f>
        <v/>
      </c>
      <c r="CN62" s="370" t="str">
        <f ca="1">+IF(OFFSET('Sanitation Data'!$D$31,0,10*ROW('Sanitation Data'!D56))="","",OFFSET('Sanitation Data'!$D$31,0,10*ROW('Sanitation Data'!D56)))</f>
        <v/>
      </c>
      <c r="CO62" s="370" t="str">
        <f ca="1">+IF(OFFSET('Sanitation Data'!$D$32,0,10*ROW('Sanitation Data'!D56))="","",OFFSET('Sanitation Data'!$D$32,0,10*ROW('Sanitation Data'!D56)))</f>
        <v/>
      </c>
      <c r="CP62" s="370" t="str">
        <f ca="1">+IF(OFFSET('Sanitation Data'!$E$28,0,10*ROW('Sanitation Data'!E56))="","",OFFSET('Sanitation Data'!$E$28,0,10*ROW('Sanitation Data'!E56)))</f>
        <v/>
      </c>
      <c r="CQ62" s="370" t="str">
        <f ca="1">+IF(OFFSET('Sanitation Data'!$E$29,0,10*ROW('Sanitation Data'!E56))="","",OFFSET('Sanitation Data'!$E$29,0,10*ROW('Sanitation Data'!E56)))</f>
        <v/>
      </c>
      <c r="CR62" s="370" t="str">
        <f ca="1">+IF(OFFSET('Sanitation Data'!$E$30,0,10*ROW('Sanitation Data'!E56))="","",OFFSET('Sanitation Data'!$E$30,0,10*ROW('Sanitation Data'!E56)))</f>
        <v/>
      </c>
      <c r="CS62" s="370" t="str">
        <f ca="1">+IF(OFFSET('Sanitation Data'!$E$31,0,10*ROW('Sanitation Data'!E56))="","",OFFSET('Sanitation Data'!$E$31,0,10*ROW('Sanitation Data'!E56)))</f>
        <v/>
      </c>
      <c r="CT62" s="370" t="str">
        <f ca="1">+IF(OFFSET('Sanitation Data'!$E$32,0,10*ROW('Sanitation Data'!E56))="","",OFFSET('Sanitation Data'!$E$32,0,10*ROW('Sanitation Data'!E56)))</f>
        <v/>
      </c>
      <c r="CU62" s="370" t="str">
        <f ca="1">+IF(OFFSET('Sanitation Data'!$F$28,0,10*ROW('Sanitation Data'!F56))="","",OFFSET('Sanitation Data'!$F$28,0,10*ROW('Sanitation Data'!F56)))</f>
        <v/>
      </c>
      <c r="CV62" s="370" t="str">
        <f ca="1">+IF(OFFSET('Sanitation Data'!$F$29,0,10*ROW('Sanitation Data'!F56))="","",OFFSET('Sanitation Data'!$F$29,0,10*ROW('Sanitation Data'!F56)))</f>
        <v/>
      </c>
      <c r="CW62" s="370" t="str">
        <f ca="1">+IF(OFFSET('Sanitation Data'!$F$30,0,10*ROW('Sanitation Data'!F56))="","",OFFSET('Sanitation Data'!$F$30,0,10*ROW('Sanitation Data'!F56)))</f>
        <v/>
      </c>
      <c r="CX62" s="370" t="str">
        <f ca="1">+IF(OFFSET('Sanitation Data'!$F$31,0,10*ROW('Sanitation Data'!F56))="","",OFFSET('Sanitation Data'!$F$31,0,10*ROW('Sanitation Data'!F56)))</f>
        <v/>
      </c>
      <c r="CY62" s="370" t="str">
        <f ca="1">+IF(OFFSET('Sanitation Data'!$F$32,0,10*ROW('Sanitation Data'!F56))="","",OFFSET('Sanitation Data'!$F$32,0,10*ROW('Sanitation Data'!F56)))</f>
        <v/>
      </c>
      <c r="CZ62" s="370" t="str">
        <f ca="1">+IF(OFFSET('Sanitation Data'!$G$28,0,10*ROW('Sanitation Data'!G56))="","",OFFSET('Sanitation Data'!$G$28,0,10*ROW('Sanitation Data'!G56)))</f>
        <v/>
      </c>
      <c r="DA62" s="370" t="str">
        <f ca="1">+IF(OFFSET('Sanitation Data'!$G$29,0,10*ROW('Sanitation Data'!G56))="","",OFFSET('Sanitation Data'!$G$29,0,10*ROW('Sanitation Data'!G56)))</f>
        <v/>
      </c>
      <c r="DB62" s="370" t="str">
        <f ca="1">+IF(OFFSET('Sanitation Data'!$G$30,0,10*ROW('Sanitation Data'!G56))="","",OFFSET('Sanitation Data'!$G$30,0,10*ROW('Sanitation Data'!G56)))</f>
        <v/>
      </c>
      <c r="DC62" s="370" t="str">
        <f ca="1">+IF(OFFSET('Sanitation Data'!$G$31,0,10*ROW('Sanitation Data'!G56))="","",OFFSET('Sanitation Data'!$G$31,0,10*ROW('Sanitation Data'!G56)))</f>
        <v/>
      </c>
      <c r="DD62" s="370" t="str">
        <f ca="1">+IF(OFFSET('Sanitation Data'!$G$32,0,10*ROW('Sanitation Data'!G56))="","",OFFSET('Sanitation Data'!$G$32,0,10*ROW('Sanitation Data'!G56)))</f>
        <v/>
      </c>
      <c r="DE62" s="370" t="str">
        <f ca="1">+IF(OFFSET('Sanitation Data'!$H$28,0,10*ROW('Sanitation Data'!H56))="","",OFFSET('Sanitation Data'!$H$28,0,10*ROW('Sanitation Data'!H56)))</f>
        <v/>
      </c>
      <c r="DF62" s="370" t="str">
        <f ca="1">+IF(OFFSET('Sanitation Data'!$H$29,0,10*ROW('Sanitation Data'!H56))="","",OFFSET('Sanitation Data'!$H$29,0,10*ROW('Sanitation Data'!H56)))</f>
        <v/>
      </c>
      <c r="DG62" s="370" t="str">
        <f ca="1">+IF(OFFSET('Sanitation Data'!$H$30,0,10*ROW('Sanitation Data'!H56))="","",OFFSET('Sanitation Data'!$H$30,0,10*ROW('Sanitation Data'!H56)))</f>
        <v/>
      </c>
      <c r="DH62" s="370" t="str">
        <f ca="1">+IF(OFFSET('Sanitation Data'!$H$31,0,10*ROW('Sanitation Data'!H56))="","",OFFSET('Sanitation Data'!$H$31,0,10*ROW('Sanitation Data'!H56)))</f>
        <v/>
      </c>
      <c r="DI62" s="370" t="str">
        <f ca="1">+IF(OFFSET('Sanitation Data'!$H$32,0,10*ROW('Sanitation Data'!H56))="","",OFFSET('Sanitation Data'!$H$32,0,10*ROW('Sanitation Data'!H56)))</f>
        <v/>
      </c>
      <c r="DJ62" s="370" t="str">
        <f ca="1">+IF(OFFSET('Sanitation Data'!$I$28,0,10*ROW('Sanitation Data'!I56))="","",OFFSET('Sanitation Data'!$I$28,0,10*ROW('Sanitation Data'!I56)))</f>
        <v/>
      </c>
      <c r="DK62" s="370" t="str">
        <f ca="1">+IF(OFFSET('Sanitation Data'!$I$29,0,10*ROW('Sanitation Data'!I56))="","",OFFSET('Sanitation Data'!$I$29,0,10*ROW('Sanitation Data'!I56)))</f>
        <v/>
      </c>
      <c r="DL62" s="370" t="str">
        <f ca="1">+IF(OFFSET('Sanitation Data'!$I$30,0,10*ROW('Sanitation Data'!I56))="","",OFFSET('Sanitation Data'!$I$30,0,10*ROW('Sanitation Data'!I56)))</f>
        <v/>
      </c>
      <c r="DM62" s="370" t="str">
        <f ca="1">+IF(OFFSET('Sanitation Data'!$I$31,0,10*ROW('Sanitation Data'!I56))="","",OFFSET('Sanitation Data'!$I$31,0,10*ROW('Sanitation Data'!I56)))</f>
        <v/>
      </c>
      <c r="DN62" s="370" t="str">
        <f ca="1">+IF(OFFSET('Sanitation Data'!$I$32,0,10*ROW('Sanitation Data'!I56))="","",OFFSET('Sanitation Data'!$I$32,0,10*ROW('Sanitation Data'!I56)))</f>
        <v/>
      </c>
      <c r="DO62" s="370" t="str">
        <f ca="1">+IF(OFFSET('Hygiene Data'!$D$11,0,10*ROW('Hygiene Data'!D56))="","",OFFSET('Hygiene Data'!$D$11,0,10*ROW('Hygiene Data'!D56)))</f>
        <v/>
      </c>
      <c r="DP62" s="370" t="str">
        <f ca="1">+IF(OFFSET('Hygiene Data'!$D$12,0,10*ROW('Hygiene Data'!D56))="","",OFFSET('Hygiene Data'!$D$12,0,10*ROW('Hygiene Data'!D56)))</f>
        <v/>
      </c>
      <c r="DQ62" s="370" t="str">
        <f ca="1">+IF(OFFSET('Hygiene Data'!$D$13,0,10*ROW('Hygiene Data'!D56))="","",OFFSET('Hygiene Data'!$D$13,0,10*ROW('Hygiene Data'!D56)))</f>
        <v/>
      </c>
      <c r="DR62" s="370" t="str">
        <f ca="1">+IF(OFFSET('Hygiene Data'!$E$11,0,10*ROW('Hygiene Data'!E56))="","",OFFSET('Hygiene Data'!$E$11,0,10*ROW('Hygiene Data'!E56)))</f>
        <v/>
      </c>
      <c r="DS62" s="370" t="str">
        <f ca="1">+IF(OFFSET('Hygiene Data'!$E$12,0,10*ROW('Hygiene Data'!E56))="","",OFFSET('Hygiene Data'!$E$12,0,10*ROW('Hygiene Data'!E56)))</f>
        <v/>
      </c>
      <c r="DT62" s="370" t="str">
        <f ca="1">+IF(OFFSET('Hygiene Data'!$E$13,0,10*ROW('Hygiene Data'!E56))="","",OFFSET('Hygiene Data'!$E$13,0,10*ROW('Hygiene Data'!E56)))</f>
        <v/>
      </c>
      <c r="DU62" s="370" t="str">
        <f ca="1">+IF(OFFSET('Hygiene Data'!$F$11,0,10*ROW('Hygiene Data'!F56))="","",OFFSET('Hygiene Data'!$F$11,0,10*ROW('Hygiene Data'!F56)))</f>
        <v/>
      </c>
      <c r="DV62" s="370" t="str">
        <f ca="1">+IF(OFFSET('Hygiene Data'!$F$12,0,10*ROW('Hygiene Data'!F56))="","",OFFSET('Hygiene Data'!$F$12,0,10*ROW('Hygiene Data'!F56)))</f>
        <v/>
      </c>
      <c r="DW62" s="370" t="str">
        <f ca="1">+IF(OFFSET('Hygiene Data'!$F$13,0,10*ROW('Hygiene Data'!F56))="","",OFFSET('Hygiene Data'!$F$13,0,10*ROW('Hygiene Data'!F56)))</f>
        <v/>
      </c>
      <c r="DX62" s="370" t="str">
        <f ca="1">+IF(OFFSET('Hygiene Data'!$G$11,0,10*ROW('Hygiene Data'!G56))="","",OFFSET('Hygiene Data'!$G$11,0,10*ROW('Hygiene Data'!G56)))</f>
        <v/>
      </c>
      <c r="DY62" s="370" t="str">
        <f ca="1">+IF(OFFSET('Hygiene Data'!$G$12,0,10*ROW('Hygiene Data'!G56))="","",OFFSET('Hygiene Data'!$G$12,0,10*ROW('Hygiene Data'!G56)))</f>
        <v/>
      </c>
      <c r="DZ62" s="370" t="str">
        <f ca="1">+IF(OFFSET('Hygiene Data'!$G$13,0,10*ROW('Hygiene Data'!G56))="","",OFFSET('Hygiene Data'!$G$13,0,10*ROW('Hygiene Data'!G56)))</f>
        <v/>
      </c>
      <c r="EA62" s="370" t="str">
        <f ca="1">+IF(OFFSET('Hygiene Data'!$H$11,0,10*ROW('Hygiene Data'!H56))="","",OFFSET('Hygiene Data'!$H$11,0,10*ROW('Hygiene Data'!H56)))</f>
        <v/>
      </c>
      <c r="EB62" s="370" t="str">
        <f ca="1">+IF(OFFSET('Hygiene Data'!$H$12,0,10*ROW('Hygiene Data'!H56))="","",OFFSET('Hygiene Data'!$H$12,0,10*ROW('Hygiene Data'!H56)))</f>
        <v/>
      </c>
      <c r="EC62" s="370" t="str">
        <f ca="1">+IF(OFFSET('Hygiene Data'!$H$13,0,10*ROW('Hygiene Data'!H56))="","",OFFSET('Hygiene Data'!$H$13,0,10*ROW('Hygiene Data'!H56)))</f>
        <v/>
      </c>
      <c r="ED62" s="370" t="str">
        <f ca="1">+IF(OFFSET('Hygiene Data'!$I$11,0,10*ROW('Hygiene Data'!I56))="","",OFFSET('Hygiene Data'!$I$11,0,10*ROW('Hygiene Data'!I56)))</f>
        <v/>
      </c>
      <c r="EE62" s="370" t="str">
        <f ca="1">+IF(OFFSET('Hygiene Data'!$I$12,0,10*ROW('Hygiene Data'!I56))="","",OFFSET('Hygiene Data'!$I$12,0,10*ROW('Hygiene Data'!I56)))</f>
        <v/>
      </c>
      <c r="EF62" s="370" t="str">
        <f ca="1">+IF(OFFSET('Hygiene Data'!$I$13,0,10*ROW('Hygiene Data'!I56))="","",OFFSET('Hygiene Data'!$I$13,0,10*ROW('Hygiene Data'!I56)))</f>
        <v/>
      </c>
    </row>
    <row r="63" spans="1:136" x14ac:dyDescent="0.25">
      <c r="A63" s="479" t="str">
        <f ca="1">+IF(OFFSET('Water Data'!$B$2,0,10*ROW('Water Data'!E57))="","",OFFSET('Water Data'!$B$2,0,10*ROW('Water Data'!E57)))</f>
        <v/>
      </c>
      <c r="B63" s="47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6" t="str">
        <f t="shared" ca="1" si="0"/>
        <v/>
      </c>
      <c r="D63" s="50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0" t="str">
        <f ca="1">+IF(OFFSET('Water Data'!$D$27,0,10*ROW('Water Data'!D57))="","",OFFSET('Water Data'!$D$27,0,10*ROW('Water Data'!D57)))</f>
        <v/>
      </c>
      <c r="BT63" s="370" t="str">
        <f ca="1">+IF(OFFSET('Water Data'!$D$28,0,10*ROW('Water Data'!D57))="","",OFFSET('Water Data'!$D$28,0,10*ROW('Water Data'!D57)))</f>
        <v/>
      </c>
      <c r="BU63" s="370" t="str">
        <f ca="1">+IF(OFFSET('Water Data'!$D$29,0,10*ROW('Water Data'!D57))="","",OFFSET('Water Data'!$D$29,0,10*ROW('Water Data'!D57)))</f>
        <v/>
      </c>
      <c r="BV63" s="370" t="str">
        <f ca="1">+IF(OFFSET('Water Data'!$E$27,0,10*ROW('Water Data'!E57))="","",OFFSET('Water Data'!$E$27,0,10*ROW('Water Data'!E57)))</f>
        <v/>
      </c>
      <c r="BW63" s="370" t="str">
        <f ca="1">+IF(OFFSET('Water Data'!$E$28,0,10*ROW('Water Data'!E57))="","",OFFSET('Water Data'!$E$28,0,10*ROW('Water Data'!E57)))</f>
        <v/>
      </c>
      <c r="BX63" s="370" t="str">
        <f ca="1">+IF(OFFSET('Water Data'!$E$29,0,10*ROW('Water Data'!E57))="","",OFFSET('Water Data'!$E$29,0,10*ROW('Water Data'!E57)))</f>
        <v/>
      </c>
      <c r="BY63" s="370" t="str">
        <f ca="1">+IF(OFFSET('Water Data'!$F$27,0,10*ROW('Water Data'!F57))="","",OFFSET('Water Data'!$F$27,0,10*ROW('Water Data'!F57)))</f>
        <v/>
      </c>
      <c r="BZ63" s="370" t="str">
        <f ca="1">+IF(OFFSET('Water Data'!$F$28,0,10*ROW('Water Data'!F57))="","",OFFSET('Water Data'!$F$28,0,10*ROW('Water Data'!F57)))</f>
        <v/>
      </c>
      <c r="CA63" s="370" t="str">
        <f ca="1">+IF(OFFSET('Water Data'!$F$29,0,10*ROW('Water Data'!F57))="","",OFFSET('Water Data'!$F$29,0,10*ROW('Water Data'!F57)))</f>
        <v/>
      </c>
      <c r="CB63" s="370" t="str">
        <f ca="1">+IF(OFFSET('Water Data'!$G$27,0,10*ROW('Water Data'!G57))="","",OFFSET('Water Data'!$G$27,0,10*ROW('Water Data'!G57)))</f>
        <v/>
      </c>
      <c r="CC63" s="370" t="str">
        <f ca="1">+IF(OFFSET('Water Data'!$G$28,0,10*ROW('Water Data'!G57))="","",OFFSET('Water Data'!$G$28,0,10*ROW('Water Data'!G57)))</f>
        <v/>
      </c>
      <c r="CD63" s="370" t="str">
        <f ca="1">+IF(OFFSET('Water Data'!$G$29,0,10*ROW('Water Data'!G57))="","",OFFSET('Water Data'!$G$29,0,10*ROW('Water Data'!G57)))</f>
        <v/>
      </c>
      <c r="CE63" s="370" t="str">
        <f ca="1">+IF(OFFSET('Water Data'!$H$27,0,10*ROW('Water Data'!H57))="","",OFFSET('Water Data'!$H$27,0,10*ROW('Water Data'!H57)))</f>
        <v/>
      </c>
      <c r="CF63" s="370" t="str">
        <f ca="1">+IF(OFFSET('Water Data'!$H$28,0,10*ROW('Water Data'!H57))="","",OFFSET('Water Data'!$H$28,0,10*ROW('Water Data'!H57)))</f>
        <v/>
      </c>
      <c r="CG63" s="370" t="str">
        <f ca="1">+IF(OFFSET('Water Data'!$H$29,0,10*ROW('Water Data'!H57))="","",OFFSET('Water Data'!$H$29,0,10*ROW('Water Data'!H57)))</f>
        <v/>
      </c>
      <c r="CH63" s="370" t="str">
        <f ca="1">+IF(OFFSET('Water Data'!$I$27,0,10*ROW('Water Data'!I57))="","",OFFSET('Water Data'!$I$27,0,10*ROW('Water Data'!I57)))</f>
        <v/>
      </c>
      <c r="CI63" s="370" t="str">
        <f ca="1">+IF(OFFSET('Water Data'!$I$28,0,10*ROW('Water Data'!I57))="","",OFFSET('Water Data'!$I$28,0,10*ROW('Water Data'!I57)))</f>
        <v/>
      </c>
      <c r="CJ63" s="370" t="str">
        <f ca="1">+IF(OFFSET('Water Data'!$I$29,0,10*ROW('Water Data'!I57))="","",OFFSET('Water Data'!$I$29,0,10*ROW('Water Data'!I57)))</f>
        <v/>
      </c>
      <c r="CK63" s="370" t="str">
        <f ca="1">+IF(OFFSET('Sanitation Data'!$D$28,0,10*ROW('Sanitation Data'!D57))="","",OFFSET('Sanitation Data'!$D$28,0,10*ROW('Sanitation Data'!D57)))</f>
        <v/>
      </c>
      <c r="CL63" s="370" t="str">
        <f ca="1">+IF(OFFSET('Sanitation Data'!$D$29,0,10*ROW('Sanitation Data'!D57))="","",OFFSET('Sanitation Data'!$D$29,0,10*ROW('Sanitation Data'!D57)))</f>
        <v/>
      </c>
      <c r="CM63" s="370" t="str">
        <f ca="1">+IF(OFFSET('Sanitation Data'!$D$30,0,10*ROW('Sanitation Data'!D57))="","",OFFSET('Sanitation Data'!$D$30,0,10*ROW('Sanitation Data'!D57)))</f>
        <v/>
      </c>
      <c r="CN63" s="370" t="str">
        <f ca="1">+IF(OFFSET('Sanitation Data'!$D$31,0,10*ROW('Sanitation Data'!D57))="","",OFFSET('Sanitation Data'!$D$31,0,10*ROW('Sanitation Data'!D57)))</f>
        <v/>
      </c>
      <c r="CO63" s="370" t="str">
        <f ca="1">+IF(OFFSET('Sanitation Data'!$D$32,0,10*ROW('Sanitation Data'!D57))="","",OFFSET('Sanitation Data'!$D$32,0,10*ROW('Sanitation Data'!D57)))</f>
        <v/>
      </c>
      <c r="CP63" s="370" t="str">
        <f ca="1">+IF(OFFSET('Sanitation Data'!$E$28,0,10*ROW('Sanitation Data'!E57))="","",OFFSET('Sanitation Data'!$E$28,0,10*ROW('Sanitation Data'!E57)))</f>
        <v/>
      </c>
      <c r="CQ63" s="370" t="str">
        <f ca="1">+IF(OFFSET('Sanitation Data'!$E$29,0,10*ROW('Sanitation Data'!E57))="","",OFFSET('Sanitation Data'!$E$29,0,10*ROW('Sanitation Data'!E57)))</f>
        <v/>
      </c>
      <c r="CR63" s="370" t="str">
        <f ca="1">+IF(OFFSET('Sanitation Data'!$E$30,0,10*ROW('Sanitation Data'!E57))="","",OFFSET('Sanitation Data'!$E$30,0,10*ROW('Sanitation Data'!E57)))</f>
        <v/>
      </c>
      <c r="CS63" s="370" t="str">
        <f ca="1">+IF(OFFSET('Sanitation Data'!$E$31,0,10*ROW('Sanitation Data'!E57))="","",OFFSET('Sanitation Data'!$E$31,0,10*ROW('Sanitation Data'!E57)))</f>
        <v/>
      </c>
      <c r="CT63" s="370" t="str">
        <f ca="1">+IF(OFFSET('Sanitation Data'!$E$32,0,10*ROW('Sanitation Data'!E57))="","",OFFSET('Sanitation Data'!$E$32,0,10*ROW('Sanitation Data'!E57)))</f>
        <v/>
      </c>
      <c r="CU63" s="370" t="str">
        <f ca="1">+IF(OFFSET('Sanitation Data'!$F$28,0,10*ROW('Sanitation Data'!F57))="","",OFFSET('Sanitation Data'!$F$28,0,10*ROW('Sanitation Data'!F57)))</f>
        <v/>
      </c>
      <c r="CV63" s="370" t="str">
        <f ca="1">+IF(OFFSET('Sanitation Data'!$F$29,0,10*ROW('Sanitation Data'!F57))="","",OFFSET('Sanitation Data'!$F$29,0,10*ROW('Sanitation Data'!F57)))</f>
        <v/>
      </c>
      <c r="CW63" s="370" t="str">
        <f ca="1">+IF(OFFSET('Sanitation Data'!$F$30,0,10*ROW('Sanitation Data'!F57))="","",OFFSET('Sanitation Data'!$F$30,0,10*ROW('Sanitation Data'!F57)))</f>
        <v/>
      </c>
      <c r="CX63" s="370" t="str">
        <f ca="1">+IF(OFFSET('Sanitation Data'!$F$31,0,10*ROW('Sanitation Data'!F57))="","",OFFSET('Sanitation Data'!$F$31,0,10*ROW('Sanitation Data'!F57)))</f>
        <v/>
      </c>
      <c r="CY63" s="370" t="str">
        <f ca="1">+IF(OFFSET('Sanitation Data'!$F$32,0,10*ROW('Sanitation Data'!F57))="","",OFFSET('Sanitation Data'!$F$32,0,10*ROW('Sanitation Data'!F57)))</f>
        <v/>
      </c>
      <c r="CZ63" s="370" t="str">
        <f ca="1">+IF(OFFSET('Sanitation Data'!$G$28,0,10*ROW('Sanitation Data'!G57))="","",OFFSET('Sanitation Data'!$G$28,0,10*ROW('Sanitation Data'!G57)))</f>
        <v/>
      </c>
      <c r="DA63" s="370" t="str">
        <f ca="1">+IF(OFFSET('Sanitation Data'!$G$29,0,10*ROW('Sanitation Data'!G57))="","",OFFSET('Sanitation Data'!$G$29,0,10*ROW('Sanitation Data'!G57)))</f>
        <v/>
      </c>
      <c r="DB63" s="370" t="str">
        <f ca="1">+IF(OFFSET('Sanitation Data'!$G$30,0,10*ROW('Sanitation Data'!G57))="","",OFFSET('Sanitation Data'!$G$30,0,10*ROW('Sanitation Data'!G57)))</f>
        <v/>
      </c>
      <c r="DC63" s="370" t="str">
        <f ca="1">+IF(OFFSET('Sanitation Data'!$G$31,0,10*ROW('Sanitation Data'!G57))="","",OFFSET('Sanitation Data'!$G$31,0,10*ROW('Sanitation Data'!G57)))</f>
        <v/>
      </c>
      <c r="DD63" s="370" t="str">
        <f ca="1">+IF(OFFSET('Sanitation Data'!$G$32,0,10*ROW('Sanitation Data'!G57))="","",OFFSET('Sanitation Data'!$G$32,0,10*ROW('Sanitation Data'!G57)))</f>
        <v/>
      </c>
      <c r="DE63" s="370" t="str">
        <f ca="1">+IF(OFFSET('Sanitation Data'!$H$28,0,10*ROW('Sanitation Data'!H57))="","",OFFSET('Sanitation Data'!$H$28,0,10*ROW('Sanitation Data'!H57)))</f>
        <v/>
      </c>
      <c r="DF63" s="370" t="str">
        <f ca="1">+IF(OFFSET('Sanitation Data'!$H$29,0,10*ROW('Sanitation Data'!H57))="","",OFFSET('Sanitation Data'!$H$29,0,10*ROW('Sanitation Data'!H57)))</f>
        <v/>
      </c>
      <c r="DG63" s="370" t="str">
        <f ca="1">+IF(OFFSET('Sanitation Data'!$H$30,0,10*ROW('Sanitation Data'!H57))="","",OFFSET('Sanitation Data'!$H$30,0,10*ROW('Sanitation Data'!H57)))</f>
        <v/>
      </c>
      <c r="DH63" s="370" t="str">
        <f ca="1">+IF(OFFSET('Sanitation Data'!$H$31,0,10*ROW('Sanitation Data'!H57))="","",OFFSET('Sanitation Data'!$H$31,0,10*ROW('Sanitation Data'!H57)))</f>
        <v/>
      </c>
      <c r="DI63" s="370" t="str">
        <f ca="1">+IF(OFFSET('Sanitation Data'!$H$32,0,10*ROW('Sanitation Data'!H57))="","",OFFSET('Sanitation Data'!$H$32,0,10*ROW('Sanitation Data'!H57)))</f>
        <v/>
      </c>
      <c r="DJ63" s="370" t="str">
        <f ca="1">+IF(OFFSET('Sanitation Data'!$I$28,0,10*ROW('Sanitation Data'!I57))="","",OFFSET('Sanitation Data'!$I$28,0,10*ROW('Sanitation Data'!I57)))</f>
        <v/>
      </c>
      <c r="DK63" s="370" t="str">
        <f ca="1">+IF(OFFSET('Sanitation Data'!$I$29,0,10*ROW('Sanitation Data'!I57))="","",OFFSET('Sanitation Data'!$I$29,0,10*ROW('Sanitation Data'!I57)))</f>
        <v/>
      </c>
      <c r="DL63" s="370" t="str">
        <f ca="1">+IF(OFFSET('Sanitation Data'!$I$30,0,10*ROW('Sanitation Data'!I57))="","",OFFSET('Sanitation Data'!$I$30,0,10*ROW('Sanitation Data'!I57)))</f>
        <v/>
      </c>
      <c r="DM63" s="370" t="str">
        <f ca="1">+IF(OFFSET('Sanitation Data'!$I$31,0,10*ROW('Sanitation Data'!I57))="","",OFFSET('Sanitation Data'!$I$31,0,10*ROW('Sanitation Data'!I57)))</f>
        <v/>
      </c>
      <c r="DN63" s="370" t="str">
        <f ca="1">+IF(OFFSET('Sanitation Data'!$I$32,0,10*ROW('Sanitation Data'!I57))="","",OFFSET('Sanitation Data'!$I$32,0,10*ROW('Sanitation Data'!I57)))</f>
        <v/>
      </c>
      <c r="DO63" s="370" t="str">
        <f ca="1">+IF(OFFSET('Hygiene Data'!$D$11,0,10*ROW('Hygiene Data'!D57))="","",OFFSET('Hygiene Data'!$D$11,0,10*ROW('Hygiene Data'!D57)))</f>
        <v/>
      </c>
      <c r="DP63" s="370" t="str">
        <f ca="1">+IF(OFFSET('Hygiene Data'!$D$12,0,10*ROW('Hygiene Data'!D57))="","",OFFSET('Hygiene Data'!$D$12,0,10*ROW('Hygiene Data'!D57)))</f>
        <v/>
      </c>
      <c r="DQ63" s="370" t="str">
        <f ca="1">+IF(OFFSET('Hygiene Data'!$D$13,0,10*ROW('Hygiene Data'!D57))="","",OFFSET('Hygiene Data'!$D$13,0,10*ROW('Hygiene Data'!D57)))</f>
        <v/>
      </c>
      <c r="DR63" s="370" t="str">
        <f ca="1">+IF(OFFSET('Hygiene Data'!$E$11,0,10*ROW('Hygiene Data'!E57))="","",OFFSET('Hygiene Data'!$E$11,0,10*ROW('Hygiene Data'!E57)))</f>
        <v/>
      </c>
      <c r="DS63" s="370" t="str">
        <f ca="1">+IF(OFFSET('Hygiene Data'!$E$12,0,10*ROW('Hygiene Data'!E57))="","",OFFSET('Hygiene Data'!$E$12,0,10*ROW('Hygiene Data'!E57)))</f>
        <v/>
      </c>
      <c r="DT63" s="370" t="str">
        <f ca="1">+IF(OFFSET('Hygiene Data'!$E$13,0,10*ROW('Hygiene Data'!E57))="","",OFFSET('Hygiene Data'!$E$13,0,10*ROW('Hygiene Data'!E57)))</f>
        <v/>
      </c>
      <c r="DU63" s="370" t="str">
        <f ca="1">+IF(OFFSET('Hygiene Data'!$F$11,0,10*ROW('Hygiene Data'!F57))="","",OFFSET('Hygiene Data'!$F$11,0,10*ROW('Hygiene Data'!F57)))</f>
        <v/>
      </c>
      <c r="DV63" s="370" t="str">
        <f ca="1">+IF(OFFSET('Hygiene Data'!$F$12,0,10*ROW('Hygiene Data'!F57))="","",OFFSET('Hygiene Data'!$F$12,0,10*ROW('Hygiene Data'!F57)))</f>
        <v/>
      </c>
      <c r="DW63" s="370" t="str">
        <f ca="1">+IF(OFFSET('Hygiene Data'!$F$13,0,10*ROW('Hygiene Data'!F57))="","",OFFSET('Hygiene Data'!$F$13,0,10*ROW('Hygiene Data'!F57)))</f>
        <v/>
      </c>
      <c r="DX63" s="370" t="str">
        <f ca="1">+IF(OFFSET('Hygiene Data'!$G$11,0,10*ROW('Hygiene Data'!G57))="","",OFFSET('Hygiene Data'!$G$11,0,10*ROW('Hygiene Data'!G57)))</f>
        <v/>
      </c>
      <c r="DY63" s="370" t="str">
        <f ca="1">+IF(OFFSET('Hygiene Data'!$G$12,0,10*ROW('Hygiene Data'!G57))="","",OFFSET('Hygiene Data'!$G$12,0,10*ROW('Hygiene Data'!G57)))</f>
        <v/>
      </c>
      <c r="DZ63" s="370" t="str">
        <f ca="1">+IF(OFFSET('Hygiene Data'!$G$13,0,10*ROW('Hygiene Data'!G57))="","",OFFSET('Hygiene Data'!$G$13,0,10*ROW('Hygiene Data'!G57)))</f>
        <v/>
      </c>
      <c r="EA63" s="370" t="str">
        <f ca="1">+IF(OFFSET('Hygiene Data'!$H$11,0,10*ROW('Hygiene Data'!H57))="","",OFFSET('Hygiene Data'!$H$11,0,10*ROW('Hygiene Data'!H57)))</f>
        <v/>
      </c>
      <c r="EB63" s="370" t="str">
        <f ca="1">+IF(OFFSET('Hygiene Data'!$H$12,0,10*ROW('Hygiene Data'!H57))="","",OFFSET('Hygiene Data'!$H$12,0,10*ROW('Hygiene Data'!H57)))</f>
        <v/>
      </c>
      <c r="EC63" s="370" t="str">
        <f ca="1">+IF(OFFSET('Hygiene Data'!$H$13,0,10*ROW('Hygiene Data'!H57))="","",OFFSET('Hygiene Data'!$H$13,0,10*ROW('Hygiene Data'!H57)))</f>
        <v/>
      </c>
      <c r="ED63" s="370" t="str">
        <f ca="1">+IF(OFFSET('Hygiene Data'!$I$11,0,10*ROW('Hygiene Data'!I57))="","",OFFSET('Hygiene Data'!$I$11,0,10*ROW('Hygiene Data'!I57)))</f>
        <v/>
      </c>
      <c r="EE63" s="370" t="str">
        <f ca="1">+IF(OFFSET('Hygiene Data'!$I$12,0,10*ROW('Hygiene Data'!I57))="","",OFFSET('Hygiene Data'!$I$12,0,10*ROW('Hygiene Data'!I57)))</f>
        <v/>
      </c>
      <c r="EF63" s="370" t="str">
        <f ca="1">+IF(OFFSET('Hygiene Data'!$I$13,0,10*ROW('Hygiene Data'!I57))="","",OFFSET('Hygiene Data'!$I$13,0,10*ROW('Hygiene Data'!I57)))</f>
        <v/>
      </c>
    </row>
    <row r="64" spans="1:136" x14ac:dyDescent="0.25">
      <c r="A64" s="479" t="str">
        <f ca="1">+IF(OFFSET('Water Data'!$B$2,0,10*ROW('Water Data'!E58))="","",OFFSET('Water Data'!$B$2,0,10*ROW('Water Data'!E58)))</f>
        <v/>
      </c>
      <c r="B64" s="47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6" t="str">
        <f t="shared" ca="1" si="0"/>
        <v/>
      </c>
      <c r="D64" s="50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0" t="str">
        <f ca="1">+IF(OFFSET('Water Data'!$D$27,0,10*ROW('Water Data'!D58))="","",OFFSET('Water Data'!$D$27,0,10*ROW('Water Data'!D58)))</f>
        <v/>
      </c>
      <c r="BT64" s="370" t="str">
        <f ca="1">+IF(OFFSET('Water Data'!$D$28,0,10*ROW('Water Data'!D58))="","",OFFSET('Water Data'!$D$28,0,10*ROW('Water Data'!D58)))</f>
        <v/>
      </c>
      <c r="BU64" s="370" t="str">
        <f ca="1">+IF(OFFSET('Water Data'!$D$29,0,10*ROW('Water Data'!D58))="","",OFFSET('Water Data'!$D$29,0,10*ROW('Water Data'!D58)))</f>
        <v/>
      </c>
      <c r="BV64" s="370" t="str">
        <f ca="1">+IF(OFFSET('Water Data'!$E$27,0,10*ROW('Water Data'!E58))="","",OFFSET('Water Data'!$E$27,0,10*ROW('Water Data'!E58)))</f>
        <v/>
      </c>
      <c r="BW64" s="370" t="str">
        <f ca="1">+IF(OFFSET('Water Data'!$E$28,0,10*ROW('Water Data'!E58))="","",OFFSET('Water Data'!$E$28,0,10*ROW('Water Data'!E58)))</f>
        <v/>
      </c>
      <c r="BX64" s="370" t="str">
        <f ca="1">+IF(OFFSET('Water Data'!$E$29,0,10*ROW('Water Data'!E58))="","",OFFSET('Water Data'!$E$29,0,10*ROW('Water Data'!E58)))</f>
        <v/>
      </c>
      <c r="BY64" s="370" t="str">
        <f ca="1">+IF(OFFSET('Water Data'!$F$27,0,10*ROW('Water Data'!F58))="","",OFFSET('Water Data'!$F$27,0,10*ROW('Water Data'!F58)))</f>
        <v/>
      </c>
      <c r="BZ64" s="370" t="str">
        <f ca="1">+IF(OFFSET('Water Data'!$F$28,0,10*ROW('Water Data'!F58))="","",OFFSET('Water Data'!$F$28,0,10*ROW('Water Data'!F58)))</f>
        <v/>
      </c>
      <c r="CA64" s="370" t="str">
        <f ca="1">+IF(OFFSET('Water Data'!$F$29,0,10*ROW('Water Data'!F58))="","",OFFSET('Water Data'!$F$29,0,10*ROW('Water Data'!F58)))</f>
        <v/>
      </c>
      <c r="CB64" s="370" t="str">
        <f ca="1">+IF(OFFSET('Water Data'!$G$27,0,10*ROW('Water Data'!G58))="","",OFFSET('Water Data'!$G$27,0,10*ROW('Water Data'!G58)))</f>
        <v/>
      </c>
      <c r="CC64" s="370" t="str">
        <f ca="1">+IF(OFFSET('Water Data'!$G$28,0,10*ROW('Water Data'!G58))="","",OFFSET('Water Data'!$G$28,0,10*ROW('Water Data'!G58)))</f>
        <v/>
      </c>
      <c r="CD64" s="370" t="str">
        <f ca="1">+IF(OFFSET('Water Data'!$G$29,0,10*ROW('Water Data'!G58))="","",OFFSET('Water Data'!$G$29,0,10*ROW('Water Data'!G58)))</f>
        <v/>
      </c>
      <c r="CE64" s="370" t="str">
        <f ca="1">+IF(OFFSET('Water Data'!$H$27,0,10*ROW('Water Data'!H58))="","",OFFSET('Water Data'!$H$27,0,10*ROW('Water Data'!H58)))</f>
        <v/>
      </c>
      <c r="CF64" s="370" t="str">
        <f ca="1">+IF(OFFSET('Water Data'!$H$28,0,10*ROW('Water Data'!H58))="","",OFFSET('Water Data'!$H$28,0,10*ROW('Water Data'!H58)))</f>
        <v/>
      </c>
      <c r="CG64" s="370" t="str">
        <f ca="1">+IF(OFFSET('Water Data'!$H$29,0,10*ROW('Water Data'!H58))="","",OFFSET('Water Data'!$H$29,0,10*ROW('Water Data'!H58)))</f>
        <v/>
      </c>
      <c r="CH64" s="370" t="str">
        <f ca="1">+IF(OFFSET('Water Data'!$I$27,0,10*ROW('Water Data'!I58))="","",OFFSET('Water Data'!$I$27,0,10*ROW('Water Data'!I58)))</f>
        <v/>
      </c>
      <c r="CI64" s="370" t="str">
        <f ca="1">+IF(OFFSET('Water Data'!$I$28,0,10*ROW('Water Data'!I58))="","",OFFSET('Water Data'!$I$28,0,10*ROW('Water Data'!I58)))</f>
        <v/>
      </c>
      <c r="CJ64" s="370" t="str">
        <f ca="1">+IF(OFFSET('Water Data'!$I$29,0,10*ROW('Water Data'!I58))="","",OFFSET('Water Data'!$I$29,0,10*ROW('Water Data'!I58)))</f>
        <v/>
      </c>
      <c r="CK64" s="370" t="str">
        <f ca="1">+IF(OFFSET('Sanitation Data'!$D$28,0,10*ROW('Sanitation Data'!D58))="","",OFFSET('Sanitation Data'!$D$28,0,10*ROW('Sanitation Data'!D58)))</f>
        <v/>
      </c>
      <c r="CL64" s="370" t="str">
        <f ca="1">+IF(OFFSET('Sanitation Data'!$D$29,0,10*ROW('Sanitation Data'!D58))="","",OFFSET('Sanitation Data'!$D$29,0,10*ROW('Sanitation Data'!D58)))</f>
        <v/>
      </c>
      <c r="CM64" s="370" t="str">
        <f ca="1">+IF(OFFSET('Sanitation Data'!$D$30,0,10*ROW('Sanitation Data'!D58))="","",OFFSET('Sanitation Data'!$D$30,0,10*ROW('Sanitation Data'!D58)))</f>
        <v/>
      </c>
      <c r="CN64" s="370" t="str">
        <f ca="1">+IF(OFFSET('Sanitation Data'!$D$31,0,10*ROW('Sanitation Data'!D58))="","",OFFSET('Sanitation Data'!$D$31,0,10*ROW('Sanitation Data'!D58)))</f>
        <v/>
      </c>
      <c r="CO64" s="370" t="str">
        <f ca="1">+IF(OFFSET('Sanitation Data'!$D$32,0,10*ROW('Sanitation Data'!D58))="","",OFFSET('Sanitation Data'!$D$32,0,10*ROW('Sanitation Data'!D58)))</f>
        <v/>
      </c>
      <c r="CP64" s="370" t="str">
        <f ca="1">+IF(OFFSET('Sanitation Data'!$E$28,0,10*ROW('Sanitation Data'!E58))="","",OFFSET('Sanitation Data'!$E$28,0,10*ROW('Sanitation Data'!E58)))</f>
        <v/>
      </c>
      <c r="CQ64" s="370" t="str">
        <f ca="1">+IF(OFFSET('Sanitation Data'!$E$29,0,10*ROW('Sanitation Data'!E58))="","",OFFSET('Sanitation Data'!$E$29,0,10*ROW('Sanitation Data'!E58)))</f>
        <v/>
      </c>
      <c r="CR64" s="370" t="str">
        <f ca="1">+IF(OFFSET('Sanitation Data'!$E$30,0,10*ROW('Sanitation Data'!E58))="","",OFFSET('Sanitation Data'!$E$30,0,10*ROW('Sanitation Data'!E58)))</f>
        <v/>
      </c>
      <c r="CS64" s="370" t="str">
        <f ca="1">+IF(OFFSET('Sanitation Data'!$E$31,0,10*ROW('Sanitation Data'!E58))="","",OFFSET('Sanitation Data'!$E$31,0,10*ROW('Sanitation Data'!E58)))</f>
        <v/>
      </c>
      <c r="CT64" s="370" t="str">
        <f ca="1">+IF(OFFSET('Sanitation Data'!$E$32,0,10*ROW('Sanitation Data'!E58))="","",OFFSET('Sanitation Data'!$E$32,0,10*ROW('Sanitation Data'!E58)))</f>
        <v/>
      </c>
      <c r="CU64" s="370" t="str">
        <f ca="1">+IF(OFFSET('Sanitation Data'!$F$28,0,10*ROW('Sanitation Data'!F58))="","",OFFSET('Sanitation Data'!$F$28,0,10*ROW('Sanitation Data'!F58)))</f>
        <v/>
      </c>
      <c r="CV64" s="370" t="str">
        <f ca="1">+IF(OFFSET('Sanitation Data'!$F$29,0,10*ROW('Sanitation Data'!F58))="","",OFFSET('Sanitation Data'!$F$29,0,10*ROW('Sanitation Data'!F58)))</f>
        <v/>
      </c>
      <c r="CW64" s="370" t="str">
        <f ca="1">+IF(OFFSET('Sanitation Data'!$F$30,0,10*ROW('Sanitation Data'!F58))="","",OFFSET('Sanitation Data'!$F$30,0,10*ROW('Sanitation Data'!F58)))</f>
        <v/>
      </c>
      <c r="CX64" s="370" t="str">
        <f ca="1">+IF(OFFSET('Sanitation Data'!$F$31,0,10*ROW('Sanitation Data'!F58))="","",OFFSET('Sanitation Data'!$F$31,0,10*ROW('Sanitation Data'!F58)))</f>
        <v/>
      </c>
      <c r="CY64" s="370" t="str">
        <f ca="1">+IF(OFFSET('Sanitation Data'!$F$32,0,10*ROW('Sanitation Data'!F58))="","",OFFSET('Sanitation Data'!$F$32,0,10*ROW('Sanitation Data'!F58)))</f>
        <v/>
      </c>
      <c r="CZ64" s="370" t="str">
        <f ca="1">+IF(OFFSET('Sanitation Data'!$G$28,0,10*ROW('Sanitation Data'!G58))="","",OFFSET('Sanitation Data'!$G$28,0,10*ROW('Sanitation Data'!G58)))</f>
        <v/>
      </c>
      <c r="DA64" s="370" t="str">
        <f ca="1">+IF(OFFSET('Sanitation Data'!$G$29,0,10*ROW('Sanitation Data'!G58))="","",OFFSET('Sanitation Data'!$G$29,0,10*ROW('Sanitation Data'!G58)))</f>
        <v/>
      </c>
      <c r="DB64" s="370" t="str">
        <f ca="1">+IF(OFFSET('Sanitation Data'!$G$30,0,10*ROW('Sanitation Data'!G58))="","",OFFSET('Sanitation Data'!$G$30,0,10*ROW('Sanitation Data'!G58)))</f>
        <v/>
      </c>
      <c r="DC64" s="370" t="str">
        <f ca="1">+IF(OFFSET('Sanitation Data'!$G$31,0,10*ROW('Sanitation Data'!G58))="","",OFFSET('Sanitation Data'!$G$31,0,10*ROW('Sanitation Data'!G58)))</f>
        <v/>
      </c>
      <c r="DD64" s="370" t="str">
        <f ca="1">+IF(OFFSET('Sanitation Data'!$G$32,0,10*ROW('Sanitation Data'!G58))="","",OFFSET('Sanitation Data'!$G$32,0,10*ROW('Sanitation Data'!G58)))</f>
        <v/>
      </c>
      <c r="DE64" s="370" t="str">
        <f ca="1">+IF(OFFSET('Sanitation Data'!$H$28,0,10*ROW('Sanitation Data'!H58))="","",OFFSET('Sanitation Data'!$H$28,0,10*ROW('Sanitation Data'!H58)))</f>
        <v/>
      </c>
      <c r="DF64" s="370" t="str">
        <f ca="1">+IF(OFFSET('Sanitation Data'!$H$29,0,10*ROW('Sanitation Data'!H58))="","",OFFSET('Sanitation Data'!$H$29,0,10*ROW('Sanitation Data'!H58)))</f>
        <v/>
      </c>
      <c r="DG64" s="370" t="str">
        <f ca="1">+IF(OFFSET('Sanitation Data'!$H$30,0,10*ROW('Sanitation Data'!H58))="","",OFFSET('Sanitation Data'!$H$30,0,10*ROW('Sanitation Data'!H58)))</f>
        <v/>
      </c>
      <c r="DH64" s="370" t="str">
        <f ca="1">+IF(OFFSET('Sanitation Data'!$H$31,0,10*ROW('Sanitation Data'!H58))="","",OFFSET('Sanitation Data'!$H$31,0,10*ROW('Sanitation Data'!H58)))</f>
        <v/>
      </c>
      <c r="DI64" s="370" t="str">
        <f ca="1">+IF(OFFSET('Sanitation Data'!$H$32,0,10*ROW('Sanitation Data'!H58))="","",OFFSET('Sanitation Data'!$H$32,0,10*ROW('Sanitation Data'!H58)))</f>
        <v/>
      </c>
      <c r="DJ64" s="370" t="str">
        <f ca="1">+IF(OFFSET('Sanitation Data'!$I$28,0,10*ROW('Sanitation Data'!I58))="","",OFFSET('Sanitation Data'!$I$28,0,10*ROW('Sanitation Data'!I58)))</f>
        <v/>
      </c>
      <c r="DK64" s="370" t="str">
        <f ca="1">+IF(OFFSET('Sanitation Data'!$I$29,0,10*ROW('Sanitation Data'!I58))="","",OFFSET('Sanitation Data'!$I$29,0,10*ROW('Sanitation Data'!I58)))</f>
        <v/>
      </c>
      <c r="DL64" s="370" t="str">
        <f ca="1">+IF(OFFSET('Sanitation Data'!$I$30,0,10*ROW('Sanitation Data'!I58))="","",OFFSET('Sanitation Data'!$I$30,0,10*ROW('Sanitation Data'!I58)))</f>
        <v/>
      </c>
      <c r="DM64" s="370" t="str">
        <f ca="1">+IF(OFFSET('Sanitation Data'!$I$31,0,10*ROW('Sanitation Data'!I58))="","",OFFSET('Sanitation Data'!$I$31,0,10*ROW('Sanitation Data'!I58)))</f>
        <v/>
      </c>
      <c r="DN64" s="370" t="str">
        <f ca="1">+IF(OFFSET('Sanitation Data'!$I$32,0,10*ROW('Sanitation Data'!I58))="","",OFFSET('Sanitation Data'!$I$32,0,10*ROW('Sanitation Data'!I58)))</f>
        <v/>
      </c>
      <c r="DO64" s="370" t="str">
        <f ca="1">+IF(OFFSET('Hygiene Data'!$D$11,0,10*ROW('Hygiene Data'!D58))="","",OFFSET('Hygiene Data'!$D$11,0,10*ROW('Hygiene Data'!D58)))</f>
        <v/>
      </c>
      <c r="DP64" s="370" t="str">
        <f ca="1">+IF(OFFSET('Hygiene Data'!$D$12,0,10*ROW('Hygiene Data'!D58))="","",OFFSET('Hygiene Data'!$D$12,0,10*ROW('Hygiene Data'!D58)))</f>
        <v/>
      </c>
      <c r="DQ64" s="370" t="str">
        <f ca="1">+IF(OFFSET('Hygiene Data'!$D$13,0,10*ROW('Hygiene Data'!D58))="","",OFFSET('Hygiene Data'!$D$13,0,10*ROW('Hygiene Data'!D58)))</f>
        <v/>
      </c>
      <c r="DR64" s="370" t="str">
        <f ca="1">+IF(OFFSET('Hygiene Data'!$E$11,0,10*ROW('Hygiene Data'!E58))="","",OFFSET('Hygiene Data'!$E$11,0,10*ROW('Hygiene Data'!E58)))</f>
        <v/>
      </c>
      <c r="DS64" s="370" t="str">
        <f ca="1">+IF(OFFSET('Hygiene Data'!$E$12,0,10*ROW('Hygiene Data'!E58))="","",OFFSET('Hygiene Data'!$E$12,0,10*ROW('Hygiene Data'!E58)))</f>
        <v/>
      </c>
      <c r="DT64" s="370" t="str">
        <f ca="1">+IF(OFFSET('Hygiene Data'!$E$13,0,10*ROW('Hygiene Data'!E58))="","",OFFSET('Hygiene Data'!$E$13,0,10*ROW('Hygiene Data'!E58)))</f>
        <v/>
      </c>
      <c r="DU64" s="370" t="str">
        <f ca="1">+IF(OFFSET('Hygiene Data'!$F$11,0,10*ROW('Hygiene Data'!F58))="","",OFFSET('Hygiene Data'!$F$11,0,10*ROW('Hygiene Data'!F58)))</f>
        <v/>
      </c>
      <c r="DV64" s="370" t="str">
        <f ca="1">+IF(OFFSET('Hygiene Data'!$F$12,0,10*ROW('Hygiene Data'!F58))="","",OFFSET('Hygiene Data'!$F$12,0,10*ROW('Hygiene Data'!F58)))</f>
        <v/>
      </c>
      <c r="DW64" s="370" t="str">
        <f ca="1">+IF(OFFSET('Hygiene Data'!$F$13,0,10*ROW('Hygiene Data'!F58))="","",OFFSET('Hygiene Data'!$F$13,0,10*ROW('Hygiene Data'!F58)))</f>
        <v/>
      </c>
      <c r="DX64" s="370" t="str">
        <f ca="1">+IF(OFFSET('Hygiene Data'!$G$11,0,10*ROW('Hygiene Data'!G58))="","",OFFSET('Hygiene Data'!$G$11,0,10*ROW('Hygiene Data'!G58)))</f>
        <v/>
      </c>
      <c r="DY64" s="370" t="str">
        <f ca="1">+IF(OFFSET('Hygiene Data'!$G$12,0,10*ROW('Hygiene Data'!G58))="","",OFFSET('Hygiene Data'!$G$12,0,10*ROW('Hygiene Data'!G58)))</f>
        <v/>
      </c>
      <c r="DZ64" s="370" t="str">
        <f ca="1">+IF(OFFSET('Hygiene Data'!$G$13,0,10*ROW('Hygiene Data'!G58))="","",OFFSET('Hygiene Data'!$G$13,0,10*ROW('Hygiene Data'!G58)))</f>
        <v/>
      </c>
      <c r="EA64" s="370" t="str">
        <f ca="1">+IF(OFFSET('Hygiene Data'!$H$11,0,10*ROW('Hygiene Data'!H58))="","",OFFSET('Hygiene Data'!$H$11,0,10*ROW('Hygiene Data'!H58)))</f>
        <v/>
      </c>
      <c r="EB64" s="370" t="str">
        <f ca="1">+IF(OFFSET('Hygiene Data'!$H$12,0,10*ROW('Hygiene Data'!H58))="","",OFFSET('Hygiene Data'!$H$12,0,10*ROW('Hygiene Data'!H58)))</f>
        <v/>
      </c>
      <c r="EC64" s="370" t="str">
        <f ca="1">+IF(OFFSET('Hygiene Data'!$H$13,0,10*ROW('Hygiene Data'!H58))="","",OFFSET('Hygiene Data'!$H$13,0,10*ROW('Hygiene Data'!H58)))</f>
        <v/>
      </c>
      <c r="ED64" s="370" t="str">
        <f ca="1">+IF(OFFSET('Hygiene Data'!$I$11,0,10*ROW('Hygiene Data'!I58))="","",OFFSET('Hygiene Data'!$I$11,0,10*ROW('Hygiene Data'!I58)))</f>
        <v/>
      </c>
      <c r="EE64" s="370" t="str">
        <f ca="1">+IF(OFFSET('Hygiene Data'!$I$12,0,10*ROW('Hygiene Data'!I58))="","",OFFSET('Hygiene Data'!$I$12,0,10*ROW('Hygiene Data'!I58)))</f>
        <v/>
      </c>
      <c r="EF64" s="370" t="str">
        <f ca="1">+IF(OFFSET('Hygiene Data'!$I$13,0,10*ROW('Hygiene Data'!I58))="","",OFFSET('Hygiene Data'!$I$13,0,10*ROW('Hygiene Data'!I58)))</f>
        <v/>
      </c>
    </row>
    <row r="65" spans="1:136" x14ac:dyDescent="0.25">
      <c r="A65" s="479" t="str">
        <f ca="1">+IF(OFFSET('Water Data'!$B$2,0,10*ROW('Water Data'!E59))="","",OFFSET('Water Data'!$B$2,0,10*ROW('Water Data'!E59)))</f>
        <v/>
      </c>
      <c r="B65" s="47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6" t="str">
        <f t="shared" ca="1" si="0"/>
        <v/>
      </c>
      <c r="D65" s="50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0" t="str">
        <f ca="1">+IF(OFFSET('Water Data'!$D$27,0,10*ROW('Water Data'!D59))="","",OFFSET('Water Data'!$D$27,0,10*ROW('Water Data'!D59)))</f>
        <v/>
      </c>
      <c r="BT65" s="370" t="str">
        <f ca="1">+IF(OFFSET('Water Data'!$D$28,0,10*ROW('Water Data'!D59))="","",OFFSET('Water Data'!$D$28,0,10*ROW('Water Data'!D59)))</f>
        <v/>
      </c>
      <c r="BU65" s="370" t="str">
        <f ca="1">+IF(OFFSET('Water Data'!$D$29,0,10*ROW('Water Data'!D59))="","",OFFSET('Water Data'!$D$29,0,10*ROW('Water Data'!D59)))</f>
        <v/>
      </c>
      <c r="BV65" s="370" t="str">
        <f ca="1">+IF(OFFSET('Water Data'!$E$27,0,10*ROW('Water Data'!E59))="","",OFFSET('Water Data'!$E$27,0,10*ROW('Water Data'!E59)))</f>
        <v/>
      </c>
      <c r="BW65" s="370" t="str">
        <f ca="1">+IF(OFFSET('Water Data'!$E$28,0,10*ROW('Water Data'!E59))="","",OFFSET('Water Data'!$E$28,0,10*ROW('Water Data'!E59)))</f>
        <v/>
      </c>
      <c r="BX65" s="370" t="str">
        <f ca="1">+IF(OFFSET('Water Data'!$E$29,0,10*ROW('Water Data'!E59))="","",OFFSET('Water Data'!$E$29,0,10*ROW('Water Data'!E59)))</f>
        <v/>
      </c>
      <c r="BY65" s="370" t="str">
        <f ca="1">+IF(OFFSET('Water Data'!$F$27,0,10*ROW('Water Data'!F59))="","",OFFSET('Water Data'!$F$27,0,10*ROW('Water Data'!F59)))</f>
        <v/>
      </c>
      <c r="BZ65" s="370" t="str">
        <f ca="1">+IF(OFFSET('Water Data'!$F$28,0,10*ROW('Water Data'!F59))="","",OFFSET('Water Data'!$F$28,0,10*ROW('Water Data'!F59)))</f>
        <v/>
      </c>
      <c r="CA65" s="370" t="str">
        <f ca="1">+IF(OFFSET('Water Data'!$F$29,0,10*ROW('Water Data'!F59))="","",OFFSET('Water Data'!$F$29,0,10*ROW('Water Data'!F59)))</f>
        <v/>
      </c>
      <c r="CB65" s="370" t="str">
        <f ca="1">+IF(OFFSET('Water Data'!$G$27,0,10*ROW('Water Data'!G59))="","",OFFSET('Water Data'!$G$27,0,10*ROW('Water Data'!G59)))</f>
        <v/>
      </c>
      <c r="CC65" s="370" t="str">
        <f ca="1">+IF(OFFSET('Water Data'!$G$28,0,10*ROW('Water Data'!G59))="","",OFFSET('Water Data'!$G$28,0,10*ROW('Water Data'!G59)))</f>
        <v/>
      </c>
      <c r="CD65" s="370" t="str">
        <f ca="1">+IF(OFFSET('Water Data'!$G$29,0,10*ROW('Water Data'!G59))="","",OFFSET('Water Data'!$G$29,0,10*ROW('Water Data'!G59)))</f>
        <v/>
      </c>
      <c r="CE65" s="370" t="str">
        <f ca="1">+IF(OFFSET('Water Data'!$H$27,0,10*ROW('Water Data'!H59))="","",OFFSET('Water Data'!$H$27,0,10*ROW('Water Data'!H59)))</f>
        <v/>
      </c>
      <c r="CF65" s="370" t="str">
        <f ca="1">+IF(OFFSET('Water Data'!$H$28,0,10*ROW('Water Data'!H59))="","",OFFSET('Water Data'!$H$28,0,10*ROW('Water Data'!H59)))</f>
        <v/>
      </c>
      <c r="CG65" s="370" t="str">
        <f ca="1">+IF(OFFSET('Water Data'!$H$29,0,10*ROW('Water Data'!H59))="","",OFFSET('Water Data'!$H$29,0,10*ROW('Water Data'!H59)))</f>
        <v/>
      </c>
      <c r="CH65" s="370" t="str">
        <f ca="1">+IF(OFFSET('Water Data'!$I$27,0,10*ROW('Water Data'!I59))="","",OFFSET('Water Data'!$I$27,0,10*ROW('Water Data'!I59)))</f>
        <v/>
      </c>
      <c r="CI65" s="370" t="str">
        <f ca="1">+IF(OFFSET('Water Data'!$I$28,0,10*ROW('Water Data'!I59))="","",OFFSET('Water Data'!$I$28,0,10*ROW('Water Data'!I59)))</f>
        <v/>
      </c>
      <c r="CJ65" s="370" t="str">
        <f ca="1">+IF(OFFSET('Water Data'!$I$29,0,10*ROW('Water Data'!I59))="","",OFFSET('Water Data'!$I$29,0,10*ROW('Water Data'!I59)))</f>
        <v/>
      </c>
      <c r="CK65" s="370" t="str">
        <f ca="1">+IF(OFFSET('Sanitation Data'!$D$28,0,10*ROW('Sanitation Data'!D59))="","",OFFSET('Sanitation Data'!$D$28,0,10*ROW('Sanitation Data'!D59)))</f>
        <v/>
      </c>
      <c r="CL65" s="370" t="str">
        <f ca="1">+IF(OFFSET('Sanitation Data'!$D$29,0,10*ROW('Sanitation Data'!D59))="","",OFFSET('Sanitation Data'!$D$29,0,10*ROW('Sanitation Data'!D59)))</f>
        <v/>
      </c>
      <c r="CM65" s="370" t="str">
        <f ca="1">+IF(OFFSET('Sanitation Data'!$D$30,0,10*ROW('Sanitation Data'!D59))="","",OFFSET('Sanitation Data'!$D$30,0,10*ROW('Sanitation Data'!D59)))</f>
        <v/>
      </c>
      <c r="CN65" s="370" t="str">
        <f ca="1">+IF(OFFSET('Sanitation Data'!$D$31,0,10*ROW('Sanitation Data'!D59))="","",OFFSET('Sanitation Data'!$D$31,0,10*ROW('Sanitation Data'!D59)))</f>
        <v/>
      </c>
      <c r="CO65" s="370" t="str">
        <f ca="1">+IF(OFFSET('Sanitation Data'!$D$32,0,10*ROW('Sanitation Data'!D59))="","",OFFSET('Sanitation Data'!$D$32,0,10*ROW('Sanitation Data'!D59)))</f>
        <v/>
      </c>
      <c r="CP65" s="370" t="str">
        <f ca="1">+IF(OFFSET('Sanitation Data'!$E$28,0,10*ROW('Sanitation Data'!E59))="","",OFFSET('Sanitation Data'!$E$28,0,10*ROW('Sanitation Data'!E59)))</f>
        <v/>
      </c>
      <c r="CQ65" s="370" t="str">
        <f ca="1">+IF(OFFSET('Sanitation Data'!$E$29,0,10*ROW('Sanitation Data'!E59))="","",OFFSET('Sanitation Data'!$E$29,0,10*ROW('Sanitation Data'!E59)))</f>
        <v/>
      </c>
      <c r="CR65" s="370" t="str">
        <f ca="1">+IF(OFFSET('Sanitation Data'!$E$30,0,10*ROW('Sanitation Data'!E59))="","",OFFSET('Sanitation Data'!$E$30,0,10*ROW('Sanitation Data'!E59)))</f>
        <v/>
      </c>
      <c r="CS65" s="370" t="str">
        <f ca="1">+IF(OFFSET('Sanitation Data'!$E$31,0,10*ROW('Sanitation Data'!E59))="","",OFFSET('Sanitation Data'!$E$31,0,10*ROW('Sanitation Data'!E59)))</f>
        <v/>
      </c>
      <c r="CT65" s="370" t="str">
        <f ca="1">+IF(OFFSET('Sanitation Data'!$E$32,0,10*ROW('Sanitation Data'!E59))="","",OFFSET('Sanitation Data'!$E$32,0,10*ROW('Sanitation Data'!E59)))</f>
        <v/>
      </c>
      <c r="CU65" s="370" t="str">
        <f ca="1">+IF(OFFSET('Sanitation Data'!$F$28,0,10*ROW('Sanitation Data'!F59))="","",OFFSET('Sanitation Data'!$F$28,0,10*ROW('Sanitation Data'!F59)))</f>
        <v/>
      </c>
      <c r="CV65" s="370" t="str">
        <f ca="1">+IF(OFFSET('Sanitation Data'!$F$29,0,10*ROW('Sanitation Data'!F59))="","",OFFSET('Sanitation Data'!$F$29,0,10*ROW('Sanitation Data'!F59)))</f>
        <v/>
      </c>
      <c r="CW65" s="370" t="str">
        <f ca="1">+IF(OFFSET('Sanitation Data'!$F$30,0,10*ROW('Sanitation Data'!F59))="","",OFFSET('Sanitation Data'!$F$30,0,10*ROW('Sanitation Data'!F59)))</f>
        <v/>
      </c>
      <c r="CX65" s="370" t="str">
        <f ca="1">+IF(OFFSET('Sanitation Data'!$F$31,0,10*ROW('Sanitation Data'!F59))="","",OFFSET('Sanitation Data'!$F$31,0,10*ROW('Sanitation Data'!F59)))</f>
        <v/>
      </c>
      <c r="CY65" s="370" t="str">
        <f ca="1">+IF(OFFSET('Sanitation Data'!$F$32,0,10*ROW('Sanitation Data'!F59))="","",OFFSET('Sanitation Data'!$F$32,0,10*ROW('Sanitation Data'!F59)))</f>
        <v/>
      </c>
      <c r="CZ65" s="370" t="str">
        <f ca="1">+IF(OFFSET('Sanitation Data'!$G$28,0,10*ROW('Sanitation Data'!G59))="","",OFFSET('Sanitation Data'!$G$28,0,10*ROW('Sanitation Data'!G59)))</f>
        <v/>
      </c>
      <c r="DA65" s="370" t="str">
        <f ca="1">+IF(OFFSET('Sanitation Data'!$G$29,0,10*ROW('Sanitation Data'!G59))="","",OFFSET('Sanitation Data'!$G$29,0,10*ROW('Sanitation Data'!G59)))</f>
        <v/>
      </c>
      <c r="DB65" s="370" t="str">
        <f ca="1">+IF(OFFSET('Sanitation Data'!$G$30,0,10*ROW('Sanitation Data'!G59))="","",OFFSET('Sanitation Data'!$G$30,0,10*ROW('Sanitation Data'!G59)))</f>
        <v/>
      </c>
      <c r="DC65" s="370" t="str">
        <f ca="1">+IF(OFFSET('Sanitation Data'!$G$31,0,10*ROW('Sanitation Data'!G59))="","",OFFSET('Sanitation Data'!$G$31,0,10*ROW('Sanitation Data'!G59)))</f>
        <v/>
      </c>
      <c r="DD65" s="370" t="str">
        <f ca="1">+IF(OFFSET('Sanitation Data'!$G$32,0,10*ROW('Sanitation Data'!G59))="","",OFFSET('Sanitation Data'!$G$32,0,10*ROW('Sanitation Data'!G59)))</f>
        <v/>
      </c>
      <c r="DE65" s="370" t="str">
        <f ca="1">+IF(OFFSET('Sanitation Data'!$H$28,0,10*ROW('Sanitation Data'!H59))="","",OFFSET('Sanitation Data'!$H$28,0,10*ROW('Sanitation Data'!H59)))</f>
        <v/>
      </c>
      <c r="DF65" s="370" t="str">
        <f ca="1">+IF(OFFSET('Sanitation Data'!$H$29,0,10*ROW('Sanitation Data'!H59))="","",OFFSET('Sanitation Data'!$H$29,0,10*ROW('Sanitation Data'!H59)))</f>
        <v/>
      </c>
      <c r="DG65" s="370" t="str">
        <f ca="1">+IF(OFFSET('Sanitation Data'!$H$30,0,10*ROW('Sanitation Data'!H59))="","",OFFSET('Sanitation Data'!$H$30,0,10*ROW('Sanitation Data'!H59)))</f>
        <v/>
      </c>
      <c r="DH65" s="370" t="str">
        <f ca="1">+IF(OFFSET('Sanitation Data'!$H$31,0,10*ROW('Sanitation Data'!H59))="","",OFFSET('Sanitation Data'!$H$31,0,10*ROW('Sanitation Data'!H59)))</f>
        <v/>
      </c>
      <c r="DI65" s="370" t="str">
        <f ca="1">+IF(OFFSET('Sanitation Data'!$H$32,0,10*ROW('Sanitation Data'!H59))="","",OFFSET('Sanitation Data'!$H$32,0,10*ROW('Sanitation Data'!H59)))</f>
        <v/>
      </c>
      <c r="DJ65" s="370" t="str">
        <f ca="1">+IF(OFFSET('Sanitation Data'!$I$28,0,10*ROW('Sanitation Data'!I59))="","",OFFSET('Sanitation Data'!$I$28,0,10*ROW('Sanitation Data'!I59)))</f>
        <v/>
      </c>
      <c r="DK65" s="370" t="str">
        <f ca="1">+IF(OFFSET('Sanitation Data'!$I$29,0,10*ROW('Sanitation Data'!I59))="","",OFFSET('Sanitation Data'!$I$29,0,10*ROW('Sanitation Data'!I59)))</f>
        <v/>
      </c>
      <c r="DL65" s="370" t="str">
        <f ca="1">+IF(OFFSET('Sanitation Data'!$I$30,0,10*ROW('Sanitation Data'!I59))="","",OFFSET('Sanitation Data'!$I$30,0,10*ROW('Sanitation Data'!I59)))</f>
        <v/>
      </c>
      <c r="DM65" s="370" t="str">
        <f ca="1">+IF(OFFSET('Sanitation Data'!$I$31,0,10*ROW('Sanitation Data'!I59))="","",OFFSET('Sanitation Data'!$I$31,0,10*ROW('Sanitation Data'!I59)))</f>
        <v/>
      </c>
      <c r="DN65" s="370" t="str">
        <f ca="1">+IF(OFFSET('Sanitation Data'!$I$32,0,10*ROW('Sanitation Data'!I59))="","",OFFSET('Sanitation Data'!$I$32,0,10*ROW('Sanitation Data'!I59)))</f>
        <v/>
      </c>
      <c r="DO65" s="370" t="str">
        <f ca="1">+IF(OFFSET('Hygiene Data'!$D$11,0,10*ROW('Hygiene Data'!D59))="","",OFFSET('Hygiene Data'!$D$11,0,10*ROW('Hygiene Data'!D59)))</f>
        <v/>
      </c>
      <c r="DP65" s="370" t="str">
        <f ca="1">+IF(OFFSET('Hygiene Data'!$D$12,0,10*ROW('Hygiene Data'!D59))="","",OFFSET('Hygiene Data'!$D$12,0,10*ROW('Hygiene Data'!D59)))</f>
        <v/>
      </c>
      <c r="DQ65" s="370" t="str">
        <f ca="1">+IF(OFFSET('Hygiene Data'!$D$13,0,10*ROW('Hygiene Data'!D59))="","",OFFSET('Hygiene Data'!$D$13,0,10*ROW('Hygiene Data'!D59)))</f>
        <v/>
      </c>
      <c r="DR65" s="370" t="str">
        <f ca="1">+IF(OFFSET('Hygiene Data'!$E$11,0,10*ROW('Hygiene Data'!E59))="","",OFFSET('Hygiene Data'!$E$11,0,10*ROW('Hygiene Data'!E59)))</f>
        <v/>
      </c>
      <c r="DS65" s="370" t="str">
        <f ca="1">+IF(OFFSET('Hygiene Data'!$E$12,0,10*ROW('Hygiene Data'!E59))="","",OFFSET('Hygiene Data'!$E$12,0,10*ROW('Hygiene Data'!E59)))</f>
        <v/>
      </c>
      <c r="DT65" s="370" t="str">
        <f ca="1">+IF(OFFSET('Hygiene Data'!$E$13,0,10*ROW('Hygiene Data'!E59))="","",OFFSET('Hygiene Data'!$E$13,0,10*ROW('Hygiene Data'!E59)))</f>
        <v/>
      </c>
      <c r="DU65" s="370" t="str">
        <f ca="1">+IF(OFFSET('Hygiene Data'!$F$11,0,10*ROW('Hygiene Data'!F59))="","",OFFSET('Hygiene Data'!$F$11,0,10*ROW('Hygiene Data'!F59)))</f>
        <v/>
      </c>
      <c r="DV65" s="370" t="str">
        <f ca="1">+IF(OFFSET('Hygiene Data'!$F$12,0,10*ROW('Hygiene Data'!F59))="","",OFFSET('Hygiene Data'!$F$12,0,10*ROW('Hygiene Data'!F59)))</f>
        <v/>
      </c>
      <c r="DW65" s="370" t="str">
        <f ca="1">+IF(OFFSET('Hygiene Data'!$F$13,0,10*ROW('Hygiene Data'!F59))="","",OFFSET('Hygiene Data'!$F$13,0,10*ROW('Hygiene Data'!F59)))</f>
        <v/>
      </c>
      <c r="DX65" s="370" t="str">
        <f ca="1">+IF(OFFSET('Hygiene Data'!$G$11,0,10*ROW('Hygiene Data'!G59))="","",OFFSET('Hygiene Data'!$G$11,0,10*ROW('Hygiene Data'!G59)))</f>
        <v/>
      </c>
      <c r="DY65" s="370" t="str">
        <f ca="1">+IF(OFFSET('Hygiene Data'!$G$12,0,10*ROW('Hygiene Data'!G59))="","",OFFSET('Hygiene Data'!$G$12,0,10*ROW('Hygiene Data'!G59)))</f>
        <v/>
      </c>
      <c r="DZ65" s="370" t="str">
        <f ca="1">+IF(OFFSET('Hygiene Data'!$G$13,0,10*ROW('Hygiene Data'!G59))="","",OFFSET('Hygiene Data'!$G$13,0,10*ROW('Hygiene Data'!G59)))</f>
        <v/>
      </c>
      <c r="EA65" s="370" t="str">
        <f ca="1">+IF(OFFSET('Hygiene Data'!$H$11,0,10*ROW('Hygiene Data'!H59))="","",OFFSET('Hygiene Data'!$H$11,0,10*ROW('Hygiene Data'!H59)))</f>
        <v/>
      </c>
      <c r="EB65" s="370" t="str">
        <f ca="1">+IF(OFFSET('Hygiene Data'!$H$12,0,10*ROW('Hygiene Data'!H59))="","",OFFSET('Hygiene Data'!$H$12,0,10*ROW('Hygiene Data'!H59)))</f>
        <v/>
      </c>
      <c r="EC65" s="370" t="str">
        <f ca="1">+IF(OFFSET('Hygiene Data'!$H$13,0,10*ROW('Hygiene Data'!H59))="","",OFFSET('Hygiene Data'!$H$13,0,10*ROW('Hygiene Data'!H59)))</f>
        <v/>
      </c>
      <c r="ED65" s="370" t="str">
        <f ca="1">+IF(OFFSET('Hygiene Data'!$I$11,0,10*ROW('Hygiene Data'!I59))="","",OFFSET('Hygiene Data'!$I$11,0,10*ROW('Hygiene Data'!I59)))</f>
        <v/>
      </c>
      <c r="EE65" s="370" t="str">
        <f ca="1">+IF(OFFSET('Hygiene Data'!$I$12,0,10*ROW('Hygiene Data'!I59))="","",OFFSET('Hygiene Data'!$I$12,0,10*ROW('Hygiene Data'!I59)))</f>
        <v/>
      </c>
      <c r="EF65" s="370" t="str">
        <f ca="1">+IF(OFFSET('Hygiene Data'!$I$13,0,10*ROW('Hygiene Data'!I59))="","",OFFSET('Hygiene Data'!$I$13,0,10*ROW('Hygiene Data'!I59)))</f>
        <v/>
      </c>
    </row>
    <row r="66" spans="1:136" x14ac:dyDescent="0.25">
      <c r="A66" s="479" t="str">
        <f ca="1">+IF(OFFSET('Water Data'!$B$2,0,10*ROW('Water Data'!E60))="","",OFFSET('Water Data'!$B$2,0,10*ROW('Water Data'!E60)))</f>
        <v/>
      </c>
      <c r="B66" s="47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6" t="str">
        <f t="shared" ca="1" si="0"/>
        <v/>
      </c>
      <c r="D66" s="50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0" t="str">
        <f ca="1">+IF(OFFSET('Water Data'!$D$27,0,10*ROW('Water Data'!D60))="","",OFFSET('Water Data'!$D$27,0,10*ROW('Water Data'!D60)))</f>
        <v/>
      </c>
      <c r="BT66" s="370" t="str">
        <f ca="1">+IF(OFFSET('Water Data'!$D$28,0,10*ROW('Water Data'!D60))="","",OFFSET('Water Data'!$D$28,0,10*ROW('Water Data'!D60)))</f>
        <v/>
      </c>
      <c r="BU66" s="370" t="str">
        <f ca="1">+IF(OFFSET('Water Data'!$D$29,0,10*ROW('Water Data'!D60))="","",OFFSET('Water Data'!$D$29,0,10*ROW('Water Data'!D60)))</f>
        <v/>
      </c>
      <c r="BV66" s="370" t="str">
        <f ca="1">+IF(OFFSET('Water Data'!$E$27,0,10*ROW('Water Data'!E60))="","",OFFSET('Water Data'!$E$27,0,10*ROW('Water Data'!E60)))</f>
        <v/>
      </c>
      <c r="BW66" s="370" t="str">
        <f ca="1">+IF(OFFSET('Water Data'!$E$28,0,10*ROW('Water Data'!E60))="","",OFFSET('Water Data'!$E$28,0,10*ROW('Water Data'!E60)))</f>
        <v/>
      </c>
      <c r="BX66" s="370" t="str">
        <f ca="1">+IF(OFFSET('Water Data'!$E$29,0,10*ROW('Water Data'!E60))="","",OFFSET('Water Data'!$E$29,0,10*ROW('Water Data'!E60)))</f>
        <v/>
      </c>
      <c r="BY66" s="370" t="str">
        <f ca="1">+IF(OFFSET('Water Data'!$F$27,0,10*ROW('Water Data'!F60))="","",OFFSET('Water Data'!$F$27,0,10*ROW('Water Data'!F60)))</f>
        <v/>
      </c>
      <c r="BZ66" s="370" t="str">
        <f ca="1">+IF(OFFSET('Water Data'!$F$28,0,10*ROW('Water Data'!F60))="","",OFFSET('Water Data'!$F$28,0,10*ROW('Water Data'!F60)))</f>
        <v/>
      </c>
      <c r="CA66" s="370" t="str">
        <f ca="1">+IF(OFFSET('Water Data'!$F$29,0,10*ROW('Water Data'!F60))="","",OFFSET('Water Data'!$F$29,0,10*ROW('Water Data'!F60)))</f>
        <v/>
      </c>
      <c r="CB66" s="370" t="str">
        <f ca="1">+IF(OFFSET('Water Data'!$G$27,0,10*ROW('Water Data'!G60))="","",OFFSET('Water Data'!$G$27,0,10*ROW('Water Data'!G60)))</f>
        <v/>
      </c>
      <c r="CC66" s="370" t="str">
        <f ca="1">+IF(OFFSET('Water Data'!$G$28,0,10*ROW('Water Data'!G60))="","",OFFSET('Water Data'!$G$28,0,10*ROW('Water Data'!G60)))</f>
        <v/>
      </c>
      <c r="CD66" s="370" t="str">
        <f ca="1">+IF(OFFSET('Water Data'!$G$29,0,10*ROW('Water Data'!G60))="","",OFFSET('Water Data'!$G$29,0,10*ROW('Water Data'!G60)))</f>
        <v/>
      </c>
      <c r="CE66" s="370" t="str">
        <f ca="1">+IF(OFFSET('Water Data'!$H$27,0,10*ROW('Water Data'!H60))="","",OFFSET('Water Data'!$H$27,0,10*ROW('Water Data'!H60)))</f>
        <v/>
      </c>
      <c r="CF66" s="370" t="str">
        <f ca="1">+IF(OFFSET('Water Data'!$H$28,0,10*ROW('Water Data'!H60))="","",OFFSET('Water Data'!$H$28,0,10*ROW('Water Data'!H60)))</f>
        <v/>
      </c>
      <c r="CG66" s="370" t="str">
        <f ca="1">+IF(OFFSET('Water Data'!$H$29,0,10*ROW('Water Data'!H60))="","",OFFSET('Water Data'!$H$29,0,10*ROW('Water Data'!H60)))</f>
        <v/>
      </c>
      <c r="CH66" s="370" t="str">
        <f ca="1">+IF(OFFSET('Water Data'!$I$27,0,10*ROW('Water Data'!I60))="","",OFFSET('Water Data'!$I$27,0,10*ROW('Water Data'!I60)))</f>
        <v/>
      </c>
      <c r="CI66" s="370" t="str">
        <f ca="1">+IF(OFFSET('Water Data'!$I$28,0,10*ROW('Water Data'!I60))="","",OFFSET('Water Data'!$I$28,0,10*ROW('Water Data'!I60)))</f>
        <v/>
      </c>
      <c r="CJ66" s="370" t="str">
        <f ca="1">+IF(OFFSET('Water Data'!$I$29,0,10*ROW('Water Data'!I60))="","",OFFSET('Water Data'!$I$29,0,10*ROW('Water Data'!I60)))</f>
        <v/>
      </c>
      <c r="CK66" s="370" t="str">
        <f ca="1">+IF(OFFSET('Sanitation Data'!$D$28,0,10*ROW('Sanitation Data'!D60))="","",OFFSET('Sanitation Data'!$D$28,0,10*ROW('Sanitation Data'!D60)))</f>
        <v/>
      </c>
      <c r="CL66" s="370" t="str">
        <f ca="1">+IF(OFFSET('Sanitation Data'!$D$29,0,10*ROW('Sanitation Data'!D60))="","",OFFSET('Sanitation Data'!$D$29,0,10*ROW('Sanitation Data'!D60)))</f>
        <v/>
      </c>
      <c r="CM66" s="370" t="str">
        <f ca="1">+IF(OFFSET('Sanitation Data'!$D$30,0,10*ROW('Sanitation Data'!D60))="","",OFFSET('Sanitation Data'!$D$30,0,10*ROW('Sanitation Data'!D60)))</f>
        <v/>
      </c>
      <c r="CN66" s="370" t="str">
        <f ca="1">+IF(OFFSET('Sanitation Data'!$D$31,0,10*ROW('Sanitation Data'!D60))="","",OFFSET('Sanitation Data'!$D$31,0,10*ROW('Sanitation Data'!D60)))</f>
        <v/>
      </c>
      <c r="CO66" s="370" t="str">
        <f ca="1">+IF(OFFSET('Sanitation Data'!$D$32,0,10*ROW('Sanitation Data'!D60))="","",OFFSET('Sanitation Data'!$D$32,0,10*ROW('Sanitation Data'!D60)))</f>
        <v/>
      </c>
      <c r="CP66" s="370" t="str">
        <f ca="1">+IF(OFFSET('Sanitation Data'!$E$28,0,10*ROW('Sanitation Data'!E60))="","",OFFSET('Sanitation Data'!$E$28,0,10*ROW('Sanitation Data'!E60)))</f>
        <v/>
      </c>
      <c r="CQ66" s="370" t="str">
        <f ca="1">+IF(OFFSET('Sanitation Data'!$E$29,0,10*ROW('Sanitation Data'!E60))="","",OFFSET('Sanitation Data'!$E$29,0,10*ROW('Sanitation Data'!E60)))</f>
        <v/>
      </c>
      <c r="CR66" s="370" t="str">
        <f ca="1">+IF(OFFSET('Sanitation Data'!$E$30,0,10*ROW('Sanitation Data'!E60))="","",OFFSET('Sanitation Data'!$E$30,0,10*ROW('Sanitation Data'!E60)))</f>
        <v/>
      </c>
      <c r="CS66" s="370" t="str">
        <f ca="1">+IF(OFFSET('Sanitation Data'!$E$31,0,10*ROW('Sanitation Data'!E60))="","",OFFSET('Sanitation Data'!$E$31,0,10*ROW('Sanitation Data'!E60)))</f>
        <v/>
      </c>
      <c r="CT66" s="370" t="str">
        <f ca="1">+IF(OFFSET('Sanitation Data'!$E$32,0,10*ROW('Sanitation Data'!E60))="","",OFFSET('Sanitation Data'!$E$32,0,10*ROW('Sanitation Data'!E60)))</f>
        <v/>
      </c>
      <c r="CU66" s="370" t="str">
        <f ca="1">+IF(OFFSET('Sanitation Data'!$F$28,0,10*ROW('Sanitation Data'!F60))="","",OFFSET('Sanitation Data'!$F$28,0,10*ROW('Sanitation Data'!F60)))</f>
        <v/>
      </c>
      <c r="CV66" s="370" t="str">
        <f ca="1">+IF(OFFSET('Sanitation Data'!$F$29,0,10*ROW('Sanitation Data'!F60))="","",OFFSET('Sanitation Data'!$F$29,0,10*ROW('Sanitation Data'!F60)))</f>
        <v/>
      </c>
      <c r="CW66" s="370" t="str">
        <f ca="1">+IF(OFFSET('Sanitation Data'!$F$30,0,10*ROW('Sanitation Data'!F60))="","",OFFSET('Sanitation Data'!$F$30,0,10*ROW('Sanitation Data'!F60)))</f>
        <v/>
      </c>
      <c r="CX66" s="370" t="str">
        <f ca="1">+IF(OFFSET('Sanitation Data'!$F$31,0,10*ROW('Sanitation Data'!F60))="","",OFFSET('Sanitation Data'!$F$31,0,10*ROW('Sanitation Data'!F60)))</f>
        <v/>
      </c>
      <c r="CY66" s="370" t="str">
        <f ca="1">+IF(OFFSET('Sanitation Data'!$F$32,0,10*ROW('Sanitation Data'!F60))="","",OFFSET('Sanitation Data'!$F$32,0,10*ROW('Sanitation Data'!F60)))</f>
        <v/>
      </c>
      <c r="CZ66" s="370" t="str">
        <f ca="1">+IF(OFFSET('Sanitation Data'!$G$28,0,10*ROW('Sanitation Data'!G60))="","",OFFSET('Sanitation Data'!$G$28,0,10*ROW('Sanitation Data'!G60)))</f>
        <v/>
      </c>
      <c r="DA66" s="370" t="str">
        <f ca="1">+IF(OFFSET('Sanitation Data'!$G$29,0,10*ROW('Sanitation Data'!G60))="","",OFFSET('Sanitation Data'!$G$29,0,10*ROW('Sanitation Data'!G60)))</f>
        <v/>
      </c>
      <c r="DB66" s="370" t="str">
        <f ca="1">+IF(OFFSET('Sanitation Data'!$G$30,0,10*ROW('Sanitation Data'!G60))="","",OFFSET('Sanitation Data'!$G$30,0,10*ROW('Sanitation Data'!G60)))</f>
        <v/>
      </c>
      <c r="DC66" s="370" t="str">
        <f ca="1">+IF(OFFSET('Sanitation Data'!$G$31,0,10*ROW('Sanitation Data'!G60))="","",OFFSET('Sanitation Data'!$G$31,0,10*ROW('Sanitation Data'!G60)))</f>
        <v/>
      </c>
      <c r="DD66" s="370" t="str">
        <f ca="1">+IF(OFFSET('Sanitation Data'!$G$32,0,10*ROW('Sanitation Data'!G60))="","",OFFSET('Sanitation Data'!$G$32,0,10*ROW('Sanitation Data'!G60)))</f>
        <v/>
      </c>
      <c r="DE66" s="370" t="str">
        <f ca="1">+IF(OFFSET('Sanitation Data'!$H$28,0,10*ROW('Sanitation Data'!H60))="","",OFFSET('Sanitation Data'!$H$28,0,10*ROW('Sanitation Data'!H60)))</f>
        <v/>
      </c>
      <c r="DF66" s="370" t="str">
        <f ca="1">+IF(OFFSET('Sanitation Data'!$H$29,0,10*ROW('Sanitation Data'!H60))="","",OFFSET('Sanitation Data'!$H$29,0,10*ROW('Sanitation Data'!H60)))</f>
        <v/>
      </c>
      <c r="DG66" s="370" t="str">
        <f ca="1">+IF(OFFSET('Sanitation Data'!$H$30,0,10*ROW('Sanitation Data'!H60))="","",OFFSET('Sanitation Data'!$H$30,0,10*ROW('Sanitation Data'!H60)))</f>
        <v/>
      </c>
      <c r="DH66" s="370" t="str">
        <f ca="1">+IF(OFFSET('Sanitation Data'!$H$31,0,10*ROW('Sanitation Data'!H60))="","",OFFSET('Sanitation Data'!$H$31,0,10*ROW('Sanitation Data'!H60)))</f>
        <v/>
      </c>
      <c r="DI66" s="370" t="str">
        <f ca="1">+IF(OFFSET('Sanitation Data'!$H$32,0,10*ROW('Sanitation Data'!H60))="","",OFFSET('Sanitation Data'!$H$32,0,10*ROW('Sanitation Data'!H60)))</f>
        <v/>
      </c>
      <c r="DJ66" s="370" t="str">
        <f ca="1">+IF(OFFSET('Sanitation Data'!$I$28,0,10*ROW('Sanitation Data'!I60))="","",OFFSET('Sanitation Data'!$I$28,0,10*ROW('Sanitation Data'!I60)))</f>
        <v/>
      </c>
      <c r="DK66" s="370" t="str">
        <f ca="1">+IF(OFFSET('Sanitation Data'!$I$29,0,10*ROW('Sanitation Data'!I60))="","",OFFSET('Sanitation Data'!$I$29,0,10*ROW('Sanitation Data'!I60)))</f>
        <v/>
      </c>
      <c r="DL66" s="370" t="str">
        <f ca="1">+IF(OFFSET('Sanitation Data'!$I$30,0,10*ROW('Sanitation Data'!I60))="","",OFFSET('Sanitation Data'!$I$30,0,10*ROW('Sanitation Data'!I60)))</f>
        <v/>
      </c>
      <c r="DM66" s="370" t="str">
        <f ca="1">+IF(OFFSET('Sanitation Data'!$I$31,0,10*ROW('Sanitation Data'!I60))="","",OFFSET('Sanitation Data'!$I$31,0,10*ROW('Sanitation Data'!I60)))</f>
        <v/>
      </c>
      <c r="DN66" s="370" t="str">
        <f ca="1">+IF(OFFSET('Sanitation Data'!$I$32,0,10*ROW('Sanitation Data'!I60))="","",OFFSET('Sanitation Data'!$I$32,0,10*ROW('Sanitation Data'!I60)))</f>
        <v/>
      </c>
      <c r="DO66" s="370" t="str">
        <f ca="1">+IF(OFFSET('Hygiene Data'!$D$11,0,10*ROW('Hygiene Data'!D60))="","",OFFSET('Hygiene Data'!$D$11,0,10*ROW('Hygiene Data'!D60)))</f>
        <v/>
      </c>
      <c r="DP66" s="370" t="str">
        <f ca="1">+IF(OFFSET('Hygiene Data'!$D$12,0,10*ROW('Hygiene Data'!D60))="","",OFFSET('Hygiene Data'!$D$12,0,10*ROW('Hygiene Data'!D60)))</f>
        <v/>
      </c>
      <c r="DQ66" s="370" t="str">
        <f ca="1">+IF(OFFSET('Hygiene Data'!$D$13,0,10*ROW('Hygiene Data'!D60))="","",OFFSET('Hygiene Data'!$D$13,0,10*ROW('Hygiene Data'!D60)))</f>
        <v/>
      </c>
      <c r="DR66" s="370" t="str">
        <f ca="1">+IF(OFFSET('Hygiene Data'!$E$11,0,10*ROW('Hygiene Data'!E60))="","",OFFSET('Hygiene Data'!$E$11,0,10*ROW('Hygiene Data'!E60)))</f>
        <v/>
      </c>
      <c r="DS66" s="370" t="str">
        <f ca="1">+IF(OFFSET('Hygiene Data'!$E$12,0,10*ROW('Hygiene Data'!E60))="","",OFFSET('Hygiene Data'!$E$12,0,10*ROW('Hygiene Data'!E60)))</f>
        <v/>
      </c>
      <c r="DT66" s="370" t="str">
        <f ca="1">+IF(OFFSET('Hygiene Data'!$E$13,0,10*ROW('Hygiene Data'!E60))="","",OFFSET('Hygiene Data'!$E$13,0,10*ROW('Hygiene Data'!E60)))</f>
        <v/>
      </c>
      <c r="DU66" s="370" t="str">
        <f ca="1">+IF(OFFSET('Hygiene Data'!$F$11,0,10*ROW('Hygiene Data'!F60))="","",OFFSET('Hygiene Data'!$F$11,0,10*ROW('Hygiene Data'!F60)))</f>
        <v/>
      </c>
      <c r="DV66" s="370" t="str">
        <f ca="1">+IF(OFFSET('Hygiene Data'!$F$12,0,10*ROW('Hygiene Data'!F60))="","",OFFSET('Hygiene Data'!$F$12,0,10*ROW('Hygiene Data'!F60)))</f>
        <v/>
      </c>
      <c r="DW66" s="370" t="str">
        <f ca="1">+IF(OFFSET('Hygiene Data'!$F$13,0,10*ROW('Hygiene Data'!F60))="","",OFFSET('Hygiene Data'!$F$13,0,10*ROW('Hygiene Data'!F60)))</f>
        <v/>
      </c>
      <c r="DX66" s="370" t="str">
        <f ca="1">+IF(OFFSET('Hygiene Data'!$G$11,0,10*ROW('Hygiene Data'!G60))="","",OFFSET('Hygiene Data'!$G$11,0,10*ROW('Hygiene Data'!G60)))</f>
        <v/>
      </c>
      <c r="DY66" s="370" t="str">
        <f ca="1">+IF(OFFSET('Hygiene Data'!$G$12,0,10*ROW('Hygiene Data'!G60))="","",OFFSET('Hygiene Data'!$G$12,0,10*ROW('Hygiene Data'!G60)))</f>
        <v/>
      </c>
      <c r="DZ66" s="370" t="str">
        <f ca="1">+IF(OFFSET('Hygiene Data'!$G$13,0,10*ROW('Hygiene Data'!G60))="","",OFFSET('Hygiene Data'!$G$13,0,10*ROW('Hygiene Data'!G60)))</f>
        <v/>
      </c>
      <c r="EA66" s="370" t="str">
        <f ca="1">+IF(OFFSET('Hygiene Data'!$H$11,0,10*ROW('Hygiene Data'!H60))="","",OFFSET('Hygiene Data'!$H$11,0,10*ROW('Hygiene Data'!H60)))</f>
        <v/>
      </c>
      <c r="EB66" s="370" t="str">
        <f ca="1">+IF(OFFSET('Hygiene Data'!$H$12,0,10*ROW('Hygiene Data'!H60))="","",OFFSET('Hygiene Data'!$H$12,0,10*ROW('Hygiene Data'!H60)))</f>
        <v/>
      </c>
      <c r="EC66" s="370" t="str">
        <f ca="1">+IF(OFFSET('Hygiene Data'!$H$13,0,10*ROW('Hygiene Data'!H60))="","",OFFSET('Hygiene Data'!$H$13,0,10*ROW('Hygiene Data'!H60)))</f>
        <v/>
      </c>
      <c r="ED66" s="370" t="str">
        <f ca="1">+IF(OFFSET('Hygiene Data'!$I$11,0,10*ROW('Hygiene Data'!I60))="","",OFFSET('Hygiene Data'!$I$11,0,10*ROW('Hygiene Data'!I60)))</f>
        <v/>
      </c>
      <c r="EE66" s="370" t="str">
        <f ca="1">+IF(OFFSET('Hygiene Data'!$I$12,0,10*ROW('Hygiene Data'!I60))="","",OFFSET('Hygiene Data'!$I$12,0,10*ROW('Hygiene Data'!I60)))</f>
        <v/>
      </c>
      <c r="EF66" s="370" t="str">
        <f ca="1">+IF(OFFSET('Hygiene Data'!$I$13,0,10*ROW('Hygiene Data'!I60))="","",OFFSET('Hygiene Data'!$I$13,0,10*ROW('Hygiene Data'!I60)))</f>
        <v/>
      </c>
    </row>
    <row r="67" spans="1:136" x14ac:dyDescent="0.25">
      <c r="A67" s="479" t="str">
        <f ca="1">+IF(OFFSET('Water Data'!$B$2,0,10*ROW('Water Data'!E61))="","",OFFSET('Water Data'!$B$2,0,10*ROW('Water Data'!E61)))</f>
        <v/>
      </c>
      <c r="B67" s="47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6" t="str">
        <f t="shared" ca="1" si="0"/>
        <v/>
      </c>
      <c r="D67" s="50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0" t="str">
        <f ca="1">+IF(OFFSET('Water Data'!$D$27,0,10*ROW('Water Data'!D61))="","",OFFSET('Water Data'!$D$27,0,10*ROW('Water Data'!D61)))</f>
        <v/>
      </c>
      <c r="BT67" s="370" t="str">
        <f ca="1">+IF(OFFSET('Water Data'!$D$28,0,10*ROW('Water Data'!D61))="","",OFFSET('Water Data'!$D$28,0,10*ROW('Water Data'!D61)))</f>
        <v/>
      </c>
      <c r="BU67" s="370" t="str">
        <f ca="1">+IF(OFFSET('Water Data'!$D$29,0,10*ROW('Water Data'!D61))="","",OFFSET('Water Data'!$D$29,0,10*ROW('Water Data'!D61)))</f>
        <v/>
      </c>
      <c r="BV67" s="370" t="str">
        <f ca="1">+IF(OFFSET('Water Data'!$E$27,0,10*ROW('Water Data'!E61))="","",OFFSET('Water Data'!$E$27,0,10*ROW('Water Data'!E61)))</f>
        <v/>
      </c>
      <c r="BW67" s="370" t="str">
        <f ca="1">+IF(OFFSET('Water Data'!$E$28,0,10*ROW('Water Data'!E61))="","",OFFSET('Water Data'!$E$28,0,10*ROW('Water Data'!E61)))</f>
        <v/>
      </c>
      <c r="BX67" s="370" t="str">
        <f ca="1">+IF(OFFSET('Water Data'!$E$29,0,10*ROW('Water Data'!E61))="","",OFFSET('Water Data'!$E$29,0,10*ROW('Water Data'!E61)))</f>
        <v/>
      </c>
      <c r="BY67" s="370" t="str">
        <f ca="1">+IF(OFFSET('Water Data'!$F$27,0,10*ROW('Water Data'!F61))="","",OFFSET('Water Data'!$F$27,0,10*ROW('Water Data'!F61)))</f>
        <v/>
      </c>
      <c r="BZ67" s="370" t="str">
        <f ca="1">+IF(OFFSET('Water Data'!$F$28,0,10*ROW('Water Data'!F61))="","",OFFSET('Water Data'!$F$28,0,10*ROW('Water Data'!F61)))</f>
        <v/>
      </c>
      <c r="CA67" s="370" t="str">
        <f ca="1">+IF(OFFSET('Water Data'!$F$29,0,10*ROW('Water Data'!F61))="","",OFFSET('Water Data'!$F$29,0,10*ROW('Water Data'!F61)))</f>
        <v/>
      </c>
      <c r="CB67" s="370" t="str">
        <f ca="1">+IF(OFFSET('Water Data'!$G$27,0,10*ROW('Water Data'!G61))="","",OFFSET('Water Data'!$G$27,0,10*ROW('Water Data'!G61)))</f>
        <v/>
      </c>
      <c r="CC67" s="370" t="str">
        <f ca="1">+IF(OFFSET('Water Data'!$G$28,0,10*ROW('Water Data'!G61))="","",OFFSET('Water Data'!$G$28,0,10*ROW('Water Data'!G61)))</f>
        <v/>
      </c>
      <c r="CD67" s="370" t="str">
        <f ca="1">+IF(OFFSET('Water Data'!$G$29,0,10*ROW('Water Data'!G61))="","",OFFSET('Water Data'!$G$29,0,10*ROW('Water Data'!G61)))</f>
        <v/>
      </c>
      <c r="CE67" s="370" t="str">
        <f ca="1">+IF(OFFSET('Water Data'!$H$27,0,10*ROW('Water Data'!H61))="","",OFFSET('Water Data'!$H$27,0,10*ROW('Water Data'!H61)))</f>
        <v/>
      </c>
      <c r="CF67" s="370" t="str">
        <f ca="1">+IF(OFFSET('Water Data'!$H$28,0,10*ROW('Water Data'!H61))="","",OFFSET('Water Data'!$H$28,0,10*ROW('Water Data'!H61)))</f>
        <v/>
      </c>
      <c r="CG67" s="370" t="str">
        <f ca="1">+IF(OFFSET('Water Data'!$H$29,0,10*ROW('Water Data'!H61))="","",OFFSET('Water Data'!$H$29,0,10*ROW('Water Data'!H61)))</f>
        <v/>
      </c>
      <c r="CH67" s="370" t="str">
        <f ca="1">+IF(OFFSET('Water Data'!$I$27,0,10*ROW('Water Data'!I61))="","",OFFSET('Water Data'!$I$27,0,10*ROW('Water Data'!I61)))</f>
        <v/>
      </c>
      <c r="CI67" s="370" t="str">
        <f ca="1">+IF(OFFSET('Water Data'!$I$28,0,10*ROW('Water Data'!I61))="","",OFFSET('Water Data'!$I$28,0,10*ROW('Water Data'!I61)))</f>
        <v/>
      </c>
      <c r="CJ67" s="370" t="str">
        <f ca="1">+IF(OFFSET('Water Data'!$I$29,0,10*ROW('Water Data'!I61))="","",OFFSET('Water Data'!$I$29,0,10*ROW('Water Data'!I61)))</f>
        <v/>
      </c>
      <c r="CK67" s="370" t="str">
        <f ca="1">+IF(OFFSET('Sanitation Data'!$D$28,0,10*ROW('Sanitation Data'!D61))="","",OFFSET('Sanitation Data'!$D$28,0,10*ROW('Sanitation Data'!D61)))</f>
        <v/>
      </c>
      <c r="CL67" s="370" t="str">
        <f ca="1">+IF(OFFSET('Sanitation Data'!$D$29,0,10*ROW('Sanitation Data'!D61))="","",OFFSET('Sanitation Data'!$D$29,0,10*ROW('Sanitation Data'!D61)))</f>
        <v/>
      </c>
      <c r="CM67" s="370" t="str">
        <f ca="1">+IF(OFFSET('Sanitation Data'!$D$30,0,10*ROW('Sanitation Data'!D61))="","",OFFSET('Sanitation Data'!$D$30,0,10*ROW('Sanitation Data'!D61)))</f>
        <v/>
      </c>
      <c r="CN67" s="370" t="str">
        <f ca="1">+IF(OFFSET('Sanitation Data'!$D$31,0,10*ROW('Sanitation Data'!D61))="","",OFFSET('Sanitation Data'!$D$31,0,10*ROW('Sanitation Data'!D61)))</f>
        <v/>
      </c>
      <c r="CO67" s="370" t="str">
        <f ca="1">+IF(OFFSET('Sanitation Data'!$D$32,0,10*ROW('Sanitation Data'!D61))="","",OFFSET('Sanitation Data'!$D$32,0,10*ROW('Sanitation Data'!D61)))</f>
        <v/>
      </c>
      <c r="CP67" s="370" t="str">
        <f ca="1">+IF(OFFSET('Sanitation Data'!$E$28,0,10*ROW('Sanitation Data'!E61))="","",OFFSET('Sanitation Data'!$E$28,0,10*ROW('Sanitation Data'!E61)))</f>
        <v/>
      </c>
      <c r="CQ67" s="370" t="str">
        <f ca="1">+IF(OFFSET('Sanitation Data'!$E$29,0,10*ROW('Sanitation Data'!E61))="","",OFFSET('Sanitation Data'!$E$29,0,10*ROW('Sanitation Data'!E61)))</f>
        <v/>
      </c>
      <c r="CR67" s="370" t="str">
        <f ca="1">+IF(OFFSET('Sanitation Data'!$E$30,0,10*ROW('Sanitation Data'!E61))="","",OFFSET('Sanitation Data'!$E$30,0,10*ROW('Sanitation Data'!E61)))</f>
        <v/>
      </c>
      <c r="CS67" s="370" t="str">
        <f ca="1">+IF(OFFSET('Sanitation Data'!$E$31,0,10*ROW('Sanitation Data'!E61))="","",OFFSET('Sanitation Data'!$E$31,0,10*ROW('Sanitation Data'!E61)))</f>
        <v/>
      </c>
      <c r="CT67" s="370" t="str">
        <f ca="1">+IF(OFFSET('Sanitation Data'!$E$32,0,10*ROW('Sanitation Data'!E61))="","",OFFSET('Sanitation Data'!$E$32,0,10*ROW('Sanitation Data'!E61)))</f>
        <v/>
      </c>
      <c r="CU67" s="370" t="str">
        <f ca="1">+IF(OFFSET('Sanitation Data'!$F$28,0,10*ROW('Sanitation Data'!F61))="","",OFFSET('Sanitation Data'!$F$28,0,10*ROW('Sanitation Data'!F61)))</f>
        <v/>
      </c>
      <c r="CV67" s="370" t="str">
        <f ca="1">+IF(OFFSET('Sanitation Data'!$F$29,0,10*ROW('Sanitation Data'!F61))="","",OFFSET('Sanitation Data'!$F$29,0,10*ROW('Sanitation Data'!F61)))</f>
        <v/>
      </c>
      <c r="CW67" s="370" t="str">
        <f ca="1">+IF(OFFSET('Sanitation Data'!$F$30,0,10*ROW('Sanitation Data'!F61))="","",OFFSET('Sanitation Data'!$F$30,0,10*ROW('Sanitation Data'!F61)))</f>
        <v/>
      </c>
      <c r="CX67" s="370" t="str">
        <f ca="1">+IF(OFFSET('Sanitation Data'!$F$31,0,10*ROW('Sanitation Data'!F61))="","",OFFSET('Sanitation Data'!$F$31,0,10*ROW('Sanitation Data'!F61)))</f>
        <v/>
      </c>
      <c r="CY67" s="370" t="str">
        <f ca="1">+IF(OFFSET('Sanitation Data'!$F$32,0,10*ROW('Sanitation Data'!F61))="","",OFFSET('Sanitation Data'!$F$32,0,10*ROW('Sanitation Data'!F61)))</f>
        <v/>
      </c>
      <c r="CZ67" s="370" t="str">
        <f ca="1">+IF(OFFSET('Sanitation Data'!$G$28,0,10*ROW('Sanitation Data'!G61))="","",OFFSET('Sanitation Data'!$G$28,0,10*ROW('Sanitation Data'!G61)))</f>
        <v/>
      </c>
      <c r="DA67" s="370" t="str">
        <f ca="1">+IF(OFFSET('Sanitation Data'!$G$29,0,10*ROW('Sanitation Data'!G61))="","",OFFSET('Sanitation Data'!$G$29,0,10*ROW('Sanitation Data'!G61)))</f>
        <v/>
      </c>
      <c r="DB67" s="370" t="str">
        <f ca="1">+IF(OFFSET('Sanitation Data'!$G$30,0,10*ROW('Sanitation Data'!G61))="","",OFFSET('Sanitation Data'!$G$30,0,10*ROW('Sanitation Data'!G61)))</f>
        <v/>
      </c>
      <c r="DC67" s="370" t="str">
        <f ca="1">+IF(OFFSET('Sanitation Data'!$G$31,0,10*ROW('Sanitation Data'!G61))="","",OFFSET('Sanitation Data'!$G$31,0,10*ROW('Sanitation Data'!G61)))</f>
        <v/>
      </c>
      <c r="DD67" s="370" t="str">
        <f ca="1">+IF(OFFSET('Sanitation Data'!$G$32,0,10*ROW('Sanitation Data'!G61))="","",OFFSET('Sanitation Data'!$G$32,0,10*ROW('Sanitation Data'!G61)))</f>
        <v/>
      </c>
      <c r="DE67" s="370" t="str">
        <f ca="1">+IF(OFFSET('Sanitation Data'!$H$28,0,10*ROW('Sanitation Data'!H61))="","",OFFSET('Sanitation Data'!$H$28,0,10*ROW('Sanitation Data'!H61)))</f>
        <v/>
      </c>
      <c r="DF67" s="370" t="str">
        <f ca="1">+IF(OFFSET('Sanitation Data'!$H$29,0,10*ROW('Sanitation Data'!H61))="","",OFFSET('Sanitation Data'!$H$29,0,10*ROW('Sanitation Data'!H61)))</f>
        <v/>
      </c>
      <c r="DG67" s="370" t="str">
        <f ca="1">+IF(OFFSET('Sanitation Data'!$H$30,0,10*ROW('Sanitation Data'!H61))="","",OFFSET('Sanitation Data'!$H$30,0,10*ROW('Sanitation Data'!H61)))</f>
        <v/>
      </c>
      <c r="DH67" s="370" t="str">
        <f ca="1">+IF(OFFSET('Sanitation Data'!$H$31,0,10*ROW('Sanitation Data'!H61))="","",OFFSET('Sanitation Data'!$H$31,0,10*ROW('Sanitation Data'!H61)))</f>
        <v/>
      </c>
      <c r="DI67" s="370" t="str">
        <f ca="1">+IF(OFFSET('Sanitation Data'!$H$32,0,10*ROW('Sanitation Data'!H61))="","",OFFSET('Sanitation Data'!$H$32,0,10*ROW('Sanitation Data'!H61)))</f>
        <v/>
      </c>
      <c r="DJ67" s="370" t="str">
        <f ca="1">+IF(OFFSET('Sanitation Data'!$I$28,0,10*ROW('Sanitation Data'!I61))="","",OFFSET('Sanitation Data'!$I$28,0,10*ROW('Sanitation Data'!I61)))</f>
        <v/>
      </c>
      <c r="DK67" s="370" t="str">
        <f ca="1">+IF(OFFSET('Sanitation Data'!$I$29,0,10*ROW('Sanitation Data'!I61))="","",OFFSET('Sanitation Data'!$I$29,0,10*ROW('Sanitation Data'!I61)))</f>
        <v/>
      </c>
      <c r="DL67" s="370" t="str">
        <f ca="1">+IF(OFFSET('Sanitation Data'!$I$30,0,10*ROW('Sanitation Data'!I61))="","",OFFSET('Sanitation Data'!$I$30,0,10*ROW('Sanitation Data'!I61)))</f>
        <v/>
      </c>
      <c r="DM67" s="370" t="str">
        <f ca="1">+IF(OFFSET('Sanitation Data'!$I$31,0,10*ROW('Sanitation Data'!I61))="","",OFFSET('Sanitation Data'!$I$31,0,10*ROW('Sanitation Data'!I61)))</f>
        <v/>
      </c>
      <c r="DN67" s="370" t="str">
        <f ca="1">+IF(OFFSET('Sanitation Data'!$I$32,0,10*ROW('Sanitation Data'!I61))="","",OFFSET('Sanitation Data'!$I$32,0,10*ROW('Sanitation Data'!I61)))</f>
        <v/>
      </c>
      <c r="DO67" s="370" t="str">
        <f ca="1">+IF(OFFSET('Hygiene Data'!$D$11,0,10*ROW('Hygiene Data'!D61))="","",OFFSET('Hygiene Data'!$D$11,0,10*ROW('Hygiene Data'!D61)))</f>
        <v/>
      </c>
      <c r="DP67" s="370" t="str">
        <f ca="1">+IF(OFFSET('Hygiene Data'!$D$12,0,10*ROW('Hygiene Data'!D61))="","",OFFSET('Hygiene Data'!$D$12,0,10*ROW('Hygiene Data'!D61)))</f>
        <v/>
      </c>
      <c r="DQ67" s="370" t="str">
        <f ca="1">+IF(OFFSET('Hygiene Data'!$D$13,0,10*ROW('Hygiene Data'!D61))="","",OFFSET('Hygiene Data'!$D$13,0,10*ROW('Hygiene Data'!D61)))</f>
        <v/>
      </c>
      <c r="DR67" s="370" t="str">
        <f ca="1">+IF(OFFSET('Hygiene Data'!$E$11,0,10*ROW('Hygiene Data'!E61))="","",OFFSET('Hygiene Data'!$E$11,0,10*ROW('Hygiene Data'!E61)))</f>
        <v/>
      </c>
      <c r="DS67" s="370" t="str">
        <f ca="1">+IF(OFFSET('Hygiene Data'!$E$12,0,10*ROW('Hygiene Data'!E61))="","",OFFSET('Hygiene Data'!$E$12,0,10*ROW('Hygiene Data'!E61)))</f>
        <v/>
      </c>
      <c r="DT67" s="370" t="str">
        <f ca="1">+IF(OFFSET('Hygiene Data'!$E$13,0,10*ROW('Hygiene Data'!E61))="","",OFFSET('Hygiene Data'!$E$13,0,10*ROW('Hygiene Data'!E61)))</f>
        <v/>
      </c>
      <c r="DU67" s="370" t="str">
        <f ca="1">+IF(OFFSET('Hygiene Data'!$F$11,0,10*ROW('Hygiene Data'!F61))="","",OFFSET('Hygiene Data'!$F$11,0,10*ROW('Hygiene Data'!F61)))</f>
        <v/>
      </c>
      <c r="DV67" s="370" t="str">
        <f ca="1">+IF(OFFSET('Hygiene Data'!$F$12,0,10*ROW('Hygiene Data'!F61))="","",OFFSET('Hygiene Data'!$F$12,0,10*ROW('Hygiene Data'!F61)))</f>
        <v/>
      </c>
      <c r="DW67" s="370" t="str">
        <f ca="1">+IF(OFFSET('Hygiene Data'!$F$13,0,10*ROW('Hygiene Data'!F61))="","",OFFSET('Hygiene Data'!$F$13,0,10*ROW('Hygiene Data'!F61)))</f>
        <v/>
      </c>
      <c r="DX67" s="370" t="str">
        <f ca="1">+IF(OFFSET('Hygiene Data'!$G$11,0,10*ROW('Hygiene Data'!G61))="","",OFFSET('Hygiene Data'!$G$11,0,10*ROW('Hygiene Data'!G61)))</f>
        <v/>
      </c>
      <c r="DY67" s="370" t="str">
        <f ca="1">+IF(OFFSET('Hygiene Data'!$G$12,0,10*ROW('Hygiene Data'!G61))="","",OFFSET('Hygiene Data'!$G$12,0,10*ROW('Hygiene Data'!G61)))</f>
        <v/>
      </c>
      <c r="DZ67" s="370" t="str">
        <f ca="1">+IF(OFFSET('Hygiene Data'!$G$13,0,10*ROW('Hygiene Data'!G61))="","",OFFSET('Hygiene Data'!$G$13,0,10*ROW('Hygiene Data'!G61)))</f>
        <v/>
      </c>
      <c r="EA67" s="370" t="str">
        <f ca="1">+IF(OFFSET('Hygiene Data'!$H$11,0,10*ROW('Hygiene Data'!H61))="","",OFFSET('Hygiene Data'!$H$11,0,10*ROW('Hygiene Data'!H61)))</f>
        <v/>
      </c>
      <c r="EB67" s="370" t="str">
        <f ca="1">+IF(OFFSET('Hygiene Data'!$H$12,0,10*ROW('Hygiene Data'!H61))="","",OFFSET('Hygiene Data'!$H$12,0,10*ROW('Hygiene Data'!H61)))</f>
        <v/>
      </c>
      <c r="EC67" s="370" t="str">
        <f ca="1">+IF(OFFSET('Hygiene Data'!$H$13,0,10*ROW('Hygiene Data'!H61))="","",OFFSET('Hygiene Data'!$H$13,0,10*ROW('Hygiene Data'!H61)))</f>
        <v/>
      </c>
      <c r="ED67" s="370" t="str">
        <f ca="1">+IF(OFFSET('Hygiene Data'!$I$11,0,10*ROW('Hygiene Data'!I61))="","",OFFSET('Hygiene Data'!$I$11,0,10*ROW('Hygiene Data'!I61)))</f>
        <v/>
      </c>
      <c r="EE67" s="370" t="str">
        <f ca="1">+IF(OFFSET('Hygiene Data'!$I$12,0,10*ROW('Hygiene Data'!I61))="","",OFFSET('Hygiene Data'!$I$12,0,10*ROW('Hygiene Data'!I61)))</f>
        <v/>
      </c>
      <c r="EF67" s="370" t="str">
        <f ca="1">+IF(OFFSET('Hygiene Data'!$I$13,0,10*ROW('Hygiene Data'!I61))="","",OFFSET('Hygiene Data'!$I$13,0,10*ROW('Hygiene Data'!I61)))</f>
        <v/>
      </c>
    </row>
    <row r="68" spans="1:136" x14ac:dyDescent="0.25">
      <c r="A68" s="479" t="str">
        <f ca="1">+IF(OFFSET('Water Data'!$B$2,0,10*ROW('Water Data'!E62))="","",OFFSET('Water Data'!$B$2,0,10*ROW('Water Data'!E62)))</f>
        <v/>
      </c>
      <c r="B68" s="47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6" t="str">
        <f t="shared" ca="1" si="0"/>
        <v/>
      </c>
      <c r="D68" s="50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0" t="str">
        <f ca="1">+IF(OFFSET('Water Data'!$D$27,0,10*ROW('Water Data'!D62))="","",OFFSET('Water Data'!$D$27,0,10*ROW('Water Data'!D62)))</f>
        <v/>
      </c>
      <c r="BT68" s="370" t="str">
        <f ca="1">+IF(OFFSET('Water Data'!$D$28,0,10*ROW('Water Data'!D62))="","",OFFSET('Water Data'!$D$28,0,10*ROW('Water Data'!D62)))</f>
        <v/>
      </c>
      <c r="BU68" s="370" t="str">
        <f ca="1">+IF(OFFSET('Water Data'!$D$29,0,10*ROW('Water Data'!D62))="","",OFFSET('Water Data'!$D$29,0,10*ROW('Water Data'!D62)))</f>
        <v/>
      </c>
      <c r="BV68" s="370" t="str">
        <f ca="1">+IF(OFFSET('Water Data'!$E$27,0,10*ROW('Water Data'!E62))="","",OFFSET('Water Data'!$E$27,0,10*ROW('Water Data'!E62)))</f>
        <v/>
      </c>
      <c r="BW68" s="370" t="str">
        <f ca="1">+IF(OFFSET('Water Data'!$E$28,0,10*ROW('Water Data'!E62))="","",OFFSET('Water Data'!$E$28,0,10*ROW('Water Data'!E62)))</f>
        <v/>
      </c>
      <c r="BX68" s="370" t="str">
        <f ca="1">+IF(OFFSET('Water Data'!$E$29,0,10*ROW('Water Data'!E62))="","",OFFSET('Water Data'!$E$29,0,10*ROW('Water Data'!E62)))</f>
        <v/>
      </c>
      <c r="BY68" s="370" t="str">
        <f ca="1">+IF(OFFSET('Water Data'!$F$27,0,10*ROW('Water Data'!F62))="","",OFFSET('Water Data'!$F$27,0,10*ROW('Water Data'!F62)))</f>
        <v/>
      </c>
      <c r="BZ68" s="370" t="str">
        <f ca="1">+IF(OFFSET('Water Data'!$F$28,0,10*ROW('Water Data'!F62))="","",OFFSET('Water Data'!$F$28,0,10*ROW('Water Data'!F62)))</f>
        <v/>
      </c>
      <c r="CA68" s="370" t="str">
        <f ca="1">+IF(OFFSET('Water Data'!$F$29,0,10*ROW('Water Data'!F62))="","",OFFSET('Water Data'!$F$29,0,10*ROW('Water Data'!F62)))</f>
        <v/>
      </c>
      <c r="CB68" s="370" t="str">
        <f ca="1">+IF(OFFSET('Water Data'!$G$27,0,10*ROW('Water Data'!G62))="","",OFFSET('Water Data'!$G$27,0,10*ROW('Water Data'!G62)))</f>
        <v/>
      </c>
      <c r="CC68" s="370" t="str">
        <f ca="1">+IF(OFFSET('Water Data'!$G$28,0,10*ROW('Water Data'!G62))="","",OFFSET('Water Data'!$G$28,0,10*ROW('Water Data'!G62)))</f>
        <v/>
      </c>
      <c r="CD68" s="370" t="str">
        <f ca="1">+IF(OFFSET('Water Data'!$G$29,0,10*ROW('Water Data'!G62))="","",OFFSET('Water Data'!$G$29,0,10*ROW('Water Data'!G62)))</f>
        <v/>
      </c>
      <c r="CE68" s="370" t="str">
        <f ca="1">+IF(OFFSET('Water Data'!$H$27,0,10*ROW('Water Data'!H62))="","",OFFSET('Water Data'!$H$27,0,10*ROW('Water Data'!H62)))</f>
        <v/>
      </c>
      <c r="CF68" s="370" t="str">
        <f ca="1">+IF(OFFSET('Water Data'!$H$28,0,10*ROW('Water Data'!H62))="","",OFFSET('Water Data'!$H$28,0,10*ROW('Water Data'!H62)))</f>
        <v/>
      </c>
      <c r="CG68" s="370" t="str">
        <f ca="1">+IF(OFFSET('Water Data'!$H$29,0,10*ROW('Water Data'!H62))="","",OFFSET('Water Data'!$H$29,0,10*ROW('Water Data'!H62)))</f>
        <v/>
      </c>
      <c r="CH68" s="370" t="str">
        <f ca="1">+IF(OFFSET('Water Data'!$I$27,0,10*ROW('Water Data'!I62))="","",OFFSET('Water Data'!$I$27,0,10*ROW('Water Data'!I62)))</f>
        <v/>
      </c>
      <c r="CI68" s="370" t="str">
        <f ca="1">+IF(OFFSET('Water Data'!$I$28,0,10*ROW('Water Data'!I62))="","",OFFSET('Water Data'!$I$28,0,10*ROW('Water Data'!I62)))</f>
        <v/>
      </c>
      <c r="CJ68" s="370" t="str">
        <f ca="1">+IF(OFFSET('Water Data'!$I$29,0,10*ROW('Water Data'!I62))="","",OFFSET('Water Data'!$I$29,0,10*ROW('Water Data'!I62)))</f>
        <v/>
      </c>
      <c r="CK68" s="370" t="str">
        <f ca="1">+IF(OFFSET('Sanitation Data'!$D$28,0,10*ROW('Sanitation Data'!D62))="","",OFFSET('Sanitation Data'!$D$28,0,10*ROW('Sanitation Data'!D62)))</f>
        <v/>
      </c>
      <c r="CL68" s="370" t="str">
        <f ca="1">+IF(OFFSET('Sanitation Data'!$D$29,0,10*ROW('Sanitation Data'!D62))="","",OFFSET('Sanitation Data'!$D$29,0,10*ROW('Sanitation Data'!D62)))</f>
        <v/>
      </c>
      <c r="CM68" s="370" t="str">
        <f ca="1">+IF(OFFSET('Sanitation Data'!$D$30,0,10*ROW('Sanitation Data'!D62))="","",OFFSET('Sanitation Data'!$D$30,0,10*ROW('Sanitation Data'!D62)))</f>
        <v/>
      </c>
      <c r="CN68" s="370" t="str">
        <f ca="1">+IF(OFFSET('Sanitation Data'!$D$31,0,10*ROW('Sanitation Data'!D62))="","",OFFSET('Sanitation Data'!$D$31,0,10*ROW('Sanitation Data'!D62)))</f>
        <v/>
      </c>
      <c r="CO68" s="370" t="str">
        <f ca="1">+IF(OFFSET('Sanitation Data'!$D$32,0,10*ROW('Sanitation Data'!D62))="","",OFFSET('Sanitation Data'!$D$32,0,10*ROW('Sanitation Data'!D62)))</f>
        <v/>
      </c>
      <c r="CP68" s="370" t="str">
        <f ca="1">+IF(OFFSET('Sanitation Data'!$E$28,0,10*ROW('Sanitation Data'!E62))="","",OFFSET('Sanitation Data'!$E$28,0,10*ROW('Sanitation Data'!E62)))</f>
        <v/>
      </c>
      <c r="CQ68" s="370" t="str">
        <f ca="1">+IF(OFFSET('Sanitation Data'!$E$29,0,10*ROW('Sanitation Data'!E62))="","",OFFSET('Sanitation Data'!$E$29,0,10*ROW('Sanitation Data'!E62)))</f>
        <v/>
      </c>
      <c r="CR68" s="370" t="str">
        <f ca="1">+IF(OFFSET('Sanitation Data'!$E$30,0,10*ROW('Sanitation Data'!E62))="","",OFFSET('Sanitation Data'!$E$30,0,10*ROW('Sanitation Data'!E62)))</f>
        <v/>
      </c>
      <c r="CS68" s="370" t="str">
        <f ca="1">+IF(OFFSET('Sanitation Data'!$E$31,0,10*ROW('Sanitation Data'!E62))="","",OFFSET('Sanitation Data'!$E$31,0,10*ROW('Sanitation Data'!E62)))</f>
        <v/>
      </c>
      <c r="CT68" s="370" t="str">
        <f ca="1">+IF(OFFSET('Sanitation Data'!$E$32,0,10*ROW('Sanitation Data'!E62))="","",OFFSET('Sanitation Data'!$E$32,0,10*ROW('Sanitation Data'!E62)))</f>
        <v/>
      </c>
      <c r="CU68" s="370" t="str">
        <f ca="1">+IF(OFFSET('Sanitation Data'!$F$28,0,10*ROW('Sanitation Data'!F62))="","",OFFSET('Sanitation Data'!$F$28,0,10*ROW('Sanitation Data'!F62)))</f>
        <v/>
      </c>
      <c r="CV68" s="370" t="str">
        <f ca="1">+IF(OFFSET('Sanitation Data'!$F$29,0,10*ROW('Sanitation Data'!F62))="","",OFFSET('Sanitation Data'!$F$29,0,10*ROW('Sanitation Data'!F62)))</f>
        <v/>
      </c>
      <c r="CW68" s="370" t="str">
        <f ca="1">+IF(OFFSET('Sanitation Data'!$F$30,0,10*ROW('Sanitation Data'!F62))="","",OFFSET('Sanitation Data'!$F$30,0,10*ROW('Sanitation Data'!F62)))</f>
        <v/>
      </c>
      <c r="CX68" s="370" t="str">
        <f ca="1">+IF(OFFSET('Sanitation Data'!$F$31,0,10*ROW('Sanitation Data'!F62))="","",OFFSET('Sanitation Data'!$F$31,0,10*ROW('Sanitation Data'!F62)))</f>
        <v/>
      </c>
      <c r="CY68" s="370" t="str">
        <f ca="1">+IF(OFFSET('Sanitation Data'!$F$32,0,10*ROW('Sanitation Data'!F62))="","",OFFSET('Sanitation Data'!$F$32,0,10*ROW('Sanitation Data'!F62)))</f>
        <v/>
      </c>
      <c r="CZ68" s="370" t="str">
        <f ca="1">+IF(OFFSET('Sanitation Data'!$G$28,0,10*ROW('Sanitation Data'!G62))="","",OFFSET('Sanitation Data'!$G$28,0,10*ROW('Sanitation Data'!G62)))</f>
        <v/>
      </c>
      <c r="DA68" s="370" t="str">
        <f ca="1">+IF(OFFSET('Sanitation Data'!$G$29,0,10*ROW('Sanitation Data'!G62))="","",OFFSET('Sanitation Data'!$G$29,0,10*ROW('Sanitation Data'!G62)))</f>
        <v/>
      </c>
      <c r="DB68" s="370" t="str">
        <f ca="1">+IF(OFFSET('Sanitation Data'!$G$30,0,10*ROW('Sanitation Data'!G62))="","",OFFSET('Sanitation Data'!$G$30,0,10*ROW('Sanitation Data'!G62)))</f>
        <v/>
      </c>
      <c r="DC68" s="370" t="str">
        <f ca="1">+IF(OFFSET('Sanitation Data'!$G$31,0,10*ROW('Sanitation Data'!G62))="","",OFFSET('Sanitation Data'!$G$31,0,10*ROW('Sanitation Data'!G62)))</f>
        <v/>
      </c>
      <c r="DD68" s="370" t="str">
        <f ca="1">+IF(OFFSET('Sanitation Data'!$G$32,0,10*ROW('Sanitation Data'!G62))="","",OFFSET('Sanitation Data'!$G$32,0,10*ROW('Sanitation Data'!G62)))</f>
        <v/>
      </c>
      <c r="DE68" s="370" t="str">
        <f ca="1">+IF(OFFSET('Sanitation Data'!$H$28,0,10*ROW('Sanitation Data'!H62))="","",OFFSET('Sanitation Data'!$H$28,0,10*ROW('Sanitation Data'!H62)))</f>
        <v/>
      </c>
      <c r="DF68" s="370" t="str">
        <f ca="1">+IF(OFFSET('Sanitation Data'!$H$29,0,10*ROW('Sanitation Data'!H62))="","",OFFSET('Sanitation Data'!$H$29,0,10*ROW('Sanitation Data'!H62)))</f>
        <v/>
      </c>
      <c r="DG68" s="370" t="str">
        <f ca="1">+IF(OFFSET('Sanitation Data'!$H$30,0,10*ROW('Sanitation Data'!H62))="","",OFFSET('Sanitation Data'!$H$30,0,10*ROW('Sanitation Data'!H62)))</f>
        <v/>
      </c>
      <c r="DH68" s="370" t="str">
        <f ca="1">+IF(OFFSET('Sanitation Data'!$H$31,0,10*ROW('Sanitation Data'!H62))="","",OFFSET('Sanitation Data'!$H$31,0,10*ROW('Sanitation Data'!H62)))</f>
        <v/>
      </c>
      <c r="DI68" s="370" t="str">
        <f ca="1">+IF(OFFSET('Sanitation Data'!$H$32,0,10*ROW('Sanitation Data'!H62))="","",OFFSET('Sanitation Data'!$H$32,0,10*ROW('Sanitation Data'!H62)))</f>
        <v/>
      </c>
      <c r="DJ68" s="370" t="str">
        <f ca="1">+IF(OFFSET('Sanitation Data'!$I$28,0,10*ROW('Sanitation Data'!I62))="","",OFFSET('Sanitation Data'!$I$28,0,10*ROW('Sanitation Data'!I62)))</f>
        <v/>
      </c>
      <c r="DK68" s="370" t="str">
        <f ca="1">+IF(OFFSET('Sanitation Data'!$I$29,0,10*ROW('Sanitation Data'!I62))="","",OFFSET('Sanitation Data'!$I$29,0,10*ROW('Sanitation Data'!I62)))</f>
        <v/>
      </c>
      <c r="DL68" s="370" t="str">
        <f ca="1">+IF(OFFSET('Sanitation Data'!$I$30,0,10*ROW('Sanitation Data'!I62))="","",OFFSET('Sanitation Data'!$I$30,0,10*ROW('Sanitation Data'!I62)))</f>
        <v/>
      </c>
      <c r="DM68" s="370" t="str">
        <f ca="1">+IF(OFFSET('Sanitation Data'!$I$31,0,10*ROW('Sanitation Data'!I62))="","",OFFSET('Sanitation Data'!$I$31,0,10*ROW('Sanitation Data'!I62)))</f>
        <v/>
      </c>
      <c r="DN68" s="370" t="str">
        <f ca="1">+IF(OFFSET('Sanitation Data'!$I$32,0,10*ROW('Sanitation Data'!I62))="","",OFFSET('Sanitation Data'!$I$32,0,10*ROW('Sanitation Data'!I62)))</f>
        <v/>
      </c>
      <c r="DO68" s="370" t="str">
        <f ca="1">+IF(OFFSET('Hygiene Data'!$D$11,0,10*ROW('Hygiene Data'!D62))="","",OFFSET('Hygiene Data'!$D$11,0,10*ROW('Hygiene Data'!D62)))</f>
        <v/>
      </c>
      <c r="DP68" s="370" t="str">
        <f ca="1">+IF(OFFSET('Hygiene Data'!$D$12,0,10*ROW('Hygiene Data'!D62))="","",OFFSET('Hygiene Data'!$D$12,0,10*ROW('Hygiene Data'!D62)))</f>
        <v/>
      </c>
      <c r="DQ68" s="370" t="str">
        <f ca="1">+IF(OFFSET('Hygiene Data'!$D$13,0,10*ROW('Hygiene Data'!D62))="","",OFFSET('Hygiene Data'!$D$13,0,10*ROW('Hygiene Data'!D62)))</f>
        <v/>
      </c>
      <c r="DR68" s="370" t="str">
        <f ca="1">+IF(OFFSET('Hygiene Data'!$E$11,0,10*ROW('Hygiene Data'!E62))="","",OFFSET('Hygiene Data'!$E$11,0,10*ROW('Hygiene Data'!E62)))</f>
        <v/>
      </c>
      <c r="DS68" s="370" t="str">
        <f ca="1">+IF(OFFSET('Hygiene Data'!$E$12,0,10*ROW('Hygiene Data'!E62))="","",OFFSET('Hygiene Data'!$E$12,0,10*ROW('Hygiene Data'!E62)))</f>
        <v/>
      </c>
      <c r="DT68" s="370" t="str">
        <f ca="1">+IF(OFFSET('Hygiene Data'!$E$13,0,10*ROW('Hygiene Data'!E62))="","",OFFSET('Hygiene Data'!$E$13,0,10*ROW('Hygiene Data'!E62)))</f>
        <v/>
      </c>
      <c r="DU68" s="370" t="str">
        <f ca="1">+IF(OFFSET('Hygiene Data'!$F$11,0,10*ROW('Hygiene Data'!F62))="","",OFFSET('Hygiene Data'!$F$11,0,10*ROW('Hygiene Data'!F62)))</f>
        <v/>
      </c>
      <c r="DV68" s="370" t="str">
        <f ca="1">+IF(OFFSET('Hygiene Data'!$F$12,0,10*ROW('Hygiene Data'!F62))="","",OFFSET('Hygiene Data'!$F$12,0,10*ROW('Hygiene Data'!F62)))</f>
        <v/>
      </c>
      <c r="DW68" s="370" t="str">
        <f ca="1">+IF(OFFSET('Hygiene Data'!$F$13,0,10*ROW('Hygiene Data'!F62))="","",OFFSET('Hygiene Data'!$F$13,0,10*ROW('Hygiene Data'!F62)))</f>
        <v/>
      </c>
      <c r="DX68" s="370" t="str">
        <f ca="1">+IF(OFFSET('Hygiene Data'!$G$11,0,10*ROW('Hygiene Data'!G62))="","",OFFSET('Hygiene Data'!$G$11,0,10*ROW('Hygiene Data'!G62)))</f>
        <v/>
      </c>
      <c r="DY68" s="370" t="str">
        <f ca="1">+IF(OFFSET('Hygiene Data'!$G$12,0,10*ROW('Hygiene Data'!G62))="","",OFFSET('Hygiene Data'!$G$12,0,10*ROW('Hygiene Data'!G62)))</f>
        <v/>
      </c>
      <c r="DZ68" s="370" t="str">
        <f ca="1">+IF(OFFSET('Hygiene Data'!$G$13,0,10*ROW('Hygiene Data'!G62))="","",OFFSET('Hygiene Data'!$G$13,0,10*ROW('Hygiene Data'!G62)))</f>
        <v/>
      </c>
      <c r="EA68" s="370" t="str">
        <f ca="1">+IF(OFFSET('Hygiene Data'!$H$11,0,10*ROW('Hygiene Data'!H62))="","",OFFSET('Hygiene Data'!$H$11,0,10*ROW('Hygiene Data'!H62)))</f>
        <v/>
      </c>
      <c r="EB68" s="370" t="str">
        <f ca="1">+IF(OFFSET('Hygiene Data'!$H$12,0,10*ROW('Hygiene Data'!H62))="","",OFFSET('Hygiene Data'!$H$12,0,10*ROW('Hygiene Data'!H62)))</f>
        <v/>
      </c>
      <c r="EC68" s="370" t="str">
        <f ca="1">+IF(OFFSET('Hygiene Data'!$H$13,0,10*ROW('Hygiene Data'!H62))="","",OFFSET('Hygiene Data'!$H$13,0,10*ROW('Hygiene Data'!H62)))</f>
        <v/>
      </c>
      <c r="ED68" s="370" t="str">
        <f ca="1">+IF(OFFSET('Hygiene Data'!$I$11,0,10*ROW('Hygiene Data'!I62))="","",OFFSET('Hygiene Data'!$I$11,0,10*ROW('Hygiene Data'!I62)))</f>
        <v/>
      </c>
      <c r="EE68" s="370" t="str">
        <f ca="1">+IF(OFFSET('Hygiene Data'!$I$12,0,10*ROW('Hygiene Data'!I62))="","",OFFSET('Hygiene Data'!$I$12,0,10*ROW('Hygiene Data'!I62)))</f>
        <v/>
      </c>
      <c r="EF68" s="370" t="str">
        <f ca="1">+IF(OFFSET('Hygiene Data'!$I$13,0,10*ROW('Hygiene Data'!I62))="","",OFFSET('Hygiene Data'!$I$13,0,10*ROW('Hygiene Data'!I62)))</f>
        <v/>
      </c>
    </row>
    <row r="69" spans="1:136" x14ac:dyDescent="0.25">
      <c r="A69" s="479" t="str">
        <f ca="1">+IF(OFFSET('Water Data'!$B$2,0,10*ROW('Water Data'!E63))="","",OFFSET('Water Data'!$B$2,0,10*ROW('Water Data'!E63)))</f>
        <v/>
      </c>
      <c r="B69" s="47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6" t="str">
        <f t="shared" ca="1" si="0"/>
        <v/>
      </c>
      <c r="D69" s="50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0" t="str">
        <f ca="1">+IF(OFFSET('Water Data'!$D$27,0,10*ROW('Water Data'!D63))="","",OFFSET('Water Data'!$D$27,0,10*ROW('Water Data'!D63)))</f>
        <v/>
      </c>
      <c r="BT69" s="370" t="str">
        <f ca="1">+IF(OFFSET('Water Data'!$D$28,0,10*ROW('Water Data'!D63))="","",OFFSET('Water Data'!$D$28,0,10*ROW('Water Data'!D63)))</f>
        <v/>
      </c>
      <c r="BU69" s="370" t="str">
        <f ca="1">+IF(OFFSET('Water Data'!$D$29,0,10*ROW('Water Data'!D63))="","",OFFSET('Water Data'!$D$29,0,10*ROW('Water Data'!D63)))</f>
        <v/>
      </c>
      <c r="BV69" s="370" t="str">
        <f ca="1">+IF(OFFSET('Water Data'!$E$27,0,10*ROW('Water Data'!E63))="","",OFFSET('Water Data'!$E$27,0,10*ROW('Water Data'!E63)))</f>
        <v/>
      </c>
      <c r="BW69" s="370" t="str">
        <f ca="1">+IF(OFFSET('Water Data'!$E$28,0,10*ROW('Water Data'!E63))="","",OFFSET('Water Data'!$E$28,0,10*ROW('Water Data'!E63)))</f>
        <v/>
      </c>
      <c r="BX69" s="370" t="str">
        <f ca="1">+IF(OFFSET('Water Data'!$E$29,0,10*ROW('Water Data'!E63))="","",OFFSET('Water Data'!$E$29,0,10*ROW('Water Data'!E63)))</f>
        <v/>
      </c>
      <c r="BY69" s="370" t="str">
        <f ca="1">+IF(OFFSET('Water Data'!$F$27,0,10*ROW('Water Data'!F63))="","",OFFSET('Water Data'!$F$27,0,10*ROW('Water Data'!F63)))</f>
        <v/>
      </c>
      <c r="BZ69" s="370" t="str">
        <f ca="1">+IF(OFFSET('Water Data'!$F$28,0,10*ROW('Water Data'!F63))="","",OFFSET('Water Data'!$F$28,0,10*ROW('Water Data'!F63)))</f>
        <v/>
      </c>
      <c r="CA69" s="370" t="str">
        <f ca="1">+IF(OFFSET('Water Data'!$F$29,0,10*ROW('Water Data'!F63))="","",OFFSET('Water Data'!$F$29,0,10*ROW('Water Data'!F63)))</f>
        <v/>
      </c>
      <c r="CB69" s="370" t="str">
        <f ca="1">+IF(OFFSET('Water Data'!$G$27,0,10*ROW('Water Data'!G63))="","",OFFSET('Water Data'!$G$27,0,10*ROW('Water Data'!G63)))</f>
        <v/>
      </c>
      <c r="CC69" s="370" t="str">
        <f ca="1">+IF(OFFSET('Water Data'!$G$28,0,10*ROW('Water Data'!G63))="","",OFFSET('Water Data'!$G$28,0,10*ROW('Water Data'!G63)))</f>
        <v/>
      </c>
      <c r="CD69" s="370" t="str">
        <f ca="1">+IF(OFFSET('Water Data'!$G$29,0,10*ROW('Water Data'!G63))="","",OFFSET('Water Data'!$G$29,0,10*ROW('Water Data'!G63)))</f>
        <v/>
      </c>
      <c r="CE69" s="370" t="str">
        <f ca="1">+IF(OFFSET('Water Data'!$H$27,0,10*ROW('Water Data'!H63))="","",OFFSET('Water Data'!$H$27,0,10*ROW('Water Data'!H63)))</f>
        <v/>
      </c>
      <c r="CF69" s="370" t="str">
        <f ca="1">+IF(OFFSET('Water Data'!$H$28,0,10*ROW('Water Data'!H63))="","",OFFSET('Water Data'!$H$28,0,10*ROW('Water Data'!H63)))</f>
        <v/>
      </c>
      <c r="CG69" s="370" t="str">
        <f ca="1">+IF(OFFSET('Water Data'!$H$29,0,10*ROW('Water Data'!H63))="","",OFFSET('Water Data'!$H$29,0,10*ROW('Water Data'!H63)))</f>
        <v/>
      </c>
      <c r="CH69" s="370" t="str">
        <f ca="1">+IF(OFFSET('Water Data'!$I$27,0,10*ROW('Water Data'!I63))="","",OFFSET('Water Data'!$I$27,0,10*ROW('Water Data'!I63)))</f>
        <v/>
      </c>
      <c r="CI69" s="370" t="str">
        <f ca="1">+IF(OFFSET('Water Data'!$I$28,0,10*ROW('Water Data'!I63))="","",OFFSET('Water Data'!$I$28,0,10*ROW('Water Data'!I63)))</f>
        <v/>
      </c>
      <c r="CJ69" s="370" t="str">
        <f ca="1">+IF(OFFSET('Water Data'!$I$29,0,10*ROW('Water Data'!I63))="","",OFFSET('Water Data'!$I$29,0,10*ROW('Water Data'!I63)))</f>
        <v/>
      </c>
      <c r="CK69" s="370" t="str">
        <f ca="1">+IF(OFFSET('Sanitation Data'!$D$28,0,10*ROW('Sanitation Data'!D63))="","",OFFSET('Sanitation Data'!$D$28,0,10*ROW('Sanitation Data'!D63)))</f>
        <v/>
      </c>
      <c r="CL69" s="370" t="str">
        <f ca="1">+IF(OFFSET('Sanitation Data'!$D$29,0,10*ROW('Sanitation Data'!D63))="","",OFFSET('Sanitation Data'!$D$29,0,10*ROW('Sanitation Data'!D63)))</f>
        <v/>
      </c>
      <c r="CM69" s="370" t="str">
        <f ca="1">+IF(OFFSET('Sanitation Data'!$D$30,0,10*ROW('Sanitation Data'!D63))="","",OFFSET('Sanitation Data'!$D$30,0,10*ROW('Sanitation Data'!D63)))</f>
        <v/>
      </c>
      <c r="CN69" s="370" t="str">
        <f ca="1">+IF(OFFSET('Sanitation Data'!$D$31,0,10*ROW('Sanitation Data'!D63))="","",OFFSET('Sanitation Data'!$D$31,0,10*ROW('Sanitation Data'!D63)))</f>
        <v/>
      </c>
      <c r="CO69" s="370" t="str">
        <f ca="1">+IF(OFFSET('Sanitation Data'!$D$32,0,10*ROW('Sanitation Data'!D63))="","",OFFSET('Sanitation Data'!$D$32,0,10*ROW('Sanitation Data'!D63)))</f>
        <v/>
      </c>
      <c r="CP69" s="370" t="str">
        <f ca="1">+IF(OFFSET('Sanitation Data'!$E$28,0,10*ROW('Sanitation Data'!E63))="","",OFFSET('Sanitation Data'!$E$28,0,10*ROW('Sanitation Data'!E63)))</f>
        <v/>
      </c>
      <c r="CQ69" s="370" t="str">
        <f ca="1">+IF(OFFSET('Sanitation Data'!$E$29,0,10*ROW('Sanitation Data'!E63))="","",OFFSET('Sanitation Data'!$E$29,0,10*ROW('Sanitation Data'!E63)))</f>
        <v/>
      </c>
      <c r="CR69" s="370" t="str">
        <f ca="1">+IF(OFFSET('Sanitation Data'!$E$30,0,10*ROW('Sanitation Data'!E63))="","",OFFSET('Sanitation Data'!$E$30,0,10*ROW('Sanitation Data'!E63)))</f>
        <v/>
      </c>
      <c r="CS69" s="370" t="str">
        <f ca="1">+IF(OFFSET('Sanitation Data'!$E$31,0,10*ROW('Sanitation Data'!E63))="","",OFFSET('Sanitation Data'!$E$31,0,10*ROW('Sanitation Data'!E63)))</f>
        <v/>
      </c>
      <c r="CT69" s="370" t="str">
        <f ca="1">+IF(OFFSET('Sanitation Data'!$E$32,0,10*ROW('Sanitation Data'!E63))="","",OFFSET('Sanitation Data'!$E$32,0,10*ROW('Sanitation Data'!E63)))</f>
        <v/>
      </c>
      <c r="CU69" s="370" t="str">
        <f ca="1">+IF(OFFSET('Sanitation Data'!$F$28,0,10*ROW('Sanitation Data'!F63))="","",OFFSET('Sanitation Data'!$F$28,0,10*ROW('Sanitation Data'!F63)))</f>
        <v/>
      </c>
      <c r="CV69" s="370" t="str">
        <f ca="1">+IF(OFFSET('Sanitation Data'!$F$29,0,10*ROW('Sanitation Data'!F63))="","",OFFSET('Sanitation Data'!$F$29,0,10*ROW('Sanitation Data'!F63)))</f>
        <v/>
      </c>
      <c r="CW69" s="370" t="str">
        <f ca="1">+IF(OFFSET('Sanitation Data'!$F$30,0,10*ROW('Sanitation Data'!F63))="","",OFFSET('Sanitation Data'!$F$30,0,10*ROW('Sanitation Data'!F63)))</f>
        <v/>
      </c>
      <c r="CX69" s="370" t="str">
        <f ca="1">+IF(OFFSET('Sanitation Data'!$F$31,0,10*ROW('Sanitation Data'!F63))="","",OFFSET('Sanitation Data'!$F$31,0,10*ROW('Sanitation Data'!F63)))</f>
        <v/>
      </c>
      <c r="CY69" s="370" t="str">
        <f ca="1">+IF(OFFSET('Sanitation Data'!$F$32,0,10*ROW('Sanitation Data'!F63))="","",OFFSET('Sanitation Data'!$F$32,0,10*ROW('Sanitation Data'!F63)))</f>
        <v/>
      </c>
      <c r="CZ69" s="370" t="str">
        <f ca="1">+IF(OFFSET('Sanitation Data'!$G$28,0,10*ROW('Sanitation Data'!G63))="","",OFFSET('Sanitation Data'!$G$28,0,10*ROW('Sanitation Data'!G63)))</f>
        <v/>
      </c>
      <c r="DA69" s="370" t="str">
        <f ca="1">+IF(OFFSET('Sanitation Data'!$G$29,0,10*ROW('Sanitation Data'!G63))="","",OFFSET('Sanitation Data'!$G$29,0,10*ROW('Sanitation Data'!G63)))</f>
        <v/>
      </c>
      <c r="DB69" s="370" t="str">
        <f ca="1">+IF(OFFSET('Sanitation Data'!$G$30,0,10*ROW('Sanitation Data'!G63))="","",OFFSET('Sanitation Data'!$G$30,0,10*ROW('Sanitation Data'!G63)))</f>
        <v/>
      </c>
      <c r="DC69" s="370" t="str">
        <f ca="1">+IF(OFFSET('Sanitation Data'!$G$31,0,10*ROW('Sanitation Data'!G63))="","",OFFSET('Sanitation Data'!$G$31,0,10*ROW('Sanitation Data'!G63)))</f>
        <v/>
      </c>
      <c r="DD69" s="370" t="str">
        <f ca="1">+IF(OFFSET('Sanitation Data'!$G$32,0,10*ROW('Sanitation Data'!G63))="","",OFFSET('Sanitation Data'!$G$32,0,10*ROW('Sanitation Data'!G63)))</f>
        <v/>
      </c>
      <c r="DE69" s="370" t="str">
        <f ca="1">+IF(OFFSET('Sanitation Data'!$H$28,0,10*ROW('Sanitation Data'!H63))="","",OFFSET('Sanitation Data'!$H$28,0,10*ROW('Sanitation Data'!H63)))</f>
        <v/>
      </c>
      <c r="DF69" s="370" t="str">
        <f ca="1">+IF(OFFSET('Sanitation Data'!$H$29,0,10*ROW('Sanitation Data'!H63))="","",OFFSET('Sanitation Data'!$H$29,0,10*ROW('Sanitation Data'!H63)))</f>
        <v/>
      </c>
      <c r="DG69" s="370" t="str">
        <f ca="1">+IF(OFFSET('Sanitation Data'!$H$30,0,10*ROW('Sanitation Data'!H63))="","",OFFSET('Sanitation Data'!$H$30,0,10*ROW('Sanitation Data'!H63)))</f>
        <v/>
      </c>
      <c r="DH69" s="370" t="str">
        <f ca="1">+IF(OFFSET('Sanitation Data'!$H$31,0,10*ROW('Sanitation Data'!H63))="","",OFFSET('Sanitation Data'!$H$31,0,10*ROW('Sanitation Data'!H63)))</f>
        <v/>
      </c>
      <c r="DI69" s="370" t="str">
        <f ca="1">+IF(OFFSET('Sanitation Data'!$H$32,0,10*ROW('Sanitation Data'!H63))="","",OFFSET('Sanitation Data'!$H$32,0,10*ROW('Sanitation Data'!H63)))</f>
        <v/>
      </c>
      <c r="DJ69" s="370" t="str">
        <f ca="1">+IF(OFFSET('Sanitation Data'!$I$28,0,10*ROW('Sanitation Data'!I63))="","",OFFSET('Sanitation Data'!$I$28,0,10*ROW('Sanitation Data'!I63)))</f>
        <v/>
      </c>
      <c r="DK69" s="370" t="str">
        <f ca="1">+IF(OFFSET('Sanitation Data'!$I$29,0,10*ROW('Sanitation Data'!I63))="","",OFFSET('Sanitation Data'!$I$29,0,10*ROW('Sanitation Data'!I63)))</f>
        <v/>
      </c>
      <c r="DL69" s="370" t="str">
        <f ca="1">+IF(OFFSET('Sanitation Data'!$I$30,0,10*ROW('Sanitation Data'!I63))="","",OFFSET('Sanitation Data'!$I$30,0,10*ROW('Sanitation Data'!I63)))</f>
        <v/>
      </c>
      <c r="DM69" s="370" t="str">
        <f ca="1">+IF(OFFSET('Sanitation Data'!$I$31,0,10*ROW('Sanitation Data'!I63))="","",OFFSET('Sanitation Data'!$I$31,0,10*ROW('Sanitation Data'!I63)))</f>
        <v/>
      </c>
      <c r="DN69" s="370" t="str">
        <f ca="1">+IF(OFFSET('Sanitation Data'!$I$32,0,10*ROW('Sanitation Data'!I63))="","",OFFSET('Sanitation Data'!$I$32,0,10*ROW('Sanitation Data'!I63)))</f>
        <v/>
      </c>
      <c r="DO69" s="370" t="str">
        <f ca="1">+IF(OFFSET('Hygiene Data'!$D$11,0,10*ROW('Hygiene Data'!D63))="","",OFFSET('Hygiene Data'!$D$11,0,10*ROW('Hygiene Data'!D63)))</f>
        <v/>
      </c>
      <c r="DP69" s="370" t="str">
        <f ca="1">+IF(OFFSET('Hygiene Data'!$D$12,0,10*ROW('Hygiene Data'!D63))="","",OFFSET('Hygiene Data'!$D$12,0,10*ROW('Hygiene Data'!D63)))</f>
        <v/>
      </c>
      <c r="DQ69" s="370" t="str">
        <f ca="1">+IF(OFFSET('Hygiene Data'!$D$13,0,10*ROW('Hygiene Data'!D63))="","",OFFSET('Hygiene Data'!$D$13,0,10*ROW('Hygiene Data'!D63)))</f>
        <v/>
      </c>
      <c r="DR69" s="370" t="str">
        <f ca="1">+IF(OFFSET('Hygiene Data'!$E$11,0,10*ROW('Hygiene Data'!E63))="","",OFFSET('Hygiene Data'!$E$11,0,10*ROW('Hygiene Data'!E63)))</f>
        <v/>
      </c>
      <c r="DS69" s="370" t="str">
        <f ca="1">+IF(OFFSET('Hygiene Data'!$E$12,0,10*ROW('Hygiene Data'!E63))="","",OFFSET('Hygiene Data'!$E$12,0,10*ROW('Hygiene Data'!E63)))</f>
        <v/>
      </c>
      <c r="DT69" s="370" t="str">
        <f ca="1">+IF(OFFSET('Hygiene Data'!$E$13,0,10*ROW('Hygiene Data'!E63))="","",OFFSET('Hygiene Data'!$E$13,0,10*ROW('Hygiene Data'!E63)))</f>
        <v/>
      </c>
      <c r="DU69" s="370" t="str">
        <f ca="1">+IF(OFFSET('Hygiene Data'!$F$11,0,10*ROW('Hygiene Data'!F63))="","",OFFSET('Hygiene Data'!$F$11,0,10*ROW('Hygiene Data'!F63)))</f>
        <v/>
      </c>
      <c r="DV69" s="370" t="str">
        <f ca="1">+IF(OFFSET('Hygiene Data'!$F$12,0,10*ROW('Hygiene Data'!F63))="","",OFFSET('Hygiene Data'!$F$12,0,10*ROW('Hygiene Data'!F63)))</f>
        <v/>
      </c>
      <c r="DW69" s="370" t="str">
        <f ca="1">+IF(OFFSET('Hygiene Data'!$F$13,0,10*ROW('Hygiene Data'!F63))="","",OFFSET('Hygiene Data'!$F$13,0,10*ROW('Hygiene Data'!F63)))</f>
        <v/>
      </c>
      <c r="DX69" s="370" t="str">
        <f ca="1">+IF(OFFSET('Hygiene Data'!$G$11,0,10*ROW('Hygiene Data'!G63))="","",OFFSET('Hygiene Data'!$G$11,0,10*ROW('Hygiene Data'!G63)))</f>
        <v/>
      </c>
      <c r="DY69" s="370" t="str">
        <f ca="1">+IF(OFFSET('Hygiene Data'!$G$12,0,10*ROW('Hygiene Data'!G63))="","",OFFSET('Hygiene Data'!$G$12,0,10*ROW('Hygiene Data'!G63)))</f>
        <v/>
      </c>
      <c r="DZ69" s="370" t="str">
        <f ca="1">+IF(OFFSET('Hygiene Data'!$G$13,0,10*ROW('Hygiene Data'!G63))="","",OFFSET('Hygiene Data'!$G$13,0,10*ROW('Hygiene Data'!G63)))</f>
        <v/>
      </c>
      <c r="EA69" s="370" t="str">
        <f ca="1">+IF(OFFSET('Hygiene Data'!$H$11,0,10*ROW('Hygiene Data'!H63))="","",OFFSET('Hygiene Data'!$H$11,0,10*ROW('Hygiene Data'!H63)))</f>
        <v/>
      </c>
      <c r="EB69" s="370" t="str">
        <f ca="1">+IF(OFFSET('Hygiene Data'!$H$12,0,10*ROW('Hygiene Data'!H63))="","",OFFSET('Hygiene Data'!$H$12,0,10*ROW('Hygiene Data'!H63)))</f>
        <v/>
      </c>
      <c r="EC69" s="370" t="str">
        <f ca="1">+IF(OFFSET('Hygiene Data'!$H$13,0,10*ROW('Hygiene Data'!H63))="","",OFFSET('Hygiene Data'!$H$13,0,10*ROW('Hygiene Data'!H63)))</f>
        <v/>
      </c>
      <c r="ED69" s="370" t="str">
        <f ca="1">+IF(OFFSET('Hygiene Data'!$I$11,0,10*ROW('Hygiene Data'!I63))="","",OFFSET('Hygiene Data'!$I$11,0,10*ROW('Hygiene Data'!I63)))</f>
        <v/>
      </c>
      <c r="EE69" s="370" t="str">
        <f ca="1">+IF(OFFSET('Hygiene Data'!$I$12,0,10*ROW('Hygiene Data'!I63))="","",OFFSET('Hygiene Data'!$I$12,0,10*ROW('Hygiene Data'!I63)))</f>
        <v/>
      </c>
      <c r="EF69" s="370" t="str">
        <f ca="1">+IF(OFFSET('Hygiene Data'!$I$13,0,10*ROW('Hygiene Data'!I63))="","",OFFSET('Hygiene Data'!$I$13,0,10*ROW('Hygiene Data'!I63)))</f>
        <v/>
      </c>
    </row>
    <row r="70" spans="1:136" x14ac:dyDescent="0.25">
      <c r="A70" s="479" t="str">
        <f ca="1">+IF(OFFSET('Water Data'!$B$2,0,10*ROW('Water Data'!E64))="","",OFFSET('Water Data'!$B$2,0,10*ROW('Water Data'!E64)))</f>
        <v/>
      </c>
      <c r="B70" s="47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6" t="str">
        <f t="shared" ca="1" si="0"/>
        <v/>
      </c>
      <c r="D70" s="50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0" t="str">
        <f ca="1">+IF(OFFSET('Water Data'!$D$27,0,10*ROW('Water Data'!D64))="","",OFFSET('Water Data'!$D$27,0,10*ROW('Water Data'!D64)))</f>
        <v/>
      </c>
      <c r="BT70" s="370" t="str">
        <f ca="1">+IF(OFFSET('Water Data'!$D$28,0,10*ROW('Water Data'!D64))="","",OFFSET('Water Data'!$D$28,0,10*ROW('Water Data'!D64)))</f>
        <v/>
      </c>
      <c r="BU70" s="370" t="str">
        <f ca="1">+IF(OFFSET('Water Data'!$D$29,0,10*ROW('Water Data'!D64))="","",OFFSET('Water Data'!$D$29,0,10*ROW('Water Data'!D64)))</f>
        <v/>
      </c>
      <c r="BV70" s="370" t="str">
        <f ca="1">+IF(OFFSET('Water Data'!$E$27,0,10*ROW('Water Data'!E64))="","",OFFSET('Water Data'!$E$27,0,10*ROW('Water Data'!E64)))</f>
        <v/>
      </c>
      <c r="BW70" s="370" t="str">
        <f ca="1">+IF(OFFSET('Water Data'!$E$28,0,10*ROW('Water Data'!E64))="","",OFFSET('Water Data'!$E$28,0,10*ROW('Water Data'!E64)))</f>
        <v/>
      </c>
      <c r="BX70" s="370" t="str">
        <f ca="1">+IF(OFFSET('Water Data'!$E$29,0,10*ROW('Water Data'!E64))="","",OFFSET('Water Data'!$E$29,0,10*ROW('Water Data'!E64)))</f>
        <v/>
      </c>
      <c r="BY70" s="370" t="str">
        <f ca="1">+IF(OFFSET('Water Data'!$F$27,0,10*ROW('Water Data'!F64))="","",OFFSET('Water Data'!$F$27,0,10*ROW('Water Data'!F64)))</f>
        <v/>
      </c>
      <c r="BZ70" s="370" t="str">
        <f ca="1">+IF(OFFSET('Water Data'!$F$28,0,10*ROW('Water Data'!F64))="","",OFFSET('Water Data'!$F$28,0,10*ROW('Water Data'!F64)))</f>
        <v/>
      </c>
      <c r="CA70" s="370" t="str">
        <f ca="1">+IF(OFFSET('Water Data'!$F$29,0,10*ROW('Water Data'!F64))="","",OFFSET('Water Data'!$F$29,0,10*ROW('Water Data'!F64)))</f>
        <v/>
      </c>
      <c r="CB70" s="370" t="str">
        <f ca="1">+IF(OFFSET('Water Data'!$G$27,0,10*ROW('Water Data'!G64))="","",OFFSET('Water Data'!$G$27,0,10*ROW('Water Data'!G64)))</f>
        <v/>
      </c>
      <c r="CC70" s="370" t="str">
        <f ca="1">+IF(OFFSET('Water Data'!$G$28,0,10*ROW('Water Data'!G64))="","",OFFSET('Water Data'!$G$28,0,10*ROW('Water Data'!G64)))</f>
        <v/>
      </c>
      <c r="CD70" s="370" t="str">
        <f ca="1">+IF(OFFSET('Water Data'!$G$29,0,10*ROW('Water Data'!G64))="","",OFFSET('Water Data'!$G$29,0,10*ROW('Water Data'!G64)))</f>
        <v/>
      </c>
      <c r="CE70" s="370" t="str">
        <f ca="1">+IF(OFFSET('Water Data'!$H$27,0,10*ROW('Water Data'!H64))="","",OFFSET('Water Data'!$H$27,0,10*ROW('Water Data'!H64)))</f>
        <v/>
      </c>
      <c r="CF70" s="370" t="str">
        <f ca="1">+IF(OFFSET('Water Data'!$H$28,0,10*ROW('Water Data'!H64))="","",OFFSET('Water Data'!$H$28,0,10*ROW('Water Data'!H64)))</f>
        <v/>
      </c>
      <c r="CG70" s="370" t="str">
        <f ca="1">+IF(OFFSET('Water Data'!$H$29,0,10*ROW('Water Data'!H64))="","",OFFSET('Water Data'!$H$29,0,10*ROW('Water Data'!H64)))</f>
        <v/>
      </c>
      <c r="CH70" s="370" t="str">
        <f ca="1">+IF(OFFSET('Water Data'!$I$27,0,10*ROW('Water Data'!I64))="","",OFFSET('Water Data'!$I$27,0,10*ROW('Water Data'!I64)))</f>
        <v/>
      </c>
      <c r="CI70" s="370" t="str">
        <f ca="1">+IF(OFFSET('Water Data'!$I$28,0,10*ROW('Water Data'!I64))="","",OFFSET('Water Data'!$I$28,0,10*ROW('Water Data'!I64)))</f>
        <v/>
      </c>
      <c r="CJ70" s="370" t="str">
        <f ca="1">+IF(OFFSET('Water Data'!$I$29,0,10*ROW('Water Data'!I64))="","",OFFSET('Water Data'!$I$29,0,10*ROW('Water Data'!I64)))</f>
        <v/>
      </c>
      <c r="CK70" s="370" t="str">
        <f ca="1">+IF(OFFSET('Sanitation Data'!$D$28,0,10*ROW('Sanitation Data'!D64))="","",OFFSET('Sanitation Data'!$D$28,0,10*ROW('Sanitation Data'!D64)))</f>
        <v/>
      </c>
      <c r="CL70" s="370" t="str">
        <f ca="1">+IF(OFFSET('Sanitation Data'!$D$29,0,10*ROW('Sanitation Data'!D64))="","",OFFSET('Sanitation Data'!$D$29,0,10*ROW('Sanitation Data'!D64)))</f>
        <v/>
      </c>
      <c r="CM70" s="370" t="str">
        <f ca="1">+IF(OFFSET('Sanitation Data'!$D$30,0,10*ROW('Sanitation Data'!D64))="","",OFFSET('Sanitation Data'!$D$30,0,10*ROW('Sanitation Data'!D64)))</f>
        <v/>
      </c>
      <c r="CN70" s="370" t="str">
        <f ca="1">+IF(OFFSET('Sanitation Data'!$D$31,0,10*ROW('Sanitation Data'!D64))="","",OFFSET('Sanitation Data'!$D$31,0,10*ROW('Sanitation Data'!D64)))</f>
        <v/>
      </c>
      <c r="CO70" s="370" t="str">
        <f ca="1">+IF(OFFSET('Sanitation Data'!$D$32,0,10*ROW('Sanitation Data'!D64))="","",OFFSET('Sanitation Data'!$D$32,0,10*ROW('Sanitation Data'!D64)))</f>
        <v/>
      </c>
      <c r="CP70" s="370" t="str">
        <f ca="1">+IF(OFFSET('Sanitation Data'!$E$28,0,10*ROW('Sanitation Data'!E64))="","",OFFSET('Sanitation Data'!$E$28,0,10*ROW('Sanitation Data'!E64)))</f>
        <v/>
      </c>
      <c r="CQ70" s="370" t="str">
        <f ca="1">+IF(OFFSET('Sanitation Data'!$E$29,0,10*ROW('Sanitation Data'!E64))="","",OFFSET('Sanitation Data'!$E$29,0,10*ROW('Sanitation Data'!E64)))</f>
        <v/>
      </c>
      <c r="CR70" s="370" t="str">
        <f ca="1">+IF(OFFSET('Sanitation Data'!$E$30,0,10*ROW('Sanitation Data'!E64))="","",OFFSET('Sanitation Data'!$E$30,0,10*ROW('Sanitation Data'!E64)))</f>
        <v/>
      </c>
      <c r="CS70" s="370" t="str">
        <f ca="1">+IF(OFFSET('Sanitation Data'!$E$31,0,10*ROW('Sanitation Data'!E64))="","",OFFSET('Sanitation Data'!$E$31,0,10*ROW('Sanitation Data'!E64)))</f>
        <v/>
      </c>
      <c r="CT70" s="370" t="str">
        <f ca="1">+IF(OFFSET('Sanitation Data'!$E$32,0,10*ROW('Sanitation Data'!E64))="","",OFFSET('Sanitation Data'!$E$32,0,10*ROW('Sanitation Data'!E64)))</f>
        <v/>
      </c>
      <c r="CU70" s="370" t="str">
        <f ca="1">+IF(OFFSET('Sanitation Data'!$F$28,0,10*ROW('Sanitation Data'!F64))="","",OFFSET('Sanitation Data'!$F$28,0,10*ROW('Sanitation Data'!F64)))</f>
        <v/>
      </c>
      <c r="CV70" s="370" t="str">
        <f ca="1">+IF(OFFSET('Sanitation Data'!$F$29,0,10*ROW('Sanitation Data'!F64))="","",OFFSET('Sanitation Data'!$F$29,0,10*ROW('Sanitation Data'!F64)))</f>
        <v/>
      </c>
      <c r="CW70" s="370" t="str">
        <f ca="1">+IF(OFFSET('Sanitation Data'!$F$30,0,10*ROW('Sanitation Data'!F64))="","",OFFSET('Sanitation Data'!$F$30,0,10*ROW('Sanitation Data'!F64)))</f>
        <v/>
      </c>
      <c r="CX70" s="370" t="str">
        <f ca="1">+IF(OFFSET('Sanitation Data'!$F$31,0,10*ROW('Sanitation Data'!F64))="","",OFFSET('Sanitation Data'!$F$31,0,10*ROW('Sanitation Data'!F64)))</f>
        <v/>
      </c>
      <c r="CY70" s="370" t="str">
        <f ca="1">+IF(OFFSET('Sanitation Data'!$F$32,0,10*ROW('Sanitation Data'!F64))="","",OFFSET('Sanitation Data'!$F$32,0,10*ROW('Sanitation Data'!F64)))</f>
        <v/>
      </c>
      <c r="CZ70" s="370" t="str">
        <f ca="1">+IF(OFFSET('Sanitation Data'!$G$28,0,10*ROW('Sanitation Data'!G64))="","",OFFSET('Sanitation Data'!$G$28,0,10*ROW('Sanitation Data'!G64)))</f>
        <v/>
      </c>
      <c r="DA70" s="370" t="str">
        <f ca="1">+IF(OFFSET('Sanitation Data'!$G$29,0,10*ROW('Sanitation Data'!G64))="","",OFFSET('Sanitation Data'!$G$29,0,10*ROW('Sanitation Data'!G64)))</f>
        <v/>
      </c>
      <c r="DB70" s="370" t="str">
        <f ca="1">+IF(OFFSET('Sanitation Data'!$G$30,0,10*ROW('Sanitation Data'!G64))="","",OFFSET('Sanitation Data'!$G$30,0,10*ROW('Sanitation Data'!G64)))</f>
        <v/>
      </c>
      <c r="DC70" s="370" t="str">
        <f ca="1">+IF(OFFSET('Sanitation Data'!$G$31,0,10*ROW('Sanitation Data'!G64))="","",OFFSET('Sanitation Data'!$G$31,0,10*ROW('Sanitation Data'!G64)))</f>
        <v/>
      </c>
      <c r="DD70" s="370" t="str">
        <f ca="1">+IF(OFFSET('Sanitation Data'!$G$32,0,10*ROW('Sanitation Data'!G64))="","",OFFSET('Sanitation Data'!$G$32,0,10*ROW('Sanitation Data'!G64)))</f>
        <v/>
      </c>
      <c r="DE70" s="370" t="str">
        <f ca="1">+IF(OFFSET('Sanitation Data'!$H$28,0,10*ROW('Sanitation Data'!H64))="","",OFFSET('Sanitation Data'!$H$28,0,10*ROW('Sanitation Data'!H64)))</f>
        <v/>
      </c>
      <c r="DF70" s="370" t="str">
        <f ca="1">+IF(OFFSET('Sanitation Data'!$H$29,0,10*ROW('Sanitation Data'!H64))="","",OFFSET('Sanitation Data'!$H$29,0,10*ROW('Sanitation Data'!H64)))</f>
        <v/>
      </c>
      <c r="DG70" s="370" t="str">
        <f ca="1">+IF(OFFSET('Sanitation Data'!$H$30,0,10*ROW('Sanitation Data'!H64))="","",OFFSET('Sanitation Data'!$H$30,0,10*ROW('Sanitation Data'!H64)))</f>
        <v/>
      </c>
      <c r="DH70" s="370" t="str">
        <f ca="1">+IF(OFFSET('Sanitation Data'!$H$31,0,10*ROW('Sanitation Data'!H64))="","",OFFSET('Sanitation Data'!$H$31,0,10*ROW('Sanitation Data'!H64)))</f>
        <v/>
      </c>
      <c r="DI70" s="370" t="str">
        <f ca="1">+IF(OFFSET('Sanitation Data'!$H$32,0,10*ROW('Sanitation Data'!H64))="","",OFFSET('Sanitation Data'!$H$32,0,10*ROW('Sanitation Data'!H64)))</f>
        <v/>
      </c>
      <c r="DJ70" s="370" t="str">
        <f ca="1">+IF(OFFSET('Sanitation Data'!$I$28,0,10*ROW('Sanitation Data'!I64))="","",OFFSET('Sanitation Data'!$I$28,0,10*ROW('Sanitation Data'!I64)))</f>
        <v/>
      </c>
      <c r="DK70" s="370" t="str">
        <f ca="1">+IF(OFFSET('Sanitation Data'!$I$29,0,10*ROW('Sanitation Data'!I64))="","",OFFSET('Sanitation Data'!$I$29,0,10*ROW('Sanitation Data'!I64)))</f>
        <v/>
      </c>
      <c r="DL70" s="370" t="str">
        <f ca="1">+IF(OFFSET('Sanitation Data'!$I$30,0,10*ROW('Sanitation Data'!I64))="","",OFFSET('Sanitation Data'!$I$30,0,10*ROW('Sanitation Data'!I64)))</f>
        <v/>
      </c>
      <c r="DM70" s="370" t="str">
        <f ca="1">+IF(OFFSET('Sanitation Data'!$I$31,0,10*ROW('Sanitation Data'!I64))="","",OFFSET('Sanitation Data'!$I$31,0,10*ROW('Sanitation Data'!I64)))</f>
        <v/>
      </c>
      <c r="DN70" s="370" t="str">
        <f ca="1">+IF(OFFSET('Sanitation Data'!$I$32,0,10*ROW('Sanitation Data'!I64))="","",OFFSET('Sanitation Data'!$I$32,0,10*ROW('Sanitation Data'!I64)))</f>
        <v/>
      </c>
      <c r="DO70" s="370" t="str">
        <f ca="1">+IF(OFFSET('Hygiene Data'!$D$11,0,10*ROW('Hygiene Data'!D64))="","",OFFSET('Hygiene Data'!$D$11,0,10*ROW('Hygiene Data'!D64)))</f>
        <v/>
      </c>
      <c r="DP70" s="370" t="str">
        <f ca="1">+IF(OFFSET('Hygiene Data'!$D$12,0,10*ROW('Hygiene Data'!D64))="","",OFFSET('Hygiene Data'!$D$12,0,10*ROW('Hygiene Data'!D64)))</f>
        <v/>
      </c>
      <c r="DQ70" s="370" t="str">
        <f ca="1">+IF(OFFSET('Hygiene Data'!$D$13,0,10*ROW('Hygiene Data'!D64))="","",OFFSET('Hygiene Data'!$D$13,0,10*ROW('Hygiene Data'!D64)))</f>
        <v/>
      </c>
      <c r="DR70" s="370" t="str">
        <f ca="1">+IF(OFFSET('Hygiene Data'!$E$11,0,10*ROW('Hygiene Data'!E64))="","",OFFSET('Hygiene Data'!$E$11,0,10*ROW('Hygiene Data'!E64)))</f>
        <v/>
      </c>
      <c r="DS70" s="370" t="str">
        <f ca="1">+IF(OFFSET('Hygiene Data'!$E$12,0,10*ROW('Hygiene Data'!E64))="","",OFFSET('Hygiene Data'!$E$12,0,10*ROW('Hygiene Data'!E64)))</f>
        <v/>
      </c>
      <c r="DT70" s="370" t="str">
        <f ca="1">+IF(OFFSET('Hygiene Data'!$E$13,0,10*ROW('Hygiene Data'!E64))="","",OFFSET('Hygiene Data'!$E$13,0,10*ROW('Hygiene Data'!E64)))</f>
        <v/>
      </c>
      <c r="DU70" s="370" t="str">
        <f ca="1">+IF(OFFSET('Hygiene Data'!$F$11,0,10*ROW('Hygiene Data'!F64))="","",OFFSET('Hygiene Data'!$F$11,0,10*ROW('Hygiene Data'!F64)))</f>
        <v/>
      </c>
      <c r="DV70" s="370" t="str">
        <f ca="1">+IF(OFFSET('Hygiene Data'!$F$12,0,10*ROW('Hygiene Data'!F64))="","",OFFSET('Hygiene Data'!$F$12,0,10*ROW('Hygiene Data'!F64)))</f>
        <v/>
      </c>
      <c r="DW70" s="370" t="str">
        <f ca="1">+IF(OFFSET('Hygiene Data'!$F$13,0,10*ROW('Hygiene Data'!F64))="","",OFFSET('Hygiene Data'!$F$13,0,10*ROW('Hygiene Data'!F64)))</f>
        <v/>
      </c>
      <c r="DX70" s="370" t="str">
        <f ca="1">+IF(OFFSET('Hygiene Data'!$G$11,0,10*ROW('Hygiene Data'!G64))="","",OFFSET('Hygiene Data'!$G$11,0,10*ROW('Hygiene Data'!G64)))</f>
        <v/>
      </c>
      <c r="DY70" s="370" t="str">
        <f ca="1">+IF(OFFSET('Hygiene Data'!$G$12,0,10*ROW('Hygiene Data'!G64))="","",OFFSET('Hygiene Data'!$G$12,0,10*ROW('Hygiene Data'!G64)))</f>
        <v/>
      </c>
      <c r="DZ70" s="370" t="str">
        <f ca="1">+IF(OFFSET('Hygiene Data'!$G$13,0,10*ROW('Hygiene Data'!G64))="","",OFFSET('Hygiene Data'!$G$13,0,10*ROW('Hygiene Data'!G64)))</f>
        <v/>
      </c>
      <c r="EA70" s="370" t="str">
        <f ca="1">+IF(OFFSET('Hygiene Data'!$H$11,0,10*ROW('Hygiene Data'!H64))="","",OFFSET('Hygiene Data'!$H$11,0,10*ROW('Hygiene Data'!H64)))</f>
        <v/>
      </c>
      <c r="EB70" s="370" t="str">
        <f ca="1">+IF(OFFSET('Hygiene Data'!$H$12,0,10*ROW('Hygiene Data'!H64))="","",OFFSET('Hygiene Data'!$H$12,0,10*ROW('Hygiene Data'!H64)))</f>
        <v/>
      </c>
      <c r="EC70" s="370" t="str">
        <f ca="1">+IF(OFFSET('Hygiene Data'!$H$13,0,10*ROW('Hygiene Data'!H64))="","",OFFSET('Hygiene Data'!$H$13,0,10*ROW('Hygiene Data'!H64)))</f>
        <v/>
      </c>
      <c r="ED70" s="370" t="str">
        <f ca="1">+IF(OFFSET('Hygiene Data'!$I$11,0,10*ROW('Hygiene Data'!I64))="","",OFFSET('Hygiene Data'!$I$11,0,10*ROW('Hygiene Data'!I64)))</f>
        <v/>
      </c>
      <c r="EE70" s="370" t="str">
        <f ca="1">+IF(OFFSET('Hygiene Data'!$I$12,0,10*ROW('Hygiene Data'!I64))="","",OFFSET('Hygiene Data'!$I$12,0,10*ROW('Hygiene Data'!I64)))</f>
        <v/>
      </c>
      <c r="EF70" s="370" t="str">
        <f ca="1">+IF(OFFSET('Hygiene Data'!$I$13,0,10*ROW('Hygiene Data'!I64))="","",OFFSET('Hygiene Data'!$I$13,0,10*ROW('Hygiene Data'!I64)))</f>
        <v/>
      </c>
    </row>
    <row r="71" spans="1:136" x14ac:dyDescent="0.25">
      <c r="A71" s="479" t="str">
        <f ca="1">+IF(OFFSET('Water Data'!$B$2,0,10*ROW('Water Data'!E65))="","",OFFSET('Water Data'!$B$2,0,10*ROW('Water Data'!E65)))</f>
        <v/>
      </c>
      <c r="B71" s="47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6" t="str">
        <f t="shared" ref="C71:C134" ca="1" si="1">+IF(ISNUMBER(VALUE(MID(A71,5,4))), VALUE(MID(A71, 5,4)),"")</f>
        <v/>
      </c>
      <c r="D71" s="50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0" t="str">
        <f ca="1">+IF(OFFSET('Water Data'!$D$27,0,10*ROW('Water Data'!D65))="","",OFFSET('Water Data'!$D$27,0,10*ROW('Water Data'!D65)))</f>
        <v/>
      </c>
      <c r="BT71" s="370" t="str">
        <f ca="1">+IF(OFFSET('Water Data'!$D$28,0,10*ROW('Water Data'!D65))="","",OFFSET('Water Data'!$D$28,0,10*ROW('Water Data'!D65)))</f>
        <v/>
      </c>
      <c r="BU71" s="370" t="str">
        <f ca="1">+IF(OFFSET('Water Data'!$D$29,0,10*ROW('Water Data'!D65))="","",OFFSET('Water Data'!$D$29,0,10*ROW('Water Data'!D65)))</f>
        <v/>
      </c>
      <c r="BV71" s="370" t="str">
        <f ca="1">+IF(OFFSET('Water Data'!$E$27,0,10*ROW('Water Data'!E65))="","",OFFSET('Water Data'!$E$27,0,10*ROW('Water Data'!E65)))</f>
        <v/>
      </c>
      <c r="BW71" s="370" t="str">
        <f ca="1">+IF(OFFSET('Water Data'!$E$28,0,10*ROW('Water Data'!E65))="","",OFFSET('Water Data'!$E$28,0,10*ROW('Water Data'!E65)))</f>
        <v/>
      </c>
      <c r="BX71" s="370" t="str">
        <f ca="1">+IF(OFFSET('Water Data'!$E$29,0,10*ROW('Water Data'!E65))="","",OFFSET('Water Data'!$E$29,0,10*ROW('Water Data'!E65)))</f>
        <v/>
      </c>
      <c r="BY71" s="370" t="str">
        <f ca="1">+IF(OFFSET('Water Data'!$F$27,0,10*ROW('Water Data'!F65))="","",OFFSET('Water Data'!$F$27,0,10*ROW('Water Data'!F65)))</f>
        <v/>
      </c>
      <c r="BZ71" s="370" t="str">
        <f ca="1">+IF(OFFSET('Water Data'!$F$28,0,10*ROW('Water Data'!F65))="","",OFFSET('Water Data'!$F$28,0,10*ROW('Water Data'!F65)))</f>
        <v/>
      </c>
      <c r="CA71" s="370" t="str">
        <f ca="1">+IF(OFFSET('Water Data'!$F$29,0,10*ROW('Water Data'!F65))="","",OFFSET('Water Data'!$F$29,0,10*ROW('Water Data'!F65)))</f>
        <v/>
      </c>
      <c r="CB71" s="370" t="str">
        <f ca="1">+IF(OFFSET('Water Data'!$G$27,0,10*ROW('Water Data'!G65))="","",OFFSET('Water Data'!$G$27,0,10*ROW('Water Data'!G65)))</f>
        <v/>
      </c>
      <c r="CC71" s="370" t="str">
        <f ca="1">+IF(OFFSET('Water Data'!$G$28,0,10*ROW('Water Data'!G65))="","",OFFSET('Water Data'!$G$28,0,10*ROW('Water Data'!G65)))</f>
        <v/>
      </c>
      <c r="CD71" s="370" t="str">
        <f ca="1">+IF(OFFSET('Water Data'!$G$29,0,10*ROW('Water Data'!G65))="","",OFFSET('Water Data'!$G$29,0,10*ROW('Water Data'!G65)))</f>
        <v/>
      </c>
      <c r="CE71" s="370" t="str">
        <f ca="1">+IF(OFFSET('Water Data'!$H$27,0,10*ROW('Water Data'!H65))="","",OFFSET('Water Data'!$H$27,0,10*ROW('Water Data'!H65)))</f>
        <v/>
      </c>
      <c r="CF71" s="370" t="str">
        <f ca="1">+IF(OFFSET('Water Data'!$H$28,0,10*ROW('Water Data'!H65))="","",OFFSET('Water Data'!$H$28,0,10*ROW('Water Data'!H65)))</f>
        <v/>
      </c>
      <c r="CG71" s="370" t="str">
        <f ca="1">+IF(OFFSET('Water Data'!$H$29,0,10*ROW('Water Data'!H65))="","",OFFSET('Water Data'!$H$29,0,10*ROW('Water Data'!H65)))</f>
        <v/>
      </c>
      <c r="CH71" s="370" t="str">
        <f ca="1">+IF(OFFSET('Water Data'!$I$27,0,10*ROW('Water Data'!I65))="","",OFFSET('Water Data'!$I$27,0,10*ROW('Water Data'!I65)))</f>
        <v/>
      </c>
      <c r="CI71" s="370" t="str">
        <f ca="1">+IF(OFFSET('Water Data'!$I$28,0,10*ROW('Water Data'!I65))="","",OFFSET('Water Data'!$I$28,0,10*ROW('Water Data'!I65)))</f>
        <v/>
      </c>
      <c r="CJ71" s="370" t="str">
        <f ca="1">+IF(OFFSET('Water Data'!$I$29,0,10*ROW('Water Data'!I65))="","",OFFSET('Water Data'!$I$29,0,10*ROW('Water Data'!I65)))</f>
        <v/>
      </c>
      <c r="CK71" s="370" t="str">
        <f ca="1">+IF(OFFSET('Sanitation Data'!$D$28,0,10*ROW('Sanitation Data'!D65))="","",OFFSET('Sanitation Data'!$D$28,0,10*ROW('Sanitation Data'!D65)))</f>
        <v/>
      </c>
      <c r="CL71" s="370" t="str">
        <f ca="1">+IF(OFFSET('Sanitation Data'!$D$29,0,10*ROW('Sanitation Data'!D65))="","",OFFSET('Sanitation Data'!$D$29,0,10*ROW('Sanitation Data'!D65)))</f>
        <v/>
      </c>
      <c r="CM71" s="370" t="str">
        <f ca="1">+IF(OFFSET('Sanitation Data'!$D$30,0,10*ROW('Sanitation Data'!D65))="","",OFFSET('Sanitation Data'!$D$30,0,10*ROW('Sanitation Data'!D65)))</f>
        <v/>
      </c>
      <c r="CN71" s="370" t="str">
        <f ca="1">+IF(OFFSET('Sanitation Data'!$D$31,0,10*ROW('Sanitation Data'!D65))="","",OFFSET('Sanitation Data'!$D$31,0,10*ROW('Sanitation Data'!D65)))</f>
        <v/>
      </c>
      <c r="CO71" s="370" t="str">
        <f ca="1">+IF(OFFSET('Sanitation Data'!$D$32,0,10*ROW('Sanitation Data'!D65))="","",OFFSET('Sanitation Data'!$D$32,0,10*ROW('Sanitation Data'!D65)))</f>
        <v/>
      </c>
      <c r="CP71" s="370" t="str">
        <f ca="1">+IF(OFFSET('Sanitation Data'!$E$28,0,10*ROW('Sanitation Data'!E65))="","",OFFSET('Sanitation Data'!$E$28,0,10*ROW('Sanitation Data'!E65)))</f>
        <v/>
      </c>
      <c r="CQ71" s="370" t="str">
        <f ca="1">+IF(OFFSET('Sanitation Data'!$E$29,0,10*ROW('Sanitation Data'!E65))="","",OFFSET('Sanitation Data'!$E$29,0,10*ROW('Sanitation Data'!E65)))</f>
        <v/>
      </c>
      <c r="CR71" s="370" t="str">
        <f ca="1">+IF(OFFSET('Sanitation Data'!$E$30,0,10*ROW('Sanitation Data'!E65))="","",OFFSET('Sanitation Data'!$E$30,0,10*ROW('Sanitation Data'!E65)))</f>
        <v/>
      </c>
      <c r="CS71" s="370" t="str">
        <f ca="1">+IF(OFFSET('Sanitation Data'!$E$31,0,10*ROW('Sanitation Data'!E65))="","",OFFSET('Sanitation Data'!$E$31,0,10*ROW('Sanitation Data'!E65)))</f>
        <v/>
      </c>
      <c r="CT71" s="370" t="str">
        <f ca="1">+IF(OFFSET('Sanitation Data'!$E$32,0,10*ROW('Sanitation Data'!E65))="","",OFFSET('Sanitation Data'!$E$32,0,10*ROW('Sanitation Data'!E65)))</f>
        <v/>
      </c>
      <c r="CU71" s="370" t="str">
        <f ca="1">+IF(OFFSET('Sanitation Data'!$F$28,0,10*ROW('Sanitation Data'!F65))="","",OFFSET('Sanitation Data'!$F$28,0,10*ROW('Sanitation Data'!F65)))</f>
        <v/>
      </c>
      <c r="CV71" s="370" t="str">
        <f ca="1">+IF(OFFSET('Sanitation Data'!$F$29,0,10*ROW('Sanitation Data'!F65))="","",OFFSET('Sanitation Data'!$F$29,0,10*ROW('Sanitation Data'!F65)))</f>
        <v/>
      </c>
      <c r="CW71" s="370" t="str">
        <f ca="1">+IF(OFFSET('Sanitation Data'!$F$30,0,10*ROW('Sanitation Data'!F65))="","",OFFSET('Sanitation Data'!$F$30,0,10*ROW('Sanitation Data'!F65)))</f>
        <v/>
      </c>
      <c r="CX71" s="370" t="str">
        <f ca="1">+IF(OFFSET('Sanitation Data'!$F$31,0,10*ROW('Sanitation Data'!F65))="","",OFFSET('Sanitation Data'!$F$31,0,10*ROW('Sanitation Data'!F65)))</f>
        <v/>
      </c>
      <c r="CY71" s="370" t="str">
        <f ca="1">+IF(OFFSET('Sanitation Data'!$F$32,0,10*ROW('Sanitation Data'!F65))="","",OFFSET('Sanitation Data'!$F$32,0,10*ROW('Sanitation Data'!F65)))</f>
        <v/>
      </c>
      <c r="CZ71" s="370" t="str">
        <f ca="1">+IF(OFFSET('Sanitation Data'!$G$28,0,10*ROW('Sanitation Data'!G65))="","",OFFSET('Sanitation Data'!$G$28,0,10*ROW('Sanitation Data'!G65)))</f>
        <v/>
      </c>
      <c r="DA71" s="370" t="str">
        <f ca="1">+IF(OFFSET('Sanitation Data'!$G$29,0,10*ROW('Sanitation Data'!G65))="","",OFFSET('Sanitation Data'!$G$29,0,10*ROW('Sanitation Data'!G65)))</f>
        <v/>
      </c>
      <c r="DB71" s="370" t="str">
        <f ca="1">+IF(OFFSET('Sanitation Data'!$G$30,0,10*ROW('Sanitation Data'!G65))="","",OFFSET('Sanitation Data'!$G$30,0,10*ROW('Sanitation Data'!G65)))</f>
        <v/>
      </c>
      <c r="DC71" s="370" t="str">
        <f ca="1">+IF(OFFSET('Sanitation Data'!$G$31,0,10*ROW('Sanitation Data'!G65))="","",OFFSET('Sanitation Data'!$G$31,0,10*ROW('Sanitation Data'!G65)))</f>
        <v/>
      </c>
      <c r="DD71" s="370" t="str">
        <f ca="1">+IF(OFFSET('Sanitation Data'!$G$32,0,10*ROW('Sanitation Data'!G65))="","",OFFSET('Sanitation Data'!$G$32,0,10*ROW('Sanitation Data'!G65)))</f>
        <v/>
      </c>
      <c r="DE71" s="370" t="str">
        <f ca="1">+IF(OFFSET('Sanitation Data'!$H$28,0,10*ROW('Sanitation Data'!H65))="","",OFFSET('Sanitation Data'!$H$28,0,10*ROW('Sanitation Data'!H65)))</f>
        <v/>
      </c>
      <c r="DF71" s="370" t="str">
        <f ca="1">+IF(OFFSET('Sanitation Data'!$H$29,0,10*ROW('Sanitation Data'!H65))="","",OFFSET('Sanitation Data'!$H$29,0,10*ROW('Sanitation Data'!H65)))</f>
        <v/>
      </c>
      <c r="DG71" s="370" t="str">
        <f ca="1">+IF(OFFSET('Sanitation Data'!$H$30,0,10*ROW('Sanitation Data'!H65))="","",OFFSET('Sanitation Data'!$H$30,0,10*ROW('Sanitation Data'!H65)))</f>
        <v/>
      </c>
      <c r="DH71" s="370" t="str">
        <f ca="1">+IF(OFFSET('Sanitation Data'!$H$31,0,10*ROW('Sanitation Data'!H65))="","",OFFSET('Sanitation Data'!$H$31,0,10*ROW('Sanitation Data'!H65)))</f>
        <v/>
      </c>
      <c r="DI71" s="370" t="str">
        <f ca="1">+IF(OFFSET('Sanitation Data'!$H$32,0,10*ROW('Sanitation Data'!H65))="","",OFFSET('Sanitation Data'!$H$32,0,10*ROW('Sanitation Data'!H65)))</f>
        <v/>
      </c>
      <c r="DJ71" s="370" t="str">
        <f ca="1">+IF(OFFSET('Sanitation Data'!$I$28,0,10*ROW('Sanitation Data'!I65))="","",OFFSET('Sanitation Data'!$I$28,0,10*ROW('Sanitation Data'!I65)))</f>
        <v/>
      </c>
      <c r="DK71" s="370" t="str">
        <f ca="1">+IF(OFFSET('Sanitation Data'!$I$29,0,10*ROW('Sanitation Data'!I65))="","",OFFSET('Sanitation Data'!$I$29,0,10*ROW('Sanitation Data'!I65)))</f>
        <v/>
      </c>
      <c r="DL71" s="370" t="str">
        <f ca="1">+IF(OFFSET('Sanitation Data'!$I$30,0,10*ROW('Sanitation Data'!I65))="","",OFFSET('Sanitation Data'!$I$30,0,10*ROW('Sanitation Data'!I65)))</f>
        <v/>
      </c>
      <c r="DM71" s="370" t="str">
        <f ca="1">+IF(OFFSET('Sanitation Data'!$I$31,0,10*ROW('Sanitation Data'!I65))="","",OFFSET('Sanitation Data'!$I$31,0,10*ROW('Sanitation Data'!I65)))</f>
        <v/>
      </c>
      <c r="DN71" s="370" t="str">
        <f ca="1">+IF(OFFSET('Sanitation Data'!$I$32,0,10*ROW('Sanitation Data'!I65))="","",OFFSET('Sanitation Data'!$I$32,0,10*ROW('Sanitation Data'!I65)))</f>
        <v/>
      </c>
      <c r="DO71" s="370" t="str">
        <f ca="1">+IF(OFFSET('Hygiene Data'!$D$11,0,10*ROW('Hygiene Data'!D65))="","",OFFSET('Hygiene Data'!$D$11,0,10*ROW('Hygiene Data'!D65)))</f>
        <v/>
      </c>
      <c r="DP71" s="370" t="str">
        <f ca="1">+IF(OFFSET('Hygiene Data'!$D$12,0,10*ROW('Hygiene Data'!D65))="","",OFFSET('Hygiene Data'!$D$12,0,10*ROW('Hygiene Data'!D65)))</f>
        <v/>
      </c>
      <c r="DQ71" s="370" t="str">
        <f ca="1">+IF(OFFSET('Hygiene Data'!$D$13,0,10*ROW('Hygiene Data'!D65))="","",OFFSET('Hygiene Data'!$D$13,0,10*ROW('Hygiene Data'!D65)))</f>
        <v/>
      </c>
      <c r="DR71" s="370" t="str">
        <f ca="1">+IF(OFFSET('Hygiene Data'!$E$11,0,10*ROW('Hygiene Data'!E65))="","",OFFSET('Hygiene Data'!$E$11,0,10*ROW('Hygiene Data'!E65)))</f>
        <v/>
      </c>
      <c r="DS71" s="370" t="str">
        <f ca="1">+IF(OFFSET('Hygiene Data'!$E$12,0,10*ROW('Hygiene Data'!E65))="","",OFFSET('Hygiene Data'!$E$12,0,10*ROW('Hygiene Data'!E65)))</f>
        <v/>
      </c>
      <c r="DT71" s="370" t="str">
        <f ca="1">+IF(OFFSET('Hygiene Data'!$E$13,0,10*ROW('Hygiene Data'!E65))="","",OFFSET('Hygiene Data'!$E$13,0,10*ROW('Hygiene Data'!E65)))</f>
        <v/>
      </c>
      <c r="DU71" s="370" t="str">
        <f ca="1">+IF(OFFSET('Hygiene Data'!$F$11,0,10*ROW('Hygiene Data'!F65))="","",OFFSET('Hygiene Data'!$F$11,0,10*ROW('Hygiene Data'!F65)))</f>
        <v/>
      </c>
      <c r="DV71" s="370" t="str">
        <f ca="1">+IF(OFFSET('Hygiene Data'!$F$12,0,10*ROW('Hygiene Data'!F65))="","",OFFSET('Hygiene Data'!$F$12,0,10*ROW('Hygiene Data'!F65)))</f>
        <v/>
      </c>
      <c r="DW71" s="370" t="str">
        <f ca="1">+IF(OFFSET('Hygiene Data'!$F$13,0,10*ROW('Hygiene Data'!F65))="","",OFFSET('Hygiene Data'!$F$13,0,10*ROW('Hygiene Data'!F65)))</f>
        <v/>
      </c>
      <c r="DX71" s="370" t="str">
        <f ca="1">+IF(OFFSET('Hygiene Data'!$G$11,0,10*ROW('Hygiene Data'!G65))="","",OFFSET('Hygiene Data'!$G$11,0,10*ROW('Hygiene Data'!G65)))</f>
        <v/>
      </c>
      <c r="DY71" s="370" t="str">
        <f ca="1">+IF(OFFSET('Hygiene Data'!$G$12,0,10*ROW('Hygiene Data'!G65))="","",OFFSET('Hygiene Data'!$G$12,0,10*ROW('Hygiene Data'!G65)))</f>
        <v/>
      </c>
      <c r="DZ71" s="370" t="str">
        <f ca="1">+IF(OFFSET('Hygiene Data'!$G$13,0,10*ROW('Hygiene Data'!G65))="","",OFFSET('Hygiene Data'!$G$13,0,10*ROW('Hygiene Data'!G65)))</f>
        <v/>
      </c>
      <c r="EA71" s="370" t="str">
        <f ca="1">+IF(OFFSET('Hygiene Data'!$H$11,0,10*ROW('Hygiene Data'!H65))="","",OFFSET('Hygiene Data'!$H$11,0,10*ROW('Hygiene Data'!H65)))</f>
        <v/>
      </c>
      <c r="EB71" s="370" t="str">
        <f ca="1">+IF(OFFSET('Hygiene Data'!$H$12,0,10*ROW('Hygiene Data'!H65))="","",OFFSET('Hygiene Data'!$H$12,0,10*ROW('Hygiene Data'!H65)))</f>
        <v/>
      </c>
      <c r="EC71" s="370" t="str">
        <f ca="1">+IF(OFFSET('Hygiene Data'!$H$13,0,10*ROW('Hygiene Data'!H65))="","",OFFSET('Hygiene Data'!$H$13,0,10*ROW('Hygiene Data'!H65)))</f>
        <v/>
      </c>
      <c r="ED71" s="370" t="str">
        <f ca="1">+IF(OFFSET('Hygiene Data'!$I$11,0,10*ROW('Hygiene Data'!I65))="","",OFFSET('Hygiene Data'!$I$11,0,10*ROW('Hygiene Data'!I65)))</f>
        <v/>
      </c>
      <c r="EE71" s="370" t="str">
        <f ca="1">+IF(OFFSET('Hygiene Data'!$I$12,0,10*ROW('Hygiene Data'!I65))="","",OFFSET('Hygiene Data'!$I$12,0,10*ROW('Hygiene Data'!I65)))</f>
        <v/>
      </c>
      <c r="EF71" s="370" t="str">
        <f ca="1">+IF(OFFSET('Hygiene Data'!$I$13,0,10*ROW('Hygiene Data'!I65))="","",OFFSET('Hygiene Data'!$I$13,0,10*ROW('Hygiene Data'!I65)))</f>
        <v/>
      </c>
    </row>
    <row r="72" spans="1:136" x14ac:dyDescent="0.25">
      <c r="A72" s="479" t="str">
        <f ca="1">+IF(OFFSET('Water Data'!$B$2,0,10*ROW('Water Data'!E66))="","",OFFSET('Water Data'!$B$2,0,10*ROW('Water Data'!E66)))</f>
        <v/>
      </c>
      <c r="B72" s="47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6" t="str">
        <f t="shared" ca="1" si="1"/>
        <v/>
      </c>
      <c r="D72" s="50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0" t="str">
        <f ca="1">+IF(OFFSET('Water Data'!$D$27,0,10*ROW('Water Data'!D66))="","",OFFSET('Water Data'!$D$27,0,10*ROW('Water Data'!D66)))</f>
        <v/>
      </c>
      <c r="BT72" s="370" t="str">
        <f ca="1">+IF(OFFSET('Water Data'!$D$28,0,10*ROW('Water Data'!D66))="","",OFFSET('Water Data'!$D$28,0,10*ROW('Water Data'!D66)))</f>
        <v/>
      </c>
      <c r="BU72" s="370" t="str">
        <f ca="1">+IF(OFFSET('Water Data'!$D$29,0,10*ROW('Water Data'!D66))="","",OFFSET('Water Data'!$D$29,0,10*ROW('Water Data'!D66)))</f>
        <v/>
      </c>
      <c r="BV72" s="370" t="str">
        <f ca="1">+IF(OFFSET('Water Data'!$E$27,0,10*ROW('Water Data'!E66))="","",OFFSET('Water Data'!$E$27,0,10*ROW('Water Data'!E66)))</f>
        <v/>
      </c>
      <c r="BW72" s="370" t="str">
        <f ca="1">+IF(OFFSET('Water Data'!$E$28,0,10*ROW('Water Data'!E66))="","",OFFSET('Water Data'!$E$28,0,10*ROW('Water Data'!E66)))</f>
        <v/>
      </c>
      <c r="BX72" s="370" t="str">
        <f ca="1">+IF(OFFSET('Water Data'!$E$29,0,10*ROW('Water Data'!E66))="","",OFFSET('Water Data'!$E$29,0,10*ROW('Water Data'!E66)))</f>
        <v/>
      </c>
      <c r="BY72" s="370" t="str">
        <f ca="1">+IF(OFFSET('Water Data'!$F$27,0,10*ROW('Water Data'!F66))="","",OFFSET('Water Data'!$F$27,0,10*ROW('Water Data'!F66)))</f>
        <v/>
      </c>
      <c r="BZ72" s="370" t="str">
        <f ca="1">+IF(OFFSET('Water Data'!$F$28,0,10*ROW('Water Data'!F66))="","",OFFSET('Water Data'!$F$28,0,10*ROW('Water Data'!F66)))</f>
        <v/>
      </c>
      <c r="CA72" s="370" t="str">
        <f ca="1">+IF(OFFSET('Water Data'!$F$29,0,10*ROW('Water Data'!F66))="","",OFFSET('Water Data'!$F$29,0,10*ROW('Water Data'!F66)))</f>
        <v/>
      </c>
      <c r="CB72" s="370" t="str">
        <f ca="1">+IF(OFFSET('Water Data'!$G$27,0,10*ROW('Water Data'!G66))="","",OFFSET('Water Data'!$G$27,0,10*ROW('Water Data'!G66)))</f>
        <v/>
      </c>
      <c r="CC72" s="370" t="str">
        <f ca="1">+IF(OFFSET('Water Data'!$G$28,0,10*ROW('Water Data'!G66))="","",OFFSET('Water Data'!$G$28,0,10*ROW('Water Data'!G66)))</f>
        <v/>
      </c>
      <c r="CD72" s="370" t="str">
        <f ca="1">+IF(OFFSET('Water Data'!$G$29,0,10*ROW('Water Data'!G66))="","",OFFSET('Water Data'!$G$29,0,10*ROW('Water Data'!G66)))</f>
        <v/>
      </c>
      <c r="CE72" s="370" t="str">
        <f ca="1">+IF(OFFSET('Water Data'!$H$27,0,10*ROW('Water Data'!H66))="","",OFFSET('Water Data'!$H$27,0,10*ROW('Water Data'!H66)))</f>
        <v/>
      </c>
      <c r="CF72" s="370" t="str">
        <f ca="1">+IF(OFFSET('Water Data'!$H$28,0,10*ROW('Water Data'!H66))="","",OFFSET('Water Data'!$H$28,0,10*ROW('Water Data'!H66)))</f>
        <v/>
      </c>
      <c r="CG72" s="370" t="str">
        <f ca="1">+IF(OFFSET('Water Data'!$H$29,0,10*ROW('Water Data'!H66))="","",OFFSET('Water Data'!$H$29,0,10*ROW('Water Data'!H66)))</f>
        <v/>
      </c>
      <c r="CH72" s="370" t="str">
        <f ca="1">+IF(OFFSET('Water Data'!$I$27,0,10*ROW('Water Data'!I66))="","",OFFSET('Water Data'!$I$27,0,10*ROW('Water Data'!I66)))</f>
        <v/>
      </c>
      <c r="CI72" s="370" t="str">
        <f ca="1">+IF(OFFSET('Water Data'!$I$28,0,10*ROW('Water Data'!I66))="","",OFFSET('Water Data'!$I$28,0,10*ROW('Water Data'!I66)))</f>
        <v/>
      </c>
      <c r="CJ72" s="370" t="str">
        <f ca="1">+IF(OFFSET('Water Data'!$I$29,0,10*ROW('Water Data'!I66))="","",OFFSET('Water Data'!$I$29,0,10*ROW('Water Data'!I66)))</f>
        <v/>
      </c>
      <c r="CK72" s="370" t="str">
        <f ca="1">+IF(OFFSET('Sanitation Data'!$D$28,0,10*ROW('Sanitation Data'!D66))="","",OFFSET('Sanitation Data'!$D$28,0,10*ROW('Sanitation Data'!D66)))</f>
        <v/>
      </c>
      <c r="CL72" s="370" t="str">
        <f ca="1">+IF(OFFSET('Sanitation Data'!$D$29,0,10*ROW('Sanitation Data'!D66))="","",OFFSET('Sanitation Data'!$D$29,0,10*ROW('Sanitation Data'!D66)))</f>
        <v/>
      </c>
      <c r="CM72" s="370" t="str">
        <f ca="1">+IF(OFFSET('Sanitation Data'!$D$30,0,10*ROW('Sanitation Data'!D66))="","",OFFSET('Sanitation Data'!$D$30,0,10*ROW('Sanitation Data'!D66)))</f>
        <v/>
      </c>
      <c r="CN72" s="370" t="str">
        <f ca="1">+IF(OFFSET('Sanitation Data'!$D$31,0,10*ROW('Sanitation Data'!D66))="","",OFFSET('Sanitation Data'!$D$31,0,10*ROW('Sanitation Data'!D66)))</f>
        <v/>
      </c>
      <c r="CO72" s="370" t="str">
        <f ca="1">+IF(OFFSET('Sanitation Data'!$D$32,0,10*ROW('Sanitation Data'!D66))="","",OFFSET('Sanitation Data'!$D$32,0,10*ROW('Sanitation Data'!D66)))</f>
        <v/>
      </c>
      <c r="CP72" s="370" t="str">
        <f ca="1">+IF(OFFSET('Sanitation Data'!$E$28,0,10*ROW('Sanitation Data'!E66))="","",OFFSET('Sanitation Data'!$E$28,0,10*ROW('Sanitation Data'!E66)))</f>
        <v/>
      </c>
      <c r="CQ72" s="370" t="str">
        <f ca="1">+IF(OFFSET('Sanitation Data'!$E$29,0,10*ROW('Sanitation Data'!E66))="","",OFFSET('Sanitation Data'!$E$29,0,10*ROW('Sanitation Data'!E66)))</f>
        <v/>
      </c>
      <c r="CR72" s="370" t="str">
        <f ca="1">+IF(OFFSET('Sanitation Data'!$E$30,0,10*ROW('Sanitation Data'!E66))="","",OFFSET('Sanitation Data'!$E$30,0,10*ROW('Sanitation Data'!E66)))</f>
        <v/>
      </c>
      <c r="CS72" s="370" t="str">
        <f ca="1">+IF(OFFSET('Sanitation Data'!$E$31,0,10*ROW('Sanitation Data'!E66))="","",OFFSET('Sanitation Data'!$E$31,0,10*ROW('Sanitation Data'!E66)))</f>
        <v/>
      </c>
      <c r="CT72" s="370" t="str">
        <f ca="1">+IF(OFFSET('Sanitation Data'!$E$32,0,10*ROW('Sanitation Data'!E66))="","",OFFSET('Sanitation Data'!$E$32,0,10*ROW('Sanitation Data'!E66)))</f>
        <v/>
      </c>
      <c r="CU72" s="370" t="str">
        <f ca="1">+IF(OFFSET('Sanitation Data'!$F$28,0,10*ROW('Sanitation Data'!F66))="","",OFFSET('Sanitation Data'!$F$28,0,10*ROW('Sanitation Data'!F66)))</f>
        <v/>
      </c>
      <c r="CV72" s="370" t="str">
        <f ca="1">+IF(OFFSET('Sanitation Data'!$F$29,0,10*ROW('Sanitation Data'!F66))="","",OFFSET('Sanitation Data'!$F$29,0,10*ROW('Sanitation Data'!F66)))</f>
        <v/>
      </c>
      <c r="CW72" s="370" t="str">
        <f ca="1">+IF(OFFSET('Sanitation Data'!$F$30,0,10*ROW('Sanitation Data'!F66))="","",OFFSET('Sanitation Data'!$F$30,0,10*ROW('Sanitation Data'!F66)))</f>
        <v/>
      </c>
      <c r="CX72" s="370" t="str">
        <f ca="1">+IF(OFFSET('Sanitation Data'!$F$31,0,10*ROW('Sanitation Data'!F66))="","",OFFSET('Sanitation Data'!$F$31,0,10*ROW('Sanitation Data'!F66)))</f>
        <v/>
      </c>
      <c r="CY72" s="370" t="str">
        <f ca="1">+IF(OFFSET('Sanitation Data'!$F$32,0,10*ROW('Sanitation Data'!F66))="","",OFFSET('Sanitation Data'!$F$32,0,10*ROW('Sanitation Data'!F66)))</f>
        <v/>
      </c>
      <c r="CZ72" s="370" t="str">
        <f ca="1">+IF(OFFSET('Sanitation Data'!$G$28,0,10*ROW('Sanitation Data'!G66))="","",OFFSET('Sanitation Data'!$G$28,0,10*ROW('Sanitation Data'!G66)))</f>
        <v/>
      </c>
      <c r="DA72" s="370" t="str">
        <f ca="1">+IF(OFFSET('Sanitation Data'!$G$29,0,10*ROW('Sanitation Data'!G66))="","",OFFSET('Sanitation Data'!$G$29,0,10*ROW('Sanitation Data'!G66)))</f>
        <v/>
      </c>
      <c r="DB72" s="370" t="str">
        <f ca="1">+IF(OFFSET('Sanitation Data'!$G$30,0,10*ROW('Sanitation Data'!G66))="","",OFFSET('Sanitation Data'!$G$30,0,10*ROW('Sanitation Data'!G66)))</f>
        <v/>
      </c>
      <c r="DC72" s="370" t="str">
        <f ca="1">+IF(OFFSET('Sanitation Data'!$G$31,0,10*ROW('Sanitation Data'!G66))="","",OFFSET('Sanitation Data'!$G$31,0,10*ROW('Sanitation Data'!G66)))</f>
        <v/>
      </c>
      <c r="DD72" s="370" t="str">
        <f ca="1">+IF(OFFSET('Sanitation Data'!$G$32,0,10*ROW('Sanitation Data'!G66))="","",OFFSET('Sanitation Data'!$G$32,0,10*ROW('Sanitation Data'!G66)))</f>
        <v/>
      </c>
      <c r="DE72" s="370" t="str">
        <f ca="1">+IF(OFFSET('Sanitation Data'!$H$28,0,10*ROW('Sanitation Data'!H66))="","",OFFSET('Sanitation Data'!$H$28,0,10*ROW('Sanitation Data'!H66)))</f>
        <v/>
      </c>
      <c r="DF72" s="370" t="str">
        <f ca="1">+IF(OFFSET('Sanitation Data'!$H$29,0,10*ROW('Sanitation Data'!H66))="","",OFFSET('Sanitation Data'!$H$29,0,10*ROW('Sanitation Data'!H66)))</f>
        <v/>
      </c>
      <c r="DG72" s="370" t="str">
        <f ca="1">+IF(OFFSET('Sanitation Data'!$H$30,0,10*ROW('Sanitation Data'!H66))="","",OFFSET('Sanitation Data'!$H$30,0,10*ROW('Sanitation Data'!H66)))</f>
        <v/>
      </c>
      <c r="DH72" s="370" t="str">
        <f ca="1">+IF(OFFSET('Sanitation Data'!$H$31,0,10*ROW('Sanitation Data'!H66))="","",OFFSET('Sanitation Data'!$H$31,0,10*ROW('Sanitation Data'!H66)))</f>
        <v/>
      </c>
      <c r="DI72" s="370" t="str">
        <f ca="1">+IF(OFFSET('Sanitation Data'!$H$32,0,10*ROW('Sanitation Data'!H66))="","",OFFSET('Sanitation Data'!$H$32,0,10*ROW('Sanitation Data'!H66)))</f>
        <v/>
      </c>
      <c r="DJ72" s="370" t="str">
        <f ca="1">+IF(OFFSET('Sanitation Data'!$I$28,0,10*ROW('Sanitation Data'!I66))="","",OFFSET('Sanitation Data'!$I$28,0,10*ROW('Sanitation Data'!I66)))</f>
        <v/>
      </c>
      <c r="DK72" s="370" t="str">
        <f ca="1">+IF(OFFSET('Sanitation Data'!$I$29,0,10*ROW('Sanitation Data'!I66))="","",OFFSET('Sanitation Data'!$I$29,0,10*ROW('Sanitation Data'!I66)))</f>
        <v/>
      </c>
      <c r="DL72" s="370" t="str">
        <f ca="1">+IF(OFFSET('Sanitation Data'!$I$30,0,10*ROW('Sanitation Data'!I66))="","",OFFSET('Sanitation Data'!$I$30,0,10*ROW('Sanitation Data'!I66)))</f>
        <v/>
      </c>
      <c r="DM72" s="370" t="str">
        <f ca="1">+IF(OFFSET('Sanitation Data'!$I$31,0,10*ROW('Sanitation Data'!I66))="","",OFFSET('Sanitation Data'!$I$31,0,10*ROW('Sanitation Data'!I66)))</f>
        <v/>
      </c>
      <c r="DN72" s="370" t="str">
        <f ca="1">+IF(OFFSET('Sanitation Data'!$I$32,0,10*ROW('Sanitation Data'!I66))="","",OFFSET('Sanitation Data'!$I$32,0,10*ROW('Sanitation Data'!I66)))</f>
        <v/>
      </c>
      <c r="DO72" s="370" t="str">
        <f ca="1">+IF(OFFSET('Hygiene Data'!$D$11,0,10*ROW('Hygiene Data'!D66))="","",OFFSET('Hygiene Data'!$D$11,0,10*ROW('Hygiene Data'!D66)))</f>
        <v/>
      </c>
      <c r="DP72" s="370" t="str">
        <f ca="1">+IF(OFFSET('Hygiene Data'!$D$12,0,10*ROW('Hygiene Data'!D66))="","",OFFSET('Hygiene Data'!$D$12,0,10*ROW('Hygiene Data'!D66)))</f>
        <v/>
      </c>
      <c r="DQ72" s="370" t="str">
        <f ca="1">+IF(OFFSET('Hygiene Data'!$D$13,0,10*ROW('Hygiene Data'!D66))="","",OFFSET('Hygiene Data'!$D$13,0,10*ROW('Hygiene Data'!D66)))</f>
        <v/>
      </c>
      <c r="DR72" s="370" t="str">
        <f ca="1">+IF(OFFSET('Hygiene Data'!$E$11,0,10*ROW('Hygiene Data'!E66))="","",OFFSET('Hygiene Data'!$E$11,0,10*ROW('Hygiene Data'!E66)))</f>
        <v/>
      </c>
      <c r="DS72" s="370" t="str">
        <f ca="1">+IF(OFFSET('Hygiene Data'!$E$12,0,10*ROW('Hygiene Data'!E66))="","",OFFSET('Hygiene Data'!$E$12,0,10*ROW('Hygiene Data'!E66)))</f>
        <v/>
      </c>
      <c r="DT72" s="370" t="str">
        <f ca="1">+IF(OFFSET('Hygiene Data'!$E$13,0,10*ROW('Hygiene Data'!E66))="","",OFFSET('Hygiene Data'!$E$13,0,10*ROW('Hygiene Data'!E66)))</f>
        <v/>
      </c>
      <c r="DU72" s="370" t="str">
        <f ca="1">+IF(OFFSET('Hygiene Data'!$F$11,0,10*ROW('Hygiene Data'!F66))="","",OFFSET('Hygiene Data'!$F$11,0,10*ROW('Hygiene Data'!F66)))</f>
        <v/>
      </c>
      <c r="DV72" s="370" t="str">
        <f ca="1">+IF(OFFSET('Hygiene Data'!$F$12,0,10*ROW('Hygiene Data'!F66))="","",OFFSET('Hygiene Data'!$F$12,0,10*ROW('Hygiene Data'!F66)))</f>
        <v/>
      </c>
      <c r="DW72" s="370" t="str">
        <f ca="1">+IF(OFFSET('Hygiene Data'!$F$13,0,10*ROW('Hygiene Data'!F66))="","",OFFSET('Hygiene Data'!$F$13,0,10*ROW('Hygiene Data'!F66)))</f>
        <v/>
      </c>
      <c r="DX72" s="370" t="str">
        <f ca="1">+IF(OFFSET('Hygiene Data'!$G$11,0,10*ROW('Hygiene Data'!G66))="","",OFFSET('Hygiene Data'!$G$11,0,10*ROW('Hygiene Data'!G66)))</f>
        <v/>
      </c>
      <c r="DY72" s="370" t="str">
        <f ca="1">+IF(OFFSET('Hygiene Data'!$G$12,0,10*ROW('Hygiene Data'!G66))="","",OFFSET('Hygiene Data'!$G$12,0,10*ROW('Hygiene Data'!G66)))</f>
        <v/>
      </c>
      <c r="DZ72" s="370" t="str">
        <f ca="1">+IF(OFFSET('Hygiene Data'!$G$13,0,10*ROW('Hygiene Data'!G66))="","",OFFSET('Hygiene Data'!$G$13,0,10*ROW('Hygiene Data'!G66)))</f>
        <v/>
      </c>
      <c r="EA72" s="370" t="str">
        <f ca="1">+IF(OFFSET('Hygiene Data'!$H$11,0,10*ROW('Hygiene Data'!H66))="","",OFFSET('Hygiene Data'!$H$11,0,10*ROW('Hygiene Data'!H66)))</f>
        <v/>
      </c>
      <c r="EB72" s="370" t="str">
        <f ca="1">+IF(OFFSET('Hygiene Data'!$H$12,0,10*ROW('Hygiene Data'!H66))="","",OFFSET('Hygiene Data'!$H$12,0,10*ROW('Hygiene Data'!H66)))</f>
        <v/>
      </c>
      <c r="EC72" s="370" t="str">
        <f ca="1">+IF(OFFSET('Hygiene Data'!$H$13,0,10*ROW('Hygiene Data'!H66))="","",OFFSET('Hygiene Data'!$H$13,0,10*ROW('Hygiene Data'!H66)))</f>
        <v/>
      </c>
      <c r="ED72" s="370" t="str">
        <f ca="1">+IF(OFFSET('Hygiene Data'!$I$11,0,10*ROW('Hygiene Data'!I66))="","",OFFSET('Hygiene Data'!$I$11,0,10*ROW('Hygiene Data'!I66)))</f>
        <v/>
      </c>
      <c r="EE72" s="370" t="str">
        <f ca="1">+IF(OFFSET('Hygiene Data'!$I$12,0,10*ROW('Hygiene Data'!I66))="","",OFFSET('Hygiene Data'!$I$12,0,10*ROW('Hygiene Data'!I66)))</f>
        <v/>
      </c>
      <c r="EF72" s="370" t="str">
        <f ca="1">+IF(OFFSET('Hygiene Data'!$I$13,0,10*ROW('Hygiene Data'!I66))="","",OFFSET('Hygiene Data'!$I$13,0,10*ROW('Hygiene Data'!I66)))</f>
        <v/>
      </c>
    </row>
    <row r="73" spans="1:136" x14ac:dyDescent="0.25">
      <c r="A73" s="479" t="str">
        <f ca="1">+IF(OFFSET('Water Data'!$B$2,0,10*ROW('Water Data'!E67))="","",OFFSET('Water Data'!$B$2,0,10*ROW('Water Data'!E67)))</f>
        <v/>
      </c>
      <c r="B73" s="47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6" t="str">
        <f t="shared" ca="1" si="1"/>
        <v/>
      </c>
      <c r="D73" s="50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0" t="str">
        <f ca="1">+IF(OFFSET('Water Data'!$D$27,0,10*ROW('Water Data'!D67))="","",OFFSET('Water Data'!$D$27,0,10*ROW('Water Data'!D67)))</f>
        <v/>
      </c>
      <c r="BT73" s="370" t="str">
        <f ca="1">+IF(OFFSET('Water Data'!$D$28,0,10*ROW('Water Data'!D67))="","",OFFSET('Water Data'!$D$28,0,10*ROW('Water Data'!D67)))</f>
        <v/>
      </c>
      <c r="BU73" s="370" t="str">
        <f ca="1">+IF(OFFSET('Water Data'!$D$29,0,10*ROW('Water Data'!D67))="","",OFFSET('Water Data'!$D$29,0,10*ROW('Water Data'!D67)))</f>
        <v/>
      </c>
      <c r="BV73" s="370" t="str">
        <f ca="1">+IF(OFFSET('Water Data'!$E$27,0,10*ROW('Water Data'!E67))="","",OFFSET('Water Data'!$E$27,0,10*ROW('Water Data'!E67)))</f>
        <v/>
      </c>
      <c r="BW73" s="370" t="str">
        <f ca="1">+IF(OFFSET('Water Data'!$E$28,0,10*ROW('Water Data'!E67))="","",OFFSET('Water Data'!$E$28,0,10*ROW('Water Data'!E67)))</f>
        <v/>
      </c>
      <c r="BX73" s="370" t="str">
        <f ca="1">+IF(OFFSET('Water Data'!$E$29,0,10*ROW('Water Data'!E67))="","",OFFSET('Water Data'!$E$29,0,10*ROW('Water Data'!E67)))</f>
        <v/>
      </c>
      <c r="BY73" s="370" t="str">
        <f ca="1">+IF(OFFSET('Water Data'!$F$27,0,10*ROW('Water Data'!F67))="","",OFFSET('Water Data'!$F$27,0,10*ROW('Water Data'!F67)))</f>
        <v/>
      </c>
      <c r="BZ73" s="370" t="str">
        <f ca="1">+IF(OFFSET('Water Data'!$F$28,0,10*ROW('Water Data'!F67))="","",OFFSET('Water Data'!$F$28,0,10*ROW('Water Data'!F67)))</f>
        <v/>
      </c>
      <c r="CA73" s="370" t="str">
        <f ca="1">+IF(OFFSET('Water Data'!$F$29,0,10*ROW('Water Data'!F67))="","",OFFSET('Water Data'!$F$29,0,10*ROW('Water Data'!F67)))</f>
        <v/>
      </c>
      <c r="CB73" s="370" t="str">
        <f ca="1">+IF(OFFSET('Water Data'!$G$27,0,10*ROW('Water Data'!G67))="","",OFFSET('Water Data'!$G$27,0,10*ROW('Water Data'!G67)))</f>
        <v/>
      </c>
      <c r="CC73" s="370" t="str">
        <f ca="1">+IF(OFFSET('Water Data'!$G$28,0,10*ROW('Water Data'!G67))="","",OFFSET('Water Data'!$G$28,0,10*ROW('Water Data'!G67)))</f>
        <v/>
      </c>
      <c r="CD73" s="370" t="str">
        <f ca="1">+IF(OFFSET('Water Data'!$G$29,0,10*ROW('Water Data'!G67))="","",OFFSET('Water Data'!$G$29,0,10*ROW('Water Data'!G67)))</f>
        <v/>
      </c>
      <c r="CE73" s="370" t="str">
        <f ca="1">+IF(OFFSET('Water Data'!$H$27,0,10*ROW('Water Data'!H67))="","",OFFSET('Water Data'!$H$27,0,10*ROW('Water Data'!H67)))</f>
        <v/>
      </c>
      <c r="CF73" s="370" t="str">
        <f ca="1">+IF(OFFSET('Water Data'!$H$28,0,10*ROW('Water Data'!H67))="","",OFFSET('Water Data'!$H$28,0,10*ROW('Water Data'!H67)))</f>
        <v/>
      </c>
      <c r="CG73" s="370" t="str">
        <f ca="1">+IF(OFFSET('Water Data'!$H$29,0,10*ROW('Water Data'!H67))="","",OFFSET('Water Data'!$H$29,0,10*ROW('Water Data'!H67)))</f>
        <v/>
      </c>
      <c r="CH73" s="370" t="str">
        <f ca="1">+IF(OFFSET('Water Data'!$I$27,0,10*ROW('Water Data'!I67))="","",OFFSET('Water Data'!$I$27,0,10*ROW('Water Data'!I67)))</f>
        <v/>
      </c>
      <c r="CI73" s="370" t="str">
        <f ca="1">+IF(OFFSET('Water Data'!$I$28,0,10*ROW('Water Data'!I67))="","",OFFSET('Water Data'!$I$28,0,10*ROW('Water Data'!I67)))</f>
        <v/>
      </c>
      <c r="CJ73" s="370" t="str">
        <f ca="1">+IF(OFFSET('Water Data'!$I$29,0,10*ROW('Water Data'!I67))="","",OFFSET('Water Data'!$I$29,0,10*ROW('Water Data'!I67)))</f>
        <v/>
      </c>
      <c r="CK73" s="370" t="str">
        <f ca="1">+IF(OFFSET('Sanitation Data'!$D$28,0,10*ROW('Sanitation Data'!D67))="","",OFFSET('Sanitation Data'!$D$28,0,10*ROW('Sanitation Data'!D67)))</f>
        <v/>
      </c>
      <c r="CL73" s="370" t="str">
        <f ca="1">+IF(OFFSET('Sanitation Data'!$D$29,0,10*ROW('Sanitation Data'!D67))="","",OFFSET('Sanitation Data'!$D$29,0,10*ROW('Sanitation Data'!D67)))</f>
        <v/>
      </c>
      <c r="CM73" s="370" t="str">
        <f ca="1">+IF(OFFSET('Sanitation Data'!$D$30,0,10*ROW('Sanitation Data'!D67))="","",OFFSET('Sanitation Data'!$D$30,0,10*ROW('Sanitation Data'!D67)))</f>
        <v/>
      </c>
      <c r="CN73" s="370" t="str">
        <f ca="1">+IF(OFFSET('Sanitation Data'!$D$31,0,10*ROW('Sanitation Data'!D67))="","",OFFSET('Sanitation Data'!$D$31,0,10*ROW('Sanitation Data'!D67)))</f>
        <v/>
      </c>
      <c r="CO73" s="370" t="str">
        <f ca="1">+IF(OFFSET('Sanitation Data'!$D$32,0,10*ROW('Sanitation Data'!D67))="","",OFFSET('Sanitation Data'!$D$32,0,10*ROW('Sanitation Data'!D67)))</f>
        <v/>
      </c>
      <c r="CP73" s="370" t="str">
        <f ca="1">+IF(OFFSET('Sanitation Data'!$E$28,0,10*ROW('Sanitation Data'!E67))="","",OFFSET('Sanitation Data'!$E$28,0,10*ROW('Sanitation Data'!E67)))</f>
        <v/>
      </c>
      <c r="CQ73" s="370" t="str">
        <f ca="1">+IF(OFFSET('Sanitation Data'!$E$29,0,10*ROW('Sanitation Data'!E67))="","",OFFSET('Sanitation Data'!$E$29,0,10*ROW('Sanitation Data'!E67)))</f>
        <v/>
      </c>
      <c r="CR73" s="370" t="str">
        <f ca="1">+IF(OFFSET('Sanitation Data'!$E$30,0,10*ROW('Sanitation Data'!E67))="","",OFFSET('Sanitation Data'!$E$30,0,10*ROW('Sanitation Data'!E67)))</f>
        <v/>
      </c>
      <c r="CS73" s="370" t="str">
        <f ca="1">+IF(OFFSET('Sanitation Data'!$E$31,0,10*ROW('Sanitation Data'!E67))="","",OFFSET('Sanitation Data'!$E$31,0,10*ROW('Sanitation Data'!E67)))</f>
        <v/>
      </c>
      <c r="CT73" s="370" t="str">
        <f ca="1">+IF(OFFSET('Sanitation Data'!$E$32,0,10*ROW('Sanitation Data'!E67))="","",OFFSET('Sanitation Data'!$E$32,0,10*ROW('Sanitation Data'!E67)))</f>
        <v/>
      </c>
      <c r="CU73" s="370" t="str">
        <f ca="1">+IF(OFFSET('Sanitation Data'!$F$28,0,10*ROW('Sanitation Data'!F67))="","",OFFSET('Sanitation Data'!$F$28,0,10*ROW('Sanitation Data'!F67)))</f>
        <v/>
      </c>
      <c r="CV73" s="370" t="str">
        <f ca="1">+IF(OFFSET('Sanitation Data'!$F$29,0,10*ROW('Sanitation Data'!F67))="","",OFFSET('Sanitation Data'!$F$29,0,10*ROW('Sanitation Data'!F67)))</f>
        <v/>
      </c>
      <c r="CW73" s="370" t="str">
        <f ca="1">+IF(OFFSET('Sanitation Data'!$F$30,0,10*ROW('Sanitation Data'!F67))="","",OFFSET('Sanitation Data'!$F$30,0,10*ROW('Sanitation Data'!F67)))</f>
        <v/>
      </c>
      <c r="CX73" s="370" t="str">
        <f ca="1">+IF(OFFSET('Sanitation Data'!$F$31,0,10*ROW('Sanitation Data'!F67))="","",OFFSET('Sanitation Data'!$F$31,0,10*ROW('Sanitation Data'!F67)))</f>
        <v/>
      </c>
      <c r="CY73" s="370" t="str">
        <f ca="1">+IF(OFFSET('Sanitation Data'!$F$32,0,10*ROW('Sanitation Data'!F67))="","",OFFSET('Sanitation Data'!$F$32,0,10*ROW('Sanitation Data'!F67)))</f>
        <v/>
      </c>
      <c r="CZ73" s="370" t="str">
        <f ca="1">+IF(OFFSET('Sanitation Data'!$G$28,0,10*ROW('Sanitation Data'!G67))="","",OFFSET('Sanitation Data'!$G$28,0,10*ROW('Sanitation Data'!G67)))</f>
        <v/>
      </c>
      <c r="DA73" s="370" t="str">
        <f ca="1">+IF(OFFSET('Sanitation Data'!$G$29,0,10*ROW('Sanitation Data'!G67))="","",OFFSET('Sanitation Data'!$G$29,0,10*ROW('Sanitation Data'!G67)))</f>
        <v/>
      </c>
      <c r="DB73" s="370" t="str">
        <f ca="1">+IF(OFFSET('Sanitation Data'!$G$30,0,10*ROW('Sanitation Data'!G67))="","",OFFSET('Sanitation Data'!$G$30,0,10*ROW('Sanitation Data'!G67)))</f>
        <v/>
      </c>
      <c r="DC73" s="370" t="str">
        <f ca="1">+IF(OFFSET('Sanitation Data'!$G$31,0,10*ROW('Sanitation Data'!G67))="","",OFFSET('Sanitation Data'!$G$31,0,10*ROW('Sanitation Data'!G67)))</f>
        <v/>
      </c>
      <c r="DD73" s="370" t="str">
        <f ca="1">+IF(OFFSET('Sanitation Data'!$G$32,0,10*ROW('Sanitation Data'!G67))="","",OFFSET('Sanitation Data'!$G$32,0,10*ROW('Sanitation Data'!G67)))</f>
        <v/>
      </c>
      <c r="DE73" s="370" t="str">
        <f ca="1">+IF(OFFSET('Sanitation Data'!$H$28,0,10*ROW('Sanitation Data'!H67))="","",OFFSET('Sanitation Data'!$H$28,0,10*ROW('Sanitation Data'!H67)))</f>
        <v/>
      </c>
      <c r="DF73" s="370" t="str">
        <f ca="1">+IF(OFFSET('Sanitation Data'!$H$29,0,10*ROW('Sanitation Data'!H67))="","",OFFSET('Sanitation Data'!$H$29,0,10*ROW('Sanitation Data'!H67)))</f>
        <v/>
      </c>
      <c r="DG73" s="370" t="str">
        <f ca="1">+IF(OFFSET('Sanitation Data'!$H$30,0,10*ROW('Sanitation Data'!H67))="","",OFFSET('Sanitation Data'!$H$30,0,10*ROW('Sanitation Data'!H67)))</f>
        <v/>
      </c>
      <c r="DH73" s="370" t="str">
        <f ca="1">+IF(OFFSET('Sanitation Data'!$H$31,0,10*ROW('Sanitation Data'!H67))="","",OFFSET('Sanitation Data'!$H$31,0,10*ROW('Sanitation Data'!H67)))</f>
        <v/>
      </c>
      <c r="DI73" s="370" t="str">
        <f ca="1">+IF(OFFSET('Sanitation Data'!$H$32,0,10*ROW('Sanitation Data'!H67))="","",OFFSET('Sanitation Data'!$H$32,0,10*ROW('Sanitation Data'!H67)))</f>
        <v/>
      </c>
      <c r="DJ73" s="370" t="str">
        <f ca="1">+IF(OFFSET('Sanitation Data'!$I$28,0,10*ROW('Sanitation Data'!I67))="","",OFFSET('Sanitation Data'!$I$28,0,10*ROW('Sanitation Data'!I67)))</f>
        <v/>
      </c>
      <c r="DK73" s="370" t="str">
        <f ca="1">+IF(OFFSET('Sanitation Data'!$I$29,0,10*ROW('Sanitation Data'!I67))="","",OFFSET('Sanitation Data'!$I$29,0,10*ROW('Sanitation Data'!I67)))</f>
        <v/>
      </c>
      <c r="DL73" s="370" t="str">
        <f ca="1">+IF(OFFSET('Sanitation Data'!$I$30,0,10*ROW('Sanitation Data'!I67))="","",OFFSET('Sanitation Data'!$I$30,0,10*ROW('Sanitation Data'!I67)))</f>
        <v/>
      </c>
      <c r="DM73" s="370" t="str">
        <f ca="1">+IF(OFFSET('Sanitation Data'!$I$31,0,10*ROW('Sanitation Data'!I67))="","",OFFSET('Sanitation Data'!$I$31,0,10*ROW('Sanitation Data'!I67)))</f>
        <v/>
      </c>
      <c r="DN73" s="370" t="str">
        <f ca="1">+IF(OFFSET('Sanitation Data'!$I$32,0,10*ROW('Sanitation Data'!I67))="","",OFFSET('Sanitation Data'!$I$32,0,10*ROW('Sanitation Data'!I67)))</f>
        <v/>
      </c>
      <c r="DO73" s="370" t="str">
        <f ca="1">+IF(OFFSET('Hygiene Data'!$D$11,0,10*ROW('Hygiene Data'!D67))="","",OFFSET('Hygiene Data'!$D$11,0,10*ROW('Hygiene Data'!D67)))</f>
        <v/>
      </c>
      <c r="DP73" s="370" t="str">
        <f ca="1">+IF(OFFSET('Hygiene Data'!$D$12,0,10*ROW('Hygiene Data'!D67))="","",OFFSET('Hygiene Data'!$D$12,0,10*ROW('Hygiene Data'!D67)))</f>
        <v/>
      </c>
      <c r="DQ73" s="370" t="str">
        <f ca="1">+IF(OFFSET('Hygiene Data'!$D$13,0,10*ROW('Hygiene Data'!D67))="","",OFFSET('Hygiene Data'!$D$13,0,10*ROW('Hygiene Data'!D67)))</f>
        <v/>
      </c>
      <c r="DR73" s="370" t="str">
        <f ca="1">+IF(OFFSET('Hygiene Data'!$E$11,0,10*ROW('Hygiene Data'!E67))="","",OFFSET('Hygiene Data'!$E$11,0,10*ROW('Hygiene Data'!E67)))</f>
        <v/>
      </c>
      <c r="DS73" s="370" t="str">
        <f ca="1">+IF(OFFSET('Hygiene Data'!$E$12,0,10*ROW('Hygiene Data'!E67))="","",OFFSET('Hygiene Data'!$E$12,0,10*ROW('Hygiene Data'!E67)))</f>
        <v/>
      </c>
      <c r="DT73" s="370" t="str">
        <f ca="1">+IF(OFFSET('Hygiene Data'!$E$13,0,10*ROW('Hygiene Data'!E67))="","",OFFSET('Hygiene Data'!$E$13,0,10*ROW('Hygiene Data'!E67)))</f>
        <v/>
      </c>
      <c r="DU73" s="370" t="str">
        <f ca="1">+IF(OFFSET('Hygiene Data'!$F$11,0,10*ROW('Hygiene Data'!F67))="","",OFFSET('Hygiene Data'!$F$11,0,10*ROW('Hygiene Data'!F67)))</f>
        <v/>
      </c>
      <c r="DV73" s="370" t="str">
        <f ca="1">+IF(OFFSET('Hygiene Data'!$F$12,0,10*ROW('Hygiene Data'!F67))="","",OFFSET('Hygiene Data'!$F$12,0,10*ROW('Hygiene Data'!F67)))</f>
        <v/>
      </c>
      <c r="DW73" s="370" t="str">
        <f ca="1">+IF(OFFSET('Hygiene Data'!$F$13,0,10*ROW('Hygiene Data'!F67))="","",OFFSET('Hygiene Data'!$F$13,0,10*ROW('Hygiene Data'!F67)))</f>
        <v/>
      </c>
      <c r="DX73" s="370" t="str">
        <f ca="1">+IF(OFFSET('Hygiene Data'!$G$11,0,10*ROW('Hygiene Data'!G67))="","",OFFSET('Hygiene Data'!$G$11,0,10*ROW('Hygiene Data'!G67)))</f>
        <v/>
      </c>
      <c r="DY73" s="370" t="str">
        <f ca="1">+IF(OFFSET('Hygiene Data'!$G$12,0,10*ROW('Hygiene Data'!G67))="","",OFFSET('Hygiene Data'!$G$12,0,10*ROW('Hygiene Data'!G67)))</f>
        <v/>
      </c>
      <c r="DZ73" s="370" t="str">
        <f ca="1">+IF(OFFSET('Hygiene Data'!$G$13,0,10*ROW('Hygiene Data'!G67))="","",OFFSET('Hygiene Data'!$G$13,0,10*ROW('Hygiene Data'!G67)))</f>
        <v/>
      </c>
      <c r="EA73" s="370" t="str">
        <f ca="1">+IF(OFFSET('Hygiene Data'!$H$11,0,10*ROW('Hygiene Data'!H67))="","",OFFSET('Hygiene Data'!$H$11,0,10*ROW('Hygiene Data'!H67)))</f>
        <v/>
      </c>
      <c r="EB73" s="370" t="str">
        <f ca="1">+IF(OFFSET('Hygiene Data'!$H$12,0,10*ROW('Hygiene Data'!H67))="","",OFFSET('Hygiene Data'!$H$12,0,10*ROW('Hygiene Data'!H67)))</f>
        <v/>
      </c>
      <c r="EC73" s="370" t="str">
        <f ca="1">+IF(OFFSET('Hygiene Data'!$H$13,0,10*ROW('Hygiene Data'!H67))="","",OFFSET('Hygiene Data'!$H$13,0,10*ROW('Hygiene Data'!H67)))</f>
        <v/>
      </c>
      <c r="ED73" s="370" t="str">
        <f ca="1">+IF(OFFSET('Hygiene Data'!$I$11,0,10*ROW('Hygiene Data'!I67))="","",OFFSET('Hygiene Data'!$I$11,0,10*ROW('Hygiene Data'!I67)))</f>
        <v/>
      </c>
      <c r="EE73" s="370" t="str">
        <f ca="1">+IF(OFFSET('Hygiene Data'!$I$12,0,10*ROW('Hygiene Data'!I67))="","",OFFSET('Hygiene Data'!$I$12,0,10*ROW('Hygiene Data'!I67)))</f>
        <v/>
      </c>
      <c r="EF73" s="370" t="str">
        <f ca="1">+IF(OFFSET('Hygiene Data'!$I$13,0,10*ROW('Hygiene Data'!I67))="","",OFFSET('Hygiene Data'!$I$13,0,10*ROW('Hygiene Data'!I67)))</f>
        <v/>
      </c>
    </row>
    <row r="74" spans="1:136" x14ac:dyDescent="0.25">
      <c r="A74" s="479" t="str">
        <f ca="1">+IF(OFFSET('Water Data'!$B$2,0,10*ROW('Water Data'!E68))="","",OFFSET('Water Data'!$B$2,0,10*ROW('Water Data'!E68)))</f>
        <v/>
      </c>
      <c r="B74" s="47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6" t="str">
        <f t="shared" ca="1" si="1"/>
        <v/>
      </c>
      <c r="D74" s="50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0" t="str">
        <f ca="1">+IF(OFFSET('Water Data'!$D$27,0,10*ROW('Water Data'!D68))="","",OFFSET('Water Data'!$D$27,0,10*ROW('Water Data'!D68)))</f>
        <v/>
      </c>
      <c r="BT74" s="370" t="str">
        <f ca="1">+IF(OFFSET('Water Data'!$D$28,0,10*ROW('Water Data'!D68))="","",OFFSET('Water Data'!$D$28,0,10*ROW('Water Data'!D68)))</f>
        <v/>
      </c>
      <c r="BU74" s="370" t="str">
        <f ca="1">+IF(OFFSET('Water Data'!$D$29,0,10*ROW('Water Data'!D68))="","",OFFSET('Water Data'!$D$29,0,10*ROW('Water Data'!D68)))</f>
        <v/>
      </c>
      <c r="BV74" s="370" t="str">
        <f ca="1">+IF(OFFSET('Water Data'!$E$27,0,10*ROW('Water Data'!E68))="","",OFFSET('Water Data'!$E$27,0,10*ROW('Water Data'!E68)))</f>
        <v/>
      </c>
      <c r="BW74" s="370" t="str">
        <f ca="1">+IF(OFFSET('Water Data'!$E$28,0,10*ROW('Water Data'!E68))="","",OFFSET('Water Data'!$E$28,0,10*ROW('Water Data'!E68)))</f>
        <v/>
      </c>
      <c r="BX74" s="370" t="str">
        <f ca="1">+IF(OFFSET('Water Data'!$E$29,0,10*ROW('Water Data'!E68))="","",OFFSET('Water Data'!$E$29,0,10*ROW('Water Data'!E68)))</f>
        <v/>
      </c>
      <c r="BY74" s="370" t="str">
        <f ca="1">+IF(OFFSET('Water Data'!$F$27,0,10*ROW('Water Data'!F68))="","",OFFSET('Water Data'!$F$27,0,10*ROW('Water Data'!F68)))</f>
        <v/>
      </c>
      <c r="BZ74" s="370" t="str">
        <f ca="1">+IF(OFFSET('Water Data'!$F$28,0,10*ROW('Water Data'!F68))="","",OFFSET('Water Data'!$F$28,0,10*ROW('Water Data'!F68)))</f>
        <v/>
      </c>
      <c r="CA74" s="370" t="str">
        <f ca="1">+IF(OFFSET('Water Data'!$F$29,0,10*ROW('Water Data'!F68))="","",OFFSET('Water Data'!$F$29,0,10*ROW('Water Data'!F68)))</f>
        <v/>
      </c>
      <c r="CB74" s="370" t="str">
        <f ca="1">+IF(OFFSET('Water Data'!$G$27,0,10*ROW('Water Data'!G68))="","",OFFSET('Water Data'!$G$27,0,10*ROW('Water Data'!G68)))</f>
        <v/>
      </c>
      <c r="CC74" s="370" t="str">
        <f ca="1">+IF(OFFSET('Water Data'!$G$28,0,10*ROW('Water Data'!G68))="","",OFFSET('Water Data'!$G$28,0,10*ROW('Water Data'!G68)))</f>
        <v/>
      </c>
      <c r="CD74" s="370" t="str">
        <f ca="1">+IF(OFFSET('Water Data'!$G$29,0,10*ROW('Water Data'!G68))="","",OFFSET('Water Data'!$G$29,0,10*ROW('Water Data'!G68)))</f>
        <v/>
      </c>
      <c r="CE74" s="370" t="str">
        <f ca="1">+IF(OFFSET('Water Data'!$H$27,0,10*ROW('Water Data'!H68))="","",OFFSET('Water Data'!$H$27,0,10*ROW('Water Data'!H68)))</f>
        <v/>
      </c>
      <c r="CF74" s="370" t="str">
        <f ca="1">+IF(OFFSET('Water Data'!$H$28,0,10*ROW('Water Data'!H68))="","",OFFSET('Water Data'!$H$28,0,10*ROW('Water Data'!H68)))</f>
        <v/>
      </c>
      <c r="CG74" s="370" t="str">
        <f ca="1">+IF(OFFSET('Water Data'!$H$29,0,10*ROW('Water Data'!H68))="","",OFFSET('Water Data'!$H$29,0,10*ROW('Water Data'!H68)))</f>
        <v/>
      </c>
      <c r="CH74" s="370" t="str">
        <f ca="1">+IF(OFFSET('Water Data'!$I$27,0,10*ROW('Water Data'!I68))="","",OFFSET('Water Data'!$I$27,0,10*ROW('Water Data'!I68)))</f>
        <v/>
      </c>
      <c r="CI74" s="370" t="str">
        <f ca="1">+IF(OFFSET('Water Data'!$I$28,0,10*ROW('Water Data'!I68))="","",OFFSET('Water Data'!$I$28,0,10*ROW('Water Data'!I68)))</f>
        <v/>
      </c>
      <c r="CJ74" s="370" t="str">
        <f ca="1">+IF(OFFSET('Water Data'!$I$29,0,10*ROW('Water Data'!I68))="","",OFFSET('Water Data'!$I$29,0,10*ROW('Water Data'!I68)))</f>
        <v/>
      </c>
      <c r="CK74" s="370" t="str">
        <f ca="1">+IF(OFFSET('Sanitation Data'!$D$28,0,10*ROW('Sanitation Data'!D68))="","",OFFSET('Sanitation Data'!$D$28,0,10*ROW('Sanitation Data'!D68)))</f>
        <v/>
      </c>
      <c r="CL74" s="370" t="str">
        <f ca="1">+IF(OFFSET('Sanitation Data'!$D$29,0,10*ROW('Sanitation Data'!D68))="","",OFFSET('Sanitation Data'!$D$29,0,10*ROW('Sanitation Data'!D68)))</f>
        <v/>
      </c>
      <c r="CM74" s="370" t="str">
        <f ca="1">+IF(OFFSET('Sanitation Data'!$D$30,0,10*ROW('Sanitation Data'!D68))="","",OFFSET('Sanitation Data'!$D$30,0,10*ROW('Sanitation Data'!D68)))</f>
        <v/>
      </c>
      <c r="CN74" s="370" t="str">
        <f ca="1">+IF(OFFSET('Sanitation Data'!$D$31,0,10*ROW('Sanitation Data'!D68))="","",OFFSET('Sanitation Data'!$D$31,0,10*ROW('Sanitation Data'!D68)))</f>
        <v/>
      </c>
      <c r="CO74" s="370" t="str">
        <f ca="1">+IF(OFFSET('Sanitation Data'!$D$32,0,10*ROW('Sanitation Data'!D68))="","",OFFSET('Sanitation Data'!$D$32,0,10*ROW('Sanitation Data'!D68)))</f>
        <v/>
      </c>
      <c r="CP74" s="370" t="str">
        <f ca="1">+IF(OFFSET('Sanitation Data'!$E$28,0,10*ROW('Sanitation Data'!E68))="","",OFFSET('Sanitation Data'!$E$28,0,10*ROW('Sanitation Data'!E68)))</f>
        <v/>
      </c>
      <c r="CQ74" s="370" t="str">
        <f ca="1">+IF(OFFSET('Sanitation Data'!$E$29,0,10*ROW('Sanitation Data'!E68))="","",OFFSET('Sanitation Data'!$E$29,0,10*ROW('Sanitation Data'!E68)))</f>
        <v/>
      </c>
      <c r="CR74" s="370" t="str">
        <f ca="1">+IF(OFFSET('Sanitation Data'!$E$30,0,10*ROW('Sanitation Data'!E68))="","",OFFSET('Sanitation Data'!$E$30,0,10*ROW('Sanitation Data'!E68)))</f>
        <v/>
      </c>
      <c r="CS74" s="370" t="str">
        <f ca="1">+IF(OFFSET('Sanitation Data'!$E$31,0,10*ROW('Sanitation Data'!E68))="","",OFFSET('Sanitation Data'!$E$31,0,10*ROW('Sanitation Data'!E68)))</f>
        <v/>
      </c>
      <c r="CT74" s="370" t="str">
        <f ca="1">+IF(OFFSET('Sanitation Data'!$E$32,0,10*ROW('Sanitation Data'!E68))="","",OFFSET('Sanitation Data'!$E$32,0,10*ROW('Sanitation Data'!E68)))</f>
        <v/>
      </c>
      <c r="CU74" s="370" t="str">
        <f ca="1">+IF(OFFSET('Sanitation Data'!$F$28,0,10*ROW('Sanitation Data'!F68))="","",OFFSET('Sanitation Data'!$F$28,0,10*ROW('Sanitation Data'!F68)))</f>
        <v/>
      </c>
      <c r="CV74" s="370" t="str">
        <f ca="1">+IF(OFFSET('Sanitation Data'!$F$29,0,10*ROW('Sanitation Data'!F68))="","",OFFSET('Sanitation Data'!$F$29,0,10*ROW('Sanitation Data'!F68)))</f>
        <v/>
      </c>
      <c r="CW74" s="370" t="str">
        <f ca="1">+IF(OFFSET('Sanitation Data'!$F$30,0,10*ROW('Sanitation Data'!F68))="","",OFFSET('Sanitation Data'!$F$30,0,10*ROW('Sanitation Data'!F68)))</f>
        <v/>
      </c>
      <c r="CX74" s="370" t="str">
        <f ca="1">+IF(OFFSET('Sanitation Data'!$F$31,0,10*ROW('Sanitation Data'!F68))="","",OFFSET('Sanitation Data'!$F$31,0,10*ROW('Sanitation Data'!F68)))</f>
        <v/>
      </c>
      <c r="CY74" s="370" t="str">
        <f ca="1">+IF(OFFSET('Sanitation Data'!$F$32,0,10*ROW('Sanitation Data'!F68))="","",OFFSET('Sanitation Data'!$F$32,0,10*ROW('Sanitation Data'!F68)))</f>
        <v/>
      </c>
      <c r="CZ74" s="370" t="str">
        <f ca="1">+IF(OFFSET('Sanitation Data'!$G$28,0,10*ROW('Sanitation Data'!G68))="","",OFFSET('Sanitation Data'!$G$28,0,10*ROW('Sanitation Data'!G68)))</f>
        <v/>
      </c>
      <c r="DA74" s="370" t="str">
        <f ca="1">+IF(OFFSET('Sanitation Data'!$G$29,0,10*ROW('Sanitation Data'!G68))="","",OFFSET('Sanitation Data'!$G$29,0,10*ROW('Sanitation Data'!G68)))</f>
        <v/>
      </c>
      <c r="DB74" s="370" t="str">
        <f ca="1">+IF(OFFSET('Sanitation Data'!$G$30,0,10*ROW('Sanitation Data'!G68))="","",OFFSET('Sanitation Data'!$G$30,0,10*ROW('Sanitation Data'!G68)))</f>
        <v/>
      </c>
      <c r="DC74" s="370" t="str">
        <f ca="1">+IF(OFFSET('Sanitation Data'!$G$31,0,10*ROW('Sanitation Data'!G68))="","",OFFSET('Sanitation Data'!$G$31,0,10*ROW('Sanitation Data'!G68)))</f>
        <v/>
      </c>
      <c r="DD74" s="370" t="str">
        <f ca="1">+IF(OFFSET('Sanitation Data'!$G$32,0,10*ROW('Sanitation Data'!G68))="","",OFFSET('Sanitation Data'!$G$32,0,10*ROW('Sanitation Data'!G68)))</f>
        <v/>
      </c>
      <c r="DE74" s="370" t="str">
        <f ca="1">+IF(OFFSET('Sanitation Data'!$H$28,0,10*ROW('Sanitation Data'!H68))="","",OFFSET('Sanitation Data'!$H$28,0,10*ROW('Sanitation Data'!H68)))</f>
        <v/>
      </c>
      <c r="DF74" s="370" t="str">
        <f ca="1">+IF(OFFSET('Sanitation Data'!$H$29,0,10*ROW('Sanitation Data'!H68))="","",OFFSET('Sanitation Data'!$H$29,0,10*ROW('Sanitation Data'!H68)))</f>
        <v/>
      </c>
      <c r="DG74" s="370" t="str">
        <f ca="1">+IF(OFFSET('Sanitation Data'!$H$30,0,10*ROW('Sanitation Data'!H68))="","",OFFSET('Sanitation Data'!$H$30,0,10*ROW('Sanitation Data'!H68)))</f>
        <v/>
      </c>
      <c r="DH74" s="370" t="str">
        <f ca="1">+IF(OFFSET('Sanitation Data'!$H$31,0,10*ROW('Sanitation Data'!H68))="","",OFFSET('Sanitation Data'!$H$31,0,10*ROW('Sanitation Data'!H68)))</f>
        <v/>
      </c>
      <c r="DI74" s="370" t="str">
        <f ca="1">+IF(OFFSET('Sanitation Data'!$H$32,0,10*ROW('Sanitation Data'!H68))="","",OFFSET('Sanitation Data'!$H$32,0,10*ROW('Sanitation Data'!H68)))</f>
        <v/>
      </c>
      <c r="DJ74" s="370" t="str">
        <f ca="1">+IF(OFFSET('Sanitation Data'!$I$28,0,10*ROW('Sanitation Data'!I68))="","",OFFSET('Sanitation Data'!$I$28,0,10*ROW('Sanitation Data'!I68)))</f>
        <v/>
      </c>
      <c r="DK74" s="370" t="str">
        <f ca="1">+IF(OFFSET('Sanitation Data'!$I$29,0,10*ROW('Sanitation Data'!I68))="","",OFFSET('Sanitation Data'!$I$29,0,10*ROW('Sanitation Data'!I68)))</f>
        <v/>
      </c>
      <c r="DL74" s="370" t="str">
        <f ca="1">+IF(OFFSET('Sanitation Data'!$I$30,0,10*ROW('Sanitation Data'!I68))="","",OFFSET('Sanitation Data'!$I$30,0,10*ROW('Sanitation Data'!I68)))</f>
        <v/>
      </c>
      <c r="DM74" s="370" t="str">
        <f ca="1">+IF(OFFSET('Sanitation Data'!$I$31,0,10*ROW('Sanitation Data'!I68))="","",OFFSET('Sanitation Data'!$I$31,0,10*ROW('Sanitation Data'!I68)))</f>
        <v/>
      </c>
      <c r="DN74" s="370" t="str">
        <f ca="1">+IF(OFFSET('Sanitation Data'!$I$32,0,10*ROW('Sanitation Data'!I68))="","",OFFSET('Sanitation Data'!$I$32,0,10*ROW('Sanitation Data'!I68)))</f>
        <v/>
      </c>
      <c r="DO74" s="370" t="str">
        <f ca="1">+IF(OFFSET('Hygiene Data'!$D$11,0,10*ROW('Hygiene Data'!D68))="","",OFFSET('Hygiene Data'!$D$11,0,10*ROW('Hygiene Data'!D68)))</f>
        <v/>
      </c>
      <c r="DP74" s="370" t="str">
        <f ca="1">+IF(OFFSET('Hygiene Data'!$D$12,0,10*ROW('Hygiene Data'!D68))="","",OFFSET('Hygiene Data'!$D$12,0,10*ROW('Hygiene Data'!D68)))</f>
        <v/>
      </c>
      <c r="DQ74" s="370" t="str">
        <f ca="1">+IF(OFFSET('Hygiene Data'!$D$13,0,10*ROW('Hygiene Data'!D68))="","",OFFSET('Hygiene Data'!$D$13,0,10*ROW('Hygiene Data'!D68)))</f>
        <v/>
      </c>
      <c r="DR74" s="370" t="str">
        <f ca="1">+IF(OFFSET('Hygiene Data'!$E$11,0,10*ROW('Hygiene Data'!E68))="","",OFFSET('Hygiene Data'!$E$11,0,10*ROW('Hygiene Data'!E68)))</f>
        <v/>
      </c>
      <c r="DS74" s="370" t="str">
        <f ca="1">+IF(OFFSET('Hygiene Data'!$E$12,0,10*ROW('Hygiene Data'!E68))="","",OFFSET('Hygiene Data'!$E$12,0,10*ROW('Hygiene Data'!E68)))</f>
        <v/>
      </c>
      <c r="DT74" s="370" t="str">
        <f ca="1">+IF(OFFSET('Hygiene Data'!$E$13,0,10*ROW('Hygiene Data'!E68))="","",OFFSET('Hygiene Data'!$E$13,0,10*ROW('Hygiene Data'!E68)))</f>
        <v/>
      </c>
      <c r="DU74" s="370" t="str">
        <f ca="1">+IF(OFFSET('Hygiene Data'!$F$11,0,10*ROW('Hygiene Data'!F68))="","",OFFSET('Hygiene Data'!$F$11,0,10*ROW('Hygiene Data'!F68)))</f>
        <v/>
      </c>
      <c r="DV74" s="370" t="str">
        <f ca="1">+IF(OFFSET('Hygiene Data'!$F$12,0,10*ROW('Hygiene Data'!F68))="","",OFFSET('Hygiene Data'!$F$12,0,10*ROW('Hygiene Data'!F68)))</f>
        <v/>
      </c>
      <c r="DW74" s="370" t="str">
        <f ca="1">+IF(OFFSET('Hygiene Data'!$F$13,0,10*ROW('Hygiene Data'!F68))="","",OFFSET('Hygiene Data'!$F$13,0,10*ROW('Hygiene Data'!F68)))</f>
        <v/>
      </c>
      <c r="DX74" s="370" t="str">
        <f ca="1">+IF(OFFSET('Hygiene Data'!$G$11,0,10*ROW('Hygiene Data'!G68))="","",OFFSET('Hygiene Data'!$G$11,0,10*ROW('Hygiene Data'!G68)))</f>
        <v/>
      </c>
      <c r="DY74" s="370" t="str">
        <f ca="1">+IF(OFFSET('Hygiene Data'!$G$12,0,10*ROW('Hygiene Data'!G68))="","",OFFSET('Hygiene Data'!$G$12,0,10*ROW('Hygiene Data'!G68)))</f>
        <v/>
      </c>
      <c r="DZ74" s="370" t="str">
        <f ca="1">+IF(OFFSET('Hygiene Data'!$G$13,0,10*ROW('Hygiene Data'!G68))="","",OFFSET('Hygiene Data'!$G$13,0,10*ROW('Hygiene Data'!G68)))</f>
        <v/>
      </c>
      <c r="EA74" s="370" t="str">
        <f ca="1">+IF(OFFSET('Hygiene Data'!$H$11,0,10*ROW('Hygiene Data'!H68))="","",OFFSET('Hygiene Data'!$H$11,0,10*ROW('Hygiene Data'!H68)))</f>
        <v/>
      </c>
      <c r="EB74" s="370" t="str">
        <f ca="1">+IF(OFFSET('Hygiene Data'!$H$12,0,10*ROW('Hygiene Data'!H68))="","",OFFSET('Hygiene Data'!$H$12,0,10*ROW('Hygiene Data'!H68)))</f>
        <v/>
      </c>
      <c r="EC74" s="370" t="str">
        <f ca="1">+IF(OFFSET('Hygiene Data'!$H$13,0,10*ROW('Hygiene Data'!H68))="","",OFFSET('Hygiene Data'!$H$13,0,10*ROW('Hygiene Data'!H68)))</f>
        <v/>
      </c>
      <c r="ED74" s="370" t="str">
        <f ca="1">+IF(OFFSET('Hygiene Data'!$I$11,0,10*ROW('Hygiene Data'!I68))="","",OFFSET('Hygiene Data'!$I$11,0,10*ROW('Hygiene Data'!I68)))</f>
        <v/>
      </c>
      <c r="EE74" s="370" t="str">
        <f ca="1">+IF(OFFSET('Hygiene Data'!$I$12,0,10*ROW('Hygiene Data'!I68))="","",OFFSET('Hygiene Data'!$I$12,0,10*ROW('Hygiene Data'!I68)))</f>
        <v/>
      </c>
      <c r="EF74" s="370" t="str">
        <f ca="1">+IF(OFFSET('Hygiene Data'!$I$13,0,10*ROW('Hygiene Data'!I68))="","",OFFSET('Hygiene Data'!$I$13,0,10*ROW('Hygiene Data'!I68)))</f>
        <v/>
      </c>
    </row>
    <row r="75" spans="1:136" x14ac:dyDescent="0.25">
      <c r="A75" s="479" t="str">
        <f ca="1">+IF(OFFSET('Water Data'!$B$2,0,10*ROW('Water Data'!E69))="","",OFFSET('Water Data'!$B$2,0,10*ROW('Water Data'!E69)))</f>
        <v/>
      </c>
      <c r="B75" s="47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6" t="str">
        <f t="shared" ca="1" si="1"/>
        <v/>
      </c>
      <c r="D75" s="50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0" t="str">
        <f ca="1">+IF(OFFSET('Water Data'!$D$27,0,10*ROW('Water Data'!D69))="","",OFFSET('Water Data'!$D$27,0,10*ROW('Water Data'!D69)))</f>
        <v/>
      </c>
      <c r="BT75" s="370" t="str">
        <f ca="1">+IF(OFFSET('Water Data'!$D$28,0,10*ROW('Water Data'!D69))="","",OFFSET('Water Data'!$D$28,0,10*ROW('Water Data'!D69)))</f>
        <v/>
      </c>
      <c r="BU75" s="370" t="str">
        <f ca="1">+IF(OFFSET('Water Data'!$D$29,0,10*ROW('Water Data'!D69))="","",OFFSET('Water Data'!$D$29,0,10*ROW('Water Data'!D69)))</f>
        <v/>
      </c>
      <c r="BV75" s="370" t="str">
        <f ca="1">+IF(OFFSET('Water Data'!$E$27,0,10*ROW('Water Data'!E69))="","",OFFSET('Water Data'!$E$27,0,10*ROW('Water Data'!E69)))</f>
        <v/>
      </c>
      <c r="BW75" s="370" t="str">
        <f ca="1">+IF(OFFSET('Water Data'!$E$28,0,10*ROW('Water Data'!E69))="","",OFFSET('Water Data'!$E$28,0,10*ROW('Water Data'!E69)))</f>
        <v/>
      </c>
      <c r="BX75" s="370" t="str">
        <f ca="1">+IF(OFFSET('Water Data'!$E$29,0,10*ROW('Water Data'!E69))="","",OFFSET('Water Data'!$E$29,0,10*ROW('Water Data'!E69)))</f>
        <v/>
      </c>
      <c r="BY75" s="370" t="str">
        <f ca="1">+IF(OFFSET('Water Data'!$F$27,0,10*ROW('Water Data'!F69))="","",OFFSET('Water Data'!$F$27,0,10*ROW('Water Data'!F69)))</f>
        <v/>
      </c>
      <c r="BZ75" s="370" t="str">
        <f ca="1">+IF(OFFSET('Water Data'!$F$28,0,10*ROW('Water Data'!F69))="","",OFFSET('Water Data'!$F$28,0,10*ROW('Water Data'!F69)))</f>
        <v/>
      </c>
      <c r="CA75" s="370" t="str">
        <f ca="1">+IF(OFFSET('Water Data'!$F$29,0,10*ROW('Water Data'!F69))="","",OFFSET('Water Data'!$F$29,0,10*ROW('Water Data'!F69)))</f>
        <v/>
      </c>
      <c r="CB75" s="370" t="str">
        <f ca="1">+IF(OFFSET('Water Data'!$G$27,0,10*ROW('Water Data'!G69))="","",OFFSET('Water Data'!$G$27,0,10*ROW('Water Data'!G69)))</f>
        <v/>
      </c>
      <c r="CC75" s="370" t="str">
        <f ca="1">+IF(OFFSET('Water Data'!$G$28,0,10*ROW('Water Data'!G69))="","",OFFSET('Water Data'!$G$28,0,10*ROW('Water Data'!G69)))</f>
        <v/>
      </c>
      <c r="CD75" s="370" t="str">
        <f ca="1">+IF(OFFSET('Water Data'!$G$29,0,10*ROW('Water Data'!G69))="","",OFFSET('Water Data'!$G$29,0,10*ROW('Water Data'!G69)))</f>
        <v/>
      </c>
      <c r="CE75" s="370" t="str">
        <f ca="1">+IF(OFFSET('Water Data'!$H$27,0,10*ROW('Water Data'!H69))="","",OFFSET('Water Data'!$H$27,0,10*ROW('Water Data'!H69)))</f>
        <v/>
      </c>
      <c r="CF75" s="370" t="str">
        <f ca="1">+IF(OFFSET('Water Data'!$H$28,0,10*ROW('Water Data'!H69))="","",OFFSET('Water Data'!$H$28,0,10*ROW('Water Data'!H69)))</f>
        <v/>
      </c>
      <c r="CG75" s="370" t="str">
        <f ca="1">+IF(OFFSET('Water Data'!$H$29,0,10*ROW('Water Data'!H69))="","",OFFSET('Water Data'!$H$29,0,10*ROW('Water Data'!H69)))</f>
        <v/>
      </c>
      <c r="CH75" s="370" t="str">
        <f ca="1">+IF(OFFSET('Water Data'!$I$27,0,10*ROW('Water Data'!I69))="","",OFFSET('Water Data'!$I$27,0,10*ROW('Water Data'!I69)))</f>
        <v/>
      </c>
      <c r="CI75" s="370" t="str">
        <f ca="1">+IF(OFFSET('Water Data'!$I$28,0,10*ROW('Water Data'!I69))="","",OFFSET('Water Data'!$I$28,0,10*ROW('Water Data'!I69)))</f>
        <v/>
      </c>
      <c r="CJ75" s="370" t="str">
        <f ca="1">+IF(OFFSET('Water Data'!$I$29,0,10*ROW('Water Data'!I69))="","",OFFSET('Water Data'!$I$29,0,10*ROW('Water Data'!I69)))</f>
        <v/>
      </c>
      <c r="CK75" s="370" t="str">
        <f ca="1">+IF(OFFSET('Sanitation Data'!$D$28,0,10*ROW('Sanitation Data'!D69))="","",OFFSET('Sanitation Data'!$D$28,0,10*ROW('Sanitation Data'!D69)))</f>
        <v/>
      </c>
      <c r="CL75" s="370" t="str">
        <f ca="1">+IF(OFFSET('Sanitation Data'!$D$29,0,10*ROW('Sanitation Data'!D69))="","",OFFSET('Sanitation Data'!$D$29,0,10*ROW('Sanitation Data'!D69)))</f>
        <v/>
      </c>
      <c r="CM75" s="370" t="str">
        <f ca="1">+IF(OFFSET('Sanitation Data'!$D$30,0,10*ROW('Sanitation Data'!D69))="","",OFFSET('Sanitation Data'!$D$30,0,10*ROW('Sanitation Data'!D69)))</f>
        <v/>
      </c>
      <c r="CN75" s="370" t="str">
        <f ca="1">+IF(OFFSET('Sanitation Data'!$D$31,0,10*ROW('Sanitation Data'!D69))="","",OFFSET('Sanitation Data'!$D$31,0,10*ROW('Sanitation Data'!D69)))</f>
        <v/>
      </c>
      <c r="CO75" s="370" t="str">
        <f ca="1">+IF(OFFSET('Sanitation Data'!$D$32,0,10*ROW('Sanitation Data'!D69))="","",OFFSET('Sanitation Data'!$D$32,0,10*ROW('Sanitation Data'!D69)))</f>
        <v/>
      </c>
      <c r="CP75" s="370" t="str">
        <f ca="1">+IF(OFFSET('Sanitation Data'!$E$28,0,10*ROW('Sanitation Data'!E69))="","",OFFSET('Sanitation Data'!$E$28,0,10*ROW('Sanitation Data'!E69)))</f>
        <v/>
      </c>
      <c r="CQ75" s="370" t="str">
        <f ca="1">+IF(OFFSET('Sanitation Data'!$E$29,0,10*ROW('Sanitation Data'!E69))="","",OFFSET('Sanitation Data'!$E$29,0,10*ROW('Sanitation Data'!E69)))</f>
        <v/>
      </c>
      <c r="CR75" s="370" t="str">
        <f ca="1">+IF(OFFSET('Sanitation Data'!$E$30,0,10*ROW('Sanitation Data'!E69))="","",OFFSET('Sanitation Data'!$E$30,0,10*ROW('Sanitation Data'!E69)))</f>
        <v/>
      </c>
      <c r="CS75" s="370" t="str">
        <f ca="1">+IF(OFFSET('Sanitation Data'!$E$31,0,10*ROW('Sanitation Data'!E69))="","",OFFSET('Sanitation Data'!$E$31,0,10*ROW('Sanitation Data'!E69)))</f>
        <v/>
      </c>
      <c r="CT75" s="370" t="str">
        <f ca="1">+IF(OFFSET('Sanitation Data'!$E$32,0,10*ROW('Sanitation Data'!E69))="","",OFFSET('Sanitation Data'!$E$32,0,10*ROW('Sanitation Data'!E69)))</f>
        <v/>
      </c>
      <c r="CU75" s="370" t="str">
        <f ca="1">+IF(OFFSET('Sanitation Data'!$F$28,0,10*ROW('Sanitation Data'!F69))="","",OFFSET('Sanitation Data'!$F$28,0,10*ROW('Sanitation Data'!F69)))</f>
        <v/>
      </c>
      <c r="CV75" s="370" t="str">
        <f ca="1">+IF(OFFSET('Sanitation Data'!$F$29,0,10*ROW('Sanitation Data'!F69))="","",OFFSET('Sanitation Data'!$F$29,0,10*ROW('Sanitation Data'!F69)))</f>
        <v/>
      </c>
      <c r="CW75" s="370" t="str">
        <f ca="1">+IF(OFFSET('Sanitation Data'!$F$30,0,10*ROW('Sanitation Data'!F69))="","",OFFSET('Sanitation Data'!$F$30,0,10*ROW('Sanitation Data'!F69)))</f>
        <v/>
      </c>
      <c r="CX75" s="370" t="str">
        <f ca="1">+IF(OFFSET('Sanitation Data'!$F$31,0,10*ROW('Sanitation Data'!F69))="","",OFFSET('Sanitation Data'!$F$31,0,10*ROW('Sanitation Data'!F69)))</f>
        <v/>
      </c>
      <c r="CY75" s="370" t="str">
        <f ca="1">+IF(OFFSET('Sanitation Data'!$F$32,0,10*ROW('Sanitation Data'!F69))="","",OFFSET('Sanitation Data'!$F$32,0,10*ROW('Sanitation Data'!F69)))</f>
        <v/>
      </c>
      <c r="CZ75" s="370" t="str">
        <f ca="1">+IF(OFFSET('Sanitation Data'!$G$28,0,10*ROW('Sanitation Data'!G69))="","",OFFSET('Sanitation Data'!$G$28,0,10*ROW('Sanitation Data'!G69)))</f>
        <v/>
      </c>
      <c r="DA75" s="370" t="str">
        <f ca="1">+IF(OFFSET('Sanitation Data'!$G$29,0,10*ROW('Sanitation Data'!G69))="","",OFFSET('Sanitation Data'!$G$29,0,10*ROW('Sanitation Data'!G69)))</f>
        <v/>
      </c>
      <c r="DB75" s="370" t="str">
        <f ca="1">+IF(OFFSET('Sanitation Data'!$G$30,0,10*ROW('Sanitation Data'!G69))="","",OFFSET('Sanitation Data'!$G$30,0,10*ROW('Sanitation Data'!G69)))</f>
        <v/>
      </c>
      <c r="DC75" s="370" t="str">
        <f ca="1">+IF(OFFSET('Sanitation Data'!$G$31,0,10*ROW('Sanitation Data'!G69))="","",OFFSET('Sanitation Data'!$G$31,0,10*ROW('Sanitation Data'!G69)))</f>
        <v/>
      </c>
      <c r="DD75" s="370" t="str">
        <f ca="1">+IF(OFFSET('Sanitation Data'!$G$32,0,10*ROW('Sanitation Data'!G69))="","",OFFSET('Sanitation Data'!$G$32,0,10*ROW('Sanitation Data'!G69)))</f>
        <v/>
      </c>
      <c r="DE75" s="370" t="str">
        <f ca="1">+IF(OFFSET('Sanitation Data'!$H$28,0,10*ROW('Sanitation Data'!H69))="","",OFFSET('Sanitation Data'!$H$28,0,10*ROW('Sanitation Data'!H69)))</f>
        <v/>
      </c>
      <c r="DF75" s="370" t="str">
        <f ca="1">+IF(OFFSET('Sanitation Data'!$H$29,0,10*ROW('Sanitation Data'!H69))="","",OFFSET('Sanitation Data'!$H$29,0,10*ROW('Sanitation Data'!H69)))</f>
        <v/>
      </c>
      <c r="DG75" s="370" t="str">
        <f ca="1">+IF(OFFSET('Sanitation Data'!$H$30,0,10*ROW('Sanitation Data'!H69))="","",OFFSET('Sanitation Data'!$H$30,0,10*ROW('Sanitation Data'!H69)))</f>
        <v/>
      </c>
      <c r="DH75" s="370" t="str">
        <f ca="1">+IF(OFFSET('Sanitation Data'!$H$31,0,10*ROW('Sanitation Data'!H69))="","",OFFSET('Sanitation Data'!$H$31,0,10*ROW('Sanitation Data'!H69)))</f>
        <v/>
      </c>
      <c r="DI75" s="370" t="str">
        <f ca="1">+IF(OFFSET('Sanitation Data'!$H$32,0,10*ROW('Sanitation Data'!H69))="","",OFFSET('Sanitation Data'!$H$32,0,10*ROW('Sanitation Data'!H69)))</f>
        <v/>
      </c>
      <c r="DJ75" s="370" t="str">
        <f ca="1">+IF(OFFSET('Sanitation Data'!$I$28,0,10*ROW('Sanitation Data'!I69))="","",OFFSET('Sanitation Data'!$I$28,0,10*ROW('Sanitation Data'!I69)))</f>
        <v/>
      </c>
      <c r="DK75" s="370" t="str">
        <f ca="1">+IF(OFFSET('Sanitation Data'!$I$29,0,10*ROW('Sanitation Data'!I69))="","",OFFSET('Sanitation Data'!$I$29,0,10*ROW('Sanitation Data'!I69)))</f>
        <v/>
      </c>
      <c r="DL75" s="370" t="str">
        <f ca="1">+IF(OFFSET('Sanitation Data'!$I$30,0,10*ROW('Sanitation Data'!I69))="","",OFFSET('Sanitation Data'!$I$30,0,10*ROW('Sanitation Data'!I69)))</f>
        <v/>
      </c>
      <c r="DM75" s="370" t="str">
        <f ca="1">+IF(OFFSET('Sanitation Data'!$I$31,0,10*ROW('Sanitation Data'!I69))="","",OFFSET('Sanitation Data'!$I$31,0,10*ROW('Sanitation Data'!I69)))</f>
        <v/>
      </c>
      <c r="DN75" s="370" t="str">
        <f ca="1">+IF(OFFSET('Sanitation Data'!$I$32,0,10*ROW('Sanitation Data'!I69))="","",OFFSET('Sanitation Data'!$I$32,0,10*ROW('Sanitation Data'!I69)))</f>
        <v/>
      </c>
      <c r="DO75" s="370" t="str">
        <f ca="1">+IF(OFFSET('Hygiene Data'!$D$11,0,10*ROW('Hygiene Data'!D69))="","",OFFSET('Hygiene Data'!$D$11,0,10*ROW('Hygiene Data'!D69)))</f>
        <v/>
      </c>
      <c r="DP75" s="370" t="str">
        <f ca="1">+IF(OFFSET('Hygiene Data'!$D$12,0,10*ROW('Hygiene Data'!D69))="","",OFFSET('Hygiene Data'!$D$12,0,10*ROW('Hygiene Data'!D69)))</f>
        <v/>
      </c>
      <c r="DQ75" s="370" t="str">
        <f ca="1">+IF(OFFSET('Hygiene Data'!$D$13,0,10*ROW('Hygiene Data'!D69))="","",OFFSET('Hygiene Data'!$D$13,0,10*ROW('Hygiene Data'!D69)))</f>
        <v/>
      </c>
      <c r="DR75" s="370" t="str">
        <f ca="1">+IF(OFFSET('Hygiene Data'!$E$11,0,10*ROW('Hygiene Data'!E69))="","",OFFSET('Hygiene Data'!$E$11,0,10*ROW('Hygiene Data'!E69)))</f>
        <v/>
      </c>
      <c r="DS75" s="370" t="str">
        <f ca="1">+IF(OFFSET('Hygiene Data'!$E$12,0,10*ROW('Hygiene Data'!E69))="","",OFFSET('Hygiene Data'!$E$12,0,10*ROW('Hygiene Data'!E69)))</f>
        <v/>
      </c>
      <c r="DT75" s="370" t="str">
        <f ca="1">+IF(OFFSET('Hygiene Data'!$E$13,0,10*ROW('Hygiene Data'!E69))="","",OFFSET('Hygiene Data'!$E$13,0,10*ROW('Hygiene Data'!E69)))</f>
        <v/>
      </c>
      <c r="DU75" s="370" t="str">
        <f ca="1">+IF(OFFSET('Hygiene Data'!$F$11,0,10*ROW('Hygiene Data'!F69))="","",OFFSET('Hygiene Data'!$F$11,0,10*ROW('Hygiene Data'!F69)))</f>
        <v/>
      </c>
      <c r="DV75" s="370" t="str">
        <f ca="1">+IF(OFFSET('Hygiene Data'!$F$12,0,10*ROW('Hygiene Data'!F69))="","",OFFSET('Hygiene Data'!$F$12,0,10*ROW('Hygiene Data'!F69)))</f>
        <v/>
      </c>
      <c r="DW75" s="370" t="str">
        <f ca="1">+IF(OFFSET('Hygiene Data'!$F$13,0,10*ROW('Hygiene Data'!F69))="","",OFFSET('Hygiene Data'!$F$13,0,10*ROW('Hygiene Data'!F69)))</f>
        <v/>
      </c>
      <c r="DX75" s="370" t="str">
        <f ca="1">+IF(OFFSET('Hygiene Data'!$G$11,0,10*ROW('Hygiene Data'!G69))="","",OFFSET('Hygiene Data'!$G$11,0,10*ROW('Hygiene Data'!G69)))</f>
        <v/>
      </c>
      <c r="DY75" s="370" t="str">
        <f ca="1">+IF(OFFSET('Hygiene Data'!$G$12,0,10*ROW('Hygiene Data'!G69))="","",OFFSET('Hygiene Data'!$G$12,0,10*ROW('Hygiene Data'!G69)))</f>
        <v/>
      </c>
      <c r="DZ75" s="370" t="str">
        <f ca="1">+IF(OFFSET('Hygiene Data'!$G$13,0,10*ROW('Hygiene Data'!G69))="","",OFFSET('Hygiene Data'!$G$13,0,10*ROW('Hygiene Data'!G69)))</f>
        <v/>
      </c>
      <c r="EA75" s="370" t="str">
        <f ca="1">+IF(OFFSET('Hygiene Data'!$H$11,0,10*ROW('Hygiene Data'!H69))="","",OFFSET('Hygiene Data'!$H$11,0,10*ROW('Hygiene Data'!H69)))</f>
        <v/>
      </c>
      <c r="EB75" s="370" t="str">
        <f ca="1">+IF(OFFSET('Hygiene Data'!$H$12,0,10*ROW('Hygiene Data'!H69))="","",OFFSET('Hygiene Data'!$H$12,0,10*ROW('Hygiene Data'!H69)))</f>
        <v/>
      </c>
      <c r="EC75" s="370" t="str">
        <f ca="1">+IF(OFFSET('Hygiene Data'!$H$13,0,10*ROW('Hygiene Data'!H69))="","",OFFSET('Hygiene Data'!$H$13,0,10*ROW('Hygiene Data'!H69)))</f>
        <v/>
      </c>
      <c r="ED75" s="370" t="str">
        <f ca="1">+IF(OFFSET('Hygiene Data'!$I$11,0,10*ROW('Hygiene Data'!I69))="","",OFFSET('Hygiene Data'!$I$11,0,10*ROW('Hygiene Data'!I69)))</f>
        <v/>
      </c>
      <c r="EE75" s="370" t="str">
        <f ca="1">+IF(OFFSET('Hygiene Data'!$I$12,0,10*ROW('Hygiene Data'!I69))="","",OFFSET('Hygiene Data'!$I$12,0,10*ROW('Hygiene Data'!I69)))</f>
        <v/>
      </c>
      <c r="EF75" s="370" t="str">
        <f ca="1">+IF(OFFSET('Hygiene Data'!$I$13,0,10*ROW('Hygiene Data'!I69))="","",OFFSET('Hygiene Data'!$I$13,0,10*ROW('Hygiene Data'!I69)))</f>
        <v/>
      </c>
    </row>
    <row r="76" spans="1:136" x14ac:dyDescent="0.25">
      <c r="A76" s="479" t="str">
        <f ca="1">+IF(OFFSET('Water Data'!$B$2,0,10*ROW('Water Data'!E70))="","",OFFSET('Water Data'!$B$2,0,10*ROW('Water Data'!E70)))</f>
        <v/>
      </c>
      <c r="B76" s="47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6" t="str">
        <f t="shared" ca="1" si="1"/>
        <v/>
      </c>
      <c r="D76" s="50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0" t="str">
        <f ca="1">+IF(OFFSET('Water Data'!$D$27,0,10*ROW('Water Data'!D70))="","",OFFSET('Water Data'!$D$27,0,10*ROW('Water Data'!D70)))</f>
        <v/>
      </c>
      <c r="BT76" s="370" t="str">
        <f ca="1">+IF(OFFSET('Water Data'!$D$28,0,10*ROW('Water Data'!D70))="","",OFFSET('Water Data'!$D$28,0,10*ROW('Water Data'!D70)))</f>
        <v/>
      </c>
      <c r="BU76" s="370" t="str">
        <f ca="1">+IF(OFFSET('Water Data'!$D$29,0,10*ROW('Water Data'!D70))="","",OFFSET('Water Data'!$D$29,0,10*ROW('Water Data'!D70)))</f>
        <v/>
      </c>
      <c r="BV76" s="370" t="str">
        <f ca="1">+IF(OFFSET('Water Data'!$E$27,0,10*ROW('Water Data'!E70))="","",OFFSET('Water Data'!$E$27,0,10*ROW('Water Data'!E70)))</f>
        <v/>
      </c>
      <c r="BW76" s="370" t="str">
        <f ca="1">+IF(OFFSET('Water Data'!$E$28,0,10*ROW('Water Data'!E70))="","",OFFSET('Water Data'!$E$28,0,10*ROW('Water Data'!E70)))</f>
        <v/>
      </c>
      <c r="BX76" s="370" t="str">
        <f ca="1">+IF(OFFSET('Water Data'!$E$29,0,10*ROW('Water Data'!E70))="","",OFFSET('Water Data'!$E$29,0,10*ROW('Water Data'!E70)))</f>
        <v/>
      </c>
      <c r="BY76" s="370" t="str">
        <f ca="1">+IF(OFFSET('Water Data'!$F$27,0,10*ROW('Water Data'!F70))="","",OFFSET('Water Data'!$F$27,0,10*ROW('Water Data'!F70)))</f>
        <v/>
      </c>
      <c r="BZ76" s="370" t="str">
        <f ca="1">+IF(OFFSET('Water Data'!$F$28,0,10*ROW('Water Data'!F70))="","",OFFSET('Water Data'!$F$28,0,10*ROW('Water Data'!F70)))</f>
        <v/>
      </c>
      <c r="CA76" s="370" t="str">
        <f ca="1">+IF(OFFSET('Water Data'!$F$29,0,10*ROW('Water Data'!F70))="","",OFFSET('Water Data'!$F$29,0,10*ROW('Water Data'!F70)))</f>
        <v/>
      </c>
      <c r="CB76" s="370" t="str">
        <f ca="1">+IF(OFFSET('Water Data'!$G$27,0,10*ROW('Water Data'!G70))="","",OFFSET('Water Data'!$G$27,0,10*ROW('Water Data'!G70)))</f>
        <v/>
      </c>
      <c r="CC76" s="370" t="str">
        <f ca="1">+IF(OFFSET('Water Data'!$G$28,0,10*ROW('Water Data'!G70))="","",OFFSET('Water Data'!$G$28,0,10*ROW('Water Data'!G70)))</f>
        <v/>
      </c>
      <c r="CD76" s="370" t="str">
        <f ca="1">+IF(OFFSET('Water Data'!$G$29,0,10*ROW('Water Data'!G70))="","",OFFSET('Water Data'!$G$29,0,10*ROW('Water Data'!G70)))</f>
        <v/>
      </c>
      <c r="CE76" s="370" t="str">
        <f ca="1">+IF(OFFSET('Water Data'!$H$27,0,10*ROW('Water Data'!H70))="","",OFFSET('Water Data'!$H$27,0,10*ROW('Water Data'!H70)))</f>
        <v/>
      </c>
      <c r="CF76" s="370" t="str">
        <f ca="1">+IF(OFFSET('Water Data'!$H$28,0,10*ROW('Water Data'!H70))="","",OFFSET('Water Data'!$H$28,0,10*ROW('Water Data'!H70)))</f>
        <v/>
      </c>
      <c r="CG76" s="370" t="str">
        <f ca="1">+IF(OFFSET('Water Data'!$H$29,0,10*ROW('Water Data'!H70))="","",OFFSET('Water Data'!$H$29,0,10*ROW('Water Data'!H70)))</f>
        <v/>
      </c>
      <c r="CH76" s="370" t="str">
        <f ca="1">+IF(OFFSET('Water Data'!$I$27,0,10*ROW('Water Data'!I70))="","",OFFSET('Water Data'!$I$27,0,10*ROW('Water Data'!I70)))</f>
        <v/>
      </c>
      <c r="CI76" s="370" t="str">
        <f ca="1">+IF(OFFSET('Water Data'!$I$28,0,10*ROW('Water Data'!I70))="","",OFFSET('Water Data'!$I$28,0,10*ROW('Water Data'!I70)))</f>
        <v/>
      </c>
      <c r="CJ76" s="370" t="str">
        <f ca="1">+IF(OFFSET('Water Data'!$I$29,0,10*ROW('Water Data'!I70))="","",OFFSET('Water Data'!$I$29,0,10*ROW('Water Data'!I70)))</f>
        <v/>
      </c>
      <c r="CK76" s="370" t="str">
        <f ca="1">+IF(OFFSET('Sanitation Data'!$D$28,0,10*ROW('Sanitation Data'!D70))="","",OFFSET('Sanitation Data'!$D$28,0,10*ROW('Sanitation Data'!D70)))</f>
        <v/>
      </c>
      <c r="CL76" s="370" t="str">
        <f ca="1">+IF(OFFSET('Sanitation Data'!$D$29,0,10*ROW('Sanitation Data'!D70))="","",OFFSET('Sanitation Data'!$D$29,0,10*ROW('Sanitation Data'!D70)))</f>
        <v/>
      </c>
      <c r="CM76" s="370" t="str">
        <f ca="1">+IF(OFFSET('Sanitation Data'!$D$30,0,10*ROW('Sanitation Data'!D70))="","",OFFSET('Sanitation Data'!$D$30,0,10*ROW('Sanitation Data'!D70)))</f>
        <v/>
      </c>
      <c r="CN76" s="370" t="str">
        <f ca="1">+IF(OFFSET('Sanitation Data'!$D$31,0,10*ROW('Sanitation Data'!D70))="","",OFFSET('Sanitation Data'!$D$31,0,10*ROW('Sanitation Data'!D70)))</f>
        <v/>
      </c>
      <c r="CO76" s="370" t="str">
        <f ca="1">+IF(OFFSET('Sanitation Data'!$D$32,0,10*ROW('Sanitation Data'!D70))="","",OFFSET('Sanitation Data'!$D$32,0,10*ROW('Sanitation Data'!D70)))</f>
        <v/>
      </c>
      <c r="CP76" s="370" t="str">
        <f ca="1">+IF(OFFSET('Sanitation Data'!$E$28,0,10*ROW('Sanitation Data'!E70))="","",OFFSET('Sanitation Data'!$E$28,0,10*ROW('Sanitation Data'!E70)))</f>
        <v/>
      </c>
      <c r="CQ76" s="370" t="str">
        <f ca="1">+IF(OFFSET('Sanitation Data'!$E$29,0,10*ROW('Sanitation Data'!E70))="","",OFFSET('Sanitation Data'!$E$29,0,10*ROW('Sanitation Data'!E70)))</f>
        <v/>
      </c>
      <c r="CR76" s="370" t="str">
        <f ca="1">+IF(OFFSET('Sanitation Data'!$E$30,0,10*ROW('Sanitation Data'!E70))="","",OFFSET('Sanitation Data'!$E$30,0,10*ROW('Sanitation Data'!E70)))</f>
        <v/>
      </c>
      <c r="CS76" s="370" t="str">
        <f ca="1">+IF(OFFSET('Sanitation Data'!$E$31,0,10*ROW('Sanitation Data'!E70))="","",OFFSET('Sanitation Data'!$E$31,0,10*ROW('Sanitation Data'!E70)))</f>
        <v/>
      </c>
      <c r="CT76" s="370" t="str">
        <f ca="1">+IF(OFFSET('Sanitation Data'!$E$32,0,10*ROW('Sanitation Data'!E70))="","",OFFSET('Sanitation Data'!$E$32,0,10*ROW('Sanitation Data'!E70)))</f>
        <v/>
      </c>
      <c r="CU76" s="370" t="str">
        <f ca="1">+IF(OFFSET('Sanitation Data'!$F$28,0,10*ROW('Sanitation Data'!F70))="","",OFFSET('Sanitation Data'!$F$28,0,10*ROW('Sanitation Data'!F70)))</f>
        <v/>
      </c>
      <c r="CV76" s="370" t="str">
        <f ca="1">+IF(OFFSET('Sanitation Data'!$F$29,0,10*ROW('Sanitation Data'!F70))="","",OFFSET('Sanitation Data'!$F$29,0,10*ROW('Sanitation Data'!F70)))</f>
        <v/>
      </c>
      <c r="CW76" s="370" t="str">
        <f ca="1">+IF(OFFSET('Sanitation Data'!$F$30,0,10*ROW('Sanitation Data'!F70))="","",OFFSET('Sanitation Data'!$F$30,0,10*ROW('Sanitation Data'!F70)))</f>
        <v/>
      </c>
      <c r="CX76" s="370" t="str">
        <f ca="1">+IF(OFFSET('Sanitation Data'!$F$31,0,10*ROW('Sanitation Data'!F70))="","",OFFSET('Sanitation Data'!$F$31,0,10*ROW('Sanitation Data'!F70)))</f>
        <v/>
      </c>
      <c r="CY76" s="370" t="str">
        <f ca="1">+IF(OFFSET('Sanitation Data'!$F$32,0,10*ROW('Sanitation Data'!F70))="","",OFFSET('Sanitation Data'!$F$32,0,10*ROW('Sanitation Data'!F70)))</f>
        <v/>
      </c>
      <c r="CZ76" s="370" t="str">
        <f ca="1">+IF(OFFSET('Sanitation Data'!$G$28,0,10*ROW('Sanitation Data'!G70))="","",OFFSET('Sanitation Data'!$G$28,0,10*ROW('Sanitation Data'!G70)))</f>
        <v/>
      </c>
      <c r="DA76" s="370" t="str">
        <f ca="1">+IF(OFFSET('Sanitation Data'!$G$29,0,10*ROW('Sanitation Data'!G70))="","",OFFSET('Sanitation Data'!$G$29,0,10*ROW('Sanitation Data'!G70)))</f>
        <v/>
      </c>
      <c r="DB76" s="370" t="str">
        <f ca="1">+IF(OFFSET('Sanitation Data'!$G$30,0,10*ROW('Sanitation Data'!G70))="","",OFFSET('Sanitation Data'!$G$30,0,10*ROW('Sanitation Data'!G70)))</f>
        <v/>
      </c>
      <c r="DC76" s="370" t="str">
        <f ca="1">+IF(OFFSET('Sanitation Data'!$G$31,0,10*ROW('Sanitation Data'!G70))="","",OFFSET('Sanitation Data'!$G$31,0,10*ROW('Sanitation Data'!G70)))</f>
        <v/>
      </c>
      <c r="DD76" s="370" t="str">
        <f ca="1">+IF(OFFSET('Sanitation Data'!$G$32,0,10*ROW('Sanitation Data'!G70))="","",OFFSET('Sanitation Data'!$G$32,0,10*ROW('Sanitation Data'!G70)))</f>
        <v/>
      </c>
      <c r="DE76" s="370" t="str">
        <f ca="1">+IF(OFFSET('Sanitation Data'!$H$28,0,10*ROW('Sanitation Data'!H70))="","",OFFSET('Sanitation Data'!$H$28,0,10*ROW('Sanitation Data'!H70)))</f>
        <v/>
      </c>
      <c r="DF76" s="370" t="str">
        <f ca="1">+IF(OFFSET('Sanitation Data'!$H$29,0,10*ROW('Sanitation Data'!H70))="","",OFFSET('Sanitation Data'!$H$29,0,10*ROW('Sanitation Data'!H70)))</f>
        <v/>
      </c>
      <c r="DG76" s="370" t="str">
        <f ca="1">+IF(OFFSET('Sanitation Data'!$H$30,0,10*ROW('Sanitation Data'!H70))="","",OFFSET('Sanitation Data'!$H$30,0,10*ROW('Sanitation Data'!H70)))</f>
        <v/>
      </c>
      <c r="DH76" s="370" t="str">
        <f ca="1">+IF(OFFSET('Sanitation Data'!$H$31,0,10*ROW('Sanitation Data'!H70))="","",OFFSET('Sanitation Data'!$H$31,0,10*ROW('Sanitation Data'!H70)))</f>
        <v/>
      </c>
      <c r="DI76" s="370" t="str">
        <f ca="1">+IF(OFFSET('Sanitation Data'!$H$32,0,10*ROW('Sanitation Data'!H70))="","",OFFSET('Sanitation Data'!$H$32,0,10*ROW('Sanitation Data'!H70)))</f>
        <v/>
      </c>
      <c r="DJ76" s="370" t="str">
        <f ca="1">+IF(OFFSET('Sanitation Data'!$I$28,0,10*ROW('Sanitation Data'!I70))="","",OFFSET('Sanitation Data'!$I$28,0,10*ROW('Sanitation Data'!I70)))</f>
        <v/>
      </c>
      <c r="DK76" s="370" t="str">
        <f ca="1">+IF(OFFSET('Sanitation Data'!$I$29,0,10*ROW('Sanitation Data'!I70))="","",OFFSET('Sanitation Data'!$I$29,0,10*ROW('Sanitation Data'!I70)))</f>
        <v/>
      </c>
      <c r="DL76" s="370" t="str">
        <f ca="1">+IF(OFFSET('Sanitation Data'!$I$30,0,10*ROW('Sanitation Data'!I70))="","",OFFSET('Sanitation Data'!$I$30,0,10*ROW('Sanitation Data'!I70)))</f>
        <v/>
      </c>
      <c r="DM76" s="370" t="str">
        <f ca="1">+IF(OFFSET('Sanitation Data'!$I$31,0,10*ROW('Sanitation Data'!I70))="","",OFFSET('Sanitation Data'!$I$31,0,10*ROW('Sanitation Data'!I70)))</f>
        <v/>
      </c>
      <c r="DN76" s="370" t="str">
        <f ca="1">+IF(OFFSET('Sanitation Data'!$I$32,0,10*ROW('Sanitation Data'!I70))="","",OFFSET('Sanitation Data'!$I$32,0,10*ROW('Sanitation Data'!I70)))</f>
        <v/>
      </c>
      <c r="DO76" s="370" t="str">
        <f ca="1">+IF(OFFSET('Hygiene Data'!$D$11,0,10*ROW('Hygiene Data'!D70))="","",OFFSET('Hygiene Data'!$D$11,0,10*ROW('Hygiene Data'!D70)))</f>
        <v/>
      </c>
      <c r="DP76" s="370" t="str">
        <f ca="1">+IF(OFFSET('Hygiene Data'!$D$12,0,10*ROW('Hygiene Data'!D70))="","",OFFSET('Hygiene Data'!$D$12,0,10*ROW('Hygiene Data'!D70)))</f>
        <v/>
      </c>
      <c r="DQ76" s="370" t="str">
        <f ca="1">+IF(OFFSET('Hygiene Data'!$D$13,0,10*ROW('Hygiene Data'!D70))="","",OFFSET('Hygiene Data'!$D$13,0,10*ROW('Hygiene Data'!D70)))</f>
        <v/>
      </c>
      <c r="DR76" s="370" t="str">
        <f ca="1">+IF(OFFSET('Hygiene Data'!$E$11,0,10*ROW('Hygiene Data'!E70))="","",OFFSET('Hygiene Data'!$E$11,0,10*ROW('Hygiene Data'!E70)))</f>
        <v/>
      </c>
      <c r="DS76" s="370" t="str">
        <f ca="1">+IF(OFFSET('Hygiene Data'!$E$12,0,10*ROW('Hygiene Data'!E70))="","",OFFSET('Hygiene Data'!$E$12,0,10*ROW('Hygiene Data'!E70)))</f>
        <v/>
      </c>
      <c r="DT76" s="370" t="str">
        <f ca="1">+IF(OFFSET('Hygiene Data'!$E$13,0,10*ROW('Hygiene Data'!E70))="","",OFFSET('Hygiene Data'!$E$13,0,10*ROW('Hygiene Data'!E70)))</f>
        <v/>
      </c>
      <c r="DU76" s="370" t="str">
        <f ca="1">+IF(OFFSET('Hygiene Data'!$F$11,0,10*ROW('Hygiene Data'!F70))="","",OFFSET('Hygiene Data'!$F$11,0,10*ROW('Hygiene Data'!F70)))</f>
        <v/>
      </c>
      <c r="DV76" s="370" t="str">
        <f ca="1">+IF(OFFSET('Hygiene Data'!$F$12,0,10*ROW('Hygiene Data'!F70))="","",OFFSET('Hygiene Data'!$F$12,0,10*ROW('Hygiene Data'!F70)))</f>
        <v/>
      </c>
      <c r="DW76" s="370" t="str">
        <f ca="1">+IF(OFFSET('Hygiene Data'!$F$13,0,10*ROW('Hygiene Data'!F70))="","",OFFSET('Hygiene Data'!$F$13,0,10*ROW('Hygiene Data'!F70)))</f>
        <v/>
      </c>
      <c r="DX76" s="370" t="str">
        <f ca="1">+IF(OFFSET('Hygiene Data'!$G$11,0,10*ROW('Hygiene Data'!G70))="","",OFFSET('Hygiene Data'!$G$11,0,10*ROW('Hygiene Data'!G70)))</f>
        <v/>
      </c>
      <c r="DY76" s="370" t="str">
        <f ca="1">+IF(OFFSET('Hygiene Data'!$G$12,0,10*ROW('Hygiene Data'!G70))="","",OFFSET('Hygiene Data'!$G$12,0,10*ROW('Hygiene Data'!G70)))</f>
        <v/>
      </c>
      <c r="DZ76" s="370" t="str">
        <f ca="1">+IF(OFFSET('Hygiene Data'!$G$13,0,10*ROW('Hygiene Data'!G70))="","",OFFSET('Hygiene Data'!$G$13,0,10*ROW('Hygiene Data'!G70)))</f>
        <v/>
      </c>
      <c r="EA76" s="370" t="str">
        <f ca="1">+IF(OFFSET('Hygiene Data'!$H$11,0,10*ROW('Hygiene Data'!H70))="","",OFFSET('Hygiene Data'!$H$11,0,10*ROW('Hygiene Data'!H70)))</f>
        <v/>
      </c>
      <c r="EB76" s="370" t="str">
        <f ca="1">+IF(OFFSET('Hygiene Data'!$H$12,0,10*ROW('Hygiene Data'!H70))="","",OFFSET('Hygiene Data'!$H$12,0,10*ROW('Hygiene Data'!H70)))</f>
        <v/>
      </c>
      <c r="EC76" s="370" t="str">
        <f ca="1">+IF(OFFSET('Hygiene Data'!$H$13,0,10*ROW('Hygiene Data'!H70))="","",OFFSET('Hygiene Data'!$H$13,0,10*ROW('Hygiene Data'!H70)))</f>
        <v/>
      </c>
      <c r="ED76" s="370" t="str">
        <f ca="1">+IF(OFFSET('Hygiene Data'!$I$11,0,10*ROW('Hygiene Data'!I70))="","",OFFSET('Hygiene Data'!$I$11,0,10*ROW('Hygiene Data'!I70)))</f>
        <v/>
      </c>
      <c r="EE76" s="370" t="str">
        <f ca="1">+IF(OFFSET('Hygiene Data'!$I$12,0,10*ROW('Hygiene Data'!I70))="","",OFFSET('Hygiene Data'!$I$12,0,10*ROW('Hygiene Data'!I70)))</f>
        <v/>
      </c>
      <c r="EF76" s="370" t="str">
        <f ca="1">+IF(OFFSET('Hygiene Data'!$I$13,0,10*ROW('Hygiene Data'!I70))="","",OFFSET('Hygiene Data'!$I$13,0,10*ROW('Hygiene Data'!I70)))</f>
        <v/>
      </c>
    </row>
    <row r="77" spans="1:136" x14ac:dyDescent="0.25">
      <c r="A77" s="479" t="str">
        <f ca="1">+IF(OFFSET('Water Data'!$B$2,0,10*ROW('Water Data'!E71))="","",OFFSET('Water Data'!$B$2,0,10*ROW('Water Data'!E71)))</f>
        <v/>
      </c>
      <c r="B77" s="47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6" t="str">
        <f t="shared" ca="1" si="1"/>
        <v/>
      </c>
      <c r="D77" s="50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0" t="str">
        <f ca="1">+IF(OFFSET('Water Data'!$D$27,0,10*ROW('Water Data'!D71))="","",OFFSET('Water Data'!$D$27,0,10*ROW('Water Data'!D71)))</f>
        <v/>
      </c>
      <c r="BT77" s="370" t="str">
        <f ca="1">+IF(OFFSET('Water Data'!$D$28,0,10*ROW('Water Data'!D71))="","",OFFSET('Water Data'!$D$28,0,10*ROW('Water Data'!D71)))</f>
        <v/>
      </c>
      <c r="BU77" s="370" t="str">
        <f ca="1">+IF(OFFSET('Water Data'!$D$29,0,10*ROW('Water Data'!D71))="","",OFFSET('Water Data'!$D$29,0,10*ROW('Water Data'!D71)))</f>
        <v/>
      </c>
      <c r="BV77" s="370" t="str">
        <f ca="1">+IF(OFFSET('Water Data'!$E$27,0,10*ROW('Water Data'!E71))="","",OFFSET('Water Data'!$E$27,0,10*ROW('Water Data'!E71)))</f>
        <v/>
      </c>
      <c r="BW77" s="370" t="str">
        <f ca="1">+IF(OFFSET('Water Data'!$E$28,0,10*ROW('Water Data'!E71))="","",OFFSET('Water Data'!$E$28,0,10*ROW('Water Data'!E71)))</f>
        <v/>
      </c>
      <c r="BX77" s="370" t="str">
        <f ca="1">+IF(OFFSET('Water Data'!$E$29,0,10*ROW('Water Data'!E71))="","",OFFSET('Water Data'!$E$29,0,10*ROW('Water Data'!E71)))</f>
        <v/>
      </c>
      <c r="BY77" s="370" t="str">
        <f ca="1">+IF(OFFSET('Water Data'!$F$27,0,10*ROW('Water Data'!F71))="","",OFFSET('Water Data'!$F$27,0,10*ROW('Water Data'!F71)))</f>
        <v/>
      </c>
      <c r="BZ77" s="370" t="str">
        <f ca="1">+IF(OFFSET('Water Data'!$F$28,0,10*ROW('Water Data'!F71))="","",OFFSET('Water Data'!$F$28,0,10*ROW('Water Data'!F71)))</f>
        <v/>
      </c>
      <c r="CA77" s="370" t="str">
        <f ca="1">+IF(OFFSET('Water Data'!$F$29,0,10*ROW('Water Data'!F71))="","",OFFSET('Water Data'!$F$29,0,10*ROW('Water Data'!F71)))</f>
        <v/>
      </c>
      <c r="CB77" s="370" t="str">
        <f ca="1">+IF(OFFSET('Water Data'!$G$27,0,10*ROW('Water Data'!G71))="","",OFFSET('Water Data'!$G$27,0,10*ROW('Water Data'!G71)))</f>
        <v/>
      </c>
      <c r="CC77" s="370" t="str">
        <f ca="1">+IF(OFFSET('Water Data'!$G$28,0,10*ROW('Water Data'!G71))="","",OFFSET('Water Data'!$G$28,0,10*ROW('Water Data'!G71)))</f>
        <v/>
      </c>
      <c r="CD77" s="370" t="str">
        <f ca="1">+IF(OFFSET('Water Data'!$G$29,0,10*ROW('Water Data'!G71))="","",OFFSET('Water Data'!$G$29,0,10*ROW('Water Data'!G71)))</f>
        <v/>
      </c>
      <c r="CE77" s="370" t="str">
        <f ca="1">+IF(OFFSET('Water Data'!$H$27,0,10*ROW('Water Data'!H71))="","",OFFSET('Water Data'!$H$27,0,10*ROW('Water Data'!H71)))</f>
        <v/>
      </c>
      <c r="CF77" s="370" t="str">
        <f ca="1">+IF(OFFSET('Water Data'!$H$28,0,10*ROW('Water Data'!H71))="","",OFFSET('Water Data'!$H$28,0,10*ROW('Water Data'!H71)))</f>
        <v/>
      </c>
      <c r="CG77" s="370" t="str">
        <f ca="1">+IF(OFFSET('Water Data'!$H$29,0,10*ROW('Water Data'!H71))="","",OFFSET('Water Data'!$H$29,0,10*ROW('Water Data'!H71)))</f>
        <v/>
      </c>
      <c r="CH77" s="370" t="str">
        <f ca="1">+IF(OFFSET('Water Data'!$I$27,0,10*ROW('Water Data'!I71))="","",OFFSET('Water Data'!$I$27,0,10*ROW('Water Data'!I71)))</f>
        <v/>
      </c>
      <c r="CI77" s="370" t="str">
        <f ca="1">+IF(OFFSET('Water Data'!$I$28,0,10*ROW('Water Data'!I71))="","",OFFSET('Water Data'!$I$28,0,10*ROW('Water Data'!I71)))</f>
        <v/>
      </c>
      <c r="CJ77" s="370" t="str">
        <f ca="1">+IF(OFFSET('Water Data'!$I$29,0,10*ROW('Water Data'!I71))="","",OFFSET('Water Data'!$I$29,0,10*ROW('Water Data'!I71)))</f>
        <v/>
      </c>
      <c r="CK77" s="370" t="str">
        <f ca="1">+IF(OFFSET('Sanitation Data'!$D$28,0,10*ROW('Sanitation Data'!D71))="","",OFFSET('Sanitation Data'!$D$28,0,10*ROW('Sanitation Data'!D71)))</f>
        <v/>
      </c>
      <c r="CL77" s="370" t="str">
        <f ca="1">+IF(OFFSET('Sanitation Data'!$D$29,0,10*ROW('Sanitation Data'!D71))="","",OFFSET('Sanitation Data'!$D$29,0,10*ROW('Sanitation Data'!D71)))</f>
        <v/>
      </c>
      <c r="CM77" s="370" t="str">
        <f ca="1">+IF(OFFSET('Sanitation Data'!$D$30,0,10*ROW('Sanitation Data'!D71))="","",OFFSET('Sanitation Data'!$D$30,0,10*ROW('Sanitation Data'!D71)))</f>
        <v/>
      </c>
      <c r="CN77" s="370" t="str">
        <f ca="1">+IF(OFFSET('Sanitation Data'!$D$31,0,10*ROW('Sanitation Data'!D71))="","",OFFSET('Sanitation Data'!$D$31,0,10*ROW('Sanitation Data'!D71)))</f>
        <v/>
      </c>
      <c r="CO77" s="370" t="str">
        <f ca="1">+IF(OFFSET('Sanitation Data'!$D$32,0,10*ROW('Sanitation Data'!D71))="","",OFFSET('Sanitation Data'!$D$32,0,10*ROW('Sanitation Data'!D71)))</f>
        <v/>
      </c>
      <c r="CP77" s="370" t="str">
        <f ca="1">+IF(OFFSET('Sanitation Data'!$E$28,0,10*ROW('Sanitation Data'!E71))="","",OFFSET('Sanitation Data'!$E$28,0,10*ROW('Sanitation Data'!E71)))</f>
        <v/>
      </c>
      <c r="CQ77" s="370" t="str">
        <f ca="1">+IF(OFFSET('Sanitation Data'!$E$29,0,10*ROW('Sanitation Data'!E71))="","",OFFSET('Sanitation Data'!$E$29,0,10*ROW('Sanitation Data'!E71)))</f>
        <v/>
      </c>
      <c r="CR77" s="370" t="str">
        <f ca="1">+IF(OFFSET('Sanitation Data'!$E$30,0,10*ROW('Sanitation Data'!E71))="","",OFFSET('Sanitation Data'!$E$30,0,10*ROW('Sanitation Data'!E71)))</f>
        <v/>
      </c>
      <c r="CS77" s="370" t="str">
        <f ca="1">+IF(OFFSET('Sanitation Data'!$E$31,0,10*ROW('Sanitation Data'!E71))="","",OFFSET('Sanitation Data'!$E$31,0,10*ROW('Sanitation Data'!E71)))</f>
        <v/>
      </c>
      <c r="CT77" s="370" t="str">
        <f ca="1">+IF(OFFSET('Sanitation Data'!$E$32,0,10*ROW('Sanitation Data'!E71))="","",OFFSET('Sanitation Data'!$E$32,0,10*ROW('Sanitation Data'!E71)))</f>
        <v/>
      </c>
      <c r="CU77" s="370" t="str">
        <f ca="1">+IF(OFFSET('Sanitation Data'!$F$28,0,10*ROW('Sanitation Data'!F71))="","",OFFSET('Sanitation Data'!$F$28,0,10*ROW('Sanitation Data'!F71)))</f>
        <v/>
      </c>
      <c r="CV77" s="370" t="str">
        <f ca="1">+IF(OFFSET('Sanitation Data'!$F$29,0,10*ROW('Sanitation Data'!F71))="","",OFFSET('Sanitation Data'!$F$29,0,10*ROW('Sanitation Data'!F71)))</f>
        <v/>
      </c>
      <c r="CW77" s="370" t="str">
        <f ca="1">+IF(OFFSET('Sanitation Data'!$F$30,0,10*ROW('Sanitation Data'!F71))="","",OFFSET('Sanitation Data'!$F$30,0,10*ROW('Sanitation Data'!F71)))</f>
        <v/>
      </c>
      <c r="CX77" s="370" t="str">
        <f ca="1">+IF(OFFSET('Sanitation Data'!$F$31,0,10*ROW('Sanitation Data'!F71))="","",OFFSET('Sanitation Data'!$F$31,0,10*ROW('Sanitation Data'!F71)))</f>
        <v/>
      </c>
      <c r="CY77" s="370" t="str">
        <f ca="1">+IF(OFFSET('Sanitation Data'!$F$32,0,10*ROW('Sanitation Data'!F71))="","",OFFSET('Sanitation Data'!$F$32,0,10*ROW('Sanitation Data'!F71)))</f>
        <v/>
      </c>
      <c r="CZ77" s="370" t="str">
        <f ca="1">+IF(OFFSET('Sanitation Data'!$G$28,0,10*ROW('Sanitation Data'!G71))="","",OFFSET('Sanitation Data'!$G$28,0,10*ROW('Sanitation Data'!G71)))</f>
        <v/>
      </c>
      <c r="DA77" s="370" t="str">
        <f ca="1">+IF(OFFSET('Sanitation Data'!$G$29,0,10*ROW('Sanitation Data'!G71))="","",OFFSET('Sanitation Data'!$G$29,0,10*ROW('Sanitation Data'!G71)))</f>
        <v/>
      </c>
      <c r="DB77" s="370" t="str">
        <f ca="1">+IF(OFFSET('Sanitation Data'!$G$30,0,10*ROW('Sanitation Data'!G71))="","",OFFSET('Sanitation Data'!$G$30,0,10*ROW('Sanitation Data'!G71)))</f>
        <v/>
      </c>
      <c r="DC77" s="370" t="str">
        <f ca="1">+IF(OFFSET('Sanitation Data'!$G$31,0,10*ROW('Sanitation Data'!G71))="","",OFFSET('Sanitation Data'!$G$31,0,10*ROW('Sanitation Data'!G71)))</f>
        <v/>
      </c>
      <c r="DD77" s="370" t="str">
        <f ca="1">+IF(OFFSET('Sanitation Data'!$G$32,0,10*ROW('Sanitation Data'!G71))="","",OFFSET('Sanitation Data'!$G$32,0,10*ROW('Sanitation Data'!G71)))</f>
        <v/>
      </c>
      <c r="DE77" s="370" t="str">
        <f ca="1">+IF(OFFSET('Sanitation Data'!$H$28,0,10*ROW('Sanitation Data'!H71))="","",OFFSET('Sanitation Data'!$H$28,0,10*ROW('Sanitation Data'!H71)))</f>
        <v/>
      </c>
      <c r="DF77" s="370" t="str">
        <f ca="1">+IF(OFFSET('Sanitation Data'!$H$29,0,10*ROW('Sanitation Data'!H71))="","",OFFSET('Sanitation Data'!$H$29,0,10*ROW('Sanitation Data'!H71)))</f>
        <v/>
      </c>
      <c r="DG77" s="370" t="str">
        <f ca="1">+IF(OFFSET('Sanitation Data'!$H$30,0,10*ROW('Sanitation Data'!H71))="","",OFFSET('Sanitation Data'!$H$30,0,10*ROW('Sanitation Data'!H71)))</f>
        <v/>
      </c>
      <c r="DH77" s="370" t="str">
        <f ca="1">+IF(OFFSET('Sanitation Data'!$H$31,0,10*ROW('Sanitation Data'!H71))="","",OFFSET('Sanitation Data'!$H$31,0,10*ROW('Sanitation Data'!H71)))</f>
        <v/>
      </c>
      <c r="DI77" s="370" t="str">
        <f ca="1">+IF(OFFSET('Sanitation Data'!$H$32,0,10*ROW('Sanitation Data'!H71))="","",OFFSET('Sanitation Data'!$H$32,0,10*ROW('Sanitation Data'!H71)))</f>
        <v/>
      </c>
      <c r="DJ77" s="370" t="str">
        <f ca="1">+IF(OFFSET('Sanitation Data'!$I$28,0,10*ROW('Sanitation Data'!I71))="","",OFFSET('Sanitation Data'!$I$28,0,10*ROW('Sanitation Data'!I71)))</f>
        <v/>
      </c>
      <c r="DK77" s="370" t="str">
        <f ca="1">+IF(OFFSET('Sanitation Data'!$I$29,0,10*ROW('Sanitation Data'!I71))="","",OFFSET('Sanitation Data'!$I$29,0,10*ROW('Sanitation Data'!I71)))</f>
        <v/>
      </c>
      <c r="DL77" s="370" t="str">
        <f ca="1">+IF(OFFSET('Sanitation Data'!$I$30,0,10*ROW('Sanitation Data'!I71))="","",OFFSET('Sanitation Data'!$I$30,0,10*ROW('Sanitation Data'!I71)))</f>
        <v/>
      </c>
      <c r="DM77" s="370" t="str">
        <f ca="1">+IF(OFFSET('Sanitation Data'!$I$31,0,10*ROW('Sanitation Data'!I71))="","",OFFSET('Sanitation Data'!$I$31,0,10*ROW('Sanitation Data'!I71)))</f>
        <v/>
      </c>
      <c r="DN77" s="370" t="str">
        <f ca="1">+IF(OFFSET('Sanitation Data'!$I$32,0,10*ROW('Sanitation Data'!I71))="","",OFFSET('Sanitation Data'!$I$32,0,10*ROW('Sanitation Data'!I71)))</f>
        <v/>
      </c>
      <c r="DO77" s="370" t="str">
        <f ca="1">+IF(OFFSET('Hygiene Data'!$D$11,0,10*ROW('Hygiene Data'!D71))="","",OFFSET('Hygiene Data'!$D$11,0,10*ROW('Hygiene Data'!D71)))</f>
        <v/>
      </c>
      <c r="DP77" s="370" t="str">
        <f ca="1">+IF(OFFSET('Hygiene Data'!$D$12,0,10*ROW('Hygiene Data'!D71))="","",OFFSET('Hygiene Data'!$D$12,0,10*ROW('Hygiene Data'!D71)))</f>
        <v/>
      </c>
      <c r="DQ77" s="370" t="str">
        <f ca="1">+IF(OFFSET('Hygiene Data'!$D$13,0,10*ROW('Hygiene Data'!D71))="","",OFFSET('Hygiene Data'!$D$13,0,10*ROW('Hygiene Data'!D71)))</f>
        <v/>
      </c>
      <c r="DR77" s="370" t="str">
        <f ca="1">+IF(OFFSET('Hygiene Data'!$E$11,0,10*ROW('Hygiene Data'!E71))="","",OFFSET('Hygiene Data'!$E$11,0,10*ROW('Hygiene Data'!E71)))</f>
        <v/>
      </c>
      <c r="DS77" s="370" t="str">
        <f ca="1">+IF(OFFSET('Hygiene Data'!$E$12,0,10*ROW('Hygiene Data'!E71))="","",OFFSET('Hygiene Data'!$E$12,0,10*ROW('Hygiene Data'!E71)))</f>
        <v/>
      </c>
      <c r="DT77" s="370" t="str">
        <f ca="1">+IF(OFFSET('Hygiene Data'!$E$13,0,10*ROW('Hygiene Data'!E71))="","",OFFSET('Hygiene Data'!$E$13,0,10*ROW('Hygiene Data'!E71)))</f>
        <v/>
      </c>
      <c r="DU77" s="370" t="str">
        <f ca="1">+IF(OFFSET('Hygiene Data'!$F$11,0,10*ROW('Hygiene Data'!F71))="","",OFFSET('Hygiene Data'!$F$11,0,10*ROW('Hygiene Data'!F71)))</f>
        <v/>
      </c>
      <c r="DV77" s="370" t="str">
        <f ca="1">+IF(OFFSET('Hygiene Data'!$F$12,0,10*ROW('Hygiene Data'!F71))="","",OFFSET('Hygiene Data'!$F$12,0,10*ROW('Hygiene Data'!F71)))</f>
        <v/>
      </c>
      <c r="DW77" s="370" t="str">
        <f ca="1">+IF(OFFSET('Hygiene Data'!$F$13,0,10*ROW('Hygiene Data'!F71))="","",OFFSET('Hygiene Data'!$F$13,0,10*ROW('Hygiene Data'!F71)))</f>
        <v/>
      </c>
      <c r="DX77" s="370" t="str">
        <f ca="1">+IF(OFFSET('Hygiene Data'!$G$11,0,10*ROW('Hygiene Data'!G71))="","",OFFSET('Hygiene Data'!$G$11,0,10*ROW('Hygiene Data'!G71)))</f>
        <v/>
      </c>
      <c r="DY77" s="370" t="str">
        <f ca="1">+IF(OFFSET('Hygiene Data'!$G$12,0,10*ROW('Hygiene Data'!G71))="","",OFFSET('Hygiene Data'!$G$12,0,10*ROW('Hygiene Data'!G71)))</f>
        <v/>
      </c>
      <c r="DZ77" s="370" t="str">
        <f ca="1">+IF(OFFSET('Hygiene Data'!$G$13,0,10*ROW('Hygiene Data'!G71))="","",OFFSET('Hygiene Data'!$G$13,0,10*ROW('Hygiene Data'!G71)))</f>
        <v/>
      </c>
      <c r="EA77" s="370" t="str">
        <f ca="1">+IF(OFFSET('Hygiene Data'!$H$11,0,10*ROW('Hygiene Data'!H71))="","",OFFSET('Hygiene Data'!$H$11,0,10*ROW('Hygiene Data'!H71)))</f>
        <v/>
      </c>
      <c r="EB77" s="370" t="str">
        <f ca="1">+IF(OFFSET('Hygiene Data'!$H$12,0,10*ROW('Hygiene Data'!H71))="","",OFFSET('Hygiene Data'!$H$12,0,10*ROW('Hygiene Data'!H71)))</f>
        <v/>
      </c>
      <c r="EC77" s="370" t="str">
        <f ca="1">+IF(OFFSET('Hygiene Data'!$H$13,0,10*ROW('Hygiene Data'!H71))="","",OFFSET('Hygiene Data'!$H$13,0,10*ROW('Hygiene Data'!H71)))</f>
        <v/>
      </c>
      <c r="ED77" s="370" t="str">
        <f ca="1">+IF(OFFSET('Hygiene Data'!$I$11,0,10*ROW('Hygiene Data'!I71))="","",OFFSET('Hygiene Data'!$I$11,0,10*ROW('Hygiene Data'!I71)))</f>
        <v/>
      </c>
      <c r="EE77" s="370" t="str">
        <f ca="1">+IF(OFFSET('Hygiene Data'!$I$12,0,10*ROW('Hygiene Data'!I71))="","",OFFSET('Hygiene Data'!$I$12,0,10*ROW('Hygiene Data'!I71)))</f>
        <v/>
      </c>
      <c r="EF77" s="370" t="str">
        <f ca="1">+IF(OFFSET('Hygiene Data'!$I$13,0,10*ROW('Hygiene Data'!I71))="","",OFFSET('Hygiene Data'!$I$13,0,10*ROW('Hygiene Data'!I71)))</f>
        <v/>
      </c>
    </row>
    <row r="78" spans="1:136" x14ac:dyDescent="0.25">
      <c r="A78" s="479" t="str">
        <f ca="1">+IF(OFFSET('Water Data'!$B$2,0,10*ROW('Water Data'!E72))="","",OFFSET('Water Data'!$B$2,0,10*ROW('Water Data'!E72)))</f>
        <v/>
      </c>
      <c r="B78" s="47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6" t="str">
        <f t="shared" ca="1" si="1"/>
        <v/>
      </c>
      <c r="D78" s="50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0" t="str">
        <f ca="1">+IF(OFFSET('Water Data'!$D$27,0,10*ROW('Water Data'!D72))="","",OFFSET('Water Data'!$D$27,0,10*ROW('Water Data'!D72)))</f>
        <v/>
      </c>
      <c r="BT78" s="370" t="str">
        <f ca="1">+IF(OFFSET('Water Data'!$D$28,0,10*ROW('Water Data'!D72))="","",OFFSET('Water Data'!$D$28,0,10*ROW('Water Data'!D72)))</f>
        <v/>
      </c>
      <c r="BU78" s="370" t="str">
        <f ca="1">+IF(OFFSET('Water Data'!$D$29,0,10*ROW('Water Data'!D72))="","",OFFSET('Water Data'!$D$29,0,10*ROW('Water Data'!D72)))</f>
        <v/>
      </c>
      <c r="BV78" s="370" t="str">
        <f ca="1">+IF(OFFSET('Water Data'!$E$27,0,10*ROW('Water Data'!E72))="","",OFFSET('Water Data'!$E$27,0,10*ROW('Water Data'!E72)))</f>
        <v/>
      </c>
      <c r="BW78" s="370" t="str">
        <f ca="1">+IF(OFFSET('Water Data'!$E$28,0,10*ROW('Water Data'!E72))="","",OFFSET('Water Data'!$E$28,0,10*ROW('Water Data'!E72)))</f>
        <v/>
      </c>
      <c r="BX78" s="370" t="str">
        <f ca="1">+IF(OFFSET('Water Data'!$E$29,0,10*ROW('Water Data'!E72))="","",OFFSET('Water Data'!$E$29,0,10*ROW('Water Data'!E72)))</f>
        <v/>
      </c>
      <c r="BY78" s="370" t="str">
        <f ca="1">+IF(OFFSET('Water Data'!$F$27,0,10*ROW('Water Data'!F72))="","",OFFSET('Water Data'!$F$27,0,10*ROW('Water Data'!F72)))</f>
        <v/>
      </c>
      <c r="BZ78" s="370" t="str">
        <f ca="1">+IF(OFFSET('Water Data'!$F$28,0,10*ROW('Water Data'!F72))="","",OFFSET('Water Data'!$F$28,0,10*ROW('Water Data'!F72)))</f>
        <v/>
      </c>
      <c r="CA78" s="370" t="str">
        <f ca="1">+IF(OFFSET('Water Data'!$F$29,0,10*ROW('Water Data'!F72))="","",OFFSET('Water Data'!$F$29,0,10*ROW('Water Data'!F72)))</f>
        <v/>
      </c>
      <c r="CB78" s="370" t="str">
        <f ca="1">+IF(OFFSET('Water Data'!$G$27,0,10*ROW('Water Data'!G72))="","",OFFSET('Water Data'!$G$27,0,10*ROW('Water Data'!G72)))</f>
        <v/>
      </c>
      <c r="CC78" s="370" t="str">
        <f ca="1">+IF(OFFSET('Water Data'!$G$28,0,10*ROW('Water Data'!G72))="","",OFFSET('Water Data'!$G$28,0,10*ROW('Water Data'!G72)))</f>
        <v/>
      </c>
      <c r="CD78" s="370" t="str">
        <f ca="1">+IF(OFFSET('Water Data'!$G$29,0,10*ROW('Water Data'!G72))="","",OFFSET('Water Data'!$G$29,0,10*ROW('Water Data'!G72)))</f>
        <v/>
      </c>
      <c r="CE78" s="370" t="str">
        <f ca="1">+IF(OFFSET('Water Data'!$H$27,0,10*ROW('Water Data'!H72))="","",OFFSET('Water Data'!$H$27,0,10*ROW('Water Data'!H72)))</f>
        <v/>
      </c>
      <c r="CF78" s="370" t="str">
        <f ca="1">+IF(OFFSET('Water Data'!$H$28,0,10*ROW('Water Data'!H72))="","",OFFSET('Water Data'!$H$28,0,10*ROW('Water Data'!H72)))</f>
        <v/>
      </c>
      <c r="CG78" s="370" t="str">
        <f ca="1">+IF(OFFSET('Water Data'!$H$29,0,10*ROW('Water Data'!H72))="","",OFFSET('Water Data'!$H$29,0,10*ROW('Water Data'!H72)))</f>
        <v/>
      </c>
      <c r="CH78" s="370" t="str">
        <f ca="1">+IF(OFFSET('Water Data'!$I$27,0,10*ROW('Water Data'!I72))="","",OFFSET('Water Data'!$I$27,0,10*ROW('Water Data'!I72)))</f>
        <v/>
      </c>
      <c r="CI78" s="370" t="str">
        <f ca="1">+IF(OFFSET('Water Data'!$I$28,0,10*ROW('Water Data'!I72))="","",OFFSET('Water Data'!$I$28,0,10*ROW('Water Data'!I72)))</f>
        <v/>
      </c>
      <c r="CJ78" s="370" t="str">
        <f ca="1">+IF(OFFSET('Water Data'!$I$29,0,10*ROW('Water Data'!I72))="","",OFFSET('Water Data'!$I$29,0,10*ROW('Water Data'!I72)))</f>
        <v/>
      </c>
      <c r="CK78" s="370" t="str">
        <f ca="1">+IF(OFFSET('Sanitation Data'!$D$28,0,10*ROW('Sanitation Data'!D72))="","",OFFSET('Sanitation Data'!$D$28,0,10*ROW('Sanitation Data'!D72)))</f>
        <v/>
      </c>
      <c r="CL78" s="370" t="str">
        <f ca="1">+IF(OFFSET('Sanitation Data'!$D$29,0,10*ROW('Sanitation Data'!D72))="","",OFFSET('Sanitation Data'!$D$29,0,10*ROW('Sanitation Data'!D72)))</f>
        <v/>
      </c>
      <c r="CM78" s="370" t="str">
        <f ca="1">+IF(OFFSET('Sanitation Data'!$D$30,0,10*ROW('Sanitation Data'!D72))="","",OFFSET('Sanitation Data'!$D$30,0,10*ROW('Sanitation Data'!D72)))</f>
        <v/>
      </c>
      <c r="CN78" s="370" t="str">
        <f ca="1">+IF(OFFSET('Sanitation Data'!$D$31,0,10*ROW('Sanitation Data'!D72))="","",OFFSET('Sanitation Data'!$D$31,0,10*ROW('Sanitation Data'!D72)))</f>
        <v/>
      </c>
      <c r="CO78" s="370" t="str">
        <f ca="1">+IF(OFFSET('Sanitation Data'!$D$32,0,10*ROW('Sanitation Data'!D72))="","",OFFSET('Sanitation Data'!$D$32,0,10*ROW('Sanitation Data'!D72)))</f>
        <v/>
      </c>
      <c r="CP78" s="370" t="str">
        <f ca="1">+IF(OFFSET('Sanitation Data'!$E$28,0,10*ROW('Sanitation Data'!E72))="","",OFFSET('Sanitation Data'!$E$28,0,10*ROW('Sanitation Data'!E72)))</f>
        <v/>
      </c>
      <c r="CQ78" s="370" t="str">
        <f ca="1">+IF(OFFSET('Sanitation Data'!$E$29,0,10*ROW('Sanitation Data'!E72))="","",OFFSET('Sanitation Data'!$E$29,0,10*ROW('Sanitation Data'!E72)))</f>
        <v/>
      </c>
      <c r="CR78" s="370" t="str">
        <f ca="1">+IF(OFFSET('Sanitation Data'!$E$30,0,10*ROW('Sanitation Data'!E72))="","",OFFSET('Sanitation Data'!$E$30,0,10*ROW('Sanitation Data'!E72)))</f>
        <v/>
      </c>
      <c r="CS78" s="370" t="str">
        <f ca="1">+IF(OFFSET('Sanitation Data'!$E$31,0,10*ROW('Sanitation Data'!E72))="","",OFFSET('Sanitation Data'!$E$31,0,10*ROW('Sanitation Data'!E72)))</f>
        <v/>
      </c>
      <c r="CT78" s="370" t="str">
        <f ca="1">+IF(OFFSET('Sanitation Data'!$E$32,0,10*ROW('Sanitation Data'!E72))="","",OFFSET('Sanitation Data'!$E$32,0,10*ROW('Sanitation Data'!E72)))</f>
        <v/>
      </c>
      <c r="CU78" s="370" t="str">
        <f ca="1">+IF(OFFSET('Sanitation Data'!$F$28,0,10*ROW('Sanitation Data'!F72))="","",OFFSET('Sanitation Data'!$F$28,0,10*ROW('Sanitation Data'!F72)))</f>
        <v/>
      </c>
      <c r="CV78" s="370" t="str">
        <f ca="1">+IF(OFFSET('Sanitation Data'!$F$29,0,10*ROW('Sanitation Data'!F72))="","",OFFSET('Sanitation Data'!$F$29,0,10*ROW('Sanitation Data'!F72)))</f>
        <v/>
      </c>
      <c r="CW78" s="370" t="str">
        <f ca="1">+IF(OFFSET('Sanitation Data'!$F$30,0,10*ROW('Sanitation Data'!F72))="","",OFFSET('Sanitation Data'!$F$30,0,10*ROW('Sanitation Data'!F72)))</f>
        <v/>
      </c>
      <c r="CX78" s="370" t="str">
        <f ca="1">+IF(OFFSET('Sanitation Data'!$F$31,0,10*ROW('Sanitation Data'!F72))="","",OFFSET('Sanitation Data'!$F$31,0,10*ROW('Sanitation Data'!F72)))</f>
        <v/>
      </c>
      <c r="CY78" s="370" t="str">
        <f ca="1">+IF(OFFSET('Sanitation Data'!$F$32,0,10*ROW('Sanitation Data'!F72))="","",OFFSET('Sanitation Data'!$F$32,0,10*ROW('Sanitation Data'!F72)))</f>
        <v/>
      </c>
      <c r="CZ78" s="370" t="str">
        <f ca="1">+IF(OFFSET('Sanitation Data'!$G$28,0,10*ROW('Sanitation Data'!G72))="","",OFFSET('Sanitation Data'!$G$28,0,10*ROW('Sanitation Data'!G72)))</f>
        <v/>
      </c>
      <c r="DA78" s="370" t="str">
        <f ca="1">+IF(OFFSET('Sanitation Data'!$G$29,0,10*ROW('Sanitation Data'!G72))="","",OFFSET('Sanitation Data'!$G$29,0,10*ROW('Sanitation Data'!G72)))</f>
        <v/>
      </c>
      <c r="DB78" s="370" t="str">
        <f ca="1">+IF(OFFSET('Sanitation Data'!$G$30,0,10*ROW('Sanitation Data'!G72))="","",OFFSET('Sanitation Data'!$G$30,0,10*ROW('Sanitation Data'!G72)))</f>
        <v/>
      </c>
      <c r="DC78" s="370" t="str">
        <f ca="1">+IF(OFFSET('Sanitation Data'!$G$31,0,10*ROW('Sanitation Data'!G72))="","",OFFSET('Sanitation Data'!$G$31,0,10*ROW('Sanitation Data'!G72)))</f>
        <v/>
      </c>
      <c r="DD78" s="370" t="str">
        <f ca="1">+IF(OFFSET('Sanitation Data'!$G$32,0,10*ROW('Sanitation Data'!G72))="","",OFFSET('Sanitation Data'!$G$32,0,10*ROW('Sanitation Data'!G72)))</f>
        <v/>
      </c>
      <c r="DE78" s="370" t="str">
        <f ca="1">+IF(OFFSET('Sanitation Data'!$H$28,0,10*ROW('Sanitation Data'!H72))="","",OFFSET('Sanitation Data'!$H$28,0,10*ROW('Sanitation Data'!H72)))</f>
        <v/>
      </c>
      <c r="DF78" s="370" t="str">
        <f ca="1">+IF(OFFSET('Sanitation Data'!$H$29,0,10*ROW('Sanitation Data'!H72))="","",OFFSET('Sanitation Data'!$H$29,0,10*ROW('Sanitation Data'!H72)))</f>
        <v/>
      </c>
      <c r="DG78" s="370" t="str">
        <f ca="1">+IF(OFFSET('Sanitation Data'!$H$30,0,10*ROW('Sanitation Data'!H72))="","",OFFSET('Sanitation Data'!$H$30,0,10*ROW('Sanitation Data'!H72)))</f>
        <v/>
      </c>
      <c r="DH78" s="370" t="str">
        <f ca="1">+IF(OFFSET('Sanitation Data'!$H$31,0,10*ROW('Sanitation Data'!H72))="","",OFFSET('Sanitation Data'!$H$31,0,10*ROW('Sanitation Data'!H72)))</f>
        <v/>
      </c>
      <c r="DI78" s="370" t="str">
        <f ca="1">+IF(OFFSET('Sanitation Data'!$H$32,0,10*ROW('Sanitation Data'!H72))="","",OFFSET('Sanitation Data'!$H$32,0,10*ROW('Sanitation Data'!H72)))</f>
        <v/>
      </c>
      <c r="DJ78" s="370" t="str">
        <f ca="1">+IF(OFFSET('Sanitation Data'!$I$28,0,10*ROW('Sanitation Data'!I72))="","",OFFSET('Sanitation Data'!$I$28,0,10*ROW('Sanitation Data'!I72)))</f>
        <v/>
      </c>
      <c r="DK78" s="370" t="str">
        <f ca="1">+IF(OFFSET('Sanitation Data'!$I$29,0,10*ROW('Sanitation Data'!I72))="","",OFFSET('Sanitation Data'!$I$29,0,10*ROW('Sanitation Data'!I72)))</f>
        <v/>
      </c>
      <c r="DL78" s="370" t="str">
        <f ca="1">+IF(OFFSET('Sanitation Data'!$I$30,0,10*ROW('Sanitation Data'!I72))="","",OFFSET('Sanitation Data'!$I$30,0,10*ROW('Sanitation Data'!I72)))</f>
        <v/>
      </c>
      <c r="DM78" s="370" t="str">
        <f ca="1">+IF(OFFSET('Sanitation Data'!$I$31,0,10*ROW('Sanitation Data'!I72))="","",OFFSET('Sanitation Data'!$I$31,0,10*ROW('Sanitation Data'!I72)))</f>
        <v/>
      </c>
      <c r="DN78" s="370" t="str">
        <f ca="1">+IF(OFFSET('Sanitation Data'!$I$32,0,10*ROW('Sanitation Data'!I72))="","",OFFSET('Sanitation Data'!$I$32,0,10*ROW('Sanitation Data'!I72)))</f>
        <v/>
      </c>
      <c r="DO78" s="370" t="str">
        <f ca="1">+IF(OFFSET('Hygiene Data'!$D$11,0,10*ROW('Hygiene Data'!D72))="","",OFFSET('Hygiene Data'!$D$11,0,10*ROW('Hygiene Data'!D72)))</f>
        <v/>
      </c>
      <c r="DP78" s="370" t="str">
        <f ca="1">+IF(OFFSET('Hygiene Data'!$D$12,0,10*ROW('Hygiene Data'!D72))="","",OFFSET('Hygiene Data'!$D$12,0,10*ROW('Hygiene Data'!D72)))</f>
        <v/>
      </c>
      <c r="DQ78" s="370" t="str">
        <f ca="1">+IF(OFFSET('Hygiene Data'!$D$13,0,10*ROW('Hygiene Data'!D72))="","",OFFSET('Hygiene Data'!$D$13,0,10*ROW('Hygiene Data'!D72)))</f>
        <v/>
      </c>
      <c r="DR78" s="370" t="str">
        <f ca="1">+IF(OFFSET('Hygiene Data'!$E$11,0,10*ROW('Hygiene Data'!E72))="","",OFFSET('Hygiene Data'!$E$11,0,10*ROW('Hygiene Data'!E72)))</f>
        <v/>
      </c>
      <c r="DS78" s="370" t="str">
        <f ca="1">+IF(OFFSET('Hygiene Data'!$E$12,0,10*ROW('Hygiene Data'!E72))="","",OFFSET('Hygiene Data'!$E$12,0,10*ROW('Hygiene Data'!E72)))</f>
        <v/>
      </c>
      <c r="DT78" s="370" t="str">
        <f ca="1">+IF(OFFSET('Hygiene Data'!$E$13,0,10*ROW('Hygiene Data'!E72))="","",OFFSET('Hygiene Data'!$E$13,0,10*ROW('Hygiene Data'!E72)))</f>
        <v/>
      </c>
      <c r="DU78" s="370" t="str">
        <f ca="1">+IF(OFFSET('Hygiene Data'!$F$11,0,10*ROW('Hygiene Data'!F72))="","",OFFSET('Hygiene Data'!$F$11,0,10*ROW('Hygiene Data'!F72)))</f>
        <v/>
      </c>
      <c r="DV78" s="370" t="str">
        <f ca="1">+IF(OFFSET('Hygiene Data'!$F$12,0,10*ROW('Hygiene Data'!F72))="","",OFFSET('Hygiene Data'!$F$12,0,10*ROW('Hygiene Data'!F72)))</f>
        <v/>
      </c>
      <c r="DW78" s="370" t="str">
        <f ca="1">+IF(OFFSET('Hygiene Data'!$F$13,0,10*ROW('Hygiene Data'!F72))="","",OFFSET('Hygiene Data'!$F$13,0,10*ROW('Hygiene Data'!F72)))</f>
        <v/>
      </c>
      <c r="DX78" s="370" t="str">
        <f ca="1">+IF(OFFSET('Hygiene Data'!$G$11,0,10*ROW('Hygiene Data'!G72))="","",OFFSET('Hygiene Data'!$G$11,0,10*ROW('Hygiene Data'!G72)))</f>
        <v/>
      </c>
      <c r="DY78" s="370" t="str">
        <f ca="1">+IF(OFFSET('Hygiene Data'!$G$12,0,10*ROW('Hygiene Data'!G72))="","",OFFSET('Hygiene Data'!$G$12,0,10*ROW('Hygiene Data'!G72)))</f>
        <v/>
      </c>
      <c r="DZ78" s="370" t="str">
        <f ca="1">+IF(OFFSET('Hygiene Data'!$G$13,0,10*ROW('Hygiene Data'!G72))="","",OFFSET('Hygiene Data'!$G$13,0,10*ROW('Hygiene Data'!G72)))</f>
        <v/>
      </c>
      <c r="EA78" s="370" t="str">
        <f ca="1">+IF(OFFSET('Hygiene Data'!$H$11,0,10*ROW('Hygiene Data'!H72))="","",OFFSET('Hygiene Data'!$H$11,0,10*ROW('Hygiene Data'!H72)))</f>
        <v/>
      </c>
      <c r="EB78" s="370" t="str">
        <f ca="1">+IF(OFFSET('Hygiene Data'!$H$12,0,10*ROW('Hygiene Data'!H72))="","",OFFSET('Hygiene Data'!$H$12,0,10*ROW('Hygiene Data'!H72)))</f>
        <v/>
      </c>
      <c r="EC78" s="370" t="str">
        <f ca="1">+IF(OFFSET('Hygiene Data'!$H$13,0,10*ROW('Hygiene Data'!H72))="","",OFFSET('Hygiene Data'!$H$13,0,10*ROW('Hygiene Data'!H72)))</f>
        <v/>
      </c>
      <c r="ED78" s="370" t="str">
        <f ca="1">+IF(OFFSET('Hygiene Data'!$I$11,0,10*ROW('Hygiene Data'!I72))="","",OFFSET('Hygiene Data'!$I$11,0,10*ROW('Hygiene Data'!I72)))</f>
        <v/>
      </c>
      <c r="EE78" s="370" t="str">
        <f ca="1">+IF(OFFSET('Hygiene Data'!$I$12,0,10*ROW('Hygiene Data'!I72))="","",OFFSET('Hygiene Data'!$I$12,0,10*ROW('Hygiene Data'!I72)))</f>
        <v/>
      </c>
      <c r="EF78" s="370" t="str">
        <f ca="1">+IF(OFFSET('Hygiene Data'!$I$13,0,10*ROW('Hygiene Data'!I72))="","",OFFSET('Hygiene Data'!$I$13,0,10*ROW('Hygiene Data'!I72)))</f>
        <v/>
      </c>
    </row>
    <row r="79" spans="1:136" x14ac:dyDescent="0.25">
      <c r="A79" s="479" t="str">
        <f ca="1">+IF(OFFSET('Water Data'!$B$2,0,10*ROW('Water Data'!E73))="","",OFFSET('Water Data'!$B$2,0,10*ROW('Water Data'!E73)))</f>
        <v/>
      </c>
      <c r="B79" s="47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6" t="str">
        <f t="shared" ca="1" si="1"/>
        <v/>
      </c>
      <c r="D79" s="50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0" t="str">
        <f ca="1">+IF(OFFSET('Water Data'!$D$27,0,10*ROW('Water Data'!D73))="","",OFFSET('Water Data'!$D$27,0,10*ROW('Water Data'!D73)))</f>
        <v/>
      </c>
      <c r="BT79" s="370" t="str">
        <f ca="1">+IF(OFFSET('Water Data'!$D$28,0,10*ROW('Water Data'!D73))="","",OFFSET('Water Data'!$D$28,0,10*ROW('Water Data'!D73)))</f>
        <v/>
      </c>
      <c r="BU79" s="370" t="str">
        <f ca="1">+IF(OFFSET('Water Data'!$D$29,0,10*ROW('Water Data'!D73))="","",OFFSET('Water Data'!$D$29,0,10*ROW('Water Data'!D73)))</f>
        <v/>
      </c>
      <c r="BV79" s="370" t="str">
        <f ca="1">+IF(OFFSET('Water Data'!$E$27,0,10*ROW('Water Data'!E73))="","",OFFSET('Water Data'!$E$27,0,10*ROW('Water Data'!E73)))</f>
        <v/>
      </c>
      <c r="BW79" s="370" t="str">
        <f ca="1">+IF(OFFSET('Water Data'!$E$28,0,10*ROW('Water Data'!E73))="","",OFFSET('Water Data'!$E$28,0,10*ROW('Water Data'!E73)))</f>
        <v/>
      </c>
      <c r="BX79" s="370" t="str">
        <f ca="1">+IF(OFFSET('Water Data'!$E$29,0,10*ROW('Water Data'!E73))="","",OFFSET('Water Data'!$E$29,0,10*ROW('Water Data'!E73)))</f>
        <v/>
      </c>
      <c r="BY79" s="370" t="str">
        <f ca="1">+IF(OFFSET('Water Data'!$F$27,0,10*ROW('Water Data'!F73))="","",OFFSET('Water Data'!$F$27,0,10*ROW('Water Data'!F73)))</f>
        <v/>
      </c>
      <c r="BZ79" s="370" t="str">
        <f ca="1">+IF(OFFSET('Water Data'!$F$28,0,10*ROW('Water Data'!F73))="","",OFFSET('Water Data'!$F$28,0,10*ROW('Water Data'!F73)))</f>
        <v/>
      </c>
      <c r="CA79" s="370" t="str">
        <f ca="1">+IF(OFFSET('Water Data'!$F$29,0,10*ROW('Water Data'!F73))="","",OFFSET('Water Data'!$F$29,0,10*ROW('Water Data'!F73)))</f>
        <v/>
      </c>
      <c r="CB79" s="370" t="str">
        <f ca="1">+IF(OFFSET('Water Data'!$G$27,0,10*ROW('Water Data'!G73))="","",OFFSET('Water Data'!$G$27,0,10*ROW('Water Data'!G73)))</f>
        <v/>
      </c>
      <c r="CC79" s="370" t="str">
        <f ca="1">+IF(OFFSET('Water Data'!$G$28,0,10*ROW('Water Data'!G73))="","",OFFSET('Water Data'!$G$28,0,10*ROW('Water Data'!G73)))</f>
        <v/>
      </c>
      <c r="CD79" s="370" t="str">
        <f ca="1">+IF(OFFSET('Water Data'!$G$29,0,10*ROW('Water Data'!G73))="","",OFFSET('Water Data'!$G$29,0,10*ROW('Water Data'!G73)))</f>
        <v/>
      </c>
      <c r="CE79" s="370" t="str">
        <f ca="1">+IF(OFFSET('Water Data'!$H$27,0,10*ROW('Water Data'!H73))="","",OFFSET('Water Data'!$H$27,0,10*ROW('Water Data'!H73)))</f>
        <v/>
      </c>
      <c r="CF79" s="370" t="str">
        <f ca="1">+IF(OFFSET('Water Data'!$H$28,0,10*ROW('Water Data'!H73))="","",OFFSET('Water Data'!$H$28,0,10*ROW('Water Data'!H73)))</f>
        <v/>
      </c>
      <c r="CG79" s="370" t="str">
        <f ca="1">+IF(OFFSET('Water Data'!$H$29,0,10*ROW('Water Data'!H73))="","",OFFSET('Water Data'!$H$29,0,10*ROW('Water Data'!H73)))</f>
        <v/>
      </c>
      <c r="CH79" s="370" t="str">
        <f ca="1">+IF(OFFSET('Water Data'!$I$27,0,10*ROW('Water Data'!I73))="","",OFFSET('Water Data'!$I$27,0,10*ROW('Water Data'!I73)))</f>
        <v/>
      </c>
      <c r="CI79" s="370" t="str">
        <f ca="1">+IF(OFFSET('Water Data'!$I$28,0,10*ROW('Water Data'!I73))="","",OFFSET('Water Data'!$I$28,0,10*ROW('Water Data'!I73)))</f>
        <v/>
      </c>
      <c r="CJ79" s="370" t="str">
        <f ca="1">+IF(OFFSET('Water Data'!$I$29,0,10*ROW('Water Data'!I73))="","",OFFSET('Water Data'!$I$29,0,10*ROW('Water Data'!I73)))</f>
        <v/>
      </c>
      <c r="CK79" s="370" t="str">
        <f ca="1">+IF(OFFSET('Sanitation Data'!$D$28,0,10*ROW('Sanitation Data'!D73))="","",OFFSET('Sanitation Data'!$D$28,0,10*ROW('Sanitation Data'!D73)))</f>
        <v/>
      </c>
      <c r="CL79" s="370" t="str">
        <f ca="1">+IF(OFFSET('Sanitation Data'!$D$29,0,10*ROW('Sanitation Data'!D73))="","",OFFSET('Sanitation Data'!$D$29,0,10*ROW('Sanitation Data'!D73)))</f>
        <v/>
      </c>
      <c r="CM79" s="370" t="str">
        <f ca="1">+IF(OFFSET('Sanitation Data'!$D$30,0,10*ROW('Sanitation Data'!D73))="","",OFFSET('Sanitation Data'!$D$30,0,10*ROW('Sanitation Data'!D73)))</f>
        <v/>
      </c>
      <c r="CN79" s="370" t="str">
        <f ca="1">+IF(OFFSET('Sanitation Data'!$D$31,0,10*ROW('Sanitation Data'!D73))="","",OFFSET('Sanitation Data'!$D$31,0,10*ROW('Sanitation Data'!D73)))</f>
        <v/>
      </c>
      <c r="CO79" s="370" t="str">
        <f ca="1">+IF(OFFSET('Sanitation Data'!$D$32,0,10*ROW('Sanitation Data'!D73))="","",OFFSET('Sanitation Data'!$D$32,0,10*ROW('Sanitation Data'!D73)))</f>
        <v/>
      </c>
      <c r="CP79" s="370" t="str">
        <f ca="1">+IF(OFFSET('Sanitation Data'!$E$28,0,10*ROW('Sanitation Data'!E73))="","",OFFSET('Sanitation Data'!$E$28,0,10*ROW('Sanitation Data'!E73)))</f>
        <v/>
      </c>
      <c r="CQ79" s="370" t="str">
        <f ca="1">+IF(OFFSET('Sanitation Data'!$E$29,0,10*ROW('Sanitation Data'!E73))="","",OFFSET('Sanitation Data'!$E$29,0,10*ROW('Sanitation Data'!E73)))</f>
        <v/>
      </c>
      <c r="CR79" s="370" t="str">
        <f ca="1">+IF(OFFSET('Sanitation Data'!$E$30,0,10*ROW('Sanitation Data'!E73))="","",OFFSET('Sanitation Data'!$E$30,0,10*ROW('Sanitation Data'!E73)))</f>
        <v/>
      </c>
      <c r="CS79" s="370" t="str">
        <f ca="1">+IF(OFFSET('Sanitation Data'!$E$31,0,10*ROW('Sanitation Data'!E73))="","",OFFSET('Sanitation Data'!$E$31,0,10*ROW('Sanitation Data'!E73)))</f>
        <v/>
      </c>
      <c r="CT79" s="370" t="str">
        <f ca="1">+IF(OFFSET('Sanitation Data'!$E$32,0,10*ROW('Sanitation Data'!E73))="","",OFFSET('Sanitation Data'!$E$32,0,10*ROW('Sanitation Data'!E73)))</f>
        <v/>
      </c>
      <c r="CU79" s="370" t="str">
        <f ca="1">+IF(OFFSET('Sanitation Data'!$F$28,0,10*ROW('Sanitation Data'!F73))="","",OFFSET('Sanitation Data'!$F$28,0,10*ROW('Sanitation Data'!F73)))</f>
        <v/>
      </c>
      <c r="CV79" s="370" t="str">
        <f ca="1">+IF(OFFSET('Sanitation Data'!$F$29,0,10*ROW('Sanitation Data'!F73))="","",OFFSET('Sanitation Data'!$F$29,0,10*ROW('Sanitation Data'!F73)))</f>
        <v/>
      </c>
      <c r="CW79" s="370" t="str">
        <f ca="1">+IF(OFFSET('Sanitation Data'!$F$30,0,10*ROW('Sanitation Data'!F73))="","",OFFSET('Sanitation Data'!$F$30,0,10*ROW('Sanitation Data'!F73)))</f>
        <v/>
      </c>
      <c r="CX79" s="370" t="str">
        <f ca="1">+IF(OFFSET('Sanitation Data'!$F$31,0,10*ROW('Sanitation Data'!F73))="","",OFFSET('Sanitation Data'!$F$31,0,10*ROW('Sanitation Data'!F73)))</f>
        <v/>
      </c>
      <c r="CY79" s="370" t="str">
        <f ca="1">+IF(OFFSET('Sanitation Data'!$F$32,0,10*ROW('Sanitation Data'!F73))="","",OFFSET('Sanitation Data'!$F$32,0,10*ROW('Sanitation Data'!F73)))</f>
        <v/>
      </c>
      <c r="CZ79" s="370" t="str">
        <f ca="1">+IF(OFFSET('Sanitation Data'!$G$28,0,10*ROW('Sanitation Data'!G73))="","",OFFSET('Sanitation Data'!$G$28,0,10*ROW('Sanitation Data'!G73)))</f>
        <v/>
      </c>
      <c r="DA79" s="370" t="str">
        <f ca="1">+IF(OFFSET('Sanitation Data'!$G$29,0,10*ROW('Sanitation Data'!G73))="","",OFFSET('Sanitation Data'!$G$29,0,10*ROW('Sanitation Data'!G73)))</f>
        <v/>
      </c>
      <c r="DB79" s="370" t="str">
        <f ca="1">+IF(OFFSET('Sanitation Data'!$G$30,0,10*ROW('Sanitation Data'!G73))="","",OFFSET('Sanitation Data'!$G$30,0,10*ROW('Sanitation Data'!G73)))</f>
        <v/>
      </c>
      <c r="DC79" s="370" t="str">
        <f ca="1">+IF(OFFSET('Sanitation Data'!$G$31,0,10*ROW('Sanitation Data'!G73))="","",OFFSET('Sanitation Data'!$G$31,0,10*ROW('Sanitation Data'!G73)))</f>
        <v/>
      </c>
      <c r="DD79" s="370" t="str">
        <f ca="1">+IF(OFFSET('Sanitation Data'!$G$32,0,10*ROW('Sanitation Data'!G73))="","",OFFSET('Sanitation Data'!$G$32,0,10*ROW('Sanitation Data'!G73)))</f>
        <v/>
      </c>
      <c r="DE79" s="370" t="str">
        <f ca="1">+IF(OFFSET('Sanitation Data'!$H$28,0,10*ROW('Sanitation Data'!H73))="","",OFFSET('Sanitation Data'!$H$28,0,10*ROW('Sanitation Data'!H73)))</f>
        <v/>
      </c>
      <c r="DF79" s="370" t="str">
        <f ca="1">+IF(OFFSET('Sanitation Data'!$H$29,0,10*ROW('Sanitation Data'!H73))="","",OFFSET('Sanitation Data'!$H$29,0,10*ROW('Sanitation Data'!H73)))</f>
        <v/>
      </c>
      <c r="DG79" s="370" t="str">
        <f ca="1">+IF(OFFSET('Sanitation Data'!$H$30,0,10*ROW('Sanitation Data'!H73))="","",OFFSET('Sanitation Data'!$H$30,0,10*ROW('Sanitation Data'!H73)))</f>
        <v/>
      </c>
      <c r="DH79" s="370" t="str">
        <f ca="1">+IF(OFFSET('Sanitation Data'!$H$31,0,10*ROW('Sanitation Data'!H73))="","",OFFSET('Sanitation Data'!$H$31,0,10*ROW('Sanitation Data'!H73)))</f>
        <v/>
      </c>
      <c r="DI79" s="370" t="str">
        <f ca="1">+IF(OFFSET('Sanitation Data'!$H$32,0,10*ROW('Sanitation Data'!H73))="","",OFFSET('Sanitation Data'!$H$32,0,10*ROW('Sanitation Data'!H73)))</f>
        <v/>
      </c>
      <c r="DJ79" s="370" t="str">
        <f ca="1">+IF(OFFSET('Sanitation Data'!$I$28,0,10*ROW('Sanitation Data'!I73))="","",OFFSET('Sanitation Data'!$I$28,0,10*ROW('Sanitation Data'!I73)))</f>
        <v/>
      </c>
      <c r="DK79" s="370" t="str">
        <f ca="1">+IF(OFFSET('Sanitation Data'!$I$29,0,10*ROW('Sanitation Data'!I73))="","",OFFSET('Sanitation Data'!$I$29,0,10*ROW('Sanitation Data'!I73)))</f>
        <v/>
      </c>
      <c r="DL79" s="370" t="str">
        <f ca="1">+IF(OFFSET('Sanitation Data'!$I$30,0,10*ROW('Sanitation Data'!I73))="","",OFFSET('Sanitation Data'!$I$30,0,10*ROW('Sanitation Data'!I73)))</f>
        <v/>
      </c>
      <c r="DM79" s="370" t="str">
        <f ca="1">+IF(OFFSET('Sanitation Data'!$I$31,0,10*ROW('Sanitation Data'!I73))="","",OFFSET('Sanitation Data'!$I$31,0,10*ROW('Sanitation Data'!I73)))</f>
        <v/>
      </c>
      <c r="DN79" s="370" t="str">
        <f ca="1">+IF(OFFSET('Sanitation Data'!$I$32,0,10*ROW('Sanitation Data'!I73))="","",OFFSET('Sanitation Data'!$I$32,0,10*ROW('Sanitation Data'!I73)))</f>
        <v/>
      </c>
      <c r="DO79" s="370" t="str">
        <f ca="1">+IF(OFFSET('Hygiene Data'!$D$11,0,10*ROW('Hygiene Data'!D73))="","",OFFSET('Hygiene Data'!$D$11,0,10*ROW('Hygiene Data'!D73)))</f>
        <v/>
      </c>
      <c r="DP79" s="370" t="str">
        <f ca="1">+IF(OFFSET('Hygiene Data'!$D$12,0,10*ROW('Hygiene Data'!D73))="","",OFFSET('Hygiene Data'!$D$12,0,10*ROW('Hygiene Data'!D73)))</f>
        <v/>
      </c>
      <c r="DQ79" s="370" t="str">
        <f ca="1">+IF(OFFSET('Hygiene Data'!$D$13,0,10*ROW('Hygiene Data'!D73))="","",OFFSET('Hygiene Data'!$D$13,0,10*ROW('Hygiene Data'!D73)))</f>
        <v/>
      </c>
      <c r="DR79" s="370" t="str">
        <f ca="1">+IF(OFFSET('Hygiene Data'!$E$11,0,10*ROW('Hygiene Data'!E73))="","",OFFSET('Hygiene Data'!$E$11,0,10*ROW('Hygiene Data'!E73)))</f>
        <v/>
      </c>
      <c r="DS79" s="370" t="str">
        <f ca="1">+IF(OFFSET('Hygiene Data'!$E$12,0,10*ROW('Hygiene Data'!E73))="","",OFFSET('Hygiene Data'!$E$12,0,10*ROW('Hygiene Data'!E73)))</f>
        <v/>
      </c>
      <c r="DT79" s="370" t="str">
        <f ca="1">+IF(OFFSET('Hygiene Data'!$E$13,0,10*ROW('Hygiene Data'!E73))="","",OFFSET('Hygiene Data'!$E$13,0,10*ROW('Hygiene Data'!E73)))</f>
        <v/>
      </c>
      <c r="DU79" s="370" t="str">
        <f ca="1">+IF(OFFSET('Hygiene Data'!$F$11,0,10*ROW('Hygiene Data'!F73))="","",OFFSET('Hygiene Data'!$F$11,0,10*ROW('Hygiene Data'!F73)))</f>
        <v/>
      </c>
      <c r="DV79" s="370" t="str">
        <f ca="1">+IF(OFFSET('Hygiene Data'!$F$12,0,10*ROW('Hygiene Data'!F73))="","",OFFSET('Hygiene Data'!$F$12,0,10*ROW('Hygiene Data'!F73)))</f>
        <v/>
      </c>
      <c r="DW79" s="370" t="str">
        <f ca="1">+IF(OFFSET('Hygiene Data'!$F$13,0,10*ROW('Hygiene Data'!F73))="","",OFFSET('Hygiene Data'!$F$13,0,10*ROW('Hygiene Data'!F73)))</f>
        <v/>
      </c>
      <c r="DX79" s="370" t="str">
        <f ca="1">+IF(OFFSET('Hygiene Data'!$G$11,0,10*ROW('Hygiene Data'!G73))="","",OFFSET('Hygiene Data'!$G$11,0,10*ROW('Hygiene Data'!G73)))</f>
        <v/>
      </c>
      <c r="DY79" s="370" t="str">
        <f ca="1">+IF(OFFSET('Hygiene Data'!$G$12,0,10*ROW('Hygiene Data'!G73))="","",OFFSET('Hygiene Data'!$G$12,0,10*ROW('Hygiene Data'!G73)))</f>
        <v/>
      </c>
      <c r="DZ79" s="370" t="str">
        <f ca="1">+IF(OFFSET('Hygiene Data'!$G$13,0,10*ROW('Hygiene Data'!G73))="","",OFFSET('Hygiene Data'!$G$13,0,10*ROW('Hygiene Data'!G73)))</f>
        <v/>
      </c>
      <c r="EA79" s="370" t="str">
        <f ca="1">+IF(OFFSET('Hygiene Data'!$H$11,0,10*ROW('Hygiene Data'!H73))="","",OFFSET('Hygiene Data'!$H$11,0,10*ROW('Hygiene Data'!H73)))</f>
        <v/>
      </c>
      <c r="EB79" s="370" t="str">
        <f ca="1">+IF(OFFSET('Hygiene Data'!$H$12,0,10*ROW('Hygiene Data'!H73))="","",OFFSET('Hygiene Data'!$H$12,0,10*ROW('Hygiene Data'!H73)))</f>
        <v/>
      </c>
      <c r="EC79" s="370" t="str">
        <f ca="1">+IF(OFFSET('Hygiene Data'!$H$13,0,10*ROW('Hygiene Data'!H73))="","",OFFSET('Hygiene Data'!$H$13,0,10*ROW('Hygiene Data'!H73)))</f>
        <v/>
      </c>
      <c r="ED79" s="370" t="str">
        <f ca="1">+IF(OFFSET('Hygiene Data'!$I$11,0,10*ROW('Hygiene Data'!I73))="","",OFFSET('Hygiene Data'!$I$11,0,10*ROW('Hygiene Data'!I73)))</f>
        <v/>
      </c>
      <c r="EE79" s="370" t="str">
        <f ca="1">+IF(OFFSET('Hygiene Data'!$I$12,0,10*ROW('Hygiene Data'!I73))="","",OFFSET('Hygiene Data'!$I$12,0,10*ROW('Hygiene Data'!I73)))</f>
        <v/>
      </c>
      <c r="EF79" s="370" t="str">
        <f ca="1">+IF(OFFSET('Hygiene Data'!$I$13,0,10*ROW('Hygiene Data'!I73))="","",OFFSET('Hygiene Data'!$I$13,0,10*ROW('Hygiene Data'!I73)))</f>
        <v/>
      </c>
    </row>
    <row r="80" spans="1:136" x14ac:dyDescent="0.25">
      <c r="A80" s="479" t="str">
        <f ca="1">+IF(OFFSET('Water Data'!$B$2,0,10*ROW('Water Data'!E74))="","",OFFSET('Water Data'!$B$2,0,10*ROW('Water Data'!E74)))</f>
        <v/>
      </c>
      <c r="B80" s="47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6" t="str">
        <f t="shared" ca="1" si="1"/>
        <v/>
      </c>
      <c r="D80" s="50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0" t="str">
        <f ca="1">+IF(OFFSET('Water Data'!$D$27,0,10*ROW('Water Data'!D74))="","",OFFSET('Water Data'!$D$27,0,10*ROW('Water Data'!D74)))</f>
        <v/>
      </c>
      <c r="BT80" s="370" t="str">
        <f ca="1">+IF(OFFSET('Water Data'!$D$28,0,10*ROW('Water Data'!D74))="","",OFFSET('Water Data'!$D$28,0,10*ROW('Water Data'!D74)))</f>
        <v/>
      </c>
      <c r="BU80" s="370" t="str">
        <f ca="1">+IF(OFFSET('Water Data'!$D$29,0,10*ROW('Water Data'!D74))="","",OFFSET('Water Data'!$D$29,0,10*ROW('Water Data'!D74)))</f>
        <v/>
      </c>
      <c r="BV80" s="370" t="str">
        <f ca="1">+IF(OFFSET('Water Data'!$E$27,0,10*ROW('Water Data'!E74))="","",OFFSET('Water Data'!$E$27,0,10*ROW('Water Data'!E74)))</f>
        <v/>
      </c>
      <c r="BW80" s="370" t="str">
        <f ca="1">+IF(OFFSET('Water Data'!$E$28,0,10*ROW('Water Data'!E74))="","",OFFSET('Water Data'!$E$28,0,10*ROW('Water Data'!E74)))</f>
        <v/>
      </c>
      <c r="BX80" s="370" t="str">
        <f ca="1">+IF(OFFSET('Water Data'!$E$29,0,10*ROW('Water Data'!E74))="","",OFFSET('Water Data'!$E$29,0,10*ROW('Water Data'!E74)))</f>
        <v/>
      </c>
      <c r="BY80" s="370" t="str">
        <f ca="1">+IF(OFFSET('Water Data'!$F$27,0,10*ROW('Water Data'!F74))="","",OFFSET('Water Data'!$F$27,0,10*ROW('Water Data'!F74)))</f>
        <v/>
      </c>
      <c r="BZ80" s="370" t="str">
        <f ca="1">+IF(OFFSET('Water Data'!$F$28,0,10*ROW('Water Data'!F74))="","",OFFSET('Water Data'!$F$28,0,10*ROW('Water Data'!F74)))</f>
        <v/>
      </c>
      <c r="CA80" s="370" t="str">
        <f ca="1">+IF(OFFSET('Water Data'!$F$29,0,10*ROW('Water Data'!F74))="","",OFFSET('Water Data'!$F$29,0,10*ROW('Water Data'!F74)))</f>
        <v/>
      </c>
      <c r="CB80" s="370" t="str">
        <f ca="1">+IF(OFFSET('Water Data'!$G$27,0,10*ROW('Water Data'!G74))="","",OFFSET('Water Data'!$G$27,0,10*ROW('Water Data'!G74)))</f>
        <v/>
      </c>
      <c r="CC80" s="370" t="str">
        <f ca="1">+IF(OFFSET('Water Data'!$G$28,0,10*ROW('Water Data'!G74))="","",OFFSET('Water Data'!$G$28,0,10*ROW('Water Data'!G74)))</f>
        <v/>
      </c>
      <c r="CD80" s="370" t="str">
        <f ca="1">+IF(OFFSET('Water Data'!$G$29,0,10*ROW('Water Data'!G74))="","",OFFSET('Water Data'!$G$29,0,10*ROW('Water Data'!G74)))</f>
        <v/>
      </c>
      <c r="CE80" s="370" t="str">
        <f ca="1">+IF(OFFSET('Water Data'!$H$27,0,10*ROW('Water Data'!H74))="","",OFFSET('Water Data'!$H$27,0,10*ROW('Water Data'!H74)))</f>
        <v/>
      </c>
      <c r="CF80" s="370" t="str">
        <f ca="1">+IF(OFFSET('Water Data'!$H$28,0,10*ROW('Water Data'!H74))="","",OFFSET('Water Data'!$H$28,0,10*ROW('Water Data'!H74)))</f>
        <v/>
      </c>
      <c r="CG80" s="370" t="str">
        <f ca="1">+IF(OFFSET('Water Data'!$H$29,0,10*ROW('Water Data'!H74))="","",OFFSET('Water Data'!$H$29,0,10*ROW('Water Data'!H74)))</f>
        <v/>
      </c>
      <c r="CH80" s="370" t="str">
        <f ca="1">+IF(OFFSET('Water Data'!$I$27,0,10*ROW('Water Data'!I74))="","",OFFSET('Water Data'!$I$27,0,10*ROW('Water Data'!I74)))</f>
        <v/>
      </c>
      <c r="CI80" s="370" t="str">
        <f ca="1">+IF(OFFSET('Water Data'!$I$28,0,10*ROW('Water Data'!I74))="","",OFFSET('Water Data'!$I$28,0,10*ROW('Water Data'!I74)))</f>
        <v/>
      </c>
      <c r="CJ80" s="370" t="str">
        <f ca="1">+IF(OFFSET('Water Data'!$I$29,0,10*ROW('Water Data'!I74))="","",OFFSET('Water Data'!$I$29,0,10*ROW('Water Data'!I74)))</f>
        <v/>
      </c>
      <c r="CK80" s="370" t="str">
        <f ca="1">+IF(OFFSET('Sanitation Data'!$D$28,0,10*ROW('Sanitation Data'!D74))="","",OFFSET('Sanitation Data'!$D$28,0,10*ROW('Sanitation Data'!D74)))</f>
        <v/>
      </c>
      <c r="CL80" s="370" t="str">
        <f ca="1">+IF(OFFSET('Sanitation Data'!$D$29,0,10*ROW('Sanitation Data'!D74))="","",OFFSET('Sanitation Data'!$D$29,0,10*ROW('Sanitation Data'!D74)))</f>
        <v/>
      </c>
      <c r="CM80" s="370" t="str">
        <f ca="1">+IF(OFFSET('Sanitation Data'!$D$30,0,10*ROW('Sanitation Data'!D74))="","",OFFSET('Sanitation Data'!$D$30,0,10*ROW('Sanitation Data'!D74)))</f>
        <v/>
      </c>
      <c r="CN80" s="370" t="str">
        <f ca="1">+IF(OFFSET('Sanitation Data'!$D$31,0,10*ROW('Sanitation Data'!D74))="","",OFFSET('Sanitation Data'!$D$31,0,10*ROW('Sanitation Data'!D74)))</f>
        <v/>
      </c>
      <c r="CO80" s="370" t="str">
        <f ca="1">+IF(OFFSET('Sanitation Data'!$D$32,0,10*ROW('Sanitation Data'!D74))="","",OFFSET('Sanitation Data'!$D$32,0,10*ROW('Sanitation Data'!D74)))</f>
        <v/>
      </c>
      <c r="CP80" s="370" t="str">
        <f ca="1">+IF(OFFSET('Sanitation Data'!$E$28,0,10*ROW('Sanitation Data'!E74))="","",OFFSET('Sanitation Data'!$E$28,0,10*ROW('Sanitation Data'!E74)))</f>
        <v/>
      </c>
      <c r="CQ80" s="370" t="str">
        <f ca="1">+IF(OFFSET('Sanitation Data'!$E$29,0,10*ROW('Sanitation Data'!E74))="","",OFFSET('Sanitation Data'!$E$29,0,10*ROW('Sanitation Data'!E74)))</f>
        <v/>
      </c>
      <c r="CR80" s="370" t="str">
        <f ca="1">+IF(OFFSET('Sanitation Data'!$E$30,0,10*ROW('Sanitation Data'!E74))="","",OFFSET('Sanitation Data'!$E$30,0,10*ROW('Sanitation Data'!E74)))</f>
        <v/>
      </c>
      <c r="CS80" s="370" t="str">
        <f ca="1">+IF(OFFSET('Sanitation Data'!$E$31,0,10*ROW('Sanitation Data'!E74))="","",OFFSET('Sanitation Data'!$E$31,0,10*ROW('Sanitation Data'!E74)))</f>
        <v/>
      </c>
      <c r="CT80" s="370" t="str">
        <f ca="1">+IF(OFFSET('Sanitation Data'!$E$32,0,10*ROW('Sanitation Data'!E74))="","",OFFSET('Sanitation Data'!$E$32,0,10*ROW('Sanitation Data'!E74)))</f>
        <v/>
      </c>
      <c r="CU80" s="370" t="str">
        <f ca="1">+IF(OFFSET('Sanitation Data'!$F$28,0,10*ROW('Sanitation Data'!F74))="","",OFFSET('Sanitation Data'!$F$28,0,10*ROW('Sanitation Data'!F74)))</f>
        <v/>
      </c>
      <c r="CV80" s="370" t="str">
        <f ca="1">+IF(OFFSET('Sanitation Data'!$F$29,0,10*ROW('Sanitation Data'!F74))="","",OFFSET('Sanitation Data'!$F$29,0,10*ROW('Sanitation Data'!F74)))</f>
        <v/>
      </c>
      <c r="CW80" s="370" t="str">
        <f ca="1">+IF(OFFSET('Sanitation Data'!$F$30,0,10*ROW('Sanitation Data'!F74))="","",OFFSET('Sanitation Data'!$F$30,0,10*ROW('Sanitation Data'!F74)))</f>
        <v/>
      </c>
      <c r="CX80" s="370" t="str">
        <f ca="1">+IF(OFFSET('Sanitation Data'!$F$31,0,10*ROW('Sanitation Data'!F74))="","",OFFSET('Sanitation Data'!$F$31,0,10*ROW('Sanitation Data'!F74)))</f>
        <v/>
      </c>
      <c r="CY80" s="370" t="str">
        <f ca="1">+IF(OFFSET('Sanitation Data'!$F$32,0,10*ROW('Sanitation Data'!F74))="","",OFFSET('Sanitation Data'!$F$32,0,10*ROW('Sanitation Data'!F74)))</f>
        <v/>
      </c>
      <c r="CZ80" s="370" t="str">
        <f ca="1">+IF(OFFSET('Sanitation Data'!$G$28,0,10*ROW('Sanitation Data'!G74))="","",OFFSET('Sanitation Data'!$G$28,0,10*ROW('Sanitation Data'!G74)))</f>
        <v/>
      </c>
      <c r="DA80" s="370" t="str">
        <f ca="1">+IF(OFFSET('Sanitation Data'!$G$29,0,10*ROW('Sanitation Data'!G74))="","",OFFSET('Sanitation Data'!$G$29,0,10*ROW('Sanitation Data'!G74)))</f>
        <v/>
      </c>
      <c r="DB80" s="370" t="str">
        <f ca="1">+IF(OFFSET('Sanitation Data'!$G$30,0,10*ROW('Sanitation Data'!G74))="","",OFFSET('Sanitation Data'!$G$30,0,10*ROW('Sanitation Data'!G74)))</f>
        <v/>
      </c>
      <c r="DC80" s="370" t="str">
        <f ca="1">+IF(OFFSET('Sanitation Data'!$G$31,0,10*ROW('Sanitation Data'!G74))="","",OFFSET('Sanitation Data'!$G$31,0,10*ROW('Sanitation Data'!G74)))</f>
        <v/>
      </c>
      <c r="DD80" s="370" t="str">
        <f ca="1">+IF(OFFSET('Sanitation Data'!$G$32,0,10*ROW('Sanitation Data'!G74))="","",OFFSET('Sanitation Data'!$G$32,0,10*ROW('Sanitation Data'!G74)))</f>
        <v/>
      </c>
      <c r="DE80" s="370" t="str">
        <f ca="1">+IF(OFFSET('Sanitation Data'!$H$28,0,10*ROW('Sanitation Data'!H74))="","",OFFSET('Sanitation Data'!$H$28,0,10*ROW('Sanitation Data'!H74)))</f>
        <v/>
      </c>
      <c r="DF80" s="370" t="str">
        <f ca="1">+IF(OFFSET('Sanitation Data'!$H$29,0,10*ROW('Sanitation Data'!H74))="","",OFFSET('Sanitation Data'!$H$29,0,10*ROW('Sanitation Data'!H74)))</f>
        <v/>
      </c>
      <c r="DG80" s="370" t="str">
        <f ca="1">+IF(OFFSET('Sanitation Data'!$H$30,0,10*ROW('Sanitation Data'!H74))="","",OFFSET('Sanitation Data'!$H$30,0,10*ROW('Sanitation Data'!H74)))</f>
        <v/>
      </c>
      <c r="DH80" s="370" t="str">
        <f ca="1">+IF(OFFSET('Sanitation Data'!$H$31,0,10*ROW('Sanitation Data'!H74))="","",OFFSET('Sanitation Data'!$H$31,0,10*ROW('Sanitation Data'!H74)))</f>
        <v/>
      </c>
      <c r="DI80" s="370" t="str">
        <f ca="1">+IF(OFFSET('Sanitation Data'!$H$32,0,10*ROW('Sanitation Data'!H74))="","",OFFSET('Sanitation Data'!$H$32,0,10*ROW('Sanitation Data'!H74)))</f>
        <v/>
      </c>
      <c r="DJ80" s="370" t="str">
        <f ca="1">+IF(OFFSET('Sanitation Data'!$I$28,0,10*ROW('Sanitation Data'!I74))="","",OFFSET('Sanitation Data'!$I$28,0,10*ROW('Sanitation Data'!I74)))</f>
        <v/>
      </c>
      <c r="DK80" s="370" t="str">
        <f ca="1">+IF(OFFSET('Sanitation Data'!$I$29,0,10*ROW('Sanitation Data'!I74))="","",OFFSET('Sanitation Data'!$I$29,0,10*ROW('Sanitation Data'!I74)))</f>
        <v/>
      </c>
      <c r="DL80" s="370" t="str">
        <f ca="1">+IF(OFFSET('Sanitation Data'!$I$30,0,10*ROW('Sanitation Data'!I74))="","",OFFSET('Sanitation Data'!$I$30,0,10*ROW('Sanitation Data'!I74)))</f>
        <v/>
      </c>
      <c r="DM80" s="370" t="str">
        <f ca="1">+IF(OFFSET('Sanitation Data'!$I$31,0,10*ROW('Sanitation Data'!I74))="","",OFFSET('Sanitation Data'!$I$31,0,10*ROW('Sanitation Data'!I74)))</f>
        <v/>
      </c>
      <c r="DN80" s="370" t="str">
        <f ca="1">+IF(OFFSET('Sanitation Data'!$I$32,0,10*ROW('Sanitation Data'!I74))="","",OFFSET('Sanitation Data'!$I$32,0,10*ROW('Sanitation Data'!I74)))</f>
        <v/>
      </c>
      <c r="DO80" s="370" t="str">
        <f ca="1">+IF(OFFSET('Hygiene Data'!$D$11,0,10*ROW('Hygiene Data'!D74))="","",OFFSET('Hygiene Data'!$D$11,0,10*ROW('Hygiene Data'!D74)))</f>
        <v/>
      </c>
      <c r="DP80" s="370" t="str">
        <f ca="1">+IF(OFFSET('Hygiene Data'!$D$12,0,10*ROW('Hygiene Data'!D74))="","",OFFSET('Hygiene Data'!$D$12,0,10*ROW('Hygiene Data'!D74)))</f>
        <v/>
      </c>
      <c r="DQ80" s="370" t="str">
        <f ca="1">+IF(OFFSET('Hygiene Data'!$D$13,0,10*ROW('Hygiene Data'!D74))="","",OFFSET('Hygiene Data'!$D$13,0,10*ROW('Hygiene Data'!D74)))</f>
        <v/>
      </c>
      <c r="DR80" s="370" t="str">
        <f ca="1">+IF(OFFSET('Hygiene Data'!$E$11,0,10*ROW('Hygiene Data'!E74))="","",OFFSET('Hygiene Data'!$E$11,0,10*ROW('Hygiene Data'!E74)))</f>
        <v/>
      </c>
      <c r="DS80" s="370" t="str">
        <f ca="1">+IF(OFFSET('Hygiene Data'!$E$12,0,10*ROW('Hygiene Data'!E74))="","",OFFSET('Hygiene Data'!$E$12,0,10*ROW('Hygiene Data'!E74)))</f>
        <v/>
      </c>
      <c r="DT80" s="370" t="str">
        <f ca="1">+IF(OFFSET('Hygiene Data'!$E$13,0,10*ROW('Hygiene Data'!E74))="","",OFFSET('Hygiene Data'!$E$13,0,10*ROW('Hygiene Data'!E74)))</f>
        <v/>
      </c>
      <c r="DU80" s="370" t="str">
        <f ca="1">+IF(OFFSET('Hygiene Data'!$F$11,0,10*ROW('Hygiene Data'!F74))="","",OFFSET('Hygiene Data'!$F$11,0,10*ROW('Hygiene Data'!F74)))</f>
        <v/>
      </c>
      <c r="DV80" s="370" t="str">
        <f ca="1">+IF(OFFSET('Hygiene Data'!$F$12,0,10*ROW('Hygiene Data'!F74))="","",OFFSET('Hygiene Data'!$F$12,0,10*ROW('Hygiene Data'!F74)))</f>
        <v/>
      </c>
      <c r="DW80" s="370" t="str">
        <f ca="1">+IF(OFFSET('Hygiene Data'!$F$13,0,10*ROW('Hygiene Data'!F74))="","",OFFSET('Hygiene Data'!$F$13,0,10*ROW('Hygiene Data'!F74)))</f>
        <v/>
      </c>
      <c r="DX80" s="370" t="str">
        <f ca="1">+IF(OFFSET('Hygiene Data'!$G$11,0,10*ROW('Hygiene Data'!G74))="","",OFFSET('Hygiene Data'!$G$11,0,10*ROW('Hygiene Data'!G74)))</f>
        <v/>
      </c>
      <c r="DY80" s="370" t="str">
        <f ca="1">+IF(OFFSET('Hygiene Data'!$G$12,0,10*ROW('Hygiene Data'!G74))="","",OFFSET('Hygiene Data'!$G$12,0,10*ROW('Hygiene Data'!G74)))</f>
        <v/>
      </c>
      <c r="DZ80" s="370" t="str">
        <f ca="1">+IF(OFFSET('Hygiene Data'!$G$13,0,10*ROW('Hygiene Data'!G74))="","",OFFSET('Hygiene Data'!$G$13,0,10*ROW('Hygiene Data'!G74)))</f>
        <v/>
      </c>
      <c r="EA80" s="370" t="str">
        <f ca="1">+IF(OFFSET('Hygiene Data'!$H$11,0,10*ROW('Hygiene Data'!H74))="","",OFFSET('Hygiene Data'!$H$11,0,10*ROW('Hygiene Data'!H74)))</f>
        <v/>
      </c>
      <c r="EB80" s="370" t="str">
        <f ca="1">+IF(OFFSET('Hygiene Data'!$H$12,0,10*ROW('Hygiene Data'!H74))="","",OFFSET('Hygiene Data'!$H$12,0,10*ROW('Hygiene Data'!H74)))</f>
        <v/>
      </c>
      <c r="EC80" s="370" t="str">
        <f ca="1">+IF(OFFSET('Hygiene Data'!$H$13,0,10*ROW('Hygiene Data'!H74))="","",OFFSET('Hygiene Data'!$H$13,0,10*ROW('Hygiene Data'!H74)))</f>
        <v/>
      </c>
      <c r="ED80" s="370" t="str">
        <f ca="1">+IF(OFFSET('Hygiene Data'!$I$11,0,10*ROW('Hygiene Data'!I74))="","",OFFSET('Hygiene Data'!$I$11,0,10*ROW('Hygiene Data'!I74)))</f>
        <v/>
      </c>
      <c r="EE80" s="370" t="str">
        <f ca="1">+IF(OFFSET('Hygiene Data'!$I$12,0,10*ROW('Hygiene Data'!I74))="","",OFFSET('Hygiene Data'!$I$12,0,10*ROW('Hygiene Data'!I74)))</f>
        <v/>
      </c>
      <c r="EF80" s="370" t="str">
        <f ca="1">+IF(OFFSET('Hygiene Data'!$I$13,0,10*ROW('Hygiene Data'!I74))="","",OFFSET('Hygiene Data'!$I$13,0,10*ROW('Hygiene Data'!I74)))</f>
        <v/>
      </c>
    </row>
    <row r="81" spans="1:136" x14ac:dyDescent="0.25">
      <c r="A81" s="479" t="str">
        <f ca="1">+IF(OFFSET('Water Data'!$B$2,0,10*ROW('Water Data'!E75))="","",OFFSET('Water Data'!$B$2,0,10*ROW('Water Data'!E75)))</f>
        <v/>
      </c>
      <c r="B81" s="47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6" t="str">
        <f t="shared" ca="1" si="1"/>
        <v/>
      </c>
      <c r="D81" s="50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0" t="str">
        <f ca="1">+IF(OFFSET('Water Data'!$D$27,0,10*ROW('Water Data'!D75))="","",OFFSET('Water Data'!$D$27,0,10*ROW('Water Data'!D75)))</f>
        <v/>
      </c>
      <c r="BT81" s="370" t="str">
        <f ca="1">+IF(OFFSET('Water Data'!$D$28,0,10*ROW('Water Data'!D75))="","",OFFSET('Water Data'!$D$28,0,10*ROW('Water Data'!D75)))</f>
        <v/>
      </c>
      <c r="BU81" s="370" t="str">
        <f ca="1">+IF(OFFSET('Water Data'!$D$29,0,10*ROW('Water Data'!D75))="","",OFFSET('Water Data'!$D$29,0,10*ROW('Water Data'!D75)))</f>
        <v/>
      </c>
      <c r="BV81" s="370" t="str">
        <f ca="1">+IF(OFFSET('Water Data'!$E$27,0,10*ROW('Water Data'!E75))="","",OFFSET('Water Data'!$E$27,0,10*ROW('Water Data'!E75)))</f>
        <v/>
      </c>
      <c r="BW81" s="370" t="str">
        <f ca="1">+IF(OFFSET('Water Data'!$E$28,0,10*ROW('Water Data'!E75))="","",OFFSET('Water Data'!$E$28,0,10*ROW('Water Data'!E75)))</f>
        <v/>
      </c>
      <c r="BX81" s="370" t="str">
        <f ca="1">+IF(OFFSET('Water Data'!$E$29,0,10*ROW('Water Data'!E75))="","",OFFSET('Water Data'!$E$29,0,10*ROW('Water Data'!E75)))</f>
        <v/>
      </c>
      <c r="BY81" s="370" t="str">
        <f ca="1">+IF(OFFSET('Water Data'!$F$27,0,10*ROW('Water Data'!F75))="","",OFFSET('Water Data'!$F$27,0,10*ROW('Water Data'!F75)))</f>
        <v/>
      </c>
      <c r="BZ81" s="370" t="str">
        <f ca="1">+IF(OFFSET('Water Data'!$F$28,0,10*ROW('Water Data'!F75))="","",OFFSET('Water Data'!$F$28,0,10*ROW('Water Data'!F75)))</f>
        <v/>
      </c>
      <c r="CA81" s="370" t="str">
        <f ca="1">+IF(OFFSET('Water Data'!$F$29,0,10*ROW('Water Data'!F75))="","",OFFSET('Water Data'!$F$29,0,10*ROW('Water Data'!F75)))</f>
        <v/>
      </c>
      <c r="CB81" s="370" t="str">
        <f ca="1">+IF(OFFSET('Water Data'!$G$27,0,10*ROW('Water Data'!G75))="","",OFFSET('Water Data'!$G$27,0,10*ROW('Water Data'!G75)))</f>
        <v/>
      </c>
      <c r="CC81" s="370" t="str">
        <f ca="1">+IF(OFFSET('Water Data'!$G$28,0,10*ROW('Water Data'!G75))="","",OFFSET('Water Data'!$G$28,0,10*ROW('Water Data'!G75)))</f>
        <v/>
      </c>
      <c r="CD81" s="370" t="str">
        <f ca="1">+IF(OFFSET('Water Data'!$G$29,0,10*ROW('Water Data'!G75))="","",OFFSET('Water Data'!$G$29,0,10*ROW('Water Data'!G75)))</f>
        <v/>
      </c>
      <c r="CE81" s="370" t="str">
        <f ca="1">+IF(OFFSET('Water Data'!$H$27,0,10*ROW('Water Data'!H75))="","",OFFSET('Water Data'!$H$27,0,10*ROW('Water Data'!H75)))</f>
        <v/>
      </c>
      <c r="CF81" s="370" t="str">
        <f ca="1">+IF(OFFSET('Water Data'!$H$28,0,10*ROW('Water Data'!H75))="","",OFFSET('Water Data'!$H$28,0,10*ROW('Water Data'!H75)))</f>
        <v/>
      </c>
      <c r="CG81" s="370" t="str">
        <f ca="1">+IF(OFFSET('Water Data'!$H$29,0,10*ROW('Water Data'!H75))="","",OFFSET('Water Data'!$H$29,0,10*ROW('Water Data'!H75)))</f>
        <v/>
      </c>
      <c r="CH81" s="370" t="str">
        <f ca="1">+IF(OFFSET('Water Data'!$I$27,0,10*ROW('Water Data'!I75))="","",OFFSET('Water Data'!$I$27,0,10*ROW('Water Data'!I75)))</f>
        <v/>
      </c>
      <c r="CI81" s="370" t="str">
        <f ca="1">+IF(OFFSET('Water Data'!$I$28,0,10*ROW('Water Data'!I75))="","",OFFSET('Water Data'!$I$28,0,10*ROW('Water Data'!I75)))</f>
        <v/>
      </c>
      <c r="CJ81" s="370" t="str">
        <f ca="1">+IF(OFFSET('Water Data'!$I$29,0,10*ROW('Water Data'!I75))="","",OFFSET('Water Data'!$I$29,0,10*ROW('Water Data'!I75)))</f>
        <v/>
      </c>
      <c r="CK81" s="370" t="str">
        <f ca="1">+IF(OFFSET('Sanitation Data'!$D$28,0,10*ROW('Sanitation Data'!D75))="","",OFFSET('Sanitation Data'!$D$28,0,10*ROW('Sanitation Data'!D75)))</f>
        <v/>
      </c>
      <c r="CL81" s="370" t="str">
        <f ca="1">+IF(OFFSET('Sanitation Data'!$D$29,0,10*ROW('Sanitation Data'!D75))="","",OFFSET('Sanitation Data'!$D$29,0,10*ROW('Sanitation Data'!D75)))</f>
        <v/>
      </c>
      <c r="CM81" s="370" t="str">
        <f ca="1">+IF(OFFSET('Sanitation Data'!$D$30,0,10*ROW('Sanitation Data'!D75))="","",OFFSET('Sanitation Data'!$D$30,0,10*ROW('Sanitation Data'!D75)))</f>
        <v/>
      </c>
      <c r="CN81" s="370" t="str">
        <f ca="1">+IF(OFFSET('Sanitation Data'!$D$31,0,10*ROW('Sanitation Data'!D75))="","",OFFSET('Sanitation Data'!$D$31,0,10*ROW('Sanitation Data'!D75)))</f>
        <v/>
      </c>
      <c r="CO81" s="370" t="str">
        <f ca="1">+IF(OFFSET('Sanitation Data'!$D$32,0,10*ROW('Sanitation Data'!D75))="","",OFFSET('Sanitation Data'!$D$32,0,10*ROW('Sanitation Data'!D75)))</f>
        <v/>
      </c>
      <c r="CP81" s="370" t="str">
        <f ca="1">+IF(OFFSET('Sanitation Data'!$E$28,0,10*ROW('Sanitation Data'!E75))="","",OFFSET('Sanitation Data'!$E$28,0,10*ROW('Sanitation Data'!E75)))</f>
        <v/>
      </c>
      <c r="CQ81" s="370" t="str">
        <f ca="1">+IF(OFFSET('Sanitation Data'!$E$29,0,10*ROW('Sanitation Data'!E75))="","",OFFSET('Sanitation Data'!$E$29,0,10*ROW('Sanitation Data'!E75)))</f>
        <v/>
      </c>
      <c r="CR81" s="370" t="str">
        <f ca="1">+IF(OFFSET('Sanitation Data'!$E$30,0,10*ROW('Sanitation Data'!E75))="","",OFFSET('Sanitation Data'!$E$30,0,10*ROW('Sanitation Data'!E75)))</f>
        <v/>
      </c>
      <c r="CS81" s="370" t="str">
        <f ca="1">+IF(OFFSET('Sanitation Data'!$E$31,0,10*ROW('Sanitation Data'!E75))="","",OFFSET('Sanitation Data'!$E$31,0,10*ROW('Sanitation Data'!E75)))</f>
        <v/>
      </c>
      <c r="CT81" s="370" t="str">
        <f ca="1">+IF(OFFSET('Sanitation Data'!$E$32,0,10*ROW('Sanitation Data'!E75))="","",OFFSET('Sanitation Data'!$E$32,0,10*ROW('Sanitation Data'!E75)))</f>
        <v/>
      </c>
      <c r="CU81" s="370" t="str">
        <f ca="1">+IF(OFFSET('Sanitation Data'!$F$28,0,10*ROW('Sanitation Data'!F75))="","",OFFSET('Sanitation Data'!$F$28,0,10*ROW('Sanitation Data'!F75)))</f>
        <v/>
      </c>
      <c r="CV81" s="370" t="str">
        <f ca="1">+IF(OFFSET('Sanitation Data'!$F$29,0,10*ROW('Sanitation Data'!F75))="","",OFFSET('Sanitation Data'!$F$29,0,10*ROW('Sanitation Data'!F75)))</f>
        <v/>
      </c>
      <c r="CW81" s="370" t="str">
        <f ca="1">+IF(OFFSET('Sanitation Data'!$F$30,0,10*ROW('Sanitation Data'!F75))="","",OFFSET('Sanitation Data'!$F$30,0,10*ROW('Sanitation Data'!F75)))</f>
        <v/>
      </c>
      <c r="CX81" s="370" t="str">
        <f ca="1">+IF(OFFSET('Sanitation Data'!$F$31,0,10*ROW('Sanitation Data'!F75))="","",OFFSET('Sanitation Data'!$F$31,0,10*ROW('Sanitation Data'!F75)))</f>
        <v/>
      </c>
      <c r="CY81" s="370" t="str">
        <f ca="1">+IF(OFFSET('Sanitation Data'!$F$32,0,10*ROW('Sanitation Data'!F75))="","",OFFSET('Sanitation Data'!$F$32,0,10*ROW('Sanitation Data'!F75)))</f>
        <v/>
      </c>
      <c r="CZ81" s="370" t="str">
        <f ca="1">+IF(OFFSET('Sanitation Data'!$G$28,0,10*ROW('Sanitation Data'!G75))="","",OFFSET('Sanitation Data'!$G$28,0,10*ROW('Sanitation Data'!G75)))</f>
        <v/>
      </c>
      <c r="DA81" s="370" t="str">
        <f ca="1">+IF(OFFSET('Sanitation Data'!$G$29,0,10*ROW('Sanitation Data'!G75))="","",OFFSET('Sanitation Data'!$G$29,0,10*ROW('Sanitation Data'!G75)))</f>
        <v/>
      </c>
      <c r="DB81" s="370" t="str">
        <f ca="1">+IF(OFFSET('Sanitation Data'!$G$30,0,10*ROW('Sanitation Data'!G75))="","",OFFSET('Sanitation Data'!$G$30,0,10*ROW('Sanitation Data'!G75)))</f>
        <v/>
      </c>
      <c r="DC81" s="370" t="str">
        <f ca="1">+IF(OFFSET('Sanitation Data'!$G$31,0,10*ROW('Sanitation Data'!G75))="","",OFFSET('Sanitation Data'!$G$31,0,10*ROW('Sanitation Data'!G75)))</f>
        <v/>
      </c>
      <c r="DD81" s="370" t="str">
        <f ca="1">+IF(OFFSET('Sanitation Data'!$G$32,0,10*ROW('Sanitation Data'!G75))="","",OFFSET('Sanitation Data'!$G$32,0,10*ROW('Sanitation Data'!G75)))</f>
        <v/>
      </c>
      <c r="DE81" s="370" t="str">
        <f ca="1">+IF(OFFSET('Sanitation Data'!$H$28,0,10*ROW('Sanitation Data'!H75))="","",OFFSET('Sanitation Data'!$H$28,0,10*ROW('Sanitation Data'!H75)))</f>
        <v/>
      </c>
      <c r="DF81" s="370" t="str">
        <f ca="1">+IF(OFFSET('Sanitation Data'!$H$29,0,10*ROW('Sanitation Data'!H75))="","",OFFSET('Sanitation Data'!$H$29,0,10*ROW('Sanitation Data'!H75)))</f>
        <v/>
      </c>
      <c r="DG81" s="370" t="str">
        <f ca="1">+IF(OFFSET('Sanitation Data'!$H$30,0,10*ROW('Sanitation Data'!H75))="","",OFFSET('Sanitation Data'!$H$30,0,10*ROW('Sanitation Data'!H75)))</f>
        <v/>
      </c>
      <c r="DH81" s="370" t="str">
        <f ca="1">+IF(OFFSET('Sanitation Data'!$H$31,0,10*ROW('Sanitation Data'!H75))="","",OFFSET('Sanitation Data'!$H$31,0,10*ROW('Sanitation Data'!H75)))</f>
        <v/>
      </c>
      <c r="DI81" s="370" t="str">
        <f ca="1">+IF(OFFSET('Sanitation Data'!$H$32,0,10*ROW('Sanitation Data'!H75))="","",OFFSET('Sanitation Data'!$H$32,0,10*ROW('Sanitation Data'!H75)))</f>
        <v/>
      </c>
      <c r="DJ81" s="370" t="str">
        <f ca="1">+IF(OFFSET('Sanitation Data'!$I$28,0,10*ROW('Sanitation Data'!I75))="","",OFFSET('Sanitation Data'!$I$28,0,10*ROW('Sanitation Data'!I75)))</f>
        <v/>
      </c>
      <c r="DK81" s="370" t="str">
        <f ca="1">+IF(OFFSET('Sanitation Data'!$I$29,0,10*ROW('Sanitation Data'!I75))="","",OFFSET('Sanitation Data'!$I$29,0,10*ROW('Sanitation Data'!I75)))</f>
        <v/>
      </c>
      <c r="DL81" s="370" t="str">
        <f ca="1">+IF(OFFSET('Sanitation Data'!$I$30,0,10*ROW('Sanitation Data'!I75))="","",OFFSET('Sanitation Data'!$I$30,0,10*ROW('Sanitation Data'!I75)))</f>
        <v/>
      </c>
      <c r="DM81" s="370" t="str">
        <f ca="1">+IF(OFFSET('Sanitation Data'!$I$31,0,10*ROW('Sanitation Data'!I75))="","",OFFSET('Sanitation Data'!$I$31,0,10*ROW('Sanitation Data'!I75)))</f>
        <v/>
      </c>
      <c r="DN81" s="370" t="str">
        <f ca="1">+IF(OFFSET('Sanitation Data'!$I$32,0,10*ROW('Sanitation Data'!I75))="","",OFFSET('Sanitation Data'!$I$32,0,10*ROW('Sanitation Data'!I75)))</f>
        <v/>
      </c>
      <c r="DO81" s="370" t="str">
        <f ca="1">+IF(OFFSET('Hygiene Data'!$D$11,0,10*ROW('Hygiene Data'!D75))="","",OFFSET('Hygiene Data'!$D$11,0,10*ROW('Hygiene Data'!D75)))</f>
        <v/>
      </c>
      <c r="DP81" s="370" t="str">
        <f ca="1">+IF(OFFSET('Hygiene Data'!$D$12,0,10*ROW('Hygiene Data'!D75))="","",OFFSET('Hygiene Data'!$D$12,0,10*ROW('Hygiene Data'!D75)))</f>
        <v/>
      </c>
      <c r="DQ81" s="370" t="str">
        <f ca="1">+IF(OFFSET('Hygiene Data'!$D$13,0,10*ROW('Hygiene Data'!D75))="","",OFFSET('Hygiene Data'!$D$13,0,10*ROW('Hygiene Data'!D75)))</f>
        <v/>
      </c>
      <c r="DR81" s="370" t="str">
        <f ca="1">+IF(OFFSET('Hygiene Data'!$E$11,0,10*ROW('Hygiene Data'!E75))="","",OFFSET('Hygiene Data'!$E$11,0,10*ROW('Hygiene Data'!E75)))</f>
        <v/>
      </c>
      <c r="DS81" s="370" t="str">
        <f ca="1">+IF(OFFSET('Hygiene Data'!$E$12,0,10*ROW('Hygiene Data'!E75))="","",OFFSET('Hygiene Data'!$E$12,0,10*ROW('Hygiene Data'!E75)))</f>
        <v/>
      </c>
      <c r="DT81" s="370" t="str">
        <f ca="1">+IF(OFFSET('Hygiene Data'!$E$13,0,10*ROW('Hygiene Data'!E75))="","",OFFSET('Hygiene Data'!$E$13,0,10*ROW('Hygiene Data'!E75)))</f>
        <v/>
      </c>
      <c r="DU81" s="370" t="str">
        <f ca="1">+IF(OFFSET('Hygiene Data'!$F$11,0,10*ROW('Hygiene Data'!F75))="","",OFFSET('Hygiene Data'!$F$11,0,10*ROW('Hygiene Data'!F75)))</f>
        <v/>
      </c>
      <c r="DV81" s="370" t="str">
        <f ca="1">+IF(OFFSET('Hygiene Data'!$F$12,0,10*ROW('Hygiene Data'!F75))="","",OFFSET('Hygiene Data'!$F$12,0,10*ROW('Hygiene Data'!F75)))</f>
        <v/>
      </c>
      <c r="DW81" s="370" t="str">
        <f ca="1">+IF(OFFSET('Hygiene Data'!$F$13,0,10*ROW('Hygiene Data'!F75))="","",OFFSET('Hygiene Data'!$F$13,0,10*ROW('Hygiene Data'!F75)))</f>
        <v/>
      </c>
      <c r="DX81" s="370" t="str">
        <f ca="1">+IF(OFFSET('Hygiene Data'!$G$11,0,10*ROW('Hygiene Data'!G75))="","",OFFSET('Hygiene Data'!$G$11,0,10*ROW('Hygiene Data'!G75)))</f>
        <v/>
      </c>
      <c r="DY81" s="370" t="str">
        <f ca="1">+IF(OFFSET('Hygiene Data'!$G$12,0,10*ROW('Hygiene Data'!G75))="","",OFFSET('Hygiene Data'!$G$12,0,10*ROW('Hygiene Data'!G75)))</f>
        <v/>
      </c>
      <c r="DZ81" s="370" t="str">
        <f ca="1">+IF(OFFSET('Hygiene Data'!$G$13,0,10*ROW('Hygiene Data'!G75))="","",OFFSET('Hygiene Data'!$G$13,0,10*ROW('Hygiene Data'!G75)))</f>
        <v/>
      </c>
      <c r="EA81" s="370" t="str">
        <f ca="1">+IF(OFFSET('Hygiene Data'!$H$11,0,10*ROW('Hygiene Data'!H75))="","",OFFSET('Hygiene Data'!$H$11,0,10*ROW('Hygiene Data'!H75)))</f>
        <v/>
      </c>
      <c r="EB81" s="370" t="str">
        <f ca="1">+IF(OFFSET('Hygiene Data'!$H$12,0,10*ROW('Hygiene Data'!H75))="","",OFFSET('Hygiene Data'!$H$12,0,10*ROW('Hygiene Data'!H75)))</f>
        <v/>
      </c>
      <c r="EC81" s="370" t="str">
        <f ca="1">+IF(OFFSET('Hygiene Data'!$H$13,0,10*ROW('Hygiene Data'!H75))="","",OFFSET('Hygiene Data'!$H$13,0,10*ROW('Hygiene Data'!H75)))</f>
        <v/>
      </c>
      <c r="ED81" s="370" t="str">
        <f ca="1">+IF(OFFSET('Hygiene Data'!$I$11,0,10*ROW('Hygiene Data'!I75))="","",OFFSET('Hygiene Data'!$I$11,0,10*ROW('Hygiene Data'!I75)))</f>
        <v/>
      </c>
      <c r="EE81" s="370" t="str">
        <f ca="1">+IF(OFFSET('Hygiene Data'!$I$12,0,10*ROW('Hygiene Data'!I75))="","",OFFSET('Hygiene Data'!$I$12,0,10*ROW('Hygiene Data'!I75)))</f>
        <v/>
      </c>
      <c r="EF81" s="370" t="str">
        <f ca="1">+IF(OFFSET('Hygiene Data'!$I$13,0,10*ROW('Hygiene Data'!I75))="","",OFFSET('Hygiene Data'!$I$13,0,10*ROW('Hygiene Data'!I75)))</f>
        <v/>
      </c>
    </row>
    <row r="82" spans="1:136" x14ac:dyDescent="0.25">
      <c r="A82" s="479" t="str">
        <f ca="1">+IF(OFFSET('Water Data'!$B$2,0,10*ROW('Water Data'!E76))="","",OFFSET('Water Data'!$B$2,0,10*ROW('Water Data'!E76)))</f>
        <v/>
      </c>
      <c r="B82" s="47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6" t="str">
        <f t="shared" ca="1" si="1"/>
        <v/>
      </c>
      <c r="D82" s="50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0" t="str">
        <f ca="1">+IF(OFFSET('Water Data'!$D$27,0,10*ROW('Water Data'!D76))="","",OFFSET('Water Data'!$D$27,0,10*ROW('Water Data'!D76)))</f>
        <v/>
      </c>
      <c r="BT82" s="370" t="str">
        <f ca="1">+IF(OFFSET('Water Data'!$D$28,0,10*ROW('Water Data'!D76))="","",OFFSET('Water Data'!$D$28,0,10*ROW('Water Data'!D76)))</f>
        <v/>
      </c>
      <c r="BU82" s="370" t="str">
        <f ca="1">+IF(OFFSET('Water Data'!$D$29,0,10*ROW('Water Data'!D76))="","",OFFSET('Water Data'!$D$29,0,10*ROW('Water Data'!D76)))</f>
        <v/>
      </c>
      <c r="BV82" s="370" t="str">
        <f ca="1">+IF(OFFSET('Water Data'!$E$27,0,10*ROW('Water Data'!E76))="","",OFFSET('Water Data'!$E$27,0,10*ROW('Water Data'!E76)))</f>
        <v/>
      </c>
      <c r="BW82" s="370" t="str">
        <f ca="1">+IF(OFFSET('Water Data'!$E$28,0,10*ROW('Water Data'!E76))="","",OFFSET('Water Data'!$E$28,0,10*ROW('Water Data'!E76)))</f>
        <v/>
      </c>
      <c r="BX82" s="370" t="str">
        <f ca="1">+IF(OFFSET('Water Data'!$E$29,0,10*ROW('Water Data'!E76))="","",OFFSET('Water Data'!$E$29,0,10*ROW('Water Data'!E76)))</f>
        <v/>
      </c>
      <c r="BY82" s="370" t="str">
        <f ca="1">+IF(OFFSET('Water Data'!$F$27,0,10*ROW('Water Data'!F76))="","",OFFSET('Water Data'!$F$27,0,10*ROW('Water Data'!F76)))</f>
        <v/>
      </c>
      <c r="BZ82" s="370" t="str">
        <f ca="1">+IF(OFFSET('Water Data'!$F$28,0,10*ROW('Water Data'!F76))="","",OFFSET('Water Data'!$F$28,0,10*ROW('Water Data'!F76)))</f>
        <v/>
      </c>
      <c r="CA82" s="370" t="str">
        <f ca="1">+IF(OFFSET('Water Data'!$F$29,0,10*ROW('Water Data'!F76))="","",OFFSET('Water Data'!$F$29,0,10*ROW('Water Data'!F76)))</f>
        <v/>
      </c>
      <c r="CB82" s="370" t="str">
        <f ca="1">+IF(OFFSET('Water Data'!$G$27,0,10*ROW('Water Data'!G76))="","",OFFSET('Water Data'!$G$27,0,10*ROW('Water Data'!G76)))</f>
        <v/>
      </c>
      <c r="CC82" s="370" t="str">
        <f ca="1">+IF(OFFSET('Water Data'!$G$28,0,10*ROW('Water Data'!G76))="","",OFFSET('Water Data'!$G$28,0,10*ROW('Water Data'!G76)))</f>
        <v/>
      </c>
      <c r="CD82" s="370" t="str">
        <f ca="1">+IF(OFFSET('Water Data'!$G$29,0,10*ROW('Water Data'!G76))="","",OFFSET('Water Data'!$G$29,0,10*ROW('Water Data'!G76)))</f>
        <v/>
      </c>
      <c r="CE82" s="370" t="str">
        <f ca="1">+IF(OFFSET('Water Data'!$H$27,0,10*ROW('Water Data'!H76))="","",OFFSET('Water Data'!$H$27,0,10*ROW('Water Data'!H76)))</f>
        <v/>
      </c>
      <c r="CF82" s="370" t="str">
        <f ca="1">+IF(OFFSET('Water Data'!$H$28,0,10*ROW('Water Data'!H76))="","",OFFSET('Water Data'!$H$28,0,10*ROW('Water Data'!H76)))</f>
        <v/>
      </c>
      <c r="CG82" s="370" t="str">
        <f ca="1">+IF(OFFSET('Water Data'!$H$29,0,10*ROW('Water Data'!H76))="","",OFFSET('Water Data'!$H$29,0,10*ROW('Water Data'!H76)))</f>
        <v/>
      </c>
      <c r="CH82" s="370" t="str">
        <f ca="1">+IF(OFFSET('Water Data'!$I$27,0,10*ROW('Water Data'!I76))="","",OFFSET('Water Data'!$I$27,0,10*ROW('Water Data'!I76)))</f>
        <v/>
      </c>
      <c r="CI82" s="370" t="str">
        <f ca="1">+IF(OFFSET('Water Data'!$I$28,0,10*ROW('Water Data'!I76))="","",OFFSET('Water Data'!$I$28,0,10*ROW('Water Data'!I76)))</f>
        <v/>
      </c>
      <c r="CJ82" s="370" t="str">
        <f ca="1">+IF(OFFSET('Water Data'!$I$29,0,10*ROW('Water Data'!I76))="","",OFFSET('Water Data'!$I$29,0,10*ROW('Water Data'!I76)))</f>
        <v/>
      </c>
      <c r="CK82" s="370" t="str">
        <f ca="1">+IF(OFFSET('Sanitation Data'!$D$28,0,10*ROW('Sanitation Data'!D76))="","",OFFSET('Sanitation Data'!$D$28,0,10*ROW('Sanitation Data'!D76)))</f>
        <v/>
      </c>
      <c r="CL82" s="370" t="str">
        <f ca="1">+IF(OFFSET('Sanitation Data'!$D$29,0,10*ROW('Sanitation Data'!D76))="","",OFFSET('Sanitation Data'!$D$29,0,10*ROW('Sanitation Data'!D76)))</f>
        <v/>
      </c>
      <c r="CM82" s="370" t="str">
        <f ca="1">+IF(OFFSET('Sanitation Data'!$D$30,0,10*ROW('Sanitation Data'!D76))="","",OFFSET('Sanitation Data'!$D$30,0,10*ROW('Sanitation Data'!D76)))</f>
        <v/>
      </c>
      <c r="CN82" s="370" t="str">
        <f ca="1">+IF(OFFSET('Sanitation Data'!$D$31,0,10*ROW('Sanitation Data'!D76))="","",OFFSET('Sanitation Data'!$D$31,0,10*ROW('Sanitation Data'!D76)))</f>
        <v/>
      </c>
      <c r="CO82" s="370" t="str">
        <f ca="1">+IF(OFFSET('Sanitation Data'!$D$32,0,10*ROW('Sanitation Data'!D76))="","",OFFSET('Sanitation Data'!$D$32,0,10*ROW('Sanitation Data'!D76)))</f>
        <v/>
      </c>
      <c r="CP82" s="370" t="str">
        <f ca="1">+IF(OFFSET('Sanitation Data'!$E$28,0,10*ROW('Sanitation Data'!E76))="","",OFFSET('Sanitation Data'!$E$28,0,10*ROW('Sanitation Data'!E76)))</f>
        <v/>
      </c>
      <c r="CQ82" s="370" t="str">
        <f ca="1">+IF(OFFSET('Sanitation Data'!$E$29,0,10*ROW('Sanitation Data'!E76))="","",OFFSET('Sanitation Data'!$E$29,0,10*ROW('Sanitation Data'!E76)))</f>
        <v/>
      </c>
      <c r="CR82" s="370" t="str">
        <f ca="1">+IF(OFFSET('Sanitation Data'!$E$30,0,10*ROW('Sanitation Data'!E76))="","",OFFSET('Sanitation Data'!$E$30,0,10*ROW('Sanitation Data'!E76)))</f>
        <v/>
      </c>
      <c r="CS82" s="370" t="str">
        <f ca="1">+IF(OFFSET('Sanitation Data'!$E$31,0,10*ROW('Sanitation Data'!E76))="","",OFFSET('Sanitation Data'!$E$31,0,10*ROW('Sanitation Data'!E76)))</f>
        <v/>
      </c>
      <c r="CT82" s="370" t="str">
        <f ca="1">+IF(OFFSET('Sanitation Data'!$E$32,0,10*ROW('Sanitation Data'!E76))="","",OFFSET('Sanitation Data'!$E$32,0,10*ROW('Sanitation Data'!E76)))</f>
        <v/>
      </c>
      <c r="CU82" s="370" t="str">
        <f ca="1">+IF(OFFSET('Sanitation Data'!$F$28,0,10*ROW('Sanitation Data'!F76))="","",OFFSET('Sanitation Data'!$F$28,0,10*ROW('Sanitation Data'!F76)))</f>
        <v/>
      </c>
      <c r="CV82" s="370" t="str">
        <f ca="1">+IF(OFFSET('Sanitation Data'!$F$29,0,10*ROW('Sanitation Data'!F76))="","",OFFSET('Sanitation Data'!$F$29,0,10*ROW('Sanitation Data'!F76)))</f>
        <v/>
      </c>
      <c r="CW82" s="370" t="str">
        <f ca="1">+IF(OFFSET('Sanitation Data'!$F$30,0,10*ROW('Sanitation Data'!F76))="","",OFFSET('Sanitation Data'!$F$30,0,10*ROW('Sanitation Data'!F76)))</f>
        <v/>
      </c>
      <c r="CX82" s="370" t="str">
        <f ca="1">+IF(OFFSET('Sanitation Data'!$F$31,0,10*ROW('Sanitation Data'!F76))="","",OFFSET('Sanitation Data'!$F$31,0,10*ROW('Sanitation Data'!F76)))</f>
        <v/>
      </c>
      <c r="CY82" s="370" t="str">
        <f ca="1">+IF(OFFSET('Sanitation Data'!$F$32,0,10*ROW('Sanitation Data'!F76))="","",OFFSET('Sanitation Data'!$F$32,0,10*ROW('Sanitation Data'!F76)))</f>
        <v/>
      </c>
      <c r="CZ82" s="370" t="str">
        <f ca="1">+IF(OFFSET('Sanitation Data'!$G$28,0,10*ROW('Sanitation Data'!G76))="","",OFFSET('Sanitation Data'!$G$28,0,10*ROW('Sanitation Data'!G76)))</f>
        <v/>
      </c>
      <c r="DA82" s="370" t="str">
        <f ca="1">+IF(OFFSET('Sanitation Data'!$G$29,0,10*ROW('Sanitation Data'!G76))="","",OFFSET('Sanitation Data'!$G$29,0,10*ROW('Sanitation Data'!G76)))</f>
        <v/>
      </c>
      <c r="DB82" s="370" t="str">
        <f ca="1">+IF(OFFSET('Sanitation Data'!$G$30,0,10*ROW('Sanitation Data'!G76))="","",OFFSET('Sanitation Data'!$G$30,0,10*ROW('Sanitation Data'!G76)))</f>
        <v/>
      </c>
      <c r="DC82" s="370" t="str">
        <f ca="1">+IF(OFFSET('Sanitation Data'!$G$31,0,10*ROW('Sanitation Data'!G76))="","",OFFSET('Sanitation Data'!$G$31,0,10*ROW('Sanitation Data'!G76)))</f>
        <v/>
      </c>
      <c r="DD82" s="370" t="str">
        <f ca="1">+IF(OFFSET('Sanitation Data'!$G$32,0,10*ROW('Sanitation Data'!G76))="","",OFFSET('Sanitation Data'!$G$32,0,10*ROW('Sanitation Data'!G76)))</f>
        <v/>
      </c>
      <c r="DE82" s="370" t="str">
        <f ca="1">+IF(OFFSET('Sanitation Data'!$H$28,0,10*ROW('Sanitation Data'!H76))="","",OFFSET('Sanitation Data'!$H$28,0,10*ROW('Sanitation Data'!H76)))</f>
        <v/>
      </c>
      <c r="DF82" s="370" t="str">
        <f ca="1">+IF(OFFSET('Sanitation Data'!$H$29,0,10*ROW('Sanitation Data'!H76))="","",OFFSET('Sanitation Data'!$H$29,0,10*ROW('Sanitation Data'!H76)))</f>
        <v/>
      </c>
      <c r="DG82" s="370" t="str">
        <f ca="1">+IF(OFFSET('Sanitation Data'!$H$30,0,10*ROW('Sanitation Data'!H76))="","",OFFSET('Sanitation Data'!$H$30,0,10*ROW('Sanitation Data'!H76)))</f>
        <v/>
      </c>
      <c r="DH82" s="370" t="str">
        <f ca="1">+IF(OFFSET('Sanitation Data'!$H$31,0,10*ROW('Sanitation Data'!H76))="","",OFFSET('Sanitation Data'!$H$31,0,10*ROW('Sanitation Data'!H76)))</f>
        <v/>
      </c>
      <c r="DI82" s="370" t="str">
        <f ca="1">+IF(OFFSET('Sanitation Data'!$H$32,0,10*ROW('Sanitation Data'!H76))="","",OFFSET('Sanitation Data'!$H$32,0,10*ROW('Sanitation Data'!H76)))</f>
        <v/>
      </c>
      <c r="DJ82" s="370" t="str">
        <f ca="1">+IF(OFFSET('Sanitation Data'!$I$28,0,10*ROW('Sanitation Data'!I76))="","",OFFSET('Sanitation Data'!$I$28,0,10*ROW('Sanitation Data'!I76)))</f>
        <v/>
      </c>
      <c r="DK82" s="370" t="str">
        <f ca="1">+IF(OFFSET('Sanitation Data'!$I$29,0,10*ROW('Sanitation Data'!I76))="","",OFFSET('Sanitation Data'!$I$29,0,10*ROW('Sanitation Data'!I76)))</f>
        <v/>
      </c>
      <c r="DL82" s="370" t="str">
        <f ca="1">+IF(OFFSET('Sanitation Data'!$I$30,0,10*ROW('Sanitation Data'!I76))="","",OFFSET('Sanitation Data'!$I$30,0,10*ROW('Sanitation Data'!I76)))</f>
        <v/>
      </c>
      <c r="DM82" s="370" t="str">
        <f ca="1">+IF(OFFSET('Sanitation Data'!$I$31,0,10*ROW('Sanitation Data'!I76))="","",OFFSET('Sanitation Data'!$I$31,0,10*ROW('Sanitation Data'!I76)))</f>
        <v/>
      </c>
      <c r="DN82" s="370" t="str">
        <f ca="1">+IF(OFFSET('Sanitation Data'!$I$32,0,10*ROW('Sanitation Data'!I76))="","",OFFSET('Sanitation Data'!$I$32,0,10*ROW('Sanitation Data'!I76)))</f>
        <v/>
      </c>
      <c r="DO82" s="370" t="str">
        <f ca="1">+IF(OFFSET('Hygiene Data'!$D$11,0,10*ROW('Hygiene Data'!D76))="","",OFFSET('Hygiene Data'!$D$11,0,10*ROW('Hygiene Data'!D76)))</f>
        <v/>
      </c>
      <c r="DP82" s="370" t="str">
        <f ca="1">+IF(OFFSET('Hygiene Data'!$D$12,0,10*ROW('Hygiene Data'!D76))="","",OFFSET('Hygiene Data'!$D$12,0,10*ROW('Hygiene Data'!D76)))</f>
        <v/>
      </c>
      <c r="DQ82" s="370" t="str">
        <f ca="1">+IF(OFFSET('Hygiene Data'!$D$13,0,10*ROW('Hygiene Data'!D76))="","",OFFSET('Hygiene Data'!$D$13,0,10*ROW('Hygiene Data'!D76)))</f>
        <v/>
      </c>
      <c r="DR82" s="370" t="str">
        <f ca="1">+IF(OFFSET('Hygiene Data'!$E$11,0,10*ROW('Hygiene Data'!E76))="","",OFFSET('Hygiene Data'!$E$11,0,10*ROW('Hygiene Data'!E76)))</f>
        <v/>
      </c>
      <c r="DS82" s="370" t="str">
        <f ca="1">+IF(OFFSET('Hygiene Data'!$E$12,0,10*ROW('Hygiene Data'!E76))="","",OFFSET('Hygiene Data'!$E$12,0,10*ROW('Hygiene Data'!E76)))</f>
        <v/>
      </c>
      <c r="DT82" s="370" t="str">
        <f ca="1">+IF(OFFSET('Hygiene Data'!$E$13,0,10*ROW('Hygiene Data'!E76))="","",OFFSET('Hygiene Data'!$E$13,0,10*ROW('Hygiene Data'!E76)))</f>
        <v/>
      </c>
      <c r="DU82" s="370" t="str">
        <f ca="1">+IF(OFFSET('Hygiene Data'!$F$11,0,10*ROW('Hygiene Data'!F76))="","",OFFSET('Hygiene Data'!$F$11,0,10*ROW('Hygiene Data'!F76)))</f>
        <v/>
      </c>
      <c r="DV82" s="370" t="str">
        <f ca="1">+IF(OFFSET('Hygiene Data'!$F$12,0,10*ROW('Hygiene Data'!F76))="","",OFFSET('Hygiene Data'!$F$12,0,10*ROW('Hygiene Data'!F76)))</f>
        <v/>
      </c>
      <c r="DW82" s="370" t="str">
        <f ca="1">+IF(OFFSET('Hygiene Data'!$F$13,0,10*ROW('Hygiene Data'!F76))="","",OFFSET('Hygiene Data'!$F$13,0,10*ROW('Hygiene Data'!F76)))</f>
        <v/>
      </c>
      <c r="DX82" s="370" t="str">
        <f ca="1">+IF(OFFSET('Hygiene Data'!$G$11,0,10*ROW('Hygiene Data'!G76))="","",OFFSET('Hygiene Data'!$G$11,0,10*ROW('Hygiene Data'!G76)))</f>
        <v/>
      </c>
      <c r="DY82" s="370" t="str">
        <f ca="1">+IF(OFFSET('Hygiene Data'!$G$12,0,10*ROW('Hygiene Data'!G76))="","",OFFSET('Hygiene Data'!$G$12,0,10*ROW('Hygiene Data'!G76)))</f>
        <v/>
      </c>
      <c r="DZ82" s="370" t="str">
        <f ca="1">+IF(OFFSET('Hygiene Data'!$G$13,0,10*ROW('Hygiene Data'!G76))="","",OFFSET('Hygiene Data'!$G$13,0,10*ROW('Hygiene Data'!G76)))</f>
        <v/>
      </c>
      <c r="EA82" s="370" t="str">
        <f ca="1">+IF(OFFSET('Hygiene Data'!$H$11,0,10*ROW('Hygiene Data'!H76))="","",OFFSET('Hygiene Data'!$H$11,0,10*ROW('Hygiene Data'!H76)))</f>
        <v/>
      </c>
      <c r="EB82" s="370" t="str">
        <f ca="1">+IF(OFFSET('Hygiene Data'!$H$12,0,10*ROW('Hygiene Data'!H76))="","",OFFSET('Hygiene Data'!$H$12,0,10*ROW('Hygiene Data'!H76)))</f>
        <v/>
      </c>
      <c r="EC82" s="370" t="str">
        <f ca="1">+IF(OFFSET('Hygiene Data'!$H$13,0,10*ROW('Hygiene Data'!H76))="","",OFFSET('Hygiene Data'!$H$13,0,10*ROW('Hygiene Data'!H76)))</f>
        <v/>
      </c>
      <c r="ED82" s="370" t="str">
        <f ca="1">+IF(OFFSET('Hygiene Data'!$I$11,0,10*ROW('Hygiene Data'!I76))="","",OFFSET('Hygiene Data'!$I$11,0,10*ROW('Hygiene Data'!I76)))</f>
        <v/>
      </c>
      <c r="EE82" s="370" t="str">
        <f ca="1">+IF(OFFSET('Hygiene Data'!$I$12,0,10*ROW('Hygiene Data'!I76))="","",OFFSET('Hygiene Data'!$I$12,0,10*ROW('Hygiene Data'!I76)))</f>
        <v/>
      </c>
      <c r="EF82" s="370" t="str">
        <f ca="1">+IF(OFFSET('Hygiene Data'!$I$13,0,10*ROW('Hygiene Data'!I76))="","",OFFSET('Hygiene Data'!$I$13,0,10*ROW('Hygiene Data'!I76)))</f>
        <v/>
      </c>
    </row>
    <row r="83" spans="1:136" x14ac:dyDescent="0.25">
      <c r="A83" s="479" t="str">
        <f ca="1">+IF(OFFSET('Water Data'!$B$2,0,10*ROW('Water Data'!E77))="","",OFFSET('Water Data'!$B$2,0,10*ROW('Water Data'!E77)))</f>
        <v/>
      </c>
      <c r="B83" s="47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6" t="str">
        <f t="shared" ca="1" si="1"/>
        <v/>
      </c>
      <c r="D83" s="50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0" t="str">
        <f ca="1">+IF(OFFSET('Water Data'!$D$27,0,10*ROW('Water Data'!D77))="","",OFFSET('Water Data'!$D$27,0,10*ROW('Water Data'!D77)))</f>
        <v/>
      </c>
      <c r="BT83" s="370" t="str">
        <f ca="1">+IF(OFFSET('Water Data'!$D$28,0,10*ROW('Water Data'!D77))="","",OFFSET('Water Data'!$D$28,0,10*ROW('Water Data'!D77)))</f>
        <v/>
      </c>
      <c r="BU83" s="370" t="str">
        <f ca="1">+IF(OFFSET('Water Data'!$D$29,0,10*ROW('Water Data'!D77))="","",OFFSET('Water Data'!$D$29,0,10*ROW('Water Data'!D77)))</f>
        <v/>
      </c>
      <c r="BV83" s="370" t="str">
        <f ca="1">+IF(OFFSET('Water Data'!$E$27,0,10*ROW('Water Data'!E77))="","",OFFSET('Water Data'!$E$27,0,10*ROW('Water Data'!E77)))</f>
        <v/>
      </c>
      <c r="BW83" s="370" t="str">
        <f ca="1">+IF(OFFSET('Water Data'!$E$28,0,10*ROW('Water Data'!E77))="","",OFFSET('Water Data'!$E$28,0,10*ROW('Water Data'!E77)))</f>
        <v/>
      </c>
      <c r="BX83" s="370" t="str">
        <f ca="1">+IF(OFFSET('Water Data'!$E$29,0,10*ROW('Water Data'!E77))="","",OFFSET('Water Data'!$E$29,0,10*ROW('Water Data'!E77)))</f>
        <v/>
      </c>
      <c r="BY83" s="370" t="str">
        <f ca="1">+IF(OFFSET('Water Data'!$F$27,0,10*ROW('Water Data'!F77))="","",OFFSET('Water Data'!$F$27,0,10*ROW('Water Data'!F77)))</f>
        <v/>
      </c>
      <c r="BZ83" s="370" t="str">
        <f ca="1">+IF(OFFSET('Water Data'!$F$28,0,10*ROW('Water Data'!F77))="","",OFFSET('Water Data'!$F$28,0,10*ROW('Water Data'!F77)))</f>
        <v/>
      </c>
      <c r="CA83" s="370" t="str">
        <f ca="1">+IF(OFFSET('Water Data'!$F$29,0,10*ROW('Water Data'!F77))="","",OFFSET('Water Data'!$F$29,0,10*ROW('Water Data'!F77)))</f>
        <v/>
      </c>
      <c r="CB83" s="370" t="str">
        <f ca="1">+IF(OFFSET('Water Data'!$G$27,0,10*ROW('Water Data'!G77))="","",OFFSET('Water Data'!$G$27,0,10*ROW('Water Data'!G77)))</f>
        <v/>
      </c>
      <c r="CC83" s="370" t="str">
        <f ca="1">+IF(OFFSET('Water Data'!$G$28,0,10*ROW('Water Data'!G77))="","",OFFSET('Water Data'!$G$28,0,10*ROW('Water Data'!G77)))</f>
        <v/>
      </c>
      <c r="CD83" s="370" t="str">
        <f ca="1">+IF(OFFSET('Water Data'!$G$29,0,10*ROW('Water Data'!G77))="","",OFFSET('Water Data'!$G$29,0,10*ROW('Water Data'!G77)))</f>
        <v/>
      </c>
      <c r="CE83" s="370" t="str">
        <f ca="1">+IF(OFFSET('Water Data'!$H$27,0,10*ROW('Water Data'!H77))="","",OFFSET('Water Data'!$H$27,0,10*ROW('Water Data'!H77)))</f>
        <v/>
      </c>
      <c r="CF83" s="370" t="str">
        <f ca="1">+IF(OFFSET('Water Data'!$H$28,0,10*ROW('Water Data'!H77))="","",OFFSET('Water Data'!$H$28,0,10*ROW('Water Data'!H77)))</f>
        <v/>
      </c>
      <c r="CG83" s="370" t="str">
        <f ca="1">+IF(OFFSET('Water Data'!$H$29,0,10*ROW('Water Data'!H77))="","",OFFSET('Water Data'!$H$29,0,10*ROW('Water Data'!H77)))</f>
        <v/>
      </c>
      <c r="CH83" s="370" t="str">
        <f ca="1">+IF(OFFSET('Water Data'!$I$27,0,10*ROW('Water Data'!I77))="","",OFFSET('Water Data'!$I$27,0,10*ROW('Water Data'!I77)))</f>
        <v/>
      </c>
      <c r="CI83" s="370" t="str">
        <f ca="1">+IF(OFFSET('Water Data'!$I$28,0,10*ROW('Water Data'!I77))="","",OFFSET('Water Data'!$I$28,0,10*ROW('Water Data'!I77)))</f>
        <v/>
      </c>
      <c r="CJ83" s="370" t="str">
        <f ca="1">+IF(OFFSET('Water Data'!$I$29,0,10*ROW('Water Data'!I77))="","",OFFSET('Water Data'!$I$29,0,10*ROW('Water Data'!I77)))</f>
        <v/>
      </c>
      <c r="CK83" s="370" t="str">
        <f ca="1">+IF(OFFSET('Sanitation Data'!$D$28,0,10*ROW('Sanitation Data'!D77))="","",OFFSET('Sanitation Data'!$D$28,0,10*ROW('Sanitation Data'!D77)))</f>
        <v/>
      </c>
      <c r="CL83" s="370" t="str">
        <f ca="1">+IF(OFFSET('Sanitation Data'!$D$29,0,10*ROW('Sanitation Data'!D77))="","",OFFSET('Sanitation Data'!$D$29,0,10*ROW('Sanitation Data'!D77)))</f>
        <v/>
      </c>
      <c r="CM83" s="370" t="str">
        <f ca="1">+IF(OFFSET('Sanitation Data'!$D$30,0,10*ROW('Sanitation Data'!D77))="","",OFFSET('Sanitation Data'!$D$30,0,10*ROW('Sanitation Data'!D77)))</f>
        <v/>
      </c>
      <c r="CN83" s="370" t="str">
        <f ca="1">+IF(OFFSET('Sanitation Data'!$D$31,0,10*ROW('Sanitation Data'!D77))="","",OFFSET('Sanitation Data'!$D$31,0,10*ROW('Sanitation Data'!D77)))</f>
        <v/>
      </c>
      <c r="CO83" s="370" t="str">
        <f ca="1">+IF(OFFSET('Sanitation Data'!$D$32,0,10*ROW('Sanitation Data'!D77))="","",OFFSET('Sanitation Data'!$D$32,0,10*ROW('Sanitation Data'!D77)))</f>
        <v/>
      </c>
      <c r="CP83" s="370" t="str">
        <f ca="1">+IF(OFFSET('Sanitation Data'!$E$28,0,10*ROW('Sanitation Data'!E77))="","",OFFSET('Sanitation Data'!$E$28,0,10*ROW('Sanitation Data'!E77)))</f>
        <v/>
      </c>
      <c r="CQ83" s="370" t="str">
        <f ca="1">+IF(OFFSET('Sanitation Data'!$E$29,0,10*ROW('Sanitation Data'!E77))="","",OFFSET('Sanitation Data'!$E$29,0,10*ROW('Sanitation Data'!E77)))</f>
        <v/>
      </c>
      <c r="CR83" s="370" t="str">
        <f ca="1">+IF(OFFSET('Sanitation Data'!$E$30,0,10*ROW('Sanitation Data'!E77))="","",OFFSET('Sanitation Data'!$E$30,0,10*ROW('Sanitation Data'!E77)))</f>
        <v/>
      </c>
      <c r="CS83" s="370" t="str">
        <f ca="1">+IF(OFFSET('Sanitation Data'!$E$31,0,10*ROW('Sanitation Data'!E77))="","",OFFSET('Sanitation Data'!$E$31,0,10*ROW('Sanitation Data'!E77)))</f>
        <v/>
      </c>
      <c r="CT83" s="370" t="str">
        <f ca="1">+IF(OFFSET('Sanitation Data'!$E$32,0,10*ROW('Sanitation Data'!E77))="","",OFFSET('Sanitation Data'!$E$32,0,10*ROW('Sanitation Data'!E77)))</f>
        <v/>
      </c>
      <c r="CU83" s="370" t="str">
        <f ca="1">+IF(OFFSET('Sanitation Data'!$F$28,0,10*ROW('Sanitation Data'!F77))="","",OFFSET('Sanitation Data'!$F$28,0,10*ROW('Sanitation Data'!F77)))</f>
        <v/>
      </c>
      <c r="CV83" s="370" t="str">
        <f ca="1">+IF(OFFSET('Sanitation Data'!$F$29,0,10*ROW('Sanitation Data'!F77))="","",OFFSET('Sanitation Data'!$F$29,0,10*ROW('Sanitation Data'!F77)))</f>
        <v/>
      </c>
      <c r="CW83" s="370" t="str">
        <f ca="1">+IF(OFFSET('Sanitation Data'!$F$30,0,10*ROW('Sanitation Data'!F77))="","",OFFSET('Sanitation Data'!$F$30,0,10*ROW('Sanitation Data'!F77)))</f>
        <v/>
      </c>
      <c r="CX83" s="370" t="str">
        <f ca="1">+IF(OFFSET('Sanitation Data'!$F$31,0,10*ROW('Sanitation Data'!F77))="","",OFFSET('Sanitation Data'!$F$31,0,10*ROW('Sanitation Data'!F77)))</f>
        <v/>
      </c>
      <c r="CY83" s="370" t="str">
        <f ca="1">+IF(OFFSET('Sanitation Data'!$F$32,0,10*ROW('Sanitation Data'!F77))="","",OFFSET('Sanitation Data'!$F$32,0,10*ROW('Sanitation Data'!F77)))</f>
        <v/>
      </c>
      <c r="CZ83" s="370" t="str">
        <f ca="1">+IF(OFFSET('Sanitation Data'!$G$28,0,10*ROW('Sanitation Data'!G77))="","",OFFSET('Sanitation Data'!$G$28,0,10*ROW('Sanitation Data'!G77)))</f>
        <v/>
      </c>
      <c r="DA83" s="370" t="str">
        <f ca="1">+IF(OFFSET('Sanitation Data'!$G$29,0,10*ROW('Sanitation Data'!G77))="","",OFFSET('Sanitation Data'!$G$29,0,10*ROW('Sanitation Data'!G77)))</f>
        <v/>
      </c>
      <c r="DB83" s="370" t="str">
        <f ca="1">+IF(OFFSET('Sanitation Data'!$G$30,0,10*ROW('Sanitation Data'!G77))="","",OFFSET('Sanitation Data'!$G$30,0,10*ROW('Sanitation Data'!G77)))</f>
        <v/>
      </c>
      <c r="DC83" s="370" t="str">
        <f ca="1">+IF(OFFSET('Sanitation Data'!$G$31,0,10*ROW('Sanitation Data'!G77))="","",OFFSET('Sanitation Data'!$G$31,0,10*ROW('Sanitation Data'!G77)))</f>
        <v/>
      </c>
      <c r="DD83" s="370" t="str">
        <f ca="1">+IF(OFFSET('Sanitation Data'!$G$32,0,10*ROW('Sanitation Data'!G77))="","",OFFSET('Sanitation Data'!$G$32,0,10*ROW('Sanitation Data'!G77)))</f>
        <v/>
      </c>
      <c r="DE83" s="370" t="str">
        <f ca="1">+IF(OFFSET('Sanitation Data'!$H$28,0,10*ROW('Sanitation Data'!H77))="","",OFFSET('Sanitation Data'!$H$28,0,10*ROW('Sanitation Data'!H77)))</f>
        <v/>
      </c>
      <c r="DF83" s="370" t="str">
        <f ca="1">+IF(OFFSET('Sanitation Data'!$H$29,0,10*ROW('Sanitation Data'!H77))="","",OFFSET('Sanitation Data'!$H$29,0,10*ROW('Sanitation Data'!H77)))</f>
        <v/>
      </c>
      <c r="DG83" s="370" t="str">
        <f ca="1">+IF(OFFSET('Sanitation Data'!$H$30,0,10*ROW('Sanitation Data'!H77))="","",OFFSET('Sanitation Data'!$H$30,0,10*ROW('Sanitation Data'!H77)))</f>
        <v/>
      </c>
      <c r="DH83" s="370" t="str">
        <f ca="1">+IF(OFFSET('Sanitation Data'!$H$31,0,10*ROW('Sanitation Data'!H77))="","",OFFSET('Sanitation Data'!$H$31,0,10*ROW('Sanitation Data'!H77)))</f>
        <v/>
      </c>
      <c r="DI83" s="370" t="str">
        <f ca="1">+IF(OFFSET('Sanitation Data'!$H$32,0,10*ROW('Sanitation Data'!H77))="","",OFFSET('Sanitation Data'!$H$32,0,10*ROW('Sanitation Data'!H77)))</f>
        <v/>
      </c>
      <c r="DJ83" s="370" t="str">
        <f ca="1">+IF(OFFSET('Sanitation Data'!$I$28,0,10*ROW('Sanitation Data'!I77))="","",OFFSET('Sanitation Data'!$I$28,0,10*ROW('Sanitation Data'!I77)))</f>
        <v/>
      </c>
      <c r="DK83" s="370" t="str">
        <f ca="1">+IF(OFFSET('Sanitation Data'!$I$29,0,10*ROW('Sanitation Data'!I77))="","",OFFSET('Sanitation Data'!$I$29,0,10*ROW('Sanitation Data'!I77)))</f>
        <v/>
      </c>
      <c r="DL83" s="370" t="str">
        <f ca="1">+IF(OFFSET('Sanitation Data'!$I$30,0,10*ROW('Sanitation Data'!I77))="","",OFFSET('Sanitation Data'!$I$30,0,10*ROW('Sanitation Data'!I77)))</f>
        <v/>
      </c>
      <c r="DM83" s="370" t="str">
        <f ca="1">+IF(OFFSET('Sanitation Data'!$I$31,0,10*ROW('Sanitation Data'!I77))="","",OFFSET('Sanitation Data'!$I$31,0,10*ROW('Sanitation Data'!I77)))</f>
        <v/>
      </c>
      <c r="DN83" s="370" t="str">
        <f ca="1">+IF(OFFSET('Sanitation Data'!$I$32,0,10*ROW('Sanitation Data'!I77))="","",OFFSET('Sanitation Data'!$I$32,0,10*ROW('Sanitation Data'!I77)))</f>
        <v/>
      </c>
      <c r="DO83" s="370" t="str">
        <f ca="1">+IF(OFFSET('Hygiene Data'!$D$11,0,10*ROW('Hygiene Data'!D77))="","",OFFSET('Hygiene Data'!$D$11,0,10*ROW('Hygiene Data'!D77)))</f>
        <v/>
      </c>
      <c r="DP83" s="370" t="str">
        <f ca="1">+IF(OFFSET('Hygiene Data'!$D$12,0,10*ROW('Hygiene Data'!D77))="","",OFFSET('Hygiene Data'!$D$12,0,10*ROW('Hygiene Data'!D77)))</f>
        <v/>
      </c>
      <c r="DQ83" s="370" t="str">
        <f ca="1">+IF(OFFSET('Hygiene Data'!$D$13,0,10*ROW('Hygiene Data'!D77))="","",OFFSET('Hygiene Data'!$D$13,0,10*ROW('Hygiene Data'!D77)))</f>
        <v/>
      </c>
      <c r="DR83" s="370" t="str">
        <f ca="1">+IF(OFFSET('Hygiene Data'!$E$11,0,10*ROW('Hygiene Data'!E77))="","",OFFSET('Hygiene Data'!$E$11,0,10*ROW('Hygiene Data'!E77)))</f>
        <v/>
      </c>
      <c r="DS83" s="370" t="str">
        <f ca="1">+IF(OFFSET('Hygiene Data'!$E$12,0,10*ROW('Hygiene Data'!E77))="","",OFFSET('Hygiene Data'!$E$12,0,10*ROW('Hygiene Data'!E77)))</f>
        <v/>
      </c>
      <c r="DT83" s="370" t="str">
        <f ca="1">+IF(OFFSET('Hygiene Data'!$E$13,0,10*ROW('Hygiene Data'!E77))="","",OFFSET('Hygiene Data'!$E$13,0,10*ROW('Hygiene Data'!E77)))</f>
        <v/>
      </c>
      <c r="DU83" s="370" t="str">
        <f ca="1">+IF(OFFSET('Hygiene Data'!$F$11,0,10*ROW('Hygiene Data'!F77))="","",OFFSET('Hygiene Data'!$F$11,0,10*ROW('Hygiene Data'!F77)))</f>
        <v/>
      </c>
      <c r="DV83" s="370" t="str">
        <f ca="1">+IF(OFFSET('Hygiene Data'!$F$12,0,10*ROW('Hygiene Data'!F77))="","",OFFSET('Hygiene Data'!$F$12,0,10*ROW('Hygiene Data'!F77)))</f>
        <v/>
      </c>
      <c r="DW83" s="370" t="str">
        <f ca="1">+IF(OFFSET('Hygiene Data'!$F$13,0,10*ROW('Hygiene Data'!F77))="","",OFFSET('Hygiene Data'!$F$13,0,10*ROW('Hygiene Data'!F77)))</f>
        <v/>
      </c>
      <c r="DX83" s="370" t="str">
        <f ca="1">+IF(OFFSET('Hygiene Data'!$G$11,0,10*ROW('Hygiene Data'!G77))="","",OFFSET('Hygiene Data'!$G$11,0,10*ROW('Hygiene Data'!G77)))</f>
        <v/>
      </c>
      <c r="DY83" s="370" t="str">
        <f ca="1">+IF(OFFSET('Hygiene Data'!$G$12,0,10*ROW('Hygiene Data'!G77))="","",OFFSET('Hygiene Data'!$G$12,0,10*ROW('Hygiene Data'!G77)))</f>
        <v/>
      </c>
      <c r="DZ83" s="370" t="str">
        <f ca="1">+IF(OFFSET('Hygiene Data'!$G$13,0,10*ROW('Hygiene Data'!G77))="","",OFFSET('Hygiene Data'!$G$13,0,10*ROW('Hygiene Data'!G77)))</f>
        <v/>
      </c>
      <c r="EA83" s="370" t="str">
        <f ca="1">+IF(OFFSET('Hygiene Data'!$H$11,0,10*ROW('Hygiene Data'!H77))="","",OFFSET('Hygiene Data'!$H$11,0,10*ROW('Hygiene Data'!H77)))</f>
        <v/>
      </c>
      <c r="EB83" s="370" t="str">
        <f ca="1">+IF(OFFSET('Hygiene Data'!$H$12,0,10*ROW('Hygiene Data'!H77))="","",OFFSET('Hygiene Data'!$H$12,0,10*ROW('Hygiene Data'!H77)))</f>
        <v/>
      </c>
      <c r="EC83" s="370" t="str">
        <f ca="1">+IF(OFFSET('Hygiene Data'!$H$13,0,10*ROW('Hygiene Data'!H77))="","",OFFSET('Hygiene Data'!$H$13,0,10*ROW('Hygiene Data'!H77)))</f>
        <v/>
      </c>
      <c r="ED83" s="370" t="str">
        <f ca="1">+IF(OFFSET('Hygiene Data'!$I$11,0,10*ROW('Hygiene Data'!I77))="","",OFFSET('Hygiene Data'!$I$11,0,10*ROW('Hygiene Data'!I77)))</f>
        <v/>
      </c>
      <c r="EE83" s="370" t="str">
        <f ca="1">+IF(OFFSET('Hygiene Data'!$I$12,0,10*ROW('Hygiene Data'!I77))="","",OFFSET('Hygiene Data'!$I$12,0,10*ROW('Hygiene Data'!I77)))</f>
        <v/>
      </c>
      <c r="EF83" s="370" t="str">
        <f ca="1">+IF(OFFSET('Hygiene Data'!$I$13,0,10*ROW('Hygiene Data'!I77))="","",OFFSET('Hygiene Data'!$I$13,0,10*ROW('Hygiene Data'!I77)))</f>
        <v/>
      </c>
    </row>
    <row r="84" spans="1:136" x14ac:dyDescent="0.25">
      <c r="A84" s="479" t="str">
        <f ca="1">+IF(OFFSET('Water Data'!$B$2,0,10*ROW('Water Data'!E78))="","",OFFSET('Water Data'!$B$2,0,10*ROW('Water Data'!E78)))</f>
        <v/>
      </c>
      <c r="B84" s="47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6" t="str">
        <f t="shared" ca="1" si="1"/>
        <v/>
      </c>
      <c r="D84" s="50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0" t="str">
        <f ca="1">+IF(OFFSET('Water Data'!$D$27,0,10*ROW('Water Data'!D78))="","",OFFSET('Water Data'!$D$27,0,10*ROW('Water Data'!D78)))</f>
        <v/>
      </c>
      <c r="BT84" s="370" t="str">
        <f ca="1">+IF(OFFSET('Water Data'!$D$28,0,10*ROW('Water Data'!D78))="","",OFFSET('Water Data'!$D$28,0,10*ROW('Water Data'!D78)))</f>
        <v/>
      </c>
      <c r="BU84" s="370" t="str">
        <f ca="1">+IF(OFFSET('Water Data'!$D$29,0,10*ROW('Water Data'!D78))="","",OFFSET('Water Data'!$D$29,0,10*ROW('Water Data'!D78)))</f>
        <v/>
      </c>
      <c r="BV84" s="370" t="str">
        <f ca="1">+IF(OFFSET('Water Data'!$E$27,0,10*ROW('Water Data'!E78))="","",OFFSET('Water Data'!$E$27,0,10*ROW('Water Data'!E78)))</f>
        <v/>
      </c>
      <c r="BW84" s="370" t="str">
        <f ca="1">+IF(OFFSET('Water Data'!$E$28,0,10*ROW('Water Data'!E78))="","",OFFSET('Water Data'!$E$28,0,10*ROW('Water Data'!E78)))</f>
        <v/>
      </c>
      <c r="BX84" s="370" t="str">
        <f ca="1">+IF(OFFSET('Water Data'!$E$29,0,10*ROW('Water Data'!E78))="","",OFFSET('Water Data'!$E$29,0,10*ROW('Water Data'!E78)))</f>
        <v/>
      </c>
      <c r="BY84" s="370" t="str">
        <f ca="1">+IF(OFFSET('Water Data'!$F$27,0,10*ROW('Water Data'!F78))="","",OFFSET('Water Data'!$F$27,0,10*ROW('Water Data'!F78)))</f>
        <v/>
      </c>
      <c r="BZ84" s="370" t="str">
        <f ca="1">+IF(OFFSET('Water Data'!$F$28,0,10*ROW('Water Data'!F78))="","",OFFSET('Water Data'!$F$28,0,10*ROW('Water Data'!F78)))</f>
        <v/>
      </c>
      <c r="CA84" s="370" t="str">
        <f ca="1">+IF(OFFSET('Water Data'!$F$29,0,10*ROW('Water Data'!F78))="","",OFFSET('Water Data'!$F$29,0,10*ROW('Water Data'!F78)))</f>
        <v/>
      </c>
      <c r="CB84" s="370" t="str">
        <f ca="1">+IF(OFFSET('Water Data'!$G$27,0,10*ROW('Water Data'!G78))="","",OFFSET('Water Data'!$G$27,0,10*ROW('Water Data'!G78)))</f>
        <v/>
      </c>
      <c r="CC84" s="370" t="str">
        <f ca="1">+IF(OFFSET('Water Data'!$G$28,0,10*ROW('Water Data'!G78))="","",OFFSET('Water Data'!$G$28,0,10*ROW('Water Data'!G78)))</f>
        <v/>
      </c>
      <c r="CD84" s="370" t="str">
        <f ca="1">+IF(OFFSET('Water Data'!$G$29,0,10*ROW('Water Data'!G78))="","",OFFSET('Water Data'!$G$29,0,10*ROW('Water Data'!G78)))</f>
        <v/>
      </c>
      <c r="CE84" s="370" t="str">
        <f ca="1">+IF(OFFSET('Water Data'!$H$27,0,10*ROW('Water Data'!H78))="","",OFFSET('Water Data'!$H$27,0,10*ROW('Water Data'!H78)))</f>
        <v/>
      </c>
      <c r="CF84" s="370" t="str">
        <f ca="1">+IF(OFFSET('Water Data'!$H$28,0,10*ROW('Water Data'!H78))="","",OFFSET('Water Data'!$H$28,0,10*ROW('Water Data'!H78)))</f>
        <v/>
      </c>
      <c r="CG84" s="370" t="str">
        <f ca="1">+IF(OFFSET('Water Data'!$H$29,0,10*ROW('Water Data'!H78))="","",OFFSET('Water Data'!$H$29,0,10*ROW('Water Data'!H78)))</f>
        <v/>
      </c>
      <c r="CH84" s="370" t="str">
        <f ca="1">+IF(OFFSET('Water Data'!$I$27,0,10*ROW('Water Data'!I78))="","",OFFSET('Water Data'!$I$27,0,10*ROW('Water Data'!I78)))</f>
        <v/>
      </c>
      <c r="CI84" s="370" t="str">
        <f ca="1">+IF(OFFSET('Water Data'!$I$28,0,10*ROW('Water Data'!I78))="","",OFFSET('Water Data'!$I$28,0,10*ROW('Water Data'!I78)))</f>
        <v/>
      </c>
      <c r="CJ84" s="370" t="str">
        <f ca="1">+IF(OFFSET('Water Data'!$I$29,0,10*ROW('Water Data'!I78))="","",OFFSET('Water Data'!$I$29,0,10*ROW('Water Data'!I78)))</f>
        <v/>
      </c>
      <c r="CK84" s="370" t="str">
        <f ca="1">+IF(OFFSET('Sanitation Data'!$D$28,0,10*ROW('Sanitation Data'!D78))="","",OFFSET('Sanitation Data'!$D$28,0,10*ROW('Sanitation Data'!D78)))</f>
        <v/>
      </c>
      <c r="CL84" s="370" t="str">
        <f ca="1">+IF(OFFSET('Sanitation Data'!$D$29,0,10*ROW('Sanitation Data'!D78))="","",OFFSET('Sanitation Data'!$D$29,0,10*ROW('Sanitation Data'!D78)))</f>
        <v/>
      </c>
      <c r="CM84" s="370" t="str">
        <f ca="1">+IF(OFFSET('Sanitation Data'!$D$30,0,10*ROW('Sanitation Data'!D78))="","",OFFSET('Sanitation Data'!$D$30,0,10*ROW('Sanitation Data'!D78)))</f>
        <v/>
      </c>
      <c r="CN84" s="370" t="str">
        <f ca="1">+IF(OFFSET('Sanitation Data'!$D$31,0,10*ROW('Sanitation Data'!D78))="","",OFFSET('Sanitation Data'!$D$31,0,10*ROW('Sanitation Data'!D78)))</f>
        <v/>
      </c>
      <c r="CO84" s="370" t="str">
        <f ca="1">+IF(OFFSET('Sanitation Data'!$D$32,0,10*ROW('Sanitation Data'!D78))="","",OFFSET('Sanitation Data'!$D$32,0,10*ROW('Sanitation Data'!D78)))</f>
        <v/>
      </c>
      <c r="CP84" s="370" t="str">
        <f ca="1">+IF(OFFSET('Sanitation Data'!$E$28,0,10*ROW('Sanitation Data'!E78))="","",OFFSET('Sanitation Data'!$E$28,0,10*ROW('Sanitation Data'!E78)))</f>
        <v/>
      </c>
      <c r="CQ84" s="370" t="str">
        <f ca="1">+IF(OFFSET('Sanitation Data'!$E$29,0,10*ROW('Sanitation Data'!E78))="","",OFFSET('Sanitation Data'!$E$29,0,10*ROW('Sanitation Data'!E78)))</f>
        <v/>
      </c>
      <c r="CR84" s="370" t="str">
        <f ca="1">+IF(OFFSET('Sanitation Data'!$E$30,0,10*ROW('Sanitation Data'!E78))="","",OFFSET('Sanitation Data'!$E$30,0,10*ROW('Sanitation Data'!E78)))</f>
        <v/>
      </c>
      <c r="CS84" s="370" t="str">
        <f ca="1">+IF(OFFSET('Sanitation Data'!$E$31,0,10*ROW('Sanitation Data'!E78))="","",OFFSET('Sanitation Data'!$E$31,0,10*ROW('Sanitation Data'!E78)))</f>
        <v/>
      </c>
      <c r="CT84" s="370" t="str">
        <f ca="1">+IF(OFFSET('Sanitation Data'!$E$32,0,10*ROW('Sanitation Data'!E78))="","",OFFSET('Sanitation Data'!$E$32,0,10*ROW('Sanitation Data'!E78)))</f>
        <v/>
      </c>
      <c r="CU84" s="370" t="str">
        <f ca="1">+IF(OFFSET('Sanitation Data'!$F$28,0,10*ROW('Sanitation Data'!F78))="","",OFFSET('Sanitation Data'!$F$28,0,10*ROW('Sanitation Data'!F78)))</f>
        <v/>
      </c>
      <c r="CV84" s="370" t="str">
        <f ca="1">+IF(OFFSET('Sanitation Data'!$F$29,0,10*ROW('Sanitation Data'!F78))="","",OFFSET('Sanitation Data'!$F$29,0,10*ROW('Sanitation Data'!F78)))</f>
        <v/>
      </c>
      <c r="CW84" s="370" t="str">
        <f ca="1">+IF(OFFSET('Sanitation Data'!$F$30,0,10*ROW('Sanitation Data'!F78))="","",OFFSET('Sanitation Data'!$F$30,0,10*ROW('Sanitation Data'!F78)))</f>
        <v/>
      </c>
      <c r="CX84" s="370" t="str">
        <f ca="1">+IF(OFFSET('Sanitation Data'!$F$31,0,10*ROW('Sanitation Data'!F78))="","",OFFSET('Sanitation Data'!$F$31,0,10*ROW('Sanitation Data'!F78)))</f>
        <v/>
      </c>
      <c r="CY84" s="370" t="str">
        <f ca="1">+IF(OFFSET('Sanitation Data'!$F$32,0,10*ROW('Sanitation Data'!F78))="","",OFFSET('Sanitation Data'!$F$32,0,10*ROW('Sanitation Data'!F78)))</f>
        <v/>
      </c>
      <c r="CZ84" s="370" t="str">
        <f ca="1">+IF(OFFSET('Sanitation Data'!$G$28,0,10*ROW('Sanitation Data'!G78))="","",OFFSET('Sanitation Data'!$G$28,0,10*ROW('Sanitation Data'!G78)))</f>
        <v/>
      </c>
      <c r="DA84" s="370" t="str">
        <f ca="1">+IF(OFFSET('Sanitation Data'!$G$29,0,10*ROW('Sanitation Data'!G78))="","",OFFSET('Sanitation Data'!$G$29,0,10*ROW('Sanitation Data'!G78)))</f>
        <v/>
      </c>
      <c r="DB84" s="370" t="str">
        <f ca="1">+IF(OFFSET('Sanitation Data'!$G$30,0,10*ROW('Sanitation Data'!G78))="","",OFFSET('Sanitation Data'!$G$30,0,10*ROW('Sanitation Data'!G78)))</f>
        <v/>
      </c>
      <c r="DC84" s="370" t="str">
        <f ca="1">+IF(OFFSET('Sanitation Data'!$G$31,0,10*ROW('Sanitation Data'!G78))="","",OFFSET('Sanitation Data'!$G$31,0,10*ROW('Sanitation Data'!G78)))</f>
        <v/>
      </c>
      <c r="DD84" s="370" t="str">
        <f ca="1">+IF(OFFSET('Sanitation Data'!$G$32,0,10*ROW('Sanitation Data'!G78))="","",OFFSET('Sanitation Data'!$G$32,0,10*ROW('Sanitation Data'!G78)))</f>
        <v/>
      </c>
      <c r="DE84" s="370" t="str">
        <f ca="1">+IF(OFFSET('Sanitation Data'!$H$28,0,10*ROW('Sanitation Data'!H78))="","",OFFSET('Sanitation Data'!$H$28,0,10*ROW('Sanitation Data'!H78)))</f>
        <v/>
      </c>
      <c r="DF84" s="370" t="str">
        <f ca="1">+IF(OFFSET('Sanitation Data'!$H$29,0,10*ROW('Sanitation Data'!H78))="","",OFFSET('Sanitation Data'!$H$29,0,10*ROW('Sanitation Data'!H78)))</f>
        <v/>
      </c>
      <c r="DG84" s="370" t="str">
        <f ca="1">+IF(OFFSET('Sanitation Data'!$H$30,0,10*ROW('Sanitation Data'!H78))="","",OFFSET('Sanitation Data'!$H$30,0,10*ROW('Sanitation Data'!H78)))</f>
        <v/>
      </c>
      <c r="DH84" s="370" t="str">
        <f ca="1">+IF(OFFSET('Sanitation Data'!$H$31,0,10*ROW('Sanitation Data'!H78))="","",OFFSET('Sanitation Data'!$H$31,0,10*ROW('Sanitation Data'!H78)))</f>
        <v/>
      </c>
      <c r="DI84" s="370" t="str">
        <f ca="1">+IF(OFFSET('Sanitation Data'!$H$32,0,10*ROW('Sanitation Data'!H78))="","",OFFSET('Sanitation Data'!$H$32,0,10*ROW('Sanitation Data'!H78)))</f>
        <v/>
      </c>
      <c r="DJ84" s="370" t="str">
        <f ca="1">+IF(OFFSET('Sanitation Data'!$I$28,0,10*ROW('Sanitation Data'!I78))="","",OFFSET('Sanitation Data'!$I$28,0,10*ROW('Sanitation Data'!I78)))</f>
        <v/>
      </c>
      <c r="DK84" s="370" t="str">
        <f ca="1">+IF(OFFSET('Sanitation Data'!$I$29,0,10*ROW('Sanitation Data'!I78))="","",OFFSET('Sanitation Data'!$I$29,0,10*ROW('Sanitation Data'!I78)))</f>
        <v/>
      </c>
      <c r="DL84" s="370" t="str">
        <f ca="1">+IF(OFFSET('Sanitation Data'!$I$30,0,10*ROW('Sanitation Data'!I78))="","",OFFSET('Sanitation Data'!$I$30,0,10*ROW('Sanitation Data'!I78)))</f>
        <v/>
      </c>
      <c r="DM84" s="370" t="str">
        <f ca="1">+IF(OFFSET('Sanitation Data'!$I$31,0,10*ROW('Sanitation Data'!I78))="","",OFFSET('Sanitation Data'!$I$31,0,10*ROW('Sanitation Data'!I78)))</f>
        <v/>
      </c>
      <c r="DN84" s="370" t="str">
        <f ca="1">+IF(OFFSET('Sanitation Data'!$I$32,0,10*ROW('Sanitation Data'!I78))="","",OFFSET('Sanitation Data'!$I$32,0,10*ROW('Sanitation Data'!I78)))</f>
        <v/>
      </c>
      <c r="DO84" s="370" t="str">
        <f ca="1">+IF(OFFSET('Hygiene Data'!$D$11,0,10*ROW('Hygiene Data'!D78))="","",OFFSET('Hygiene Data'!$D$11,0,10*ROW('Hygiene Data'!D78)))</f>
        <v/>
      </c>
      <c r="DP84" s="370" t="str">
        <f ca="1">+IF(OFFSET('Hygiene Data'!$D$12,0,10*ROW('Hygiene Data'!D78))="","",OFFSET('Hygiene Data'!$D$12,0,10*ROW('Hygiene Data'!D78)))</f>
        <v/>
      </c>
      <c r="DQ84" s="370" t="str">
        <f ca="1">+IF(OFFSET('Hygiene Data'!$D$13,0,10*ROW('Hygiene Data'!D78))="","",OFFSET('Hygiene Data'!$D$13,0,10*ROW('Hygiene Data'!D78)))</f>
        <v/>
      </c>
      <c r="DR84" s="370" t="str">
        <f ca="1">+IF(OFFSET('Hygiene Data'!$E$11,0,10*ROW('Hygiene Data'!E78))="","",OFFSET('Hygiene Data'!$E$11,0,10*ROW('Hygiene Data'!E78)))</f>
        <v/>
      </c>
      <c r="DS84" s="370" t="str">
        <f ca="1">+IF(OFFSET('Hygiene Data'!$E$12,0,10*ROW('Hygiene Data'!E78))="","",OFFSET('Hygiene Data'!$E$12,0,10*ROW('Hygiene Data'!E78)))</f>
        <v/>
      </c>
      <c r="DT84" s="370" t="str">
        <f ca="1">+IF(OFFSET('Hygiene Data'!$E$13,0,10*ROW('Hygiene Data'!E78))="","",OFFSET('Hygiene Data'!$E$13,0,10*ROW('Hygiene Data'!E78)))</f>
        <v/>
      </c>
      <c r="DU84" s="370" t="str">
        <f ca="1">+IF(OFFSET('Hygiene Data'!$F$11,0,10*ROW('Hygiene Data'!F78))="","",OFFSET('Hygiene Data'!$F$11,0,10*ROW('Hygiene Data'!F78)))</f>
        <v/>
      </c>
      <c r="DV84" s="370" t="str">
        <f ca="1">+IF(OFFSET('Hygiene Data'!$F$12,0,10*ROW('Hygiene Data'!F78))="","",OFFSET('Hygiene Data'!$F$12,0,10*ROW('Hygiene Data'!F78)))</f>
        <v/>
      </c>
      <c r="DW84" s="370" t="str">
        <f ca="1">+IF(OFFSET('Hygiene Data'!$F$13,0,10*ROW('Hygiene Data'!F78))="","",OFFSET('Hygiene Data'!$F$13,0,10*ROW('Hygiene Data'!F78)))</f>
        <v/>
      </c>
      <c r="DX84" s="370" t="str">
        <f ca="1">+IF(OFFSET('Hygiene Data'!$G$11,0,10*ROW('Hygiene Data'!G78))="","",OFFSET('Hygiene Data'!$G$11,0,10*ROW('Hygiene Data'!G78)))</f>
        <v/>
      </c>
      <c r="DY84" s="370" t="str">
        <f ca="1">+IF(OFFSET('Hygiene Data'!$G$12,0,10*ROW('Hygiene Data'!G78))="","",OFFSET('Hygiene Data'!$G$12,0,10*ROW('Hygiene Data'!G78)))</f>
        <v/>
      </c>
      <c r="DZ84" s="370" t="str">
        <f ca="1">+IF(OFFSET('Hygiene Data'!$G$13,0,10*ROW('Hygiene Data'!G78))="","",OFFSET('Hygiene Data'!$G$13,0,10*ROW('Hygiene Data'!G78)))</f>
        <v/>
      </c>
      <c r="EA84" s="370" t="str">
        <f ca="1">+IF(OFFSET('Hygiene Data'!$H$11,0,10*ROW('Hygiene Data'!H78))="","",OFFSET('Hygiene Data'!$H$11,0,10*ROW('Hygiene Data'!H78)))</f>
        <v/>
      </c>
      <c r="EB84" s="370" t="str">
        <f ca="1">+IF(OFFSET('Hygiene Data'!$H$12,0,10*ROW('Hygiene Data'!H78))="","",OFFSET('Hygiene Data'!$H$12,0,10*ROW('Hygiene Data'!H78)))</f>
        <v/>
      </c>
      <c r="EC84" s="370" t="str">
        <f ca="1">+IF(OFFSET('Hygiene Data'!$H$13,0,10*ROW('Hygiene Data'!H78))="","",OFFSET('Hygiene Data'!$H$13,0,10*ROW('Hygiene Data'!H78)))</f>
        <v/>
      </c>
      <c r="ED84" s="370" t="str">
        <f ca="1">+IF(OFFSET('Hygiene Data'!$I$11,0,10*ROW('Hygiene Data'!I78))="","",OFFSET('Hygiene Data'!$I$11,0,10*ROW('Hygiene Data'!I78)))</f>
        <v/>
      </c>
      <c r="EE84" s="370" t="str">
        <f ca="1">+IF(OFFSET('Hygiene Data'!$I$12,0,10*ROW('Hygiene Data'!I78))="","",OFFSET('Hygiene Data'!$I$12,0,10*ROW('Hygiene Data'!I78)))</f>
        <v/>
      </c>
      <c r="EF84" s="370" t="str">
        <f ca="1">+IF(OFFSET('Hygiene Data'!$I$13,0,10*ROW('Hygiene Data'!I78))="","",OFFSET('Hygiene Data'!$I$13,0,10*ROW('Hygiene Data'!I78)))</f>
        <v/>
      </c>
    </row>
    <row r="85" spans="1:136" x14ac:dyDescent="0.25">
      <c r="A85" s="479" t="str">
        <f ca="1">+IF(OFFSET('Water Data'!$B$2,0,10*ROW('Water Data'!E79))="","",OFFSET('Water Data'!$B$2,0,10*ROW('Water Data'!E79)))</f>
        <v/>
      </c>
      <c r="B85" s="47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6" t="str">
        <f t="shared" ca="1" si="1"/>
        <v/>
      </c>
      <c r="D85" s="50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0" t="str">
        <f ca="1">+IF(OFFSET('Water Data'!$D$27,0,10*ROW('Water Data'!D79))="","",OFFSET('Water Data'!$D$27,0,10*ROW('Water Data'!D79)))</f>
        <v/>
      </c>
      <c r="BT85" s="370" t="str">
        <f ca="1">+IF(OFFSET('Water Data'!$D$28,0,10*ROW('Water Data'!D79))="","",OFFSET('Water Data'!$D$28,0,10*ROW('Water Data'!D79)))</f>
        <v/>
      </c>
      <c r="BU85" s="370" t="str">
        <f ca="1">+IF(OFFSET('Water Data'!$D$29,0,10*ROW('Water Data'!D79))="","",OFFSET('Water Data'!$D$29,0,10*ROW('Water Data'!D79)))</f>
        <v/>
      </c>
      <c r="BV85" s="370" t="str">
        <f ca="1">+IF(OFFSET('Water Data'!$E$27,0,10*ROW('Water Data'!E79))="","",OFFSET('Water Data'!$E$27,0,10*ROW('Water Data'!E79)))</f>
        <v/>
      </c>
      <c r="BW85" s="370" t="str">
        <f ca="1">+IF(OFFSET('Water Data'!$E$28,0,10*ROW('Water Data'!E79))="","",OFFSET('Water Data'!$E$28,0,10*ROW('Water Data'!E79)))</f>
        <v/>
      </c>
      <c r="BX85" s="370" t="str">
        <f ca="1">+IF(OFFSET('Water Data'!$E$29,0,10*ROW('Water Data'!E79))="","",OFFSET('Water Data'!$E$29,0,10*ROW('Water Data'!E79)))</f>
        <v/>
      </c>
      <c r="BY85" s="370" t="str">
        <f ca="1">+IF(OFFSET('Water Data'!$F$27,0,10*ROW('Water Data'!F79))="","",OFFSET('Water Data'!$F$27,0,10*ROW('Water Data'!F79)))</f>
        <v/>
      </c>
      <c r="BZ85" s="370" t="str">
        <f ca="1">+IF(OFFSET('Water Data'!$F$28,0,10*ROW('Water Data'!F79))="","",OFFSET('Water Data'!$F$28,0,10*ROW('Water Data'!F79)))</f>
        <v/>
      </c>
      <c r="CA85" s="370" t="str">
        <f ca="1">+IF(OFFSET('Water Data'!$F$29,0,10*ROW('Water Data'!F79))="","",OFFSET('Water Data'!$F$29,0,10*ROW('Water Data'!F79)))</f>
        <v/>
      </c>
      <c r="CB85" s="370" t="str">
        <f ca="1">+IF(OFFSET('Water Data'!$G$27,0,10*ROW('Water Data'!G79))="","",OFFSET('Water Data'!$G$27,0,10*ROW('Water Data'!G79)))</f>
        <v/>
      </c>
      <c r="CC85" s="370" t="str">
        <f ca="1">+IF(OFFSET('Water Data'!$G$28,0,10*ROW('Water Data'!G79))="","",OFFSET('Water Data'!$G$28,0,10*ROW('Water Data'!G79)))</f>
        <v/>
      </c>
      <c r="CD85" s="370" t="str">
        <f ca="1">+IF(OFFSET('Water Data'!$G$29,0,10*ROW('Water Data'!G79))="","",OFFSET('Water Data'!$G$29,0,10*ROW('Water Data'!G79)))</f>
        <v/>
      </c>
      <c r="CE85" s="370" t="str">
        <f ca="1">+IF(OFFSET('Water Data'!$H$27,0,10*ROW('Water Data'!H79))="","",OFFSET('Water Data'!$H$27,0,10*ROW('Water Data'!H79)))</f>
        <v/>
      </c>
      <c r="CF85" s="370" t="str">
        <f ca="1">+IF(OFFSET('Water Data'!$H$28,0,10*ROW('Water Data'!H79))="","",OFFSET('Water Data'!$H$28,0,10*ROW('Water Data'!H79)))</f>
        <v/>
      </c>
      <c r="CG85" s="370" t="str">
        <f ca="1">+IF(OFFSET('Water Data'!$H$29,0,10*ROW('Water Data'!H79))="","",OFFSET('Water Data'!$H$29,0,10*ROW('Water Data'!H79)))</f>
        <v/>
      </c>
      <c r="CH85" s="370" t="str">
        <f ca="1">+IF(OFFSET('Water Data'!$I$27,0,10*ROW('Water Data'!I79))="","",OFFSET('Water Data'!$I$27,0,10*ROW('Water Data'!I79)))</f>
        <v/>
      </c>
      <c r="CI85" s="370" t="str">
        <f ca="1">+IF(OFFSET('Water Data'!$I$28,0,10*ROW('Water Data'!I79))="","",OFFSET('Water Data'!$I$28,0,10*ROW('Water Data'!I79)))</f>
        <v/>
      </c>
      <c r="CJ85" s="370" t="str">
        <f ca="1">+IF(OFFSET('Water Data'!$I$29,0,10*ROW('Water Data'!I79))="","",OFFSET('Water Data'!$I$29,0,10*ROW('Water Data'!I79)))</f>
        <v/>
      </c>
      <c r="CK85" s="370" t="str">
        <f ca="1">+IF(OFFSET('Sanitation Data'!$D$28,0,10*ROW('Sanitation Data'!D79))="","",OFFSET('Sanitation Data'!$D$28,0,10*ROW('Sanitation Data'!D79)))</f>
        <v/>
      </c>
      <c r="CL85" s="370" t="str">
        <f ca="1">+IF(OFFSET('Sanitation Data'!$D$29,0,10*ROW('Sanitation Data'!D79))="","",OFFSET('Sanitation Data'!$D$29,0,10*ROW('Sanitation Data'!D79)))</f>
        <v/>
      </c>
      <c r="CM85" s="370" t="str">
        <f ca="1">+IF(OFFSET('Sanitation Data'!$D$30,0,10*ROW('Sanitation Data'!D79))="","",OFFSET('Sanitation Data'!$D$30,0,10*ROW('Sanitation Data'!D79)))</f>
        <v/>
      </c>
      <c r="CN85" s="370" t="str">
        <f ca="1">+IF(OFFSET('Sanitation Data'!$D$31,0,10*ROW('Sanitation Data'!D79))="","",OFFSET('Sanitation Data'!$D$31,0,10*ROW('Sanitation Data'!D79)))</f>
        <v/>
      </c>
      <c r="CO85" s="370" t="str">
        <f ca="1">+IF(OFFSET('Sanitation Data'!$D$32,0,10*ROW('Sanitation Data'!D79))="","",OFFSET('Sanitation Data'!$D$32,0,10*ROW('Sanitation Data'!D79)))</f>
        <v/>
      </c>
      <c r="CP85" s="370" t="str">
        <f ca="1">+IF(OFFSET('Sanitation Data'!$E$28,0,10*ROW('Sanitation Data'!E79))="","",OFFSET('Sanitation Data'!$E$28,0,10*ROW('Sanitation Data'!E79)))</f>
        <v/>
      </c>
      <c r="CQ85" s="370" t="str">
        <f ca="1">+IF(OFFSET('Sanitation Data'!$E$29,0,10*ROW('Sanitation Data'!E79))="","",OFFSET('Sanitation Data'!$E$29,0,10*ROW('Sanitation Data'!E79)))</f>
        <v/>
      </c>
      <c r="CR85" s="370" t="str">
        <f ca="1">+IF(OFFSET('Sanitation Data'!$E$30,0,10*ROW('Sanitation Data'!E79))="","",OFFSET('Sanitation Data'!$E$30,0,10*ROW('Sanitation Data'!E79)))</f>
        <v/>
      </c>
      <c r="CS85" s="370" t="str">
        <f ca="1">+IF(OFFSET('Sanitation Data'!$E$31,0,10*ROW('Sanitation Data'!E79))="","",OFFSET('Sanitation Data'!$E$31,0,10*ROW('Sanitation Data'!E79)))</f>
        <v/>
      </c>
      <c r="CT85" s="370" t="str">
        <f ca="1">+IF(OFFSET('Sanitation Data'!$E$32,0,10*ROW('Sanitation Data'!E79))="","",OFFSET('Sanitation Data'!$E$32,0,10*ROW('Sanitation Data'!E79)))</f>
        <v/>
      </c>
      <c r="CU85" s="370" t="str">
        <f ca="1">+IF(OFFSET('Sanitation Data'!$F$28,0,10*ROW('Sanitation Data'!F79))="","",OFFSET('Sanitation Data'!$F$28,0,10*ROW('Sanitation Data'!F79)))</f>
        <v/>
      </c>
      <c r="CV85" s="370" t="str">
        <f ca="1">+IF(OFFSET('Sanitation Data'!$F$29,0,10*ROW('Sanitation Data'!F79))="","",OFFSET('Sanitation Data'!$F$29,0,10*ROW('Sanitation Data'!F79)))</f>
        <v/>
      </c>
      <c r="CW85" s="370" t="str">
        <f ca="1">+IF(OFFSET('Sanitation Data'!$F$30,0,10*ROW('Sanitation Data'!F79))="","",OFFSET('Sanitation Data'!$F$30,0,10*ROW('Sanitation Data'!F79)))</f>
        <v/>
      </c>
      <c r="CX85" s="370" t="str">
        <f ca="1">+IF(OFFSET('Sanitation Data'!$F$31,0,10*ROW('Sanitation Data'!F79))="","",OFFSET('Sanitation Data'!$F$31,0,10*ROW('Sanitation Data'!F79)))</f>
        <v/>
      </c>
      <c r="CY85" s="370" t="str">
        <f ca="1">+IF(OFFSET('Sanitation Data'!$F$32,0,10*ROW('Sanitation Data'!F79))="","",OFFSET('Sanitation Data'!$F$32,0,10*ROW('Sanitation Data'!F79)))</f>
        <v/>
      </c>
      <c r="CZ85" s="370" t="str">
        <f ca="1">+IF(OFFSET('Sanitation Data'!$G$28,0,10*ROW('Sanitation Data'!G79))="","",OFFSET('Sanitation Data'!$G$28,0,10*ROW('Sanitation Data'!G79)))</f>
        <v/>
      </c>
      <c r="DA85" s="370" t="str">
        <f ca="1">+IF(OFFSET('Sanitation Data'!$G$29,0,10*ROW('Sanitation Data'!G79))="","",OFFSET('Sanitation Data'!$G$29,0,10*ROW('Sanitation Data'!G79)))</f>
        <v/>
      </c>
      <c r="DB85" s="370" t="str">
        <f ca="1">+IF(OFFSET('Sanitation Data'!$G$30,0,10*ROW('Sanitation Data'!G79))="","",OFFSET('Sanitation Data'!$G$30,0,10*ROW('Sanitation Data'!G79)))</f>
        <v/>
      </c>
      <c r="DC85" s="370" t="str">
        <f ca="1">+IF(OFFSET('Sanitation Data'!$G$31,0,10*ROW('Sanitation Data'!G79))="","",OFFSET('Sanitation Data'!$G$31,0,10*ROW('Sanitation Data'!G79)))</f>
        <v/>
      </c>
      <c r="DD85" s="370" t="str">
        <f ca="1">+IF(OFFSET('Sanitation Data'!$G$32,0,10*ROW('Sanitation Data'!G79))="","",OFFSET('Sanitation Data'!$G$32,0,10*ROW('Sanitation Data'!G79)))</f>
        <v/>
      </c>
      <c r="DE85" s="370" t="str">
        <f ca="1">+IF(OFFSET('Sanitation Data'!$H$28,0,10*ROW('Sanitation Data'!H79))="","",OFFSET('Sanitation Data'!$H$28,0,10*ROW('Sanitation Data'!H79)))</f>
        <v/>
      </c>
      <c r="DF85" s="370" t="str">
        <f ca="1">+IF(OFFSET('Sanitation Data'!$H$29,0,10*ROW('Sanitation Data'!H79))="","",OFFSET('Sanitation Data'!$H$29,0,10*ROW('Sanitation Data'!H79)))</f>
        <v/>
      </c>
      <c r="DG85" s="370" t="str">
        <f ca="1">+IF(OFFSET('Sanitation Data'!$H$30,0,10*ROW('Sanitation Data'!H79))="","",OFFSET('Sanitation Data'!$H$30,0,10*ROW('Sanitation Data'!H79)))</f>
        <v/>
      </c>
      <c r="DH85" s="370" t="str">
        <f ca="1">+IF(OFFSET('Sanitation Data'!$H$31,0,10*ROW('Sanitation Data'!H79))="","",OFFSET('Sanitation Data'!$H$31,0,10*ROW('Sanitation Data'!H79)))</f>
        <v/>
      </c>
      <c r="DI85" s="370" t="str">
        <f ca="1">+IF(OFFSET('Sanitation Data'!$H$32,0,10*ROW('Sanitation Data'!H79))="","",OFFSET('Sanitation Data'!$H$32,0,10*ROW('Sanitation Data'!H79)))</f>
        <v/>
      </c>
      <c r="DJ85" s="370" t="str">
        <f ca="1">+IF(OFFSET('Sanitation Data'!$I$28,0,10*ROW('Sanitation Data'!I79))="","",OFFSET('Sanitation Data'!$I$28,0,10*ROW('Sanitation Data'!I79)))</f>
        <v/>
      </c>
      <c r="DK85" s="370" t="str">
        <f ca="1">+IF(OFFSET('Sanitation Data'!$I$29,0,10*ROW('Sanitation Data'!I79))="","",OFFSET('Sanitation Data'!$I$29,0,10*ROW('Sanitation Data'!I79)))</f>
        <v/>
      </c>
      <c r="DL85" s="370" t="str">
        <f ca="1">+IF(OFFSET('Sanitation Data'!$I$30,0,10*ROW('Sanitation Data'!I79))="","",OFFSET('Sanitation Data'!$I$30,0,10*ROW('Sanitation Data'!I79)))</f>
        <v/>
      </c>
      <c r="DM85" s="370" t="str">
        <f ca="1">+IF(OFFSET('Sanitation Data'!$I$31,0,10*ROW('Sanitation Data'!I79))="","",OFFSET('Sanitation Data'!$I$31,0,10*ROW('Sanitation Data'!I79)))</f>
        <v/>
      </c>
      <c r="DN85" s="370" t="str">
        <f ca="1">+IF(OFFSET('Sanitation Data'!$I$32,0,10*ROW('Sanitation Data'!I79))="","",OFFSET('Sanitation Data'!$I$32,0,10*ROW('Sanitation Data'!I79)))</f>
        <v/>
      </c>
      <c r="DO85" s="370" t="str">
        <f ca="1">+IF(OFFSET('Hygiene Data'!$D$11,0,10*ROW('Hygiene Data'!D79))="","",OFFSET('Hygiene Data'!$D$11,0,10*ROW('Hygiene Data'!D79)))</f>
        <v/>
      </c>
      <c r="DP85" s="370" t="str">
        <f ca="1">+IF(OFFSET('Hygiene Data'!$D$12,0,10*ROW('Hygiene Data'!D79))="","",OFFSET('Hygiene Data'!$D$12,0,10*ROW('Hygiene Data'!D79)))</f>
        <v/>
      </c>
      <c r="DQ85" s="370" t="str">
        <f ca="1">+IF(OFFSET('Hygiene Data'!$D$13,0,10*ROW('Hygiene Data'!D79))="","",OFFSET('Hygiene Data'!$D$13,0,10*ROW('Hygiene Data'!D79)))</f>
        <v/>
      </c>
      <c r="DR85" s="370" t="str">
        <f ca="1">+IF(OFFSET('Hygiene Data'!$E$11,0,10*ROW('Hygiene Data'!E79))="","",OFFSET('Hygiene Data'!$E$11,0,10*ROW('Hygiene Data'!E79)))</f>
        <v/>
      </c>
      <c r="DS85" s="370" t="str">
        <f ca="1">+IF(OFFSET('Hygiene Data'!$E$12,0,10*ROW('Hygiene Data'!E79))="","",OFFSET('Hygiene Data'!$E$12,0,10*ROW('Hygiene Data'!E79)))</f>
        <v/>
      </c>
      <c r="DT85" s="370" t="str">
        <f ca="1">+IF(OFFSET('Hygiene Data'!$E$13,0,10*ROW('Hygiene Data'!E79))="","",OFFSET('Hygiene Data'!$E$13,0,10*ROW('Hygiene Data'!E79)))</f>
        <v/>
      </c>
      <c r="DU85" s="370" t="str">
        <f ca="1">+IF(OFFSET('Hygiene Data'!$F$11,0,10*ROW('Hygiene Data'!F79))="","",OFFSET('Hygiene Data'!$F$11,0,10*ROW('Hygiene Data'!F79)))</f>
        <v/>
      </c>
      <c r="DV85" s="370" t="str">
        <f ca="1">+IF(OFFSET('Hygiene Data'!$F$12,0,10*ROW('Hygiene Data'!F79))="","",OFFSET('Hygiene Data'!$F$12,0,10*ROW('Hygiene Data'!F79)))</f>
        <v/>
      </c>
      <c r="DW85" s="370" t="str">
        <f ca="1">+IF(OFFSET('Hygiene Data'!$F$13,0,10*ROW('Hygiene Data'!F79))="","",OFFSET('Hygiene Data'!$F$13,0,10*ROW('Hygiene Data'!F79)))</f>
        <v/>
      </c>
      <c r="DX85" s="370" t="str">
        <f ca="1">+IF(OFFSET('Hygiene Data'!$G$11,0,10*ROW('Hygiene Data'!G79))="","",OFFSET('Hygiene Data'!$G$11,0,10*ROW('Hygiene Data'!G79)))</f>
        <v/>
      </c>
      <c r="DY85" s="370" t="str">
        <f ca="1">+IF(OFFSET('Hygiene Data'!$G$12,0,10*ROW('Hygiene Data'!G79))="","",OFFSET('Hygiene Data'!$G$12,0,10*ROW('Hygiene Data'!G79)))</f>
        <v/>
      </c>
      <c r="DZ85" s="370" t="str">
        <f ca="1">+IF(OFFSET('Hygiene Data'!$G$13,0,10*ROW('Hygiene Data'!G79))="","",OFFSET('Hygiene Data'!$G$13,0,10*ROW('Hygiene Data'!G79)))</f>
        <v/>
      </c>
      <c r="EA85" s="370" t="str">
        <f ca="1">+IF(OFFSET('Hygiene Data'!$H$11,0,10*ROW('Hygiene Data'!H79))="","",OFFSET('Hygiene Data'!$H$11,0,10*ROW('Hygiene Data'!H79)))</f>
        <v/>
      </c>
      <c r="EB85" s="370" t="str">
        <f ca="1">+IF(OFFSET('Hygiene Data'!$H$12,0,10*ROW('Hygiene Data'!H79))="","",OFFSET('Hygiene Data'!$H$12,0,10*ROW('Hygiene Data'!H79)))</f>
        <v/>
      </c>
      <c r="EC85" s="370" t="str">
        <f ca="1">+IF(OFFSET('Hygiene Data'!$H$13,0,10*ROW('Hygiene Data'!H79))="","",OFFSET('Hygiene Data'!$H$13,0,10*ROW('Hygiene Data'!H79)))</f>
        <v/>
      </c>
      <c r="ED85" s="370" t="str">
        <f ca="1">+IF(OFFSET('Hygiene Data'!$I$11,0,10*ROW('Hygiene Data'!I79))="","",OFFSET('Hygiene Data'!$I$11,0,10*ROW('Hygiene Data'!I79)))</f>
        <v/>
      </c>
      <c r="EE85" s="370" t="str">
        <f ca="1">+IF(OFFSET('Hygiene Data'!$I$12,0,10*ROW('Hygiene Data'!I79))="","",OFFSET('Hygiene Data'!$I$12,0,10*ROW('Hygiene Data'!I79)))</f>
        <v/>
      </c>
      <c r="EF85" s="370" t="str">
        <f ca="1">+IF(OFFSET('Hygiene Data'!$I$13,0,10*ROW('Hygiene Data'!I79))="","",OFFSET('Hygiene Data'!$I$13,0,10*ROW('Hygiene Data'!I79)))</f>
        <v/>
      </c>
    </row>
    <row r="86" spans="1:136" x14ac:dyDescent="0.25">
      <c r="A86" s="479" t="str">
        <f ca="1">+IF(OFFSET('Water Data'!$B$2,0,10*ROW('Water Data'!E80))="","",OFFSET('Water Data'!$B$2,0,10*ROW('Water Data'!E80)))</f>
        <v/>
      </c>
      <c r="B86" s="47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6" t="str">
        <f t="shared" ca="1" si="1"/>
        <v/>
      </c>
      <c r="D86" s="50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0" t="str">
        <f ca="1">+IF(OFFSET('Water Data'!$D$27,0,10*ROW('Water Data'!D80))="","",OFFSET('Water Data'!$D$27,0,10*ROW('Water Data'!D80)))</f>
        <v/>
      </c>
      <c r="BT86" s="370" t="str">
        <f ca="1">+IF(OFFSET('Water Data'!$D$28,0,10*ROW('Water Data'!D80))="","",OFFSET('Water Data'!$D$28,0,10*ROW('Water Data'!D80)))</f>
        <v/>
      </c>
      <c r="BU86" s="370" t="str">
        <f ca="1">+IF(OFFSET('Water Data'!$D$29,0,10*ROW('Water Data'!D80))="","",OFFSET('Water Data'!$D$29,0,10*ROW('Water Data'!D80)))</f>
        <v/>
      </c>
      <c r="BV86" s="370" t="str">
        <f ca="1">+IF(OFFSET('Water Data'!$E$27,0,10*ROW('Water Data'!E80))="","",OFFSET('Water Data'!$E$27,0,10*ROW('Water Data'!E80)))</f>
        <v/>
      </c>
      <c r="BW86" s="370" t="str">
        <f ca="1">+IF(OFFSET('Water Data'!$E$28,0,10*ROW('Water Data'!E80))="","",OFFSET('Water Data'!$E$28,0,10*ROW('Water Data'!E80)))</f>
        <v/>
      </c>
      <c r="BX86" s="370" t="str">
        <f ca="1">+IF(OFFSET('Water Data'!$E$29,0,10*ROW('Water Data'!E80))="","",OFFSET('Water Data'!$E$29,0,10*ROW('Water Data'!E80)))</f>
        <v/>
      </c>
      <c r="BY86" s="370" t="str">
        <f ca="1">+IF(OFFSET('Water Data'!$F$27,0,10*ROW('Water Data'!F80))="","",OFFSET('Water Data'!$F$27,0,10*ROW('Water Data'!F80)))</f>
        <v/>
      </c>
      <c r="BZ86" s="370" t="str">
        <f ca="1">+IF(OFFSET('Water Data'!$F$28,0,10*ROW('Water Data'!F80))="","",OFFSET('Water Data'!$F$28,0,10*ROW('Water Data'!F80)))</f>
        <v/>
      </c>
      <c r="CA86" s="370" t="str">
        <f ca="1">+IF(OFFSET('Water Data'!$F$29,0,10*ROW('Water Data'!F80))="","",OFFSET('Water Data'!$F$29,0,10*ROW('Water Data'!F80)))</f>
        <v/>
      </c>
      <c r="CB86" s="370" t="str">
        <f ca="1">+IF(OFFSET('Water Data'!$G$27,0,10*ROW('Water Data'!G80))="","",OFFSET('Water Data'!$G$27,0,10*ROW('Water Data'!G80)))</f>
        <v/>
      </c>
      <c r="CC86" s="370" t="str">
        <f ca="1">+IF(OFFSET('Water Data'!$G$28,0,10*ROW('Water Data'!G80))="","",OFFSET('Water Data'!$G$28,0,10*ROW('Water Data'!G80)))</f>
        <v/>
      </c>
      <c r="CD86" s="370" t="str">
        <f ca="1">+IF(OFFSET('Water Data'!$G$29,0,10*ROW('Water Data'!G80))="","",OFFSET('Water Data'!$G$29,0,10*ROW('Water Data'!G80)))</f>
        <v/>
      </c>
      <c r="CE86" s="370" t="str">
        <f ca="1">+IF(OFFSET('Water Data'!$H$27,0,10*ROW('Water Data'!H80))="","",OFFSET('Water Data'!$H$27,0,10*ROW('Water Data'!H80)))</f>
        <v/>
      </c>
      <c r="CF86" s="370" t="str">
        <f ca="1">+IF(OFFSET('Water Data'!$H$28,0,10*ROW('Water Data'!H80))="","",OFFSET('Water Data'!$H$28,0,10*ROW('Water Data'!H80)))</f>
        <v/>
      </c>
      <c r="CG86" s="370" t="str">
        <f ca="1">+IF(OFFSET('Water Data'!$H$29,0,10*ROW('Water Data'!H80))="","",OFFSET('Water Data'!$H$29,0,10*ROW('Water Data'!H80)))</f>
        <v/>
      </c>
      <c r="CH86" s="370" t="str">
        <f ca="1">+IF(OFFSET('Water Data'!$I$27,0,10*ROW('Water Data'!I80))="","",OFFSET('Water Data'!$I$27,0,10*ROW('Water Data'!I80)))</f>
        <v/>
      </c>
      <c r="CI86" s="370" t="str">
        <f ca="1">+IF(OFFSET('Water Data'!$I$28,0,10*ROW('Water Data'!I80))="","",OFFSET('Water Data'!$I$28,0,10*ROW('Water Data'!I80)))</f>
        <v/>
      </c>
      <c r="CJ86" s="370" t="str">
        <f ca="1">+IF(OFFSET('Water Data'!$I$29,0,10*ROW('Water Data'!I80))="","",OFFSET('Water Data'!$I$29,0,10*ROW('Water Data'!I80)))</f>
        <v/>
      </c>
      <c r="CK86" s="370" t="str">
        <f ca="1">+IF(OFFSET('Sanitation Data'!$D$28,0,10*ROW('Sanitation Data'!D80))="","",OFFSET('Sanitation Data'!$D$28,0,10*ROW('Sanitation Data'!D80)))</f>
        <v/>
      </c>
      <c r="CL86" s="370" t="str">
        <f ca="1">+IF(OFFSET('Sanitation Data'!$D$29,0,10*ROW('Sanitation Data'!D80))="","",OFFSET('Sanitation Data'!$D$29,0,10*ROW('Sanitation Data'!D80)))</f>
        <v/>
      </c>
      <c r="CM86" s="370" t="str">
        <f ca="1">+IF(OFFSET('Sanitation Data'!$D$30,0,10*ROW('Sanitation Data'!D80))="","",OFFSET('Sanitation Data'!$D$30,0,10*ROW('Sanitation Data'!D80)))</f>
        <v/>
      </c>
      <c r="CN86" s="370" t="str">
        <f ca="1">+IF(OFFSET('Sanitation Data'!$D$31,0,10*ROW('Sanitation Data'!D80))="","",OFFSET('Sanitation Data'!$D$31,0,10*ROW('Sanitation Data'!D80)))</f>
        <v/>
      </c>
      <c r="CO86" s="370" t="str">
        <f ca="1">+IF(OFFSET('Sanitation Data'!$D$32,0,10*ROW('Sanitation Data'!D80))="","",OFFSET('Sanitation Data'!$D$32,0,10*ROW('Sanitation Data'!D80)))</f>
        <v/>
      </c>
      <c r="CP86" s="370" t="str">
        <f ca="1">+IF(OFFSET('Sanitation Data'!$E$28,0,10*ROW('Sanitation Data'!E80))="","",OFFSET('Sanitation Data'!$E$28,0,10*ROW('Sanitation Data'!E80)))</f>
        <v/>
      </c>
      <c r="CQ86" s="370" t="str">
        <f ca="1">+IF(OFFSET('Sanitation Data'!$E$29,0,10*ROW('Sanitation Data'!E80))="","",OFFSET('Sanitation Data'!$E$29,0,10*ROW('Sanitation Data'!E80)))</f>
        <v/>
      </c>
      <c r="CR86" s="370" t="str">
        <f ca="1">+IF(OFFSET('Sanitation Data'!$E$30,0,10*ROW('Sanitation Data'!E80))="","",OFFSET('Sanitation Data'!$E$30,0,10*ROW('Sanitation Data'!E80)))</f>
        <v/>
      </c>
      <c r="CS86" s="370" t="str">
        <f ca="1">+IF(OFFSET('Sanitation Data'!$E$31,0,10*ROW('Sanitation Data'!E80))="","",OFFSET('Sanitation Data'!$E$31,0,10*ROW('Sanitation Data'!E80)))</f>
        <v/>
      </c>
      <c r="CT86" s="370" t="str">
        <f ca="1">+IF(OFFSET('Sanitation Data'!$E$32,0,10*ROW('Sanitation Data'!E80))="","",OFFSET('Sanitation Data'!$E$32,0,10*ROW('Sanitation Data'!E80)))</f>
        <v/>
      </c>
      <c r="CU86" s="370" t="str">
        <f ca="1">+IF(OFFSET('Sanitation Data'!$F$28,0,10*ROW('Sanitation Data'!F80))="","",OFFSET('Sanitation Data'!$F$28,0,10*ROW('Sanitation Data'!F80)))</f>
        <v/>
      </c>
      <c r="CV86" s="370" t="str">
        <f ca="1">+IF(OFFSET('Sanitation Data'!$F$29,0,10*ROW('Sanitation Data'!F80))="","",OFFSET('Sanitation Data'!$F$29,0,10*ROW('Sanitation Data'!F80)))</f>
        <v/>
      </c>
      <c r="CW86" s="370" t="str">
        <f ca="1">+IF(OFFSET('Sanitation Data'!$F$30,0,10*ROW('Sanitation Data'!F80))="","",OFFSET('Sanitation Data'!$F$30,0,10*ROW('Sanitation Data'!F80)))</f>
        <v/>
      </c>
      <c r="CX86" s="370" t="str">
        <f ca="1">+IF(OFFSET('Sanitation Data'!$F$31,0,10*ROW('Sanitation Data'!F80))="","",OFFSET('Sanitation Data'!$F$31,0,10*ROW('Sanitation Data'!F80)))</f>
        <v/>
      </c>
      <c r="CY86" s="370" t="str">
        <f ca="1">+IF(OFFSET('Sanitation Data'!$F$32,0,10*ROW('Sanitation Data'!F80))="","",OFFSET('Sanitation Data'!$F$32,0,10*ROW('Sanitation Data'!F80)))</f>
        <v/>
      </c>
      <c r="CZ86" s="370" t="str">
        <f ca="1">+IF(OFFSET('Sanitation Data'!$G$28,0,10*ROW('Sanitation Data'!G80))="","",OFFSET('Sanitation Data'!$G$28,0,10*ROW('Sanitation Data'!G80)))</f>
        <v/>
      </c>
      <c r="DA86" s="370" t="str">
        <f ca="1">+IF(OFFSET('Sanitation Data'!$G$29,0,10*ROW('Sanitation Data'!G80))="","",OFFSET('Sanitation Data'!$G$29,0,10*ROW('Sanitation Data'!G80)))</f>
        <v/>
      </c>
      <c r="DB86" s="370" t="str">
        <f ca="1">+IF(OFFSET('Sanitation Data'!$G$30,0,10*ROW('Sanitation Data'!G80))="","",OFFSET('Sanitation Data'!$G$30,0,10*ROW('Sanitation Data'!G80)))</f>
        <v/>
      </c>
      <c r="DC86" s="370" t="str">
        <f ca="1">+IF(OFFSET('Sanitation Data'!$G$31,0,10*ROW('Sanitation Data'!G80))="","",OFFSET('Sanitation Data'!$G$31,0,10*ROW('Sanitation Data'!G80)))</f>
        <v/>
      </c>
      <c r="DD86" s="370" t="str">
        <f ca="1">+IF(OFFSET('Sanitation Data'!$G$32,0,10*ROW('Sanitation Data'!G80))="","",OFFSET('Sanitation Data'!$G$32,0,10*ROW('Sanitation Data'!G80)))</f>
        <v/>
      </c>
      <c r="DE86" s="370" t="str">
        <f ca="1">+IF(OFFSET('Sanitation Data'!$H$28,0,10*ROW('Sanitation Data'!H80))="","",OFFSET('Sanitation Data'!$H$28,0,10*ROW('Sanitation Data'!H80)))</f>
        <v/>
      </c>
      <c r="DF86" s="370" t="str">
        <f ca="1">+IF(OFFSET('Sanitation Data'!$H$29,0,10*ROW('Sanitation Data'!H80))="","",OFFSET('Sanitation Data'!$H$29,0,10*ROW('Sanitation Data'!H80)))</f>
        <v/>
      </c>
      <c r="DG86" s="370" t="str">
        <f ca="1">+IF(OFFSET('Sanitation Data'!$H$30,0,10*ROW('Sanitation Data'!H80))="","",OFFSET('Sanitation Data'!$H$30,0,10*ROW('Sanitation Data'!H80)))</f>
        <v/>
      </c>
      <c r="DH86" s="370" t="str">
        <f ca="1">+IF(OFFSET('Sanitation Data'!$H$31,0,10*ROW('Sanitation Data'!H80))="","",OFFSET('Sanitation Data'!$H$31,0,10*ROW('Sanitation Data'!H80)))</f>
        <v/>
      </c>
      <c r="DI86" s="370" t="str">
        <f ca="1">+IF(OFFSET('Sanitation Data'!$H$32,0,10*ROW('Sanitation Data'!H80))="","",OFFSET('Sanitation Data'!$H$32,0,10*ROW('Sanitation Data'!H80)))</f>
        <v/>
      </c>
      <c r="DJ86" s="370" t="str">
        <f ca="1">+IF(OFFSET('Sanitation Data'!$I$28,0,10*ROW('Sanitation Data'!I80))="","",OFFSET('Sanitation Data'!$I$28,0,10*ROW('Sanitation Data'!I80)))</f>
        <v/>
      </c>
      <c r="DK86" s="370" t="str">
        <f ca="1">+IF(OFFSET('Sanitation Data'!$I$29,0,10*ROW('Sanitation Data'!I80))="","",OFFSET('Sanitation Data'!$I$29,0,10*ROW('Sanitation Data'!I80)))</f>
        <v/>
      </c>
      <c r="DL86" s="370" t="str">
        <f ca="1">+IF(OFFSET('Sanitation Data'!$I$30,0,10*ROW('Sanitation Data'!I80))="","",OFFSET('Sanitation Data'!$I$30,0,10*ROW('Sanitation Data'!I80)))</f>
        <v/>
      </c>
      <c r="DM86" s="370" t="str">
        <f ca="1">+IF(OFFSET('Sanitation Data'!$I$31,0,10*ROW('Sanitation Data'!I80))="","",OFFSET('Sanitation Data'!$I$31,0,10*ROW('Sanitation Data'!I80)))</f>
        <v/>
      </c>
      <c r="DN86" s="370" t="str">
        <f ca="1">+IF(OFFSET('Sanitation Data'!$I$32,0,10*ROW('Sanitation Data'!I80))="","",OFFSET('Sanitation Data'!$I$32,0,10*ROW('Sanitation Data'!I80)))</f>
        <v/>
      </c>
      <c r="DO86" s="370" t="str">
        <f ca="1">+IF(OFFSET('Hygiene Data'!$D$11,0,10*ROW('Hygiene Data'!D80))="","",OFFSET('Hygiene Data'!$D$11,0,10*ROW('Hygiene Data'!D80)))</f>
        <v/>
      </c>
      <c r="DP86" s="370" t="str">
        <f ca="1">+IF(OFFSET('Hygiene Data'!$D$12,0,10*ROW('Hygiene Data'!D80))="","",OFFSET('Hygiene Data'!$D$12,0,10*ROW('Hygiene Data'!D80)))</f>
        <v/>
      </c>
      <c r="DQ86" s="370" t="str">
        <f ca="1">+IF(OFFSET('Hygiene Data'!$D$13,0,10*ROW('Hygiene Data'!D80))="","",OFFSET('Hygiene Data'!$D$13,0,10*ROW('Hygiene Data'!D80)))</f>
        <v/>
      </c>
      <c r="DR86" s="370" t="str">
        <f ca="1">+IF(OFFSET('Hygiene Data'!$E$11,0,10*ROW('Hygiene Data'!E80))="","",OFFSET('Hygiene Data'!$E$11,0,10*ROW('Hygiene Data'!E80)))</f>
        <v/>
      </c>
      <c r="DS86" s="370" t="str">
        <f ca="1">+IF(OFFSET('Hygiene Data'!$E$12,0,10*ROW('Hygiene Data'!E80))="","",OFFSET('Hygiene Data'!$E$12,0,10*ROW('Hygiene Data'!E80)))</f>
        <v/>
      </c>
      <c r="DT86" s="370" t="str">
        <f ca="1">+IF(OFFSET('Hygiene Data'!$E$13,0,10*ROW('Hygiene Data'!E80))="","",OFFSET('Hygiene Data'!$E$13,0,10*ROW('Hygiene Data'!E80)))</f>
        <v/>
      </c>
      <c r="DU86" s="370" t="str">
        <f ca="1">+IF(OFFSET('Hygiene Data'!$F$11,0,10*ROW('Hygiene Data'!F80))="","",OFFSET('Hygiene Data'!$F$11,0,10*ROW('Hygiene Data'!F80)))</f>
        <v/>
      </c>
      <c r="DV86" s="370" t="str">
        <f ca="1">+IF(OFFSET('Hygiene Data'!$F$12,0,10*ROW('Hygiene Data'!F80))="","",OFFSET('Hygiene Data'!$F$12,0,10*ROW('Hygiene Data'!F80)))</f>
        <v/>
      </c>
      <c r="DW86" s="370" t="str">
        <f ca="1">+IF(OFFSET('Hygiene Data'!$F$13,0,10*ROW('Hygiene Data'!F80))="","",OFFSET('Hygiene Data'!$F$13,0,10*ROW('Hygiene Data'!F80)))</f>
        <v/>
      </c>
      <c r="DX86" s="370" t="str">
        <f ca="1">+IF(OFFSET('Hygiene Data'!$G$11,0,10*ROW('Hygiene Data'!G80))="","",OFFSET('Hygiene Data'!$G$11,0,10*ROW('Hygiene Data'!G80)))</f>
        <v/>
      </c>
      <c r="DY86" s="370" t="str">
        <f ca="1">+IF(OFFSET('Hygiene Data'!$G$12,0,10*ROW('Hygiene Data'!G80))="","",OFFSET('Hygiene Data'!$G$12,0,10*ROW('Hygiene Data'!G80)))</f>
        <v/>
      </c>
      <c r="DZ86" s="370" t="str">
        <f ca="1">+IF(OFFSET('Hygiene Data'!$G$13,0,10*ROW('Hygiene Data'!G80))="","",OFFSET('Hygiene Data'!$G$13,0,10*ROW('Hygiene Data'!G80)))</f>
        <v/>
      </c>
      <c r="EA86" s="370" t="str">
        <f ca="1">+IF(OFFSET('Hygiene Data'!$H$11,0,10*ROW('Hygiene Data'!H80))="","",OFFSET('Hygiene Data'!$H$11,0,10*ROW('Hygiene Data'!H80)))</f>
        <v/>
      </c>
      <c r="EB86" s="370" t="str">
        <f ca="1">+IF(OFFSET('Hygiene Data'!$H$12,0,10*ROW('Hygiene Data'!H80))="","",OFFSET('Hygiene Data'!$H$12,0,10*ROW('Hygiene Data'!H80)))</f>
        <v/>
      </c>
      <c r="EC86" s="370" t="str">
        <f ca="1">+IF(OFFSET('Hygiene Data'!$H$13,0,10*ROW('Hygiene Data'!H80))="","",OFFSET('Hygiene Data'!$H$13,0,10*ROW('Hygiene Data'!H80)))</f>
        <v/>
      </c>
      <c r="ED86" s="370" t="str">
        <f ca="1">+IF(OFFSET('Hygiene Data'!$I$11,0,10*ROW('Hygiene Data'!I80))="","",OFFSET('Hygiene Data'!$I$11,0,10*ROW('Hygiene Data'!I80)))</f>
        <v/>
      </c>
      <c r="EE86" s="370" t="str">
        <f ca="1">+IF(OFFSET('Hygiene Data'!$I$12,0,10*ROW('Hygiene Data'!I80))="","",OFFSET('Hygiene Data'!$I$12,0,10*ROW('Hygiene Data'!I80)))</f>
        <v/>
      </c>
      <c r="EF86" s="370" t="str">
        <f ca="1">+IF(OFFSET('Hygiene Data'!$I$13,0,10*ROW('Hygiene Data'!I80))="","",OFFSET('Hygiene Data'!$I$13,0,10*ROW('Hygiene Data'!I80)))</f>
        <v/>
      </c>
    </row>
    <row r="87" spans="1:136" x14ac:dyDescent="0.25">
      <c r="A87" s="479" t="str">
        <f ca="1">+IF(OFFSET('Water Data'!$B$2,0,10*ROW('Water Data'!E81))="","",OFFSET('Water Data'!$B$2,0,10*ROW('Water Data'!E81)))</f>
        <v/>
      </c>
      <c r="B87" s="47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6" t="str">
        <f t="shared" ca="1" si="1"/>
        <v/>
      </c>
      <c r="D87" s="50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0" t="str">
        <f ca="1">+IF(OFFSET('Water Data'!$D$27,0,10*ROW('Water Data'!D81))="","",OFFSET('Water Data'!$D$27,0,10*ROW('Water Data'!D81)))</f>
        <v/>
      </c>
      <c r="BT87" s="370" t="str">
        <f ca="1">+IF(OFFSET('Water Data'!$D$28,0,10*ROW('Water Data'!D81))="","",OFFSET('Water Data'!$D$28,0,10*ROW('Water Data'!D81)))</f>
        <v/>
      </c>
      <c r="BU87" s="370" t="str">
        <f ca="1">+IF(OFFSET('Water Data'!$D$29,0,10*ROW('Water Data'!D81))="","",OFFSET('Water Data'!$D$29,0,10*ROW('Water Data'!D81)))</f>
        <v/>
      </c>
      <c r="BV87" s="370" t="str">
        <f ca="1">+IF(OFFSET('Water Data'!$E$27,0,10*ROW('Water Data'!E81))="","",OFFSET('Water Data'!$E$27,0,10*ROW('Water Data'!E81)))</f>
        <v/>
      </c>
      <c r="BW87" s="370" t="str">
        <f ca="1">+IF(OFFSET('Water Data'!$E$28,0,10*ROW('Water Data'!E81))="","",OFFSET('Water Data'!$E$28,0,10*ROW('Water Data'!E81)))</f>
        <v/>
      </c>
      <c r="BX87" s="370" t="str">
        <f ca="1">+IF(OFFSET('Water Data'!$E$29,0,10*ROW('Water Data'!E81))="","",OFFSET('Water Data'!$E$29,0,10*ROW('Water Data'!E81)))</f>
        <v/>
      </c>
      <c r="BY87" s="370" t="str">
        <f ca="1">+IF(OFFSET('Water Data'!$F$27,0,10*ROW('Water Data'!F81))="","",OFFSET('Water Data'!$F$27,0,10*ROW('Water Data'!F81)))</f>
        <v/>
      </c>
      <c r="BZ87" s="370" t="str">
        <f ca="1">+IF(OFFSET('Water Data'!$F$28,0,10*ROW('Water Data'!F81))="","",OFFSET('Water Data'!$F$28,0,10*ROW('Water Data'!F81)))</f>
        <v/>
      </c>
      <c r="CA87" s="370" t="str">
        <f ca="1">+IF(OFFSET('Water Data'!$F$29,0,10*ROW('Water Data'!F81))="","",OFFSET('Water Data'!$F$29,0,10*ROW('Water Data'!F81)))</f>
        <v/>
      </c>
      <c r="CB87" s="370" t="str">
        <f ca="1">+IF(OFFSET('Water Data'!$G$27,0,10*ROW('Water Data'!G81))="","",OFFSET('Water Data'!$G$27,0,10*ROW('Water Data'!G81)))</f>
        <v/>
      </c>
      <c r="CC87" s="370" t="str">
        <f ca="1">+IF(OFFSET('Water Data'!$G$28,0,10*ROW('Water Data'!G81))="","",OFFSET('Water Data'!$G$28,0,10*ROW('Water Data'!G81)))</f>
        <v/>
      </c>
      <c r="CD87" s="370" t="str">
        <f ca="1">+IF(OFFSET('Water Data'!$G$29,0,10*ROW('Water Data'!G81))="","",OFFSET('Water Data'!$G$29,0,10*ROW('Water Data'!G81)))</f>
        <v/>
      </c>
      <c r="CE87" s="370" t="str">
        <f ca="1">+IF(OFFSET('Water Data'!$H$27,0,10*ROW('Water Data'!H81))="","",OFFSET('Water Data'!$H$27,0,10*ROW('Water Data'!H81)))</f>
        <v/>
      </c>
      <c r="CF87" s="370" t="str">
        <f ca="1">+IF(OFFSET('Water Data'!$H$28,0,10*ROW('Water Data'!H81))="","",OFFSET('Water Data'!$H$28,0,10*ROW('Water Data'!H81)))</f>
        <v/>
      </c>
      <c r="CG87" s="370" t="str">
        <f ca="1">+IF(OFFSET('Water Data'!$H$29,0,10*ROW('Water Data'!H81))="","",OFFSET('Water Data'!$H$29,0,10*ROW('Water Data'!H81)))</f>
        <v/>
      </c>
      <c r="CH87" s="370" t="str">
        <f ca="1">+IF(OFFSET('Water Data'!$I$27,0,10*ROW('Water Data'!I81))="","",OFFSET('Water Data'!$I$27,0,10*ROW('Water Data'!I81)))</f>
        <v/>
      </c>
      <c r="CI87" s="370" t="str">
        <f ca="1">+IF(OFFSET('Water Data'!$I$28,0,10*ROW('Water Data'!I81))="","",OFFSET('Water Data'!$I$28,0,10*ROW('Water Data'!I81)))</f>
        <v/>
      </c>
      <c r="CJ87" s="370" t="str">
        <f ca="1">+IF(OFFSET('Water Data'!$I$29,0,10*ROW('Water Data'!I81))="","",OFFSET('Water Data'!$I$29,0,10*ROW('Water Data'!I81)))</f>
        <v/>
      </c>
      <c r="CK87" s="370" t="str">
        <f ca="1">+IF(OFFSET('Sanitation Data'!$D$28,0,10*ROW('Sanitation Data'!D81))="","",OFFSET('Sanitation Data'!$D$28,0,10*ROW('Sanitation Data'!D81)))</f>
        <v/>
      </c>
      <c r="CL87" s="370" t="str">
        <f ca="1">+IF(OFFSET('Sanitation Data'!$D$29,0,10*ROW('Sanitation Data'!D81))="","",OFFSET('Sanitation Data'!$D$29,0,10*ROW('Sanitation Data'!D81)))</f>
        <v/>
      </c>
      <c r="CM87" s="370" t="str">
        <f ca="1">+IF(OFFSET('Sanitation Data'!$D$30,0,10*ROW('Sanitation Data'!D81))="","",OFFSET('Sanitation Data'!$D$30,0,10*ROW('Sanitation Data'!D81)))</f>
        <v/>
      </c>
      <c r="CN87" s="370" t="str">
        <f ca="1">+IF(OFFSET('Sanitation Data'!$D$31,0,10*ROW('Sanitation Data'!D81))="","",OFFSET('Sanitation Data'!$D$31,0,10*ROW('Sanitation Data'!D81)))</f>
        <v/>
      </c>
      <c r="CO87" s="370" t="str">
        <f ca="1">+IF(OFFSET('Sanitation Data'!$D$32,0,10*ROW('Sanitation Data'!D81))="","",OFFSET('Sanitation Data'!$D$32,0,10*ROW('Sanitation Data'!D81)))</f>
        <v/>
      </c>
      <c r="CP87" s="370" t="str">
        <f ca="1">+IF(OFFSET('Sanitation Data'!$E$28,0,10*ROW('Sanitation Data'!E81))="","",OFFSET('Sanitation Data'!$E$28,0,10*ROW('Sanitation Data'!E81)))</f>
        <v/>
      </c>
      <c r="CQ87" s="370" t="str">
        <f ca="1">+IF(OFFSET('Sanitation Data'!$E$29,0,10*ROW('Sanitation Data'!E81))="","",OFFSET('Sanitation Data'!$E$29,0,10*ROW('Sanitation Data'!E81)))</f>
        <v/>
      </c>
      <c r="CR87" s="370" t="str">
        <f ca="1">+IF(OFFSET('Sanitation Data'!$E$30,0,10*ROW('Sanitation Data'!E81))="","",OFFSET('Sanitation Data'!$E$30,0,10*ROW('Sanitation Data'!E81)))</f>
        <v/>
      </c>
      <c r="CS87" s="370" t="str">
        <f ca="1">+IF(OFFSET('Sanitation Data'!$E$31,0,10*ROW('Sanitation Data'!E81))="","",OFFSET('Sanitation Data'!$E$31,0,10*ROW('Sanitation Data'!E81)))</f>
        <v/>
      </c>
      <c r="CT87" s="370" t="str">
        <f ca="1">+IF(OFFSET('Sanitation Data'!$E$32,0,10*ROW('Sanitation Data'!E81))="","",OFFSET('Sanitation Data'!$E$32,0,10*ROW('Sanitation Data'!E81)))</f>
        <v/>
      </c>
      <c r="CU87" s="370" t="str">
        <f ca="1">+IF(OFFSET('Sanitation Data'!$F$28,0,10*ROW('Sanitation Data'!F81))="","",OFFSET('Sanitation Data'!$F$28,0,10*ROW('Sanitation Data'!F81)))</f>
        <v/>
      </c>
      <c r="CV87" s="370" t="str">
        <f ca="1">+IF(OFFSET('Sanitation Data'!$F$29,0,10*ROW('Sanitation Data'!F81))="","",OFFSET('Sanitation Data'!$F$29,0,10*ROW('Sanitation Data'!F81)))</f>
        <v/>
      </c>
      <c r="CW87" s="370" t="str">
        <f ca="1">+IF(OFFSET('Sanitation Data'!$F$30,0,10*ROW('Sanitation Data'!F81))="","",OFFSET('Sanitation Data'!$F$30,0,10*ROW('Sanitation Data'!F81)))</f>
        <v/>
      </c>
      <c r="CX87" s="370" t="str">
        <f ca="1">+IF(OFFSET('Sanitation Data'!$F$31,0,10*ROW('Sanitation Data'!F81))="","",OFFSET('Sanitation Data'!$F$31,0,10*ROW('Sanitation Data'!F81)))</f>
        <v/>
      </c>
      <c r="CY87" s="370" t="str">
        <f ca="1">+IF(OFFSET('Sanitation Data'!$F$32,0,10*ROW('Sanitation Data'!F81))="","",OFFSET('Sanitation Data'!$F$32,0,10*ROW('Sanitation Data'!F81)))</f>
        <v/>
      </c>
      <c r="CZ87" s="370" t="str">
        <f ca="1">+IF(OFFSET('Sanitation Data'!$G$28,0,10*ROW('Sanitation Data'!G81))="","",OFFSET('Sanitation Data'!$G$28,0,10*ROW('Sanitation Data'!G81)))</f>
        <v/>
      </c>
      <c r="DA87" s="370" t="str">
        <f ca="1">+IF(OFFSET('Sanitation Data'!$G$29,0,10*ROW('Sanitation Data'!G81))="","",OFFSET('Sanitation Data'!$G$29,0,10*ROW('Sanitation Data'!G81)))</f>
        <v/>
      </c>
      <c r="DB87" s="370" t="str">
        <f ca="1">+IF(OFFSET('Sanitation Data'!$G$30,0,10*ROW('Sanitation Data'!G81))="","",OFFSET('Sanitation Data'!$G$30,0,10*ROW('Sanitation Data'!G81)))</f>
        <v/>
      </c>
      <c r="DC87" s="370" t="str">
        <f ca="1">+IF(OFFSET('Sanitation Data'!$G$31,0,10*ROW('Sanitation Data'!G81))="","",OFFSET('Sanitation Data'!$G$31,0,10*ROW('Sanitation Data'!G81)))</f>
        <v/>
      </c>
      <c r="DD87" s="370" t="str">
        <f ca="1">+IF(OFFSET('Sanitation Data'!$G$32,0,10*ROW('Sanitation Data'!G81))="","",OFFSET('Sanitation Data'!$G$32,0,10*ROW('Sanitation Data'!G81)))</f>
        <v/>
      </c>
      <c r="DE87" s="370" t="str">
        <f ca="1">+IF(OFFSET('Sanitation Data'!$H$28,0,10*ROW('Sanitation Data'!H81))="","",OFFSET('Sanitation Data'!$H$28,0,10*ROW('Sanitation Data'!H81)))</f>
        <v/>
      </c>
      <c r="DF87" s="370" t="str">
        <f ca="1">+IF(OFFSET('Sanitation Data'!$H$29,0,10*ROW('Sanitation Data'!H81))="","",OFFSET('Sanitation Data'!$H$29,0,10*ROW('Sanitation Data'!H81)))</f>
        <v/>
      </c>
      <c r="DG87" s="370" t="str">
        <f ca="1">+IF(OFFSET('Sanitation Data'!$H$30,0,10*ROW('Sanitation Data'!H81))="","",OFFSET('Sanitation Data'!$H$30,0,10*ROW('Sanitation Data'!H81)))</f>
        <v/>
      </c>
      <c r="DH87" s="370" t="str">
        <f ca="1">+IF(OFFSET('Sanitation Data'!$H$31,0,10*ROW('Sanitation Data'!H81))="","",OFFSET('Sanitation Data'!$H$31,0,10*ROW('Sanitation Data'!H81)))</f>
        <v/>
      </c>
      <c r="DI87" s="370" t="str">
        <f ca="1">+IF(OFFSET('Sanitation Data'!$H$32,0,10*ROW('Sanitation Data'!H81))="","",OFFSET('Sanitation Data'!$H$32,0,10*ROW('Sanitation Data'!H81)))</f>
        <v/>
      </c>
      <c r="DJ87" s="370" t="str">
        <f ca="1">+IF(OFFSET('Sanitation Data'!$I$28,0,10*ROW('Sanitation Data'!I81))="","",OFFSET('Sanitation Data'!$I$28,0,10*ROW('Sanitation Data'!I81)))</f>
        <v/>
      </c>
      <c r="DK87" s="370" t="str">
        <f ca="1">+IF(OFFSET('Sanitation Data'!$I$29,0,10*ROW('Sanitation Data'!I81))="","",OFFSET('Sanitation Data'!$I$29,0,10*ROW('Sanitation Data'!I81)))</f>
        <v/>
      </c>
      <c r="DL87" s="370" t="str">
        <f ca="1">+IF(OFFSET('Sanitation Data'!$I$30,0,10*ROW('Sanitation Data'!I81))="","",OFFSET('Sanitation Data'!$I$30,0,10*ROW('Sanitation Data'!I81)))</f>
        <v/>
      </c>
      <c r="DM87" s="370" t="str">
        <f ca="1">+IF(OFFSET('Sanitation Data'!$I$31,0,10*ROW('Sanitation Data'!I81))="","",OFFSET('Sanitation Data'!$I$31,0,10*ROW('Sanitation Data'!I81)))</f>
        <v/>
      </c>
      <c r="DN87" s="370" t="str">
        <f ca="1">+IF(OFFSET('Sanitation Data'!$I$32,0,10*ROW('Sanitation Data'!I81))="","",OFFSET('Sanitation Data'!$I$32,0,10*ROW('Sanitation Data'!I81)))</f>
        <v/>
      </c>
      <c r="DO87" s="370" t="str">
        <f ca="1">+IF(OFFSET('Hygiene Data'!$D$11,0,10*ROW('Hygiene Data'!D81))="","",OFFSET('Hygiene Data'!$D$11,0,10*ROW('Hygiene Data'!D81)))</f>
        <v/>
      </c>
      <c r="DP87" s="370" t="str">
        <f ca="1">+IF(OFFSET('Hygiene Data'!$D$12,0,10*ROW('Hygiene Data'!D81))="","",OFFSET('Hygiene Data'!$D$12,0,10*ROW('Hygiene Data'!D81)))</f>
        <v/>
      </c>
      <c r="DQ87" s="370" t="str">
        <f ca="1">+IF(OFFSET('Hygiene Data'!$D$13,0,10*ROW('Hygiene Data'!D81))="","",OFFSET('Hygiene Data'!$D$13,0,10*ROW('Hygiene Data'!D81)))</f>
        <v/>
      </c>
      <c r="DR87" s="370" t="str">
        <f ca="1">+IF(OFFSET('Hygiene Data'!$E$11,0,10*ROW('Hygiene Data'!E81))="","",OFFSET('Hygiene Data'!$E$11,0,10*ROW('Hygiene Data'!E81)))</f>
        <v/>
      </c>
      <c r="DS87" s="370" t="str">
        <f ca="1">+IF(OFFSET('Hygiene Data'!$E$12,0,10*ROW('Hygiene Data'!E81))="","",OFFSET('Hygiene Data'!$E$12,0,10*ROW('Hygiene Data'!E81)))</f>
        <v/>
      </c>
      <c r="DT87" s="370" t="str">
        <f ca="1">+IF(OFFSET('Hygiene Data'!$E$13,0,10*ROW('Hygiene Data'!E81))="","",OFFSET('Hygiene Data'!$E$13,0,10*ROW('Hygiene Data'!E81)))</f>
        <v/>
      </c>
      <c r="DU87" s="370" t="str">
        <f ca="1">+IF(OFFSET('Hygiene Data'!$F$11,0,10*ROW('Hygiene Data'!F81))="","",OFFSET('Hygiene Data'!$F$11,0,10*ROW('Hygiene Data'!F81)))</f>
        <v/>
      </c>
      <c r="DV87" s="370" t="str">
        <f ca="1">+IF(OFFSET('Hygiene Data'!$F$12,0,10*ROW('Hygiene Data'!F81))="","",OFFSET('Hygiene Data'!$F$12,0,10*ROW('Hygiene Data'!F81)))</f>
        <v/>
      </c>
      <c r="DW87" s="370" t="str">
        <f ca="1">+IF(OFFSET('Hygiene Data'!$F$13,0,10*ROW('Hygiene Data'!F81))="","",OFFSET('Hygiene Data'!$F$13,0,10*ROW('Hygiene Data'!F81)))</f>
        <v/>
      </c>
      <c r="DX87" s="370" t="str">
        <f ca="1">+IF(OFFSET('Hygiene Data'!$G$11,0,10*ROW('Hygiene Data'!G81))="","",OFFSET('Hygiene Data'!$G$11,0,10*ROW('Hygiene Data'!G81)))</f>
        <v/>
      </c>
      <c r="DY87" s="370" t="str">
        <f ca="1">+IF(OFFSET('Hygiene Data'!$G$12,0,10*ROW('Hygiene Data'!G81))="","",OFFSET('Hygiene Data'!$G$12,0,10*ROW('Hygiene Data'!G81)))</f>
        <v/>
      </c>
      <c r="DZ87" s="370" t="str">
        <f ca="1">+IF(OFFSET('Hygiene Data'!$G$13,0,10*ROW('Hygiene Data'!G81))="","",OFFSET('Hygiene Data'!$G$13,0,10*ROW('Hygiene Data'!G81)))</f>
        <v/>
      </c>
      <c r="EA87" s="370" t="str">
        <f ca="1">+IF(OFFSET('Hygiene Data'!$H$11,0,10*ROW('Hygiene Data'!H81))="","",OFFSET('Hygiene Data'!$H$11,0,10*ROW('Hygiene Data'!H81)))</f>
        <v/>
      </c>
      <c r="EB87" s="370" t="str">
        <f ca="1">+IF(OFFSET('Hygiene Data'!$H$12,0,10*ROW('Hygiene Data'!H81))="","",OFFSET('Hygiene Data'!$H$12,0,10*ROW('Hygiene Data'!H81)))</f>
        <v/>
      </c>
      <c r="EC87" s="370" t="str">
        <f ca="1">+IF(OFFSET('Hygiene Data'!$H$13,0,10*ROW('Hygiene Data'!H81))="","",OFFSET('Hygiene Data'!$H$13,0,10*ROW('Hygiene Data'!H81)))</f>
        <v/>
      </c>
      <c r="ED87" s="370" t="str">
        <f ca="1">+IF(OFFSET('Hygiene Data'!$I$11,0,10*ROW('Hygiene Data'!I81))="","",OFFSET('Hygiene Data'!$I$11,0,10*ROW('Hygiene Data'!I81)))</f>
        <v/>
      </c>
      <c r="EE87" s="370" t="str">
        <f ca="1">+IF(OFFSET('Hygiene Data'!$I$12,0,10*ROW('Hygiene Data'!I81))="","",OFFSET('Hygiene Data'!$I$12,0,10*ROW('Hygiene Data'!I81)))</f>
        <v/>
      </c>
      <c r="EF87" s="370" t="str">
        <f ca="1">+IF(OFFSET('Hygiene Data'!$I$13,0,10*ROW('Hygiene Data'!I81))="","",OFFSET('Hygiene Data'!$I$13,0,10*ROW('Hygiene Data'!I81)))</f>
        <v/>
      </c>
    </row>
    <row r="88" spans="1:136" x14ac:dyDescent="0.25">
      <c r="A88" s="479" t="str">
        <f ca="1">+IF(OFFSET('Water Data'!$B$2,0,10*ROW('Water Data'!E82))="","",OFFSET('Water Data'!$B$2,0,10*ROW('Water Data'!E82)))</f>
        <v/>
      </c>
      <c r="B88" s="47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6" t="str">
        <f t="shared" ca="1" si="1"/>
        <v/>
      </c>
      <c r="D88" s="50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0" t="str">
        <f ca="1">+IF(OFFSET('Water Data'!$D$27,0,10*ROW('Water Data'!D82))="","",OFFSET('Water Data'!$D$27,0,10*ROW('Water Data'!D82)))</f>
        <v/>
      </c>
      <c r="BT88" s="370" t="str">
        <f ca="1">+IF(OFFSET('Water Data'!$D$28,0,10*ROW('Water Data'!D82))="","",OFFSET('Water Data'!$D$28,0,10*ROW('Water Data'!D82)))</f>
        <v/>
      </c>
      <c r="BU88" s="370" t="str">
        <f ca="1">+IF(OFFSET('Water Data'!$D$29,0,10*ROW('Water Data'!D82))="","",OFFSET('Water Data'!$D$29,0,10*ROW('Water Data'!D82)))</f>
        <v/>
      </c>
      <c r="BV88" s="370" t="str">
        <f ca="1">+IF(OFFSET('Water Data'!$E$27,0,10*ROW('Water Data'!E82))="","",OFFSET('Water Data'!$E$27,0,10*ROW('Water Data'!E82)))</f>
        <v/>
      </c>
      <c r="BW88" s="370" t="str">
        <f ca="1">+IF(OFFSET('Water Data'!$E$28,0,10*ROW('Water Data'!E82))="","",OFFSET('Water Data'!$E$28,0,10*ROW('Water Data'!E82)))</f>
        <v/>
      </c>
      <c r="BX88" s="370" t="str">
        <f ca="1">+IF(OFFSET('Water Data'!$E$29,0,10*ROW('Water Data'!E82))="","",OFFSET('Water Data'!$E$29,0,10*ROW('Water Data'!E82)))</f>
        <v/>
      </c>
      <c r="BY88" s="370" t="str">
        <f ca="1">+IF(OFFSET('Water Data'!$F$27,0,10*ROW('Water Data'!F82))="","",OFFSET('Water Data'!$F$27,0,10*ROW('Water Data'!F82)))</f>
        <v/>
      </c>
      <c r="BZ88" s="370" t="str">
        <f ca="1">+IF(OFFSET('Water Data'!$F$28,0,10*ROW('Water Data'!F82))="","",OFFSET('Water Data'!$F$28,0,10*ROW('Water Data'!F82)))</f>
        <v/>
      </c>
      <c r="CA88" s="370" t="str">
        <f ca="1">+IF(OFFSET('Water Data'!$F$29,0,10*ROW('Water Data'!F82))="","",OFFSET('Water Data'!$F$29,0,10*ROW('Water Data'!F82)))</f>
        <v/>
      </c>
      <c r="CB88" s="370" t="str">
        <f ca="1">+IF(OFFSET('Water Data'!$G$27,0,10*ROW('Water Data'!G82))="","",OFFSET('Water Data'!$G$27,0,10*ROW('Water Data'!G82)))</f>
        <v/>
      </c>
      <c r="CC88" s="370" t="str">
        <f ca="1">+IF(OFFSET('Water Data'!$G$28,0,10*ROW('Water Data'!G82))="","",OFFSET('Water Data'!$G$28,0,10*ROW('Water Data'!G82)))</f>
        <v/>
      </c>
      <c r="CD88" s="370" t="str">
        <f ca="1">+IF(OFFSET('Water Data'!$G$29,0,10*ROW('Water Data'!G82))="","",OFFSET('Water Data'!$G$29,0,10*ROW('Water Data'!G82)))</f>
        <v/>
      </c>
      <c r="CE88" s="370" t="str">
        <f ca="1">+IF(OFFSET('Water Data'!$H$27,0,10*ROW('Water Data'!H82))="","",OFFSET('Water Data'!$H$27,0,10*ROW('Water Data'!H82)))</f>
        <v/>
      </c>
      <c r="CF88" s="370" t="str">
        <f ca="1">+IF(OFFSET('Water Data'!$H$28,0,10*ROW('Water Data'!H82))="","",OFFSET('Water Data'!$H$28,0,10*ROW('Water Data'!H82)))</f>
        <v/>
      </c>
      <c r="CG88" s="370" t="str">
        <f ca="1">+IF(OFFSET('Water Data'!$H$29,0,10*ROW('Water Data'!H82))="","",OFFSET('Water Data'!$H$29,0,10*ROW('Water Data'!H82)))</f>
        <v/>
      </c>
      <c r="CH88" s="370" t="str">
        <f ca="1">+IF(OFFSET('Water Data'!$I$27,0,10*ROW('Water Data'!I82))="","",OFFSET('Water Data'!$I$27,0,10*ROW('Water Data'!I82)))</f>
        <v/>
      </c>
      <c r="CI88" s="370" t="str">
        <f ca="1">+IF(OFFSET('Water Data'!$I$28,0,10*ROW('Water Data'!I82))="","",OFFSET('Water Data'!$I$28,0,10*ROW('Water Data'!I82)))</f>
        <v/>
      </c>
      <c r="CJ88" s="370" t="str">
        <f ca="1">+IF(OFFSET('Water Data'!$I$29,0,10*ROW('Water Data'!I82))="","",OFFSET('Water Data'!$I$29,0,10*ROW('Water Data'!I82)))</f>
        <v/>
      </c>
      <c r="CK88" s="370" t="str">
        <f ca="1">+IF(OFFSET('Sanitation Data'!$D$28,0,10*ROW('Sanitation Data'!D82))="","",OFFSET('Sanitation Data'!$D$28,0,10*ROW('Sanitation Data'!D82)))</f>
        <v/>
      </c>
      <c r="CL88" s="370" t="str">
        <f ca="1">+IF(OFFSET('Sanitation Data'!$D$29,0,10*ROW('Sanitation Data'!D82))="","",OFFSET('Sanitation Data'!$D$29,0,10*ROW('Sanitation Data'!D82)))</f>
        <v/>
      </c>
      <c r="CM88" s="370" t="str">
        <f ca="1">+IF(OFFSET('Sanitation Data'!$D$30,0,10*ROW('Sanitation Data'!D82))="","",OFFSET('Sanitation Data'!$D$30,0,10*ROW('Sanitation Data'!D82)))</f>
        <v/>
      </c>
      <c r="CN88" s="370" t="str">
        <f ca="1">+IF(OFFSET('Sanitation Data'!$D$31,0,10*ROW('Sanitation Data'!D82))="","",OFFSET('Sanitation Data'!$D$31,0,10*ROW('Sanitation Data'!D82)))</f>
        <v/>
      </c>
      <c r="CO88" s="370" t="str">
        <f ca="1">+IF(OFFSET('Sanitation Data'!$D$32,0,10*ROW('Sanitation Data'!D82))="","",OFFSET('Sanitation Data'!$D$32,0,10*ROW('Sanitation Data'!D82)))</f>
        <v/>
      </c>
      <c r="CP88" s="370" t="str">
        <f ca="1">+IF(OFFSET('Sanitation Data'!$E$28,0,10*ROW('Sanitation Data'!E82))="","",OFFSET('Sanitation Data'!$E$28,0,10*ROW('Sanitation Data'!E82)))</f>
        <v/>
      </c>
      <c r="CQ88" s="370" t="str">
        <f ca="1">+IF(OFFSET('Sanitation Data'!$E$29,0,10*ROW('Sanitation Data'!E82))="","",OFFSET('Sanitation Data'!$E$29,0,10*ROW('Sanitation Data'!E82)))</f>
        <v/>
      </c>
      <c r="CR88" s="370" t="str">
        <f ca="1">+IF(OFFSET('Sanitation Data'!$E$30,0,10*ROW('Sanitation Data'!E82))="","",OFFSET('Sanitation Data'!$E$30,0,10*ROW('Sanitation Data'!E82)))</f>
        <v/>
      </c>
      <c r="CS88" s="370" t="str">
        <f ca="1">+IF(OFFSET('Sanitation Data'!$E$31,0,10*ROW('Sanitation Data'!E82))="","",OFFSET('Sanitation Data'!$E$31,0,10*ROW('Sanitation Data'!E82)))</f>
        <v/>
      </c>
      <c r="CT88" s="370" t="str">
        <f ca="1">+IF(OFFSET('Sanitation Data'!$E$32,0,10*ROW('Sanitation Data'!E82))="","",OFFSET('Sanitation Data'!$E$32,0,10*ROW('Sanitation Data'!E82)))</f>
        <v/>
      </c>
      <c r="CU88" s="370" t="str">
        <f ca="1">+IF(OFFSET('Sanitation Data'!$F$28,0,10*ROW('Sanitation Data'!F82))="","",OFFSET('Sanitation Data'!$F$28,0,10*ROW('Sanitation Data'!F82)))</f>
        <v/>
      </c>
      <c r="CV88" s="370" t="str">
        <f ca="1">+IF(OFFSET('Sanitation Data'!$F$29,0,10*ROW('Sanitation Data'!F82))="","",OFFSET('Sanitation Data'!$F$29,0,10*ROW('Sanitation Data'!F82)))</f>
        <v/>
      </c>
      <c r="CW88" s="370" t="str">
        <f ca="1">+IF(OFFSET('Sanitation Data'!$F$30,0,10*ROW('Sanitation Data'!F82))="","",OFFSET('Sanitation Data'!$F$30,0,10*ROW('Sanitation Data'!F82)))</f>
        <v/>
      </c>
      <c r="CX88" s="370" t="str">
        <f ca="1">+IF(OFFSET('Sanitation Data'!$F$31,0,10*ROW('Sanitation Data'!F82))="","",OFFSET('Sanitation Data'!$F$31,0,10*ROW('Sanitation Data'!F82)))</f>
        <v/>
      </c>
      <c r="CY88" s="370" t="str">
        <f ca="1">+IF(OFFSET('Sanitation Data'!$F$32,0,10*ROW('Sanitation Data'!F82))="","",OFFSET('Sanitation Data'!$F$32,0,10*ROW('Sanitation Data'!F82)))</f>
        <v/>
      </c>
      <c r="CZ88" s="370" t="str">
        <f ca="1">+IF(OFFSET('Sanitation Data'!$G$28,0,10*ROW('Sanitation Data'!G82))="","",OFFSET('Sanitation Data'!$G$28,0,10*ROW('Sanitation Data'!G82)))</f>
        <v/>
      </c>
      <c r="DA88" s="370" t="str">
        <f ca="1">+IF(OFFSET('Sanitation Data'!$G$29,0,10*ROW('Sanitation Data'!G82))="","",OFFSET('Sanitation Data'!$G$29,0,10*ROW('Sanitation Data'!G82)))</f>
        <v/>
      </c>
      <c r="DB88" s="370" t="str">
        <f ca="1">+IF(OFFSET('Sanitation Data'!$G$30,0,10*ROW('Sanitation Data'!G82))="","",OFFSET('Sanitation Data'!$G$30,0,10*ROW('Sanitation Data'!G82)))</f>
        <v/>
      </c>
      <c r="DC88" s="370" t="str">
        <f ca="1">+IF(OFFSET('Sanitation Data'!$G$31,0,10*ROW('Sanitation Data'!G82))="","",OFFSET('Sanitation Data'!$G$31,0,10*ROW('Sanitation Data'!G82)))</f>
        <v/>
      </c>
      <c r="DD88" s="370" t="str">
        <f ca="1">+IF(OFFSET('Sanitation Data'!$G$32,0,10*ROW('Sanitation Data'!G82))="","",OFFSET('Sanitation Data'!$G$32,0,10*ROW('Sanitation Data'!G82)))</f>
        <v/>
      </c>
      <c r="DE88" s="370" t="str">
        <f ca="1">+IF(OFFSET('Sanitation Data'!$H$28,0,10*ROW('Sanitation Data'!H82))="","",OFFSET('Sanitation Data'!$H$28,0,10*ROW('Sanitation Data'!H82)))</f>
        <v/>
      </c>
      <c r="DF88" s="370" t="str">
        <f ca="1">+IF(OFFSET('Sanitation Data'!$H$29,0,10*ROW('Sanitation Data'!H82))="","",OFFSET('Sanitation Data'!$H$29,0,10*ROW('Sanitation Data'!H82)))</f>
        <v/>
      </c>
      <c r="DG88" s="370" t="str">
        <f ca="1">+IF(OFFSET('Sanitation Data'!$H$30,0,10*ROW('Sanitation Data'!H82))="","",OFFSET('Sanitation Data'!$H$30,0,10*ROW('Sanitation Data'!H82)))</f>
        <v/>
      </c>
      <c r="DH88" s="370" t="str">
        <f ca="1">+IF(OFFSET('Sanitation Data'!$H$31,0,10*ROW('Sanitation Data'!H82))="","",OFFSET('Sanitation Data'!$H$31,0,10*ROW('Sanitation Data'!H82)))</f>
        <v/>
      </c>
      <c r="DI88" s="370" t="str">
        <f ca="1">+IF(OFFSET('Sanitation Data'!$H$32,0,10*ROW('Sanitation Data'!H82))="","",OFFSET('Sanitation Data'!$H$32,0,10*ROW('Sanitation Data'!H82)))</f>
        <v/>
      </c>
      <c r="DJ88" s="370" t="str">
        <f ca="1">+IF(OFFSET('Sanitation Data'!$I$28,0,10*ROW('Sanitation Data'!I82))="","",OFFSET('Sanitation Data'!$I$28,0,10*ROW('Sanitation Data'!I82)))</f>
        <v/>
      </c>
      <c r="DK88" s="370" t="str">
        <f ca="1">+IF(OFFSET('Sanitation Data'!$I$29,0,10*ROW('Sanitation Data'!I82))="","",OFFSET('Sanitation Data'!$I$29,0,10*ROW('Sanitation Data'!I82)))</f>
        <v/>
      </c>
      <c r="DL88" s="370" t="str">
        <f ca="1">+IF(OFFSET('Sanitation Data'!$I$30,0,10*ROW('Sanitation Data'!I82))="","",OFFSET('Sanitation Data'!$I$30,0,10*ROW('Sanitation Data'!I82)))</f>
        <v/>
      </c>
      <c r="DM88" s="370" t="str">
        <f ca="1">+IF(OFFSET('Sanitation Data'!$I$31,0,10*ROW('Sanitation Data'!I82))="","",OFFSET('Sanitation Data'!$I$31,0,10*ROW('Sanitation Data'!I82)))</f>
        <v/>
      </c>
      <c r="DN88" s="370" t="str">
        <f ca="1">+IF(OFFSET('Sanitation Data'!$I$32,0,10*ROW('Sanitation Data'!I82))="","",OFFSET('Sanitation Data'!$I$32,0,10*ROW('Sanitation Data'!I82)))</f>
        <v/>
      </c>
      <c r="DO88" s="370" t="str">
        <f ca="1">+IF(OFFSET('Hygiene Data'!$D$11,0,10*ROW('Hygiene Data'!D82))="","",OFFSET('Hygiene Data'!$D$11,0,10*ROW('Hygiene Data'!D82)))</f>
        <v/>
      </c>
      <c r="DP88" s="370" t="str">
        <f ca="1">+IF(OFFSET('Hygiene Data'!$D$12,0,10*ROW('Hygiene Data'!D82))="","",OFFSET('Hygiene Data'!$D$12,0,10*ROW('Hygiene Data'!D82)))</f>
        <v/>
      </c>
      <c r="DQ88" s="370" t="str">
        <f ca="1">+IF(OFFSET('Hygiene Data'!$D$13,0,10*ROW('Hygiene Data'!D82))="","",OFFSET('Hygiene Data'!$D$13,0,10*ROW('Hygiene Data'!D82)))</f>
        <v/>
      </c>
      <c r="DR88" s="370" t="str">
        <f ca="1">+IF(OFFSET('Hygiene Data'!$E$11,0,10*ROW('Hygiene Data'!E82))="","",OFFSET('Hygiene Data'!$E$11,0,10*ROW('Hygiene Data'!E82)))</f>
        <v/>
      </c>
      <c r="DS88" s="370" t="str">
        <f ca="1">+IF(OFFSET('Hygiene Data'!$E$12,0,10*ROW('Hygiene Data'!E82))="","",OFFSET('Hygiene Data'!$E$12,0,10*ROW('Hygiene Data'!E82)))</f>
        <v/>
      </c>
      <c r="DT88" s="370" t="str">
        <f ca="1">+IF(OFFSET('Hygiene Data'!$E$13,0,10*ROW('Hygiene Data'!E82))="","",OFFSET('Hygiene Data'!$E$13,0,10*ROW('Hygiene Data'!E82)))</f>
        <v/>
      </c>
      <c r="DU88" s="370" t="str">
        <f ca="1">+IF(OFFSET('Hygiene Data'!$F$11,0,10*ROW('Hygiene Data'!F82))="","",OFFSET('Hygiene Data'!$F$11,0,10*ROW('Hygiene Data'!F82)))</f>
        <v/>
      </c>
      <c r="DV88" s="370" t="str">
        <f ca="1">+IF(OFFSET('Hygiene Data'!$F$12,0,10*ROW('Hygiene Data'!F82))="","",OFFSET('Hygiene Data'!$F$12,0,10*ROW('Hygiene Data'!F82)))</f>
        <v/>
      </c>
      <c r="DW88" s="370" t="str">
        <f ca="1">+IF(OFFSET('Hygiene Data'!$F$13,0,10*ROW('Hygiene Data'!F82))="","",OFFSET('Hygiene Data'!$F$13,0,10*ROW('Hygiene Data'!F82)))</f>
        <v/>
      </c>
      <c r="DX88" s="370" t="str">
        <f ca="1">+IF(OFFSET('Hygiene Data'!$G$11,0,10*ROW('Hygiene Data'!G82))="","",OFFSET('Hygiene Data'!$G$11,0,10*ROW('Hygiene Data'!G82)))</f>
        <v/>
      </c>
      <c r="DY88" s="370" t="str">
        <f ca="1">+IF(OFFSET('Hygiene Data'!$G$12,0,10*ROW('Hygiene Data'!G82))="","",OFFSET('Hygiene Data'!$G$12,0,10*ROW('Hygiene Data'!G82)))</f>
        <v/>
      </c>
      <c r="DZ88" s="370" t="str">
        <f ca="1">+IF(OFFSET('Hygiene Data'!$G$13,0,10*ROW('Hygiene Data'!G82))="","",OFFSET('Hygiene Data'!$G$13,0,10*ROW('Hygiene Data'!G82)))</f>
        <v/>
      </c>
      <c r="EA88" s="370" t="str">
        <f ca="1">+IF(OFFSET('Hygiene Data'!$H$11,0,10*ROW('Hygiene Data'!H82))="","",OFFSET('Hygiene Data'!$H$11,0,10*ROW('Hygiene Data'!H82)))</f>
        <v/>
      </c>
      <c r="EB88" s="370" t="str">
        <f ca="1">+IF(OFFSET('Hygiene Data'!$H$12,0,10*ROW('Hygiene Data'!H82))="","",OFFSET('Hygiene Data'!$H$12,0,10*ROW('Hygiene Data'!H82)))</f>
        <v/>
      </c>
      <c r="EC88" s="370" t="str">
        <f ca="1">+IF(OFFSET('Hygiene Data'!$H$13,0,10*ROW('Hygiene Data'!H82))="","",OFFSET('Hygiene Data'!$H$13,0,10*ROW('Hygiene Data'!H82)))</f>
        <v/>
      </c>
      <c r="ED88" s="370" t="str">
        <f ca="1">+IF(OFFSET('Hygiene Data'!$I$11,0,10*ROW('Hygiene Data'!I82))="","",OFFSET('Hygiene Data'!$I$11,0,10*ROW('Hygiene Data'!I82)))</f>
        <v/>
      </c>
      <c r="EE88" s="370" t="str">
        <f ca="1">+IF(OFFSET('Hygiene Data'!$I$12,0,10*ROW('Hygiene Data'!I82))="","",OFFSET('Hygiene Data'!$I$12,0,10*ROW('Hygiene Data'!I82)))</f>
        <v/>
      </c>
      <c r="EF88" s="370" t="str">
        <f ca="1">+IF(OFFSET('Hygiene Data'!$I$13,0,10*ROW('Hygiene Data'!I82))="","",OFFSET('Hygiene Data'!$I$13,0,10*ROW('Hygiene Data'!I82)))</f>
        <v/>
      </c>
    </row>
    <row r="89" spans="1:136" x14ac:dyDescent="0.25">
      <c r="A89" s="479" t="str">
        <f ca="1">+IF(OFFSET('Water Data'!$B$2,0,10*ROW('Water Data'!E83))="","",OFFSET('Water Data'!$B$2,0,10*ROW('Water Data'!E83)))</f>
        <v/>
      </c>
      <c r="B89" s="47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6" t="str">
        <f t="shared" ca="1" si="1"/>
        <v/>
      </c>
      <c r="D89" s="50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0" t="str">
        <f ca="1">+IF(OFFSET('Water Data'!$D$27,0,10*ROW('Water Data'!D83))="","",OFFSET('Water Data'!$D$27,0,10*ROW('Water Data'!D83)))</f>
        <v/>
      </c>
      <c r="BT89" s="370" t="str">
        <f ca="1">+IF(OFFSET('Water Data'!$D$28,0,10*ROW('Water Data'!D83))="","",OFFSET('Water Data'!$D$28,0,10*ROW('Water Data'!D83)))</f>
        <v/>
      </c>
      <c r="BU89" s="370" t="str">
        <f ca="1">+IF(OFFSET('Water Data'!$D$29,0,10*ROW('Water Data'!D83))="","",OFFSET('Water Data'!$D$29,0,10*ROW('Water Data'!D83)))</f>
        <v/>
      </c>
      <c r="BV89" s="370" t="str">
        <f ca="1">+IF(OFFSET('Water Data'!$E$27,0,10*ROW('Water Data'!E83))="","",OFFSET('Water Data'!$E$27,0,10*ROW('Water Data'!E83)))</f>
        <v/>
      </c>
      <c r="BW89" s="370" t="str">
        <f ca="1">+IF(OFFSET('Water Data'!$E$28,0,10*ROW('Water Data'!E83))="","",OFFSET('Water Data'!$E$28,0,10*ROW('Water Data'!E83)))</f>
        <v/>
      </c>
      <c r="BX89" s="370" t="str">
        <f ca="1">+IF(OFFSET('Water Data'!$E$29,0,10*ROW('Water Data'!E83))="","",OFFSET('Water Data'!$E$29,0,10*ROW('Water Data'!E83)))</f>
        <v/>
      </c>
      <c r="BY89" s="370" t="str">
        <f ca="1">+IF(OFFSET('Water Data'!$F$27,0,10*ROW('Water Data'!F83))="","",OFFSET('Water Data'!$F$27,0,10*ROW('Water Data'!F83)))</f>
        <v/>
      </c>
      <c r="BZ89" s="370" t="str">
        <f ca="1">+IF(OFFSET('Water Data'!$F$28,0,10*ROW('Water Data'!F83))="","",OFFSET('Water Data'!$F$28,0,10*ROW('Water Data'!F83)))</f>
        <v/>
      </c>
      <c r="CA89" s="370" t="str">
        <f ca="1">+IF(OFFSET('Water Data'!$F$29,0,10*ROW('Water Data'!F83))="","",OFFSET('Water Data'!$F$29,0,10*ROW('Water Data'!F83)))</f>
        <v/>
      </c>
      <c r="CB89" s="370" t="str">
        <f ca="1">+IF(OFFSET('Water Data'!$G$27,0,10*ROW('Water Data'!G83))="","",OFFSET('Water Data'!$G$27,0,10*ROW('Water Data'!G83)))</f>
        <v/>
      </c>
      <c r="CC89" s="370" t="str">
        <f ca="1">+IF(OFFSET('Water Data'!$G$28,0,10*ROW('Water Data'!G83))="","",OFFSET('Water Data'!$G$28,0,10*ROW('Water Data'!G83)))</f>
        <v/>
      </c>
      <c r="CD89" s="370" t="str">
        <f ca="1">+IF(OFFSET('Water Data'!$G$29,0,10*ROW('Water Data'!G83))="","",OFFSET('Water Data'!$G$29,0,10*ROW('Water Data'!G83)))</f>
        <v/>
      </c>
      <c r="CE89" s="370" t="str">
        <f ca="1">+IF(OFFSET('Water Data'!$H$27,0,10*ROW('Water Data'!H83))="","",OFFSET('Water Data'!$H$27,0,10*ROW('Water Data'!H83)))</f>
        <v/>
      </c>
      <c r="CF89" s="370" t="str">
        <f ca="1">+IF(OFFSET('Water Data'!$H$28,0,10*ROW('Water Data'!H83))="","",OFFSET('Water Data'!$H$28,0,10*ROW('Water Data'!H83)))</f>
        <v/>
      </c>
      <c r="CG89" s="370" t="str">
        <f ca="1">+IF(OFFSET('Water Data'!$H$29,0,10*ROW('Water Data'!H83))="","",OFFSET('Water Data'!$H$29,0,10*ROW('Water Data'!H83)))</f>
        <v/>
      </c>
      <c r="CH89" s="370" t="str">
        <f ca="1">+IF(OFFSET('Water Data'!$I$27,0,10*ROW('Water Data'!I83))="","",OFFSET('Water Data'!$I$27,0,10*ROW('Water Data'!I83)))</f>
        <v/>
      </c>
      <c r="CI89" s="370" t="str">
        <f ca="1">+IF(OFFSET('Water Data'!$I$28,0,10*ROW('Water Data'!I83))="","",OFFSET('Water Data'!$I$28,0,10*ROW('Water Data'!I83)))</f>
        <v/>
      </c>
      <c r="CJ89" s="370" t="str">
        <f ca="1">+IF(OFFSET('Water Data'!$I$29,0,10*ROW('Water Data'!I83))="","",OFFSET('Water Data'!$I$29,0,10*ROW('Water Data'!I83)))</f>
        <v/>
      </c>
      <c r="CK89" s="370" t="str">
        <f ca="1">+IF(OFFSET('Sanitation Data'!$D$28,0,10*ROW('Sanitation Data'!D83))="","",OFFSET('Sanitation Data'!$D$28,0,10*ROW('Sanitation Data'!D83)))</f>
        <v/>
      </c>
      <c r="CL89" s="370" t="str">
        <f ca="1">+IF(OFFSET('Sanitation Data'!$D$29,0,10*ROW('Sanitation Data'!D83))="","",OFFSET('Sanitation Data'!$D$29,0,10*ROW('Sanitation Data'!D83)))</f>
        <v/>
      </c>
      <c r="CM89" s="370" t="str">
        <f ca="1">+IF(OFFSET('Sanitation Data'!$D$30,0,10*ROW('Sanitation Data'!D83))="","",OFFSET('Sanitation Data'!$D$30,0,10*ROW('Sanitation Data'!D83)))</f>
        <v/>
      </c>
      <c r="CN89" s="370" t="str">
        <f ca="1">+IF(OFFSET('Sanitation Data'!$D$31,0,10*ROW('Sanitation Data'!D83))="","",OFFSET('Sanitation Data'!$D$31,0,10*ROW('Sanitation Data'!D83)))</f>
        <v/>
      </c>
      <c r="CO89" s="370" t="str">
        <f ca="1">+IF(OFFSET('Sanitation Data'!$D$32,0,10*ROW('Sanitation Data'!D83))="","",OFFSET('Sanitation Data'!$D$32,0,10*ROW('Sanitation Data'!D83)))</f>
        <v/>
      </c>
      <c r="CP89" s="370" t="str">
        <f ca="1">+IF(OFFSET('Sanitation Data'!$E$28,0,10*ROW('Sanitation Data'!E83))="","",OFFSET('Sanitation Data'!$E$28,0,10*ROW('Sanitation Data'!E83)))</f>
        <v/>
      </c>
      <c r="CQ89" s="370" t="str">
        <f ca="1">+IF(OFFSET('Sanitation Data'!$E$29,0,10*ROW('Sanitation Data'!E83))="","",OFFSET('Sanitation Data'!$E$29,0,10*ROW('Sanitation Data'!E83)))</f>
        <v/>
      </c>
      <c r="CR89" s="370" t="str">
        <f ca="1">+IF(OFFSET('Sanitation Data'!$E$30,0,10*ROW('Sanitation Data'!E83))="","",OFFSET('Sanitation Data'!$E$30,0,10*ROW('Sanitation Data'!E83)))</f>
        <v/>
      </c>
      <c r="CS89" s="370" t="str">
        <f ca="1">+IF(OFFSET('Sanitation Data'!$E$31,0,10*ROW('Sanitation Data'!E83))="","",OFFSET('Sanitation Data'!$E$31,0,10*ROW('Sanitation Data'!E83)))</f>
        <v/>
      </c>
      <c r="CT89" s="370" t="str">
        <f ca="1">+IF(OFFSET('Sanitation Data'!$E$32,0,10*ROW('Sanitation Data'!E83))="","",OFFSET('Sanitation Data'!$E$32,0,10*ROW('Sanitation Data'!E83)))</f>
        <v/>
      </c>
      <c r="CU89" s="370" t="str">
        <f ca="1">+IF(OFFSET('Sanitation Data'!$F$28,0,10*ROW('Sanitation Data'!F83))="","",OFFSET('Sanitation Data'!$F$28,0,10*ROW('Sanitation Data'!F83)))</f>
        <v/>
      </c>
      <c r="CV89" s="370" t="str">
        <f ca="1">+IF(OFFSET('Sanitation Data'!$F$29,0,10*ROW('Sanitation Data'!F83))="","",OFFSET('Sanitation Data'!$F$29,0,10*ROW('Sanitation Data'!F83)))</f>
        <v/>
      </c>
      <c r="CW89" s="370" t="str">
        <f ca="1">+IF(OFFSET('Sanitation Data'!$F$30,0,10*ROW('Sanitation Data'!F83))="","",OFFSET('Sanitation Data'!$F$30,0,10*ROW('Sanitation Data'!F83)))</f>
        <v/>
      </c>
      <c r="CX89" s="370" t="str">
        <f ca="1">+IF(OFFSET('Sanitation Data'!$F$31,0,10*ROW('Sanitation Data'!F83))="","",OFFSET('Sanitation Data'!$F$31,0,10*ROW('Sanitation Data'!F83)))</f>
        <v/>
      </c>
      <c r="CY89" s="370" t="str">
        <f ca="1">+IF(OFFSET('Sanitation Data'!$F$32,0,10*ROW('Sanitation Data'!F83))="","",OFFSET('Sanitation Data'!$F$32,0,10*ROW('Sanitation Data'!F83)))</f>
        <v/>
      </c>
      <c r="CZ89" s="370" t="str">
        <f ca="1">+IF(OFFSET('Sanitation Data'!$G$28,0,10*ROW('Sanitation Data'!G83))="","",OFFSET('Sanitation Data'!$G$28,0,10*ROW('Sanitation Data'!G83)))</f>
        <v/>
      </c>
      <c r="DA89" s="370" t="str">
        <f ca="1">+IF(OFFSET('Sanitation Data'!$G$29,0,10*ROW('Sanitation Data'!G83))="","",OFFSET('Sanitation Data'!$G$29,0,10*ROW('Sanitation Data'!G83)))</f>
        <v/>
      </c>
      <c r="DB89" s="370" t="str">
        <f ca="1">+IF(OFFSET('Sanitation Data'!$G$30,0,10*ROW('Sanitation Data'!G83))="","",OFFSET('Sanitation Data'!$G$30,0,10*ROW('Sanitation Data'!G83)))</f>
        <v/>
      </c>
      <c r="DC89" s="370" t="str">
        <f ca="1">+IF(OFFSET('Sanitation Data'!$G$31,0,10*ROW('Sanitation Data'!G83))="","",OFFSET('Sanitation Data'!$G$31,0,10*ROW('Sanitation Data'!G83)))</f>
        <v/>
      </c>
      <c r="DD89" s="370" t="str">
        <f ca="1">+IF(OFFSET('Sanitation Data'!$G$32,0,10*ROW('Sanitation Data'!G83))="","",OFFSET('Sanitation Data'!$G$32,0,10*ROW('Sanitation Data'!G83)))</f>
        <v/>
      </c>
      <c r="DE89" s="370" t="str">
        <f ca="1">+IF(OFFSET('Sanitation Data'!$H$28,0,10*ROW('Sanitation Data'!H83))="","",OFFSET('Sanitation Data'!$H$28,0,10*ROW('Sanitation Data'!H83)))</f>
        <v/>
      </c>
      <c r="DF89" s="370" t="str">
        <f ca="1">+IF(OFFSET('Sanitation Data'!$H$29,0,10*ROW('Sanitation Data'!H83))="","",OFFSET('Sanitation Data'!$H$29,0,10*ROW('Sanitation Data'!H83)))</f>
        <v/>
      </c>
      <c r="DG89" s="370" t="str">
        <f ca="1">+IF(OFFSET('Sanitation Data'!$H$30,0,10*ROW('Sanitation Data'!H83))="","",OFFSET('Sanitation Data'!$H$30,0,10*ROW('Sanitation Data'!H83)))</f>
        <v/>
      </c>
      <c r="DH89" s="370" t="str">
        <f ca="1">+IF(OFFSET('Sanitation Data'!$H$31,0,10*ROW('Sanitation Data'!H83))="","",OFFSET('Sanitation Data'!$H$31,0,10*ROW('Sanitation Data'!H83)))</f>
        <v/>
      </c>
      <c r="DI89" s="370" t="str">
        <f ca="1">+IF(OFFSET('Sanitation Data'!$H$32,0,10*ROW('Sanitation Data'!H83))="","",OFFSET('Sanitation Data'!$H$32,0,10*ROW('Sanitation Data'!H83)))</f>
        <v/>
      </c>
      <c r="DJ89" s="370" t="str">
        <f ca="1">+IF(OFFSET('Sanitation Data'!$I$28,0,10*ROW('Sanitation Data'!I83))="","",OFFSET('Sanitation Data'!$I$28,0,10*ROW('Sanitation Data'!I83)))</f>
        <v/>
      </c>
      <c r="DK89" s="370" t="str">
        <f ca="1">+IF(OFFSET('Sanitation Data'!$I$29,0,10*ROW('Sanitation Data'!I83))="","",OFFSET('Sanitation Data'!$I$29,0,10*ROW('Sanitation Data'!I83)))</f>
        <v/>
      </c>
      <c r="DL89" s="370" t="str">
        <f ca="1">+IF(OFFSET('Sanitation Data'!$I$30,0,10*ROW('Sanitation Data'!I83))="","",OFFSET('Sanitation Data'!$I$30,0,10*ROW('Sanitation Data'!I83)))</f>
        <v/>
      </c>
      <c r="DM89" s="370" t="str">
        <f ca="1">+IF(OFFSET('Sanitation Data'!$I$31,0,10*ROW('Sanitation Data'!I83))="","",OFFSET('Sanitation Data'!$I$31,0,10*ROW('Sanitation Data'!I83)))</f>
        <v/>
      </c>
      <c r="DN89" s="370" t="str">
        <f ca="1">+IF(OFFSET('Sanitation Data'!$I$32,0,10*ROW('Sanitation Data'!I83))="","",OFFSET('Sanitation Data'!$I$32,0,10*ROW('Sanitation Data'!I83)))</f>
        <v/>
      </c>
      <c r="DO89" s="370" t="str">
        <f ca="1">+IF(OFFSET('Hygiene Data'!$D$11,0,10*ROW('Hygiene Data'!D83))="","",OFFSET('Hygiene Data'!$D$11,0,10*ROW('Hygiene Data'!D83)))</f>
        <v/>
      </c>
      <c r="DP89" s="370" t="str">
        <f ca="1">+IF(OFFSET('Hygiene Data'!$D$12,0,10*ROW('Hygiene Data'!D83))="","",OFFSET('Hygiene Data'!$D$12,0,10*ROW('Hygiene Data'!D83)))</f>
        <v/>
      </c>
      <c r="DQ89" s="370" t="str">
        <f ca="1">+IF(OFFSET('Hygiene Data'!$D$13,0,10*ROW('Hygiene Data'!D83))="","",OFFSET('Hygiene Data'!$D$13,0,10*ROW('Hygiene Data'!D83)))</f>
        <v/>
      </c>
      <c r="DR89" s="370" t="str">
        <f ca="1">+IF(OFFSET('Hygiene Data'!$E$11,0,10*ROW('Hygiene Data'!E83))="","",OFFSET('Hygiene Data'!$E$11,0,10*ROW('Hygiene Data'!E83)))</f>
        <v/>
      </c>
      <c r="DS89" s="370" t="str">
        <f ca="1">+IF(OFFSET('Hygiene Data'!$E$12,0,10*ROW('Hygiene Data'!E83))="","",OFFSET('Hygiene Data'!$E$12,0,10*ROW('Hygiene Data'!E83)))</f>
        <v/>
      </c>
      <c r="DT89" s="370" t="str">
        <f ca="1">+IF(OFFSET('Hygiene Data'!$E$13,0,10*ROW('Hygiene Data'!E83))="","",OFFSET('Hygiene Data'!$E$13,0,10*ROW('Hygiene Data'!E83)))</f>
        <v/>
      </c>
      <c r="DU89" s="370" t="str">
        <f ca="1">+IF(OFFSET('Hygiene Data'!$F$11,0,10*ROW('Hygiene Data'!F83))="","",OFFSET('Hygiene Data'!$F$11,0,10*ROW('Hygiene Data'!F83)))</f>
        <v/>
      </c>
      <c r="DV89" s="370" t="str">
        <f ca="1">+IF(OFFSET('Hygiene Data'!$F$12,0,10*ROW('Hygiene Data'!F83))="","",OFFSET('Hygiene Data'!$F$12,0,10*ROW('Hygiene Data'!F83)))</f>
        <v/>
      </c>
      <c r="DW89" s="370" t="str">
        <f ca="1">+IF(OFFSET('Hygiene Data'!$F$13,0,10*ROW('Hygiene Data'!F83))="","",OFFSET('Hygiene Data'!$F$13,0,10*ROW('Hygiene Data'!F83)))</f>
        <v/>
      </c>
      <c r="DX89" s="370" t="str">
        <f ca="1">+IF(OFFSET('Hygiene Data'!$G$11,0,10*ROW('Hygiene Data'!G83))="","",OFFSET('Hygiene Data'!$G$11,0,10*ROW('Hygiene Data'!G83)))</f>
        <v/>
      </c>
      <c r="DY89" s="370" t="str">
        <f ca="1">+IF(OFFSET('Hygiene Data'!$G$12,0,10*ROW('Hygiene Data'!G83))="","",OFFSET('Hygiene Data'!$G$12,0,10*ROW('Hygiene Data'!G83)))</f>
        <v/>
      </c>
      <c r="DZ89" s="370" t="str">
        <f ca="1">+IF(OFFSET('Hygiene Data'!$G$13,0,10*ROW('Hygiene Data'!G83))="","",OFFSET('Hygiene Data'!$G$13,0,10*ROW('Hygiene Data'!G83)))</f>
        <v/>
      </c>
      <c r="EA89" s="370" t="str">
        <f ca="1">+IF(OFFSET('Hygiene Data'!$H$11,0,10*ROW('Hygiene Data'!H83))="","",OFFSET('Hygiene Data'!$H$11,0,10*ROW('Hygiene Data'!H83)))</f>
        <v/>
      </c>
      <c r="EB89" s="370" t="str">
        <f ca="1">+IF(OFFSET('Hygiene Data'!$H$12,0,10*ROW('Hygiene Data'!H83))="","",OFFSET('Hygiene Data'!$H$12,0,10*ROW('Hygiene Data'!H83)))</f>
        <v/>
      </c>
      <c r="EC89" s="370" t="str">
        <f ca="1">+IF(OFFSET('Hygiene Data'!$H$13,0,10*ROW('Hygiene Data'!H83))="","",OFFSET('Hygiene Data'!$H$13,0,10*ROW('Hygiene Data'!H83)))</f>
        <v/>
      </c>
      <c r="ED89" s="370" t="str">
        <f ca="1">+IF(OFFSET('Hygiene Data'!$I$11,0,10*ROW('Hygiene Data'!I83))="","",OFFSET('Hygiene Data'!$I$11,0,10*ROW('Hygiene Data'!I83)))</f>
        <v/>
      </c>
      <c r="EE89" s="370" t="str">
        <f ca="1">+IF(OFFSET('Hygiene Data'!$I$12,0,10*ROW('Hygiene Data'!I83))="","",OFFSET('Hygiene Data'!$I$12,0,10*ROW('Hygiene Data'!I83)))</f>
        <v/>
      </c>
      <c r="EF89" s="370" t="str">
        <f ca="1">+IF(OFFSET('Hygiene Data'!$I$13,0,10*ROW('Hygiene Data'!I83))="","",OFFSET('Hygiene Data'!$I$13,0,10*ROW('Hygiene Data'!I83)))</f>
        <v/>
      </c>
    </row>
    <row r="90" spans="1:136" x14ac:dyDescent="0.25">
      <c r="A90" s="479" t="str">
        <f ca="1">+IF(OFFSET('Water Data'!$B$2,0,10*ROW('Water Data'!E84))="","",OFFSET('Water Data'!$B$2,0,10*ROW('Water Data'!E84)))</f>
        <v/>
      </c>
      <c r="B90" s="47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6" t="str">
        <f t="shared" ca="1" si="1"/>
        <v/>
      </c>
      <c r="D90" s="50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0" t="str">
        <f ca="1">+IF(OFFSET('Water Data'!$D$27,0,10*ROW('Water Data'!D84))="","",OFFSET('Water Data'!$D$27,0,10*ROW('Water Data'!D84)))</f>
        <v/>
      </c>
      <c r="BT90" s="370" t="str">
        <f ca="1">+IF(OFFSET('Water Data'!$D$28,0,10*ROW('Water Data'!D84))="","",OFFSET('Water Data'!$D$28,0,10*ROW('Water Data'!D84)))</f>
        <v/>
      </c>
      <c r="BU90" s="370" t="str">
        <f ca="1">+IF(OFFSET('Water Data'!$D$29,0,10*ROW('Water Data'!D84))="","",OFFSET('Water Data'!$D$29,0,10*ROW('Water Data'!D84)))</f>
        <v/>
      </c>
      <c r="BV90" s="370" t="str">
        <f ca="1">+IF(OFFSET('Water Data'!$E$27,0,10*ROW('Water Data'!E84))="","",OFFSET('Water Data'!$E$27,0,10*ROW('Water Data'!E84)))</f>
        <v/>
      </c>
      <c r="BW90" s="370" t="str">
        <f ca="1">+IF(OFFSET('Water Data'!$E$28,0,10*ROW('Water Data'!E84))="","",OFFSET('Water Data'!$E$28,0,10*ROW('Water Data'!E84)))</f>
        <v/>
      </c>
      <c r="BX90" s="370" t="str">
        <f ca="1">+IF(OFFSET('Water Data'!$E$29,0,10*ROW('Water Data'!E84))="","",OFFSET('Water Data'!$E$29,0,10*ROW('Water Data'!E84)))</f>
        <v/>
      </c>
      <c r="BY90" s="370" t="str">
        <f ca="1">+IF(OFFSET('Water Data'!$F$27,0,10*ROW('Water Data'!F84))="","",OFFSET('Water Data'!$F$27,0,10*ROW('Water Data'!F84)))</f>
        <v/>
      </c>
      <c r="BZ90" s="370" t="str">
        <f ca="1">+IF(OFFSET('Water Data'!$F$28,0,10*ROW('Water Data'!F84))="","",OFFSET('Water Data'!$F$28,0,10*ROW('Water Data'!F84)))</f>
        <v/>
      </c>
      <c r="CA90" s="370" t="str">
        <f ca="1">+IF(OFFSET('Water Data'!$F$29,0,10*ROW('Water Data'!F84))="","",OFFSET('Water Data'!$F$29,0,10*ROW('Water Data'!F84)))</f>
        <v/>
      </c>
      <c r="CB90" s="370" t="str">
        <f ca="1">+IF(OFFSET('Water Data'!$G$27,0,10*ROW('Water Data'!G84))="","",OFFSET('Water Data'!$G$27,0,10*ROW('Water Data'!G84)))</f>
        <v/>
      </c>
      <c r="CC90" s="370" t="str">
        <f ca="1">+IF(OFFSET('Water Data'!$G$28,0,10*ROW('Water Data'!G84))="","",OFFSET('Water Data'!$G$28,0,10*ROW('Water Data'!G84)))</f>
        <v/>
      </c>
      <c r="CD90" s="370" t="str">
        <f ca="1">+IF(OFFSET('Water Data'!$G$29,0,10*ROW('Water Data'!G84))="","",OFFSET('Water Data'!$G$29,0,10*ROW('Water Data'!G84)))</f>
        <v/>
      </c>
      <c r="CE90" s="370" t="str">
        <f ca="1">+IF(OFFSET('Water Data'!$H$27,0,10*ROW('Water Data'!H84))="","",OFFSET('Water Data'!$H$27,0,10*ROW('Water Data'!H84)))</f>
        <v/>
      </c>
      <c r="CF90" s="370" t="str">
        <f ca="1">+IF(OFFSET('Water Data'!$H$28,0,10*ROW('Water Data'!H84))="","",OFFSET('Water Data'!$H$28,0,10*ROW('Water Data'!H84)))</f>
        <v/>
      </c>
      <c r="CG90" s="370" t="str">
        <f ca="1">+IF(OFFSET('Water Data'!$H$29,0,10*ROW('Water Data'!H84))="","",OFFSET('Water Data'!$H$29,0,10*ROW('Water Data'!H84)))</f>
        <v/>
      </c>
      <c r="CH90" s="370" t="str">
        <f ca="1">+IF(OFFSET('Water Data'!$I$27,0,10*ROW('Water Data'!I84))="","",OFFSET('Water Data'!$I$27,0,10*ROW('Water Data'!I84)))</f>
        <v/>
      </c>
      <c r="CI90" s="370" t="str">
        <f ca="1">+IF(OFFSET('Water Data'!$I$28,0,10*ROW('Water Data'!I84))="","",OFFSET('Water Data'!$I$28,0,10*ROW('Water Data'!I84)))</f>
        <v/>
      </c>
      <c r="CJ90" s="370" t="str">
        <f ca="1">+IF(OFFSET('Water Data'!$I$29,0,10*ROW('Water Data'!I84))="","",OFFSET('Water Data'!$I$29,0,10*ROW('Water Data'!I84)))</f>
        <v/>
      </c>
      <c r="CK90" s="370" t="str">
        <f ca="1">+IF(OFFSET('Sanitation Data'!$D$28,0,10*ROW('Sanitation Data'!D84))="","",OFFSET('Sanitation Data'!$D$28,0,10*ROW('Sanitation Data'!D84)))</f>
        <v/>
      </c>
      <c r="CL90" s="370" t="str">
        <f ca="1">+IF(OFFSET('Sanitation Data'!$D$29,0,10*ROW('Sanitation Data'!D84))="","",OFFSET('Sanitation Data'!$D$29,0,10*ROW('Sanitation Data'!D84)))</f>
        <v/>
      </c>
      <c r="CM90" s="370" t="str">
        <f ca="1">+IF(OFFSET('Sanitation Data'!$D$30,0,10*ROW('Sanitation Data'!D84))="","",OFFSET('Sanitation Data'!$D$30,0,10*ROW('Sanitation Data'!D84)))</f>
        <v/>
      </c>
      <c r="CN90" s="370" t="str">
        <f ca="1">+IF(OFFSET('Sanitation Data'!$D$31,0,10*ROW('Sanitation Data'!D84))="","",OFFSET('Sanitation Data'!$D$31,0,10*ROW('Sanitation Data'!D84)))</f>
        <v/>
      </c>
      <c r="CO90" s="370" t="str">
        <f ca="1">+IF(OFFSET('Sanitation Data'!$D$32,0,10*ROW('Sanitation Data'!D84))="","",OFFSET('Sanitation Data'!$D$32,0,10*ROW('Sanitation Data'!D84)))</f>
        <v/>
      </c>
      <c r="CP90" s="370" t="str">
        <f ca="1">+IF(OFFSET('Sanitation Data'!$E$28,0,10*ROW('Sanitation Data'!E84))="","",OFFSET('Sanitation Data'!$E$28,0,10*ROW('Sanitation Data'!E84)))</f>
        <v/>
      </c>
      <c r="CQ90" s="370" t="str">
        <f ca="1">+IF(OFFSET('Sanitation Data'!$E$29,0,10*ROW('Sanitation Data'!E84))="","",OFFSET('Sanitation Data'!$E$29,0,10*ROW('Sanitation Data'!E84)))</f>
        <v/>
      </c>
      <c r="CR90" s="370" t="str">
        <f ca="1">+IF(OFFSET('Sanitation Data'!$E$30,0,10*ROW('Sanitation Data'!E84))="","",OFFSET('Sanitation Data'!$E$30,0,10*ROW('Sanitation Data'!E84)))</f>
        <v/>
      </c>
      <c r="CS90" s="370" t="str">
        <f ca="1">+IF(OFFSET('Sanitation Data'!$E$31,0,10*ROW('Sanitation Data'!E84))="","",OFFSET('Sanitation Data'!$E$31,0,10*ROW('Sanitation Data'!E84)))</f>
        <v/>
      </c>
      <c r="CT90" s="370" t="str">
        <f ca="1">+IF(OFFSET('Sanitation Data'!$E$32,0,10*ROW('Sanitation Data'!E84))="","",OFFSET('Sanitation Data'!$E$32,0,10*ROW('Sanitation Data'!E84)))</f>
        <v/>
      </c>
      <c r="CU90" s="370" t="str">
        <f ca="1">+IF(OFFSET('Sanitation Data'!$F$28,0,10*ROW('Sanitation Data'!F84))="","",OFFSET('Sanitation Data'!$F$28,0,10*ROW('Sanitation Data'!F84)))</f>
        <v/>
      </c>
      <c r="CV90" s="370" t="str">
        <f ca="1">+IF(OFFSET('Sanitation Data'!$F$29,0,10*ROW('Sanitation Data'!F84))="","",OFFSET('Sanitation Data'!$F$29,0,10*ROW('Sanitation Data'!F84)))</f>
        <v/>
      </c>
      <c r="CW90" s="370" t="str">
        <f ca="1">+IF(OFFSET('Sanitation Data'!$F$30,0,10*ROW('Sanitation Data'!F84))="","",OFFSET('Sanitation Data'!$F$30,0,10*ROW('Sanitation Data'!F84)))</f>
        <v/>
      </c>
      <c r="CX90" s="370" t="str">
        <f ca="1">+IF(OFFSET('Sanitation Data'!$F$31,0,10*ROW('Sanitation Data'!F84))="","",OFFSET('Sanitation Data'!$F$31,0,10*ROW('Sanitation Data'!F84)))</f>
        <v/>
      </c>
      <c r="CY90" s="370" t="str">
        <f ca="1">+IF(OFFSET('Sanitation Data'!$F$32,0,10*ROW('Sanitation Data'!F84))="","",OFFSET('Sanitation Data'!$F$32,0,10*ROW('Sanitation Data'!F84)))</f>
        <v/>
      </c>
      <c r="CZ90" s="370" t="str">
        <f ca="1">+IF(OFFSET('Sanitation Data'!$G$28,0,10*ROW('Sanitation Data'!G84))="","",OFFSET('Sanitation Data'!$G$28,0,10*ROW('Sanitation Data'!G84)))</f>
        <v/>
      </c>
      <c r="DA90" s="370" t="str">
        <f ca="1">+IF(OFFSET('Sanitation Data'!$G$29,0,10*ROW('Sanitation Data'!G84))="","",OFFSET('Sanitation Data'!$G$29,0,10*ROW('Sanitation Data'!G84)))</f>
        <v/>
      </c>
      <c r="DB90" s="370" t="str">
        <f ca="1">+IF(OFFSET('Sanitation Data'!$G$30,0,10*ROW('Sanitation Data'!G84))="","",OFFSET('Sanitation Data'!$G$30,0,10*ROW('Sanitation Data'!G84)))</f>
        <v/>
      </c>
      <c r="DC90" s="370" t="str">
        <f ca="1">+IF(OFFSET('Sanitation Data'!$G$31,0,10*ROW('Sanitation Data'!G84))="","",OFFSET('Sanitation Data'!$G$31,0,10*ROW('Sanitation Data'!G84)))</f>
        <v/>
      </c>
      <c r="DD90" s="370" t="str">
        <f ca="1">+IF(OFFSET('Sanitation Data'!$G$32,0,10*ROW('Sanitation Data'!G84))="","",OFFSET('Sanitation Data'!$G$32,0,10*ROW('Sanitation Data'!G84)))</f>
        <v/>
      </c>
      <c r="DE90" s="370" t="str">
        <f ca="1">+IF(OFFSET('Sanitation Data'!$H$28,0,10*ROW('Sanitation Data'!H84))="","",OFFSET('Sanitation Data'!$H$28,0,10*ROW('Sanitation Data'!H84)))</f>
        <v/>
      </c>
      <c r="DF90" s="370" t="str">
        <f ca="1">+IF(OFFSET('Sanitation Data'!$H$29,0,10*ROW('Sanitation Data'!H84))="","",OFFSET('Sanitation Data'!$H$29,0,10*ROW('Sanitation Data'!H84)))</f>
        <v/>
      </c>
      <c r="DG90" s="370" t="str">
        <f ca="1">+IF(OFFSET('Sanitation Data'!$H$30,0,10*ROW('Sanitation Data'!H84))="","",OFFSET('Sanitation Data'!$H$30,0,10*ROW('Sanitation Data'!H84)))</f>
        <v/>
      </c>
      <c r="DH90" s="370" t="str">
        <f ca="1">+IF(OFFSET('Sanitation Data'!$H$31,0,10*ROW('Sanitation Data'!H84))="","",OFFSET('Sanitation Data'!$H$31,0,10*ROW('Sanitation Data'!H84)))</f>
        <v/>
      </c>
      <c r="DI90" s="370" t="str">
        <f ca="1">+IF(OFFSET('Sanitation Data'!$H$32,0,10*ROW('Sanitation Data'!H84))="","",OFFSET('Sanitation Data'!$H$32,0,10*ROW('Sanitation Data'!H84)))</f>
        <v/>
      </c>
      <c r="DJ90" s="370" t="str">
        <f ca="1">+IF(OFFSET('Sanitation Data'!$I$28,0,10*ROW('Sanitation Data'!I84))="","",OFFSET('Sanitation Data'!$I$28,0,10*ROW('Sanitation Data'!I84)))</f>
        <v/>
      </c>
      <c r="DK90" s="370" t="str">
        <f ca="1">+IF(OFFSET('Sanitation Data'!$I$29,0,10*ROW('Sanitation Data'!I84))="","",OFFSET('Sanitation Data'!$I$29,0,10*ROW('Sanitation Data'!I84)))</f>
        <v/>
      </c>
      <c r="DL90" s="370" t="str">
        <f ca="1">+IF(OFFSET('Sanitation Data'!$I$30,0,10*ROW('Sanitation Data'!I84))="","",OFFSET('Sanitation Data'!$I$30,0,10*ROW('Sanitation Data'!I84)))</f>
        <v/>
      </c>
      <c r="DM90" s="370" t="str">
        <f ca="1">+IF(OFFSET('Sanitation Data'!$I$31,0,10*ROW('Sanitation Data'!I84))="","",OFFSET('Sanitation Data'!$I$31,0,10*ROW('Sanitation Data'!I84)))</f>
        <v/>
      </c>
      <c r="DN90" s="370" t="str">
        <f ca="1">+IF(OFFSET('Sanitation Data'!$I$32,0,10*ROW('Sanitation Data'!I84))="","",OFFSET('Sanitation Data'!$I$32,0,10*ROW('Sanitation Data'!I84)))</f>
        <v/>
      </c>
      <c r="DO90" s="370" t="str">
        <f ca="1">+IF(OFFSET('Hygiene Data'!$D$11,0,10*ROW('Hygiene Data'!D84))="","",OFFSET('Hygiene Data'!$D$11,0,10*ROW('Hygiene Data'!D84)))</f>
        <v/>
      </c>
      <c r="DP90" s="370" t="str">
        <f ca="1">+IF(OFFSET('Hygiene Data'!$D$12,0,10*ROW('Hygiene Data'!D84))="","",OFFSET('Hygiene Data'!$D$12,0,10*ROW('Hygiene Data'!D84)))</f>
        <v/>
      </c>
      <c r="DQ90" s="370" t="str">
        <f ca="1">+IF(OFFSET('Hygiene Data'!$D$13,0,10*ROW('Hygiene Data'!D84))="","",OFFSET('Hygiene Data'!$D$13,0,10*ROW('Hygiene Data'!D84)))</f>
        <v/>
      </c>
      <c r="DR90" s="370" t="str">
        <f ca="1">+IF(OFFSET('Hygiene Data'!$E$11,0,10*ROW('Hygiene Data'!E84))="","",OFFSET('Hygiene Data'!$E$11,0,10*ROW('Hygiene Data'!E84)))</f>
        <v/>
      </c>
      <c r="DS90" s="370" t="str">
        <f ca="1">+IF(OFFSET('Hygiene Data'!$E$12,0,10*ROW('Hygiene Data'!E84))="","",OFFSET('Hygiene Data'!$E$12,0,10*ROW('Hygiene Data'!E84)))</f>
        <v/>
      </c>
      <c r="DT90" s="370" t="str">
        <f ca="1">+IF(OFFSET('Hygiene Data'!$E$13,0,10*ROW('Hygiene Data'!E84))="","",OFFSET('Hygiene Data'!$E$13,0,10*ROW('Hygiene Data'!E84)))</f>
        <v/>
      </c>
      <c r="DU90" s="370" t="str">
        <f ca="1">+IF(OFFSET('Hygiene Data'!$F$11,0,10*ROW('Hygiene Data'!F84))="","",OFFSET('Hygiene Data'!$F$11,0,10*ROW('Hygiene Data'!F84)))</f>
        <v/>
      </c>
      <c r="DV90" s="370" t="str">
        <f ca="1">+IF(OFFSET('Hygiene Data'!$F$12,0,10*ROW('Hygiene Data'!F84))="","",OFFSET('Hygiene Data'!$F$12,0,10*ROW('Hygiene Data'!F84)))</f>
        <v/>
      </c>
      <c r="DW90" s="370" t="str">
        <f ca="1">+IF(OFFSET('Hygiene Data'!$F$13,0,10*ROW('Hygiene Data'!F84))="","",OFFSET('Hygiene Data'!$F$13,0,10*ROW('Hygiene Data'!F84)))</f>
        <v/>
      </c>
      <c r="DX90" s="370" t="str">
        <f ca="1">+IF(OFFSET('Hygiene Data'!$G$11,0,10*ROW('Hygiene Data'!G84))="","",OFFSET('Hygiene Data'!$G$11,0,10*ROW('Hygiene Data'!G84)))</f>
        <v/>
      </c>
      <c r="DY90" s="370" t="str">
        <f ca="1">+IF(OFFSET('Hygiene Data'!$G$12,0,10*ROW('Hygiene Data'!G84))="","",OFFSET('Hygiene Data'!$G$12,0,10*ROW('Hygiene Data'!G84)))</f>
        <v/>
      </c>
      <c r="DZ90" s="370" t="str">
        <f ca="1">+IF(OFFSET('Hygiene Data'!$G$13,0,10*ROW('Hygiene Data'!G84))="","",OFFSET('Hygiene Data'!$G$13,0,10*ROW('Hygiene Data'!G84)))</f>
        <v/>
      </c>
      <c r="EA90" s="370" t="str">
        <f ca="1">+IF(OFFSET('Hygiene Data'!$H$11,0,10*ROW('Hygiene Data'!H84))="","",OFFSET('Hygiene Data'!$H$11,0,10*ROW('Hygiene Data'!H84)))</f>
        <v/>
      </c>
      <c r="EB90" s="370" t="str">
        <f ca="1">+IF(OFFSET('Hygiene Data'!$H$12,0,10*ROW('Hygiene Data'!H84))="","",OFFSET('Hygiene Data'!$H$12,0,10*ROW('Hygiene Data'!H84)))</f>
        <v/>
      </c>
      <c r="EC90" s="370" t="str">
        <f ca="1">+IF(OFFSET('Hygiene Data'!$H$13,0,10*ROW('Hygiene Data'!H84))="","",OFFSET('Hygiene Data'!$H$13,0,10*ROW('Hygiene Data'!H84)))</f>
        <v/>
      </c>
      <c r="ED90" s="370" t="str">
        <f ca="1">+IF(OFFSET('Hygiene Data'!$I$11,0,10*ROW('Hygiene Data'!I84))="","",OFFSET('Hygiene Data'!$I$11,0,10*ROW('Hygiene Data'!I84)))</f>
        <v/>
      </c>
      <c r="EE90" s="370" t="str">
        <f ca="1">+IF(OFFSET('Hygiene Data'!$I$12,0,10*ROW('Hygiene Data'!I84))="","",OFFSET('Hygiene Data'!$I$12,0,10*ROW('Hygiene Data'!I84)))</f>
        <v/>
      </c>
      <c r="EF90" s="370" t="str">
        <f ca="1">+IF(OFFSET('Hygiene Data'!$I$13,0,10*ROW('Hygiene Data'!I84))="","",OFFSET('Hygiene Data'!$I$13,0,10*ROW('Hygiene Data'!I84)))</f>
        <v/>
      </c>
    </row>
    <row r="91" spans="1:136" x14ac:dyDescent="0.25">
      <c r="A91" s="479" t="str">
        <f ca="1">+IF(OFFSET('Water Data'!$B$2,0,10*ROW('Water Data'!E85))="","",OFFSET('Water Data'!$B$2,0,10*ROW('Water Data'!E85)))</f>
        <v/>
      </c>
      <c r="B91" s="47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6" t="str">
        <f t="shared" ca="1" si="1"/>
        <v/>
      </c>
      <c r="D91" s="50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0" t="str">
        <f ca="1">+IF(OFFSET('Water Data'!$D$27,0,10*ROW('Water Data'!D85))="","",OFFSET('Water Data'!$D$27,0,10*ROW('Water Data'!D85)))</f>
        <v/>
      </c>
      <c r="BT91" s="370" t="str">
        <f ca="1">+IF(OFFSET('Water Data'!$D$28,0,10*ROW('Water Data'!D85))="","",OFFSET('Water Data'!$D$28,0,10*ROW('Water Data'!D85)))</f>
        <v/>
      </c>
      <c r="BU91" s="370" t="str">
        <f ca="1">+IF(OFFSET('Water Data'!$D$29,0,10*ROW('Water Data'!D85))="","",OFFSET('Water Data'!$D$29,0,10*ROW('Water Data'!D85)))</f>
        <v/>
      </c>
      <c r="BV91" s="370" t="str">
        <f ca="1">+IF(OFFSET('Water Data'!$E$27,0,10*ROW('Water Data'!E85))="","",OFFSET('Water Data'!$E$27,0,10*ROW('Water Data'!E85)))</f>
        <v/>
      </c>
      <c r="BW91" s="370" t="str">
        <f ca="1">+IF(OFFSET('Water Data'!$E$28,0,10*ROW('Water Data'!E85))="","",OFFSET('Water Data'!$E$28,0,10*ROW('Water Data'!E85)))</f>
        <v/>
      </c>
      <c r="BX91" s="370" t="str">
        <f ca="1">+IF(OFFSET('Water Data'!$E$29,0,10*ROW('Water Data'!E85))="","",OFFSET('Water Data'!$E$29,0,10*ROW('Water Data'!E85)))</f>
        <v/>
      </c>
      <c r="BY91" s="370" t="str">
        <f ca="1">+IF(OFFSET('Water Data'!$F$27,0,10*ROW('Water Data'!F85))="","",OFFSET('Water Data'!$F$27,0,10*ROW('Water Data'!F85)))</f>
        <v/>
      </c>
      <c r="BZ91" s="370" t="str">
        <f ca="1">+IF(OFFSET('Water Data'!$F$28,0,10*ROW('Water Data'!F85))="","",OFFSET('Water Data'!$F$28,0,10*ROW('Water Data'!F85)))</f>
        <v/>
      </c>
      <c r="CA91" s="370" t="str">
        <f ca="1">+IF(OFFSET('Water Data'!$F$29,0,10*ROW('Water Data'!F85))="","",OFFSET('Water Data'!$F$29,0,10*ROW('Water Data'!F85)))</f>
        <v/>
      </c>
      <c r="CB91" s="370" t="str">
        <f ca="1">+IF(OFFSET('Water Data'!$G$27,0,10*ROW('Water Data'!G85))="","",OFFSET('Water Data'!$G$27,0,10*ROW('Water Data'!G85)))</f>
        <v/>
      </c>
      <c r="CC91" s="370" t="str">
        <f ca="1">+IF(OFFSET('Water Data'!$G$28,0,10*ROW('Water Data'!G85))="","",OFFSET('Water Data'!$G$28,0,10*ROW('Water Data'!G85)))</f>
        <v/>
      </c>
      <c r="CD91" s="370" t="str">
        <f ca="1">+IF(OFFSET('Water Data'!$G$29,0,10*ROW('Water Data'!G85))="","",OFFSET('Water Data'!$G$29,0,10*ROW('Water Data'!G85)))</f>
        <v/>
      </c>
      <c r="CE91" s="370" t="str">
        <f ca="1">+IF(OFFSET('Water Data'!$H$27,0,10*ROW('Water Data'!H85))="","",OFFSET('Water Data'!$H$27,0,10*ROW('Water Data'!H85)))</f>
        <v/>
      </c>
      <c r="CF91" s="370" t="str">
        <f ca="1">+IF(OFFSET('Water Data'!$H$28,0,10*ROW('Water Data'!H85))="","",OFFSET('Water Data'!$H$28,0,10*ROW('Water Data'!H85)))</f>
        <v/>
      </c>
      <c r="CG91" s="370" t="str">
        <f ca="1">+IF(OFFSET('Water Data'!$H$29,0,10*ROW('Water Data'!H85))="","",OFFSET('Water Data'!$H$29,0,10*ROW('Water Data'!H85)))</f>
        <v/>
      </c>
      <c r="CH91" s="370" t="str">
        <f ca="1">+IF(OFFSET('Water Data'!$I$27,0,10*ROW('Water Data'!I85))="","",OFFSET('Water Data'!$I$27,0,10*ROW('Water Data'!I85)))</f>
        <v/>
      </c>
      <c r="CI91" s="370" t="str">
        <f ca="1">+IF(OFFSET('Water Data'!$I$28,0,10*ROW('Water Data'!I85))="","",OFFSET('Water Data'!$I$28,0,10*ROW('Water Data'!I85)))</f>
        <v/>
      </c>
      <c r="CJ91" s="370" t="str">
        <f ca="1">+IF(OFFSET('Water Data'!$I$29,0,10*ROW('Water Data'!I85))="","",OFFSET('Water Data'!$I$29,0,10*ROW('Water Data'!I85)))</f>
        <v/>
      </c>
      <c r="CK91" s="370" t="str">
        <f ca="1">+IF(OFFSET('Sanitation Data'!$D$28,0,10*ROW('Sanitation Data'!D85))="","",OFFSET('Sanitation Data'!$D$28,0,10*ROW('Sanitation Data'!D85)))</f>
        <v/>
      </c>
      <c r="CL91" s="370" t="str">
        <f ca="1">+IF(OFFSET('Sanitation Data'!$D$29,0,10*ROW('Sanitation Data'!D85))="","",OFFSET('Sanitation Data'!$D$29,0,10*ROW('Sanitation Data'!D85)))</f>
        <v/>
      </c>
      <c r="CM91" s="370" t="str">
        <f ca="1">+IF(OFFSET('Sanitation Data'!$D$30,0,10*ROW('Sanitation Data'!D85))="","",OFFSET('Sanitation Data'!$D$30,0,10*ROW('Sanitation Data'!D85)))</f>
        <v/>
      </c>
      <c r="CN91" s="370" t="str">
        <f ca="1">+IF(OFFSET('Sanitation Data'!$D$31,0,10*ROW('Sanitation Data'!D85))="","",OFFSET('Sanitation Data'!$D$31,0,10*ROW('Sanitation Data'!D85)))</f>
        <v/>
      </c>
      <c r="CO91" s="370" t="str">
        <f ca="1">+IF(OFFSET('Sanitation Data'!$D$32,0,10*ROW('Sanitation Data'!D85))="","",OFFSET('Sanitation Data'!$D$32,0,10*ROW('Sanitation Data'!D85)))</f>
        <v/>
      </c>
      <c r="CP91" s="370" t="str">
        <f ca="1">+IF(OFFSET('Sanitation Data'!$E$28,0,10*ROW('Sanitation Data'!E85))="","",OFFSET('Sanitation Data'!$E$28,0,10*ROW('Sanitation Data'!E85)))</f>
        <v/>
      </c>
      <c r="CQ91" s="370" t="str">
        <f ca="1">+IF(OFFSET('Sanitation Data'!$E$29,0,10*ROW('Sanitation Data'!E85))="","",OFFSET('Sanitation Data'!$E$29,0,10*ROW('Sanitation Data'!E85)))</f>
        <v/>
      </c>
      <c r="CR91" s="370" t="str">
        <f ca="1">+IF(OFFSET('Sanitation Data'!$E$30,0,10*ROW('Sanitation Data'!E85))="","",OFFSET('Sanitation Data'!$E$30,0,10*ROW('Sanitation Data'!E85)))</f>
        <v/>
      </c>
      <c r="CS91" s="370" t="str">
        <f ca="1">+IF(OFFSET('Sanitation Data'!$E$31,0,10*ROW('Sanitation Data'!E85))="","",OFFSET('Sanitation Data'!$E$31,0,10*ROW('Sanitation Data'!E85)))</f>
        <v/>
      </c>
      <c r="CT91" s="370" t="str">
        <f ca="1">+IF(OFFSET('Sanitation Data'!$E$32,0,10*ROW('Sanitation Data'!E85))="","",OFFSET('Sanitation Data'!$E$32,0,10*ROW('Sanitation Data'!E85)))</f>
        <v/>
      </c>
      <c r="CU91" s="370" t="str">
        <f ca="1">+IF(OFFSET('Sanitation Data'!$F$28,0,10*ROW('Sanitation Data'!F85))="","",OFFSET('Sanitation Data'!$F$28,0,10*ROW('Sanitation Data'!F85)))</f>
        <v/>
      </c>
      <c r="CV91" s="370" t="str">
        <f ca="1">+IF(OFFSET('Sanitation Data'!$F$29,0,10*ROW('Sanitation Data'!F85))="","",OFFSET('Sanitation Data'!$F$29,0,10*ROW('Sanitation Data'!F85)))</f>
        <v/>
      </c>
      <c r="CW91" s="370" t="str">
        <f ca="1">+IF(OFFSET('Sanitation Data'!$F$30,0,10*ROW('Sanitation Data'!F85))="","",OFFSET('Sanitation Data'!$F$30,0,10*ROW('Sanitation Data'!F85)))</f>
        <v/>
      </c>
      <c r="CX91" s="370" t="str">
        <f ca="1">+IF(OFFSET('Sanitation Data'!$F$31,0,10*ROW('Sanitation Data'!F85))="","",OFFSET('Sanitation Data'!$F$31,0,10*ROW('Sanitation Data'!F85)))</f>
        <v/>
      </c>
      <c r="CY91" s="370" t="str">
        <f ca="1">+IF(OFFSET('Sanitation Data'!$F$32,0,10*ROW('Sanitation Data'!F85))="","",OFFSET('Sanitation Data'!$F$32,0,10*ROW('Sanitation Data'!F85)))</f>
        <v/>
      </c>
      <c r="CZ91" s="370" t="str">
        <f ca="1">+IF(OFFSET('Sanitation Data'!$G$28,0,10*ROW('Sanitation Data'!G85))="","",OFFSET('Sanitation Data'!$G$28,0,10*ROW('Sanitation Data'!G85)))</f>
        <v/>
      </c>
      <c r="DA91" s="370" t="str">
        <f ca="1">+IF(OFFSET('Sanitation Data'!$G$29,0,10*ROW('Sanitation Data'!G85))="","",OFFSET('Sanitation Data'!$G$29,0,10*ROW('Sanitation Data'!G85)))</f>
        <v/>
      </c>
      <c r="DB91" s="370" t="str">
        <f ca="1">+IF(OFFSET('Sanitation Data'!$G$30,0,10*ROW('Sanitation Data'!G85))="","",OFFSET('Sanitation Data'!$G$30,0,10*ROW('Sanitation Data'!G85)))</f>
        <v/>
      </c>
      <c r="DC91" s="370" t="str">
        <f ca="1">+IF(OFFSET('Sanitation Data'!$G$31,0,10*ROW('Sanitation Data'!G85))="","",OFFSET('Sanitation Data'!$G$31,0,10*ROW('Sanitation Data'!G85)))</f>
        <v/>
      </c>
      <c r="DD91" s="370" t="str">
        <f ca="1">+IF(OFFSET('Sanitation Data'!$G$32,0,10*ROW('Sanitation Data'!G85))="","",OFFSET('Sanitation Data'!$G$32,0,10*ROW('Sanitation Data'!G85)))</f>
        <v/>
      </c>
      <c r="DE91" s="370" t="str">
        <f ca="1">+IF(OFFSET('Sanitation Data'!$H$28,0,10*ROW('Sanitation Data'!H85))="","",OFFSET('Sanitation Data'!$H$28,0,10*ROW('Sanitation Data'!H85)))</f>
        <v/>
      </c>
      <c r="DF91" s="370" t="str">
        <f ca="1">+IF(OFFSET('Sanitation Data'!$H$29,0,10*ROW('Sanitation Data'!H85))="","",OFFSET('Sanitation Data'!$H$29,0,10*ROW('Sanitation Data'!H85)))</f>
        <v/>
      </c>
      <c r="DG91" s="370" t="str">
        <f ca="1">+IF(OFFSET('Sanitation Data'!$H$30,0,10*ROW('Sanitation Data'!H85))="","",OFFSET('Sanitation Data'!$H$30,0,10*ROW('Sanitation Data'!H85)))</f>
        <v/>
      </c>
      <c r="DH91" s="370" t="str">
        <f ca="1">+IF(OFFSET('Sanitation Data'!$H$31,0,10*ROW('Sanitation Data'!H85))="","",OFFSET('Sanitation Data'!$H$31,0,10*ROW('Sanitation Data'!H85)))</f>
        <v/>
      </c>
      <c r="DI91" s="370" t="str">
        <f ca="1">+IF(OFFSET('Sanitation Data'!$H$32,0,10*ROW('Sanitation Data'!H85))="","",OFFSET('Sanitation Data'!$H$32,0,10*ROW('Sanitation Data'!H85)))</f>
        <v/>
      </c>
      <c r="DJ91" s="370" t="str">
        <f ca="1">+IF(OFFSET('Sanitation Data'!$I$28,0,10*ROW('Sanitation Data'!I85))="","",OFFSET('Sanitation Data'!$I$28,0,10*ROW('Sanitation Data'!I85)))</f>
        <v/>
      </c>
      <c r="DK91" s="370" t="str">
        <f ca="1">+IF(OFFSET('Sanitation Data'!$I$29,0,10*ROW('Sanitation Data'!I85))="","",OFFSET('Sanitation Data'!$I$29,0,10*ROW('Sanitation Data'!I85)))</f>
        <v/>
      </c>
      <c r="DL91" s="370" t="str">
        <f ca="1">+IF(OFFSET('Sanitation Data'!$I$30,0,10*ROW('Sanitation Data'!I85))="","",OFFSET('Sanitation Data'!$I$30,0,10*ROW('Sanitation Data'!I85)))</f>
        <v/>
      </c>
      <c r="DM91" s="370" t="str">
        <f ca="1">+IF(OFFSET('Sanitation Data'!$I$31,0,10*ROW('Sanitation Data'!I85))="","",OFFSET('Sanitation Data'!$I$31,0,10*ROW('Sanitation Data'!I85)))</f>
        <v/>
      </c>
      <c r="DN91" s="370" t="str">
        <f ca="1">+IF(OFFSET('Sanitation Data'!$I$32,0,10*ROW('Sanitation Data'!I85))="","",OFFSET('Sanitation Data'!$I$32,0,10*ROW('Sanitation Data'!I85)))</f>
        <v/>
      </c>
      <c r="DO91" s="370" t="str">
        <f ca="1">+IF(OFFSET('Hygiene Data'!$D$11,0,10*ROW('Hygiene Data'!D85))="","",OFFSET('Hygiene Data'!$D$11,0,10*ROW('Hygiene Data'!D85)))</f>
        <v/>
      </c>
      <c r="DP91" s="370" t="str">
        <f ca="1">+IF(OFFSET('Hygiene Data'!$D$12,0,10*ROW('Hygiene Data'!D85))="","",OFFSET('Hygiene Data'!$D$12,0,10*ROW('Hygiene Data'!D85)))</f>
        <v/>
      </c>
      <c r="DQ91" s="370" t="str">
        <f ca="1">+IF(OFFSET('Hygiene Data'!$D$13,0,10*ROW('Hygiene Data'!D85))="","",OFFSET('Hygiene Data'!$D$13,0,10*ROW('Hygiene Data'!D85)))</f>
        <v/>
      </c>
      <c r="DR91" s="370" t="str">
        <f ca="1">+IF(OFFSET('Hygiene Data'!$E$11,0,10*ROW('Hygiene Data'!E85))="","",OFFSET('Hygiene Data'!$E$11,0,10*ROW('Hygiene Data'!E85)))</f>
        <v/>
      </c>
      <c r="DS91" s="370" t="str">
        <f ca="1">+IF(OFFSET('Hygiene Data'!$E$12,0,10*ROW('Hygiene Data'!E85))="","",OFFSET('Hygiene Data'!$E$12,0,10*ROW('Hygiene Data'!E85)))</f>
        <v/>
      </c>
      <c r="DT91" s="370" t="str">
        <f ca="1">+IF(OFFSET('Hygiene Data'!$E$13,0,10*ROW('Hygiene Data'!E85))="","",OFFSET('Hygiene Data'!$E$13,0,10*ROW('Hygiene Data'!E85)))</f>
        <v/>
      </c>
      <c r="DU91" s="370" t="str">
        <f ca="1">+IF(OFFSET('Hygiene Data'!$F$11,0,10*ROW('Hygiene Data'!F85))="","",OFFSET('Hygiene Data'!$F$11,0,10*ROW('Hygiene Data'!F85)))</f>
        <v/>
      </c>
      <c r="DV91" s="370" t="str">
        <f ca="1">+IF(OFFSET('Hygiene Data'!$F$12,0,10*ROW('Hygiene Data'!F85))="","",OFFSET('Hygiene Data'!$F$12,0,10*ROW('Hygiene Data'!F85)))</f>
        <v/>
      </c>
      <c r="DW91" s="370" t="str">
        <f ca="1">+IF(OFFSET('Hygiene Data'!$F$13,0,10*ROW('Hygiene Data'!F85))="","",OFFSET('Hygiene Data'!$F$13,0,10*ROW('Hygiene Data'!F85)))</f>
        <v/>
      </c>
      <c r="DX91" s="370" t="str">
        <f ca="1">+IF(OFFSET('Hygiene Data'!$G$11,0,10*ROW('Hygiene Data'!G85))="","",OFFSET('Hygiene Data'!$G$11,0,10*ROW('Hygiene Data'!G85)))</f>
        <v/>
      </c>
      <c r="DY91" s="370" t="str">
        <f ca="1">+IF(OFFSET('Hygiene Data'!$G$12,0,10*ROW('Hygiene Data'!G85))="","",OFFSET('Hygiene Data'!$G$12,0,10*ROW('Hygiene Data'!G85)))</f>
        <v/>
      </c>
      <c r="DZ91" s="370" t="str">
        <f ca="1">+IF(OFFSET('Hygiene Data'!$G$13,0,10*ROW('Hygiene Data'!G85))="","",OFFSET('Hygiene Data'!$G$13,0,10*ROW('Hygiene Data'!G85)))</f>
        <v/>
      </c>
      <c r="EA91" s="370" t="str">
        <f ca="1">+IF(OFFSET('Hygiene Data'!$H$11,0,10*ROW('Hygiene Data'!H85))="","",OFFSET('Hygiene Data'!$H$11,0,10*ROW('Hygiene Data'!H85)))</f>
        <v/>
      </c>
      <c r="EB91" s="370" t="str">
        <f ca="1">+IF(OFFSET('Hygiene Data'!$H$12,0,10*ROW('Hygiene Data'!H85))="","",OFFSET('Hygiene Data'!$H$12,0,10*ROW('Hygiene Data'!H85)))</f>
        <v/>
      </c>
      <c r="EC91" s="370" t="str">
        <f ca="1">+IF(OFFSET('Hygiene Data'!$H$13,0,10*ROW('Hygiene Data'!H85))="","",OFFSET('Hygiene Data'!$H$13,0,10*ROW('Hygiene Data'!H85)))</f>
        <v/>
      </c>
      <c r="ED91" s="370" t="str">
        <f ca="1">+IF(OFFSET('Hygiene Data'!$I$11,0,10*ROW('Hygiene Data'!I85))="","",OFFSET('Hygiene Data'!$I$11,0,10*ROW('Hygiene Data'!I85)))</f>
        <v/>
      </c>
      <c r="EE91" s="370" t="str">
        <f ca="1">+IF(OFFSET('Hygiene Data'!$I$12,0,10*ROW('Hygiene Data'!I85))="","",OFFSET('Hygiene Data'!$I$12,0,10*ROW('Hygiene Data'!I85)))</f>
        <v/>
      </c>
      <c r="EF91" s="370" t="str">
        <f ca="1">+IF(OFFSET('Hygiene Data'!$I$13,0,10*ROW('Hygiene Data'!I85))="","",OFFSET('Hygiene Data'!$I$13,0,10*ROW('Hygiene Data'!I85)))</f>
        <v/>
      </c>
    </row>
    <row r="92" spans="1:136" x14ac:dyDescent="0.25">
      <c r="A92" s="479" t="str">
        <f ca="1">+IF(OFFSET('Water Data'!$B$2,0,10*ROW('Water Data'!E86))="","",OFFSET('Water Data'!$B$2,0,10*ROW('Water Data'!E86)))</f>
        <v/>
      </c>
      <c r="B92" s="47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6" t="str">
        <f t="shared" ca="1" si="1"/>
        <v/>
      </c>
      <c r="D92" s="50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0" t="str">
        <f ca="1">+IF(OFFSET('Water Data'!$D$27,0,10*ROW('Water Data'!D86))="","",OFFSET('Water Data'!$D$27,0,10*ROW('Water Data'!D86)))</f>
        <v/>
      </c>
      <c r="BT92" s="370" t="str">
        <f ca="1">+IF(OFFSET('Water Data'!$D$28,0,10*ROW('Water Data'!D86))="","",OFFSET('Water Data'!$D$28,0,10*ROW('Water Data'!D86)))</f>
        <v/>
      </c>
      <c r="BU92" s="370" t="str">
        <f ca="1">+IF(OFFSET('Water Data'!$D$29,0,10*ROW('Water Data'!D86))="","",OFFSET('Water Data'!$D$29,0,10*ROW('Water Data'!D86)))</f>
        <v/>
      </c>
      <c r="BV92" s="370" t="str">
        <f ca="1">+IF(OFFSET('Water Data'!$E$27,0,10*ROW('Water Data'!E86))="","",OFFSET('Water Data'!$E$27,0,10*ROW('Water Data'!E86)))</f>
        <v/>
      </c>
      <c r="BW92" s="370" t="str">
        <f ca="1">+IF(OFFSET('Water Data'!$E$28,0,10*ROW('Water Data'!E86))="","",OFFSET('Water Data'!$E$28,0,10*ROW('Water Data'!E86)))</f>
        <v/>
      </c>
      <c r="BX92" s="370" t="str">
        <f ca="1">+IF(OFFSET('Water Data'!$E$29,0,10*ROW('Water Data'!E86))="","",OFFSET('Water Data'!$E$29,0,10*ROW('Water Data'!E86)))</f>
        <v/>
      </c>
      <c r="BY92" s="370" t="str">
        <f ca="1">+IF(OFFSET('Water Data'!$F$27,0,10*ROW('Water Data'!F86))="","",OFFSET('Water Data'!$F$27,0,10*ROW('Water Data'!F86)))</f>
        <v/>
      </c>
      <c r="BZ92" s="370" t="str">
        <f ca="1">+IF(OFFSET('Water Data'!$F$28,0,10*ROW('Water Data'!F86))="","",OFFSET('Water Data'!$F$28,0,10*ROW('Water Data'!F86)))</f>
        <v/>
      </c>
      <c r="CA92" s="370" t="str">
        <f ca="1">+IF(OFFSET('Water Data'!$F$29,0,10*ROW('Water Data'!F86))="","",OFFSET('Water Data'!$F$29,0,10*ROW('Water Data'!F86)))</f>
        <v/>
      </c>
      <c r="CB92" s="370" t="str">
        <f ca="1">+IF(OFFSET('Water Data'!$G$27,0,10*ROW('Water Data'!G86))="","",OFFSET('Water Data'!$G$27,0,10*ROW('Water Data'!G86)))</f>
        <v/>
      </c>
      <c r="CC92" s="370" t="str">
        <f ca="1">+IF(OFFSET('Water Data'!$G$28,0,10*ROW('Water Data'!G86))="","",OFFSET('Water Data'!$G$28,0,10*ROW('Water Data'!G86)))</f>
        <v/>
      </c>
      <c r="CD92" s="370" t="str">
        <f ca="1">+IF(OFFSET('Water Data'!$G$29,0,10*ROW('Water Data'!G86))="","",OFFSET('Water Data'!$G$29,0,10*ROW('Water Data'!G86)))</f>
        <v/>
      </c>
      <c r="CE92" s="370" t="str">
        <f ca="1">+IF(OFFSET('Water Data'!$H$27,0,10*ROW('Water Data'!H86))="","",OFFSET('Water Data'!$H$27,0,10*ROW('Water Data'!H86)))</f>
        <v/>
      </c>
      <c r="CF92" s="370" t="str">
        <f ca="1">+IF(OFFSET('Water Data'!$H$28,0,10*ROW('Water Data'!H86))="","",OFFSET('Water Data'!$H$28,0,10*ROW('Water Data'!H86)))</f>
        <v/>
      </c>
      <c r="CG92" s="370" t="str">
        <f ca="1">+IF(OFFSET('Water Data'!$H$29,0,10*ROW('Water Data'!H86))="","",OFFSET('Water Data'!$H$29,0,10*ROW('Water Data'!H86)))</f>
        <v/>
      </c>
      <c r="CH92" s="370" t="str">
        <f ca="1">+IF(OFFSET('Water Data'!$I$27,0,10*ROW('Water Data'!I86))="","",OFFSET('Water Data'!$I$27,0,10*ROW('Water Data'!I86)))</f>
        <v/>
      </c>
      <c r="CI92" s="370" t="str">
        <f ca="1">+IF(OFFSET('Water Data'!$I$28,0,10*ROW('Water Data'!I86))="","",OFFSET('Water Data'!$I$28,0,10*ROW('Water Data'!I86)))</f>
        <v/>
      </c>
      <c r="CJ92" s="370" t="str">
        <f ca="1">+IF(OFFSET('Water Data'!$I$29,0,10*ROW('Water Data'!I86))="","",OFFSET('Water Data'!$I$29,0,10*ROW('Water Data'!I86)))</f>
        <v/>
      </c>
      <c r="CK92" s="370" t="str">
        <f ca="1">+IF(OFFSET('Sanitation Data'!$D$28,0,10*ROW('Sanitation Data'!D86))="","",OFFSET('Sanitation Data'!$D$28,0,10*ROW('Sanitation Data'!D86)))</f>
        <v/>
      </c>
      <c r="CL92" s="370" t="str">
        <f ca="1">+IF(OFFSET('Sanitation Data'!$D$29,0,10*ROW('Sanitation Data'!D86))="","",OFFSET('Sanitation Data'!$D$29,0,10*ROW('Sanitation Data'!D86)))</f>
        <v/>
      </c>
      <c r="CM92" s="370" t="str">
        <f ca="1">+IF(OFFSET('Sanitation Data'!$D$30,0,10*ROW('Sanitation Data'!D86))="","",OFFSET('Sanitation Data'!$D$30,0,10*ROW('Sanitation Data'!D86)))</f>
        <v/>
      </c>
      <c r="CN92" s="370" t="str">
        <f ca="1">+IF(OFFSET('Sanitation Data'!$D$31,0,10*ROW('Sanitation Data'!D86))="","",OFFSET('Sanitation Data'!$D$31,0,10*ROW('Sanitation Data'!D86)))</f>
        <v/>
      </c>
      <c r="CO92" s="370" t="str">
        <f ca="1">+IF(OFFSET('Sanitation Data'!$D$32,0,10*ROW('Sanitation Data'!D86))="","",OFFSET('Sanitation Data'!$D$32,0,10*ROW('Sanitation Data'!D86)))</f>
        <v/>
      </c>
      <c r="CP92" s="370" t="str">
        <f ca="1">+IF(OFFSET('Sanitation Data'!$E$28,0,10*ROW('Sanitation Data'!E86))="","",OFFSET('Sanitation Data'!$E$28,0,10*ROW('Sanitation Data'!E86)))</f>
        <v/>
      </c>
      <c r="CQ92" s="370" t="str">
        <f ca="1">+IF(OFFSET('Sanitation Data'!$E$29,0,10*ROW('Sanitation Data'!E86))="","",OFFSET('Sanitation Data'!$E$29,0,10*ROW('Sanitation Data'!E86)))</f>
        <v/>
      </c>
      <c r="CR92" s="370" t="str">
        <f ca="1">+IF(OFFSET('Sanitation Data'!$E$30,0,10*ROW('Sanitation Data'!E86))="","",OFFSET('Sanitation Data'!$E$30,0,10*ROW('Sanitation Data'!E86)))</f>
        <v/>
      </c>
      <c r="CS92" s="370" t="str">
        <f ca="1">+IF(OFFSET('Sanitation Data'!$E$31,0,10*ROW('Sanitation Data'!E86))="","",OFFSET('Sanitation Data'!$E$31,0,10*ROW('Sanitation Data'!E86)))</f>
        <v/>
      </c>
      <c r="CT92" s="370" t="str">
        <f ca="1">+IF(OFFSET('Sanitation Data'!$E$32,0,10*ROW('Sanitation Data'!E86))="","",OFFSET('Sanitation Data'!$E$32,0,10*ROW('Sanitation Data'!E86)))</f>
        <v/>
      </c>
      <c r="CU92" s="370" t="str">
        <f ca="1">+IF(OFFSET('Sanitation Data'!$F$28,0,10*ROW('Sanitation Data'!F86))="","",OFFSET('Sanitation Data'!$F$28,0,10*ROW('Sanitation Data'!F86)))</f>
        <v/>
      </c>
      <c r="CV92" s="370" t="str">
        <f ca="1">+IF(OFFSET('Sanitation Data'!$F$29,0,10*ROW('Sanitation Data'!F86))="","",OFFSET('Sanitation Data'!$F$29,0,10*ROW('Sanitation Data'!F86)))</f>
        <v/>
      </c>
      <c r="CW92" s="370" t="str">
        <f ca="1">+IF(OFFSET('Sanitation Data'!$F$30,0,10*ROW('Sanitation Data'!F86))="","",OFFSET('Sanitation Data'!$F$30,0,10*ROW('Sanitation Data'!F86)))</f>
        <v/>
      </c>
      <c r="CX92" s="370" t="str">
        <f ca="1">+IF(OFFSET('Sanitation Data'!$F$31,0,10*ROW('Sanitation Data'!F86))="","",OFFSET('Sanitation Data'!$F$31,0,10*ROW('Sanitation Data'!F86)))</f>
        <v/>
      </c>
      <c r="CY92" s="370" t="str">
        <f ca="1">+IF(OFFSET('Sanitation Data'!$F$32,0,10*ROW('Sanitation Data'!F86))="","",OFFSET('Sanitation Data'!$F$32,0,10*ROW('Sanitation Data'!F86)))</f>
        <v/>
      </c>
      <c r="CZ92" s="370" t="str">
        <f ca="1">+IF(OFFSET('Sanitation Data'!$G$28,0,10*ROW('Sanitation Data'!G86))="","",OFFSET('Sanitation Data'!$G$28,0,10*ROW('Sanitation Data'!G86)))</f>
        <v/>
      </c>
      <c r="DA92" s="370" t="str">
        <f ca="1">+IF(OFFSET('Sanitation Data'!$G$29,0,10*ROW('Sanitation Data'!G86))="","",OFFSET('Sanitation Data'!$G$29,0,10*ROW('Sanitation Data'!G86)))</f>
        <v/>
      </c>
      <c r="DB92" s="370" t="str">
        <f ca="1">+IF(OFFSET('Sanitation Data'!$G$30,0,10*ROW('Sanitation Data'!G86))="","",OFFSET('Sanitation Data'!$G$30,0,10*ROW('Sanitation Data'!G86)))</f>
        <v/>
      </c>
      <c r="DC92" s="370" t="str">
        <f ca="1">+IF(OFFSET('Sanitation Data'!$G$31,0,10*ROW('Sanitation Data'!G86))="","",OFFSET('Sanitation Data'!$G$31,0,10*ROW('Sanitation Data'!G86)))</f>
        <v/>
      </c>
      <c r="DD92" s="370" t="str">
        <f ca="1">+IF(OFFSET('Sanitation Data'!$G$32,0,10*ROW('Sanitation Data'!G86))="","",OFFSET('Sanitation Data'!$G$32,0,10*ROW('Sanitation Data'!G86)))</f>
        <v/>
      </c>
      <c r="DE92" s="370" t="str">
        <f ca="1">+IF(OFFSET('Sanitation Data'!$H$28,0,10*ROW('Sanitation Data'!H86))="","",OFFSET('Sanitation Data'!$H$28,0,10*ROW('Sanitation Data'!H86)))</f>
        <v/>
      </c>
      <c r="DF92" s="370" t="str">
        <f ca="1">+IF(OFFSET('Sanitation Data'!$H$29,0,10*ROW('Sanitation Data'!H86))="","",OFFSET('Sanitation Data'!$H$29,0,10*ROW('Sanitation Data'!H86)))</f>
        <v/>
      </c>
      <c r="DG92" s="370" t="str">
        <f ca="1">+IF(OFFSET('Sanitation Data'!$H$30,0,10*ROW('Sanitation Data'!H86))="","",OFFSET('Sanitation Data'!$H$30,0,10*ROW('Sanitation Data'!H86)))</f>
        <v/>
      </c>
      <c r="DH92" s="370" t="str">
        <f ca="1">+IF(OFFSET('Sanitation Data'!$H$31,0,10*ROW('Sanitation Data'!H86))="","",OFFSET('Sanitation Data'!$H$31,0,10*ROW('Sanitation Data'!H86)))</f>
        <v/>
      </c>
      <c r="DI92" s="370" t="str">
        <f ca="1">+IF(OFFSET('Sanitation Data'!$H$32,0,10*ROW('Sanitation Data'!H86))="","",OFFSET('Sanitation Data'!$H$32,0,10*ROW('Sanitation Data'!H86)))</f>
        <v/>
      </c>
      <c r="DJ92" s="370" t="str">
        <f ca="1">+IF(OFFSET('Sanitation Data'!$I$28,0,10*ROW('Sanitation Data'!I86))="","",OFFSET('Sanitation Data'!$I$28,0,10*ROW('Sanitation Data'!I86)))</f>
        <v/>
      </c>
      <c r="DK92" s="370" t="str">
        <f ca="1">+IF(OFFSET('Sanitation Data'!$I$29,0,10*ROW('Sanitation Data'!I86))="","",OFFSET('Sanitation Data'!$I$29,0,10*ROW('Sanitation Data'!I86)))</f>
        <v/>
      </c>
      <c r="DL92" s="370" t="str">
        <f ca="1">+IF(OFFSET('Sanitation Data'!$I$30,0,10*ROW('Sanitation Data'!I86))="","",OFFSET('Sanitation Data'!$I$30,0,10*ROW('Sanitation Data'!I86)))</f>
        <v/>
      </c>
      <c r="DM92" s="370" t="str">
        <f ca="1">+IF(OFFSET('Sanitation Data'!$I$31,0,10*ROW('Sanitation Data'!I86))="","",OFFSET('Sanitation Data'!$I$31,0,10*ROW('Sanitation Data'!I86)))</f>
        <v/>
      </c>
      <c r="DN92" s="370" t="str">
        <f ca="1">+IF(OFFSET('Sanitation Data'!$I$32,0,10*ROW('Sanitation Data'!I86))="","",OFFSET('Sanitation Data'!$I$32,0,10*ROW('Sanitation Data'!I86)))</f>
        <v/>
      </c>
      <c r="DO92" s="370" t="str">
        <f ca="1">+IF(OFFSET('Hygiene Data'!$D$11,0,10*ROW('Hygiene Data'!D86))="","",OFFSET('Hygiene Data'!$D$11,0,10*ROW('Hygiene Data'!D86)))</f>
        <v/>
      </c>
      <c r="DP92" s="370" t="str">
        <f ca="1">+IF(OFFSET('Hygiene Data'!$D$12,0,10*ROW('Hygiene Data'!D86))="","",OFFSET('Hygiene Data'!$D$12,0,10*ROW('Hygiene Data'!D86)))</f>
        <v/>
      </c>
      <c r="DQ92" s="370" t="str">
        <f ca="1">+IF(OFFSET('Hygiene Data'!$D$13,0,10*ROW('Hygiene Data'!D86))="","",OFFSET('Hygiene Data'!$D$13,0,10*ROW('Hygiene Data'!D86)))</f>
        <v/>
      </c>
      <c r="DR92" s="370" t="str">
        <f ca="1">+IF(OFFSET('Hygiene Data'!$E$11,0,10*ROW('Hygiene Data'!E86))="","",OFFSET('Hygiene Data'!$E$11,0,10*ROW('Hygiene Data'!E86)))</f>
        <v/>
      </c>
      <c r="DS92" s="370" t="str">
        <f ca="1">+IF(OFFSET('Hygiene Data'!$E$12,0,10*ROW('Hygiene Data'!E86))="","",OFFSET('Hygiene Data'!$E$12,0,10*ROW('Hygiene Data'!E86)))</f>
        <v/>
      </c>
      <c r="DT92" s="370" t="str">
        <f ca="1">+IF(OFFSET('Hygiene Data'!$E$13,0,10*ROW('Hygiene Data'!E86))="","",OFFSET('Hygiene Data'!$E$13,0,10*ROW('Hygiene Data'!E86)))</f>
        <v/>
      </c>
      <c r="DU92" s="370" t="str">
        <f ca="1">+IF(OFFSET('Hygiene Data'!$F$11,0,10*ROW('Hygiene Data'!F86))="","",OFFSET('Hygiene Data'!$F$11,0,10*ROW('Hygiene Data'!F86)))</f>
        <v/>
      </c>
      <c r="DV92" s="370" t="str">
        <f ca="1">+IF(OFFSET('Hygiene Data'!$F$12,0,10*ROW('Hygiene Data'!F86))="","",OFFSET('Hygiene Data'!$F$12,0,10*ROW('Hygiene Data'!F86)))</f>
        <v/>
      </c>
      <c r="DW92" s="370" t="str">
        <f ca="1">+IF(OFFSET('Hygiene Data'!$F$13,0,10*ROW('Hygiene Data'!F86))="","",OFFSET('Hygiene Data'!$F$13,0,10*ROW('Hygiene Data'!F86)))</f>
        <v/>
      </c>
      <c r="DX92" s="370" t="str">
        <f ca="1">+IF(OFFSET('Hygiene Data'!$G$11,0,10*ROW('Hygiene Data'!G86))="","",OFFSET('Hygiene Data'!$G$11,0,10*ROW('Hygiene Data'!G86)))</f>
        <v/>
      </c>
      <c r="DY92" s="370" t="str">
        <f ca="1">+IF(OFFSET('Hygiene Data'!$G$12,0,10*ROW('Hygiene Data'!G86))="","",OFFSET('Hygiene Data'!$G$12,0,10*ROW('Hygiene Data'!G86)))</f>
        <v/>
      </c>
      <c r="DZ92" s="370" t="str">
        <f ca="1">+IF(OFFSET('Hygiene Data'!$G$13,0,10*ROW('Hygiene Data'!G86))="","",OFFSET('Hygiene Data'!$G$13,0,10*ROW('Hygiene Data'!G86)))</f>
        <v/>
      </c>
      <c r="EA92" s="370" t="str">
        <f ca="1">+IF(OFFSET('Hygiene Data'!$H$11,0,10*ROW('Hygiene Data'!H86))="","",OFFSET('Hygiene Data'!$H$11,0,10*ROW('Hygiene Data'!H86)))</f>
        <v/>
      </c>
      <c r="EB92" s="370" t="str">
        <f ca="1">+IF(OFFSET('Hygiene Data'!$H$12,0,10*ROW('Hygiene Data'!H86))="","",OFFSET('Hygiene Data'!$H$12,0,10*ROW('Hygiene Data'!H86)))</f>
        <v/>
      </c>
      <c r="EC92" s="370" t="str">
        <f ca="1">+IF(OFFSET('Hygiene Data'!$H$13,0,10*ROW('Hygiene Data'!H86))="","",OFFSET('Hygiene Data'!$H$13,0,10*ROW('Hygiene Data'!H86)))</f>
        <v/>
      </c>
      <c r="ED92" s="370" t="str">
        <f ca="1">+IF(OFFSET('Hygiene Data'!$I$11,0,10*ROW('Hygiene Data'!I86))="","",OFFSET('Hygiene Data'!$I$11,0,10*ROW('Hygiene Data'!I86)))</f>
        <v/>
      </c>
      <c r="EE92" s="370" t="str">
        <f ca="1">+IF(OFFSET('Hygiene Data'!$I$12,0,10*ROW('Hygiene Data'!I86))="","",OFFSET('Hygiene Data'!$I$12,0,10*ROW('Hygiene Data'!I86)))</f>
        <v/>
      </c>
      <c r="EF92" s="370" t="str">
        <f ca="1">+IF(OFFSET('Hygiene Data'!$I$13,0,10*ROW('Hygiene Data'!I86))="","",OFFSET('Hygiene Data'!$I$13,0,10*ROW('Hygiene Data'!I86)))</f>
        <v/>
      </c>
    </row>
    <row r="93" spans="1:136" x14ac:dyDescent="0.25">
      <c r="A93" s="479" t="str">
        <f ca="1">+IF(OFFSET('Water Data'!$B$2,0,10*ROW('Water Data'!E87))="","",OFFSET('Water Data'!$B$2,0,10*ROW('Water Data'!E87)))</f>
        <v/>
      </c>
      <c r="B93" s="47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6" t="str">
        <f t="shared" ca="1" si="1"/>
        <v/>
      </c>
      <c r="D93" s="50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0" t="str">
        <f ca="1">+IF(OFFSET('Water Data'!$D$27,0,10*ROW('Water Data'!D87))="","",OFFSET('Water Data'!$D$27,0,10*ROW('Water Data'!D87)))</f>
        <v/>
      </c>
      <c r="BT93" s="370" t="str">
        <f ca="1">+IF(OFFSET('Water Data'!$D$28,0,10*ROW('Water Data'!D87))="","",OFFSET('Water Data'!$D$28,0,10*ROW('Water Data'!D87)))</f>
        <v/>
      </c>
      <c r="BU93" s="370" t="str">
        <f ca="1">+IF(OFFSET('Water Data'!$D$29,0,10*ROW('Water Data'!D87))="","",OFFSET('Water Data'!$D$29,0,10*ROW('Water Data'!D87)))</f>
        <v/>
      </c>
      <c r="BV93" s="370" t="str">
        <f ca="1">+IF(OFFSET('Water Data'!$E$27,0,10*ROW('Water Data'!E87))="","",OFFSET('Water Data'!$E$27,0,10*ROW('Water Data'!E87)))</f>
        <v/>
      </c>
      <c r="BW93" s="370" t="str">
        <f ca="1">+IF(OFFSET('Water Data'!$E$28,0,10*ROW('Water Data'!E87))="","",OFFSET('Water Data'!$E$28,0,10*ROW('Water Data'!E87)))</f>
        <v/>
      </c>
      <c r="BX93" s="370" t="str">
        <f ca="1">+IF(OFFSET('Water Data'!$E$29,0,10*ROW('Water Data'!E87))="","",OFFSET('Water Data'!$E$29,0,10*ROW('Water Data'!E87)))</f>
        <v/>
      </c>
      <c r="BY93" s="370" t="str">
        <f ca="1">+IF(OFFSET('Water Data'!$F$27,0,10*ROW('Water Data'!F87))="","",OFFSET('Water Data'!$F$27,0,10*ROW('Water Data'!F87)))</f>
        <v/>
      </c>
      <c r="BZ93" s="370" t="str">
        <f ca="1">+IF(OFFSET('Water Data'!$F$28,0,10*ROW('Water Data'!F87))="","",OFFSET('Water Data'!$F$28,0,10*ROW('Water Data'!F87)))</f>
        <v/>
      </c>
      <c r="CA93" s="370" t="str">
        <f ca="1">+IF(OFFSET('Water Data'!$F$29,0,10*ROW('Water Data'!F87))="","",OFFSET('Water Data'!$F$29,0,10*ROW('Water Data'!F87)))</f>
        <v/>
      </c>
      <c r="CB93" s="370" t="str">
        <f ca="1">+IF(OFFSET('Water Data'!$G$27,0,10*ROW('Water Data'!G87))="","",OFFSET('Water Data'!$G$27,0,10*ROW('Water Data'!G87)))</f>
        <v/>
      </c>
      <c r="CC93" s="370" t="str">
        <f ca="1">+IF(OFFSET('Water Data'!$G$28,0,10*ROW('Water Data'!G87))="","",OFFSET('Water Data'!$G$28,0,10*ROW('Water Data'!G87)))</f>
        <v/>
      </c>
      <c r="CD93" s="370" t="str">
        <f ca="1">+IF(OFFSET('Water Data'!$G$29,0,10*ROW('Water Data'!G87))="","",OFFSET('Water Data'!$G$29,0,10*ROW('Water Data'!G87)))</f>
        <v/>
      </c>
      <c r="CE93" s="370" t="str">
        <f ca="1">+IF(OFFSET('Water Data'!$H$27,0,10*ROW('Water Data'!H87))="","",OFFSET('Water Data'!$H$27,0,10*ROW('Water Data'!H87)))</f>
        <v/>
      </c>
      <c r="CF93" s="370" t="str">
        <f ca="1">+IF(OFFSET('Water Data'!$H$28,0,10*ROW('Water Data'!H87))="","",OFFSET('Water Data'!$H$28,0,10*ROW('Water Data'!H87)))</f>
        <v/>
      </c>
      <c r="CG93" s="370" t="str">
        <f ca="1">+IF(OFFSET('Water Data'!$H$29,0,10*ROW('Water Data'!H87))="","",OFFSET('Water Data'!$H$29,0,10*ROW('Water Data'!H87)))</f>
        <v/>
      </c>
      <c r="CH93" s="370" t="str">
        <f ca="1">+IF(OFFSET('Water Data'!$I$27,0,10*ROW('Water Data'!I87))="","",OFFSET('Water Data'!$I$27,0,10*ROW('Water Data'!I87)))</f>
        <v/>
      </c>
      <c r="CI93" s="370" t="str">
        <f ca="1">+IF(OFFSET('Water Data'!$I$28,0,10*ROW('Water Data'!I87))="","",OFFSET('Water Data'!$I$28,0,10*ROW('Water Data'!I87)))</f>
        <v/>
      </c>
      <c r="CJ93" s="370" t="str">
        <f ca="1">+IF(OFFSET('Water Data'!$I$29,0,10*ROW('Water Data'!I87))="","",OFFSET('Water Data'!$I$29,0,10*ROW('Water Data'!I87)))</f>
        <v/>
      </c>
      <c r="CK93" s="370" t="str">
        <f ca="1">+IF(OFFSET('Sanitation Data'!$D$28,0,10*ROW('Sanitation Data'!D87))="","",OFFSET('Sanitation Data'!$D$28,0,10*ROW('Sanitation Data'!D87)))</f>
        <v/>
      </c>
      <c r="CL93" s="370" t="str">
        <f ca="1">+IF(OFFSET('Sanitation Data'!$D$29,0,10*ROW('Sanitation Data'!D87))="","",OFFSET('Sanitation Data'!$D$29,0,10*ROW('Sanitation Data'!D87)))</f>
        <v/>
      </c>
      <c r="CM93" s="370" t="str">
        <f ca="1">+IF(OFFSET('Sanitation Data'!$D$30,0,10*ROW('Sanitation Data'!D87))="","",OFFSET('Sanitation Data'!$D$30,0,10*ROW('Sanitation Data'!D87)))</f>
        <v/>
      </c>
      <c r="CN93" s="370" t="str">
        <f ca="1">+IF(OFFSET('Sanitation Data'!$D$31,0,10*ROW('Sanitation Data'!D87))="","",OFFSET('Sanitation Data'!$D$31,0,10*ROW('Sanitation Data'!D87)))</f>
        <v/>
      </c>
      <c r="CO93" s="370" t="str">
        <f ca="1">+IF(OFFSET('Sanitation Data'!$D$32,0,10*ROW('Sanitation Data'!D87))="","",OFFSET('Sanitation Data'!$D$32,0,10*ROW('Sanitation Data'!D87)))</f>
        <v/>
      </c>
      <c r="CP93" s="370" t="str">
        <f ca="1">+IF(OFFSET('Sanitation Data'!$E$28,0,10*ROW('Sanitation Data'!E87))="","",OFFSET('Sanitation Data'!$E$28,0,10*ROW('Sanitation Data'!E87)))</f>
        <v/>
      </c>
      <c r="CQ93" s="370" t="str">
        <f ca="1">+IF(OFFSET('Sanitation Data'!$E$29,0,10*ROW('Sanitation Data'!E87))="","",OFFSET('Sanitation Data'!$E$29,0,10*ROW('Sanitation Data'!E87)))</f>
        <v/>
      </c>
      <c r="CR93" s="370" t="str">
        <f ca="1">+IF(OFFSET('Sanitation Data'!$E$30,0,10*ROW('Sanitation Data'!E87))="","",OFFSET('Sanitation Data'!$E$30,0,10*ROW('Sanitation Data'!E87)))</f>
        <v/>
      </c>
      <c r="CS93" s="370" t="str">
        <f ca="1">+IF(OFFSET('Sanitation Data'!$E$31,0,10*ROW('Sanitation Data'!E87))="","",OFFSET('Sanitation Data'!$E$31,0,10*ROW('Sanitation Data'!E87)))</f>
        <v/>
      </c>
      <c r="CT93" s="370" t="str">
        <f ca="1">+IF(OFFSET('Sanitation Data'!$E$32,0,10*ROW('Sanitation Data'!E87))="","",OFFSET('Sanitation Data'!$E$32,0,10*ROW('Sanitation Data'!E87)))</f>
        <v/>
      </c>
      <c r="CU93" s="370" t="str">
        <f ca="1">+IF(OFFSET('Sanitation Data'!$F$28,0,10*ROW('Sanitation Data'!F87))="","",OFFSET('Sanitation Data'!$F$28,0,10*ROW('Sanitation Data'!F87)))</f>
        <v/>
      </c>
      <c r="CV93" s="370" t="str">
        <f ca="1">+IF(OFFSET('Sanitation Data'!$F$29,0,10*ROW('Sanitation Data'!F87))="","",OFFSET('Sanitation Data'!$F$29,0,10*ROW('Sanitation Data'!F87)))</f>
        <v/>
      </c>
      <c r="CW93" s="370" t="str">
        <f ca="1">+IF(OFFSET('Sanitation Data'!$F$30,0,10*ROW('Sanitation Data'!F87))="","",OFFSET('Sanitation Data'!$F$30,0,10*ROW('Sanitation Data'!F87)))</f>
        <v/>
      </c>
      <c r="CX93" s="370" t="str">
        <f ca="1">+IF(OFFSET('Sanitation Data'!$F$31,0,10*ROW('Sanitation Data'!F87))="","",OFFSET('Sanitation Data'!$F$31,0,10*ROW('Sanitation Data'!F87)))</f>
        <v/>
      </c>
      <c r="CY93" s="370" t="str">
        <f ca="1">+IF(OFFSET('Sanitation Data'!$F$32,0,10*ROW('Sanitation Data'!F87))="","",OFFSET('Sanitation Data'!$F$32,0,10*ROW('Sanitation Data'!F87)))</f>
        <v/>
      </c>
      <c r="CZ93" s="370" t="str">
        <f ca="1">+IF(OFFSET('Sanitation Data'!$G$28,0,10*ROW('Sanitation Data'!G87))="","",OFFSET('Sanitation Data'!$G$28,0,10*ROW('Sanitation Data'!G87)))</f>
        <v/>
      </c>
      <c r="DA93" s="370" t="str">
        <f ca="1">+IF(OFFSET('Sanitation Data'!$G$29,0,10*ROW('Sanitation Data'!G87))="","",OFFSET('Sanitation Data'!$G$29,0,10*ROW('Sanitation Data'!G87)))</f>
        <v/>
      </c>
      <c r="DB93" s="370" t="str">
        <f ca="1">+IF(OFFSET('Sanitation Data'!$G$30,0,10*ROW('Sanitation Data'!G87))="","",OFFSET('Sanitation Data'!$G$30,0,10*ROW('Sanitation Data'!G87)))</f>
        <v/>
      </c>
      <c r="DC93" s="370" t="str">
        <f ca="1">+IF(OFFSET('Sanitation Data'!$G$31,0,10*ROW('Sanitation Data'!G87))="","",OFFSET('Sanitation Data'!$G$31,0,10*ROW('Sanitation Data'!G87)))</f>
        <v/>
      </c>
      <c r="DD93" s="370" t="str">
        <f ca="1">+IF(OFFSET('Sanitation Data'!$G$32,0,10*ROW('Sanitation Data'!G87))="","",OFFSET('Sanitation Data'!$G$32,0,10*ROW('Sanitation Data'!G87)))</f>
        <v/>
      </c>
      <c r="DE93" s="370" t="str">
        <f ca="1">+IF(OFFSET('Sanitation Data'!$H$28,0,10*ROW('Sanitation Data'!H87))="","",OFFSET('Sanitation Data'!$H$28,0,10*ROW('Sanitation Data'!H87)))</f>
        <v/>
      </c>
      <c r="DF93" s="370" t="str">
        <f ca="1">+IF(OFFSET('Sanitation Data'!$H$29,0,10*ROW('Sanitation Data'!H87))="","",OFFSET('Sanitation Data'!$H$29,0,10*ROW('Sanitation Data'!H87)))</f>
        <v/>
      </c>
      <c r="DG93" s="370" t="str">
        <f ca="1">+IF(OFFSET('Sanitation Data'!$H$30,0,10*ROW('Sanitation Data'!H87))="","",OFFSET('Sanitation Data'!$H$30,0,10*ROW('Sanitation Data'!H87)))</f>
        <v/>
      </c>
      <c r="DH93" s="370" t="str">
        <f ca="1">+IF(OFFSET('Sanitation Data'!$H$31,0,10*ROW('Sanitation Data'!H87))="","",OFFSET('Sanitation Data'!$H$31,0,10*ROW('Sanitation Data'!H87)))</f>
        <v/>
      </c>
      <c r="DI93" s="370" t="str">
        <f ca="1">+IF(OFFSET('Sanitation Data'!$H$32,0,10*ROW('Sanitation Data'!H87))="","",OFFSET('Sanitation Data'!$H$32,0,10*ROW('Sanitation Data'!H87)))</f>
        <v/>
      </c>
      <c r="DJ93" s="370" t="str">
        <f ca="1">+IF(OFFSET('Sanitation Data'!$I$28,0,10*ROW('Sanitation Data'!I87))="","",OFFSET('Sanitation Data'!$I$28,0,10*ROW('Sanitation Data'!I87)))</f>
        <v/>
      </c>
      <c r="DK93" s="370" t="str">
        <f ca="1">+IF(OFFSET('Sanitation Data'!$I$29,0,10*ROW('Sanitation Data'!I87))="","",OFFSET('Sanitation Data'!$I$29,0,10*ROW('Sanitation Data'!I87)))</f>
        <v/>
      </c>
      <c r="DL93" s="370" t="str">
        <f ca="1">+IF(OFFSET('Sanitation Data'!$I$30,0,10*ROW('Sanitation Data'!I87))="","",OFFSET('Sanitation Data'!$I$30,0,10*ROW('Sanitation Data'!I87)))</f>
        <v/>
      </c>
      <c r="DM93" s="370" t="str">
        <f ca="1">+IF(OFFSET('Sanitation Data'!$I$31,0,10*ROW('Sanitation Data'!I87))="","",OFFSET('Sanitation Data'!$I$31,0,10*ROW('Sanitation Data'!I87)))</f>
        <v/>
      </c>
      <c r="DN93" s="370" t="str">
        <f ca="1">+IF(OFFSET('Sanitation Data'!$I$32,0,10*ROW('Sanitation Data'!I87))="","",OFFSET('Sanitation Data'!$I$32,0,10*ROW('Sanitation Data'!I87)))</f>
        <v/>
      </c>
      <c r="DO93" s="370" t="str">
        <f ca="1">+IF(OFFSET('Hygiene Data'!$D$11,0,10*ROW('Hygiene Data'!D87))="","",OFFSET('Hygiene Data'!$D$11,0,10*ROW('Hygiene Data'!D87)))</f>
        <v/>
      </c>
      <c r="DP93" s="370" t="str">
        <f ca="1">+IF(OFFSET('Hygiene Data'!$D$12,0,10*ROW('Hygiene Data'!D87))="","",OFFSET('Hygiene Data'!$D$12,0,10*ROW('Hygiene Data'!D87)))</f>
        <v/>
      </c>
      <c r="DQ93" s="370" t="str">
        <f ca="1">+IF(OFFSET('Hygiene Data'!$D$13,0,10*ROW('Hygiene Data'!D87))="","",OFFSET('Hygiene Data'!$D$13,0,10*ROW('Hygiene Data'!D87)))</f>
        <v/>
      </c>
      <c r="DR93" s="370" t="str">
        <f ca="1">+IF(OFFSET('Hygiene Data'!$E$11,0,10*ROW('Hygiene Data'!E87))="","",OFFSET('Hygiene Data'!$E$11,0,10*ROW('Hygiene Data'!E87)))</f>
        <v/>
      </c>
      <c r="DS93" s="370" t="str">
        <f ca="1">+IF(OFFSET('Hygiene Data'!$E$12,0,10*ROW('Hygiene Data'!E87))="","",OFFSET('Hygiene Data'!$E$12,0,10*ROW('Hygiene Data'!E87)))</f>
        <v/>
      </c>
      <c r="DT93" s="370" t="str">
        <f ca="1">+IF(OFFSET('Hygiene Data'!$E$13,0,10*ROW('Hygiene Data'!E87))="","",OFFSET('Hygiene Data'!$E$13,0,10*ROW('Hygiene Data'!E87)))</f>
        <v/>
      </c>
      <c r="DU93" s="370" t="str">
        <f ca="1">+IF(OFFSET('Hygiene Data'!$F$11,0,10*ROW('Hygiene Data'!F87))="","",OFFSET('Hygiene Data'!$F$11,0,10*ROW('Hygiene Data'!F87)))</f>
        <v/>
      </c>
      <c r="DV93" s="370" t="str">
        <f ca="1">+IF(OFFSET('Hygiene Data'!$F$12,0,10*ROW('Hygiene Data'!F87))="","",OFFSET('Hygiene Data'!$F$12,0,10*ROW('Hygiene Data'!F87)))</f>
        <v/>
      </c>
      <c r="DW93" s="370" t="str">
        <f ca="1">+IF(OFFSET('Hygiene Data'!$F$13,0,10*ROW('Hygiene Data'!F87))="","",OFFSET('Hygiene Data'!$F$13,0,10*ROW('Hygiene Data'!F87)))</f>
        <v/>
      </c>
      <c r="DX93" s="370" t="str">
        <f ca="1">+IF(OFFSET('Hygiene Data'!$G$11,0,10*ROW('Hygiene Data'!G87))="","",OFFSET('Hygiene Data'!$G$11,0,10*ROW('Hygiene Data'!G87)))</f>
        <v/>
      </c>
      <c r="DY93" s="370" t="str">
        <f ca="1">+IF(OFFSET('Hygiene Data'!$G$12,0,10*ROW('Hygiene Data'!G87))="","",OFFSET('Hygiene Data'!$G$12,0,10*ROW('Hygiene Data'!G87)))</f>
        <v/>
      </c>
      <c r="DZ93" s="370" t="str">
        <f ca="1">+IF(OFFSET('Hygiene Data'!$G$13,0,10*ROW('Hygiene Data'!G87))="","",OFFSET('Hygiene Data'!$G$13,0,10*ROW('Hygiene Data'!G87)))</f>
        <v/>
      </c>
      <c r="EA93" s="370" t="str">
        <f ca="1">+IF(OFFSET('Hygiene Data'!$H$11,0,10*ROW('Hygiene Data'!H87))="","",OFFSET('Hygiene Data'!$H$11,0,10*ROW('Hygiene Data'!H87)))</f>
        <v/>
      </c>
      <c r="EB93" s="370" t="str">
        <f ca="1">+IF(OFFSET('Hygiene Data'!$H$12,0,10*ROW('Hygiene Data'!H87))="","",OFFSET('Hygiene Data'!$H$12,0,10*ROW('Hygiene Data'!H87)))</f>
        <v/>
      </c>
      <c r="EC93" s="370" t="str">
        <f ca="1">+IF(OFFSET('Hygiene Data'!$H$13,0,10*ROW('Hygiene Data'!H87))="","",OFFSET('Hygiene Data'!$H$13,0,10*ROW('Hygiene Data'!H87)))</f>
        <v/>
      </c>
      <c r="ED93" s="370" t="str">
        <f ca="1">+IF(OFFSET('Hygiene Data'!$I$11,0,10*ROW('Hygiene Data'!I87))="","",OFFSET('Hygiene Data'!$I$11,0,10*ROW('Hygiene Data'!I87)))</f>
        <v/>
      </c>
      <c r="EE93" s="370" t="str">
        <f ca="1">+IF(OFFSET('Hygiene Data'!$I$12,0,10*ROW('Hygiene Data'!I87))="","",OFFSET('Hygiene Data'!$I$12,0,10*ROW('Hygiene Data'!I87)))</f>
        <v/>
      </c>
      <c r="EF93" s="370" t="str">
        <f ca="1">+IF(OFFSET('Hygiene Data'!$I$13,0,10*ROW('Hygiene Data'!I87))="","",OFFSET('Hygiene Data'!$I$13,0,10*ROW('Hygiene Data'!I87)))</f>
        <v/>
      </c>
    </row>
    <row r="94" spans="1:136" x14ac:dyDescent="0.25">
      <c r="A94" s="479" t="str">
        <f ca="1">+IF(OFFSET('Water Data'!$B$2,0,10*ROW('Water Data'!E88))="","",OFFSET('Water Data'!$B$2,0,10*ROW('Water Data'!E88)))</f>
        <v/>
      </c>
      <c r="B94" s="47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6" t="str">
        <f t="shared" ca="1" si="1"/>
        <v/>
      </c>
      <c r="D94" s="50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0" t="str">
        <f ca="1">+IF(OFFSET('Water Data'!$D$27,0,10*ROW('Water Data'!D88))="","",OFFSET('Water Data'!$D$27,0,10*ROW('Water Data'!D88)))</f>
        <v/>
      </c>
      <c r="BT94" s="370" t="str">
        <f ca="1">+IF(OFFSET('Water Data'!$D$28,0,10*ROW('Water Data'!D88))="","",OFFSET('Water Data'!$D$28,0,10*ROW('Water Data'!D88)))</f>
        <v/>
      </c>
      <c r="BU94" s="370" t="str">
        <f ca="1">+IF(OFFSET('Water Data'!$D$29,0,10*ROW('Water Data'!D88))="","",OFFSET('Water Data'!$D$29,0,10*ROW('Water Data'!D88)))</f>
        <v/>
      </c>
      <c r="BV94" s="370" t="str">
        <f ca="1">+IF(OFFSET('Water Data'!$E$27,0,10*ROW('Water Data'!E88))="","",OFFSET('Water Data'!$E$27,0,10*ROW('Water Data'!E88)))</f>
        <v/>
      </c>
      <c r="BW94" s="370" t="str">
        <f ca="1">+IF(OFFSET('Water Data'!$E$28,0,10*ROW('Water Data'!E88))="","",OFFSET('Water Data'!$E$28,0,10*ROW('Water Data'!E88)))</f>
        <v/>
      </c>
      <c r="BX94" s="370" t="str">
        <f ca="1">+IF(OFFSET('Water Data'!$E$29,0,10*ROW('Water Data'!E88))="","",OFFSET('Water Data'!$E$29,0,10*ROW('Water Data'!E88)))</f>
        <v/>
      </c>
      <c r="BY94" s="370" t="str">
        <f ca="1">+IF(OFFSET('Water Data'!$F$27,0,10*ROW('Water Data'!F88))="","",OFFSET('Water Data'!$F$27,0,10*ROW('Water Data'!F88)))</f>
        <v/>
      </c>
      <c r="BZ94" s="370" t="str">
        <f ca="1">+IF(OFFSET('Water Data'!$F$28,0,10*ROW('Water Data'!F88))="","",OFFSET('Water Data'!$F$28,0,10*ROW('Water Data'!F88)))</f>
        <v/>
      </c>
      <c r="CA94" s="370" t="str">
        <f ca="1">+IF(OFFSET('Water Data'!$F$29,0,10*ROW('Water Data'!F88))="","",OFFSET('Water Data'!$F$29,0,10*ROW('Water Data'!F88)))</f>
        <v/>
      </c>
      <c r="CB94" s="370" t="str">
        <f ca="1">+IF(OFFSET('Water Data'!$G$27,0,10*ROW('Water Data'!G88))="","",OFFSET('Water Data'!$G$27,0,10*ROW('Water Data'!G88)))</f>
        <v/>
      </c>
      <c r="CC94" s="370" t="str">
        <f ca="1">+IF(OFFSET('Water Data'!$G$28,0,10*ROW('Water Data'!G88))="","",OFFSET('Water Data'!$G$28,0,10*ROW('Water Data'!G88)))</f>
        <v/>
      </c>
      <c r="CD94" s="370" t="str">
        <f ca="1">+IF(OFFSET('Water Data'!$G$29,0,10*ROW('Water Data'!G88))="","",OFFSET('Water Data'!$G$29,0,10*ROW('Water Data'!G88)))</f>
        <v/>
      </c>
      <c r="CE94" s="370" t="str">
        <f ca="1">+IF(OFFSET('Water Data'!$H$27,0,10*ROW('Water Data'!H88))="","",OFFSET('Water Data'!$H$27,0,10*ROW('Water Data'!H88)))</f>
        <v/>
      </c>
      <c r="CF94" s="370" t="str">
        <f ca="1">+IF(OFFSET('Water Data'!$H$28,0,10*ROW('Water Data'!H88))="","",OFFSET('Water Data'!$H$28,0,10*ROW('Water Data'!H88)))</f>
        <v/>
      </c>
      <c r="CG94" s="370" t="str">
        <f ca="1">+IF(OFFSET('Water Data'!$H$29,0,10*ROW('Water Data'!H88))="","",OFFSET('Water Data'!$H$29,0,10*ROW('Water Data'!H88)))</f>
        <v/>
      </c>
      <c r="CH94" s="370" t="str">
        <f ca="1">+IF(OFFSET('Water Data'!$I$27,0,10*ROW('Water Data'!I88))="","",OFFSET('Water Data'!$I$27,0,10*ROW('Water Data'!I88)))</f>
        <v/>
      </c>
      <c r="CI94" s="370" t="str">
        <f ca="1">+IF(OFFSET('Water Data'!$I$28,0,10*ROW('Water Data'!I88))="","",OFFSET('Water Data'!$I$28,0,10*ROW('Water Data'!I88)))</f>
        <v/>
      </c>
      <c r="CJ94" s="370" t="str">
        <f ca="1">+IF(OFFSET('Water Data'!$I$29,0,10*ROW('Water Data'!I88))="","",OFFSET('Water Data'!$I$29,0,10*ROW('Water Data'!I88)))</f>
        <v/>
      </c>
      <c r="CK94" s="370" t="str">
        <f ca="1">+IF(OFFSET('Sanitation Data'!$D$28,0,10*ROW('Sanitation Data'!D88))="","",OFFSET('Sanitation Data'!$D$28,0,10*ROW('Sanitation Data'!D88)))</f>
        <v/>
      </c>
      <c r="CL94" s="370" t="str">
        <f ca="1">+IF(OFFSET('Sanitation Data'!$D$29,0,10*ROW('Sanitation Data'!D88))="","",OFFSET('Sanitation Data'!$D$29,0,10*ROW('Sanitation Data'!D88)))</f>
        <v/>
      </c>
      <c r="CM94" s="370" t="str">
        <f ca="1">+IF(OFFSET('Sanitation Data'!$D$30,0,10*ROW('Sanitation Data'!D88))="","",OFFSET('Sanitation Data'!$D$30,0,10*ROW('Sanitation Data'!D88)))</f>
        <v/>
      </c>
      <c r="CN94" s="370" t="str">
        <f ca="1">+IF(OFFSET('Sanitation Data'!$D$31,0,10*ROW('Sanitation Data'!D88))="","",OFFSET('Sanitation Data'!$D$31,0,10*ROW('Sanitation Data'!D88)))</f>
        <v/>
      </c>
      <c r="CO94" s="370" t="str">
        <f ca="1">+IF(OFFSET('Sanitation Data'!$D$32,0,10*ROW('Sanitation Data'!D88))="","",OFFSET('Sanitation Data'!$D$32,0,10*ROW('Sanitation Data'!D88)))</f>
        <v/>
      </c>
      <c r="CP94" s="370" t="str">
        <f ca="1">+IF(OFFSET('Sanitation Data'!$E$28,0,10*ROW('Sanitation Data'!E88))="","",OFFSET('Sanitation Data'!$E$28,0,10*ROW('Sanitation Data'!E88)))</f>
        <v/>
      </c>
      <c r="CQ94" s="370" t="str">
        <f ca="1">+IF(OFFSET('Sanitation Data'!$E$29,0,10*ROW('Sanitation Data'!E88))="","",OFFSET('Sanitation Data'!$E$29,0,10*ROW('Sanitation Data'!E88)))</f>
        <v/>
      </c>
      <c r="CR94" s="370" t="str">
        <f ca="1">+IF(OFFSET('Sanitation Data'!$E$30,0,10*ROW('Sanitation Data'!E88))="","",OFFSET('Sanitation Data'!$E$30,0,10*ROW('Sanitation Data'!E88)))</f>
        <v/>
      </c>
      <c r="CS94" s="370" t="str">
        <f ca="1">+IF(OFFSET('Sanitation Data'!$E$31,0,10*ROW('Sanitation Data'!E88))="","",OFFSET('Sanitation Data'!$E$31,0,10*ROW('Sanitation Data'!E88)))</f>
        <v/>
      </c>
      <c r="CT94" s="370" t="str">
        <f ca="1">+IF(OFFSET('Sanitation Data'!$E$32,0,10*ROW('Sanitation Data'!E88))="","",OFFSET('Sanitation Data'!$E$32,0,10*ROW('Sanitation Data'!E88)))</f>
        <v/>
      </c>
      <c r="CU94" s="370" t="str">
        <f ca="1">+IF(OFFSET('Sanitation Data'!$F$28,0,10*ROW('Sanitation Data'!F88))="","",OFFSET('Sanitation Data'!$F$28,0,10*ROW('Sanitation Data'!F88)))</f>
        <v/>
      </c>
      <c r="CV94" s="370" t="str">
        <f ca="1">+IF(OFFSET('Sanitation Data'!$F$29,0,10*ROW('Sanitation Data'!F88))="","",OFFSET('Sanitation Data'!$F$29,0,10*ROW('Sanitation Data'!F88)))</f>
        <v/>
      </c>
      <c r="CW94" s="370" t="str">
        <f ca="1">+IF(OFFSET('Sanitation Data'!$F$30,0,10*ROW('Sanitation Data'!F88))="","",OFFSET('Sanitation Data'!$F$30,0,10*ROW('Sanitation Data'!F88)))</f>
        <v/>
      </c>
      <c r="CX94" s="370" t="str">
        <f ca="1">+IF(OFFSET('Sanitation Data'!$F$31,0,10*ROW('Sanitation Data'!F88))="","",OFFSET('Sanitation Data'!$F$31,0,10*ROW('Sanitation Data'!F88)))</f>
        <v/>
      </c>
      <c r="CY94" s="370" t="str">
        <f ca="1">+IF(OFFSET('Sanitation Data'!$F$32,0,10*ROW('Sanitation Data'!F88))="","",OFFSET('Sanitation Data'!$F$32,0,10*ROW('Sanitation Data'!F88)))</f>
        <v/>
      </c>
      <c r="CZ94" s="370" t="str">
        <f ca="1">+IF(OFFSET('Sanitation Data'!$G$28,0,10*ROW('Sanitation Data'!G88))="","",OFFSET('Sanitation Data'!$G$28,0,10*ROW('Sanitation Data'!G88)))</f>
        <v/>
      </c>
      <c r="DA94" s="370" t="str">
        <f ca="1">+IF(OFFSET('Sanitation Data'!$G$29,0,10*ROW('Sanitation Data'!G88))="","",OFFSET('Sanitation Data'!$G$29,0,10*ROW('Sanitation Data'!G88)))</f>
        <v/>
      </c>
      <c r="DB94" s="370" t="str">
        <f ca="1">+IF(OFFSET('Sanitation Data'!$G$30,0,10*ROW('Sanitation Data'!G88))="","",OFFSET('Sanitation Data'!$G$30,0,10*ROW('Sanitation Data'!G88)))</f>
        <v/>
      </c>
      <c r="DC94" s="370" t="str">
        <f ca="1">+IF(OFFSET('Sanitation Data'!$G$31,0,10*ROW('Sanitation Data'!G88))="","",OFFSET('Sanitation Data'!$G$31,0,10*ROW('Sanitation Data'!G88)))</f>
        <v/>
      </c>
      <c r="DD94" s="370" t="str">
        <f ca="1">+IF(OFFSET('Sanitation Data'!$G$32,0,10*ROW('Sanitation Data'!G88))="","",OFFSET('Sanitation Data'!$G$32,0,10*ROW('Sanitation Data'!G88)))</f>
        <v/>
      </c>
      <c r="DE94" s="370" t="str">
        <f ca="1">+IF(OFFSET('Sanitation Data'!$H$28,0,10*ROW('Sanitation Data'!H88))="","",OFFSET('Sanitation Data'!$H$28,0,10*ROW('Sanitation Data'!H88)))</f>
        <v/>
      </c>
      <c r="DF94" s="370" t="str">
        <f ca="1">+IF(OFFSET('Sanitation Data'!$H$29,0,10*ROW('Sanitation Data'!H88))="","",OFFSET('Sanitation Data'!$H$29,0,10*ROW('Sanitation Data'!H88)))</f>
        <v/>
      </c>
      <c r="DG94" s="370" t="str">
        <f ca="1">+IF(OFFSET('Sanitation Data'!$H$30,0,10*ROW('Sanitation Data'!H88))="","",OFFSET('Sanitation Data'!$H$30,0,10*ROW('Sanitation Data'!H88)))</f>
        <v/>
      </c>
      <c r="DH94" s="370" t="str">
        <f ca="1">+IF(OFFSET('Sanitation Data'!$H$31,0,10*ROW('Sanitation Data'!H88))="","",OFFSET('Sanitation Data'!$H$31,0,10*ROW('Sanitation Data'!H88)))</f>
        <v/>
      </c>
      <c r="DI94" s="370" t="str">
        <f ca="1">+IF(OFFSET('Sanitation Data'!$H$32,0,10*ROW('Sanitation Data'!H88))="","",OFFSET('Sanitation Data'!$H$32,0,10*ROW('Sanitation Data'!H88)))</f>
        <v/>
      </c>
      <c r="DJ94" s="370" t="str">
        <f ca="1">+IF(OFFSET('Sanitation Data'!$I$28,0,10*ROW('Sanitation Data'!I88))="","",OFFSET('Sanitation Data'!$I$28,0,10*ROW('Sanitation Data'!I88)))</f>
        <v/>
      </c>
      <c r="DK94" s="370" t="str">
        <f ca="1">+IF(OFFSET('Sanitation Data'!$I$29,0,10*ROW('Sanitation Data'!I88))="","",OFFSET('Sanitation Data'!$I$29,0,10*ROW('Sanitation Data'!I88)))</f>
        <v/>
      </c>
      <c r="DL94" s="370" t="str">
        <f ca="1">+IF(OFFSET('Sanitation Data'!$I$30,0,10*ROW('Sanitation Data'!I88))="","",OFFSET('Sanitation Data'!$I$30,0,10*ROW('Sanitation Data'!I88)))</f>
        <v/>
      </c>
      <c r="DM94" s="370" t="str">
        <f ca="1">+IF(OFFSET('Sanitation Data'!$I$31,0,10*ROW('Sanitation Data'!I88))="","",OFFSET('Sanitation Data'!$I$31,0,10*ROW('Sanitation Data'!I88)))</f>
        <v/>
      </c>
      <c r="DN94" s="370" t="str">
        <f ca="1">+IF(OFFSET('Sanitation Data'!$I$32,0,10*ROW('Sanitation Data'!I88))="","",OFFSET('Sanitation Data'!$I$32,0,10*ROW('Sanitation Data'!I88)))</f>
        <v/>
      </c>
      <c r="DO94" s="370" t="str">
        <f ca="1">+IF(OFFSET('Hygiene Data'!$D$11,0,10*ROW('Hygiene Data'!D88))="","",OFFSET('Hygiene Data'!$D$11,0,10*ROW('Hygiene Data'!D88)))</f>
        <v/>
      </c>
      <c r="DP94" s="370" t="str">
        <f ca="1">+IF(OFFSET('Hygiene Data'!$D$12,0,10*ROW('Hygiene Data'!D88))="","",OFFSET('Hygiene Data'!$D$12,0,10*ROW('Hygiene Data'!D88)))</f>
        <v/>
      </c>
      <c r="DQ94" s="370" t="str">
        <f ca="1">+IF(OFFSET('Hygiene Data'!$D$13,0,10*ROW('Hygiene Data'!D88))="","",OFFSET('Hygiene Data'!$D$13,0,10*ROW('Hygiene Data'!D88)))</f>
        <v/>
      </c>
      <c r="DR94" s="370" t="str">
        <f ca="1">+IF(OFFSET('Hygiene Data'!$E$11,0,10*ROW('Hygiene Data'!E88))="","",OFFSET('Hygiene Data'!$E$11,0,10*ROW('Hygiene Data'!E88)))</f>
        <v/>
      </c>
      <c r="DS94" s="370" t="str">
        <f ca="1">+IF(OFFSET('Hygiene Data'!$E$12,0,10*ROW('Hygiene Data'!E88))="","",OFFSET('Hygiene Data'!$E$12,0,10*ROW('Hygiene Data'!E88)))</f>
        <v/>
      </c>
      <c r="DT94" s="370" t="str">
        <f ca="1">+IF(OFFSET('Hygiene Data'!$E$13,0,10*ROW('Hygiene Data'!E88))="","",OFFSET('Hygiene Data'!$E$13,0,10*ROW('Hygiene Data'!E88)))</f>
        <v/>
      </c>
      <c r="DU94" s="370" t="str">
        <f ca="1">+IF(OFFSET('Hygiene Data'!$F$11,0,10*ROW('Hygiene Data'!F88))="","",OFFSET('Hygiene Data'!$F$11,0,10*ROW('Hygiene Data'!F88)))</f>
        <v/>
      </c>
      <c r="DV94" s="370" t="str">
        <f ca="1">+IF(OFFSET('Hygiene Data'!$F$12,0,10*ROW('Hygiene Data'!F88))="","",OFFSET('Hygiene Data'!$F$12,0,10*ROW('Hygiene Data'!F88)))</f>
        <v/>
      </c>
      <c r="DW94" s="370" t="str">
        <f ca="1">+IF(OFFSET('Hygiene Data'!$F$13,0,10*ROW('Hygiene Data'!F88))="","",OFFSET('Hygiene Data'!$F$13,0,10*ROW('Hygiene Data'!F88)))</f>
        <v/>
      </c>
      <c r="DX94" s="370" t="str">
        <f ca="1">+IF(OFFSET('Hygiene Data'!$G$11,0,10*ROW('Hygiene Data'!G88))="","",OFFSET('Hygiene Data'!$G$11,0,10*ROW('Hygiene Data'!G88)))</f>
        <v/>
      </c>
      <c r="DY94" s="370" t="str">
        <f ca="1">+IF(OFFSET('Hygiene Data'!$G$12,0,10*ROW('Hygiene Data'!G88))="","",OFFSET('Hygiene Data'!$G$12,0,10*ROW('Hygiene Data'!G88)))</f>
        <v/>
      </c>
      <c r="DZ94" s="370" t="str">
        <f ca="1">+IF(OFFSET('Hygiene Data'!$G$13,0,10*ROW('Hygiene Data'!G88))="","",OFFSET('Hygiene Data'!$G$13,0,10*ROW('Hygiene Data'!G88)))</f>
        <v/>
      </c>
      <c r="EA94" s="370" t="str">
        <f ca="1">+IF(OFFSET('Hygiene Data'!$H$11,0,10*ROW('Hygiene Data'!H88))="","",OFFSET('Hygiene Data'!$H$11,0,10*ROW('Hygiene Data'!H88)))</f>
        <v/>
      </c>
      <c r="EB94" s="370" t="str">
        <f ca="1">+IF(OFFSET('Hygiene Data'!$H$12,0,10*ROW('Hygiene Data'!H88))="","",OFFSET('Hygiene Data'!$H$12,0,10*ROW('Hygiene Data'!H88)))</f>
        <v/>
      </c>
      <c r="EC94" s="370" t="str">
        <f ca="1">+IF(OFFSET('Hygiene Data'!$H$13,0,10*ROW('Hygiene Data'!H88))="","",OFFSET('Hygiene Data'!$H$13,0,10*ROW('Hygiene Data'!H88)))</f>
        <v/>
      </c>
      <c r="ED94" s="370" t="str">
        <f ca="1">+IF(OFFSET('Hygiene Data'!$I$11,0,10*ROW('Hygiene Data'!I88))="","",OFFSET('Hygiene Data'!$I$11,0,10*ROW('Hygiene Data'!I88)))</f>
        <v/>
      </c>
      <c r="EE94" s="370" t="str">
        <f ca="1">+IF(OFFSET('Hygiene Data'!$I$12,0,10*ROW('Hygiene Data'!I88))="","",OFFSET('Hygiene Data'!$I$12,0,10*ROW('Hygiene Data'!I88)))</f>
        <v/>
      </c>
      <c r="EF94" s="370" t="str">
        <f ca="1">+IF(OFFSET('Hygiene Data'!$I$13,0,10*ROW('Hygiene Data'!I88))="","",OFFSET('Hygiene Data'!$I$13,0,10*ROW('Hygiene Data'!I88)))</f>
        <v/>
      </c>
    </row>
    <row r="95" spans="1:136" x14ac:dyDescent="0.25">
      <c r="A95" s="479" t="str">
        <f ca="1">+IF(OFFSET('Water Data'!$B$2,0,10*ROW('Water Data'!E89))="","",OFFSET('Water Data'!$B$2,0,10*ROW('Water Data'!E89)))</f>
        <v/>
      </c>
      <c r="B95" s="47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6" t="str">
        <f t="shared" ca="1" si="1"/>
        <v/>
      </c>
      <c r="D95" s="50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0" t="str">
        <f ca="1">+IF(OFFSET('Water Data'!$D$27,0,10*ROW('Water Data'!D89))="","",OFFSET('Water Data'!$D$27,0,10*ROW('Water Data'!D89)))</f>
        <v/>
      </c>
      <c r="BT95" s="370" t="str">
        <f ca="1">+IF(OFFSET('Water Data'!$D$28,0,10*ROW('Water Data'!D89))="","",OFFSET('Water Data'!$D$28,0,10*ROW('Water Data'!D89)))</f>
        <v/>
      </c>
      <c r="BU95" s="370" t="str">
        <f ca="1">+IF(OFFSET('Water Data'!$D$29,0,10*ROW('Water Data'!D89))="","",OFFSET('Water Data'!$D$29,0,10*ROW('Water Data'!D89)))</f>
        <v/>
      </c>
      <c r="BV95" s="370" t="str">
        <f ca="1">+IF(OFFSET('Water Data'!$E$27,0,10*ROW('Water Data'!E89))="","",OFFSET('Water Data'!$E$27,0,10*ROW('Water Data'!E89)))</f>
        <v/>
      </c>
      <c r="BW95" s="370" t="str">
        <f ca="1">+IF(OFFSET('Water Data'!$E$28,0,10*ROW('Water Data'!E89))="","",OFFSET('Water Data'!$E$28,0,10*ROW('Water Data'!E89)))</f>
        <v/>
      </c>
      <c r="BX95" s="370" t="str">
        <f ca="1">+IF(OFFSET('Water Data'!$E$29,0,10*ROW('Water Data'!E89))="","",OFFSET('Water Data'!$E$29,0,10*ROW('Water Data'!E89)))</f>
        <v/>
      </c>
      <c r="BY95" s="370" t="str">
        <f ca="1">+IF(OFFSET('Water Data'!$F$27,0,10*ROW('Water Data'!F89))="","",OFFSET('Water Data'!$F$27,0,10*ROW('Water Data'!F89)))</f>
        <v/>
      </c>
      <c r="BZ95" s="370" t="str">
        <f ca="1">+IF(OFFSET('Water Data'!$F$28,0,10*ROW('Water Data'!F89))="","",OFFSET('Water Data'!$F$28,0,10*ROW('Water Data'!F89)))</f>
        <v/>
      </c>
      <c r="CA95" s="370" t="str">
        <f ca="1">+IF(OFFSET('Water Data'!$F$29,0,10*ROW('Water Data'!F89))="","",OFFSET('Water Data'!$F$29,0,10*ROW('Water Data'!F89)))</f>
        <v/>
      </c>
      <c r="CB95" s="370" t="str">
        <f ca="1">+IF(OFFSET('Water Data'!$G$27,0,10*ROW('Water Data'!G89))="","",OFFSET('Water Data'!$G$27,0,10*ROW('Water Data'!G89)))</f>
        <v/>
      </c>
      <c r="CC95" s="370" t="str">
        <f ca="1">+IF(OFFSET('Water Data'!$G$28,0,10*ROW('Water Data'!G89))="","",OFFSET('Water Data'!$G$28,0,10*ROW('Water Data'!G89)))</f>
        <v/>
      </c>
      <c r="CD95" s="370" t="str">
        <f ca="1">+IF(OFFSET('Water Data'!$G$29,0,10*ROW('Water Data'!G89))="","",OFFSET('Water Data'!$G$29,0,10*ROW('Water Data'!G89)))</f>
        <v/>
      </c>
      <c r="CE95" s="370" t="str">
        <f ca="1">+IF(OFFSET('Water Data'!$H$27,0,10*ROW('Water Data'!H89))="","",OFFSET('Water Data'!$H$27,0,10*ROW('Water Data'!H89)))</f>
        <v/>
      </c>
      <c r="CF95" s="370" t="str">
        <f ca="1">+IF(OFFSET('Water Data'!$H$28,0,10*ROW('Water Data'!H89))="","",OFFSET('Water Data'!$H$28,0,10*ROW('Water Data'!H89)))</f>
        <v/>
      </c>
      <c r="CG95" s="370" t="str">
        <f ca="1">+IF(OFFSET('Water Data'!$H$29,0,10*ROW('Water Data'!H89))="","",OFFSET('Water Data'!$H$29,0,10*ROW('Water Data'!H89)))</f>
        <v/>
      </c>
      <c r="CH95" s="370" t="str">
        <f ca="1">+IF(OFFSET('Water Data'!$I$27,0,10*ROW('Water Data'!I89))="","",OFFSET('Water Data'!$I$27,0,10*ROW('Water Data'!I89)))</f>
        <v/>
      </c>
      <c r="CI95" s="370" t="str">
        <f ca="1">+IF(OFFSET('Water Data'!$I$28,0,10*ROW('Water Data'!I89))="","",OFFSET('Water Data'!$I$28,0,10*ROW('Water Data'!I89)))</f>
        <v/>
      </c>
      <c r="CJ95" s="370" t="str">
        <f ca="1">+IF(OFFSET('Water Data'!$I$29,0,10*ROW('Water Data'!I89))="","",OFFSET('Water Data'!$I$29,0,10*ROW('Water Data'!I89)))</f>
        <v/>
      </c>
      <c r="CK95" s="370" t="str">
        <f ca="1">+IF(OFFSET('Sanitation Data'!$D$28,0,10*ROW('Sanitation Data'!D89))="","",OFFSET('Sanitation Data'!$D$28,0,10*ROW('Sanitation Data'!D89)))</f>
        <v/>
      </c>
      <c r="CL95" s="370" t="str">
        <f ca="1">+IF(OFFSET('Sanitation Data'!$D$29,0,10*ROW('Sanitation Data'!D89))="","",OFFSET('Sanitation Data'!$D$29,0,10*ROW('Sanitation Data'!D89)))</f>
        <v/>
      </c>
      <c r="CM95" s="370" t="str">
        <f ca="1">+IF(OFFSET('Sanitation Data'!$D$30,0,10*ROW('Sanitation Data'!D89))="","",OFFSET('Sanitation Data'!$D$30,0,10*ROW('Sanitation Data'!D89)))</f>
        <v/>
      </c>
      <c r="CN95" s="370" t="str">
        <f ca="1">+IF(OFFSET('Sanitation Data'!$D$31,0,10*ROW('Sanitation Data'!D89))="","",OFFSET('Sanitation Data'!$D$31,0,10*ROW('Sanitation Data'!D89)))</f>
        <v/>
      </c>
      <c r="CO95" s="370" t="str">
        <f ca="1">+IF(OFFSET('Sanitation Data'!$D$32,0,10*ROW('Sanitation Data'!D89))="","",OFFSET('Sanitation Data'!$D$32,0,10*ROW('Sanitation Data'!D89)))</f>
        <v/>
      </c>
      <c r="CP95" s="370" t="str">
        <f ca="1">+IF(OFFSET('Sanitation Data'!$E$28,0,10*ROW('Sanitation Data'!E89))="","",OFFSET('Sanitation Data'!$E$28,0,10*ROW('Sanitation Data'!E89)))</f>
        <v/>
      </c>
      <c r="CQ95" s="370" t="str">
        <f ca="1">+IF(OFFSET('Sanitation Data'!$E$29,0,10*ROW('Sanitation Data'!E89))="","",OFFSET('Sanitation Data'!$E$29,0,10*ROW('Sanitation Data'!E89)))</f>
        <v/>
      </c>
      <c r="CR95" s="370" t="str">
        <f ca="1">+IF(OFFSET('Sanitation Data'!$E$30,0,10*ROW('Sanitation Data'!E89))="","",OFFSET('Sanitation Data'!$E$30,0,10*ROW('Sanitation Data'!E89)))</f>
        <v/>
      </c>
      <c r="CS95" s="370" t="str">
        <f ca="1">+IF(OFFSET('Sanitation Data'!$E$31,0,10*ROW('Sanitation Data'!E89))="","",OFFSET('Sanitation Data'!$E$31,0,10*ROW('Sanitation Data'!E89)))</f>
        <v/>
      </c>
      <c r="CT95" s="370" t="str">
        <f ca="1">+IF(OFFSET('Sanitation Data'!$E$32,0,10*ROW('Sanitation Data'!E89))="","",OFFSET('Sanitation Data'!$E$32,0,10*ROW('Sanitation Data'!E89)))</f>
        <v/>
      </c>
      <c r="CU95" s="370" t="str">
        <f ca="1">+IF(OFFSET('Sanitation Data'!$F$28,0,10*ROW('Sanitation Data'!F89))="","",OFFSET('Sanitation Data'!$F$28,0,10*ROW('Sanitation Data'!F89)))</f>
        <v/>
      </c>
      <c r="CV95" s="370" t="str">
        <f ca="1">+IF(OFFSET('Sanitation Data'!$F$29,0,10*ROW('Sanitation Data'!F89))="","",OFFSET('Sanitation Data'!$F$29,0,10*ROW('Sanitation Data'!F89)))</f>
        <v/>
      </c>
      <c r="CW95" s="370" t="str">
        <f ca="1">+IF(OFFSET('Sanitation Data'!$F$30,0,10*ROW('Sanitation Data'!F89))="","",OFFSET('Sanitation Data'!$F$30,0,10*ROW('Sanitation Data'!F89)))</f>
        <v/>
      </c>
      <c r="CX95" s="370" t="str">
        <f ca="1">+IF(OFFSET('Sanitation Data'!$F$31,0,10*ROW('Sanitation Data'!F89))="","",OFFSET('Sanitation Data'!$F$31,0,10*ROW('Sanitation Data'!F89)))</f>
        <v/>
      </c>
      <c r="CY95" s="370" t="str">
        <f ca="1">+IF(OFFSET('Sanitation Data'!$F$32,0,10*ROW('Sanitation Data'!F89))="","",OFFSET('Sanitation Data'!$F$32,0,10*ROW('Sanitation Data'!F89)))</f>
        <v/>
      </c>
      <c r="CZ95" s="370" t="str">
        <f ca="1">+IF(OFFSET('Sanitation Data'!$G$28,0,10*ROW('Sanitation Data'!G89))="","",OFFSET('Sanitation Data'!$G$28,0,10*ROW('Sanitation Data'!G89)))</f>
        <v/>
      </c>
      <c r="DA95" s="370" t="str">
        <f ca="1">+IF(OFFSET('Sanitation Data'!$G$29,0,10*ROW('Sanitation Data'!G89))="","",OFFSET('Sanitation Data'!$G$29,0,10*ROW('Sanitation Data'!G89)))</f>
        <v/>
      </c>
      <c r="DB95" s="370" t="str">
        <f ca="1">+IF(OFFSET('Sanitation Data'!$G$30,0,10*ROW('Sanitation Data'!G89))="","",OFFSET('Sanitation Data'!$G$30,0,10*ROW('Sanitation Data'!G89)))</f>
        <v/>
      </c>
      <c r="DC95" s="370" t="str">
        <f ca="1">+IF(OFFSET('Sanitation Data'!$G$31,0,10*ROW('Sanitation Data'!G89))="","",OFFSET('Sanitation Data'!$G$31,0,10*ROW('Sanitation Data'!G89)))</f>
        <v/>
      </c>
      <c r="DD95" s="370" t="str">
        <f ca="1">+IF(OFFSET('Sanitation Data'!$G$32,0,10*ROW('Sanitation Data'!G89))="","",OFFSET('Sanitation Data'!$G$32,0,10*ROW('Sanitation Data'!G89)))</f>
        <v/>
      </c>
      <c r="DE95" s="370" t="str">
        <f ca="1">+IF(OFFSET('Sanitation Data'!$H$28,0,10*ROW('Sanitation Data'!H89))="","",OFFSET('Sanitation Data'!$H$28,0,10*ROW('Sanitation Data'!H89)))</f>
        <v/>
      </c>
      <c r="DF95" s="370" t="str">
        <f ca="1">+IF(OFFSET('Sanitation Data'!$H$29,0,10*ROW('Sanitation Data'!H89))="","",OFFSET('Sanitation Data'!$H$29,0,10*ROW('Sanitation Data'!H89)))</f>
        <v/>
      </c>
      <c r="DG95" s="370" t="str">
        <f ca="1">+IF(OFFSET('Sanitation Data'!$H$30,0,10*ROW('Sanitation Data'!H89))="","",OFFSET('Sanitation Data'!$H$30,0,10*ROW('Sanitation Data'!H89)))</f>
        <v/>
      </c>
      <c r="DH95" s="370" t="str">
        <f ca="1">+IF(OFFSET('Sanitation Data'!$H$31,0,10*ROW('Sanitation Data'!H89))="","",OFFSET('Sanitation Data'!$H$31,0,10*ROW('Sanitation Data'!H89)))</f>
        <v/>
      </c>
      <c r="DI95" s="370" t="str">
        <f ca="1">+IF(OFFSET('Sanitation Data'!$H$32,0,10*ROW('Sanitation Data'!H89))="","",OFFSET('Sanitation Data'!$H$32,0,10*ROW('Sanitation Data'!H89)))</f>
        <v/>
      </c>
      <c r="DJ95" s="370" t="str">
        <f ca="1">+IF(OFFSET('Sanitation Data'!$I$28,0,10*ROW('Sanitation Data'!I89))="","",OFFSET('Sanitation Data'!$I$28,0,10*ROW('Sanitation Data'!I89)))</f>
        <v/>
      </c>
      <c r="DK95" s="370" t="str">
        <f ca="1">+IF(OFFSET('Sanitation Data'!$I$29,0,10*ROW('Sanitation Data'!I89))="","",OFFSET('Sanitation Data'!$I$29,0,10*ROW('Sanitation Data'!I89)))</f>
        <v/>
      </c>
      <c r="DL95" s="370" t="str">
        <f ca="1">+IF(OFFSET('Sanitation Data'!$I$30,0,10*ROW('Sanitation Data'!I89))="","",OFFSET('Sanitation Data'!$I$30,0,10*ROW('Sanitation Data'!I89)))</f>
        <v/>
      </c>
      <c r="DM95" s="370" t="str">
        <f ca="1">+IF(OFFSET('Sanitation Data'!$I$31,0,10*ROW('Sanitation Data'!I89))="","",OFFSET('Sanitation Data'!$I$31,0,10*ROW('Sanitation Data'!I89)))</f>
        <v/>
      </c>
      <c r="DN95" s="370" t="str">
        <f ca="1">+IF(OFFSET('Sanitation Data'!$I$32,0,10*ROW('Sanitation Data'!I89))="","",OFFSET('Sanitation Data'!$I$32,0,10*ROW('Sanitation Data'!I89)))</f>
        <v/>
      </c>
      <c r="DO95" s="370" t="str">
        <f ca="1">+IF(OFFSET('Hygiene Data'!$D$11,0,10*ROW('Hygiene Data'!D89))="","",OFFSET('Hygiene Data'!$D$11,0,10*ROW('Hygiene Data'!D89)))</f>
        <v/>
      </c>
      <c r="DP95" s="370" t="str">
        <f ca="1">+IF(OFFSET('Hygiene Data'!$D$12,0,10*ROW('Hygiene Data'!D89))="","",OFFSET('Hygiene Data'!$D$12,0,10*ROW('Hygiene Data'!D89)))</f>
        <v/>
      </c>
      <c r="DQ95" s="370" t="str">
        <f ca="1">+IF(OFFSET('Hygiene Data'!$D$13,0,10*ROW('Hygiene Data'!D89))="","",OFFSET('Hygiene Data'!$D$13,0,10*ROW('Hygiene Data'!D89)))</f>
        <v/>
      </c>
      <c r="DR95" s="370" t="str">
        <f ca="1">+IF(OFFSET('Hygiene Data'!$E$11,0,10*ROW('Hygiene Data'!E89))="","",OFFSET('Hygiene Data'!$E$11,0,10*ROW('Hygiene Data'!E89)))</f>
        <v/>
      </c>
      <c r="DS95" s="370" t="str">
        <f ca="1">+IF(OFFSET('Hygiene Data'!$E$12,0,10*ROW('Hygiene Data'!E89))="","",OFFSET('Hygiene Data'!$E$12,0,10*ROW('Hygiene Data'!E89)))</f>
        <v/>
      </c>
      <c r="DT95" s="370" t="str">
        <f ca="1">+IF(OFFSET('Hygiene Data'!$E$13,0,10*ROW('Hygiene Data'!E89))="","",OFFSET('Hygiene Data'!$E$13,0,10*ROW('Hygiene Data'!E89)))</f>
        <v/>
      </c>
      <c r="DU95" s="370" t="str">
        <f ca="1">+IF(OFFSET('Hygiene Data'!$F$11,0,10*ROW('Hygiene Data'!F89))="","",OFFSET('Hygiene Data'!$F$11,0,10*ROW('Hygiene Data'!F89)))</f>
        <v/>
      </c>
      <c r="DV95" s="370" t="str">
        <f ca="1">+IF(OFFSET('Hygiene Data'!$F$12,0,10*ROW('Hygiene Data'!F89))="","",OFFSET('Hygiene Data'!$F$12,0,10*ROW('Hygiene Data'!F89)))</f>
        <v/>
      </c>
      <c r="DW95" s="370" t="str">
        <f ca="1">+IF(OFFSET('Hygiene Data'!$F$13,0,10*ROW('Hygiene Data'!F89))="","",OFFSET('Hygiene Data'!$F$13,0,10*ROW('Hygiene Data'!F89)))</f>
        <v/>
      </c>
      <c r="DX95" s="370" t="str">
        <f ca="1">+IF(OFFSET('Hygiene Data'!$G$11,0,10*ROW('Hygiene Data'!G89))="","",OFFSET('Hygiene Data'!$G$11,0,10*ROW('Hygiene Data'!G89)))</f>
        <v/>
      </c>
      <c r="DY95" s="370" t="str">
        <f ca="1">+IF(OFFSET('Hygiene Data'!$G$12,0,10*ROW('Hygiene Data'!G89))="","",OFFSET('Hygiene Data'!$G$12,0,10*ROW('Hygiene Data'!G89)))</f>
        <v/>
      </c>
      <c r="DZ95" s="370" t="str">
        <f ca="1">+IF(OFFSET('Hygiene Data'!$G$13,0,10*ROW('Hygiene Data'!G89))="","",OFFSET('Hygiene Data'!$G$13,0,10*ROW('Hygiene Data'!G89)))</f>
        <v/>
      </c>
      <c r="EA95" s="370" t="str">
        <f ca="1">+IF(OFFSET('Hygiene Data'!$H$11,0,10*ROW('Hygiene Data'!H89))="","",OFFSET('Hygiene Data'!$H$11,0,10*ROW('Hygiene Data'!H89)))</f>
        <v/>
      </c>
      <c r="EB95" s="370" t="str">
        <f ca="1">+IF(OFFSET('Hygiene Data'!$H$12,0,10*ROW('Hygiene Data'!H89))="","",OFFSET('Hygiene Data'!$H$12,0,10*ROW('Hygiene Data'!H89)))</f>
        <v/>
      </c>
      <c r="EC95" s="370" t="str">
        <f ca="1">+IF(OFFSET('Hygiene Data'!$H$13,0,10*ROW('Hygiene Data'!H89))="","",OFFSET('Hygiene Data'!$H$13,0,10*ROW('Hygiene Data'!H89)))</f>
        <v/>
      </c>
      <c r="ED95" s="370" t="str">
        <f ca="1">+IF(OFFSET('Hygiene Data'!$I$11,0,10*ROW('Hygiene Data'!I89))="","",OFFSET('Hygiene Data'!$I$11,0,10*ROW('Hygiene Data'!I89)))</f>
        <v/>
      </c>
      <c r="EE95" s="370" t="str">
        <f ca="1">+IF(OFFSET('Hygiene Data'!$I$12,0,10*ROW('Hygiene Data'!I89))="","",OFFSET('Hygiene Data'!$I$12,0,10*ROW('Hygiene Data'!I89)))</f>
        <v/>
      </c>
      <c r="EF95" s="370" t="str">
        <f ca="1">+IF(OFFSET('Hygiene Data'!$I$13,0,10*ROW('Hygiene Data'!I89))="","",OFFSET('Hygiene Data'!$I$13,0,10*ROW('Hygiene Data'!I89)))</f>
        <v/>
      </c>
    </row>
    <row r="96" spans="1:136" x14ac:dyDescent="0.25">
      <c r="A96" s="479" t="str">
        <f ca="1">+IF(OFFSET('Water Data'!$B$2,0,10*ROW('Water Data'!E90))="","",OFFSET('Water Data'!$B$2,0,10*ROW('Water Data'!E90)))</f>
        <v/>
      </c>
      <c r="B96" s="47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6" t="str">
        <f t="shared" ca="1" si="1"/>
        <v/>
      </c>
      <c r="D96" s="50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0" t="str">
        <f ca="1">+IF(OFFSET('Water Data'!$D$27,0,10*ROW('Water Data'!D90))="","",OFFSET('Water Data'!$D$27,0,10*ROW('Water Data'!D90)))</f>
        <v/>
      </c>
      <c r="BT96" s="370" t="str">
        <f ca="1">+IF(OFFSET('Water Data'!$D$28,0,10*ROW('Water Data'!D90))="","",OFFSET('Water Data'!$D$28,0,10*ROW('Water Data'!D90)))</f>
        <v/>
      </c>
      <c r="BU96" s="370" t="str">
        <f ca="1">+IF(OFFSET('Water Data'!$D$29,0,10*ROW('Water Data'!D90))="","",OFFSET('Water Data'!$D$29,0,10*ROW('Water Data'!D90)))</f>
        <v/>
      </c>
      <c r="BV96" s="370" t="str">
        <f ca="1">+IF(OFFSET('Water Data'!$E$27,0,10*ROW('Water Data'!E90))="","",OFFSET('Water Data'!$E$27,0,10*ROW('Water Data'!E90)))</f>
        <v/>
      </c>
      <c r="BW96" s="370" t="str">
        <f ca="1">+IF(OFFSET('Water Data'!$E$28,0,10*ROW('Water Data'!E90))="","",OFFSET('Water Data'!$E$28,0,10*ROW('Water Data'!E90)))</f>
        <v/>
      </c>
      <c r="BX96" s="370" t="str">
        <f ca="1">+IF(OFFSET('Water Data'!$E$29,0,10*ROW('Water Data'!E90))="","",OFFSET('Water Data'!$E$29,0,10*ROW('Water Data'!E90)))</f>
        <v/>
      </c>
      <c r="BY96" s="370" t="str">
        <f ca="1">+IF(OFFSET('Water Data'!$F$27,0,10*ROW('Water Data'!F90))="","",OFFSET('Water Data'!$F$27,0,10*ROW('Water Data'!F90)))</f>
        <v/>
      </c>
      <c r="BZ96" s="370" t="str">
        <f ca="1">+IF(OFFSET('Water Data'!$F$28,0,10*ROW('Water Data'!F90))="","",OFFSET('Water Data'!$F$28,0,10*ROW('Water Data'!F90)))</f>
        <v/>
      </c>
      <c r="CA96" s="370" t="str">
        <f ca="1">+IF(OFFSET('Water Data'!$F$29,0,10*ROW('Water Data'!F90))="","",OFFSET('Water Data'!$F$29,0,10*ROW('Water Data'!F90)))</f>
        <v/>
      </c>
      <c r="CB96" s="370" t="str">
        <f ca="1">+IF(OFFSET('Water Data'!$G$27,0,10*ROW('Water Data'!G90))="","",OFFSET('Water Data'!$G$27,0,10*ROW('Water Data'!G90)))</f>
        <v/>
      </c>
      <c r="CC96" s="370" t="str">
        <f ca="1">+IF(OFFSET('Water Data'!$G$28,0,10*ROW('Water Data'!G90))="","",OFFSET('Water Data'!$G$28,0,10*ROW('Water Data'!G90)))</f>
        <v/>
      </c>
      <c r="CD96" s="370" t="str">
        <f ca="1">+IF(OFFSET('Water Data'!$G$29,0,10*ROW('Water Data'!G90))="","",OFFSET('Water Data'!$G$29,0,10*ROW('Water Data'!G90)))</f>
        <v/>
      </c>
      <c r="CE96" s="370" t="str">
        <f ca="1">+IF(OFFSET('Water Data'!$H$27,0,10*ROW('Water Data'!H90))="","",OFFSET('Water Data'!$H$27,0,10*ROW('Water Data'!H90)))</f>
        <v/>
      </c>
      <c r="CF96" s="370" t="str">
        <f ca="1">+IF(OFFSET('Water Data'!$H$28,0,10*ROW('Water Data'!H90))="","",OFFSET('Water Data'!$H$28,0,10*ROW('Water Data'!H90)))</f>
        <v/>
      </c>
      <c r="CG96" s="370" t="str">
        <f ca="1">+IF(OFFSET('Water Data'!$H$29,0,10*ROW('Water Data'!H90))="","",OFFSET('Water Data'!$H$29,0,10*ROW('Water Data'!H90)))</f>
        <v/>
      </c>
      <c r="CH96" s="370" t="str">
        <f ca="1">+IF(OFFSET('Water Data'!$I$27,0,10*ROW('Water Data'!I90))="","",OFFSET('Water Data'!$I$27,0,10*ROW('Water Data'!I90)))</f>
        <v/>
      </c>
      <c r="CI96" s="370" t="str">
        <f ca="1">+IF(OFFSET('Water Data'!$I$28,0,10*ROW('Water Data'!I90))="","",OFFSET('Water Data'!$I$28,0,10*ROW('Water Data'!I90)))</f>
        <v/>
      </c>
      <c r="CJ96" s="370" t="str">
        <f ca="1">+IF(OFFSET('Water Data'!$I$29,0,10*ROW('Water Data'!I90))="","",OFFSET('Water Data'!$I$29,0,10*ROW('Water Data'!I90)))</f>
        <v/>
      </c>
      <c r="CK96" s="370" t="str">
        <f ca="1">+IF(OFFSET('Sanitation Data'!$D$28,0,10*ROW('Sanitation Data'!D90))="","",OFFSET('Sanitation Data'!$D$28,0,10*ROW('Sanitation Data'!D90)))</f>
        <v/>
      </c>
      <c r="CL96" s="370" t="str">
        <f ca="1">+IF(OFFSET('Sanitation Data'!$D$29,0,10*ROW('Sanitation Data'!D90))="","",OFFSET('Sanitation Data'!$D$29,0,10*ROW('Sanitation Data'!D90)))</f>
        <v/>
      </c>
      <c r="CM96" s="370" t="str">
        <f ca="1">+IF(OFFSET('Sanitation Data'!$D$30,0,10*ROW('Sanitation Data'!D90))="","",OFFSET('Sanitation Data'!$D$30,0,10*ROW('Sanitation Data'!D90)))</f>
        <v/>
      </c>
      <c r="CN96" s="370" t="str">
        <f ca="1">+IF(OFFSET('Sanitation Data'!$D$31,0,10*ROW('Sanitation Data'!D90))="","",OFFSET('Sanitation Data'!$D$31,0,10*ROW('Sanitation Data'!D90)))</f>
        <v/>
      </c>
      <c r="CO96" s="370" t="str">
        <f ca="1">+IF(OFFSET('Sanitation Data'!$D$32,0,10*ROW('Sanitation Data'!D90))="","",OFFSET('Sanitation Data'!$D$32,0,10*ROW('Sanitation Data'!D90)))</f>
        <v/>
      </c>
      <c r="CP96" s="370" t="str">
        <f ca="1">+IF(OFFSET('Sanitation Data'!$E$28,0,10*ROW('Sanitation Data'!E90))="","",OFFSET('Sanitation Data'!$E$28,0,10*ROW('Sanitation Data'!E90)))</f>
        <v/>
      </c>
      <c r="CQ96" s="370" t="str">
        <f ca="1">+IF(OFFSET('Sanitation Data'!$E$29,0,10*ROW('Sanitation Data'!E90))="","",OFFSET('Sanitation Data'!$E$29,0,10*ROW('Sanitation Data'!E90)))</f>
        <v/>
      </c>
      <c r="CR96" s="370" t="str">
        <f ca="1">+IF(OFFSET('Sanitation Data'!$E$30,0,10*ROW('Sanitation Data'!E90))="","",OFFSET('Sanitation Data'!$E$30,0,10*ROW('Sanitation Data'!E90)))</f>
        <v/>
      </c>
      <c r="CS96" s="370" t="str">
        <f ca="1">+IF(OFFSET('Sanitation Data'!$E$31,0,10*ROW('Sanitation Data'!E90))="","",OFFSET('Sanitation Data'!$E$31,0,10*ROW('Sanitation Data'!E90)))</f>
        <v/>
      </c>
      <c r="CT96" s="370" t="str">
        <f ca="1">+IF(OFFSET('Sanitation Data'!$E$32,0,10*ROW('Sanitation Data'!E90))="","",OFFSET('Sanitation Data'!$E$32,0,10*ROW('Sanitation Data'!E90)))</f>
        <v/>
      </c>
      <c r="CU96" s="370" t="str">
        <f ca="1">+IF(OFFSET('Sanitation Data'!$F$28,0,10*ROW('Sanitation Data'!F90))="","",OFFSET('Sanitation Data'!$F$28,0,10*ROW('Sanitation Data'!F90)))</f>
        <v/>
      </c>
      <c r="CV96" s="370" t="str">
        <f ca="1">+IF(OFFSET('Sanitation Data'!$F$29,0,10*ROW('Sanitation Data'!F90))="","",OFFSET('Sanitation Data'!$F$29,0,10*ROW('Sanitation Data'!F90)))</f>
        <v/>
      </c>
      <c r="CW96" s="370" t="str">
        <f ca="1">+IF(OFFSET('Sanitation Data'!$F$30,0,10*ROW('Sanitation Data'!F90))="","",OFFSET('Sanitation Data'!$F$30,0,10*ROW('Sanitation Data'!F90)))</f>
        <v/>
      </c>
      <c r="CX96" s="370" t="str">
        <f ca="1">+IF(OFFSET('Sanitation Data'!$F$31,0,10*ROW('Sanitation Data'!F90))="","",OFFSET('Sanitation Data'!$F$31,0,10*ROW('Sanitation Data'!F90)))</f>
        <v/>
      </c>
      <c r="CY96" s="370" t="str">
        <f ca="1">+IF(OFFSET('Sanitation Data'!$F$32,0,10*ROW('Sanitation Data'!F90))="","",OFFSET('Sanitation Data'!$F$32,0,10*ROW('Sanitation Data'!F90)))</f>
        <v/>
      </c>
      <c r="CZ96" s="370" t="str">
        <f ca="1">+IF(OFFSET('Sanitation Data'!$G$28,0,10*ROW('Sanitation Data'!G90))="","",OFFSET('Sanitation Data'!$G$28,0,10*ROW('Sanitation Data'!G90)))</f>
        <v/>
      </c>
      <c r="DA96" s="370" t="str">
        <f ca="1">+IF(OFFSET('Sanitation Data'!$G$29,0,10*ROW('Sanitation Data'!G90))="","",OFFSET('Sanitation Data'!$G$29,0,10*ROW('Sanitation Data'!G90)))</f>
        <v/>
      </c>
      <c r="DB96" s="370" t="str">
        <f ca="1">+IF(OFFSET('Sanitation Data'!$G$30,0,10*ROW('Sanitation Data'!G90))="","",OFFSET('Sanitation Data'!$G$30,0,10*ROW('Sanitation Data'!G90)))</f>
        <v/>
      </c>
      <c r="DC96" s="370" t="str">
        <f ca="1">+IF(OFFSET('Sanitation Data'!$G$31,0,10*ROW('Sanitation Data'!G90))="","",OFFSET('Sanitation Data'!$G$31,0,10*ROW('Sanitation Data'!G90)))</f>
        <v/>
      </c>
      <c r="DD96" s="370" t="str">
        <f ca="1">+IF(OFFSET('Sanitation Data'!$G$32,0,10*ROW('Sanitation Data'!G90))="","",OFFSET('Sanitation Data'!$G$32,0,10*ROW('Sanitation Data'!G90)))</f>
        <v/>
      </c>
      <c r="DE96" s="370" t="str">
        <f ca="1">+IF(OFFSET('Sanitation Data'!$H$28,0,10*ROW('Sanitation Data'!H90))="","",OFFSET('Sanitation Data'!$H$28,0,10*ROW('Sanitation Data'!H90)))</f>
        <v/>
      </c>
      <c r="DF96" s="370" t="str">
        <f ca="1">+IF(OFFSET('Sanitation Data'!$H$29,0,10*ROW('Sanitation Data'!H90))="","",OFFSET('Sanitation Data'!$H$29,0,10*ROW('Sanitation Data'!H90)))</f>
        <v/>
      </c>
      <c r="DG96" s="370" t="str">
        <f ca="1">+IF(OFFSET('Sanitation Data'!$H$30,0,10*ROW('Sanitation Data'!H90))="","",OFFSET('Sanitation Data'!$H$30,0,10*ROW('Sanitation Data'!H90)))</f>
        <v/>
      </c>
      <c r="DH96" s="370" t="str">
        <f ca="1">+IF(OFFSET('Sanitation Data'!$H$31,0,10*ROW('Sanitation Data'!H90))="","",OFFSET('Sanitation Data'!$H$31,0,10*ROW('Sanitation Data'!H90)))</f>
        <v/>
      </c>
      <c r="DI96" s="370" t="str">
        <f ca="1">+IF(OFFSET('Sanitation Data'!$H$32,0,10*ROW('Sanitation Data'!H90))="","",OFFSET('Sanitation Data'!$H$32,0,10*ROW('Sanitation Data'!H90)))</f>
        <v/>
      </c>
      <c r="DJ96" s="370" t="str">
        <f ca="1">+IF(OFFSET('Sanitation Data'!$I$28,0,10*ROW('Sanitation Data'!I90))="","",OFFSET('Sanitation Data'!$I$28,0,10*ROW('Sanitation Data'!I90)))</f>
        <v/>
      </c>
      <c r="DK96" s="370" t="str">
        <f ca="1">+IF(OFFSET('Sanitation Data'!$I$29,0,10*ROW('Sanitation Data'!I90))="","",OFFSET('Sanitation Data'!$I$29,0,10*ROW('Sanitation Data'!I90)))</f>
        <v/>
      </c>
      <c r="DL96" s="370" t="str">
        <f ca="1">+IF(OFFSET('Sanitation Data'!$I$30,0,10*ROW('Sanitation Data'!I90))="","",OFFSET('Sanitation Data'!$I$30,0,10*ROW('Sanitation Data'!I90)))</f>
        <v/>
      </c>
      <c r="DM96" s="370" t="str">
        <f ca="1">+IF(OFFSET('Sanitation Data'!$I$31,0,10*ROW('Sanitation Data'!I90))="","",OFFSET('Sanitation Data'!$I$31,0,10*ROW('Sanitation Data'!I90)))</f>
        <v/>
      </c>
      <c r="DN96" s="370" t="str">
        <f ca="1">+IF(OFFSET('Sanitation Data'!$I$32,0,10*ROW('Sanitation Data'!I90))="","",OFFSET('Sanitation Data'!$I$32,0,10*ROW('Sanitation Data'!I90)))</f>
        <v/>
      </c>
      <c r="DO96" s="370" t="str">
        <f ca="1">+IF(OFFSET('Hygiene Data'!$D$11,0,10*ROW('Hygiene Data'!D90))="","",OFFSET('Hygiene Data'!$D$11,0,10*ROW('Hygiene Data'!D90)))</f>
        <v/>
      </c>
      <c r="DP96" s="370" t="str">
        <f ca="1">+IF(OFFSET('Hygiene Data'!$D$12,0,10*ROW('Hygiene Data'!D90))="","",OFFSET('Hygiene Data'!$D$12,0,10*ROW('Hygiene Data'!D90)))</f>
        <v/>
      </c>
      <c r="DQ96" s="370" t="str">
        <f ca="1">+IF(OFFSET('Hygiene Data'!$D$13,0,10*ROW('Hygiene Data'!D90))="","",OFFSET('Hygiene Data'!$D$13,0,10*ROW('Hygiene Data'!D90)))</f>
        <v/>
      </c>
      <c r="DR96" s="370" t="str">
        <f ca="1">+IF(OFFSET('Hygiene Data'!$E$11,0,10*ROW('Hygiene Data'!E90))="","",OFFSET('Hygiene Data'!$E$11,0,10*ROW('Hygiene Data'!E90)))</f>
        <v/>
      </c>
      <c r="DS96" s="370" t="str">
        <f ca="1">+IF(OFFSET('Hygiene Data'!$E$12,0,10*ROW('Hygiene Data'!E90))="","",OFFSET('Hygiene Data'!$E$12,0,10*ROW('Hygiene Data'!E90)))</f>
        <v/>
      </c>
      <c r="DT96" s="370" t="str">
        <f ca="1">+IF(OFFSET('Hygiene Data'!$E$13,0,10*ROW('Hygiene Data'!E90))="","",OFFSET('Hygiene Data'!$E$13,0,10*ROW('Hygiene Data'!E90)))</f>
        <v/>
      </c>
      <c r="DU96" s="370" t="str">
        <f ca="1">+IF(OFFSET('Hygiene Data'!$F$11,0,10*ROW('Hygiene Data'!F90))="","",OFFSET('Hygiene Data'!$F$11,0,10*ROW('Hygiene Data'!F90)))</f>
        <v/>
      </c>
      <c r="DV96" s="370" t="str">
        <f ca="1">+IF(OFFSET('Hygiene Data'!$F$12,0,10*ROW('Hygiene Data'!F90))="","",OFFSET('Hygiene Data'!$F$12,0,10*ROW('Hygiene Data'!F90)))</f>
        <v/>
      </c>
      <c r="DW96" s="370" t="str">
        <f ca="1">+IF(OFFSET('Hygiene Data'!$F$13,0,10*ROW('Hygiene Data'!F90))="","",OFFSET('Hygiene Data'!$F$13,0,10*ROW('Hygiene Data'!F90)))</f>
        <v/>
      </c>
      <c r="DX96" s="370" t="str">
        <f ca="1">+IF(OFFSET('Hygiene Data'!$G$11,0,10*ROW('Hygiene Data'!G90))="","",OFFSET('Hygiene Data'!$G$11,0,10*ROW('Hygiene Data'!G90)))</f>
        <v/>
      </c>
      <c r="DY96" s="370" t="str">
        <f ca="1">+IF(OFFSET('Hygiene Data'!$G$12,0,10*ROW('Hygiene Data'!G90))="","",OFFSET('Hygiene Data'!$G$12,0,10*ROW('Hygiene Data'!G90)))</f>
        <v/>
      </c>
      <c r="DZ96" s="370" t="str">
        <f ca="1">+IF(OFFSET('Hygiene Data'!$G$13,0,10*ROW('Hygiene Data'!G90))="","",OFFSET('Hygiene Data'!$G$13,0,10*ROW('Hygiene Data'!G90)))</f>
        <v/>
      </c>
      <c r="EA96" s="370" t="str">
        <f ca="1">+IF(OFFSET('Hygiene Data'!$H$11,0,10*ROW('Hygiene Data'!H90))="","",OFFSET('Hygiene Data'!$H$11,0,10*ROW('Hygiene Data'!H90)))</f>
        <v/>
      </c>
      <c r="EB96" s="370" t="str">
        <f ca="1">+IF(OFFSET('Hygiene Data'!$H$12,0,10*ROW('Hygiene Data'!H90))="","",OFFSET('Hygiene Data'!$H$12,0,10*ROW('Hygiene Data'!H90)))</f>
        <v/>
      </c>
      <c r="EC96" s="370" t="str">
        <f ca="1">+IF(OFFSET('Hygiene Data'!$H$13,0,10*ROW('Hygiene Data'!H90))="","",OFFSET('Hygiene Data'!$H$13,0,10*ROW('Hygiene Data'!H90)))</f>
        <v/>
      </c>
      <c r="ED96" s="370" t="str">
        <f ca="1">+IF(OFFSET('Hygiene Data'!$I$11,0,10*ROW('Hygiene Data'!I90))="","",OFFSET('Hygiene Data'!$I$11,0,10*ROW('Hygiene Data'!I90)))</f>
        <v/>
      </c>
      <c r="EE96" s="370" t="str">
        <f ca="1">+IF(OFFSET('Hygiene Data'!$I$12,0,10*ROW('Hygiene Data'!I90))="","",OFFSET('Hygiene Data'!$I$12,0,10*ROW('Hygiene Data'!I90)))</f>
        <v/>
      </c>
      <c r="EF96" s="370" t="str">
        <f ca="1">+IF(OFFSET('Hygiene Data'!$I$13,0,10*ROW('Hygiene Data'!I90))="","",OFFSET('Hygiene Data'!$I$13,0,10*ROW('Hygiene Data'!I90)))</f>
        <v/>
      </c>
    </row>
    <row r="97" spans="1:136" x14ac:dyDescent="0.25">
      <c r="A97" s="479" t="str">
        <f ca="1">+IF(OFFSET('Water Data'!$B$2,0,10*ROW('Water Data'!E91))="","",OFFSET('Water Data'!$B$2,0,10*ROW('Water Data'!E91)))</f>
        <v/>
      </c>
      <c r="B97" s="47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6" t="str">
        <f t="shared" ca="1" si="1"/>
        <v/>
      </c>
      <c r="D97" s="50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0" t="str">
        <f ca="1">+IF(OFFSET('Water Data'!$D$27,0,10*ROW('Water Data'!D91))="","",OFFSET('Water Data'!$D$27,0,10*ROW('Water Data'!D91)))</f>
        <v/>
      </c>
      <c r="BT97" s="370" t="str">
        <f ca="1">+IF(OFFSET('Water Data'!$D$28,0,10*ROW('Water Data'!D91))="","",OFFSET('Water Data'!$D$28,0,10*ROW('Water Data'!D91)))</f>
        <v/>
      </c>
      <c r="BU97" s="370" t="str">
        <f ca="1">+IF(OFFSET('Water Data'!$D$29,0,10*ROW('Water Data'!D91))="","",OFFSET('Water Data'!$D$29,0,10*ROW('Water Data'!D91)))</f>
        <v/>
      </c>
      <c r="BV97" s="370" t="str">
        <f ca="1">+IF(OFFSET('Water Data'!$E$27,0,10*ROW('Water Data'!E91))="","",OFFSET('Water Data'!$E$27,0,10*ROW('Water Data'!E91)))</f>
        <v/>
      </c>
      <c r="BW97" s="370" t="str">
        <f ca="1">+IF(OFFSET('Water Data'!$E$28,0,10*ROW('Water Data'!E91))="","",OFFSET('Water Data'!$E$28,0,10*ROW('Water Data'!E91)))</f>
        <v/>
      </c>
      <c r="BX97" s="370" t="str">
        <f ca="1">+IF(OFFSET('Water Data'!$E$29,0,10*ROW('Water Data'!E91))="","",OFFSET('Water Data'!$E$29,0,10*ROW('Water Data'!E91)))</f>
        <v/>
      </c>
      <c r="BY97" s="370" t="str">
        <f ca="1">+IF(OFFSET('Water Data'!$F$27,0,10*ROW('Water Data'!F91))="","",OFFSET('Water Data'!$F$27,0,10*ROW('Water Data'!F91)))</f>
        <v/>
      </c>
      <c r="BZ97" s="370" t="str">
        <f ca="1">+IF(OFFSET('Water Data'!$F$28,0,10*ROW('Water Data'!F91))="","",OFFSET('Water Data'!$F$28,0,10*ROW('Water Data'!F91)))</f>
        <v/>
      </c>
      <c r="CA97" s="370" t="str">
        <f ca="1">+IF(OFFSET('Water Data'!$F$29,0,10*ROW('Water Data'!F91))="","",OFFSET('Water Data'!$F$29,0,10*ROW('Water Data'!F91)))</f>
        <v/>
      </c>
      <c r="CB97" s="370" t="str">
        <f ca="1">+IF(OFFSET('Water Data'!$G$27,0,10*ROW('Water Data'!G91))="","",OFFSET('Water Data'!$G$27,0,10*ROW('Water Data'!G91)))</f>
        <v/>
      </c>
      <c r="CC97" s="370" t="str">
        <f ca="1">+IF(OFFSET('Water Data'!$G$28,0,10*ROW('Water Data'!G91))="","",OFFSET('Water Data'!$G$28,0,10*ROW('Water Data'!G91)))</f>
        <v/>
      </c>
      <c r="CD97" s="370" t="str">
        <f ca="1">+IF(OFFSET('Water Data'!$G$29,0,10*ROW('Water Data'!G91))="","",OFFSET('Water Data'!$G$29,0,10*ROW('Water Data'!G91)))</f>
        <v/>
      </c>
      <c r="CE97" s="370" t="str">
        <f ca="1">+IF(OFFSET('Water Data'!$H$27,0,10*ROW('Water Data'!H91))="","",OFFSET('Water Data'!$H$27,0,10*ROW('Water Data'!H91)))</f>
        <v/>
      </c>
      <c r="CF97" s="370" t="str">
        <f ca="1">+IF(OFFSET('Water Data'!$H$28,0,10*ROW('Water Data'!H91))="","",OFFSET('Water Data'!$H$28,0,10*ROW('Water Data'!H91)))</f>
        <v/>
      </c>
      <c r="CG97" s="370" t="str">
        <f ca="1">+IF(OFFSET('Water Data'!$H$29,0,10*ROW('Water Data'!H91))="","",OFFSET('Water Data'!$H$29,0,10*ROW('Water Data'!H91)))</f>
        <v/>
      </c>
      <c r="CH97" s="370" t="str">
        <f ca="1">+IF(OFFSET('Water Data'!$I$27,0,10*ROW('Water Data'!I91))="","",OFFSET('Water Data'!$I$27,0,10*ROW('Water Data'!I91)))</f>
        <v/>
      </c>
      <c r="CI97" s="370" t="str">
        <f ca="1">+IF(OFFSET('Water Data'!$I$28,0,10*ROW('Water Data'!I91))="","",OFFSET('Water Data'!$I$28,0,10*ROW('Water Data'!I91)))</f>
        <v/>
      </c>
      <c r="CJ97" s="370" t="str">
        <f ca="1">+IF(OFFSET('Water Data'!$I$29,0,10*ROW('Water Data'!I91))="","",OFFSET('Water Data'!$I$29,0,10*ROW('Water Data'!I91)))</f>
        <v/>
      </c>
      <c r="CK97" s="370" t="str">
        <f ca="1">+IF(OFFSET('Sanitation Data'!$D$28,0,10*ROW('Sanitation Data'!D91))="","",OFFSET('Sanitation Data'!$D$28,0,10*ROW('Sanitation Data'!D91)))</f>
        <v/>
      </c>
      <c r="CL97" s="370" t="str">
        <f ca="1">+IF(OFFSET('Sanitation Data'!$D$29,0,10*ROW('Sanitation Data'!D91))="","",OFFSET('Sanitation Data'!$D$29,0,10*ROW('Sanitation Data'!D91)))</f>
        <v/>
      </c>
      <c r="CM97" s="370" t="str">
        <f ca="1">+IF(OFFSET('Sanitation Data'!$D$30,0,10*ROW('Sanitation Data'!D91))="","",OFFSET('Sanitation Data'!$D$30,0,10*ROW('Sanitation Data'!D91)))</f>
        <v/>
      </c>
      <c r="CN97" s="370" t="str">
        <f ca="1">+IF(OFFSET('Sanitation Data'!$D$31,0,10*ROW('Sanitation Data'!D91))="","",OFFSET('Sanitation Data'!$D$31,0,10*ROW('Sanitation Data'!D91)))</f>
        <v/>
      </c>
      <c r="CO97" s="370" t="str">
        <f ca="1">+IF(OFFSET('Sanitation Data'!$D$32,0,10*ROW('Sanitation Data'!D91))="","",OFFSET('Sanitation Data'!$D$32,0,10*ROW('Sanitation Data'!D91)))</f>
        <v/>
      </c>
      <c r="CP97" s="370" t="str">
        <f ca="1">+IF(OFFSET('Sanitation Data'!$E$28,0,10*ROW('Sanitation Data'!E91))="","",OFFSET('Sanitation Data'!$E$28,0,10*ROW('Sanitation Data'!E91)))</f>
        <v/>
      </c>
      <c r="CQ97" s="370" t="str">
        <f ca="1">+IF(OFFSET('Sanitation Data'!$E$29,0,10*ROW('Sanitation Data'!E91))="","",OFFSET('Sanitation Data'!$E$29,0,10*ROW('Sanitation Data'!E91)))</f>
        <v/>
      </c>
      <c r="CR97" s="370" t="str">
        <f ca="1">+IF(OFFSET('Sanitation Data'!$E$30,0,10*ROW('Sanitation Data'!E91))="","",OFFSET('Sanitation Data'!$E$30,0,10*ROW('Sanitation Data'!E91)))</f>
        <v/>
      </c>
      <c r="CS97" s="370" t="str">
        <f ca="1">+IF(OFFSET('Sanitation Data'!$E$31,0,10*ROW('Sanitation Data'!E91))="","",OFFSET('Sanitation Data'!$E$31,0,10*ROW('Sanitation Data'!E91)))</f>
        <v/>
      </c>
      <c r="CT97" s="370" t="str">
        <f ca="1">+IF(OFFSET('Sanitation Data'!$E$32,0,10*ROW('Sanitation Data'!E91))="","",OFFSET('Sanitation Data'!$E$32,0,10*ROW('Sanitation Data'!E91)))</f>
        <v/>
      </c>
      <c r="CU97" s="370" t="str">
        <f ca="1">+IF(OFFSET('Sanitation Data'!$F$28,0,10*ROW('Sanitation Data'!F91))="","",OFFSET('Sanitation Data'!$F$28,0,10*ROW('Sanitation Data'!F91)))</f>
        <v/>
      </c>
      <c r="CV97" s="370" t="str">
        <f ca="1">+IF(OFFSET('Sanitation Data'!$F$29,0,10*ROW('Sanitation Data'!F91))="","",OFFSET('Sanitation Data'!$F$29,0,10*ROW('Sanitation Data'!F91)))</f>
        <v/>
      </c>
      <c r="CW97" s="370" t="str">
        <f ca="1">+IF(OFFSET('Sanitation Data'!$F$30,0,10*ROW('Sanitation Data'!F91))="","",OFFSET('Sanitation Data'!$F$30,0,10*ROW('Sanitation Data'!F91)))</f>
        <v/>
      </c>
      <c r="CX97" s="370" t="str">
        <f ca="1">+IF(OFFSET('Sanitation Data'!$F$31,0,10*ROW('Sanitation Data'!F91))="","",OFFSET('Sanitation Data'!$F$31,0,10*ROW('Sanitation Data'!F91)))</f>
        <v/>
      </c>
      <c r="CY97" s="370" t="str">
        <f ca="1">+IF(OFFSET('Sanitation Data'!$F$32,0,10*ROW('Sanitation Data'!F91))="","",OFFSET('Sanitation Data'!$F$32,0,10*ROW('Sanitation Data'!F91)))</f>
        <v/>
      </c>
      <c r="CZ97" s="370" t="str">
        <f ca="1">+IF(OFFSET('Sanitation Data'!$G$28,0,10*ROW('Sanitation Data'!G91))="","",OFFSET('Sanitation Data'!$G$28,0,10*ROW('Sanitation Data'!G91)))</f>
        <v/>
      </c>
      <c r="DA97" s="370" t="str">
        <f ca="1">+IF(OFFSET('Sanitation Data'!$G$29,0,10*ROW('Sanitation Data'!G91))="","",OFFSET('Sanitation Data'!$G$29,0,10*ROW('Sanitation Data'!G91)))</f>
        <v/>
      </c>
      <c r="DB97" s="370" t="str">
        <f ca="1">+IF(OFFSET('Sanitation Data'!$G$30,0,10*ROW('Sanitation Data'!G91))="","",OFFSET('Sanitation Data'!$G$30,0,10*ROW('Sanitation Data'!G91)))</f>
        <v/>
      </c>
      <c r="DC97" s="370" t="str">
        <f ca="1">+IF(OFFSET('Sanitation Data'!$G$31,0,10*ROW('Sanitation Data'!G91))="","",OFFSET('Sanitation Data'!$G$31,0,10*ROW('Sanitation Data'!G91)))</f>
        <v/>
      </c>
      <c r="DD97" s="370" t="str">
        <f ca="1">+IF(OFFSET('Sanitation Data'!$G$32,0,10*ROW('Sanitation Data'!G91))="","",OFFSET('Sanitation Data'!$G$32,0,10*ROW('Sanitation Data'!G91)))</f>
        <v/>
      </c>
      <c r="DE97" s="370" t="str">
        <f ca="1">+IF(OFFSET('Sanitation Data'!$H$28,0,10*ROW('Sanitation Data'!H91))="","",OFFSET('Sanitation Data'!$H$28,0,10*ROW('Sanitation Data'!H91)))</f>
        <v/>
      </c>
      <c r="DF97" s="370" t="str">
        <f ca="1">+IF(OFFSET('Sanitation Data'!$H$29,0,10*ROW('Sanitation Data'!H91))="","",OFFSET('Sanitation Data'!$H$29,0,10*ROW('Sanitation Data'!H91)))</f>
        <v/>
      </c>
      <c r="DG97" s="370" t="str">
        <f ca="1">+IF(OFFSET('Sanitation Data'!$H$30,0,10*ROW('Sanitation Data'!H91))="","",OFFSET('Sanitation Data'!$H$30,0,10*ROW('Sanitation Data'!H91)))</f>
        <v/>
      </c>
      <c r="DH97" s="370" t="str">
        <f ca="1">+IF(OFFSET('Sanitation Data'!$H$31,0,10*ROW('Sanitation Data'!H91))="","",OFFSET('Sanitation Data'!$H$31,0,10*ROW('Sanitation Data'!H91)))</f>
        <v/>
      </c>
      <c r="DI97" s="370" t="str">
        <f ca="1">+IF(OFFSET('Sanitation Data'!$H$32,0,10*ROW('Sanitation Data'!H91))="","",OFFSET('Sanitation Data'!$H$32,0,10*ROW('Sanitation Data'!H91)))</f>
        <v/>
      </c>
      <c r="DJ97" s="370" t="str">
        <f ca="1">+IF(OFFSET('Sanitation Data'!$I$28,0,10*ROW('Sanitation Data'!I91))="","",OFFSET('Sanitation Data'!$I$28,0,10*ROW('Sanitation Data'!I91)))</f>
        <v/>
      </c>
      <c r="DK97" s="370" t="str">
        <f ca="1">+IF(OFFSET('Sanitation Data'!$I$29,0,10*ROW('Sanitation Data'!I91))="","",OFFSET('Sanitation Data'!$I$29,0,10*ROW('Sanitation Data'!I91)))</f>
        <v/>
      </c>
      <c r="DL97" s="370" t="str">
        <f ca="1">+IF(OFFSET('Sanitation Data'!$I$30,0,10*ROW('Sanitation Data'!I91))="","",OFFSET('Sanitation Data'!$I$30,0,10*ROW('Sanitation Data'!I91)))</f>
        <v/>
      </c>
      <c r="DM97" s="370" t="str">
        <f ca="1">+IF(OFFSET('Sanitation Data'!$I$31,0,10*ROW('Sanitation Data'!I91))="","",OFFSET('Sanitation Data'!$I$31,0,10*ROW('Sanitation Data'!I91)))</f>
        <v/>
      </c>
      <c r="DN97" s="370" t="str">
        <f ca="1">+IF(OFFSET('Sanitation Data'!$I$32,0,10*ROW('Sanitation Data'!I91))="","",OFFSET('Sanitation Data'!$I$32,0,10*ROW('Sanitation Data'!I91)))</f>
        <v/>
      </c>
      <c r="DO97" s="370" t="str">
        <f ca="1">+IF(OFFSET('Hygiene Data'!$D$11,0,10*ROW('Hygiene Data'!D91))="","",OFFSET('Hygiene Data'!$D$11,0,10*ROW('Hygiene Data'!D91)))</f>
        <v/>
      </c>
      <c r="DP97" s="370" t="str">
        <f ca="1">+IF(OFFSET('Hygiene Data'!$D$12,0,10*ROW('Hygiene Data'!D91))="","",OFFSET('Hygiene Data'!$D$12,0,10*ROW('Hygiene Data'!D91)))</f>
        <v/>
      </c>
      <c r="DQ97" s="370" t="str">
        <f ca="1">+IF(OFFSET('Hygiene Data'!$D$13,0,10*ROW('Hygiene Data'!D91))="","",OFFSET('Hygiene Data'!$D$13,0,10*ROW('Hygiene Data'!D91)))</f>
        <v/>
      </c>
      <c r="DR97" s="370" t="str">
        <f ca="1">+IF(OFFSET('Hygiene Data'!$E$11,0,10*ROW('Hygiene Data'!E91))="","",OFFSET('Hygiene Data'!$E$11,0,10*ROW('Hygiene Data'!E91)))</f>
        <v/>
      </c>
      <c r="DS97" s="370" t="str">
        <f ca="1">+IF(OFFSET('Hygiene Data'!$E$12,0,10*ROW('Hygiene Data'!E91))="","",OFFSET('Hygiene Data'!$E$12,0,10*ROW('Hygiene Data'!E91)))</f>
        <v/>
      </c>
      <c r="DT97" s="370" t="str">
        <f ca="1">+IF(OFFSET('Hygiene Data'!$E$13,0,10*ROW('Hygiene Data'!E91))="","",OFFSET('Hygiene Data'!$E$13,0,10*ROW('Hygiene Data'!E91)))</f>
        <v/>
      </c>
      <c r="DU97" s="370" t="str">
        <f ca="1">+IF(OFFSET('Hygiene Data'!$F$11,0,10*ROW('Hygiene Data'!F91))="","",OFFSET('Hygiene Data'!$F$11,0,10*ROW('Hygiene Data'!F91)))</f>
        <v/>
      </c>
      <c r="DV97" s="370" t="str">
        <f ca="1">+IF(OFFSET('Hygiene Data'!$F$12,0,10*ROW('Hygiene Data'!F91))="","",OFFSET('Hygiene Data'!$F$12,0,10*ROW('Hygiene Data'!F91)))</f>
        <v/>
      </c>
      <c r="DW97" s="370" t="str">
        <f ca="1">+IF(OFFSET('Hygiene Data'!$F$13,0,10*ROW('Hygiene Data'!F91))="","",OFFSET('Hygiene Data'!$F$13,0,10*ROW('Hygiene Data'!F91)))</f>
        <v/>
      </c>
      <c r="DX97" s="370" t="str">
        <f ca="1">+IF(OFFSET('Hygiene Data'!$G$11,0,10*ROW('Hygiene Data'!G91))="","",OFFSET('Hygiene Data'!$G$11,0,10*ROW('Hygiene Data'!G91)))</f>
        <v/>
      </c>
      <c r="DY97" s="370" t="str">
        <f ca="1">+IF(OFFSET('Hygiene Data'!$G$12,0,10*ROW('Hygiene Data'!G91))="","",OFFSET('Hygiene Data'!$G$12,0,10*ROW('Hygiene Data'!G91)))</f>
        <v/>
      </c>
      <c r="DZ97" s="370" t="str">
        <f ca="1">+IF(OFFSET('Hygiene Data'!$G$13,0,10*ROW('Hygiene Data'!G91))="","",OFFSET('Hygiene Data'!$G$13,0,10*ROW('Hygiene Data'!G91)))</f>
        <v/>
      </c>
      <c r="EA97" s="370" t="str">
        <f ca="1">+IF(OFFSET('Hygiene Data'!$H$11,0,10*ROW('Hygiene Data'!H91))="","",OFFSET('Hygiene Data'!$H$11,0,10*ROW('Hygiene Data'!H91)))</f>
        <v/>
      </c>
      <c r="EB97" s="370" t="str">
        <f ca="1">+IF(OFFSET('Hygiene Data'!$H$12,0,10*ROW('Hygiene Data'!H91))="","",OFFSET('Hygiene Data'!$H$12,0,10*ROW('Hygiene Data'!H91)))</f>
        <v/>
      </c>
      <c r="EC97" s="370" t="str">
        <f ca="1">+IF(OFFSET('Hygiene Data'!$H$13,0,10*ROW('Hygiene Data'!H91))="","",OFFSET('Hygiene Data'!$H$13,0,10*ROW('Hygiene Data'!H91)))</f>
        <v/>
      </c>
      <c r="ED97" s="370" t="str">
        <f ca="1">+IF(OFFSET('Hygiene Data'!$I$11,0,10*ROW('Hygiene Data'!I91))="","",OFFSET('Hygiene Data'!$I$11,0,10*ROW('Hygiene Data'!I91)))</f>
        <v/>
      </c>
      <c r="EE97" s="370" t="str">
        <f ca="1">+IF(OFFSET('Hygiene Data'!$I$12,0,10*ROW('Hygiene Data'!I91))="","",OFFSET('Hygiene Data'!$I$12,0,10*ROW('Hygiene Data'!I91)))</f>
        <v/>
      </c>
      <c r="EF97" s="370" t="str">
        <f ca="1">+IF(OFFSET('Hygiene Data'!$I$13,0,10*ROW('Hygiene Data'!I91))="","",OFFSET('Hygiene Data'!$I$13,0,10*ROW('Hygiene Data'!I91)))</f>
        <v/>
      </c>
    </row>
    <row r="98" spans="1:136" x14ac:dyDescent="0.25">
      <c r="A98" s="479" t="str">
        <f ca="1">+IF(OFFSET('Water Data'!$B$2,0,10*ROW('Water Data'!E92))="","",OFFSET('Water Data'!$B$2,0,10*ROW('Water Data'!E92)))</f>
        <v/>
      </c>
      <c r="B98" s="47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6" t="str">
        <f t="shared" ca="1" si="1"/>
        <v/>
      </c>
      <c r="D98" s="50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0" t="str">
        <f ca="1">+IF(OFFSET('Water Data'!$D$27,0,10*ROW('Water Data'!D92))="","",OFFSET('Water Data'!$D$27,0,10*ROW('Water Data'!D92)))</f>
        <v/>
      </c>
      <c r="BT98" s="370" t="str">
        <f ca="1">+IF(OFFSET('Water Data'!$D$28,0,10*ROW('Water Data'!D92))="","",OFFSET('Water Data'!$D$28,0,10*ROW('Water Data'!D92)))</f>
        <v/>
      </c>
      <c r="BU98" s="370" t="str">
        <f ca="1">+IF(OFFSET('Water Data'!$D$29,0,10*ROW('Water Data'!D92))="","",OFFSET('Water Data'!$D$29,0,10*ROW('Water Data'!D92)))</f>
        <v/>
      </c>
      <c r="BV98" s="370" t="str">
        <f ca="1">+IF(OFFSET('Water Data'!$E$27,0,10*ROW('Water Data'!E92))="","",OFFSET('Water Data'!$E$27,0,10*ROW('Water Data'!E92)))</f>
        <v/>
      </c>
      <c r="BW98" s="370" t="str">
        <f ca="1">+IF(OFFSET('Water Data'!$E$28,0,10*ROW('Water Data'!E92))="","",OFFSET('Water Data'!$E$28,0,10*ROW('Water Data'!E92)))</f>
        <v/>
      </c>
      <c r="BX98" s="370" t="str">
        <f ca="1">+IF(OFFSET('Water Data'!$E$29,0,10*ROW('Water Data'!E92))="","",OFFSET('Water Data'!$E$29,0,10*ROW('Water Data'!E92)))</f>
        <v/>
      </c>
      <c r="BY98" s="370" t="str">
        <f ca="1">+IF(OFFSET('Water Data'!$F$27,0,10*ROW('Water Data'!F92))="","",OFFSET('Water Data'!$F$27,0,10*ROW('Water Data'!F92)))</f>
        <v/>
      </c>
      <c r="BZ98" s="370" t="str">
        <f ca="1">+IF(OFFSET('Water Data'!$F$28,0,10*ROW('Water Data'!F92))="","",OFFSET('Water Data'!$F$28,0,10*ROW('Water Data'!F92)))</f>
        <v/>
      </c>
      <c r="CA98" s="370" t="str">
        <f ca="1">+IF(OFFSET('Water Data'!$F$29,0,10*ROW('Water Data'!F92))="","",OFFSET('Water Data'!$F$29,0,10*ROW('Water Data'!F92)))</f>
        <v/>
      </c>
      <c r="CB98" s="370" t="str">
        <f ca="1">+IF(OFFSET('Water Data'!$G$27,0,10*ROW('Water Data'!G92))="","",OFFSET('Water Data'!$G$27,0,10*ROW('Water Data'!G92)))</f>
        <v/>
      </c>
      <c r="CC98" s="370" t="str">
        <f ca="1">+IF(OFFSET('Water Data'!$G$28,0,10*ROW('Water Data'!G92))="","",OFFSET('Water Data'!$G$28,0,10*ROW('Water Data'!G92)))</f>
        <v/>
      </c>
      <c r="CD98" s="370" t="str">
        <f ca="1">+IF(OFFSET('Water Data'!$G$29,0,10*ROW('Water Data'!G92))="","",OFFSET('Water Data'!$G$29,0,10*ROW('Water Data'!G92)))</f>
        <v/>
      </c>
      <c r="CE98" s="370" t="str">
        <f ca="1">+IF(OFFSET('Water Data'!$H$27,0,10*ROW('Water Data'!H92))="","",OFFSET('Water Data'!$H$27,0,10*ROW('Water Data'!H92)))</f>
        <v/>
      </c>
      <c r="CF98" s="370" t="str">
        <f ca="1">+IF(OFFSET('Water Data'!$H$28,0,10*ROW('Water Data'!H92))="","",OFFSET('Water Data'!$H$28,0,10*ROW('Water Data'!H92)))</f>
        <v/>
      </c>
      <c r="CG98" s="370" t="str">
        <f ca="1">+IF(OFFSET('Water Data'!$H$29,0,10*ROW('Water Data'!H92))="","",OFFSET('Water Data'!$H$29,0,10*ROW('Water Data'!H92)))</f>
        <v/>
      </c>
      <c r="CH98" s="370" t="str">
        <f ca="1">+IF(OFFSET('Water Data'!$I$27,0,10*ROW('Water Data'!I92))="","",OFFSET('Water Data'!$I$27,0,10*ROW('Water Data'!I92)))</f>
        <v/>
      </c>
      <c r="CI98" s="370" t="str">
        <f ca="1">+IF(OFFSET('Water Data'!$I$28,0,10*ROW('Water Data'!I92))="","",OFFSET('Water Data'!$I$28,0,10*ROW('Water Data'!I92)))</f>
        <v/>
      </c>
      <c r="CJ98" s="370" t="str">
        <f ca="1">+IF(OFFSET('Water Data'!$I$29,0,10*ROW('Water Data'!I92))="","",OFFSET('Water Data'!$I$29,0,10*ROW('Water Data'!I92)))</f>
        <v/>
      </c>
      <c r="CK98" s="370" t="str">
        <f ca="1">+IF(OFFSET('Sanitation Data'!$D$28,0,10*ROW('Sanitation Data'!D92))="","",OFFSET('Sanitation Data'!$D$28,0,10*ROW('Sanitation Data'!D92)))</f>
        <v/>
      </c>
      <c r="CL98" s="370" t="str">
        <f ca="1">+IF(OFFSET('Sanitation Data'!$D$29,0,10*ROW('Sanitation Data'!D92))="","",OFFSET('Sanitation Data'!$D$29,0,10*ROW('Sanitation Data'!D92)))</f>
        <v/>
      </c>
      <c r="CM98" s="370" t="str">
        <f ca="1">+IF(OFFSET('Sanitation Data'!$D$30,0,10*ROW('Sanitation Data'!D92))="","",OFFSET('Sanitation Data'!$D$30,0,10*ROW('Sanitation Data'!D92)))</f>
        <v/>
      </c>
      <c r="CN98" s="370" t="str">
        <f ca="1">+IF(OFFSET('Sanitation Data'!$D$31,0,10*ROW('Sanitation Data'!D92))="","",OFFSET('Sanitation Data'!$D$31,0,10*ROW('Sanitation Data'!D92)))</f>
        <v/>
      </c>
      <c r="CO98" s="370" t="str">
        <f ca="1">+IF(OFFSET('Sanitation Data'!$D$32,0,10*ROW('Sanitation Data'!D92))="","",OFFSET('Sanitation Data'!$D$32,0,10*ROW('Sanitation Data'!D92)))</f>
        <v/>
      </c>
      <c r="CP98" s="370" t="str">
        <f ca="1">+IF(OFFSET('Sanitation Data'!$E$28,0,10*ROW('Sanitation Data'!E92))="","",OFFSET('Sanitation Data'!$E$28,0,10*ROW('Sanitation Data'!E92)))</f>
        <v/>
      </c>
      <c r="CQ98" s="370" t="str">
        <f ca="1">+IF(OFFSET('Sanitation Data'!$E$29,0,10*ROW('Sanitation Data'!E92))="","",OFFSET('Sanitation Data'!$E$29,0,10*ROW('Sanitation Data'!E92)))</f>
        <v/>
      </c>
      <c r="CR98" s="370" t="str">
        <f ca="1">+IF(OFFSET('Sanitation Data'!$E$30,0,10*ROW('Sanitation Data'!E92))="","",OFFSET('Sanitation Data'!$E$30,0,10*ROW('Sanitation Data'!E92)))</f>
        <v/>
      </c>
      <c r="CS98" s="370" t="str">
        <f ca="1">+IF(OFFSET('Sanitation Data'!$E$31,0,10*ROW('Sanitation Data'!E92))="","",OFFSET('Sanitation Data'!$E$31,0,10*ROW('Sanitation Data'!E92)))</f>
        <v/>
      </c>
      <c r="CT98" s="370" t="str">
        <f ca="1">+IF(OFFSET('Sanitation Data'!$E$32,0,10*ROW('Sanitation Data'!E92))="","",OFFSET('Sanitation Data'!$E$32,0,10*ROW('Sanitation Data'!E92)))</f>
        <v/>
      </c>
      <c r="CU98" s="370" t="str">
        <f ca="1">+IF(OFFSET('Sanitation Data'!$F$28,0,10*ROW('Sanitation Data'!F92))="","",OFFSET('Sanitation Data'!$F$28,0,10*ROW('Sanitation Data'!F92)))</f>
        <v/>
      </c>
      <c r="CV98" s="370" t="str">
        <f ca="1">+IF(OFFSET('Sanitation Data'!$F$29,0,10*ROW('Sanitation Data'!F92))="","",OFFSET('Sanitation Data'!$F$29,0,10*ROW('Sanitation Data'!F92)))</f>
        <v/>
      </c>
      <c r="CW98" s="370" t="str">
        <f ca="1">+IF(OFFSET('Sanitation Data'!$F$30,0,10*ROW('Sanitation Data'!F92))="","",OFFSET('Sanitation Data'!$F$30,0,10*ROW('Sanitation Data'!F92)))</f>
        <v/>
      </c>
      <c r="CX98" s="370" t="str">
        <f ca="1">+IF(OFFSET('Sanitation Data'!$F$31,0,10*ROW('Sanitation Data'!F92))="","",OFFSET('Sanitation Data'!$F$31,0,10*ROW('Sanitation Data'!F92)))</f>
        <v/>
      </c>
      <c r="CY98" s="370" t="str">
        <f ca="1">+IF(OFFSET('Sanitation Data'!$F$32,0,10*ROW('Sanitation Data'!F92))="","",OFFSET('Sanitation Data'!$F$32,0,10*ROW('Sanitation Data'!F92)))</f>
        <v/>
      </c>
      <c r="CZ98" s="370" t="str">
        <f ca="1">+IF(OFFSET('Sanitation Data'!$G$28,0,10*ROW('Sanitation Data'!G92))="","",OFFSET('Sanitation Data'!$G$28,0,10*ROW('Sanitation Data'!G92)))</f>
        <v/>
      </c>
      <c r="DA98" s="370" t="str">
        <f ca="1">+IF(OFFSET('Sanitation Data'!$G$29,0,10*ROW('Sanitation Data'!G92))="","",OFFSET('Sanitation Data'!$G$29,0,10*ROW('Sanitation Data'!G92)))</f>
        <v/>
      </c>
      <c r="DB98" s="370" t="str">
        <f ca="1">+IF(OFFSET('Sanitation Data'!$G$30,0,10*ROW('Sanitation Data'!G92))="","",OFFSET('Sanitation Data'!$G$30,0,10*ROW('Sanitation Data'!G92)))</f>
        <v/>
      </c>
      <c r="DC98" s="370" t="str">
        <f ca="1">+IF(OFFSET('Sanitation Data'!$G$31,0,10*ROW('Sanitation Data'!G92))="","",OFFSET('Sanitation Data'!$G$31,0,10*ROW('Sanitation Data'!G92)))</f>
        <v/>
      </c>
      <c r="DD98" s="370" t="str">
        <f ca="1">+IF(OFFSET('Sanitation Data'!$G$32,0,10*ROW('Sanitation Data'!G92))="","",OFFSET('Sanitation Data'!$G$32,0,10*ROW('Sanitation Data'!G92)))</f>
        <v/>
      </c>
      <c r="DE98" s="370" t="str">
        <f ca="1">+IF(OFFSET('Sanitation Data'!$H$28,0,10*ROW('Sanitation Data'!H92))="","",OFFSET('Sanitation Data'!$H$28,0,10*ROW('Sanitation Data'!H92)))</f>
        <v/>
      </c>
      <c r="DF98" s="370" t="str">
        <f ca="1">+IF(OFFSET('Sanitation Data'!$H$29,0,10*ROW('Sanitation Data'!H92))="","",OFFSET('Sanitation Data'!$H$29,0,10*ROW('Sanitation Data'!H92)))</f>
        <v/>
      </c>
      <c r="DG98" s="370" t="str">
        <f ca="1">+IF(OFFSET('Sanitation Data'!$H$30,0,10*ROW('Sanitation Data'!H92))="","",OFFSET('Sanitation Data'!$H$30,0,10*ROW('Sanitation Data'!H92)))</f>
        <v/>
      </c>
      <c r="DH98" s="370" t="str">
        <f ca="1">+IF(OFFSET('Sanitation Data'!$H$31,0,10*ROW('Sanitation Data'!H92))="","",OFFSET('Sanitation Data'!$H$31,0,10*ROW('Sanitation Data'!H92)))</f>
        <v/>
      </c>
      <c r="DI98" s="370" t="str">
        <f ca="1">+IF(OFFSET('Sanitation Data'!$H$32,0,10*ROW('Sanitation Data'!H92))="","",OFFSET('Sanitation Data'!$H$32,0,10*ROW('Sanitation Data'!H92)))</f>
        <v/>
      </c>
      <c r="DJ98" s="370" t="str">
        <f ca="1">+IF(OFFSET('Sanitation Data'!$I$28,0,10*ROW('Sanitation Data'!I92))="","",OFFSET('Sanitation Data'!$I$28,0,10*ROW('Sanitation Data'!I92)))</f>
        <v/>
      </c>
      <c r="DK98" s="370" t="str">
        <f ca="1">+IF(OFFSET('Sanitation Data'!$I$29,0,10*ROW('Sanitation Data'!I92))="","",OFFSET('Sanitation Data'!$I$29,0,10*ROW('Sanitation Data'!I92)))</f>
        <v/>
      </c>
      <c r="DL98" s="370" t="str">
        <f ca="1">+IF(OFFSET('Sanitation Data'!$I$30,0,10*ROW('Sanitation Data'!I92))="","",OFFSET('Sanitation Data'!$I$30,0,10*ROW('Sanitation Data'!I92)))</f>
        <v/>
      </c>
      <c r="DM98" s="370" t="str">
        <f ca="1">+IF(OFFSET('Sanitation Data'!$I$31,0,10*ROW('Sanitation Data'!I92))="","",OFFSET('Sanitation Data'!$I$31,0,10*ROW('Sanitation Data'!I92)))</f>
        <v/>
      </c>
      <c r="DN98" s="370" t="str">
        <f ca="1">+IF(OFFSET('Sanitation Data'!$I$32,0,10*ROW('Sanitation Data'!I92))="","",OFFSET('Sanitation Data'!$I$32,0,10*ROW('Sanitation Data'!I92)))</f>
        <v/>
      </c>
      <c r="DO98" s="370" t="str">
        <f ca="1">+IF(OFFSET('Hygiene Data'!$D$11,0,10*ROW('Hygiene Data'!D92))="","",OFFSET('Hygiene Data'!$D$11,0,10*ROW('Hygiene Data'!D92)))</f>
        <v/>
      </c>
      <c r="DP98" s="370" t="str">
        <f ca="1">+IF(OFFSET('Hygiene Data'!$D$12,0,10*ROW('Hygiene Data'!D92))="","",OFFSET('Hygiene Data'!$D$12,0,10*ROW('Hygiene Data'!D92)))</f>
        <v/>
      </c>
      <c r="DQ98" s="370" t="str">
        <f ca="1">+IF(OFFSET('Hygiene Data'!$D$13,0,10*ROW('Hygiene Data'!D92))="","",OFFSET('Hygiene Data'!$D$13,0,10*ROW('Hygiene Data'!D92)))</f>
        <v/>
      </c>
      <c r="DR98" s="370" t="str">
        <f ca="1">+IF(OFFSET('Hygiene Data'!$E$11,0,10*ROW('Hygiene Data'!E92))="","",OFFSET('Hygiene Data'!$E$11,0,10*ROW('Hygiene Data'!E92)))</f>
        <v/>
      </c>
      <c r="DS98" s="370" t="str">
        <f ca="1">+IF(OFFSET('Hygiene Data'!$E$12,0,10*ROW('Hygiene Data'!E92))="","",OFFSET('Hygiene Data'!$E$12,0,10*ROW('Hygiene Data'!E92)))</f>
        <v/>
      </c>
      <c r="DT98" s="370" t="str">
        <f ca="1">+IF(OFFSET('Hygiene Data'!$E$13,0,10*ROW('Hygiene Data'!E92))="","",OFFSET('Hygiene Data'!$E$13,0,10*ROW('Hygiene Data'!E92)))</f>
        <v/>
      </c>
      <c r="DU98" s="370" t="str">
        <f ca="1">+IF(OFFSET('Hygiene Data'!$F$11,0,10*ROW('Hygiene Data'!F92))="","",OFFSET('Hygiene Data'!$F$11,0,10*ROW('Hygiene Data'!F92)))</f>
        <v/>
      </c>
      <c r="DV98" s="370" t="str">
        <f ca="1">+IF(OFFSET('Hygiene Data'!$F$12,0,10*ROW('Hygiene Data'!F92))="","",OFFSET('Hygiene Data'!$F$12,0,10*ROW('Hygiene Data'!F92)))</f>
        <v/>
      </c>
      <c r="DW98" s="370" t="str">
        <f ca="1">+IF(OFFSET('Hygiene Data'!$F$13,0,10*ROW('Hygiene Data'!F92))="","",OFFSET('Hygiene Data'!$F$13,0,10*ROW('Hygiene Data'!F92)))</f>
        <v/>
      </c>
      <c r="DX98" s="370" t="str">
        <f ca="1">+IF(OFFSET('Hygiene Data'!$G$11,0,10*ROW('Hygiene Data'!G92))="","",OFFSET('Hygiene Data'!$G$11,0,10*ROW('Hygiene Data'!G92)))</f>
        <v/>
      </c>
      <c r="DY98" s="370" t="str">
        <f ca="1">+IF(OFFSET('Hygiene Data'!$G$12,0,10*ROW('Hygiene Data'!G92))="","",OFFSET('Hygiene Data'!$G$12,0,10*ROW('Hygiene Data'!G92)))</f>
        <v/>
      </c>
      <c r="DZ98" s="370" t="str">
        <f ca="1">+IF(OFFSET('Hygiene Data'!$G$13,0,10*ROW('Hygiene Data'!G92))="","",OFFSET('Hygiene Data'!$G$13,0,10*ROW('Hygiene Data'!G92)))</f>
        <v/>
      </c>
      <c r="EA98" s="370" t="str">
        <f ca="1">+IF(OFFSET('Hygiene Data'!$H$11,0,10*ROW('Hygiene Data'!H92))="","",OFFSET('Hygiene Data'!$H$11,0,10*ROW('Hygiene Data'!H92)))</f>
        <v/>
      </c>
      <c r="EB98" s="370" t="str">
        <f ca="1">+IF(OFFSET('Hygiene Data'!$H$12,0,10*ROW('Hygiene Data'!H92))="","",OFFSET('Hygiene Data'!$H$12,0,10*ROW('Hygiene Data'!H92)))</f>
        <v/>
      </c>
      <c r="EC98" s="370" t="str">
        <f ca="1">+IF(OFFSET('Hygiene Data'!$H$13,0,10*ROW('Hygiene Data'!H92))="","",OFFSET('Hygiene Data'!$H$13,0,10*ROW('Hygiene Data'!H92)))</f>
        <v/>
      </c>
      <c r="ED98" s="370" t="str">
        <f ca="1">+IF(OFFSET('Hygiene Data'!$I$11,0,10*ROW('Hygiene Data'!I92))="","",OFFSET('Hygiene Data'!$I$11,0,10*ROW('Hygiene Data'!I92)))</f>
        <v/>
      </c>
      <c r="EE98" s="370" t="str">
        <f ca="1">+IF(OFFSET('Hygiene Data'!$I$12,0,10*ROW('Hygiene Data'!I92))="","",OFFSET('Hygiene Data'!$I$12,0,10*ROW('Hygiene Data'!I92)))</f>
        <v/>
      </c>
      <c r="EF98" s="370" t="str">
        <f ca="1">+IF(OFFSET('Hygiene Data'!$I$13,0,10*ROW('Hygiene Data'!I92))="","",OFFSET('Hygiene Data'!$I$13,0,10*ROW('Hygiene Data'!I92)))</f>
        <v/>
      </c>
    </row>
    <row r="99" spans="1:136" x14ac:dyDescent="0.25">
      <c r="A99" s="479" t="str">
        <f ca="1">+IF(OFFSET('Water Data'!$B$2,0,10*ROW('Water Data'!E93))="","",OFFSET('Water Data'!$B$2,0,10*ROW('Water Data'!E93)))</f>
        <v/>
      </c>
      <c r="B99" s="47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6" t="str">
        <f t="shared" ca="1" si="1"/>
        <v/>
      </c>
      <c r="D99" s="50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0" t="str">
        <f ca="1">+IF(OFFSET('Water Data'!$D$27,0,10*ROW('Water Data'!D93))="","",OFFSET('Water Data'!$D$27,0,10*ROW('Water Data'!D93)))</f>
        <v/>
      </c>
      <c r="BT99" s="370" t="str">
        <f ca="1">+IF(OFFSET('Water Data'!$D$28,0,10*ROW('Water Data'!D93))="","",OFFSET('Water Data'!$D$28,0,10*ROW('Water Data'!D93)))</f>
        <v/>
      </c>
      <c r="BU99" s="370" t="str">
        <f ca="1">+IF(OFFSET('Water Data'!$D$29,0,10*ROW('Water Data'!D93))="","",OFFSET('Water Data'!$D$29,0,10*ROW('Water Data'!D93)))</f>
        <v/>
      </c>
      <c r="BV99" s="370" t="str">
        <f ca="1">+IF(OFFSET('Water Data'!$E$27,0,10*ROW('Water Data'!E93))="","",OFFSET('Water Data'!$E$27,0,10*ROW('Water Data'!E93)))</f>
        <v/>
      </c>
      <c r="BW99" s="370" t="str">
        <f ca="1">+IF(OFFSET('Water Data'!$E$28,0,10*ROW('Water Data'!E93))="","",OFFSET('Water Data'!$E$28,0,10*ROW('Water Data'!E93)))</f>
        <v/>
      </c>
      <c r="BX99" s="370" t="str">
        <f ca="1">+IF(OFFSET('Water Data'!$E$29,0,10*ROW('Water Data'!E93))="","",OFFSET('Water Data'!$E$29,0,10*ROW('Water Data'!E93)))</f>
        <v/>
      </c>
      <c r="BY99" s="370" t="str">
        <f ca="1">+IF(OFFSET('Water Data'!$F$27,0,10*ROW('Water Data'!F93))="","",OFFSET('Water Data'!$F$27,0,10*ROW('Water Data'!F93)))</f>
        <v/>
      </c>
      <c r="BZ99" s="370" t="str">
        <f ca="1">+IF(OFFSET('Water Data'!$F$28,0,10*ROW('Water Data'!F93))="","",OFFSET('Water Data'!$F$28,0,10*ROW('Water Data'!F93)))</f>
        <v/>
      </c>
      <c r="CA99" s="370" t="str">
        <f ca="1">+IF(OFFSET('Water Data'!$F$29,0,10*ROW('Water Data'!F93))="","",OFFSET('Water Data'!$F$29,0,10*ROW('Water Data'!F93)))</f>
        <v/>
      </c>
      <c r="CB99" s="370" t="str">
        <f ca="1">+IF(OFFSET('Water Data'!$G$27,0,10*ROW('Water Data'!G93))="","",OFFSET('Water Data'!$G$27,0,10*ROW('Water Data'!G93)))</f>
        <v/>
      </c>
      <c r="CC99" s="370" t="str">
        <f ca="1">+IF(OFFSET('Water Data'!$G$28,0,10*ROW('Water Data'!G93))="","",OFFSET('Water Data'!$G$28,0,10*ROW('Water Data'!G93)))</f>
        <v/>
      </c>
      <c r="CD99" s="370" t="str">
        <f ca="1">+IF(OFFSET('Water Data'!$G$29,0,10*ROW('Water Data'!G93))="","",OFFSET('Water Data'!$G$29,0,10*ROW('Water Data'!G93)))</f>
        <v/>
      </c>
      <c r="CE99" s="370" t="str">
        <f ca="1">+IF(OFFSET('Water Data'!$H$27,0,10*ROW('Water Data'!H93))="","",OFFSET('Water Data'!$H$27,0,10*ROW('Water Data'!H93)))</f>
        <v/>
      </c>
      <c r="CF99" s="370" t="str">
        <f ca="1">+IF(OFFSET('Water Data'!$H$28,0,10*ROW('Water Data'!H93))="","",OFFSET('Water Data'!$H$28,0,10*ROW('Water Data'!H93)))</f>
        <v/>
      </c>
      <c r="CG99" s="370" t="str">
        <f ca="1">+IF(OFFSET('Water Data'!$H$29,0,10*ROW('Water Data'!H93))="","",OFFSET('Water Data'!$H$29,0,10*ROW('Water Data'!H93)))</f>
        <v/>
      </c>
      <c r="CH99" s="370" t="str">
        <f ca="1">+IF(OFFSET('Water Data'!$I$27,0,10*ROW('Water Data'!I93))="","",OFFSET('Water Data'!$I$27,0,10*ROW('Water Data'!I93)))</f>
        <v/>
      </c>
      <c r="CI99" s="370" t="str">
        <f ca="1">+IF(OFFSET('Water Data'!$I$28,0,10*ROW('Water Data'!I93))="","",OFFSET('Water Data'!$I$28,0,10*ROW('Water Data'!I93)))</f>
        <v/>
      </c>
      <c r="CJ99" s="370" t="str">
        <f ca="1">+IF(OFFSET('Water Data'!$I$29,0,10*ROW('Water Data'!I93))="","",OFFSET('Water Data'!$I$29,0,10*ROW('Water Data'!I93)))</f>
        <v/>
      </c>
      <c r="CK99" s="370" t="str">
        <f ca="1">+IF(OFFSET('Sanitation Data'!$D$28,0,10*ROW('Sanitation Data'!D93))="","",OFFSET('Sanitation Data'!$D$28,0,10*ROW('Sanitation Data'!D93)))</f>
        <v/>
      </c>
      <c r="CL99" s="370" t="str">
        <f ca="1">+IF(OFFSET('Sanitation Data'!$D$29,0,10*ROW('Sanitation Data'!D93))="","",OFFSET('Sanitation Data'!$D$29,0,10*ROW('Sanitation Data'!D93)))</f>
        <v/>
      </c>
      <c r="CM99" s="370" t="str">
        <f ca="1">+IF(OFFSET('Sanitation Data'!$D$30,0,10*ROW('Sanitation Data'!D93))="","",OFFSET('Sanitation Data'!$D$30,0,10*ROW('Sanitation Data'!D93)))</f>
        <v/>
      </c>
      <c r="CN99" s="370" t="str">
        <f ca="1">+IF(OFFSET('Sanitation Data'!$D$31,0,10*ROW('Sanitation Data'!D93))="","",OFFSET('Sanitation Data'!$D$31,0,10*ROW('Sanitation Data'!D93)))</f>
        <v/>
      </c>
      <c r="CO99" s="370" t="str">
        <f ca="1">+IF(OFFSET('Sanitation Data'!$D$32,0,10*ROW('Sanitation Data'!D93))="","",OFFSET('Sanitation Data'!$D$32,0,10*ROW('Sanitation Data'!D93)))</f>
        <v/>
      </c>
      <c r="CP99" s="370" t="str">
        <f ca="1">+IF(OFFSET('Sanitation Data'!$E$28,0,10*ROW('Sanitation Data'!E93))="","",OFFSET('Sanitation Data'!$E$28,0,10*ROW('Sanitation Data'!E93)))</f>
        <v/>
      </c>
      <c r="CQ99" s="370" t="str">
        <f ca="1">+IF(OFFSET('Sanitation Data'!$E$29,0,10*ROW('Sanitation Data'!E93))="","",OFFSET('Sanitation Data'!$E$29,0,10*ROW('Sanitation Data'!E93)))</f>
        <v/>
      </c>
      <c r="CR99" s="370" t="str">
        <f ca="1">+IF(OFFSET('Sanitation Data'!$E$30,0,10*ROW('Sanitation Data'!E93))="","",OFFSET('Sanitation Data'!$E$30,0,10*ROW('Sanitation Data'!E93)))</f>
        <v/>
      </c>
      <c r="CS99" s="370" t="str">
        <f ca="1">+IF(OFFSET('Sanitation Data'!$E$31,0,10*ROW('Sanitation Data'!E93))="","",OFFSET('Sanitation Data'!$E$31,0,10*ROW('Sanitation Data'!E93)))</f>
        <v/>
      </c>
      <c r="CT99" s="370" t="str">
        <f ca="1">+IF(OFFSET('Sanitation Data'!$E$32,0,10*ROW('Sanitation Data'!E93))="","",OFFSET('Sanitation Data'!$E$32,0,10*ROW('Sanitation Data'!E93)))</f>
        <v/>
      </c>
      <c r="CU99" s="370" t="str">
        <f ca="1">+IF(OFFSET('Sanitation Data'!$F$28,0,10*ROW('Sanitation Data'!F93))="","",OFFSET('Sanitation Data'!$F$28,0,10*ROW('Sanitation Data'!F93)))</f>
        <v/>
      </c>
      <c r="CV99" s="370" t="str">
        <f ca="1">+IF(OFFSET('Sanitation Data'!$F$29,0,10*ROW('Sanitation Data'!F93))="","",OFFSET('Sanitation Data'!$F$29,0,10*ROW('Sanitation Data'!F93)))</f>
        <v/>
      </c>
      <c r="CW99" s="370" t="str">
        <f ca="1">+IF(OFFSET('Sanitation Data'!$F$30,0,10*ROW('Sanitation Data'!F93))="","",OFFSET('Sanitation Data'!$F$30,0,10*ROW('Sanitation Data'!F93)))</f>
        <v/>
      </c>
      <c r="CX99" s="370" t="str">
        <f ca="1">+IF(OFFSET('Sanitation Data'!$F$31,0,10*ROW('Sanitation Data'!F93))="","",OFFSET('Sanitation Data'!$F$31,0,10*ROW('Sanitation Data'!F93)))</f>
        <v/>
      </c>
      <c r="CY99" s="370" t="str">
        <f ca="1">+IF(OFFSET('Sanitation Data'!$F$32,0,10*ROW('Sanitation Data'!F93))="","",OFFSET('Sanitation Data'!$F$32,0,10*ROW('Sanitation Data'!F93)))</f>
        <v/>
      </c>
      <c r="CZ99" s="370" t="str">
        <f ca="1">+IF(OFFSET('Sanitation Data'!$G$28,0,10*ROW('Sanitation Data'!G93))="","",OFFSET('Sanitation Data'!$G$28,0,10*ROW('Sanitation Data'!G93)))</f>
        <v/>
      </c>
      <c r="DA99" s="370" t="str">
        <f ca="1">+IF(OFFSET('Sanitation Data'!$G$29,0,10*ROW('Sanitation Data'!G93))="","",OFFSET('Sanitation Data'!$G$29,0,10*ROW('Sanitation Data'!G93)))</f>
        <v/>
      </c>
      <c r="DB99" s="370" t="str">
        <f ca="1">+IF(OFFSET('Sanitation Data'!$G$30,0,10*ROW('Sanitation Data'!G93))="","",OFFSET('Sanitation Data'!$G$30,0,10*ROW('Sanitation Data'!G93)))</f>
        <v/>
      </c>
      <c r="DC99" s="370" t="str">
        <f ca="1">+IF(OFFSET('Sanitation Data'!$G$31,0,10*ROW('Sanitation Data'!G93))="","",OFFSET('Sanitation Data'!$G$31,0,10*ROW('Sanitation Data'!G93)))</f>
        <v/>
      </c>
      <c r="DD99" s="370" t="str">
        <f ca="1">+IF(OFFSET('Sanitation Data'!$G$32,0,10*ROW('Sanitation Data'!G93))="","",OFFSET('Sanitation Data'!$G$32,0,10*ROW('Sanitation Data'!G93)))</f>
        <v/>
      </c>
      <c r="DE99" s="370" t="str">
        <f ca="1">+IF(OFFSET('Sanitation Data'!$H$28,0,10*ROW('Sanitation Data'!H93))="","",OFFSET('Sanitation Data'!$H$28,0,10*ROW('Sanitation Data'!H93)))</f>
        <v/>
      </c>
      <c r="DF99" s="370" t="str">
        <f ca="1">+IF(OFFSET('Sanitation Data'!$H$29,0,10*ROW('Sanitation Data'!H93))="","",OFFSET('Sanitation Data'!$H$29,0,10*ROW('Sanitation Data'!H93)))</f>
        <v/>
      </c>
      <c r="DG99" s="370" t="str">
        <f ca="1">+IF(OFFSET('Sanitation Data'!$H$30,0,10*ROW('Sanitation Data'!H93))="","",OFFSET('Sanitation Data'!$H$30,0,10*ROW('Sanitation Data'!H93)))</f>
        <v/>
      </c>
      <c r="DH99" s="370" t="str">
        <f ca="1">+IF(OFFSET('Sanitation Data'!$H$31,0,10*ROW('Sanitation Data'!H93))="","",OFFSET('Sanitation Data'!$H$31,0,10*ROW('Sanitation Data'!H93)))</f>
        <v/>
      </c>
      <c r="DI99" s="370" t="str">
        <f ca="1">+IF(OFFSET('Sanitation Data'!$H$32,0,10*ROW('Sanitation Data'!H93))="","",OFFSET('Sanitation Data'!$H$32,0,10*ROW('Sanitation Data'!H93)))</f>
        <v/>
      </c>
      <c r="DJ99" s="370" t="str">
        <f ca="1">+IF(OFFSET('Sanitation Data'!$I$28,0,10*ROW('Sanitation Data'!I93))="","",OFFSET('Sanitation Data'!$I$28,0,10*ROW('Sanitation Data'!I93)))</f>
        <v/>
      </c>
      <c r="DK99" s="370" t="str">
        <f ca="1">+IF(OFFSET('Sanitation Data'!$I$29,0,10*ROW('Sanitation Data'!I93))="","",OFFSET('Sanitation Data'!$I$29,0,10*ROW('Sanitation Data'!I93)))</f>
        <v/>
      </c>
      <c r="DL99" s="370" t="str">
        <f ca="1">+IF(OFFSET('Sanitation Data'!$I$30,0,10*ROW('Sanitation Data'!I93))="","",OFFSET('Sanitation Data'!$I$30,0,10*ROW('Sanitation Data'!I93)))</f>
        <v/>
      </c>
      <c r="DM99" s="370" t="str">
        <f ca="1">+IF(OFFSET('Sanitation Data'!$I$31,0,10*ROW('Sanitation Data'!I93))="","",OFFSET('Sanitation Data'!$I$31,0,10*ROW('Sanitation Data'!I93)))</f>
        <v/>
      </c>
      <c r="DN99" s="370" t="str">
        <f ca="1">+IF(OFFSET('Sanitation Data'!$I$32,0,10*ROW('Sanitation Data'!I93))="","",OFFSET('Sanitation Data'!$I$32,0,10*ROW('Sanitation Data'!I93)))</f>
        <v/>
      </c>
      <c r="DO99" s="370" t="str">
        <f ca="1">+IF(OFFSET('Hygiene Data'!$D$11,0,10*ROW('Hygiene Data'!D93))="","",OFFSET('Hygiene Data'!$D$11,0,10*ROW('Hygiene Data'!D93)))</f>
        <v/>
      </c>
      <c r="DP99" s="370" t="str">
        <f ca="1">+IF(OFFSET('Hygiene Data'!$D$12,0,10*ROW('Hygiene Data'!D93))="","",OFFSET('Hygiene Data'!$D$12,0,10*ROW('Hygiene Data'!D93)))</f>
        <v/>
      </c>
      <c r="DQ99" s="370" t="str">
        <f ca="1">+IF(OFFSET('Hygiene Data'!$D$13,0,10*ROW('Hygiene Data'!D93))="","",OFFSET('Hygiene Data'!$D$13,0,10*ROW('Hygiene Data'!D93)))</f>
        <v/>
      </c>
      <c r="DR99" s="370" t="str">
        <f ca="1">+IF(OFFSET('Hygiene Data'!$E$11,0,10*ROW('Hygiene Data'!E93))="","",OFFSET('Hygiene Data'!$E$11,0,10*ROW('Hygiene Data'!E93)))</f>
        <v/>
      </c>
      <c r="DS99" s="370" t="str">
        <f ca="1">+IF(OFFSET('Hygiene Data'!$E$12,0,10*ROW('Hygiene Data'!E93))="","",OFFSET('Hygiene Data'!$E$12,0,10*ROW('Hygiene Data'!E93)))</f>
        <v/>
      </c>
      <c r="DT99" s="370" t="str">
        <f ca="1">+IF(OFFSET('Hygiene Data'!$E$13,0,10*ROW('Hygiene Data'!E93))="","",OFFSET('Hygiene Data'!$E$13,0,10*ROW('Hygiene Data'!E93)))</f>
        <v/>
      </c>
      <c r="DU99" s="370" t="str">
        <f ca="1">+IF(OFFSET('Hygiene Data'!$F$11,0,10*ROW('Hygiene Data'!F93))="","",OFFSET('Hygiene Data'!$F$11,0,10*ROW('Hygiene Data'!F93)))</f>
        <v/>
      </c>
      <c r="DV99" s="370" t="str">
        <f ca="1">+IF(OFFSET('Hygiene Data'!$F$12,0,10*ROW('Hygiene Data'!F93))="","",OFFSET('Hygiene Data'!$F$12,0,10*ROW('Hygiene Data'!F93)))</f>
        <v/>
      </c>
      <c r="DW99" s="370" t="str">
        <f ca="1">+IF(OFFSET('Hygiene Data'!$F$13,0,10*ROW('Hygiene Data'!F93))="","",OFFSET('Hygiene Data'!$F$13,0,10*ROW('Hygiene Data'!F93)))</f>
        <v/>
      </c>
      <c r="DX99" s="370" t="str">
        <f ca="1">+IF(OFFSET('Hygiene Data'!$G$11,0,10*ROW('Hygiene Data'!G93))="","",OFFSET('Hygiene Data'!$G$11,0,10*ROW('Hygiene Data'!G93)))</f>
        <v/>
      </c>
      <c r="DY99" s="370" t="str">
        <f ca="1">+IF(OFFSET('Hygiene Data'!$G$12,0,10*ROW('Hygiene Data'!G93))="","",OFFSET('Hygiene Data'!$G$12,0,10*ROW('Hygiene Data'!G93)))</f>
        <v/>
      </c>
      <c r="DZ99" s="370" t="str">
        <f ca="1">+IF(OFFSET('Hygiene Data'!$G$13,0,10*ROW('Hygiene Data'!G93))="","",OFFSET('Hygiene Data'!$G$13,0,10*ROW('Hygiene Data'!G93)))</f>
        <v/>
      </c>
      <c r="EA99" s="370" t="str">
        <f ca="1">+IF(OFFSET('Hygiene Data'!$H$11,0,10*ROW('Hygiene Data'!H93))="","",OFFSET('Hygiene Data'!$H$11,0,10*ROW('Hygiene Data'!H93)))</f>
        <v/>
      </c>
      <c r="EB99" s="370" t="str">
        <f ca="1">+IF(OFFSET('Hygiene Data'!$H$12,0,10*ROW('Hygiene Data'!H93))="","",OFFSET('Hygiene Data'!$H$12,0,10*ROW('Hygiene Data'!H93)))</f>
        <v/>
      </c>
      <c r="EC99" s="370" t="str">
        <f ca="1">+IF(OFFSET('Hygiene Data'!$H$13,0,10*ROW('Hygiene Data'!H93))="","",OFFSET('Hygiene Data'!$H$13,0,10*ROW('Hygiene Data'!H93)))</f>
        <v/>
      </c>
      <c r="ED99" s="370" t="str">
        <f ca="1">+IF(OFFSET('Hygiene Data'!$I$11,0,10*ROW('Hygiene Data'!I93))="","",OFFSET('Hygiene Data'!$I$11,0,10*ROW('Hygiene Data'!I93)))</f>
        <v/>
      </c>
      <c r="EE99" s="370" t="str">
        <f ca="1">+IF(OFFSET('Hygiene Data'!$I$12,0,10*ROW('Hygiene Data'!I93))="","",OFFSET('Hygiene Data'!$I$12,0,10*ROW('Hygiene Data'!I93)))</f>
        <v/>
      </c>
      <c r="EF99" s="370" t="str">
        <f ca="1">+IF(OFFSET('Hygiene Data'!$I$13,0,10*ROW('Hygiene Data'!I93))="","",OFFSET('Hygiene Data'!$I$13,0,10*ROW('Hygiene Data'!I93)))</f>
        <v/>
      </c>
    </row>
    <row r="100" spans="1:136" x14ac:dyDescent="0.25">
      <c r="A100" s="479" t="str">
        <f ca="1">+IF(OFFSET('Water Data'!$B$2,0,10*ROW('Water Data'!E94))="","",OFFSET('Water Data'!$B$2,0,10*ROW('Water Data'!E94)))</f>
        <v/>
      </c>
      <c r="B100" s="47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6" t="str">
        <f t="shared" ca="1" si="1"/>
        <v/>
      </c>
      <c r="D100" s="50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0" t="str">
        <f ca="1">+IF(OFFSET('Water Data'!$D$27,0,10*ROW('Water Data'!D94))="","",OFFSET('Water Data'!$D$27,0,10*ROW('Water Data'!D94)))</f>
        <v/>
      </c>
      <c r="BT100" s="370" t="str">
        <f ca="1">+IF(OFFSET('Water Data'!$D$28,0,10*ROW('Water Data'!D94))="","",OFFSET('Water Data'!$D$28,0,10*ROW('Water Data'!D94)))</f>
        <v/>
      </c>
      <c r="BU100" s="370" t="str">
        <f ca="1">+IF(OFFSET('Water Data'!$D$29,0,10*ROW('Water Data'!D94))="","",OFFSET('Water Data'!$D$29,0,10*ROW('Water Data'!D94)))</f>
        <v/>
      </c>
      <c r="BV100" s="370" t="str">
        <f ca="1">+IF(OFFSET('Water Data'!$E$27,0,10*ROW('Water Data'!E94))="","",OFFSET('Water Data'!$E$27,0,10*ROW('Water Data'!E94)))</f>
        <v/>
      </c>
      <c r="BW100" s="370" t="str">
        <f ca="1">+IF(OFFSET('Water Data'!$E$28,0,10*ROW('Water Data'!E94))="","",OFFSET('Water Data'!$E$28,0,10*ROW('Water Data'!E94)))</f>
        <v/>
      </c>
      <c r="BX100" s="370" t="str">
        <f ca="1">+IF(OFFSET('Water Data'!$E$29,0,10*ROW('Water Data'!E94))="","",OFFSET('Water Data'!$E$29,0,10*ROW('Water Data'!E94)))</f>
        <v/>
      </c>
      <c r="BY100" s="370" t="str">
        <f ca="1">+IF(OFFSET('Water Data'!$F$27,0,10*ROW('Water Data'!F94))="","",OFFSET('Water Data'!$F$27,0,10*ROW('Water Data'!F94)))</f>
        <v/>
      </c>
      <c r="BZ100" s="370" t="str">
        <f ca="1">+IF(OFFSET('Water Data'!$F$28,0,10*ROW('Water Data'!F94))="","",OFFSET('Water Data'!$F$28,0,10*ROW('Water Data'!F94)))</f>
        <v/>
      </c>
      <c r="CA100" s="370" t="str">
        <f ca="1">+IF(OFFSET('Water Data'!$F$29,0,10*ROW('Water Data'!F94))="","",OFFSET('Water Data'!$F$29,0,10*ROW('Water Data'!F94)))</f>
        <v/>
      </c>
      <c r="CB100" s="370" t="str">
        <f ca="1">+IF(OFFSET('Water Data'!$G$27,0,10*ROW('Water Data'!G94))="","",OFFSET('Water Data'!$G$27,0,10*ROW('Water Data'!G94)))</f>
        <v/>
      </c>
      <c r="CC100" s="370" t="str">
        <f ca="1">+IF(OFFSET('Water Data'!$G$28,0,10*ROW('Water Data'!G94))="","",OFFSET('Water Data'!$G$28,0,10*ROW('Water Data'!G94)))</f>
        <v/>
      </c>
      <c r="CD100" s="370" t="str">
        <f ca="1">+IF(OFFSET('Water Data'!$G$29,0,10*ROW('Water Data'!G94))="","",OFFSET('Water Data'!$G$29,0,10*ROW('Water Data'!G94)))</f>
        <v/>
      </c>
      <c r="CE100" s="370" t="str">
        <f ca="1">+IF(OFFSET('Water Data'!$H$27,0,10*ROW('Water Data'!H94))="","",OFFSET('Water Data'!$H$27,0,10*ROW('Water Data'!H94)))</f>
        <v/>
      </c>
      <c r="CF100" s="370" t="str">
        <f ca="1">+IF(OFFSET('Water Data'!$H$28,0,10*ROW('Water Data'!H94))="","",OFFSET('Water Data'!$H$28,0,10*ROW('Water Data'!H94)))</f>
        <v/>
      </c>
      <c r="CG100" s="370" t="str">
        <f ca="1">+IF(OFFSET('Water Data'!$H$29,0,10*ROW('Water Data'!H94))="","",OFFSET('Water Data'!$H$29,0,10*ROW('Water Data'!H94)))</f>
        <v/>
      </c>
      <c r="CH100" s="370" t="str">
        <f ca="1">+IF(OFFSET('Water Data'!$I$27,0,10*ROW('Water Data'!I94))="","",OFFSET('Water Data'!$I$27,0,10*ROW('Water Data'!I94)))</f>
        <v/>
      </c>
      <c r="CI100" s="370" t="str">
        <f ca="1">+IF(OFFSET('Water Data'!$I$28,0,10*ROW('Water Data'!I94))="","",OFFSET('Water Data'!$I$28,0,10*ROW('Water Data'!I94)))</f>
        <v/>
      </c>
      <c r="CJ100" s="370" t="str">
        <f ca="1">+IF(OFFSET('Water Data'!$I$29,0,10*ROW('Water Data'!I94))="","",OFFSET('Water Data'!$I$29,0,10*ROW('Water Data'!I94)))</f>
        <v/>
      </c>
      <c r="CK100" s="370" t="str">
        <f ca="1">+IF(OFFSET('Sanitation Data'!$D$28,0,10*ROW('Sanitation Data'!D94))="","",OFFSET('Sanitation Data'!$D$28,0,10*ROW('Sanitation Data'!D94)))</f>
        <v/>
      </c>
      <c r="CL100" s="370" t="str">
        <f ca="1">+IF(OFFSET('Sanitation Data'!$D$29,0,10*ROW('Sanitation Data'!D94))="","",OFFSET('Sanitation Data'!$D$29,0,10*ROW('Sanitation Data'!D94)))</f>
        <v/>
      </c>
      <c r="CM100" s="370" t="str">
        <f ca="1">+IF(OFFSET('Sanitation Data'!$D$30,0,10*ROW('Sanitation Data'!D94))="","",OFFSET('Sanitation Data'!$D$30,0,10*ROW('Sanitation Data'!D94)))</f>
        <v/>
      </c>
      <c r="CN100" s="370" t="str">
        <f ca="1">+IF(OFFSET('Sanitation Data'!$D$31,0,10*ROW('Sanitation Data'!D94))="","",OFFSET('Sanitation Data'!$D$31,0,10*ROW('Sanitation Data'!D94)))</f>
        <v/>
      </c>
      <c r="CO100" s="370" t="str">
        <f ca="1">+IF(OFFSET('Sanitation Data'!$D$32,0,10*ROW('Sanitation Data'!D94))="","",OFFSET('Sanitation Data'!$D$32,0,10*ROW('Sanitation Data'!D94)))</f>
        <v/>
      </c>
      <c r="CP100" s="370" t="str">
        <f ca="1">+IF(OFFSET('Sanitation Data'!$E$28,0,10*ROW('Sanitation Data'!E94))="","",OFFSET('Sanitation Data'!$E$28,0,10*ROW('Sanitation Data'!E94)))</f>
        <v/>
      </c>
      <c r="CQ100" s="370" t="str">
        <f ca="1">+IF(OFFSET('Sanitation Data'!$E$29,0,10*ROW('Sanitation Data'!E94))="","",OFFSET('Sanitation Data'!$E$29,0,10*ROW('Sanitation Data'!E94)))</f>
        <v/>
      </c>
      <c r="CR100" s="370" t="str">
        <f ca="1">+IF(OFFSET('Sanitation Data'!$E$30,0,10*ROW('Sanitation Data'!E94))="","",OFFSET('Sanitation Data'!$E$30,0,10*ROW('Sanitation Data'!E94)))</f>
        <v/>
      </c>
      <c r="CS100" s="370" t="str">
        <f ca="1">+IF(OFFSET('Sanitation Data'!$E$31,0,10*ROW('Sanitation Data'!E94))="","",OFFSET('Sanitation Data'!$E$31,0,10*ROW('Sanitation Data'!E94)))</f>
        <v/>
      </c>
      <c r="CT100" s="370" t="str">
        <f ca="1">+IF(OFFSET('Sanitation Data'!$E$32,0,10*ROW('Sanitation Data'!E94))="","",OFFSET('Sanitation Data'!$E$32,0,10*ROW('Sanitation Data'!E94)))</f>
        <v/>
      </c>
      <c r="CU100" s="370" t="str">
        <f ca="1">+IF(OFFSET('Sanitation Data'!$F$28,0,10*ROW('Sanitation Data'!F94))="","",OFFSET('Sanitation Data'!$F$28,0,10*ROW('Sanitation Data'!F94)))</f>
        <v/>
      </c>
      <c r="CV100" s="370" t="str">
        <f ca="1">+IF(OFFSET('Sanitation Data'!$F$29,0,10*ROW('Sanitation Data'!F94))="","",OFFSET('Sanitation Data'!$F$29,0,10*ROW('Sanitation Data'!F94)))</f>
        <v/>
      </c>
      <c r="CW100" s="370" t="str">
        <f ca="1">+IF(OFFSET('Sanitation Data'!$F$30,0,10*ROW('Sanitation Data'!F94))="","",OFFSET('Sanitation Data'!$F$30,0,10*ROW('Sanitation Data'!F94)))</f>
        <v/>
      </c>
      <c r="CX100" s="370" t="str">
        <f ca="1">+IF(OFFSET('Sanitation Data'!$F$31,0,10*ROW('Sanitation Data'!F94))="","",OFFSET('Sanitation Data'!$F$31,0,10*ROW('Sanitation Data'!F94)))</f>
        <v/>
      </c>
      <c r="CY100" s="370" t="str">
        <f ca="1">+IF(OFFSET('Sanitation Data'!$F$32,0,10*ROW('Sanitation Data'!F94))="","",OFFSET('Sanitation Data'!$F$32,0,10*ROW('Sanitation Data'!F94)))</f>
        <v/>
      </c>
      <c r="CZ100" s="370" t="str">
        <f ca="1">+IF(OFFSET('Sanitation Data'!$G$28,0,10*ROW('Sanitation Data'!G94))="","",OFFSET('Sanitation Data'!$G$28,0,10*ROW('Sanitation Data'!G94)))</f>
        <v/>
      </c>
      <c r="DA100" s="370" t="str">
        <f ca="1">+IF(OFFSET('Sanitation Data'!$G$29,0,10*ROW('Sanitation Data'!G94))="","",OFFSET('Sanitation Data'!$G$29,0,10*ROW('Sanitation Data'!G94)))</f>
        <v/>
      </c>
      <c r="DB100" s="370" t="str">
        <f ca="1">+IF(OFFSET('Sanitation Data'!$G$30,0,10*ROW('Sanitation Data'!G94))="","",OFFSET('Sanitation Data'!$G$30,0,10*ROW('Sanitation Data'!G94)))</f>
        <v/>
      </c>
      <c r="DC100" s="370" t="str">
        <f ca="1">+IF(OFFSET('Sanitation Data'!$G$31,0,10*ROW('Sanitation Data'!G94))="","",OFFSET('Sanitation Data'!$G$31,0,10*ROW('Sanitation Data'!G94)))</f>
        <v/>
      </c>
      <c r="DD100" s="370" t="str">
        <f ca="1">+IF(OFFSET('Sanitation Data'!$G$32,0,10*ROW('Sanitation Data'!G94))="","",OFFSET('Sanitation Data'!$G$32,0,10*ROW('Sanitation Data'!G94)))</f>
        <v/>
      </c>
      <c r="DE100" s="370" t="str">
        <f ca="1">+IF(OFFSET('Sanitation Data'!$H$28,0,10*ROW('Sanitation Data'!H94))="","",OFFSET('Sanitation Data'!$H$28,0,10*ROW('Sanitation Data'!H94)))</f>
        <v/>
      </c>
      <c r="DF100" s="370" t="str">
        <f ca="1">+IF(OFFSET('Sanitation Data'!$H$29,0,10*ROW('Sanitation Data'!H94))="","",OFFSET('Sanitation Data'!$H$29,0,10*ROW('Sanitation Data'!H94)))</f>
        <v/>
      </c>
      <c r="DG100" s="370" t="str">
        <f ca="1">+IF(OFFSET('Sanitation Data'!$H$30,0,10*ROW('Sanitation Data'!H94))="","",OFFSET('Sanitation Data'!$H$30,0,10*ROW('Sanitation Data'!H94)))</f>
        <v/>
      </c>
      <c r="DH100" s="370" t="str">
        <f ca="1">+IF(OFFSET('Sanitation Data'!$H$31,0,10*ROW('Sanitation Data'!H94))="","",OFFSET('Sanitation Data'!$H$31,0,10*ROW('Sanitation Data'!H94)))</f>
        <v/>
      </c>
      <c r="DI100" s="370" t="str">
        <f ca="1">+IF(OFFSET('Sanitation Data'!$H$32,0,10*ROW('Sanitation Data'!H94))="","",OFFSET('Sanitation Data'!$H$32,0,10*ROW('Sanitation Data'!H94)))</f>
        <v/>
      </c>
      <c r="DJ100" s="370" t="str">
        <f ca="1">+IF(OFFSET('Sanitation Data'!$I$28,0,10*ROW('Sanitation Data'!I94))="","",OFFSET('Sanitation Data'!$I$28,0,10*ROW('Sanitation Data'!I94)))</f>
        <v/>
      </c>
      <c r="DK100" s="370" t="str">
        <f ca="1">+IF(OFFSET('Sanitation Data'!$I$29,0,10*ROW('Sanitation Data'!I94))="","",OFFSET('Sanitation Data'!$I$29,0,10*ROW('Sanitation Data'!I94)))</f>
        <v/>
      </c>
      <c r="DL100" s="370" t="str">
        <f ca="1">+IF(OFFSET('Sanitation Data'!$I$30,0,10*ROW('Sanitation Data'!I94))="","",OFFSET('Sanitation Data'!$I$30,0,10*ROW('Sanitation Data'!I94)))</f>
        <v/>
      </c>
      <c r="DM100" s="370" t="str">
        <f ca="1">+IF(OFFSET('Sanitation Data'!$I$31,0,10*ROW('Sanitation Data'!I94))="","",OFFSET('Sanitation Data'!$I$31,0,10*ROW('Sanitation Data'!I94)))</f>
        <v/>
      </c>
      <c r="DN100" s="370" t="str">
        <f ca="1">+IF(OFFSET('Sanitation Data'!$I$32,0,10*ROW('Sanitation Data'!I94))="","",OFFSET('Sanitation Data'!$I$32,0,10*ROW('Sanitation Data'!I94)))</f>
        <v/>
      </c>
      <c r="DO100" s="370" t="str">
        <f ca="1">+IF(OFFSET('Hygiene Data'!$D$11,0,10*ROW('Hygiene Data'!D94))="","",OFFSET('Hygiene Data'!$D$11,0,10*ROW('Hygiene Data'!D94)))</f>
        <v/>
      </c>
      <c r="DP100" s="370" t="str">
        <f ca="1">+IF(OFFSET('Hygiene Data'!$D$12,0,10*ROW('Hygiene Data'!D94))="","",OFFSET('Hygiene Data'!$D$12,0,10*ROW('Hygiene Data'!D94)))</f>
        <v/>
      </c>
      <c r="DQ100" s="370" t="str">
        <f ca="1">+IF(OFFSET('Hygiene Data'!$D$13,0,10*ROW('Hygiene Data'!D94))="","",OFFSET('Hygiene Data'!$D$13,0,10*ROW('Hygiene Data'!D94)))</f>
        <v/>
      </c>
      <c r="DR100" s="370" t="str">
        <f ca="1">+IF(OFFSET('Hygiene Data'!$E$11,0,10*ROW('Hygiene Data'!E94))="","",OFFSET('Hygiene Data'!$E$11,0,10*ROW('Hygiene Data'!E94)))</f>
        <v/>
      </c>
      <c r="DS100" s="370" t="str">
        <f ca="1">+IF(OFFSET('Hygiene Data'!$E$12,0,10*ROW('Hygiene Data'!E94))="","",OFFSET('Hygiene Data'!$E$12,0,10*ROW('Hygiene Data'!E94)))</f>
        <v/>
      </c>
      <c r="DT100" s="370" t="str">
        <f ca="1">+IF(OFFSET('Hygiene Data'!$E$13,0,10*ROW('Hygiene Data'!E94))="","",OFFSET('Hygiene Data'!$E$13,0,10*ROW('Hygiene Data'!E94)))</f>
        <v/>
      </c>
      <c r="DU100" s="370" t="str">
        <f ca="1">+IF(OFFSET('Hygiene Data'!$F$11,0,10*ROW('Hygiene Data'!F94))="","",OFFSET('Hygiene Data'!$F$11,0,10*ROW('Hygiene Data'!F94)))</f>
        <v/>
      </c>
      <c r="DV100" s="370" t="str">
        <f ca="1">+IF(OFFSET('Hygiene Data'!$F$12,0,10*ROW('Hygiene Data'!F94))="","",OFFSET('Hygiene Data'!$F$12,0,10*ROW('Hygiene Data'!F94)))</f>
        <v/>
      </c>
      <c r="DW100" s="370" t="str">
        <f ca="1">+IF(OFFSET('Hygiene Data'!$F$13,0,10*ROW('Hygiene Data'!F94))="","",OFFSET('Hygiene Data'!$F$13,0,10*ROW('Hygiene Data'!F94)))</f>
        <v/>
      </c>
      <c r="DX100" s="370" t="str">
        <f ca="1">+IF(OFFSET('Hygiene Data'!$G$11,0,10*ROW('Hygiene Data'!G94))="","",OFFSET('Hygiene Data'!$G$11,0,10*ROW('Hygiene Data'!G94)))</f>
        <v/>
      </c>
      <c r="DY100" s="370" t="str">
        <f ca="1">+IF(OFFSET('Hygiene Data'!$G$12,0,10*ROW('Hygiene Data'!G94))="","",OFFSET('Hygiene Data'!$G$12,0,10*ROW('Hygiene Data'!G94)))</f>
        <v/>
      </c>
      <c r="DZ100" s="370" t="str">
        <f ca="1">+IF(OFFSET('Hygiene Data'!$G$13,0,10*ROW('Hygiene Data'!G94))="","",OFFSET('Hygiene Data'!$G$13,0,10*ROW('Hygiene Data'!G94)))</f>
        <v/>
      </c>
      <c r="EA100" s="370" t="str">
        <f ca="1">+IF(OFFSET('Hygiene Data'!$H$11,0,10*ROW('Hygiene Data'!H94))="","",OFFSET('Hygiene Data'!$H$11,0,10*ROW('Hygiene Data'!H94)))</f>
        <v/>
      </c>
      <c r="EB100" s="370" t="str">
        <f ca="1">+IF(OFFSET('Hygiene Data'!$H$12,0,10*ROW('Hygiene Data'!H94))="","",OFFSET('Hygiene Data'!$H$12,0,10*ROW('Hygiene Data'!H94)))</f>
        <v/>
      </c>
      <c r="EC100" s="370" t="str">
        <f ca="1">+IF(OFFSET('Hygiene Data'!$H$13,0,10*ROW('Hygiene Data'!H94))="","",OFFSET('Hygiene Data'!$H$13,0,10*ROW('Hygiene Data'!H94)))</f>
        <v/>
      </c>
      <c r="ED100" s="370" t="str">
        <f ca="1">+IF(OFFSET('Hygiene Data'!$I$11,0,10*ROW('Hygiene Data'!I94))="","",OFFSET('Hygiene Data'!$I$11,0,10*ROW('Hygiene Data'!I94)))</f>
        <v/>
      </c>
      <c r="EE100" s="370" t="str">
        <f ca="1">+IF(OFFSET('Hygiene Data'!$I$12,0,10*ROW('Hygiene Data'!I94))="","",OFFSET('Hygiene Data'!$I$12,0,10*ROW('Hygiene Data'!I94)))</f>
        <v/>
      </c>
      <c r="EF100" s="370" t="str">
        <f ca="1">+IF(OFFSET('Hygiene Data'!$I$13,0,10*ROW('Hygiene Data'!I94))="","",OFFSET('Hygiene Data'!$I$13,0,10*ROW('Hygiene Data'!I94)))</f>
        <v/>
      </c>
    </row>
    <row r="101" spans="1:136" x14ac:dyDescent="0.25">
      <c r="A101" s="479" t="str">
        <f ca="1">+IF(OFFSET('Water Data'!$B$2,0,10*ROW('Water Data'!E95))="","",OFFSET('Water Data'!$B$2,0,10*ROW('Water Data'!E95)))</f>
        <v/>
      </c>
      <c r="B101" s="47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6" t="str">
        <f t="shared" ca="1" si="1"/>
        <v/>
      </c>
      <c r="D101" s="50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0" t="str">
        <f ca="1">+IF(OFFSET('Water Data'!$D$27,0,10*ROW('Water Data'!D95))="","",OFFSET('Water Data'!$D$27,0,10*ROW('Water Data'!D95)))</f>
        <v/>
      </c>
      <c r="BT101" s="370" t="str">
        <f ca="1">+IF(OFFSET('Water Data'!$D$28,0,10*ROW('Water Data'!D95))="","",OFFSET('Water Data'!$D$28,0,10*ROW('Water Data'!D95)))</f>
        <v/>
      </c>
      <c r="BU101" s="370" t="str">
        <f ca="1">+IF(OFFSET('Water Data'!$D$29,0,10*ROW('Water Data'!D95))="","",OFFSET('Water Data'!$D$29,0,10*ROW('Water Data'!D95)))</f>
        <v/>
      </c>
      <c r="BV101" s="370" t="str">
        <f ca="1">+IF(OFFSET('Water Data'!$E$27,0,10*ROW('Water Data'!E95))="","",OFFSET('Water Data'!$E$27,0,10*ROW('Water Data'!E95)))</f>
        <v/>
      </c>
      <c r="BW101" s="370" t="str">
        <f ca="1">+IF(OFFSET('Water Data'!$E$28,0,10*ROW('Water Data'!E95))="","",OFFSET('Water Data'!$E$28,0,10*ROW('Water Data'!E95)))</f>
        <v/>
      </c>
      <c r="BX101" s="370" t="str">
        <f ca="1">+IF(OFFSET('Water Data'!$E$29,0,10*ROW('Water Data'!E95))="","",OFFSET('Water Data'!$E$29,0,10*ROW('Water Data'!E95)))</f>
        <v/>
      </c>
      <c r="BY101" s="370" t="str">
        <f ca="1">+IF(OFFSET('Water Data'!$F$27,0,10*ROW('Water Data'!F95))="","",OFFSET('Water Data'!$F$27,0,10*ROW('Water Data'!F95)))</f>
        <v/>
      </c>
      <c r="BZ101" s="370" t="str">
        <f ca="1">+IF(OFFSET('Water Data'!$F$28,0,10*ROW('Water Data'!F95))="","",OFFSET('Water Data'!$F$28,0,10*ROW('Water Data'!F95)))</f>
        <v/>
      </c>
      <c r="CA101" s="370" t="str">
        <f ca="1">+IF(OFFSET('Water Data'!$F$29,0,10*ROW('Water Data'!F95))="","",OFFSET('Water Data'!$F$29,0,10*ROW('Water Data'!F95)))</f>
        <v/>
      </c>
      <c r="CB101" s="370" t="str">
        <f ca="1">+IF(OFFSET('Water Data'!$G$27,0,10*ROW('Water Data'!G95))="","",OFFSET('Water Data'!$G$27,0,10*ROW('Water Data'!G95)))</f>
        <v/>
      </c>
      <c r="CC101" s="370" t="str">
        <f ca="1">+IF(OFFSET('Water Data'!$G$28,0,10*ROW('Water Data'!G95))="","",OFFSET('Water Data'!$G$28,0,10*ROW('Water Data'!G95)))</f>
        <v/>
      </c>
      <c r="CD101" s="370" t="str">
        <f ca="1">+IF(OFFSET('Water Data'!$G$29,0,10*ROW('Water Data'!G95))="","",OFFSET('Water Data'!$G$29,0,10*ROW('Water Data'!G95)))</f>
        <v/>
      </c>
      <c r="CE101" s="370" t="str">
        <f ca="1">+IF(OFFSET('Water Data'!$H$27,0,10*ROW('Water Data'!H95))="","",OFFSET('Water Data'!$H$27,0,10*ROW('Water Data'!H95)))</f>
        <v/>
      </c>
      <c r="CF101" s="370" t="str">
        <f ca="1">+IF(OFFSET('Water Data'!$H$28,0,10*ROW('Water Data'!H95))="","",OFFSET('Water Data'!$H$28,0,10*ROW('Water Data'!H95)))</f>
        <v/>
      </c>
      <c r="CG101" s="370" t="str">
        <f ca="1">+IF(OFFSET('Water Data'!$H$29,0,10*ROW('Water Data'!H95))="","",OFFSET('Water Data'!$H$29,0,10*ROW('Water Data'!H95)))</f>
        <v/>
      </c>
      <c r="CH101" s="370" t="str">
        <f ca="1">+IF(OFFSET('Water Data'!$I$27,0,10*ROW('Water Data'!I95))="","",OFFSET('Water Data'!$I$27,0,10*ROW('Water Data'!I95)))</f>
        <v/>
      </c>
      <c r="CI101" s="370" t="str">
        <f ca="1">+IF(OFFSET('Water Data'!$I$28,0,10*ROW('Water Data'!I95))="","",OFFSET('Water Data'!$I$28,0,10*ROW('Water Data'!I95)))</f>
        <v/>
      </c>
      <c r="CJ101" s="370" t="str">
        <f ca="1">+IF(OFFSET('Water Data'!$I$29,0,10*ROW('Water Data'!I95))="","",OFFSET('Water Data'!$I$29,0,10*ROW('Water Data'!I95)))</f>
        <v/>
      </c>
      <c r="CK101" s="370" t="str">
        <f ca="1">+IF(OFFSET('Sanitation Data'!$D$28,0,10*ROW('Sanitation Data'!D95))="","",OFFSET('Sanitation Data'!$D$28,0,10*ROW('Sanitation Data'!D95)))</f>
        <v/>
      </c>
      <c r="CL101" s="370" t="str">
        <f ca="1">+IF(OFFSET('Sanitation Data'!$D$29,0,10*ROW('Sanitation Data'!D95))="","",OFFSET('Sanitation Data'!$D$29,0,10*ROW('Sanitation Data'!D95)))</f>
        <v/>
      </c>
      <c r="CM101" s="370" t="str">
        <f ca="1">+IF(OFFSET('Sanitation Data'!$D$30,0,10*ROW('Sanitation Data'!D95))="","",OFFSET('Sanitation Data'!$D$30,0,10*ROW('Sanitation Data'!D95)))</f>
        <v/>
      </c>
      <c r="CN101" s="370" t="str">
        <f ca="1">+IF(OFFSET('Sanitation Data'!$D$31,0,10*ROW('Sanitation Data'!D95))="","",OFFSET('Sanitation Data'!$D$31,0,10*ROW('Sanitation Data'!D95)))</f>
        <v/>
      </c>
      <c r="CO101" s="370" t="str">
        <f ca="1">+IF(OFFSET('Sanitation Data'!$D$32,0,10*ROW('Sanitation Data'!D95))="","",OFFSET('Sanitation Data'!$D$32,0,10*ROW('Sanitation Data'!D95)))</f>
        <v/>
      </c>
      <c r="CP101" s="370" t="str">
        <f ca="1">+IF(OFFSET('Sanitation Data'!$E$28,0,10*ROW('Sanitation Data'!E95))="","",OFFSET('Sanitation Data'!$E$28,0,10*ROW('Sanitation Data'!E95)))</f>
        <v/>
      </c>
      <c r="CQ101" s="370" t="str">
        <f ca="1">+IF(OFFSET('Sanitation Data'!$E$29,0,10*ROW('Sanitation Data'!E95))="","",OFFSET('Sanitation Data'!$E$29,0,10*ROW('Sanitation Data'!E95)))</f>
        <v/>
      </c>
      <c r="CR101" s="370" t="str">
        <f ca="1">+IF(OFFSET('Sanitation Data'!$E$30,0,10*ROW('Sanitation Data'!E95))="","",OFFSET('Sanitation Data'!$E$30,0,10*ROW('Sanitation Data'!E95)))</f>
        <v/>
      </c>
      <c r="CS101" s="370" t="str">
        <f ca="1">+IF(OFFSET('Sanitation Data'!$E$31,0,10*ROW('Sanitation Data'!E95))="","",OFFSET('Sanitation Data'!$E$31,0,10*ROW('Sanitation Data'!E95)))</f>
        <v/>
      </c>
      <c r="CT101" s="370" t="str">
        <f ca="1">+IF(OFFSET('Sanitation Data'!$E$32,0,10*ROW('Sanitation Data'!E95))="","",OFFSET('Sanitation Data'!$E$32,0,10*ROW('Sanitation Data'!E95)))</f>
        <v/>
      </c>
      <c r="CU101" s="370" t="str">
        <f ca="1">+IF(OFFSET('Sanitation Data'!$F$28,0,10*ROW('Sanitation Data'!F95))="","",OFFSET('Sanitation Data'!$F$28,0,10*ROW('Sanitation Data'!F95)))</f>
        <v/>
      </c>
      <c r="CV101" s="370" t="str">
        <f ca="1">+IF(OFFSET('Sanitation Data'!$F$29,0,10*ROW('Sanitation Data'!F95))="","",OFFSET('Sanitation Data'!$F$29,0,10*ROW('Sanitation Data'!F95)))</f>
        <v/>
      </c>
      <c r="CW101" s="370" t="str">
        <f ca="1">+IF(OFFSET('Sanitation Data'!$F$30,0,10*ROW('Sanitation Data'!F95))="","",OFFSET('Sanitation Data'!$F$30,0,10*ROW('Sanitation Data'!F95)))</f>
        <v/>
      </c>
      <c r="CX101" s="370" t="str">
        <f ca="1">+IF(OFFSET('Sanitation Data'!$F$31,0,10*ROW('Sanitation Data'!F95))="","",OFFSET('Sanitation Data'!$F$31,0,10*ROW('Sanitation Data'!F95)))</f>
        <v/>
      </c>
      <c r="CY101" s="370" t="str">
        <f ca="1">+IF(OFFSET('Sanitation Data'!$F$32,0,10*ROW('Sanitation Data'!F95))="","",OFFSET('Sanitation Data'!$F$32,0,10*ROW('Sanitation Data'!F95)))</f>
        <v/>
      </c>
      <c r="CZ101" s="370" t="str">
        <f ca="1">+IF(OFFSET('Sanitation Data'!$G$28,0,10*ROW('Sanitation Data'!G95))="","",OFFSET('Sanitation Data'!$G$28,0,10*ROW('Sanitation Data'!G95)))</f>
        <v/>
      </c>
      <c r="DA101" s="370" t="str">
        <f ca="1">+IF(OFFSET('Sanitation Data'!$G$29,0,10*ROW('Sanitation Data'!G95))="","",OFFSET('Sanitation Data'!$G$29,0,10*ROW('Sanitation Data'!G95)))</f>
        <v/>
      </c>
      <c r="DB101" s="370" t="str">
        <f ca="1">+IF(OFFSET('Sanitation Data'!$G$30,0,10*ROW('Sanitation Data'!G95))="","",OFFSET('Sanitation Data'!$G$30,0,10*ROW('Sanitation Data'!G95)))</f>
        <v/>
      </c>
      <c r="DC101" s="370" t="str">
        <f ca="1">+IF(OFFSET('Sanitation Data'!$G$31,0,10*ROW('Sanitation Data'!G95))="","",OFFSET('Sanitation Data'!$G$31,0,10*ROW('Sanitation Data'!G95)))</f>
        <v/>
      </c>
      <c r="DD101" s="370" t="str">
        <f ca="1">+IF(OFFSET('Sanitation Data'!$G$32,0,10*ROW('Sanitation Data'!G95))="","",OFFSET('Sanitation Data'!$G$32,0,10*ROW('Sanitation Data'!G95)))</f>
        <v/>
      </c>
      <c r="DE101" s="370" t="str">
        <f ca="1">+IF(OFFSET('Sanitation Data'!$H$28,0,10*ROW('Sanitation Data'!H95))="","",OFFSET('Sanitation Data'!$H$28,0,10*ROW('Sanitation Data'!H95)))</f>
        <v/>
      </c>
      <c r="DF101" s="370" t="str">
        <f ca="1">+IF(OFFSET('Sanitation Data'!$H$29,0,10*ROW('Sanitation Data'!H95))="","",OFFSET('Sanitation Data'!$H$29,0,10*ROW('Sanitation Data'!H95)))</f>
        <v/>
      </c>
      <c r="DG101" s="370" t="str">
        <f ca="1">+IF(OFFSET('Sanitation Data'!$H$30,0,10*ROW('Sanitation Data'!H95))="","",OFFSET('Sanitation Data'!$H$30,0,10*ROW('Sanitation Data'!H95)))</f>
        <v/>
      </c>
      <c r="DH101" s="370" t="str">
        <f ca="1">+IF(OFFSET('Sanitation Data'!$H$31,0,10*ROW('Sanitation Data'!H95))="","",OFFSET('Sanitation Data'!$H$31,0,10*ROW('Sanitation Data'!H95)))</f>
        <v/>
      </c>
      <c r="DI101" s="370" t="str">
        <f ca="1">+IF(OFFSET('Sanitation Data'!$H$32,0,10*ROW('Sanitation Data'!H95))="","",OFFSET('Sanitation Data'!$H$32,0,10*ROW('Sanitation Data'!H95)))</f>
        <v/>
      </c>
      <c r="DJ101" s="370" t="str">
        <f ca="1">+IF(OFFSET('Sanitation Data'!$I$28,0,10*ROW('Sanitation Data'!I95))="","",OFFSET('Sanitation Data'!$I$28,0,10*ROW('Sanitation Data'!I95)))</f>
        <v/>
      </c>
      <c r="DK101" s="370" t="str">
        <f ca="1">+IF(OFFSET('Sanitation Data'!$I$29,0,10*ROW('Sanitation Data'!I95))="","",OFFSET('Sanitation Data'!$I$29,0,10*ROW('Sanitation Data'!I95)))</f>
        <v/>
      </c>
      <c r="DL101" s="370" t="str">
        <f ca="1">+IF(OFFSET('Sanitation Data'!$I$30,0,10*ROW('Sanitation Data'!I95))="","",OFFSET('Sanitation Data'!$I$30,0,10*ROW('Sanitation Data'!I95)))</f>
        <v/>
      </c>
      <c r="DM101" s="370" t="str">
        <f ca="1">+IF(OFFSET('Sanitation Data'!$I$31,0,10*ROW('Sanitation Data'!I95))="","",OFFSET('Sanitation Data'!$I$31,0,10*ROW('Sanitation Data'!I95)))</f>
        <v/>
      </c>
      <c r="DN101" s="370" t="str">
        <f ca="1">+IF(OFFSET('Sanitation Data'!$I$32,0,10*ROW('Sanitation Data'!I95))="","",OFFSET('Sanitation Data'!$I$32,0,10*ROW('Sanitation Data'!I95)))</f>
        <v/>
      </c>
      <c r="DO101" s="370" t="str">
        <f ca="1">+IF(OFFSET('Hygiene Data'!$D$11,0,10*ROW('Hygiene Data'!D95))="","",OFFSET('Hygiene Data'!$D$11,0,10*ROW('Hygiene Data'!D95)))</f>
        <v/>
      </c>
      <c r="DP101" s="370" t="str">
        <f ca="1">+IF(OFFSET('Hygiene Data'!$D$12,0,10*ROW('Hygiene Data'!D95))="","",OFFSET('Hygiene Data'!$D$12,0,10*ROW('Hygiene Data'!D95)))</f>
        <v/>
      </c>
      <c r="DQ101" s="370" t="str">
        <f ca="1">+IF(OFFSET('Hygiene Data'!$D$13,0,10*ROW('Hygiene Data'!D95))="","",OFFSET('Hygiene Data'!$D$13,0,10*ROW('Hygiene Data'!D95)))</f>
        <v/>
      </c>
      <c r="DR101" s="370" t="str">
        <f ca="1">+IF(OFFSET('Hygiene Data'!$E$11,0,10*ROW('Hygiene Data'!E95))="","",OFFSET('Hygiene Data'!$E$11,0,10*ROW('Hygiene Data'!E95)))</f>
        <v/>
      </c>
      <c r="DS101" s="370" t="str">
        <f ca="1">+IF(OFFSET('Hygiene Data'!$E$12,0,10*ROW('Hygiene Data'!E95))="","",OFFSET('Hygiene Data'!$E$12,0,10*ROW('Hygiene Data'!E95)))</f>
        <v/>
      </c>
      <c r="DT101" s="370" t="str">
        <f ca="1">+IF(OFFSET('Hygiene Data'!$E$13,0,10*ROW('Hygiene Data'!E95))="","",OFFSET('Hygiene Data'!$E$13,0,10*ROW('Hygiene Data'!E95)))</f>
        <v/>
      </c>
      <c r="DU101" s="370" t="str">
        <f ca="1">+IF(OFFSET('Hygiene Data'!$F$11,0,10*ROW('Hygiene Data'!F95))="","",OFFSET('Hygiene Data'!$F$11,0,10*ROW('Hygiene Data'!F95)))</f>
        <v/>
      </c>
      <c r="DV101" s="370" t="str">
        <f ca="1">+IF(OFFSET('Hygiene Data'!$F$12,0,10*ROW('Hygiene Data'!F95))="","",OFFSET('Hygiene Data'!$F$12,0,10*ROW('Hygiene Data'!F95)))</f>
        <v/>
      </c>
      <c r="DW101" s="370" t="str">
        <f ca="1">+IF(OFFSET('Hygiene Data'!$F$13,0,10*ROW('Hygiene Data'!F95))="","",OFFSET('Hygiene Data'!$F$13,0,10*ROW('Hygiene Data'!F95)))</f>
        <v/>
      </c>
      <c r="DX101" s="370" t="str">
        <f ca="1">+IF(OFFSET('Hygiene Data'!$G$11,0,10*ROW('Hygiene Data'!G95))="","",OFFSET('Hygiene Data'!$G$11,0,10*ROW('Hygiene Data'!G95)))</f>
        <v/>
      </c>
      <c r="DY101" s="370" t="str">
        <f ca="1">+IF(OFFSET('Hygiene Data'!$G$12,0,10*ROW('Hygiene Data'!G95))="","",OFFSET('Hygiene Data'!$G$12,0,10*ROW('Hygiene Data'!G95)))</f>
        <v/>
      </c>
      <c r="DZ101" s="370" t="str">
        <f ca="1">+IF(OFFSET('Hygiene Data'!$G$13,0,10*ROW('Hygiene Data'!G95))="","",OFFSET('Hygiene Data'!$G$13,0,10*ROW('Hygiene Data'!G95)))</f>
        <v/>
      </c>
      <c r="EA101" s="370" t="str">
        <f ca="1">+IF(OFFSET('Hygiene Data'!$H$11,0,10*ROW('Hygiene Data'!H95))="","",OFFSET('Hygiene Data'!$H$11,0,10*ROW('Hygiene Data'!H95)))</f>
        <v/>
      </c>
      <c r="EB101" s="370" t="str">
        <f ca="1">+IF(OFFSET('Hygiene Data'!$H$12,0,10*ROW('Hygiene Data'!H95))="","",OFFSET('Hygiene Data'!$H$12,0,10*ROW('Hygiene Data'!H95)))</f>
        <v/>
      </c>
      <c r="EC101" s="370" t="str">
        <f ca="1">+IF(OFFSET('Hygiene Data'!$H$13,0,10*ROW('Hygiene Data'!H95))="","",OFFSET('Hygiene Data'!$H$13,0,10*ROW('Hygiene Data'!H95)))</f>
        <v/>
      </c>
      <c r="ED101" s="370" t="str">
        <f ca="1">+IF(OFFSET('Hygiene Data'!$I$11,0,10*ROW('Hygiene Data'!I95))="","",OFFSET('Hygiene Data'!$I$11,0,10*ROW('Hygiene Data'!I95)))</f>
        <v/>
      </c>
      <c r="EE101" s="370" t="str">
        <f ca="1">+IF(OFFSET('Hygiene Data'!$I$12,0,10*ROW('Hygiene Data'!I95))="","",OFFSET('Hygiene Data'!$I$12,0,10*ROW('Hygiene Data'!I95)))</f>
        <v/>
      </c>
      <c r="EF101" s="370" t="str">
        <f ca="1">+IF(OFFSET('Hygiene Data'!$I$13,0,10*ROW('Hygiene Data'!I95))="","",OFFSET('Hygiene Data'!$I$13,0,10*ROW('Hygiene Data'!I95)))</f>
        <v/>
      </c>
    </row>
    <row r="102" spans="1:136" x14ac:dyDescent="0.25">
      <c r="A102" s="479" t="str">
        <f ca="1">+IF(OFFSET('Water Data'!$B$2,0,10*ROW('Water Data'!E96))="","",OFFSET('Water Data'!$B$2,0,10*ROW('Water Data'!E96)))</f>
        <v/>
      </c>
      <c r="B102" s="47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6" t="str">
        <f t="shared" ca="1" si="1"/>
        <v/>
      </c>
      <c r="D102" s="50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0" t="str">
        <f ca="1">+IF(OFFSET('Water Data'!$D$27,0,10*ROW('Water Data'!D96))="","",OFFSET('Water Data'!$D$27,0,10*ROW('Water Data'!D96)))</f>
        <v/>
      </c>
      <c r="BT102" s="370" t="str">
        <f ca="1">+IF(OFFSET('Water Data'!$D$28,0,10*ROW('Water Data'!D96))="","",OFFSET('Water Data'!$D$28,0,10*ROW('Water Data'!D96)))</f>
        <v/>
      </c>
      <c r="BU102" s="370" t="str">
        <f ca="1">+IF(OFFSET('Water Data'!$D$29,0,10*ROW('Water Data'!D96))="","",OFFSET('Water Data'!$D$29,0,10*ROW('Water Data'!D96)))</f>
        <v/>
      </c>
      <c r="BV102" s="370" t="str">
        <f ca="1">+IF(OFFSET('Water Data'!$E$27,0,10*ROW('Water Data'!E96))="","",OFFSET('Water Data'!$E$27,0,10*ROW('Water Data'!E96)))</f>
        <v/>
      </c>
      <c r="BW102" s="370" t="str">
        <f ca="1">+IF(OFFSET('Water Data'!$E$28,0,10*ROW('Water Data'!E96))="","",OFFSET('Water Data'!$E$28,0,10*ROW('Water Data'!E96)))</f>
        <v/>
      </c>
      <c r="BX102" s="370" t="str">
        <f ca="1">+IF(OFFSET('Water Data'!$E$29,0,10*ROW('Water Data'!E96))="","",OFFSET('Water Data'!$E$29,0,10*ROW('Water Data'!E96)))</f>
        <v/>
      </c>
      <c r="BY102" s="370" t="str">
        <f ca="1">+IF(OFFSET('Water Data'!$F$27,0,10*ROW('Water Data'!F96))="","",OFFSET('Water Data'!$F$27,0,10*ROW('Water Data'!F96)))</f>
        <v/>
      </c>
      <c r="BZ102" s="370" t="str">
        <f ca="1">+IF(OFFSET('Water Data'!$F$28,0,10*ROW('Water Data'!F96))="","",OFFSET('Water Data'!$F$28,0,10*ROW('Water Data'!F96)))</f>
        <v/>
      </c>
      <c r="CA102" s="370" t="str">
        <f ca="1">+IF(OFFSET('Water Data'!$F$29,0,10*ROW('Water Data'!F96))="","",OFFSET('Water Data'!$F$29,0,10*ROW('Water Data'!F96)))</f>
        <v/>
      </c>
      <c r="CB102" s="370" t="str">
        <f ca="1">+IF(OFFSET('Water Data'!$G$27,0,10*ROW('Water Data'!G96))="","",OFFSET('Water Data'!$G$27,0,10*ROW('Water Data'!G96)))</f>
        <v/>
      </c>
      <c r="CC102" s="370" t="str">
        <f ca="1">+IF(OFFSET('Water Data'!$G$28,0,10*ROW('Water Data'!G96))="","",OFFSET('Water Data'!$G$28,0,10*ROW('Water Data'!G96)))</f>
        <v/>
      </c>
      <c r="CD102" s="370" t="str">
        <f ca="1">+IF(OFFSET('Water Data'!$G$29,0,10*ROW('Water Data'!G96))="","",OFFSET('Water Data'!$G$29,0,10*ROW('Water Data'!G96)))</f>
        <v/>
      </c>
      <c r="CE102" s="370" t="str">
        <f ca="1">+IF(OFFSET('Water Data'!$H$27,0,10*ROW('Water Data'!H96))="","",OFFSET('Water Data'!$H$27,0,10*ROW('Water Data'!H96)))</f>
        <v/>
      </c>
      <c r="CF102" s="370" t="str">
        <f ca="1">+IF(OFFSET('Water Data'!$H$28,0,10*ROW('Water Data'!H96))="","",OFFSET('Water Data'!$H$28,0,10*ROW('Water Data'!H96)))</f>
        <v/>
      </c>
      <c r="CG102" s="370" t="str">
        <f ca="1">+IF(OFFSET('Water Data'!$H$29,0,10*ROW('Water Data'!H96))="","",OFFSET('Water Data'!$H$29,0,10*ROW('Water Data'!H96)))</f>
        <v/>
      </c>
      <c r="CH102" s="370" t="str">
        <f ca="1">+IF(OFFSET('Water Data'!$I$27,0,10*ROW('Water Data'!I96))="","",OFFSET('Water Data'!$I$27,0,10*ROW('Water Data'!I96)))</f>
        <v/>
      </c>
      <c r="CI102" s="370" t="str">
        <f ca="1">+IF(OFFSET('Water Data'!$I$28,0,10*ROW('Water Data'!I96))="","",OFFSET('Water Data'!$I$28,0,10*ROW('Water Data'!I96)))</f>
        <v/>
      </c>
      <c r="CJ102" s="370" t="str">
        <f ca="1">+IF(OFFSET('Water Data'!$I$29,0,10*ROW('Water Data'!I96))="","",OFFSET('Water Data'!$I$29,0,10*ROW('Water Data'!I96)))</f>
        <v/>
      </c>
      <c r="CK102" s="370" t="str">
        <f ca="1">+IF(OFFSET('Sanitation Data'!$D$28,0,10*ROW('Sanitation Data'!D96))="","",OFFSET('Sanitation Data'!$D$28,0,10*ROW('Sanitation Data'!D96)))</f>
        <v/>
      </c>
      <c r="CL102" s="370" t="str">
        <f ca="1">+IF(OFFSET('Sanitation Data'!$D$29,0,10*ROW('Sanitation Data'!D96))="","",OFFSET('Sanitation Data'!$D$29,0,10*ROW('Sanitation Data'!D96)))</f>
        <v/>
      </c>
      <c r="CM102" s="370" t="str">
        <f ca="1">+IF(OFFSET('Sanitation Data'!$D$30,0,10*ROW('Sanitation Data'!D96))="","",OFFSET('Sanitation Data'!$D$30,0,10*ROW('Sanitation Data'!D96)))</f>
        <v/>
      </c>
      <c r="CN102" s="370" t="str">
        <f ca="1">+IF(OFFSET('Sanitation Data'!$D$31,0,10*ROW('Sanitation Data'!D96))="","",OFFSET('Sanitation Data'!$D$31,0,10*ROW('Sanitation Data'!D96)))</f>
        <v/>
      </c>
      <c r="CO102" s="370" t="str">
        <f ca="1">+IF(OFFSET('Sanitation Data'!$D$32,0,10*ROW('Sanitation Data'!D96))="","",OFFSET('Sanitation Data'!$D$32,0,10*ROW('Sanitation Data'!D96)))</f>
        <v/>
      </c>
      <c r="CP102" s="370" t="str">
        <f ca="1">+IF(OFFSET('Sanitation Data'!$E$28,0,10*ROW('Sanitation Data'!E96))="","",OFFSET('Sanitation Data'!$E$28,0,10*ROW('Sanitation Data'!E96)))</f>
        <v/>
      </c>
      <c r="CQ102" s="370" t="str">
        <f ca="1">+IF(OFFSET('Sanitation Data'!$E$29,0,10*ROW('Sanitation Data'!E96))="","",OFFSET('Sanitation Data'!$E$29,0,10*ROW('Sanitation Data'!E96)))</f>
        <v/>
      </c>
      <c r="CR102" s="370" t="str">
        <f ca="1">+IF(OFFSET('Sanitation Data'!$E$30,0,10*ROW('Sanitation Data'!E96))="","",OFFSET('Sanitation Data'!$E$30,0,10*ROW('Sanitation Data'!E96)))</f>
        <v/>
      </c>
      <c r="CS102" s="370" t="str">
        <f ca="1">+IF(OFFSET('Sanitation Data'!$E$31,0,10*ROW('Sanitation Data'!E96))="","",OFFSET('Sanitation Data'!$E$31,0,10*ROW('Sanitation Data'!E96)))</f>
        <v/>
      </c>
      <c r="CT102" s="370" t="str">
        <f ca="1">+IF(OFFSET('Sanitation Data'!$E$32,0,10*ROW('Sanitation Data'!E96))="","",OFFSET('Sanitation Data'!$E$32,0,10*ROW('Sanitation Data'!E96)))</f>
        <v/>
      </c>
      <c r="CU102" s="370" t="str">
        <f ca="1">+IF(OFFSET('Sanitation Data'!$F$28,0,10*ROW('Sanitation Data'!F96))="","",OFFSET('Sanitation Data'!$F$28,0,10*ROW('Sanitation Data'!F96)))</f>
        <v/>
      </c>
      <c r="CV102" s="370" t="str">
        <f ca="1">+IF(OFFSET('Sanitation Data'!$F$29,0,10*ROW('Sanitation Data'!F96))="","",OFFSET('Sanitation Data'!$F$29,0,10*ROW('Sanitation Data'!F96)))</f>
        <v/>
      </c>
      <c r="CW102" s="370" t="str">
        <f ca="1">+IF(OFFSET('Sanitation Data'!$F$30,0,10*ROW('Sanitation Data'!F96))="","",OFFSET('Sanitation Data'!$F$30,0,10*ROW('Sanitation Data'!F96)))</f>
        <v/>
      </c>
      <c r="CX102" s="370" t="str">
        <f ca="1">+IF(OFFSET('Sanitation Data'!$F$31,0,10*ROW('Sanitation Data'!F96))="","",OFFSET('Sanitation Data'!$F$31,0,10*ROW('Sanitation Data'!F96)))</f>
        <v/>
      </c>
      <c r="CY102" s="370" t="str">
        <f ca="1">+IF(OFFSET('Sanitation Data'!$F$32,0,10*ROW('Sanitation Data'!F96))="","",OFFSET('Sanitation Data'!$F$32,0,10*ROW('Sanitation Data'!F96)))</f>
        <v/>
      </c>
      <c r="CZ102" s="370" t="str">
        <f ca="1">+IF(OFFSET('Sanitation Data'!$G$28,0,10*ROW('Sanitation Data'!G96))="","",OFFSET('Sanitation Data'!$G$28,0,10*ROW('Sanitation Data'!G96)))</f>
        <v/>
      </c>
      <c r="DA102" s="370" t="str">
        <f ca="1">+IF(OFFSET('Sanitation Data'!$G$29,0,10*ROW('Sanitation Data'!G96))="","",OFFSET('Sanitation Data'!$G$29,0,10*ROW('Sanitation Data'!G96)))</f>
        <v/>
      </c>
      <c r="DB102" s="370" t="str">
        <f ca="1">+IF(OFFSET('Sanitation Data'!$G$30,0,10*ROW('Sanitation Data'!G96))="","",OFFSET('Sanitation Data'!$G$30,0,10*ROW('Sanitation Data'!G96)))</f>
        <v/>
      </c>
      <c r="DC102" s="370" t="str">
        <f ca="1">+IF(OFFSET('Sanitation Data'!$G$31,0,10*ROW('Sanitation Data'!G96))="","",OFFSET('Sanitation Data'!$G$31,0,10*ROW('Sanitation Data'!G96)))</f>
        <v/>
      </c>
      <c r="DD102" s="370" t="str">
        <f ca="1">+IF(OFFSET('Sanitation Data'!$G$32,0,10*ROW('Sanitation Data'!G96))="","",OFFSET('Sanitation Data'!$G$32,0,10*ROW('Sanitation Data'!G96)))</f>
        <v/>
      </c>
      <c r="DE102" s="370" t="str">
        <f ca="1">+IF(OFFSET('Sanitation Data'!$H$28,0,10*ROW('Sanitation Data'!H96))="","",OFFSET('Sanitation Data'!$H$28,0,10*ROW('Sanitation Data'!H96)))</f>
        <v/>
      </c>
      <c r="DF102" s="370" t="str">
        <f ca="1">+IF(OFFSET('Sanitation Data'!$H$29,0,10*ROW('Sanitation Data'!H96))="","",OFFSET('Sanitation Data'!$H$29,0,10*ROW('Sanitation Data'!H96)))</f>
        <v/>
      </c>
      <c r="DG102" s="370" t="str">
        <f ca="1">+IF(OFFSET('Sanitation Data'!$H$30,0,10*ROW('Sanitation Data'!H96))="","",OFFSET('Sanitation Data'!$H$30,0,10*ROW('Sanitation Data'!H96)))</f>
        <v/>
      </c>
      <c r="DH102" s="370" t="str">
        <f ca="1">+IF(OFFSET('Sanitation Data'!$H$31,0,10*ROW('Sanitation Data'!H96))="","",OFFSET('Sanitation Data'!$H$31,0,10*ROW('Sanitation Data'!H96)))</f>
        <v/>
      </c>
      <c r="DI102" s="370" t="str">
        <f ca="1">+IF(OFFSET('Sanitation Data'!$H$32,0,10*ROW('Sanitation Data'!H96))="","",OFFSET('Sanitation Data'!$H$32,0,10*ROW('Sanitation Data'!H96)))</f>
        <v/>
      </c>
      <c r="DJ102" s="370" t="str">
        <f ca="1">+IF(OFFSET('Sanitation Data'!$I$28,0,10*ROW('Sanitation Data'!I96))="","",OFFSET('Sanitation Data'!$I$28,0,10*ROW('Sanitation Data'!I96)))</f>
        <v/>
      </c>
      <c r="DK102" s="370" t="str">
        <f ca="1">+IF(OFFSET('Sanitation Data'!$I$29,0,10*ROW('Sanitation Data'!I96))="","",OFFSET('Sanitation Data'!$I$29,0,10*ROW('Sanitation Data'!I96)))</f>
        <v/>
      </c>
      <c r="DL102" s="370" t="str">
        <f ca="1">+IF(OFFSET('Sanitation Data'!$I$30,0,10*ROW('Sanitation Data'!I96))="","",OFFSET('Sanitation Data'!$I$30,0,10*ROW('Sanitation Data'!I96)))</f>
        <v/>
      </c>
      <c r="DM102" s="370" t="str">
        <f ca="1">+IF(OFFSET('Sanitation Data'!$I$31,0,10*ROW('Sanitation Data'!I96))="","",OFFSET('Sanitation Data'!$I$31,0,10*ROW('Sanitation Data'!I96)))</f>
        <v/>
      </c>
      <c r="DN102" s="370" t="str">
        <f ca="1">+IF(OFFSET('Sanitation Data'!$I$32,0,10*ROW('Sanitation Data'!I96))="","",OFFSET('Sanitation Data'!$I$32,0,10*ROW('Sanitation Data'!I96)))</f>
        <v/>
      </c>
      <c r="DO102" s="370" t="str">
        <f ca="1">+IF(OFFSET('Hygiene Data'!$D$11,0,10*ROW('Hygiene Data'!D96))="","",OFFSET('Hygiene Data'!$D$11,0,10*ROW('Hygiene Data'!D96)))</f>
        <v/>
      </c>
      <c r="DP102" s="370" t="str">
        <f ca="1">+IF(OFFSET('Hygiene Data'!$D$12,0,10*ROW('Hygiene Data'!D96))="","",OFFSET('Hygiene Data'!$D$12,0,10*ROW('Hygiene Data'!D96)))</f>
        <v/>
      </c>
      <c r="DQ102" s="370" t="str">
        <f ca="1">+IF(OFFSET('Hygiene Data'!$D$13,0,10*ROW('Hygiene Data'!D96))="","",OFFSET('Hygiene Data'!$D$13,0,10*ROW('Hygiene Data'!D96)))</f>
        <v/>
      </c>
      <c r="DR102" s="370" t="str">
        <f ca="1">+IF(OFFSET('Hygiene Data'!$E$11,0,10*ROW('Hygiene Data'!E96))="","",OFFSET('Hygiene Data'!$E$11,0,10*ROW('Hygiene Data'!E96)))</f>
        <v/>
      </c>
      <c r="DS102" s="370" t="str">
        <f ca="1">+IF(OFFSET('Hygiene Data'!$E$12,0,10*ROW('Hygiene Data'!E96))="","",OFFSET('Hygiene Data'!$E$12,0,10*ROW('Hygiene Data'!E96)))</f>
        <v/>
      </c>
      <c r="DT102" s="370" t="str">
        <f ca="1">+IF(OFFSET('Hygiene Data'!$E$13,0,10*ROW('Hygiene Data'!E96))="","",OFFSET('Hygiene Data'!$E$13,0,10*ROW('Hygiene Data'!E96)))</f>
        <v/>
      </c>
      <c r="DU102" s="370" t="str">
        <f ca="1">+IF(OFFSET('Hygiene Data'!$F$11,0,10*ROW('Hygiene Data'!F96))="","",OFFSET('Hygiene Data'!$F$11,0,10*ROW('Hygiene Data'!F96)))</f>
        <v/>
      </c>
      <c r="DV102" s="370" t="str">
        <f ca="1">+IF(OFFSET('Hygiene Data'!$F$12,0,10*ROW('Hygiene Data'!F96))="","",OFFSET('Hygiene Data'!$F$12,0,10*ROW('Hygiene Data'!F96)))</f>
        <v/>
      </c>
      <c r="DW102" s="370" t="str">
        <f ca="1">+IF(OFFSET('Hygiene Data'!$F$13,0,10*ROW('Hygiene Data'!F96))="","",OFFSET('Hygiene Data'!$F$13,0,10*ROW('Hygiene Data'!F96)))</f>
        <v/>
      </c>
      <c r="DX102" s="370" t="str">
        <f ca="1">+IF(OFFSET('Hygiene Data'!$G$11,0,10*ROW('Hygiene Data'!G96))="","",OFFSET('Hygiene Data'!$G$11,0,10*ROW('Hygiene Data'!G96)))</f>
        <v/>
      </c>
      <c r="DY102" s="370" t="str">
        <f ca="1">+IF(OFFSET('Hygiene Data'!$G$12,0,10*ROW('Hygiene Data'!G96))="","",OFFSET('Hygiene Data'!$G$12,0,10*ROW('Hygiene Data'!G96)))</f>
        <v/>
      </c>
      <c r="DZ102" s="370" t="str">
        <f ca="1">+IF(OFFSET('Hygiene Data'!$G$13,0,10*ROW('Hygiene Data'!G96))="","",OFFSET('Hygiene Data'!$G$13,0,10*ROW('Hygiene Data'!G96)))</f>
        <v/>
      </c>
      <c r="EA102" s="370" t="str">
        <f ca="1">+IF(OFFSET('Hygiene Data'!$H$11,0,10*ROW('Hygiene Data'!H96))="","",OFFSET('Hygiene Data'!$H$11,0,10*ROW('Hygiene Data'!H96)))</f>
        <v/>
      </c>
      <c r="EB102" s="370" t="str">
        <f ca="1">+IF(OFFSET('Hygiene Data'!$H$12,0,10*ROW('Hygiene Data'!H96))="","",OFFSET('Hygiene Data'!$H$12,0,10*ROW('Hygiene Data'!H96)))</f>
        <v/>
      </c>
      <c r="EC102" s="370" t="str">
        <f ca="1">+IF(OFFSET('Hygiene Data'!$H$13,0,10*ROW('Hygiene Data'!H96))="","",OFFSET('Hygiene Data'!$H$13,0,10*ROW('Hygiene Data'!H96)))</f>
        <v/>
      </c>
      <c r="ED102" s="370" t="str">
        <f ca="1">+IF(OFFSET('Hygiene Data'!$I$11,0,10*ROW('Hygiene Data'!I96))="","",OFFSET('Hygiene Data'!$I$11,0,10*ROW('Hygiene Data'!I96)))</f>
        <v/>
      </c>
      <c r="EE102" s="370" t="str">
        <f ca="1">+IF(OFFSET('Hygiene Data'!$I$12,0,10*ROW('Hygiene Data'!I96))="","",OFFSET('Hygiene Data'!$I$12,0,10*ROW('Hygiene Data'!I96)))</f>
        <v/>
      </c>
      <c r="EF102" s="370" t="str">
        <f ca="1">+IF(OFFSET('Hygiene Data'!$I$13,0,10*ROW('Hygiene Data'!I96))="","",OFFSET('Hygiene Data'!$I$13,0,10*ROW('Hygiene Data'!I96)))</f>
        <v/>
      </c>
    </row>
    <row r="103" spans="1:136" x14ac:dyDescent="0.25">
      <c r="A103" s="479" t="str">
        <f ca="1">+IF(OFFSET('Water Data'!$B$2,0,10*ROW('Water Data'!E97))="","",OFFSET('Water Data'!$B$2,0,10*ROW('Water Data'!E97)))</f>
        <v/>
      </c>
      <c r="B103" s="47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6" t="str">
        <f t="shared" ca="1" si="1"/>
        <v/>
      </c>
      <c r="D103" s="50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0" t="str">
        <f ca="1">+IF(OFFSET('Water Data'!$D$27,0,10*ROW('Water Data'!D97))="","",OFFSET('Water Data'!$D$27,0,10*ROW('Water Data'!D97)))</f>
        <v/>
      </c>
      <c r="BT103" s="370" t="str">
        <f ca="1">+IF(OFFSET('Water Data'!$D$28,0,10*ROW('Water Data'!D97))="","",OFFSET('Water Data'!$D$28,0,10*ROW('Water Data'!D97)))</f>
        <v/>
      </c>
      <c r="BU103" s="370" t="str">
        <f ca="1">+IF(OFFSET('Water Data'!$D$29,0,10*ROW('Water Data'!D97))="","",OFFSET('Water Data'!$D$29,0,10*ROW('Water Data'!D97)))</f>
        <v/>
      </c>
      <c r="BV103" s="370" t="str">
        <f ca="1">+IF(OFFSET('Water Data'!$E$27,0,10*ROW('Water Data'!E97))="","",OFFSET('Water Data'!$E$27,0,10*ROW('Water Data'!E97)))</f>
        <v/>
      </c>
      <c r="BW103" s="370" t="str">
        <f ca="1">+IF(OFFSET('Water Data'!$E$28,0,10*ROW('Water Data'!E97))="","",OFFSET('Water Data'!$E$28,0,10*ROW('Water Data'!E97)))</f>
        <v/>
      </c>
      <c r="BX103" s="370" t="str">
        <f ca="1">+IF(OFFSET('Water Data'!$E$29,0,10*ROW('Water Data'!E97))="","",OFFSET('Water Data'!$E$29,0,10*ROW('Water Data'!E97)))</f>
        <v/>
      </c>
      <c r="BY103" s="370" t="str">
        <f ca="1">+IF(OFFSET('Water Data'!$F$27,0,10*ROW('Water Data'!F97))="","",OFFSET('Water Data'!$F$27,0,10*ROW('Water Data'!F97)))</f>
        <v/>
      </c>
      <c r="BZ103" s="370" t="str">
        <f ca="1">+IF(OFFSET('Water Data'!$F$28,0,10*ROW('Water Data'!F97))="","",OFFSET('Water Data'!$F$28,0,10*ROW('Water Data'!F97)))</f>
        <v/>
      </c>
      <c r="CA103" s="370" t="str">
        <f ca="1">+IF(OFFSET('Water Data'!$F$29,0,10*ROW('Water Data'!F97))="","",OFFSET('Water Data'!$F$29,0,10*ROW('Water Data'!F97)))</f>
        <v/>
      </c>
      <c r="CB103" s="370" t="str">
        <f ca="1">+IF(OFFSET('Water Data'!$G$27,0,10*ROW('Water Data'!G97))="","",OFFSET('Water Data'!$G$27,0,10*ROW('Water Data'!G97)))</f>
        <v/>
      </c>
      <c r="CC103" s="370" t="str">
        <f ca="1">+IF(OFFSET('Water Data'!$G$28,0,10*ROW('Water Data'!G97))="","",OFFSET('Water Data'!$G$28,0,10*ROW('Water Data'!G97)))</f>
        <v/>
      </c>
      <c r="CD103" s="370" t="str">
        <f ca="1">+IF(OFFSET('Water Data'!$G$29,0,10*ROW('Water Data'!G97))="","",OFFSET('Water Data'!$G$29,0,10*ROW('Water Data'!G97)))</f>
        <v/>
      </c>
      <c r="CE103" s="370" t="str">
        <f ca="1">+IF(OFFSET('Water Data'!$H$27,0,10*ROW('Water Data'!H97))="","",OFFSET('Water Data'!$H$27,0,10*ROW('Water Data'!H97)))</f>
        <v/>
      </c>
      <c r="CF103" s="370" t="str">
        <f ca="1">+IF(OFFSET('Water Data'!$H$28,0,10*ROW('Water Data'!H97))="","",OFFSET('Water Data'!$H$28,0,10*ROW('Water Data'!H97)))</f>
        <v/>
      </c>
      <c r="CG103" s="370" t="str">
        <f ca="1">+IF(OFFSET('Water Data'!$H$29,0,10*ROW('Water Data'!H97))="","",OFFSET('Water Data'!$H$29,0,10*ROW('Water Data'!H97)))</f>
        <v/>
      </c>
      <c r="CH103" s="370" t="str">
        <f ca="1">+IF(OFFSET('Water Data'!$I$27,0,10*ROW('Water Data'!I97))="","",OFFSET('Water Data'!$I$27,0,10*ROW('Water Data'!I97)))</f>
        <v/>
      </c>
      <c r="CI103" s="370" t="str">
        <f ca="1">+IF(OFFSET('Water Data'!$I$28,0,10*ROW('Water Data'!I97))="","",OFFSET('Water Data'!$I$28,0,10*ROW('Water Data'!I97)))</f>
        <v/>
      </c>
      <c r="CJ103" s="370" t="str">
        <f ca="1">+IF(OFFSET('Water Data'!$I$29,0,10*ROW('Water Data'!I97))="","",OFFSET('Water Data'!$I$29,0,10*ROW('Water Data'!I97)))</f>
        <v/>
      </c>
      <c r="CK103" s="370" t="str">
        <f ca="1">+IF(OFFSET('Sanitation Data'!$D$28,0,10*ROW('Sanitation Data'!D97))="","",OFFSET('Sanitation Data'!$D$28,0,10*ROW('Sanitation Data'!D97)))</f>
        <v/>
      </c>
      <c r="CL103" s="370" t="str">
        <f ca="1">+IF(OFFSET('Sanitation Data'!$D$29,0,10*ROW('Sanitation Data'!D97))="","",OFFSET('Sanitation Data'!$D$29,0,10*ROW('Sanitation Data'!D97)))</f>
        <v/>
      </c>
      <c r="CM103" s="370" t="str">
        <f ca="1">+IF(OFFSET('Sanitation Data'!$D$30,0,10*ROW('Sanitation Data'!D97))="","",OFFSET('Sanitation Data'!$D$30,0,10*ROW('Sanitation Data'!D97)))</f>
        <v/>
      </c>
      <c r="CN103" s="370" t="str">
        <f ca="1">+IF(OFFSET('Sanitation Data'!$D$31,0,10*ROW('Sanitation Data'!D97))="","",OFFSET('Sanitation Data'!$D$31,0,10*ROW('Sanitation Data'!D97)))</f>
        <v/>
      </c>
      <c r="CO103" s="370" t="str">
        <f ca="1">+IF(OFFSET('Sanitation Data'!$D$32,0,10*ROW('Sanitation Data'!D97))="","",OFFSET('Sanitation Data'!$D$32,0,10*ROW('Sanitation Data'!D97)))</f>
        <v/>
      </c>
      <c r="CP103" s="370" t="str">
        <f ca="1">+IF(OFFSET('Sanitation Data'!$E$28,0,10*ROW('Sanitation Data'!E97))="","",OFFSET('Sanitation Data'!$E$28,0,10*ROW('Sanitation Data'!E97)))</f>
        <v/>
      </c>
      <c r="CQ103" s="370" t="str">
        <f ca="1">+IF(OFFSET('Sanitation Data'!$E$29,0,10*ROW('Sanitation Data'!E97))="","",OFFSET('Sanitation Data'!$E$29,0,10*ROW('Sanitation Data'!E97)))</f>
        <v/>
      </c>
      <c r="CR103" s="370" t="str">
        <f ca="1">+IF(OFFSET('Sanitation Data'!$E$30,0,10*ROW('Sanitation Data'!E97))="","",OFFSET('Sanitation Data'!$E$30,0,10*ROW('Sanitation Data'!E97)))</f>
        <v/>
      </c>
      <c r="CS103" s="370" t="str">
        <f ca="1">+IF(OFFSET('Sanitation Data'!$E$31,0,10*ROW('Sanitation Data'!E97))="","",OFFSET('Sanitation Data'!$E$31,0,10*ROW('Sanitation Data'!E97)))</f>
        <v/>
      </c>
      <c r="CT103" s="370" t="str">
        <f ca="1">+IF(OFFSET('Sanitation Data'!$E$32,0,10*ROW('Sanitation Data'!E97))="","",OFFSET('Sanitation Data'!$E$32,0,10*ROW('Sanitation Data'!E97)))</f>
        <v/>
      </c>
      <c r="CU103" s="370" t="str">
        <f ca="1">+IF(OFFSET('Sanitation Data'!$F$28,0,10*ROW('Sanitation Data'!F97))="","",OFFSET('Sanitation Data'!$F$28,0,10*ROW('Sanitation Data'!F97)))</f>
        <v/>
      </c>
      <c r="CV103" s="370" t="str">
        <f ca="1">+IF(OFFSET('Sanitation Data'!$F$29,0,10*ROW('Sanitation Data'!F97))="","",OFFSET('Sanitation Data'!$F$29,0,10*ROW('Sanitation Data'!F97)))</f>
        <v/>
      </c>
      <c r="CW103" s="370" t="str">
        <f ca="1">+IF(OFFSET('Sanitation Data'!$F$30,0,10*ROW('Sanitation Data'!F97))="","",OFFSET('Sanitation Data'!$F$30,0,10*ROW('Sanitation Data'!F97)))</f>
        <v/>
      </c>
      <c r="CX103" s="370" t="str">
        <f ca="1">+IF(OFFSET('Sanitation Data'!$F$31,0,10*ROW('Sanitation Data'!F97))="","",OFFSET('Sanitation Data'!$F$31,0,10*ROW('Sanitation Data'!F97)))</f>
        <v/>
      </c>
      <c r="CY103" s="370" t="str">
        <f ca="1">+IF(OFFSET('Sanitation Data'!$F$32,0,10*ROW('Sanitation Data'!F97))="","",OFFSET('Sanitation Data'!$F$32,0,10*ROW('Sanitation Data'!F97)))</f>
        <v/>
      </c>
      <c r="CZ103" s="370" t="str">
        <f ca="1">+IF(OFFSET('Sanitation Data'!$G$28,0,10*ROW('Sanitation Data'!G97))="","",OFFSET('Sanitation Data'!$G$28,0,10*ROW('Sanitation Data'!G97)))</f>
        <v/>
      </c>
      <c r="DA103" s="370" t="str">
        <f ca="1">+IF(OFFSET('Sanitation Data'!$G$29,0,10*ROW('Sanitation Data'!G97))="","",OFFSET('Sanitation Data'!$G$29,0,10*ROW('Sanitation Data'!G97)))</f>
        <v/>
      </c>
      <c r="DB103" s="370" t="str">
        <f ca="1">+IF(OFFSET('Sanitation Data'!$G$30,0,10*ROW('Sanitation Data'!G97))="","",OFFSET('Sanitation Data'!$G$30,0,10*ROW('Sanitation Data'!G97)))</f>
        <v/>
      </c>
      <c r="DC103" s="370" t="str">
        <f ca="1">+IF(OFFSET('Sanitation Data'!$G$31,0,10*ROW('Sanitation Data'!G97))="","",OFFSET('Sanitation Data'!$G$31,0,10*ROW('Sanitation Data'!G97)))</f>
        <v/>
      </c>
      <c r="DD103" s="370" t="str">
        <f ca="1">+IF(OFFSET('Sanitation Data'!$G$32,0,10*ROW('Sanitation Data'!G97))="","",OFFSET('Sanitation Data'!$G$32,0,10*ROW('Sanitation Data'!G97)))</f>
        <v/>
      </c>
      <c r="DE103" s="370" t="str">
        <f ca="1">+IF(OFFSET('Sanitation Data'!$H$28,0,10*ROW('Sanitation Data'!H97))="","",OFFSET('Sanitation Data'!$H$28,0,10*ROW('Sanitation Data'!H97)))</f>
        <v/>
      </c>
      <c r="DF103" s="370" t="str">
        <f ca="1">+IF(OFFSET('Sanitation Data'!$H$29,0,10*ROW('Sanitation Data'!H97))="","",OFFSET('Sanitation Data'!$H$29,0,10*ROW('Sanitation Data'!H97)))</f>
        <v/>
      </c>
      <c r="DG103" s="370" t="str">
        <f ca="1">+IF(OFFSET('Sanitation Data'!$H$30,0,10*ROW('Sanitation Data'!H97))="","",OFFSET('Sanitation Data'!$H$30,0,10*ROW('Sanitation Data'!H97)))</f>
        <v/>
      </c>
      <c r="DH103" s="370" t="str">
        <f ca="1">+IF(OFFSET('Sanitation Data'!$H$31,0,10*ROW('Sanitation Data'!H97))="","",OFFSET('Sanitation Data'!$H$31,0,10*ROW('Sanitation Data'!H97)))</f>
        <v/>
      </c>
      <c r="DI103" s="370" t="str">
        <f ca="1">+IF(OFFSET('Sanitation Data'!$H$32,0,10*ROW('Sanitation Data'!H97))="","",OFFSET('Sanitation Data'!$H$32,0,10*ROW('Sanitation Data'!H97)))</f>
        <v/>
      </c>
      <c r="DJ103" s="370" t="str">
        <f ca="1">+IF(OFFSET('Sanitation Data'!$I$28,0,10*ROW('Sanitation Data'!I97))="","",OFFSET('Sanitation Data'!$I$28,0,10*ROW('Sanitation Data'!I97)))</f>
        <v/>
      </c>
      <c r="DK103" s="370" t="str">
        <f ca="1">+IF(OFFSET('Sanitation Data'!$I$29,0,10*ROW('Sanitation Data'!I97))="","",OFFSET('Sanitation Data'!$I$29,0,10*ROW('Sanitation Data'!I97)))</f>
        <v/>
      </c>
      <c r="DL103" s="370" t="str">
        <f ca="1">+IF(OFFSET('Sanitation Data'!$I$30,0,10*ROW('Sanitation Data'!I97))="","",OFFSET('Sanitation Data'!$I$30,0,10*ROW('Sanitation Data'!I97)))</f>
        <v/>
      </c>
      <c r="DM103" s="370" t="str">
        <f ca="1">+IF(OFFSET('Sanitation Data'!$I$31,0,10*ROW('Sanitation Data'!I97))="","",OFFSET('Sanitation Data'!$I$31,0,10*ROW('Sanitation Data'!I97)))</f>
        <v/>
      </c>
      <c r="DN103" s="370" t="str">
        <f ca="1">+IF(OFFSET('Sanitation Data'!$I$32,0,10*ROW('Sanitation Data'!I97))="","",OFFSET('Sanitation Data'!$I$32,0,10*ROW('Sanitation Data'!I97)))</f>
        <v/>
      </c>
      <c r="DO103" s="370" t="str">
        <f ca="1">+IF(OFFSET('Hygiene Data'!$D$11,0,10*ROW('Hygiene Data'!D97))="","",OFFSET('Hygiene Data'!$D$11,0,10*ROW('Hygiene Data'!D97)))</f>
        <v/>
      </c>
      <c r="DP103" s="370" t="str">
        <f ca="1">+IF(OFFSET('Hygiene Data'!$D$12,0,10*ROW('Hygiene Data'!D97))="","",OFFSET('Hygiene Data'!$D$12,0,10*ROW('Hygiene Data'!D97)))</f>
        <v/>
      </c>
      <c r="DQ103" s="370" t="str">
        <f ca="1">+IF(OFFSET('Hygiene Data'!$D$13,0,10*ROW('Hygiene Data'!D97))="","",OFFSET('Hygiene Data'!$D$13,0,10*ROW('Hygiene Data'!D97)))</f>
        <v/>
      </c>
      <c r="DR103" s="370" t="str">
        <f ca="1">+IF(OFFSET('Hygiene Data'!$E$11,0,10*ROW('Hygiene Data'!E97))="","",OFFSET('Hygiene Data'!$E$11,0,10*ROW('Hygiene Data'!E97)))</f>
        <v/>
      </c>
      <c r="DS103" s="370" t="str">
        <f ca="1">+IF(OFFSET('Hygiene Data'!$E$12,0,10*ROW('Hygiene Data'!E97))="","",OFFSET('Hygiene Data'!$E$12,0,10*ROW('Hygiene Data'!E97)))</f>
        <v/>
      </c>
      <c r="DT103" s="370" t="str">
        <f ca="1">+IF(OFFSET('Hygiene Data'!$E$13,0,10*ROW('Hygiene Data'!E97))="","",OFFSET('Hygiene Data'!$E$13,0,10*ROW('Hygiene Data'!E97)))</f>
        <v/>
      </c>
      <c r="DU103" s="370" t="str">
        <f ca="1">+IF(OFFSET('Hygiene Data'!$F$11,0,10*ROW('Hygiene Data'!F97))="","",OFFSET('Hygiene Data'!$F$11,0,10*ROW('Hygiene Data'!F97)))</f>
        <v/>
      </c>
      <c r="DV103" s="370" t="str">
        <f ca="1">+IF(OFFSET('Hygiene Data'!$F$12,0,10*ROW('Hygiene Data'!F97))="","",OFFSET('Hygiene Data'!$F$12,0,10*ROW('Hygiene Data'!F97)))</f>
        <v/>
      </c>
      <c r="DW103" s="370" t="str">
        <f ca="1">+IF(OFFSET('Hygiene Data'!$F$13,0,10*ROW('Hygiene Data'!F97))="","",OFFSET('Hygiene Data'!$F$13,0,10*ROW('Hygiene Data'!F97)))</f>
        <v/>
      </c>
      <c r="DX103" s="370" t="str">
        <f ca="1">+IF(OFFSET('Hygiene Data'!$G$11,0,10*ROW('Hygiene Data'!G97))="","",OFFSET('Hygiene Data'!$G$11,0,10*ROW('Hygiene Data'!G97)))</f>
        <v/>
      </c>
      <c r="DY103" s="370" t="str">
        <f ca="1">+IF(OFFSET('Hygiene Data'!$G$12,0,10*ROW('Hygiene Data'!G97))="","",OFFSET('Hygiene Data'!$G$12,0,10*ROW('Hygiene Data'!G97)))</f>
        <v/>
      </c>
      <c r="DZ103" s="370" t="str">
        <f ca="1">+IF(OFFSET('Hygiene Data'!$G$13,0,10*ROW('Hygiene Data'!G97))="","",OFFSET('Hygiene Data'!$G$13,0,10*ROW('Hygiene Data'!G97)))</f>
        <v/>
      </c>
      <c r="EA103" s="370" t="str">
        <f ca="1">+IF(OFFSET('Hygiene Data'!$H$11,0,10*ROW('Hygiene Data'!H97))="","",OFFSET('Hygiene Data'!$H$11,0,10*ROW('Hygiene Data'!H97)))</f>
        <v/>
      </c>
      <c r="EB103" s="370" t="str">
        <f ca="1">+IF(OFFSET('Hygiene Data'!$H$12,0,10*ROW('Hygiene Data'!H97))="","",OFFSET('Hygiene Data'!$H$12,0,10*ROW('Hygiene Data'!H97)))</f>
        <v/>
      </c>
      <c r="EC103" s="370" t="str">
        <f ca="1">+IF(OFFSET('Hygiene Data'!$H$13,0,10*ROW('Hygiene Data'!H97))="","",OFFSET('Hygiene Data'!$H$13,0,10*ROW('Hygiene Data'!H97)))</f>
        <v/>
      </c>
      <c r="ED103" s="370" t="str">
        <f ca="1">+IF(OFFSET('Hygiene Data'!$I$11,0,10*ROW('Hygiene Data'!I97))="","",OFFSET('Hygiene Data'!$I$11,0,10*ROW('Hygiene Data'!I97)))</f>
        <v/>
      </c>
      <c r="EE103" s="370" t="str">
        <f ca="1">+IF(OFFSET('Hygiene Data'!$I$12,0,10*ROW('Hygiene Data'!I97))="","",OFFSET('Hygiene Data'!$I$12,0,10*ROW('Hygiene Data'!I97)))</f>
        <v/>
      </c>
      <c r="EF103" s="370" t="str">
        <f ca="1">+IF(OFFSET('Hygiene Data'!$I$13,0,10*ROW('Hygiene Data'!I97))="","",OFFSET('Hygiene Data'!$I$13,0,10*ROW('Hygiene Data'!I97)))</f>
        <v/>
      </c>
    </row>
    <row r="104" spans="1:136" x14ac:dyDescent="0.25">
      <c r="A104" s="479" t="str">
        <f ca="1">+IF(OFFSET('Water Data'!$B$2,0,10*ROW('Water Data'!E98))="","",OFFSET('Water Data'!$B$2,0,10*ROW('Water Data'!E98)))</f>
        <v/>
      </c>
      <c r="B104" s="47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6" t="str">
        <f t="shared" ca="1" si="1"/>
        <v/>
      </c>
      <c r="D104" s="50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0" t="str">
        <f ca="1">+IF(OFFSET('Water Data'!$D$27,0,10*ROW('Water Data'!D98))="","",OFFSET('Water Data'!$D$27,0,10*ROW('Water Data'!D98)))</f>
        <v/>
      </c>
      <c r="BT104" s="370" t="str">
        <f ca="1">+IF(OFFSET('Water Data'!$D$28,0,10*ROW('Water Data'!D98))="","",OFFSET('Water Data'!$D$28,0,10*ROW('Water Data'!D98)))</f>
        <v/>
      </c>
      <c r="BU104" s="370" t="str">
        <f ca="1">+IF(OFFSET('Water Data'!$D$29,0,10*ROW('Water Data'!D98))="","",OFFSET('Water Data'!$D$29,0,10*ROW('Water Data'!D98)))</f>
        <v/>
      </c>
      <c r="BV104" s="370" t="str">
        <f ca="1">+IF(OFFSET('Water Data'!$E$27,0,10*ROW('Water Data'!E98))="","",OFFSET('Water Data'!$E$27,0,10*ROW('Water Data'!E98)))</f>
        <v/>
      </c>
      <c r="BW104" s="370" t="str">
        <f ca="1">+IF(OFFSET('Water Data'!$E$28,0,10*ROW('Water Data'!E98))="","",OFFSET('Water Data'!$E$28,0,10*ROW('Water Data'!E98)))</f>
        <v/>
      </c>
      <c r="BX104" s="370" t="str">
        <f ca="1">+IF(OFFSET('Water Data'!$E$29,0,10*ROW('Water Data'!E98))="","",OFFSET('Water Data'!$E$29,0,10*ROW('Water Data'!E98)))</f>
        <v/>
      </c>
      <c r="BY104" s="370" t="str">
        <f ca="1">+IF(OFFSET('Water Data'!$F$27,0,10*ROW('Water Data'!F98))="","",OFFSET('Water Data'!$F$27,0,10*ROW('Water Data'!F98)))</f>
        <v/>
      </c>
      <c r="BZ104" s="370" t="str">
        <f ca="1">+IF(OFFSET('Water Data'!$F$28,0,10*ROW('Water Data'!F98))="","",OFFSET('Water Data'!$F$28,0,10*ROW('Water Data'!F98)))</f>
        <v/>
      </c>
      <c r="CA104" s="370" t="str">
        <f ca="1">+IF(OFFSET('Water Data'!$F$29,0,10*ROW('Water Data'!F98))="","",OFFSET('Water Data'!$F$29,0,10*ROW('Water Data'!F98)))</f>
        <v/>
      </c>
      <c r="CB104" s="370" t="str">
        <f ca="1">+IF(OFFSET('Water Data'!$G$27,0,10*ROW('Water Data'!G98))="","",OFFSET('Water Data'!$G$27,0,10*ROW('Water Data'!G98)))</f>
        <v/>
      </c>
      <c r="CC104" s="370" t="str">
        <f ca="1">+IF(OFFSET('Water Data'!$G$28,0,10*ROW('Water Data'!G98))="","",OFFSET('Water Data'!$G$28,0,10*ROW('Water Data'!G98)))</f>
        <v/>
      </c>
      <c r="CD104" s="370" t="str">
        <f ca="1">+IF(OFFSET('Water Data'!$G$29,0,10*ROW('Water Data'!G98))="","",OFFSET('Water Data'!$G$29,0,10*ROW('Water Data'!G98)))</f>
        <v/>
      </c>
      <c r="CE104" s="370" t="str">
        <f ca="1">+IF(OFFSET('Water Data'!$H$27,0,10*ROW('Water Data'!H98))="","",OFFSET('Water Data'!$H$27,0,10*ROW('Water Data'!H98)))</f>
        <v/>
      </c>
      <c r="CF104" s="370" t="str">
        <f ca="1">+IF(OFFSET('Water Data'!$H$28,0,10*ROW('Water Data'!H98))="","",OFFSET('Water Data'!$H$28,0,10*ROW('Water Data'!H98)))</f>
        <v/>
      </c>
      <c r="CG104" s="370" t="str">
        <f ca="1">+IF(OFFSET('Water Data'!$H$29,0,10*ROW('Water Data'!H98))="","",OFFSET('Water Data'!$H$29,0,10*ROW('Water Data'!H98)))</f>
        <v/>
      </c>
      <c r="CH104" s="370" t="str">
        <f ca="1">+IF(OFFSET('Water Data'!$I$27,0,10*ROW('Water Data'!I98))="","",OFFSET('Water Data'!$I$27,0,10*ROW('Water Data'!I98)))</f>
        <v/>
      </c>
      <c r="CI104" s="370" t="str">
        <f ca="1">+IF(OFFSET('Water Data'!$I$28,0,10*ROW('Water Data'!I98))="","",OFFSET('Water Data'!$I$28,0,10*ROW('Water Data'!I98)))</f>
        <v/>
      </c>
      <c r="CJ104" s="370" t="str">
        <f ca="1">+IF(OFFSET('Water Data'!$I$29,0,10*ROW('Water Data'!I98))="","",OFFSET('Water Data'!$I$29,0,10*ROW('Water Data'!I98)))</f>
        <v/>
      </c>
      <c r="CK104" s="370" t="str">
        <f ca="1">+IF(OFFSET('Sanitation Data'!$D$28,0,10*ROW('Sanitation Data'!D98))="","",OFFSET('Sanitation Data'!$D$28,0,10*ROW('Sanitation Data'!D98)))</f>
        <v/>
      </c>
      <c r="CL104" s="370" t="str">
        <f ca="1">+IF(OFFSET('Sanitation Data'!$D$29,0,10*ROW('Sanitation Data'!D98))="","",OFFSET('Sanitation Data'!$D$29,0,10*ROW('Sanitation Data'!D98)))</f>
        <v/>
      </c>
      <c r="CM104" s="370" t="str">
        <f ca="1">+IF(OFFSET('Sanitation Data'!$D$30,0,10*ROW('Sanitation Data'!D98))="","",OFFSET('Sanitation Data'!$D$30,0,10*ROW('Sanitation Data'!D98)))</f>
        <v/>
      </c>
      <c r="CN104" s="370" t="str">
        <f ca="1">+IF(OFFSET('Sanitation Data'!$D$31,0,10*ROW('Sanitation Data'!D98))="","",OFFSET('Sanitation Data'!$D$31,0,10*ROW('Sanitation Data'!D98)))</f>
        <v/>
      </c>
      <c r="CO104" s="370" t="str">
        <f ca="1">+IF(OFFSET('Sanitation Data'!$D$32,0,10*ROW('Sanitation Data'!D98))="","",OFFSET('Sanitation Data'!$D$32,0,10*ROW('Sanitation Data'!D98)))</f>
        <v/>
      </c>
      <c r="CP104" s="370" t="str">
        <f ca="1">+IF(OFFSET('Sanitation Data'!$E$28,0,10*ROW('Sanitation Data'!E98))="","",OFFSET('Sanitation Data'!$E$28,0,10*ROW('Sanitation Data'!E98)))</f>
        <v/>
      </c>
      <c r="CQ104" s="370" t="str">
        <f ca="1">+IF(OFFSET('Sanitation Data'!$E$29,0,10*ROW('Sanitation Data'!E98))="","",OFFSET('Sanitation Data'!$E$29,0,10*ROW('Sanitation Data'!E98)))</f>
        <v/>
      </c>
      <c r="CR104" s="370" t="str">
        <f ca="1">+IF(OFFSET('Sanitation Data'!$E$30,0,10*ROW('Sanitation Data'!E98))="","",OFFSET('Sanitation Data'!$E$30,0,10*ROW('Sanitation Data'!E98)))</f>
        <v/>
      </c>
      <c r="CS104" s="370" t="str">
        <f ca="1">+IF(OFFSET('Sanitation Data'!$E$31,0,10*ROW('Sanitation Data'!E98))="","",OFFSET('Sanitation Data'!$E$31,0,10*ROW('Sanitation Data'!E98)))</f>
        <v/>
      </c>
      <c r="CT104" s="370" t="str">
        <f ca="1">+IF(OFFSET('Sanitation Data'!$E$32,0,10*ROW('Sanitation Data'!E98))="","",OFFSET('Sanitation Data'!$E$32,0,10*ROW('Sanitation Data'!E98)))</f>
        <v/>
      </c>
      <c r="CU104" s="370" t="str">
        <f ca="1">+IF(OFFSET('Sanitation Data'!$F$28,0,10*ROW('Sanitation Data'!F98))="","",OFFSET('Sanitation Data'!$F$28,0,10*ROW('Sanitation Data'!F98)))</f>
        <v/>
      </c>
      <c r="CV104" s="370" t="str">
        <f ca="1">+IF(OFFSET('Sanitation Data'!$F$29,0,10*ROW('Sanitation Data'!F98))="","",OFFSET('Sanitation Data'!$F$29,0,10*ROW('Sanitation Data'!F98)))</f>
        <v/>
      </c>
      <c r="CW104" s="370" t="str">
        <f ca="1">+IF(OFFSET('Sanitation Data'!$F$30,0,10*ROW('Sanitation Data'!F98))="","",OFFSET('Sanitation Data'!$F$30,0,10*ROW('Sanitation Data'!F98)))</f>
        <v/>
      </c>
      <c r="CX104" s="370" t="str">
        <f ca="1">+IF(OFFSET('Sanitation Data'!$F$31,0,10*ROW('Sanitation Data'!F98))="","",OFFSET('Sanitation Data'!$F$31,0,10*ROW('Sanitation Data'!F98)))</f>
        <v/>
      </c>
      <c r="CY104" s="370" t="str">
        <f ca="1">+IF(OFFSET('Sanitation Data'!$F$32,0,10*ROW('Sanitation Data'!F98))="","",OFFSET('Sanitation Data'!$F$32,0,10*ROW('Sanitation Data'!F98)))</f>
        <v/>
      </c>
      <c r="CZ104" s="370" t="str">
        <f ca="1">+IF(OFFSET('Sanitation Data'!$G$28,0,10*ROW('Sanitation Data'!G98))="","",OFFSET('Sanitation Data'!$G$28,0,10*ROW('Sanitation Data'!G98)))</f>
        <v/>
      </c>
      <c r="DA104" s="370" t="str">
        <f ca="1">+IF(OFFSET('Sanitation Data'!$G$29,0,10*ROW('Sanitation Data'!G98))="","",OFFSET('Sanitation Data'!$G$29,0,10*ROW('Sanitation Data'!G98)))</f>
        <v/>
      </c>
      <c r="DB104" s="370" t="str">
        <f ca="1">+IF(OFFSET('Sanitation Data'!$G$30,0,10*ROW('Sanitation Data'!G98))="","",OFFSET('Sanitation Data'!$G$30,0,10*ROW('Sanitation Data'!G98)))</f>
        <v/>
      </c>
      <c r="DC104" s="370" t="str">
        <f ca="1">+IF(OFFSET('Sanitation Data'!$G$31,0,10*ROW('Sanitation Data'!G98))="","",OFFSET('Sanitation Data'!$G$31,0,10*ROW('Sanitation Data'!G98)))</f>
        <v/>
      </c>
      <c r="DD104" s="370" t="str">
        <f ca="1">+IF(OFFSET('Sanitation Data'!$G$32,0,10*ROW('Sanitation Data'!G98))="","",OFFSET('Sanitation Data'!$G$32,0,10*ROW('Sanitation Data'!G98)))</f>
        <v/>
      </c>
      <c r="DE104" s="370" t="str">
        <f ca="1">+IF(OFFSET('Sanitation Data'!$H$28,0,10*ROW('Sanitation Data'!H98))="","",OFFSET('Sanitation Data'!$H$28,0,10*ROW('Sanitation Data'!H98)))</f>
        <v/>
      </c>
      <c r="DF104" s="370" t="str">
        <f ca="1">+IF(OFFSET('Sanitation Data'!$H$29,0,10*ROW('Sanitation Data'!H98))="","",OFFSET('Sanitation Data'!$H$29,0,10*ROW('Sanitation Data'!H98)))</f>
        <v/>
      </c>
      <c r="DG104" s="370" t="str">
        <f ca="1">+IF(OFFSET('Sanitation Data'!$H$30,0,10*ROW('Sanitation Data'!H98))="","",OFFSET('Sanitation Data'!$H$30,0,10*ROW('Sanitation Data'!H98)))</f>
        <v/>
      </c>
      <c r="DH104" s="370" t="str">
        <f ca="1">+IF(OFFSET('Sanitation Data'!$H$31,0,10*ROW('Sanitation Data'!H98))="","",OFFSET('Sanitation Data'!$H$31,0,10*ROW('Sanitation Data'!H98)))</f>
        <v/>
      </c>
      <c r="DI104" s="370" t="str">
        <f ca="1">+IF(OFFSET('Sanitation Data'!$H$32,0,10*ROW('Sanitation Data'!H98))="","",OFFSET('Sanitation Data'!$H$32,0,10*ROW('Sanitation Data'!H98)))</f>
        <v/>
      </c>
      <c r="DJ104" s="370" t="str">
        <f ca="1">+IF(OFFSET('Sanitation Data'!$I$28,0,10*ROW('Sanitation Data'!I98))="","",OFFSET('Sanitation Data'!$I$28,0,10*ROW('Sanitation Data'!I98)))</f>
        <v/>
      </c>
      <c r="DK104" s="370" t="str">
        <f ca="1">+IF(OFFSET('Sanitation Data'!$I$29,0,10*ROW('Sanitation Data'!I98))="","",OFFSET('Sanitation Data'!$I$29,0,10*ROW('Sanitation Data'!I98)))</f>
        <v/>
      </c>
      <c r="DL104" s="370" t="str">
        <f ca="1">+IF(OFFSET('Sanitation Data'!$I$30,0,10*ROW('Sanitation Data'!I98))="","",OFFSET('Sanitation Data'!$I$30,0,10*ROW('Sanitation Data'!I98)))</f>
        <v/>
      </c>
      <c r="DM104" s="370" t="str">
        <f ca="1">+IF(OFFSET('Sanitation Data'!$I$31,0,10*ROW('Sanitation Data'!I98))="","",OFFSET('Sanitation Data'!$I$31,0,10*ROW('Sanitation Data'!I98)))</f>
        <v/>
      </c>
      <c r="DN104" s="370" t="str">
        <f ca="1">+IF(OFFSET('Sanitation Data'!$I$32,0,10*ROW('Sanitation Data'!I98))="","",OFFSET('Sanitation Data'!$I$32,0,10*ROW('Sanitation Data'!I98)))</f>
        <v/>
      </c>
      <c r="DO104" s="370" t="str">
        <f ca="1">+IF(OFFSET('Hygiene Data'!$D$11,0,10*ROW('Hygiene Data'!D98))="","",OFFSET('Hygiene Data'!$D$11,0,10*ROW('Hygiene Data'!D98)))</f>
        <v/>
      </c>
      <c r="DP104" s="370" t="str">
        <f ca="1">+IF(OFFSET('Hygiene Data'!$D$12,0,10*ROW('Hygiene Data'!D98))="","",OFFSET('Hygiene Data'!$D$12,0,10*ROW('Hygiene Data'!D98)))</f>
        <v/>
      </c>
      <c r="DQ104" s="370" t="str">
        <f ca="1">+IF(OFFSET('Hygiene Data'!$D$13,0,10*ROW('Hygiene Data'!D98))="","",OFFSET('Hygiene Data'!$D$13,0,10*ROW('Hygiene Data'!D98)))</f>
        <v/>
      </c>
      <c r="DR104" s="370" t="str">
        <f ca="1">+IF(OFFSET('Hygiene Data'!$E$11,0,10*ROW('Hygiene Data'!E98))="","",OFFSET('Hygiene Data'!$E$11,0,10*ROW('Hygiene Data'!E98)))</f>
        <v/>
      </c>
      <c r="DS104" s="370" t="str">
        <f ca="1">+IF(OFFSET('Hygiene Data'!$E$12,0,10*ROW('Hygiene Data'!E98))="","",OFFSET('Hygiene Data'!$E$12,0,10*ROW('Hygiene Data'!E98)))</f>
        <v/>
      </c>
      <c r="DT104" s="370" t="str">
        <f ca="1">+IF(OFFSET('Hygiene Data'!$E$13,0,10*ROW('Hygiene Data'!E98))="","",OFFSET('Hygiene Data'!$E$13,0,10*ROW('Hygiene Data'!E98)))</f>
        <v/>
      </c>
      <c r="DU104" s="370" t="str">
        <f ca="1">+IF(OFFSET('Hygiene Data'!$F$11,0,10*ROW('Hygiene Data'!F98))="","",OFFSET('Hygiene Data'!$F$11,0,10*ROW('Hygiene Data'!F98)))</f>
        <v/>
      </c>
      <c r="DV104" s="370" t="str">
        <f ca="1">+IF(OFFSET('Hygiene Data'!$F$12,0,10*ROW('Hygiene Data'!F98))="","",OFFSET('Hygiene Data'!$F$12,0,10*ROW('Hygiene Data'!F98)))</f>
        <v/>
      </c>
      <c r="DW104" s="370" t="str">
        <f ca="1">+IF(OFFSET('Hygiene Data'!$F$13,0,10*ROW('Hygiene Data'!F98))="","",OFFSET('Hygiene Data'!$F$13,0,10*ROW('Hygiene Data'!F98)))</f>
        <v/>
      </c>
      <c r="DX104" s="370" t="str">
        <f ca="1">+IF(OFFSET('Hygiene Data'!$G$11,0,10*ROW('Hygiene Data'!G98))="","",OFFSET('Hygiene Data'!$G$11,0,10*ROW('Hygiene Data'!G98)))</f>
        <v/>
      </c>
      <c r="DY104" s="370" t="str">
        <f ca="1">+IF(OFFSET('Hygiene Data'!$G$12,0,10*ROW('Hygiene Data'!G98))="","",OFFSET('Hygiene Data'!$G$12,0,10*ROW('Hygiene Data'!G98)))</f>
        <v/>
      </c>
      <c r="DZ104" s="370" t="str">
        <f ca="1">+IF(OFFSET('Hygiene Data'!$G$13,0,10*ROW('Hygiene Data'!G98))="","",OFFSET('Hygiene Data'!$G$13,0,10*ROW('Hygiene Data'!G98)))</f>
        <v/>
      </c>
      <c r="EA104" s="370" t="str">
        <f ca="1">+IF(OFFSET('Hygiene Data'!$H$11,0,10*ROW('Hygiene Data'!H98))="","",OFFSET('Hygiene Data'!$H$11,0,10*ROW('Hygiene Data'!H98)))</f>
        <v/>
      </c>
      <c r="EB104" s="370" t="str">
        <f ca="1">+IF(OFFSET('Hygiene Data'!$H$12,0,10*ROW('Hygiene Data'!H98))="","",OFFSET('Hygiene Data'!$H$12,0,10*ROW('Hygiene Data'!H98)))</f>
        <v/>
      </c>
      <c r="EC104" s="370" t="str">
        <f ca="1">+IF(OFFSET('Hygiene Data'!$H$13,0,10*ROW('Hygiene Data'!H98))="","",OFFSET('Hygiene Data'!$H$13,0,10*ROW('Hygiene Data'!H98)))</f>
        <v/>
      </c>
      <c r="ED104" s="370" t="str">
        <f ca="1">+IF(OFFSET('Hygiene Data'!$I$11,0,10*ROW('Hygiene Data'!I98))="","",OFFSET('Hygiene Data'!$I$11,0,10*ROW('Hygiene Data'!I98)))</f>
        <v/>
      </c>
      <c r="EE104" s="370" t="str">
        <f ca="1">+IF(OFFSET('Hygiene Data'!$I$12,0,10*ROW('Hygiene Data'!I98))="","",OFFSET('Hygiene Data'!$I$12,0,10*ROW('Hygiene Data'!I98)))</f>
        <v/>
      </c>
      <c r="EF104" s="370" t="str">
        <f ca="1">+IF(OFFSET('Hygiene Data'!$I$13,0,10*ROW('Hygiene Data'!I98))="","",OFFSET('Hygiene Data'!$I$13,0,10*ROW('Hygiene Data'!I98)))</f>
        <v/>
      </c>
    </row>
    <row r="105" spans="1:136" x14ac:dyDescent="0.25">
      <c r="A105" s="479" t="str">
        <f ca="1">+IF(OFFSET('Water Data'!$B$2,0,10*ROW('Water Data'!E99))="","",OFFSET('Water Data'!$B$2,0,10*ROW('Water Data'!E99)))</f>
        <v/>
      </c>
      <c r="B105" s="47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6" t="str">
        <f t="shared" ca="1" si="1"/>
        <v/>
      </c>
      <c r="D105" s="50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0" t="str">
        <f ca="1">+IF(OFFSET('Water Data'!$D$27,0,10*ROW('Water Data'!D99))="","",OFFSET('Water Data'!$D$27,0,10*ROW('Water Data'!D99)))</f>
        <v/>
      </c>
      <c r="BT105" s="370" t="str">
        <f ca="1">+IF(OFFSET('Water Data'!$D$28,0,10*ROW('Water Data'!D99))="","",OFFSET('Water Data'!$D$28,0,10*ROW('Water Data'!D99)))</f>
        <v/>
      </c>
      <c r="BU105" s="370" t="str">
        <f ca="1">+IF(OFFSET('Water Data'!$D$29,0,10*ROW('Water Data'!D99))="","",OFFSET('Water Data'!$D$29,0,10*ROW('Water Data'!D99)))</f>
        <v/>
      </c>
      <c r="BV105" s="370" t="str">
        <f ca="1">+IF(OFFSET('Water Data'!$E$27,0,10*ROW('Water Data'!E99))="","",OFFSET('Water Data'!$E$27,0,10*ROW('Water Data'!E99)))</f>
        <v/>
      </c>
      <c r="BW105" s="370" t="str">
        <f ca="1">+IF(OFFSET('Water Data'!$E$28,0,10*ROW('Water Data'!E99))="","",OFFSET('Water Data'!$E$28,0,10*ROW('Water Data'!E99)))</f>
        <v/>
      </c>
      <c r="BX105" s="370" t="str">
        <f ca="1">+IF(OFFSET('Water Data'!$E$29,0,10*ROW('Water Data'!E99))="","",OFFSET('Water Data'!$E$29,0,10*ROW('Water Data'!E99)))</f>
        <v/>
      </c>
      <c r="BY105" s="370" t="str">
        <f ca="1">+IF(OFFSET('Water Data'!$F$27,0,10*ROW('Water Data'!F99))="","",OFFSET('Water Data'!$F$27,0,10*ROW('Water Data'!F99)))</f>
        <v/>
      </c>
      <c r="BZ105" s="370" t="str">
        <f ca="1">+IF(OFFSET('Water Data'!$F$28,0,10*ROW('Water Data'!F99))="","",OFFSET('Water Data'!$F$28,0,10*ROW('Water Data'!F99)))</f>
        <v/>
      </c>
      <c r="CA105" s="370" t="str">
        <f ca="1">+IF(OFFSET('Water Data'!$F$29,0,10*ROW('Water Data'!F99))="","",OFFSET('Water Data'!$F$29,0,10*ROW('Water Data'!F99)))</f>
        <v/>
      </c>
      <c r="CB105" s="370" t="str">
        <f ca="1">+IF(OFFSET('Water Data'!$G$27,0,10*ROW('Water Data'!G99))="","",OFFSET('Water Data'!$G$27,0,10*ROW('Water Data'!G99)))</f>
        <v/>
      </c>
      <c r="CC105" s="370" t="str">
        <f ca="1">+IF(OFFSET('Water Data'!$G$28,0,10*ROW('Water Data'!G99))="","",OFFSET('Water Data'!$G$28,0,10*ROW('Water Data'!G99)))</f>
        <v/>
      </c>
      <c r="CD105" s="370" t="str">
        <f ca="1">+IF(OFFSET('Water Data'!$G$29,0,10*ROW('Water Data'!G99))="","",OFFSET('Water Data'!$G$29,0,10*ROW('Water Data'!G99)))</f>
        <v/>
      </c>
      <c r="CE105" s="370" t="str">
        <f ca="1">+IF(OFFSET('Water Data'!$H$27,0,10*ROW('Water Data'!H99))="","",OFFSET('Water Data'!$H$27,0,10*ROW('Water Data'!H99)))</f>
        <v/>
      </c>
      <c r="CF105" s="370" t="str">
        <f ca="1">+IF(OFFSET('Water Data'!$H$28,0,10*ROW('Water Data'!H99))="","",OFFSET('Water Data'!$H$28,0,10*ROW('Water Data'!H99)))</f>
        <v/>
      </c>
      <c r="CG105" s="370" t="str">
        <f ca="1">+IF(OFFSET('Water Data'!$H$29,0,10*ROW('Water Data'!H99))="","",OFFSET('Water Data'!$H$29,0,10*ROW('Water Data'!H99)))</f>
        <v/>
      </c>
      <c r="CH105" s="370" t="str">
        <f ca="1">+IF(OFFSET('Water Data'!$I$27,0,10*ROW('Water Data'!I99))="","",OFFSET('Water Data'!$I$27,0,10*ROW('Water Data'!I99)))</f>
        <v/>
      </c>
      <c r="CI105" s="370" t="str">
        <f ca="1">+IF(OFFSET('Water Data'!$I$28,0,10*ROW('Water Data'!I99))="","",OFFSET('Water Data'!$I$28,0,10*ROW('Water Data'!I99)))</f>
        <v/>
      </c>
      <c r="CJ105" s="370" t="str">
        <f ca="1">+IF(OFFSET('Water Data'!$I$29,0,10*ROW('Water Data'!I99))="","",OFFSET('Water Data'!$I$29,0,10*ROW('Water Data'!I99)))</f>
        <v/>
      </c>
      <c r="CK105" s="370" t="str">
        <f ca="1">+IF(OFFSET('Sanitation Data'!$D$28,0,10*ROW('Sanitation Data'!D99))="","",OFFSET('Sanitation Data'!$D$28,0,10*ROW('Sanitation Data'!D99)))</f>
        <v/>
      </c>
      <c r="CL105" s="370" t="str">
        <f ca="1">+IF(OFFSET('Sanitation Data'!$D$29,0,10*ROW('Sanitation Data'!D99))="","",OFFSET('Sanitation Data'!$D$29,0,10*ROW('Sanitation Data'!D99)))</f>
        <v/>
      </c>
      <c r="CM105" s="370" t="str">
        <f ca="1">+IF(OFFSET('Sanitation Data'!$D$30,0,10*ROW('Sanitation Data'!D99))="","",OFFSET('Sanitation Data'!$D$30,0,10*ROW('Sanitation Data'!D99)))</f>
        <v/>
      </c>
      <c r="CN105" s="370" t="str">
        <f ca="1">+IF(OFFSET('Sanitation Data'!$D$31,0,10*ROW('Sanitation Data'!D99))="","",OFFSET('Sanitation Data'!$D$31,0,10*ROW('Sanitation Data'!D99)))</f>
        <v/>
      </c>
      <c r="CO105" s="370" t="str">
        <f ca="1">+IF(OFFSET('Sanitation Data'!$D$32,0,10*ROW('Sanitation Data'!D99))="","",OFFSET('Sanitation Data'!$D$32,0,10*ROW('Sanitation Data'!D99)))</f>
        <v/>
      </c>
      <c r="CP105" s="370" t="str">
        <f ca="1">+IF(OFFSET('Sanitation Data'!$E$28,0,10*ROW('Sanitation Data'!E99))="","",OFFSET('Sanitation Data'!$E$28,0,10*ROW('Sanitation Data'!E99)))</f>
        <v/>
      </c>
      <c r="CQ105" s="370" t="str">
        <f ca="1">+IF(OFFSET('Sanitation Data'!$E$29,0,10*ROW('Sanitation Data'!E99))="","",OFFSET('Sanitation Data'!$E$29,0,10*ROW('Sanitation Data'!E99)))</f>
        <v/>
      </c>
      <c r="CR105" s="370" t="str">
        <f ca="1">+IF(OFFSET('Sanitation Data'!$E$30,0,10*ROW('Sanitation Data'!E99))="","",OFFSET('Sanitation Data'!$E$30,0,10*ROW('Sanitation Data'!E99)))</f>
        <v/>
      </c>
      <c r="CS105" s="370" t="str">
        <f ca="1">+IF(OFFSET('Sanitation Data'!$E$31,0,10*ROW('Sanitation Data'!E99))="","",OFFSET('Sanitation Data'!$E$31,0,10*ROW('Sanitation Data'!E99)))</f>
        <v/>
      </c>
      <c r="CT105" s="370" t="str">
        <f ca="1">+IF(OFFSET('Sanitation Data'!$E$32,0,10*ROW('Sanitation Data'!E99))="","",OFFSET('Sanitation Data'!$E$32,0,10*ROW('Sanitation Data'!E99)))</f>
        <v/>
      </c>
      <c r="CU105" s="370" t="str">
        <f ca="1">+IF(OFFSET('Sanitation Data'!$F$28,0,10*ROW('Sanitation Data'!F99))="","",OFFSET('Sanitation Data'!$F$28,0,10*ROW('Sanitation Data'!F99)))</f>
        <v/>
      </c>
      <c r="CV105" s="370" t="str">
        <f ca="1">+IF(OFFSET('Sanitation Data'!$F$29,0,10*ROW('Sanitation Data'!F99))="","",OFFSET('Sanitation Data'!$F$29,0,10*ROW('Sanitation Data'!F99)))</f>
        <v/>
      </c>
      <c r="CW105" s="370" t="str">
        <f ca="1">+IF(OFFSET('Sanitation Data'!$F$30,0,10*ROW('Sanitation Data'!F99))="","",OFFSET('Sanitation Data'!$F$30,0,10*ROW('Sanitation Data'!F99)))</f>
        <v/>
      </c>
      <c r="CX105" s="370" t="str">
        <f ca="1">+IF(OFFSET('Sanitation Data'!$F$31,0,10*ROW('Sanitation Data'!F99))="","",OFFSET('Sanitation Data'!$F$31,0,10*ROW('Sanitation Data'!F99)))</f>
        <v/>
      </c>
      <c r="CY105" s="370" t="str">
        <f ca="1">+IF(OFFSET('Sanitation Data'!$F$32,0,10*ROW('Sanitation Data'!F99))="","",OFFSET('Sanitation Data'!$F$32,0,10*ROW('Sanitation Data'!F99)))</f>
        <v/>
      </c>
      <c r="CZ105" s="370" t="str">
        <f ca="1">+IF(OFFSET('Sanitation Data'!$G$28,0,10*ROW('Sanitation Data'!G99))="","",OFFSET('Sanitation Data'!$G$28,0,10*ROW('Sanitation Data'!G99)))</f>
        <v/>
      </c>
      <c r="DA105" s="370" t="str">
        <f ca="1">+IF(OFFSET('Sanitation Data'!$G$29,0,10*ROW('Sanitation Data'!G99))="","",OFFSET('Sanitation Data'!$G$29,0,10*ROW('Sanitation Data'!G99)))</f>
        <v/>
      </c>
      <c r="DB105" s="370" t="str">
        <f ca="1">+IF(OFFSET('Sanitation Data'!$G$30,0,10*ROW('Sanitation Data'!G99))="","",OFFSET('Sanitation Data'!$G$30,0,10*ROW('Sanitation Data'!G99)))</f>
        <v/>
      </c>
      <c r="DC105" s="370" t="str">
        <f ca="1">+IF(OFFSET('Sanitation Data'!$G$31,0,10*ROW('Sanitation Data'!G99))="","",OFFSET('Sanitation Data'!$G$31,0,10*ROW('Sanitation Data'!G99)))</f>
        <v/>
      </c>
      <c r="DD105" s="370" t="str">
        <f ca="1">+IF(OFFSET('Sanitation Data'!$G$32,0,10*ROW('Sanitation Data'!G99))="","",OFFSET('Sanitation Data'!$G$32,0,10*ROW('Sanitation Data'!G99)))</f>
        <v/>
      </c>
      <c r="DE105" s="370" t="str">
        <f ca="1">+IF(OFFSET('Sanitation Data'!$H$28,0,10*ROW('Sanitation Data'!H99))="","",OFFSET('Sanitation Data'!$H$28,0,10*ROW('Sanitation Data'!H99)))</f>
        <v/>
      </c>
      <c r="DF105" s="370" t="str">
        <f ca="1">+IF(OFFSET('Sanitation Data'!$H$29,0,10*ROW('Sanitation Data'!H99))="","",OFFSET('Sanitation Data'!$H$29,0,10*ROW('Sanitation Data'!H99)))</f>
        <v/>
      </c>
      <c r="DG105" s="370" t="str">
        <f ca="1">+IF(OFFSET('Sanitation Data'!$H$30,0,10*ROW('Sanitation Data'!H99))="","",OFFSET('Sanitation Data'!$H$30,0,10*ROW('Sanitation Data'!H99)))</f>
        <v/>
      </c>
      <c r="DH105" s="370" t="str">
        <f ca="1">+IF(OFFSET('Sanitation Data'!$H$31,0,10*ROW('Sanitation Data'!H99))="","",OFFSET('Sanitation Data'!$H$31,0,10*ROW('Sanitation Data'!H99)))</f>
        <v/>
      </c>
      <c r="DI105" s="370" t="str">
        <f ca="1">+IF(OFFSET('Sanitation Data'!$H$32,0,10*ROW('Sanitation Data'!H99))="","",OFFSET('Sanitation Data'!$H$32,0,10*ROW('Sanitation Data'!H99)))</f>
        <v/>
      </c>
      <c r="DJ105" s="370" t="str">
        <f ca="1">+IF(OFFSET('Sanitation Data'!$I$28,0,10*ROW('Sanitation Data'!I99))="","",OFFSET('Sanitation Data'!$I$28,0,10*ROW('Sanitation Data'!I99)))</f>
        <v/>
      </c>
      <c r="DK105" s="370" t="str">
        <f ca="1">+IF(OFFSET('Sanitation Data'!$I$29,0,10*ROW('Sanitation Data'!I99))="","",OFFSET('Sanitation Data'!$I$29,0,10*ROW('Sanitation Data'!I99)))</f>
        <v/>
      </c>
      <c r="DL105" s="370" t="str">
        <f ca="1">+IF(OFFSET('Sanitation Data'!$I$30,0,10*ROW('Sanitation Data'!I99))="","",OFFSET('Sanitation Data'!$I$30,0,10*ROW('Sanitation Data'!I99)))</f>
        <v/>
      </c>
      <c r="DM105" s="370" t="str">
        <f ca="1">+IF(OFFSET('Sanitation Data'!$I$31,0,10*ROW('Sanitation Data'!I99))="","",OFFSET('Sanitation Data'!$I$31,0,10*ROW('Sanitation Data'!I99)))</f>
        <v/>
      </c>
      <c r="DN105" s="370" t="str">
        <f ca="1">+IF(OFFSET('Sanitation Data'!$I$32,0,10*ROW('Sanitation Data'!I99))="","",OFFSET('Sanitation Data'!$I$32,0,10*ROW('Sanitation Data'!I99)))</f>
        <v/>
      </c>
      <c r="DO105" s="370" t="str">
        <f ca="1">+IF(OFFSET('Hygiene Data'!$D$11,0,10*ROW('Hygiene Data'!D99))="","",OFFSET('Hygiene Data'!$D$11,0,10*ROW('Hygiene Data'!D99)))</f>
        <v/>
      </c>
      <c r="DP105" s="370" t="str">
        <f ca="1">+IF(OFFSET('Hygiene Data'!$D$12,0,10*ROW('Hygiene Data'!D99))="","",OFFSET('Hygiene Data'!$D$12,0,10*ROW('Hygiene Data'!D99)))</f>
        <v/>
      </c>
      <c r="DQ105" s="370" t="str">
        <f ca="1">+IF(OFFSET('Hygiene Data'!$D$13,0,10*ROW('Hygiene Data'!D99))="","",OFFSET('Hygiene Data'!$D$13,0,10*ROW('Hygiene Data'!D99)))</f>
        <v/>
      </c>
      <c r="DR105" s="370" t="str">
        <f ca="1">+IF(OFFSET('Hygiene Data'!$E$11,0,10*ROW('Hygiene Data'!E99))="","",OFFSET('Hygiene Data'!$E$11,0,10*ROW('Hygiene Data'!E99)))</f>
        <v/>
      </c>
      <c r="DS105" s="370" t="str">
        <f ca="1">+IF(OFFSET('Hygiene Data'!$E$12,0,10*ROW('Hygiene Data'!E99))="","",OFFSET('Hygiene Data'!$E$12,0,10*ROW('Hygiene Data'!E99)))</f>
        <v/>
      </c>
      <c r="DT105" s="370" t="str">
        <f ca="1">+IF(OFFSET('Hygiene Data'!$E$13,0,10*ROW('Hygiene Data'!E99))="","",OFFSET('Hygiene Data'!$E$13,0,10*ROW('Hygiene Data'!E99)))</f>
        <v/>
      </c>
      <c r="DU105" s="370" t="str">
        <f ca="1">+IF(OFFSET('Hygiene Data'!$F$11,0,10*ROW('Hygiene Data'!F99))="","",OFFSET('Hygiene Data'!$F$11,0,10*ROW('Hygiene Data'!F99)))</f>
        <v/>
      </c>
      <c r="DV105" s="370" t="str">
        <f ca="1">+IF(OFFSET('Hygiene Data'!$F$12,0,10*ROW('Hygiene Data'!F99))="","",OFFSET('Hygiene Data'!$F$12,0,10*ROW('Hygiene Data'!F99)))</f>
        <v/>
      </c>
      <c r="DW105" s="370" t="str">
        <f ca="1">+IF(OFFSET('Hygiene Data'!$F$13,0,10*ROW('Hygiene Data'!F99))="","",OFFSET('Hygiene Data'!$F$13,0,10*ROW('Hygiene Data'!F99)))</f>
        <v/>
      </c>
      <c r="DX105" s="370" t="str">
        <f ca="1">+IF(OFFSET('Hygiene Data'!$G$11,0,10*ROW('Hygiene Data'!G99))="","",OFFSET('Hygiene Data'!$G$11,0,10*ROW('Hygiene Data'!G99)))</f>
        <v/>
      </c>
      <c r="DY105" s="370" t="str">
        <f ca="1">+IF(OFFSET('Hygiene Data'!$G$12,0,10*ROW('Hygiene Data'!G99))="","",OFFSET('Hygiene Data'!$G$12,0,10*ROW('Hygiene Data'!G99)))</f>
        <v/>
      </c>
      <c r="DZ105" s="370" t="str">
        <f ca="1">+IF(OFFSET('Hygiene Data'!$G$13,0,10*ROW('Hygiene Data'!G99))="","",OFFSET('Hygiene Data'!$G$13,0,10*ROW('Hygiene Data'!G99)))</f>
        <v/>
      </c>
      <c r="EA105" s="370" t="str">
        <f ca="1">+IF(OFFSET('Hygiene Data'!$H$11,0,10*ROW('Hygiene Data'!H99))="","",OFFSET('Hygiene Data'!$H$11,0,10*ROW('Hygiene Data'!H99)))</f>
        <v/>
      </c>
      <c r="EB105" s="370" t="str">
        <f ca="1">+IF(OFFSET('Hygiene Data'!$H$12,0,10*ROW('Hygiene Data'!H99))="","",OFFSET('Hygiene Data'!$H$12,0,10*ROW('Hygiene Data'!H99)))</f>
        <v/>
      </c>
      <c r="EC105" s="370" t="str">
        <f ca="1">+IF(OFFSET('Hygiene Data'!$H$13,0,10*ROW('Hygiene Data'!H99))="","",OFFSET('Hygiene Data'!$H$13,0,10*ROW('Hygiene Data'!H99)))</f>
        <v/>
      </c>
      <c r="ED105" s="370" t="str">
        <f ca="1">+IF(OFFSET('Hygiene Data'!$I$11,0,10*ROW('Hygiene Data'!I99))="","",OFFSET('Hygiene Data'!$I$11,0,10*ROW('Hygiene Data'!I99)))</f>
        <v/>
      </c>
      <c r="EE105" s="370" t="str">
        <f ca="1">+IF(OFFSET('Hygiene Data'!$I$12,0,10*ROW('Hygiene Data'!I99))="","",OFFSET('Hygiene Data'!$I$12,0,10*ROW('Hygiene Data'!I99)))</f>
        <v/>
      </c>
      <c r="EF105" s="370" t="str">
        <f ca="1">+IF(OFFSET('Hygiene Data'!$I$13,0,10*ROW('Hygiene Data'!I99))="","",OFFSET('Hygiene Data'!$I$13,0,10*ROW('Hygiene Data'!I99)))</f>
        <v/>
      </c>
    </row>
    <row r="106" spans="1:136" x14ac:dyDescent="0.25">
      <c r="A106" s="479" t="str">
        <f ca="1">+IF(OFFSET('Water Data'!$B$2,0,10*ROW('Water Data'!E100))="","",OFFSET('Water Data'!$B$2,0,10*ROW('Water Data'!E100)))</f>
        <v/>
      </c>
      <c r="B106" s="47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6" t="str">
        <f t="shared" ca="1" si="1"/>
        <v/>
      </c>
      <c r="D106" s="50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0" t="str">
        <f ca="1">+IF(OFFSET('Water Data'!$D$27,0,10*ROW('Water Data'!D100))="","",OFFSET('Water Data'!$D$27,0,10*ROW('Water Data'!D100)))</f>
        <v/>
      </c>
      <c r="BT106" s="370" t="str">
        <f ca="1">+IF(OFFSET('Water Data'!$D$28,0,10*ROW('Water Data'!D100))="","",OFFSET('Water Data'!$D$28,0,10*ROW('Water Data'!D100)))</f>
        <v/>
      </c>
      <c r="BU106" s="370" t="str">
        <f ca="1">+IF(OFFSET('Water Data'!$D$29,0,10*ROW('Water Data'!D100))="","",OFFSET('Water Data'!$D$29,0,10*ROW('Water Data'!D100)))</f>
        <v/>
      </c>
      <c r="BV106" s="370" t="str">
        <f ca="1">+IF(OFFSET('Water Data'!$E$27,0,10*ROW('Water Data'!E100))="","",OFFSET('Water Data'!$E$27,0,10*ROW('Water Data'!E100)))</f>
        <v/>
      </c>
      <c r="BW106" s="370" t="str">
        <f ca="1">+IF(OFFSET('Water Data'!$E$28,0,10*ROW('Water Data'!E100))="","",OFFSET('Water Data'!$E$28,0,10*ROW('Water Data'!E100)))</f>
        <v/>
      </c>
      <c r="BX106" s="370" t="str">
        <f ca="1">+IF(OFFSET('Water Data'!$E$29,0,10*ROW('Water Data'!E100))="","",OFFSET('Water Data'!$E$29,0,10*ROW('Water Data'!E100)))</f>
        <v/>
      </c>
      <c r="BY106" s="370" t="str">
        <f ca="1">+IF(OFFSET('Water Data'!$F$27,0,10*ROW('Water Data'!F100))="","",OFFSET('Water Data'!$F$27,0,10*ROW('Water Data'!F100)))</f>
        <v/>
      </c>
      <c r="BZ106" s="370" t="str">
        <f ca="1">+IF(OFFSET('Water Data'!$F$28,0,10*ROW('Water Data'!F100))="","",OFFSET('Water Data'!$F$28,0,10*ROW('Water Data'!F100)))</f>
        <v/>
      </c>
      <c r="CA106" s="370" t="str">
        <f ca="1">+IF(OFFSET('Water Data'!$F$29,0,10*ROW('Water Data'!F100))="","",OFFSET('Water Data'!$F$29,0,10*ROW('Water Data'!F100)))</f>
        <v/>
      </c>
      <c r="CB106" s="370" t="str">
        <f ca="1">+IF(OFFSET('Water Data'!$G$27,0,10*ROW('Water Data'!G100))="","",OFFSET('Water Data'!$G$27,0,10*ROW('Water Data'!G100)))</f>
        <v/>
      </c>
      <c r="CC106" s="370" t="str">
        <f ca="1">+IF(OFFSET('Water Data'!$G$28,0,10*ROW('Water Data'!G100))="","",OFFSET('Water Data'!$G$28,0,10*ROW('Water Data'!G100)))</f>
        <v/>
      </c>
      <c r="CD106" s="370" t="str">
        <f ca="1">+IF(OFFSET('Water Data'!$G$29,0,10*ROW('Water Data'!G100))="","",OFFSET('Water Data'!$G$29,0,10*ROW('Water Data'!G100)))</f>
        <v/>
      </c>
      <c r="CE106" s="370" t="str">
        <f ca="1">+IF(OFFSET('Water Data'!$H$27,0,10*ROW('Water Data'!H100))="","",OFFSET('Water Data'!$H$27,0,10*ROW('Water Data'!H100)))</f>
        <v/>
      </c>
      <c r="CF106" s="370" t="str">
        <f ca="1">+IF(OFFSET('Water Data'!$H$28,0,10*ROW('Water Data'!H100))="","",OFFSET('Water Data'!$H$28,0,10*ROW('Water Data'!H100)))</f>
        <v/>
      </c>
      <c r="CG106" s="370" t="str">
        <f ca="1">+IF(OFFSET('Water Data'!$H$29,0,10*ROW('Water Data'!H100))="","",OFFSET('Water Data'!$H$29,0,10*ROW('Water Data'!H100)))</f>
        <v/>
      </c>
      <c r="CH106" s="370" t="str">
        <f ca="1">+IF(OFFSET('Water Data'!$I$27,0,10*ROW('Water Data'!I100))="","",OFFSET('Water Data'!$I$27,0,10*ROW('Water Data'!I100)))</f>
        <v/>
      </c>
      <c r="CI106" s="370" t="str">
        <f ca="1">+IF(OFFSET('Water Data'!$I$28,0,10*ROW('Water Data'!I100))="","",OFFSET('Water Data'!$I$28,0,10*ROW('Water Data'!I100)))</f>
        <v/>
      </c>
      <c r="CJ106" s="370" t="str">
        <f ca="1">+IF(OFFSET('Water Data'!$I$29,0,10*ROW('Water Data'!I100))="","",OFFSET('Water Data'!$I$29,0,10*ROW('Water Data'!I100)))</f>
        <v/>
      </c>
      <c r="CK106" s="370" t="str">
        <f ca="1">+IF(OFFSET('Sanitation Data'!$D$28,0,10*ROW('Sanitation Data'!D100))="","",OFFSET('Sanitation Data'!$D$28,0,10*ROW('Sanitation Data'!D100)))</f>
        <v/>
      </c>
      <c r="CL106" s="370" t="str">
        <f ca="1">+IF(OFFSET('Sanitation Data'!$D$29,0,10*ROW('Sanitation Data'!D100))="","",OFFSET('Sanitation Data'!$D$29,0,10*ROW('Sanitation Data'!D100)))</f>
        <v/>
      </c>
      <c r="CM106" s="370" t="str">
        <f ca="1">+IF(OFFSET('Sanitation Data'!$D$30,0,10*ROW('Sanitation Data'!D100))="","",OFFSET('Sanitation Data'!$D$30,0,10*ROW('Sanitation Data'!D100)))</f>
        <v/>
      </c>
      <c r="CN106" s="370" t="str">
        <f ca="1">+IF(OFFSET('Sanitation Data'!$D$31,0,10*ROW('Sanitation Data'!D100))="","",OFFSET('Sanitation Data'!$D$31,0,10*ROW('Sanitation Data'!D100)))</f>
        <v/>
      </c>
      <c r="CO106" s="370" t="str">
        <f ca="1">+IF(OFFSET('Sanitation Data'!$D$32,0,10*ROW('Sanitation Data'!D100))="","",OFFSET('Sanitation Data'!$D$32,0,10*ROW('Sanitation Data'!D100)))</f>
        <v/>
      </c>
      <c r="CP106" s="370" t="str">
        <f ca="1">+IF(OFFSET('Sanitation Data'!$E$28,0,10*ROW('Sanitation Data'!E100))="","",OFFSET('Sanitation Data'!$E$28,0,10*ROW('Sanitation Data'!E100)))</f>
        <v/>
      </c>
      <c r="CQ106" s="370" t="str">
        <f ca="1">+IF(OFFSET('Sanitation Data'!$E$29,0,10*ROW('Sanitation Data'!E100))="","",OFFSET('Sanitation Data'!$E$29,0,10*ROW('Sanitation Data'!E100)))</f>
        <v/>
      </c>
      <c r="CR106" s="370" t="str">
        <f ca="1">+IF(OFFSET('Sanitation Data'!$E$30,0,10*ROW('Sanitation Data'!E100))="","",OFFSET('Sanitation Data'!$E$30,0,10*ROW('Sanitation Data'!E100)))</f>
        <v/>
      </c>
      <c r="CS106" s="370" t="str">
        <f ca="1">+IF(OFFSET('Sanitation Data'!$E$31,0,10*ROW('Sanitation Data'!E100))="","",OFFSET('Sanitation Data'!$E$31,0,10*ROW('Sanitation Data'!E100)))</f>
        <v/>
      </c>
      <c r="CT106" s="370" t="str">
        <f ca="1">+IF(OFFSET('Sanitation Data'!$E$32,0,10*ROW('Sanitation Data'!E100))="","",OFFSET('Sanitation Data'!$E$32,0,10*ROW('Sanitation Data'!E100)))</f>
        <v/>
      </c>
      <c r="CU106" s="370" t="str">
        <f ca="1">+IF(OFFSET('Sanitation Data'!$F$28,0,10*ROW('Sanitation Data'!F100))="","",OFFSET('Sanitation Data'!$F$28,0,10*ROW('Sanitation Data'!F100)))</f>
        <v/>
      </c>
      <c r="CV106" s="370" t="str">
        <f ca="1">+IF(OFFSET('Sanitation Data'!$F$29,0,10*ROW('Sanitation Data'!F100))="","",OFFSET('Sanitation Data'!$F$29,0,10*ROW('Sanitation Data'!F100)))</f>
        <v/>
      </c>
      <c r="CW106" s="370" t="str">
        <f ca="1">+IF(OFFSET('Sanitation Data'!$F$30,0,10*ROW('Sanitation Data'!F100))="","",OFFSET('Sanitation Data'!$F$30,0,10*ROW('Sanitation Data'!F100)))</f>
        <v/>
      </c>
      <c r="CX106" s="370" t="str">
        <f ca="1">+IF(OFFSET('Sanitation Data'!$F$31,0,10*ROW('Sanitation Data'!F100))="","",OFFSET('Sanitation Data'!$F$31,0,10*ROW('Sanitation Data'!F100)))</f>
        <v/>
      </c>
      <c r="CY106" s="370" t="str">
        <f ca="1">+IF(OFFSET('Sanitation Data'!$F$32,0,10*ROW('Sanitation Data'!F100))="","",OFFSET('Sanitation Data'!$F$32,0,10*ROW('Sanitation Data'!F100)))</f>
        <v/>
      </c>
      <c r="CZ106" s="370" t="str">
        <f ca="1">+IF(OFFSET('Sanitation Data'!$G$28,0,10*ROW('Sanitation Data'!G100))="","",OFFSET('Sanitation Data'!$G$28,0,10*ROW('Sanitation Data'!G100)))</f>
        <v/>
      </c>
      <c r="DA106" s="370" t="str">
        <f ca="1">+IF(OFFSET('Sanitation Data'!$G$29,0,10*ROW('Sanitation Data'!G100))="","",OFFSET('Sanitation Data'!$G$29,0,10*ROW('Sanitation Data'!G100)))</f>
        <v/>
      </c>
      <c r="DB106" s="370" t="str">
        <f ca="1">+IF(OFFSET('Sanitation Data'!$G$30,0,10*ROW('Sanitation Data'!G100))="","",OFFSET('Sanitation Data'!$G$30,0,10*ROW('Sanitation Data'!G100)))</f>
        <v/>
      </c>
      <c r="DC106" s="370" t="str">
        <f ca="1">+IF(OFFSET('Sanitation Data'!$G$31,0,10*ROW('Sanitation Data'!G100))="","",OFFSET('Sanitation Data'!$G$31,0,10*ROW('Sanitation Data'!G100)))</f>
        <v/>
      </c>
      <c r="DD106" s="370" t="str">
        <f ca="1">+IF(OFFSET('Sanitation Data'!$G$32,0,10*ROW('Sanitation Data'!G100))="","",OFFSET('Sanitation Data'!$G$32,0,10*ROW('Sanitation Data'!G100)))</f>
        <v/>
      </c>
      <c r="DE106" s="370" t="str">
        <f ca="1">+IF(OFFSET('Sanitation Data'!$H$28,0,10*ROW('Sanitation Data'!H100))="","",OFFSET('Sanitation Data'!$H$28,0,10*ROW('Sanitation Data'!H100)))</f>
        <v/>
      </c>
      <c r="DF106" s="370" t="str">
        <f ca="1">+IF(OFFSET('Sanitation Data'!$H$29,0,10*ROW('Sanitation Data'!H100))="","",OFFSET('Sanitation Data'!$H$29,0,10*ROW('Sanitation Data'!H100)))</f>
        <v/>
      </c>
      <c r="DG106" s="370" t="str">
        <f ca="1">+IF(OFFSET('Sanitation Data'!$H$30,0,10*ROW('Sanitation Data'!H100))="","",OFFSET('Sanitation Data'!$H$30,0,10*ROW('Sanitation Data'!H100)))</f>
        <v/>
      </c>
      <c r="DH106" s="370" t="str">
        <f ca="1">+IF(OFFSET('Sanitation Data'!$H$31,0,10*ROW('Sanitation Data'!H100))="","",OFFSET('Sanitation Data'!$H$31,0,10*ROW('Sanitation Data'!H100)))</f>
        <v/>
      </c>
      <c r="DI106" s="370" t="str">
        <f ca="1">+IF(OFFSET('Sanitation Data'!$H$32,0,10*ROW('Sanitation Data'!H100))="","",OFFSET('Sanitation Data'!$H$32,0,10*ROW('Sanitation Data'!H100)))</f>
        <v/>
      </c>
      <c r="DJ106" s="370" t="str">
        <f ca="1">+IF(OFFSET('Sanitation Data'!$I$28,0,10*ROW('Sanitation Data'!I100))="","",OFFSET('Sanitation Data'!$I$28,0,10*ROW('Sanitation Data'!I100)))</f>
        <v/>
      </c>
      <c r="DK106" s="370" t="str">
        <f ca="1">+IF(OFFSET('Sanitation Data'!$I$29,0,10*ROW('Sanitation Data'!I100))="","",OFFSET('Sanitation Data'!$I$29,0,10*ROW('Sanitation Data'!I100)))</f>
        <v/>
      </c>
      <c r="DL106" s="370" t="str">
        <f ca="1">+IF(OFFSET('Sanitation Data'!$I$30,0,10*ROW('Sanitation Data'!I100))="","",OFFSET('Sanitation Data'!$I$30,0,10*ROW('Sanitation Data'!I100)))</f>
        <v/>
      </c>
      <c r="DM106" s="370" t="str">
        <f ca="1">+IF(OFFSET('Sanitation Data'!$I$31,0,10*ROW('Sanitation Data'!I100))="","",OFFSET('Sanitation Data'!$I$31,0,10*ROW('Sanitation Data'!I100)))</f>
        <v/>
      </c>
      <c r="DN106" s="370" t="str">
        <f ca="1">+IF(OFFSET('Sanitation Data'!$I$32,0,10*ROW('Sanitation Data'!I100))="","",OFFSET('Sanitation Data'!$I$32,0,10*ROW('Sanitation Data'!I100)))</f>
        <v/>
      </c>
      <c r="DO106" s="370" t="str">
        <f ca="1">+IF(OFFSET('Hygiene Data'!$D$11,0,10*ROW('Hygiene Data'!D100))="","",OFFSET('Hygiene Data'!$D$11,0,10*ROW('Hygiene Data'!D100)))</f>
        <v/>
      </c>
      <c r="DP106" s="370" t="str">
        <f ca="1">+IF(OFFSET('Hygiene Data'!$D$12,0,10*ROW('Hygiene Data'!D100))="","",OFFSET('Hygiene Data'!$D$12,0,10*ROW('Hygiene Data'!D100)))</f>
        <v/>
      </c>
      <c r="DQ106" s="370" t="str">
        <f ca="1">+IF(OFFSET('Hygiene Data'!$D$13,0,10*ROW('Hygiene Data'!D100))="","",OFFSET('Hygiene Data'!$D$13,0,10*ROW('Hygiene Data'!D100)))</f>
        <v/>
      </c>
      <c r="DR106" s="370" t="str">
        <f ca="1">+IF(OFFSET('Hygiene Data'!$E$11,0,10*ROW('Hygiene Data'!E100))="","",OFFSET('Hygiene Data'!$E$11,0,10*ROW('Hygiene Data'!E100)))</f>
        <v/>
      </c>
      <c r="DS106" s="370" t="str">
        <f ca="1">+IF(OFFSET('Hygiene Data'!$E$12,0,10*ROW('Hygiene Data'!E100))="","",OFFSET('Hygiene Data'!$E$12,0,10*ROW('Hygiene Data'!E100)))</f>
        <v/>
      </c>
      <c r="DT106" s="370" t="str">
        <f ca="1">+IF(OFFSET('Hygiene Data'!$E$13,0,10*ROW('Hygiene Data'!E100))="","",OFFSET('Hygiene Data'!$E$13,0,10*ROW('Hygiene Data'!E100)))</f>
        <v/>
      </c>
      <c r="DU106" s="370" t="str">
        <f ca="1">+IF(OFFSET('Hygiene Data'!$F$11,0,10*ROW('Hygiene Data'!F100))="","",OFFSET('Hygiene Data'!$F$11,0,10*ROW('Hygiene Data'!F100)))</f>
        <v/>
      </c>
      <c r="DV106" s="370" t="str">
        <f ca="1">+IF(OFFSET('Hygiene Data'!$F$12,0,10*ROW('Hygiene Data'!F100))="","",OFFSET('Hygiene Data'!$F$12,0,10*ROW('Hygiene Data'!F100)))</f>
        <v/>
      </c>
      <c r="DW106" s="370" t="str">
        <f ca="1">+IF(OFFSET('Hygiene Data'!$F$13,0,10*ROW('Hygiene Data'!F100))="","",OFFSET('Hygiene Data'!$F$13,0,10*ROW('Hygiene Data'!F100)))</f>
        <v/>
      </c>
      <c r="DX106" s="370" t="str">
        <f ca="1">+IF(OFFSET('Hygiene Data'!$G$11,0,10*ROW('Hygiene Data'!G100))="","",OFFSET('Hygiene Data'!$G$11,0,10*ROW('Hygiene Data'!G100)))</f>
        <v/>
      </c>
      <c r="DY106" s="370" t="str">
        <f ca="1">+IF(OFFSET('Hygiene Data'!$G$12,0,10*ROW('Hygiene Data'!G100))="","",OFFSET('Hygiene Data'!$G$12,0,10*ROW('Hygiene Data'!G100)))</f>
        <v/>
      </c>
      <c r="DZ106" s="370" t="str">
        <f ca="1">+IF(OFFSET('Hygiene Data'!$G$13,0,10*ROW('Hygiene Data'!G100))="","",OFFSET('Hygiene Data'!$G$13,0,10*ROW('Hygiene Data'!G100)))</f>
        <v/>
      </c>
      <c r="EA106" s="370" t="str">
        <f ca="1">+IF(OFFSET('Hygiene Data'!$H$11,0,10*ROW('Hygiene Data'!H100))="","",OFFSET('Hygiene Data'!$H$11,0,10*ROW('Hygiene Data'!H100)))</f>
        <v/>
      </c>
      <c r="EB106" s="370" t="str">
        <f ca="1">+IF(OFFSET('Hygiene Data'!$H$12,0,10*ROW('Hygiene Data'!H100))="","",OFFSET('Hygiene Data'!$H$12,0,10*ROW('Hygiene Data'!H100)))</f>
        <v/>
      </c>
      <c r="EC106" s="370" t="str">
        <f ca="1">+IF(OFFSET('Hygiene Data'!$H$13,0,10*ROW('Hygiene Data'!H100))="","",OFFSET('Hygiene Data'!$H$13,0,10*ROW('Hygiene Data'!H100)))</f>
        <v/>
      </c>
      <c r="ED106" s="370" t="str">
        <f ca="1">+IF(OFFSET('Hygiene Data'!$I$11,0,10*ROW('Hygiene Data'!I100))="","",OFFSET('Hygiene Data'!$I$11,0,10*ROW('Hygiene Data'!I100)))</f>
        <v/>
      </c>
      <c r="EE106" s="370" t="str">
        <f ca="1">+IF(OFFSET('Hygiene Data'!$I$12,0,10*ROW('Hygiene Data'!I100))="","",OFFSET('Hygiene Data'!$I$12,0,10*ROW('Hygiene Data'!I100)))</f>
        <v/>
      </c>
      <c r="EF106" s="370" t="str">
        <f ca="1">+IF(OFFSET('Hygiene Data'!$I$13,0,10*ROW('Hygiene Data'!I100))="","",OFFSET('Hygiene Data'!$I$13,0,10*ROW('Hygiene Data'!I100)))</f>
        <v/>
      </c>
    </row>
    <row r="107" spans="1:136" x14ac:dyDescent="0.25">
      <c r="A107" s="479" t="str">
        <f ca="1">+IF(OFFSET('Water Data'!$B$2,0,10*ROW('Water Data'!E101))="","",OFFSET('Water Data'!$B$2,0,10*ROW('Water Data'!E101)))</f>
        <v/>
      </c>
      <c r="B107" s="47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6" t="str">
        <f t="shared" ca="1" si="1"/>
        <v/>
      </c>
      <c r="D107" s="50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0" t="str">
        <f ca="1">+IF(OFFSET('Water Data'!$D$27,0,10*ROW('Water Data'!D101))="","",OFFSET('Water Data'!$D$27,0,10*ROW('Water Data'!D101)))</f>
        <v/>
      </c>
      <c r="BT107" s="370" t="str">
        <f ca="1">+IF(OFFSET('Water Data'!$D$28,0,10*ROW('Water Data'!D101))="","",OFFSET('Water Data'!$D$28,0,10*ROW('Water Data'!D101)))</f>
        <v/>
      </c>
      <c r="BU107" s="370" t="str">
        <f ca="1">+IF(OFFSET('Water Data'!$D$29,0,10*ROW('Water Data'!D101))="","",OFFSET('Water Data'!$D$29,0,10*ROW('Water Data'!D101)))</f>
        <v/>
      </c>
      <c r="BV107" s="370" t="str">
        <f ca="1">+IF(OFFSET('Water Data'!$E$27,0,10*ROW('Water Data'!E101))="","",OFFSET('Water Data'!$E$27,0,10*ROW('Water Data'!E101)))</f>
        <v/>
      </c>
      <c r="BW107" s="370" t="str">
        <f ca="1">+IF(OFFSET('Water Data'!$E$28,0,10*ROW('Water Data'!E101))="","",OFFSET('Water Data'!$E$28,0,10*ROW('Water Data'!E101)))</f>
        <v/>
      </c>
      <c r="BX107" s="370" t="str">
        <f ca="1">+IF(OFFSET('Water Data'!$E$29,0,10*ROW('Water Data'!E101))="","",OFFSET('Water Data'!$E$29,0,10*ROW('Water Data'!E101)))</f>
        <v/>
      </c>
      <c r="BY107" s="370" t="str">
        <f ca="1">+IF(OFFSET('Water Data'!$F$27,0,10*ROW('Water Data'!F101))="","",OFFSET('Water Data'!$F$27,0,10*ROW('Water Data'!F101)))</f>
        <v/>
      </c>
      <c r="BZ107" s="370" t="str">
        <f ca="1">+IF(OFFSET('Water Data'!$F$28,0,10*ROW('Water Data'!F101))="","",OFFSET('Water Data'!$F$28,0,10*ROW('Water Data'!F101)))</f>
        <v/>
      </c>
      <c r="CA107" s="370" t="str">
        <f ca="1">+IF(OFFSET('Water Data'!$F$29,0,10*ROW('Water Data'!F101))="","",OFFSET('Water Data'!$F$29,0,10*ROW('Water Data'!F101)))</f>
        <v/>
      </c>
      <c r="CB107" s="370" t="str">
        <f ca="1">+IF(OFFSET('Water Data'!$G$27,0,10*ROW('Water Data'!G101))="","",OFFSET('Water Data'!$G$27,0,10*ROW('Water Data'!G101)))</f>
        <v/>
      </c>
      <c r="CC107" s="370" t="str">
        <f ca="1">+IF(OFFSET('Water Data'!$G$28,0,10*ROW('Water Data'!G101))="","",OFFSET('Water Data'!$G$28,0,10*ROW('Water Data'!G101)))</f>
        <v/>
      </c>
      <c r="CD107" s="370" t="str">
        <f ca="1">+IF(OFFSET('Water Data'!$G$29,0,10*ROW('Water Data'!G101))="","",OFFSET('Water Data'!$G$29,0,10*ROW('Water Data'!G101)))</f>
        <v/>
      </c>
      <c r="CE107" s="370" t="str">
        <f ca="1">+IF(OFFSET('Water Data'!$H$27,0,10*ROW('Water Data'!H101))="","",OFFSET('Water Data'!$H$27,0,10*ROW('Water Data'!H101)))</f>
        <v/>
      </c>
      <c r="CF107" s="370" t="str">
        <f ca="1">+IF(OFFSET('Water Data'!$H$28,0,10*ROW('Water Data'!H101))="","",OFFSET('Water Data'!$H$28,0,10*ROW('Water Data'!H101)))</f>
        <v/>
      </c>
      <c r="CG107" s="370" t="str">
        <f ca="1">+IF(OFFSET('Water Data'!$H$29,0,10*ROW('Water Data'!H101))="","",OFFSET('Water Data'!$H$29,0,10*ROW('Water Data'!H101)))</f>
        <v/>
      </c>
      <c r="CH107" s="370" t="str">
        <f ca="1">+IF(OFFSET('Water Data'!$I$27,0,10*ROW('Water Data'!I101))="","",OFFSET('Water Data'!$I$27,0,10*ROW('Water Data'!I101)))</f>
        <v/>
      </c>
      <c r="CI107" s="370" t="str">
        <f ca="1">+IF(OFFSET('Water Data'!$I$28,0,10*ROW('Water Data'!I101))="","",OFFSET('Water Data'!$I$28,0,10*ROW('Water Data'!I101)))</f>
        <v/>
      </c>
      <c r="CJ107" s="370" t="str">
        <f ca="1">+IF(OFFSET('Water Data'!$I$29,0,10*ROW('Water Data'!I101))="","",OFFSET('Water Data'!$I$29,0,10*ROW('Water Data'!I101)))</f>
        <v/>
      </c>
      <c r="CK107" s="370" t="str">
        <f ca="1">+IF(OFFSET('Sanitation Data'!$D$28,0,10*ROW('Sanitation Data'!D101))="","",OFFSET('Sanitation Data'!$D$28,0,10*ROW('Sanitation Data'!D101)))</f>
        <v/>
      </c>
      <c r="CL107" s="370" t="str">
        <f ca="1">+IF(OFFSET('Sanitation Data'!$D$29,0,10*ROW('Sanitation Data'!D101))="","",OFFSET('Sanitation Data'!$D$29,0,10*ROW('Sanitation Data'!D101)))</f>
        <v/>
      </c>
      <c r="CM107" s="370" t="str">
        <f ca="1">+IF(OFFSET('Sanitation Data'!$D$30,0,10*ROW('Sanitation Data'!D101))="","",OFFSET('Sanitation Data'!$D$30,0,10*ROW('Sanitation Data'!D101)))</f>
        <v/>
      </c>
      <c r="CN107" s="370" t="str">
        <f ca="1">+IF(OFFSET('Sanitation Data'!$D$31,0,10*ROW('Sanitation Data'!D101))="","",OFFSET('Sanitation Data'!$D$31,0,10*ROW('Sanitation Data'!D101)))</f>
        <v/>
      </c>
      <c r="CO107" s="370" t="str">
        <f ca="1">+IF(OFFSET('Sanitation Data'!$D$32,0,10*ROW('Sanitation Data'!D101))="","",OFFSET('Sanitation Data'!$D$32,0,10*ROW('Sanitation Data'!D101)))</f>
        <v/>
      </c>
      <c r="CP107" s="370" t="str">
        <f ca="1">+IF(OFFSET('Sanitation Data'!$E$28,0,10*ROW('Sanitation Data'!E101))="","",OFFSET('Sanitation Data'!$E$28,0,10*ROW('Sanitation Data'!E101)))</f>
        <v/>
      </c>
      <c r="CQ107" s="370" t="str">
        <f ca="1">+IF(OFFSET('Sanitation Data'!$E$29,0,10*ROW('Sanitation Data'!E101))="","",OFFSET('Sanitation Data'!$E$29,0,10*ROW('Sanitation Data'!E101)))</f>
        <v/>
      </c>
      <c r="CR107" s="370" t="str">
        <f ca="1">+IF(OFFSET('Sanitation Data'!$E$30,0,10*ROW('Sanitation Data'!E101))="","",OFFSET('Sanitation Data'!$E$30,0,10*ROW('Sanitation Data'!E101)))</f>
        <v/>
      </c>
      <c r="CS107" s="370" t="str">
        <f ca="1">+IF(OFFSET('Sanitation Data'!$E$31,0,10*ROW('Sanitation Data'!E101))="","",OFFSET('Sanitation Data'!$E$31,0,10*ROW('Sanitation Data'!E101)))</f>
        <v/>
      </c>
      <c r="CT107" s="370" t="str">
        <f ca="1">+IF(OFFSET('Sanitation Data'!$E$32,0,10*ROW('Sanitation Data'!E101))="","",OFFSET('Sanitation Data'!$E$32,0,10*ROW('Sanitation Data'!E101)))</f>
        <v/>
      </c>
      <c r="CU107" s="370" t="str">
        <f ca="1">+IF(OFFSET('Sanitation Data'!$F$28,0,10*ROW('Sanitation Data'!F101))="","",OFFSET('Sanitation Data'!$F$28,0,10*ROW('Sanitation Data'!F101)))</f>
        <v/>
      </c>
      <c r="CV107" s="370" t="str">
        <f ca="1">+IF(OFFSET('Sanitation Data'!$F$29,0,10*ROW('Sanitation Data'!F101))="","",OFFSET('Sanitation Data'!$F$29,0,10*ROW('Sanitation Data'!F101)))</f>
        <v/>
      </c>
      <c r="CW107" s="370" t="str">
        <f ca="1">+IF(OFFSET('Sanitation Data'!$F$30,0,10*ROW('Sanitation Data'!F101))="","",OFFSET('Sanitation Data'!$F$30,0,10*ROW('Sanitation Data'!F101)))</f>
        <v/>
      </c>
      <c r="CX107" s="370" t="str">
        <f ca="1">+IF(OFFSET('Sanitation Data'!$F$31,0,10*ROW('Sanitation Data'!F101))="","",OFFSET('Sanitation Data'!$F$31,0,10*ROW('Sanitation Data'!F101)))</f>
        <v/>
      </c>
      <c r="CY107" s="370" t="str">
        <f ca="1">+IF(OFFSET('Sanitation Data'!$F$32,0,10*ROW('Sanitation Data'!F101))="","",OFFSET('Sanitation Data'!$F$32,0,10*ROW('Sanitation Data'!F101)))</f>
        <v/>
      </c>
      <c r="CZ107" s="370" t="str">
        <f ca="1">+IF(OFFSET('Sanitation Data'!$G$28,0,10*ROW('Sanitation Data'!G101))="","",OFFSET('Sanitation Data'!$G$28,0,10*ROW('Sanitation Data'!G101)))</f>
        <v/>
      </c>
      <c r="DA107" s="370" t="str">
        <f ca="1">+IF(OFFSET('Sanitation Data'!$G$29,0,10*ROW('Sanitation Data'!G101))="","",OFFSET('Sanitation Data'!$G$29,0,10*ROW('Sanitation Data'!G101)))</f>
        <v/>
      </c>
      <c r="DB107" s="370" t="str">
        <f ca="1">+IF(OFFSET('Sanitation Data'!$G$30,0,10*ROW('Sanitation Data'!G101))="","",OFFSET('Sanitation Data'!$G$30,0,10*ROW('Sanitation Data'!G101)))</f>
        <v/>
      </c>
      <c r="DC107" s="370" t="str">
        <f ca="1">+IF(OFFSET('Sanitation Data'!$G$31,0,10*ROW('Sanitation Data'!G101))="","",OFFSET('Sanitation Data'!$G$31,0,10*ROW('Sanitation Data'!G101)))</f>
        <v/>
      </c>
      <c r="DD107" s="370" t="str">
        <f ca="1">+IF(OFFSET('Sanitation Data'!$G$32,0,10*ROW('Sanitation Data'!G101))="","",OFFSET('Sanitation Data'!$G$32,0,10*ROW('Sanitation Data'!G101)))</f>
        <v/>
      </c>
      <c r="DE107" s="370" t="str">
        <f ca="1">+IF(OFFSET('Sanitation Data'!$H$28,0,10*ROW('Sanitation Data'!H101))="","",OFFSET('Sanitation Data'!$H$28,0,10*ROW('Sanitation Data'!H101)))</f>
        <v/>
      </c>
      <c r="DF107" s="370" t="str">
        <f ca="1">+IF(OFFSET('Sanitation Data'!$H$29,0,10*ROW('Sanitation Data'!H101))="","",OFFSET('Sanitation Data'!$H$29,0,10*ROW('Sanitation Data'!H101)))</f>
        <v/>
      </c>
      <c r="DG107" s="370" t="str">
        <f ca="1">+IF(OFFSET('Sanitation Data'!$H$30,0,10*ROW('Sanitation Data'!H101))="","",OFFSET('Sanitation Data'!$H$30,0,10*ROW('Sanitation Data'!H101)))</f>
        <v/>
      </c>
      <c r="DH107" s="370" t="str">
        <f ca="1">+IF(OFFSET('Sanitation Data'!$H$31,0,10*ROW('Sanitation Data'!H101))="","",OFFSET('Sanitation Data'!$H$31,0,10*ROW('Sanitation Data'!H101)))</f>
        <v/>
      </c>
      <c r="DI107" s="370" t="str">
        <f ca="1">+IF(OFFSET('Sanitation Data'!$H$32,0,10*ROW('Sanitation Data'!H101))="","",OFFSET('Sanitation Data'!$H$32,0,10*ROW('Sanitation Data'!H101)))</f>
        <v/>
      </c>
      <c r="DJ107" s="370" t="str">
        <f ca="1">+IF(OFFSET('Sanitation Data'!$I$28,0,10*ROW('Sanitation Data'!I101))="","",OFFSET('Sanitation Data'!$I$28,0,10*ROW('Sanitation Data'!I101)))</f>
        <v/>
      </c>
      <c r="DK107" s="370" t="str">
        <f ca="1">+IF(OFFSET('Sanitation Data'!$I$29,0,10*ROW('Sanitation Data'!I101))="","",OFFSET('Sanitation Data'!$I$29,0,10*ROW('Sanitation Data'!I101)))</f>
        <v/>
      </c>
      <c r="DL107" s="370" t="str">
        <f ca="1">+IF(OFFSET('Sanitation Data'!$I$30,0,10*ROW('Sanitation Data'!I101))="","",OFFSET('Sanitation Data'!$I$30,0,10*ROW('Sanitation Data'!I101)))</f>
        <v/>
      </c>
      <c r="DM107" s="370" t="str">
        <f ca="1">+IF(OFFSET('Sanitation Data'!$I$31,0,10*ROW('Sanitation Data'!I101))="","",OFFSET('Sanitation Data'!$I$31,0,10*ROW('Sanitation Data'!I101)))</f>
        <v/>
      </c>
      <c r="DN107" s="370" t="str">
        <f ca="1">+IF(OFFSET('Sanitation Data'!$I$32,0,10*ROW('Sanitation Data'!I101))="","",OFFSET('Sanitation Data'!$I$32,0,10*ROW('Sanitation Data'!I101)))</f>
        <v/>
      </c>
      <c r="DO107" s="370" t="str">
        <f ca="1">+IF(OFFSET('Hygiene Data'!$D$11,0,10*ROW('Hygiene Data'!D101))="","",OFFSET('Hygiene Data'!$D$11,0,10*ROW('Hygiene Data'!D101)))</f>
        <v/>
      </c>
      <c r="DP107" s="370" t="str">
        <f ca="1">+IF(OFFSET('Hygiene Data'!$D$12,0,10*ROW('Hygiene Data'!D101))="","",OFFSET('Hygiene Data'!$D$12,0,10*ROW('Hygiene Data'!D101)))</f>
        <v/>
      </c>
      <c r="DQ107" s="370" t="str">
        <f ca="1">+IF(OFFSET('Hygiene Data'!$D$13,0,10*ROW('Hygiene Data'!D101))="","",OFFSET('Hygiene Data'!$D$13,0,10*ROW('Hygiene Data'!D101)))</f>
        <v/>
      </c>
      <c r="DR107" s="370" t="str">
        <f ca="1">+IF(OFFSET('Hygiene Data'!$E$11,0,10*ROW('Hygiene Data'!E101))="","",OFFSET('Hygiene Data'!$E$11,0,10*ROW('Hygiene Data'!E101)))</f>
        <v/>
      </c>
      <c r="DS107" s="370" t="str">
        <f ca="1">+IF(OFFSET('Hygiene Data'!$E$12,0,10*ROW('Hygiene Data'!E101))="","",OFFSET('Hygiene Data'!$E$12,0,10*ROW('Hygiene Data'!E101)))</f>
        <v/>
      </c>
      <c r="DT107" s="370" t="str">
        <f ca="1">+IF(OFFSET('Hygiene Data'!$E$13,0,10*ROW('Hygiene Data'!E101))="","",OFFSET('Hygiene Data'!$E$13,0,10*ROW('Hygiene Data'!E101)))</f>
        <v/>
      </c>
      <c r="DU107" s="370" t="str">
        <f ca="1">+IF(OFFSET('Hygiene Data'!$F$11,0,10*ROW('Hygiene Data'!F101))="","",OFFSET('Hygiene Data'!$F$11,0,10*ROW('Hygiene Data'!F101)))</f>
        <v/>
      </c>
      <c r="DV107" s="370" t="str">
        <f ca="1">+IF(OFFSET('Hygiene Data'!$F$12,0,10*ROW('Hygiene Data'!F101))="","",OFFSET('Hygiene Data'!$F$12,0,10*ROW('Hygiene Data'!F101)))</f>
        <v/>
      </c>
      <c r="DW107" s="370" t="str">
        <f ca="1">+IF(OFFSET('Hygiene Data'!$F$13,0,10*ROW('Hygiene Data'!F101))="","",OFFSET('Hygiene Data'!$F$13,0,10*ROW('Hygiene Data'!F101)))</f>
        <v/>
      </c>
      <c r="DX107" s="370" t="str">
        <f ca="1">+IF(OFFSET('Hygiene Data'!$G$11,0,10*ROW('Hygiene Data'!G101))="","",OFFSET('Hygiene Data'!$G$11,0,10*ROW('Hygiene Data'!G101)))</f>
        <v/>
      </c>
      <c r="DY107" s="370" t="str">
        <f ca="1">+IF(OFFSET('Hygiene Data'!$G$12,0,10*ROW('Hygiene Data'!G101))="","",OFFSET('Hygiene Data'!$G$12,0,10*ROW('Hygiene Data'!G101)))</f>
        <v/>
      </c>
      <c r="DZ107" s="370" t="str">
        <f ca="1">+IF(OFFSET('Hygiene Data'!$G$13,0,10*ROW('Hygiene Data'!G101))="","",OFFSET('Hygiene Data'!$G$13,0,10*ROW('Hygiene Data'!G101)))</f>
        <v/>
      </c>
      <c r="EA107" s="370" t="str">
        <f ca="1">+IF(OFFSET('Hygiene Data'!$H$11,0,10*ROW('Hygiene Data'!H101))="","",OFFSET('Hygiene Data'!$H$11,0,10*ROW('Hygiene Data'!H101)))</f>
        <v/>
      </c>
      <c r="EB107" s="370" t="str">
        <f ca="1">+IF(OFFSET('Hygiene Data'!$H$12,0,10*ROW('Hygiene Data'!H101))="","",OFFSET('Hygiene Data'!$H$12,0,10*ROW('Hygiene Data'!H101)))</f>
        <v/>
      </c>
      <c r="EC107" s="370" t="str">
        <f ca="1">+IF(OFFSET('Hygiene Data'!$H$13,0,10*ROW('Hygiene Data'!H101))="","",OFFSET('Hygiene Data'!$H$13,0,10*ROW('Hygiene Data'!H101)))</f>
        <v/>
      </c>
      <c r="ED107" s="370" t="str">
        <f ca="1">+IF(OFFSET('Hygiene Data'!$I$11,0,10*ROW('Hygiene Data'!I101))="","",OFFSET('Hygiene Data'!$I$11,0,10*ROW('Hygiene Data'!I101)))</f>
        <v/>
      </c>
      <c r="EE107" s="370" t="str">
        <f ca="1">+IF(OFFSET('Hygiene Data'!$I$12,0,10*ROW('Hygiene Data'!I101))="","",OFFSET('Hygiene Data'!$I$12,0,10*ROW('Hygiene Data'!I101)))</f>
        <v/>
      </c>
      <c r="EF107" s="370" t="str">
        <f ca="1">+IF(OFFSET('Hygiene Data'!$I$13,0,10*ROW('Hygiene Data'!I101))="","",OFFSET('Hygiene Data'!$I$13,0,10*ROW('Hygiene Data'!I101)))</f>
        <v/>
      </c>
    </row>
    <row r="108" spans="1:136" x14ac:dyDescent="0.25">
      <c r="A108" s="479" t="str">
        <f ca="1">+IF(OFFSET('Water Data'!$B$2,0,10*ROW('Water Data'!E102))="","",OFFSET('Water Data'!$B$2,0,10*ROW('Water Data'!E102)))</f>
        <v/>
      </c>
      <c r="B108" s="47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6" t="str">
        <f t="shared" ca="1" si="1"/>
        <v/>
      </c>
      <c r="D108" s="50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0" t="str">
        <f ca="1">+IF(OFFSET('Water Data'!$D$27,0,10*ROW('Water Data'!D102))="","",OFFSET('Water Data'!$D$27,0,10*ROW('Water Data'!D102)))</f>
        <v/>
      </c>
      <c r="BT108" s="370" t="str">
        <f ca="1">+IF(OFFSET('Water Data'!$D$28,0,10*ROW('Water Data'!D102))="","",OFFSET('Water Data'!$D$28,0,10*ROW('Water Data'!D102)))</f>
        <v/>
      </c>
      <c r="BU108" s="370" t="str">
        <f ca="1">+IF(OFFSET('Water Data'!$D$29,0,10*ROW('Water Data'!D102))="","",OFFSET('Water Data'!$D$29,0,10*ROW('Water Data'!D102)))</f>
        <v/>
      </c>
      <c r="BV108" s="370" t="str">
        <f ca="1">+IF(OFFSET('Water Data'!$E$27,0,10*ROW('Water Data'!E102))="","",OFFSET('Water Data'!$E$27,0,10*ROW('Water Data'!E102)))</f>
        <v/>
      </c>
      <c r="BW108" s="370" t="str">
        <f ca="1">+IF(OFFSET('Water Data'!$E$28,0,10*ROW('Water Data'!E102))="","",OFFSET('Water Data'!$E$28,0,10*ROW('Water Data'!E102)))</f>
        <v/>
      </c>
      <c r="BX108" s="370" t="str">
        <f ca="1">+IF(OFFSET('Water Data'!$E$29,0,10*ROW('Water Data'!E102))="","",OFFSET('Water Data'!$E$29,0,10*ROW('Water Data'!E102)))</f>
        <v/>
      </c>
      <c r="BY108" s="370" t="str">
        <f ca="1">+IF(OFFSET('Water Data'!$F$27,0,10*ROW('Water Data'!F102))="","",OFFSET('Water Data'!$F$27,0,10*ROW('Water Data'!F102)))</f>
        <v/>
      </c>
      <c r="BZ108" s="370" t="str">
        <f ca="1">+IF(OFFSET('Water Data'!$F$28,0,10*ROW('Water Data'!F102))="","",OFFSET('Water Data'!$F$28,0,10*ROW('Water Data'!F102)))</f>
        <v/>
      </c>
      <c r="CA108" s="370" t="str">
        <f ca="1">+IF(OFFSET('Water Data'!$F$29,0,10*ROW('Water Data'!F102))="","",OFFSET('Water Data'!$F$29,0,10*ROW('Water Data'!F102)))</f>
        <v/>
      </c>
      <c r="CB108" s="370" t="str">
        <f ca="1">+IF(OFFSET('Water Data'!$G$27,0,10*ROW('Water Data'!G102))="","",OFFSET('Water Data'!$G$27,0,10*ROW('Water Data'!G102)))</f>
        <v/>
      </c>
      <c r="CC108" s="370" t="str">
        <f ca="1">+IF(OFFSET('Water Data'!$G$28,0,10*ROW('Water Data'!G102))="","",OFFSET('Water Data'!$G$28,0,10*ROW('Water Data'!G102)))</f>
        <v/>
      </c>
      <c r="CD108" s="370" t="str">
        <f ca="1">+IF(OFFSET('Water Data'!$G$29,0,10*ROW('Water Data'!G102))="","",OFFSET('Water Data'!$G$29,0,10*ROW('Water Data'!G102)))</f>
        <v/>
      </c>
      <c r="CE108" s="370" t="str">
        <f ca="1">+IF(OFFSET('Water Data'!$H$27,0,10*ROW('Water Data'!H102))="","",OFFSET('Water Data'!$H$27,0,10*ROW('Water Data'!H102)))</f>
        <v/>
      </c>
      <c r="CF108" s="370" t="str">
        <f ca="1">+IF(OFFSET('Water Data'!$H$28,0,10*ROW('Water Data'!H102))="","",OFFSET('Water Data'!$H$28,0,10*ROW('Water Data'!H102)))</f>
        <v/>
      </c>
      <c r="CG108" s="370" t="str">
        <f ca="1">+IF(OFFSET('Water Data'!$H$29,0,10*ROW('Water Data'!H102))="","",OFFSET('Water Data'!$H$29,0,10*ROW('Water Data'!H102)))</f>
        <v/>
      </c>
      <c r="CH108" s="370" t="str">
        <f ca="1">+IF(OFFSET('Water Data'!$I$27,0,10*ROW('Water Data'!I102))="","",OFFSET('Water Data'!$I$27,0,10*ROW('Water Data'!I102)))</f>
        <v/>
      </c>
      <c r="CI108" s="370" t="str">
        <f ca="1">+IF(OFFSET('Water Data'!$I$28,0,10*ROW('Water Data'!I102))="","",OFFSET('Water Data'!$I$28,0,10*ROW('Water Data'!I102)))</f>
        <v/>
      </c>
      <c r="CJ108" s="370" t="str">
        <f ca="1">+IF(OFFSET('Water Data'!$I$29,0,10*ROW('Water Data'!I102))="","",OFFSET('Water Data'!$I$29,0,10*ROW('Water Data'!I102)))</f>
        <v/>
      </c>
      <c r="CK108" s="370" t="str">
        <f ca="1">+IF(OFFSET('Sanitation Data'!$D$28,0,10*ROW('Sanitation Data'!D102))="","",OFFSET('Sanitation Data'!$D$28,0,10*ROW('Sanitation Data'!D102)))</f>
        <v/>
      </c>
      <c r="CL108" s="370" t="str">
        <f ca="1">+IF(OFFSET('Sanitation Data'!$D$29,0,10*ROW('Sanitation Data'!D102))="","",OFFSET('Sanitation Data'!$D$29,0,10*ROW('Sanitation Data'!D102)))</f>
        <v/>
      </c>
      <c r="CM108" s="370" t="str">
        <f ca="1">+IF(OFFSET('Sanitation Data'!$D$30,0,10*ROW('Sanitation Data'!D102))="","",OFFSET('Sanitation Data'!$D$30,0,10*ROW('Sanitation Data'!D102)))</f>
        <v/>
      </c>
      <c r="CN108" s="370" t="str">
        <f ca="1">+IF(OFFSET('Sanitation Data'!$D$31,0,10*ROW('Sanitation Data'!D102))="","",OFFSET('Sanitation Data'!$D$31,0,10*ROW('Sanitation Data'!D102)))</f>
        <v/>
      </c>
      <c r="CO108" s="370" t="str">
        <f ca="1">+IF(OFFSET('Sanitation Data'!$D$32,0,10*ROW('Sanitation Data'!D102))="","",OFFSET('Sanitation Data'!$D$32,0,10*ROW('Sanitation Data'!D102)))</f>
        <v/>
      </c>
      <c r="CP108" s="370" t="str">
        <f ca="1">+IF(OFFSET('Sanitation Data'!$E$28,0,10*ROW('Sanitation Data'!E102))="","",OFFSET('Sanitation Data'!$E$28,0,10*ROW('Sanitation Data'!E102)))</f>
        <v/>
      </c>
      <c r="CQ108" s="370" t="str">
        <f ca="1">+IF(OFFSET('Sanitation Data'!$E$29,0,10*ROW('Sanitation Data'!E102))="","",OFFSET('Sanitation Data'!$E$29,0,10*ROW('Sanitation Data'!E102)))</f>
        <v/>
      </c>
      <c r="CR108" s="370" t="str">
        <f ca="1">+IF(OFFSET('Sanitation Data'!$E$30,0,10*ROW('Sanitation Data'!E102))="","",OFFSET('Sanitation Data'!$E$30,0,10*ROW('Sanitation Data'!E102)))</f>
        <v/>
      </c>
      <c r="CS108" s="370" t="str">
        <f ca="1">+IF(OFFSET('Sanitation Data'!$E$31,0,10*ROW('Sanitation Data'!E102))="","",OFFSET('Sanitation Data'!$E$31,0,10*ROW('Sanitation Data'!E102)))</f>
        <v/>
      </c>
      <c r="CT108" s="370" t="str">
        <f ca="1">+IF(OFFSET('Sanitation Data'!$E$32,0,10*ROW('Sanitation Data'!E102))="","",OFFSET('Sanitation Data'!$E$32,0,10*ROW('Sanitation Data'!E102)))</f>
        <v/>
      </c>
      <c r="CU108" s="370" t="str">
        <f ca="1">+IF(OFFSET('Sanitation Data'!$F$28,0,10*ROW('Sanitation Data'!F102))="","",OFFSET('Sanitation Data'!$F$28,0,10*ROW('Sanitation Data'!F102)))</f>
        <v/>
      </c>
      <c r="CV108" s="370" t="str">
        <f ca="1">+IF(OFFSET('Sanitation Data'!$F$29,0,10*ROW('Sanitation Data'!F102))="","",OFFSET('Sanitation Data'!$F$29,0,10*ROW('Sanitation Data'!F102)))</f>
        <v/>
      </c>
      <c r="CW108" s="370" t="str">
        <f ca="1">+IF(OFFSET('Sanitation Data'!$F$30,0,10*ROW('Sanitation Data'!F102))="","",OFFSET('Sanitation Data'!$F$30,0,10*ROW('Sanitation Data'!F102)))</f>
        <v/>
      </c>
      <c r="CX108" s="370" t="str">
        <f ca="1">+IF(OFFSET('Sanitation Data'!$F$31,0,10*ROW('Sanitation Data'!F102))="","",OFFSET('Sanitation Data'!$F$31,0,10*ROW('Sanitation Data'!F102)))</f>
        <v/>
      </c>
      <c r="CY108" s="370" t="str">
        <f ca="1">+IF(OFFSET('Sanitation Data'!$F$32,0,10*ROW('Sanitation Data'!F102))="","",OFFSET('Sanitation Data'!$F$32,0,10*ROW('Sanitation Data'!F102)))</f>
        <v/>
      </c>
      <c r="CZ108" s="370" t="str">
        <f ca="1">+IF(OFFSET('Sanitation Data'!$G$28,0,10*ROW('Sanitation Data'!G102))="","",OFFSET('Sanitation Data'!$G$28,0,10*ROW('Sanitation Data'!G102)))</f>
        <v/>
      </c>
      <c r="DA108" s="370" t="str">
        <f ca="1">+IF(OFFSET('Sanitation Data'!$G$29,0,10*ROW('Sanitation Data'!G102))="","",OFFSET('Sanitation Data'!$G$29,0,10*ROW('Sanitation Data'!G102)))</f>
        <v/>
      </c>
      <c r="DB108" s="370" t="str">
        <f ca="1">+IF(OFFSET('Sanitation Data'!$G$30,0,10*ROW('Sanitation Data'!G102))="","",OFFSET('Sanitation Data'!$G$30,0,10*ROW('Sanitation Data'!G102)))</f>
        <v/>
      </c>
      <c r="DC108" s="370" t="str">
        <f ca="1">+IF(OFFSET('Sanitation Data'!$G$31,0,10*ROW('Sanitation Data'!G102))="","",OFFSET('Sanitation Data'!$G$31,0,10*ROW('Sanitation Data'!G102)))</f>
        <v/>
      </c>
      <c r="DD108" s="370" t="str">
        <f ca="1">+IF(OFFSET('Sanitation Data'!$G$32,0,10*ROW('Sanitation Data'!G102))="","",OFFSET('Sanitation Data'!$G$32,0,10*ROW('Sanitation Data'!G102)))</f>
        <v/>
      </c>
      <c r="DE108" s="370" t="str">
        <f ca="1">+IF(OFFSET('Sanitation Data'!$H$28,0,10*ROW('Sanitation Data'!H102))="","",OFFSET('Sanitation Data'!$H$28,0,10*ROW('Sanitation Data'!H102)))</f>
        <v/>
      </c>
      <c r="DF108" s="370" t="str">
        <f ca="1">+IF(OFFSET('Sanitation Data'!$H$29,0,10*ROW('Sanitation Data'!H102))="","",OFFSET('Sanitation Data'!$H$29,0,10*ROW('Sanitation Data'!H102)))</f>
        <v/>
      </c>
      <c r="DG108" s="370" t="str">
        <f ca="1">+IF(OFFSET('Sanitation Data'!$H$30,0,10*ROW('Sanitation Data'!H102))="","",OFFSET('Sanitation Data'!$H$30,0,10*ROW('Sanitation Data'!H102)))</f>
        <v/>
      </c>
      <c r="DH108" s="370" t="str">
        <f ca="1">+IF(OFFSET('Sanitation Data'!$H$31,0,10*ROW('Sanitation Data'!H102))="","",OFFSET('Sanitation Data'!$H$31,0,10*ROW('Sanitation Data'!H102)))</f>
        <v/>
      </c>
      <c r="DI108" s="370" t="str">
        <f ca="1">+IF(OFFSET('Sanitation Data'!$H$32,0,10*ROW('Sanitation Data'!H102))="","",OFFSET('Sanitation Data'!$H$32,0,10*ROW('Sanitation Data'!H102)))</f>
        <v/>
      </c>
      <c r="DJ108" s="370" t="str">
        <f ca="1">+IF(OFFSET('Sanitation Data'!$I$28,0,10*ROW('Sanitation Data'!I102))="","",OFFSET('Sanitation Data'!$I$28,0,10*ROW('Sanitation Data'!I102)))</f>
        <v/>
      </c>
      <c r="DK108" s="370" t="str">
        <f ca="1">+IF(OFFSET('Sanitation Data'!$I$29,0,10*ROW('Sanitation Data'!I102))="","",OFFSET('Sanitation Data'!$I$29,0,10*ROW('Sanitation Data'!I102)))</f>
        <v/>
      </c>
      <c r="DL108" s="370" t="str">
        <f ca="1">+IF(OFFSET('Sanitation Data'!$I$30,0,10*ROW('Sanitation Data'!I102))="","",OFFSET('Sanitation Data'!$I$30,0,10*ROW('Sanitation Data'!I102)))</f>
        <v/>
      </c>
      <c r="DM108" s="370" t="str">
        <f ca="1">+IF(OFFSET('Sanitation Data'!$I$31,0,10*ROW('Sanitation Data'!I102))="","",OFFSET('Sanitation Data'!$I$31,0,10*ROW('Sanitation Data'!I102)))</f>
        <v/>
      </c>
      <c r="DN108" s="370" t="str">
        <f ca="1">+IF(OFFSET('Sanitation Data'!$I$32,0,10*ROW('Sanitation Data'!I102))="","",OFFSET('Sanitation Data'!$I$32,0,10*ROW('Sanitation Data'!I102)))</f>
        <v/>
      </c>
      <c r="DO108" s="370" t="str">
        <f ca="1">+IF(OFFSET('Hygiene Data'!$D$11,0,10*ROW('Hygiene Data'!D102))="","",OFFSET('Hygiene Data'!$D$11,0,10*ROW('Hygiene Data'!D102)))</f>
        <v/>
      </c>
      <c r="DP108" s="370" t="str">
        <f ca="1">+IF(OFFSET('Hygiene Data'!$D$12,0,10*ROW('Hygiene Data'!D102))="","",OFFSET('Hygiene Data'!$D$12,0,10*ROW('Hygiene Data'!D102)))</f>
        <v/>
      </c>
      <c r="DQ108" s="370" t="str">
        <f ca="1">+IF(OFFSET('Hygiene Data'!$D$13,0,10*ROW('Hygiene Data'!D102))="","",OFFSET('Hygiene Data'!$D$13,0,10*ROW('Hygiene Data'!D102)))</f>
        <v/>
      </c>
      <c r="DR108" s="370" t="str">
        <f ca="1">+IF(OFFSET('Hygiene Data'!$E$11,0,10*ROW('Hygiene Data'!E102))="","",OFFSET('Hygiene Data'!$E$11,0,10*ROW('Hygiene Data'!E102)))</f>
        <v/>
      </c>
      <c r="DS108" s="370" t="str">
        <f ca="1">+IF(OFFSET('Hygiene Data'!$E$12,0,10*ROW('Hygiene Data'!E102))="","",OFFSET('Hygiene Data'!$E$12,0,10*ROW('Hygiene Data'!E102)))</f>
        <v/>
      </c>
      <c r="DT108" s="370" t="str">
        <f ca="1">+IF(OFFSET('Hygiene Data'!$E$13,0,10*ROW('Hygiene Data'!E102))="","",OFFSET('Hygiene Data'!$E$13,0,10*ROW('Hygiene Data'!E102)))</f>
        <v/>
      </c>
      <c r="DU108" s="370" t="str">
        <f ca="1">+IF(OFFSET('Hygiene Data'!$F$11,0,10*ROW('Hygiene Data'!F102))="","",OFFSET('Hygiene Data'!$F$11,0,10*ROW('Hygiene Data'!F102)))</f>
        <v/>
      </c>
      <c r="DV108" s="370" t="str">
        <f ca="1">+IF(OFFSET('Hygiene Data'!$F$12,0,10*ROW('Hygiene Data'!F102))="","",OFFSET('Hygiene Data'!$F$12,0,10*ROW('Hygiene Data'!F102)))</f>
        <v/>
      </c>
      <c r="DW108" s="370" t="str">
        <f ca="1">+IF(OFFSET('Hygiene Data'!$F$13,0,10*ROW('Hygiene Data'!F102))="","",OFFSET('Hygiene Data'!$F$13,0,10*ROW('Hygiene Data'!F102)))</f>
        <v/>
      </c>
      <c r="DX108" s="370" t="str">
        <f ca="1">+IF(OFFSET('Hygiene Data'!$G$11,0,10*ROW('Hygiene Data'!G102))="","",OFFSET('Hygiene Data'!$G$11,0,10*ROW('Hygiene Data'!G102)))</f>
        <v/>
      </c>
      <c r="DY108" s="370" t="str">
        <f ca="1">+IF(OFFSET('Hygiene Data'!$G$12,0,10*ROW('Hygiene Data'!G102))="","",OFFSET('Hygiene Data'!$G$12,0,10*ROW('Hygiene Data'!G102)))</f>
        <v/>
      </c>
      <c r="DZ108" s="370" t="str">
        <f ca="1">+IF(OFFSET('Hygiene Data'!$G$13,0,10*ROW('Hygiene Data'!G102))="","",OFFSET('Hygiene Data'!$G$13,0,10*ROW('Hygiene Data'!G102)))</f>
        <v/>
      </c>
      <c r="EA108" s="370" t="str">
        <f ca="1">+IF(OFFSET('Hygiene Data'!$H$11,0,10*ROW('Hygiene Data'!H102))="","",OFFSET('Hygiene Data'!$H$11,0,10*ROW('Hygiene Data'!H102)))</f>
        <v/>
      </c>
      <c r="EB108" s="370" t="str">
        <f ca="1">+IF(OFFSET('Hygiene Data'!$H$12,0,10*ROW('Hygiene Data'!H102))="","",OFFSET('Hygiene Data'!$H$12,0,10*ROW('Hygiene Data'!H102)))</f>
        <v/>
      </c>
      <c r="EC108" s="370" t="str">
        <f ca="1">+IF(OFFSET('Hygiene Data'!$H$13,0,10*ROW('Hygiene Data'!H102))="","",OFFSET('Hygiene Data'!$H$13,0,10*ROW('Hygiene Data'!H102)))</f>
        <v/>
      </c>
      <c r="ED108" s="370" t="str">
        <f ca="1">+IF(OFFSET('Hygiene Data'!$I$11,0,10*ROW('Hygiene Data'!I102))="","",OFFSET('Hygiene Data'!$I$11,0,10*ROW('Hygiene Data'!I102)))</f>
        <v/>
      </c>
      <c r="EE108" s="370" t="str">
        <f ca="1">+IF(OFFSET('Hygiene Data'!$I$12,0,10*ROW('Hygiene Data'!I102))="","",OFFSET('Hygiene Data'!$I$12,0,10*ROW('Hygiene Data'!I102)))</f>
        <v/>
      </c>
      <c r="EF108" s="370" t="str">
        <f ca="1">+IF(OFFSET('Hygiene Data'!$I$13,0,10*ROW('Hygiene Data'!I102))="","",OFFSET('Hygiene Data'!$I$13,0,10*ROW('Hygiene Data'!I102)))</f>
        <v/>
      </c>
    </row>
    <row r="109" spans="1:136" x14ac:dyDescent="0.25">
      <c r="A109" s="479" t="str">
        <f ca="1">+IF(OFFSET('Water Data'!$B$2,0,10*ROW('Water Data'!E103))="","",OFFSET('Water Data'!$B$2,0,10*ROW('Water Data'!E103)))</f>
        <v/>
      </c>
      <c r="B109" s="47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6" t="str">
        <f t="shared" ca="1" si="1"/>
        <v/>
      </c>
      <c r="D109" s="50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0" t="str">
        <f ca="1">+IF(OFFSET('Water Data'!$D$27,0,10*ROW('Water Data'!D103))="","",OFFSET('Water Data'!$D$27,0,10*ROW('Water Data'!D103)))</f>
        <v/>
      </c>
      <c r="BT109" s="370" t="str">
        <f ca="1">+IF(OFFSET('Water Data'!$D$28,0,10*ROW('Water Data'!D103))="","",OFFSET('Water Data'!$D$28,0,10*ROW('Water Data'!D103)))</f>
        <v/>
      </c>
      <c r="BU109" s="370" t="str">
        <f ca="1">+IF(OFFSET('Water Data'!$D$29,0,10*ROW('Water Data'!D103))="","",OFFSET('Water Data'!$D$29,0,10*ROW('Water Data'!D103)))</f>
        <v/>
      </c>
      <c r="BV109" s="370" t="str">
        <f ca="1">+IF(OFFSET('Water Data'!$E$27,0,10*ROW('Water Data'!E103))="","",OFFSET('Water Data'!$E$27,0,10*ROW('Water Data'!E103)))</f>
        <v/>
      </c>
      <c r="BW109" s="370" t="str">
        <f ca="1">+IF(OFFSET('Water Data'!$E$28,0,10*ROW('Water Data'!E103))="","",OFFSET('Water Data'!$E$28,0,10*ROW('Water Data'!E103)))</f>
        <v/>
      </c>
      <c r="BX109" s="370" t="str">
        <f ca="1">+IF(OFFSET('Water Data'!$E$29,0,10*ROW('Water Data'!E103))="","",OFFSET('Water Data'!$E$29,0,10*ROW('Water Data'!E103)))</f>
        <v/>
      </c>
      <c r="BY109" s="370" t="str">
        <f ca="1">+IF(OFFSET('Water Data'!$F$27,0,10*ROW('Water Data'!F103))="","",OFFSET('Water Data'!$F$27,0,10*ROW('Water Data'!F103)))</f>
        <v/>
      </c>
      <c r="BZ109" s="370" t="str">
        <f ca="1">+IF(OFFSET('Water Data'!$F$28,0,10*ROW('Water Data'!F103))="","",OFFSET('Water Data'!$F$28,0,10*ROW('Water Data'!F103)))</f>
        <v/>
      </c>
      <c r="CA109" s="370" t="str">
        <f ca="1">+IF(OFFSET('Water Data'!$F$29,0,10*ROW('Water Data'!F103))="","",OFFSET('Water Data'!$F$29,0,10*ROW('Water Data'!F103)))</f>
        <v/>
      </c>
      <c r="CB109" s="370" t="str">
        <f ca="1">+IF(OFFSET('Water Data'!$G$27,0,10*ROW('Water Data'!G103))="","",OFFSET('Water Data'!$G$27,0,10*ROW('Water Data'!G103)))</f>
        <v/>
      </c>
      <c r="CC109" s="370" t="str">
        <f ca="1">+IF(OFFSET('Water Data'!$G$28,0,10*ROW('Water Data'!G103))="","",OFFSET('Water Data'!$G$28,0,10*ROW('Water Data'!G103)))</f>
        <v/>
      </c>
      <c r="CD109" s="370" t="str">
        <f ca="1">+IF(OFFSET('Water Data'!$G$29,0,10*ROW('Water Data'!G103))="","",OFFSET('Water Data'!$G$29,0,10*ROW('Water Data'!G103)))</f>
        <v/>
      </c>
      <c r="CE109" s="370" t="str">
        <f ca="1">+IF(OFFSET('Water Data'!$H$27,0,10*ROW('Water Data'!H103))="","",OFFSET('Water Data'!$H$27,0,10*ROW('Water Data'!H103)))</f>
        <v/>
      </c>
      <c r="CF109" s="370" t="str">
        <f ca="1">+IF(OFFSET('Water Data'!$H$28,0,10*ROW('Water Data'!H103))="","",OFFSET('Water Data'!$H$28,0,10*ROW('Water Data'!H103)))</f>
        <v/>
      </c>
      <c r="CG109" s="370" t="str">
        <f ca="1">+IF(OFFSET('Water Data'!$H$29,0,10*ROW('Water Data'!H103))="","",OFFSET('Water Data'!$H$29,0,10*ROW('Water Data'!H103)))</f>
        <v/>
      </c>
      <c r="CH109" s="370" t="str">
        <f ca="1">+IF(OFFSET('Water Data'!$I$27,0,10*ROW('Water Data'!I103))="","",OFFSET('Water Data'!$I$27,0,10*ROW('Water Data'!I103)))</f>
        <v/>
      </c>
      <c r="CI109" s="370" t="str">
        <f ca="1">+IF(OFFSET('Water Data'!$I$28,0,10*ROW('Water Data'!I103))="","",OFFSET('Water Data'!$I$28,0,10*ROW('Water Data'!I103)))</f>
        <v/>
      </c>
      <c r="CJ109" s="370" t="str">
        <f ca="1">+IF(OFFSET('Water Data'!$I$29,0,10*ROW('Water Data'!I103))="","",OFFSET('Water Data'!$I$29,0,10*ROW('Water Data'!I103)))</f>
        <v/>
      </c>
      <c r="CK109" s="370" t="str">
        <f ca="1">+IF(OFFSET('Sanitation Data'!$D$28,0,10*ROW('Sanitation Data'!D103))="","",OFFSET('Sanitation Data'!$D$28,0,10*ROW('Sanitation Data'!D103)))</f>
        <v/>
      </c>
      <c r="CL109" s="370" t="str">
        <f ca="1">+IF(OFFSET('Sanitation Data'!$D$29,0,10*ROW('Sanitation Data'!D103))="","",OFFSET('Sanitation Data'!$D$29,0,10*ROW('Sanitation Data'!D103)))</f>
        <v/>
      </c>
      <c r="CM109" s="370" t="str">
        <f ca="1">+IF(OFFSET('Sanitation Data'!$D$30,0,10*ROW('Sanitation Data'!D103))="","",OFFSET('Sanitation Data'!$D$30,0,10*ROW('Sanitation Data'!D103)))</f>
        <v/>
      </c>
      <c r="CN109" s="370" t="str">
        <f ca="1">+IF(OFFSET('Sanitation Data'!$D$31,0,10*ROW('Sanitation Data'!D103))="","",OFFSET('Sanitation Data'!$D$31,0,10*ROW('Sanitation Data'!D103)))</f>
        <v/>
      </c>
      <c r="CO109" s="370" t="str">
        <f ca="1">+IF(OFFSET('Sanitation Data'!$D$32,0,10*ROW('Sanitation Data'!D103))="","",OFFSET('Sanitation Data'!$D$32,0,10*ROW('Sanitation Data'!D103)))</f>
        <v/>
      </c>
      <c r="CP109" s="370" t="str">
        <f ca="1">+IF(OFFSET('Sanitation Data'!$E$28,0,10*ROW('Sanitation Data'!E103))="","",OFFSET('Sanitation Data'!$E$28,0,10*ROW('Sanitation Data'!E103)))</f>
        <v/>
      </c>
      <c r="CQ109" s="370" t="str">
        <f ca="1">+IF(OFFSET('Sanitation Data'!$E$29,0,10*ROW('Sanitation Data'!E103))="","",OFFSET('Sanitation Data'!$E$29,0,10*ROW('Sanitation Data'!E103)))</f>
        <v/>
      </c>
      <c r="CR109" s="370" t="str">
        <f ca="1">+IF(OFFSET('Sanitation Data'!$E$30,0,10*ROW('Sanitation Data'!E103))="","",OFFSET('Sanitation Data'!$E$30,0,10*ROW('Sanitation Data'!E103)))</f>
        <v/>
      </c>
      <c r="CS109" s="370" t="str">
        <f ca="1">+IF(OFFSET('Sanitation Data'!$E$31,0,10*ROW('Sanitation Data'!E103))="","",OFFSET('Sanitation Data'!$E$31,0,10*ROW('Sanitation Data'!E103)))</f>
        <v/>
      </c>
      <c r="CT109" s="370" t="str">
        <f ca="1">+IF(OFFSET('Sanitation Data'!$E$32,0,10*ROW('Sanitation Data'!E103))="","",OFFSET('Sanitation Data'!$E$32,0,10*ROW('Sanitation Data'!E103)))</f>
        <v/>
      </c>
      <c r="CU109" s="370" t="str">
        <f ca="1">+IF(OFFSET('Sanitation Data'!$F$28,0,10*ROW('Sanitation Data'!F103))="","",OFFSET('Sanitation Data'!$F$28,0,10*ROW('Sanitation Data'!F103)))</f>
        <v/>
      </c>
      <c r="CV109" s="370" t="str">
        <f ca="1">+IF(OFFSET('Sanitation Data'!$F$29,0,10*ROW('Sanitation Data'!F103))="","",OFFSET('Sanitation Data'!$F$29,0,10*ROW('Sanitation Data'!F103)))</f>
        <v/>
      </c>
      <c r="CW109" s="370" t="str">
        <f ca="1">+IF(OFFSET('Sanitation Data'!$F$30,0,10*ROW('Sanitation Data'!F103))="","",OFFSET('Sanitation Data'!$F$30,0,10*ROW('Sanitation Data'!F103)))</f>
        <v/>
      </c>
      <c r="CX109" s="370" t="str">
        <f ca="1">+IF(OFFSET('Sanitation Data'!$F$31,0,10*ROW('Sanitation Data'!F103))="","",OFFSET('Sanitation Data'!$F$31,0,10*ROW('Sanitation Data'!F103)))</f>
        <v/>
      </c>
      <c r="CY109" s="370" t="str">
        <f ca="1">+IF(OFFSET('Sanitation Data'!$F$32,0,10*ROW('Sanitation Data'!F103))="","",OFFSET('Sanitation Data'!$F$32,0,10*ROW('Sanitation Data'!F103)))</f>
        <v/>
      </c>
      <c r="CZ109" s="370" t="str">
        <f ca="1">+IF(OFFSET('Sanitation Data'!$G$28,0,10*ROW('Sanitation Data'!G103))="","",OFFSET('Sanitation Data'!$G$28,0,10*ROW('Sanitation Data'!G103)))</f>
        <v/>
      </c>
      <c r="DA109" s="370" t="str">
        <f ca="1">+IF(OFFSET('Sanitation Data'!$G$29,0,10*ROW('Sanitation Data'!G103))="","",OFFSET('Sanitation Data'!$G$29,0,10*ROW('Sanitation Data'!G103)))</f>
        <v/>
      </c>
      <c r="DB109" s="370" t="str">
        <f ca="1">+IF(OFFSET('Sanitation Data'!$G$30,0,10*ROW('Sanitation Data'!G103))="","",OFFSET('Sanitation Data'!$G$30,0,10*ROW('Sanitation Data'!G103)))</f>
        <v/>
      </c>
      <c r="DC109" s="370" t="str">
        <f ca="1">+IF(OFFSET('Sanitation Data'!$G$31,0,10*ROW('Sanitation Data'!G103))="","",OFFSET('Sanitation Data'!$G$31,0,10*ROW('Sanitation Data'!G103)))</f>
        <v/>
      </c>
      <c r="DD109" s="370" t="str">
        <f ca="1">+IF(OFFSET('Sanitation Data'!$G$32,0,10*ROW('Sanitation Data'!G103))="","",OFFSET('Sanitation Data'!$G$32,0,10*ROW('Sanitation Data'!G103)))</f>
        <v/>
      </c>
      <c r="DE109" s="370" t="str">
        <f ca="1">+IF(OFFSET('Sanitation Data'!$H$28,0,10*ROW('Sanitation Data'!H103))="","",OFFSET('Sanitation Data'!$H$28,0,10*ROW('Sanitation Data'!H103)))</f>
        <v/>
      </c>
      <c r="DF109" s="370" t="str">
        <f ca="1">+IF(OFFSET('Sanitation Data'!$H$29,0,10*ROW('Sanitation Data'!H103))="","",OFFSET('Sanitation Data'!$H$29,0,10*ROW('Sanitation Data'!H103)))</f>
        <v/>
      </c>
      <c r="DG109" s="370" t="str">
        <f ca="1">+IF(OFFSET('Sanitation Data'!$H$30,0,10*ROW('Sanitation Data'!H103))="","",OFFSET('Sanitation Data'!$H$30,0,10*ROW('Sanitation Data'!H103)))</f>
        <v/>
      </c>
      <c r="DH109" s="370" t="str">
        <f ca="1">+IF(OFFSET('Sanitation Data'!$H$31,0,10*ROW('Sanitation Data'!H103))="","",OFFSET('Sanitation Data'!$H$31,0,10*ROW('Sanitation Data'!H103)))</f>
        <v/>
      </c>
      <c r="DI109" s="370" t="str">
        <f ca="1">+IF(OFFSET('Sanitation Data'!$H$32,0,10*ROW('Sanitation Data'!H103))="","",OFFSET('Sanitation Data'!$H$32,0,10*ROW('Sanitation Data'!H103)))</f>
        <v/>
      </c>
      <c r="DJ109" s="370" t="str">
        <f ca="1">+IF(OFFSET('Sanitation Data'!$I$28,0,10*ROW('Sanitation Data'!I103))="","",OFFSET('Sanitation Data'!$I$28,0,10*ROW('Sanitation Data'!I103)))</f>
        <v/>
      </c>
      <c r="DK109" s="370" t="str">
        <f ca="1">+IF(OFFSET('Sanitation Data'!$I$29,0,10*ROW('Sanitation Data'!I103))="","",OFFSET('Sanitation Data'!$I$29,0,10*ROW('Sanitation Data'!I103)))</f>
        <v/>
      </c>
      <c r="DL109" s="370" t="str">
        <f ca="1">+IF(OFFSET('Sanitation Data'!$I$30,0,10*ROW('Sanitation Data'!I103))="","",OFFSET('Sanitation Data'!$I$30,0,10*ROW('Sanitation Data'!I103)))</f>
        <v/>
      </c>
      <c r="DM109" s="370" t="str">
        <f ca="1">+IF(OFFSET('Sanitation Data'!$I$31,0,10*ROW('Sanitation Data'!I103))="","",OFFSET('Sanitation Data'!$I$31,0,10*ROW('Sanitation Data'!I103)))</f>
        <v/>
      </c>
      <c r="DN109" s="370" t="str">
        <f ca="1">+IF(OFFSET('Sanitation Data'!$I$32,0,10*ROW('Sanitation Data'!I103))="","",OFFSET('Sanitation Data'!$I$32,0,10*ROW('Sanitation Data'!I103)))</f>
        <v/>
      </c>
      <c r="DO109" s="370" t="str">
        <f ca="1">+IF(OFFSET('Hygiene Data'!$D$11,0,10*ROW('Hygiene Data'!D103))="","",OFFSET('Hygiene Data'!$D$11,0,10*ROW('Hygiene Data'!D103)))</f>
        <v/>
      </c>
      <c r="DP109" s="370" t="str">
        <f ca="1">+IF(OFFSET('Hygiene Data'!$D$12,0,10*ROW('Hygiene Data'!D103))="","",OFFSET('Hygiene Data'!$D$12,0,10*ROW('Hygiene Data'!D103)))</f>
        <v/>
      </c>
      <c r="DQ109" s="370" t="str">
        <f ca="1">+IF(OFFSET('Hygiene Data'!$D$13,0,10*ROW('Hygiene Data'!D103))="","",OFFSET('Hygiene Data'!$D$13,0,10*ROW('Hygiene Data'!D103)))</f>
        <v/>
      </c>
      <c r="DR109" s="370" t="str">
        <f ca="1">+IF(OFFSET('Hygiene Data'!$E$11,0,10*ROW('Hygiene Data'!E103))="","",OFFSET('Hygiene Data'!$E$11,0,10*ROW('Hygiene Data'!E103)))</f>
        <v/>
      </c>
      <c r="DS109" s="370" t="str">
        <f ca="1">+IF(OFFSET('Hygiene Data'!$E$12,0,10*ROW('Hygiene Data'!E103))="","",OFFSET('Hygiene Data'!$E$12,0,10*ROW('Hygiene Data'!E103)))</f>
        <v/>
      </c>
      <c r="DT109" s="370" t="str">
        <f ca="1">+IF(OFFSET('Hygiene Data'!$E$13,0,10*ROW('Hygiene Data'!E103))="","",OFFSET('Hygiene Data'!$E$13,0,10*ROW('Hygiene Data'!E103)))</f>
        <v/>
      </c>
      <c r="DU109" s="370" t="str">
        <f ca="1">+IF(OFFSET('Hygiene Data'!$F$11,0,10*ROW('Hygiene Data'!F103))="","",OFFSET('Hygiene Data'!$F$11,0,10*ROW('Hygiene Data'!F103)))</f>
        <v/>
      </c>
      <c r="DV109" s="370" t="str">
        <f ca="1">+IF(OFFSET('Hygiene Data'!$F$12,0,10*ROW('Hygiene Data'!F103))="","",OFFSET('Hygiene Data'!$F$12,0,10*ROW('Hygiene Data'!F103)))</f>
        <v/>
      </c>
      <c r="DW109" s="370" t="str">
        <f ca="1">+IF(OFFSET('Hygiene Data'!$F$13,0,10*ROW('Hygiene Data'!F103))="","",OFFSET('Hygiene Data'!$F$13,0,10*ROW('Hygiene Data'!F103)))</f>
        <v/>
      </c>
      <c r="DX109" s="370" t="str">
        <f ca="1">+IF(OFFSET('Hygiene Data'!$G$11,0,10*ROW('Hygiene Data'!G103))="","",OFFSET('Hygiene Data'!$G$11,0,10*ROW('Hygiene Data'!G103)))</f>
        <v/>
      </c>
      <c r="DY109" s="370" t="str">
        <f ca="1">+IF(OFFSET('Hygiene Data'!$G$12,0,10*ROW('Hygiene Data'!G103))="","",OFFSET('Hygiene Data'!$G$12,0,10*ROW('Hygiene Data'!G103)))</f>
        <v/>
      </c>
      <c r="DZ109" s="370" t="str">
        <f ca="1">+IF(OFFSET('Hygiene Data'!$G$13,0,10*ROW('Hygiene Data'!G103))="","",OFFSET('Hygiene Data'!$G$13,0,10*ROW('Hygiene Data'!G103)))</f>
        <v/>
      </c>
      <c r="EA109" s="370" t="str">
        <f ca="1">+IF(OFFSET('Hygiene Data'!$H$11,0,10*ROW('Hygiene Data'!H103))="","",OFFSET('Hygiene Data'!$H$11,0,10*ROW('Hygiene Data'!H103)))</f>
        <v/>
      </c>
      <c r="EB109" s="370" t="str">
        <f ca="1">+IF(OFFSET('Hygiene Data'!$H$12,0,10*ROW('Hygiene Data'!H103))="","",OFFSET('Hygiene Data'!$H$12,0,10*ROW('Hygiene Data'!H103)))</f>
        <v/>
      </c>
      <c r="EC109" s="370" t="str">
        <f ca="1">+IF(OFFSET('Hygiene Data'!$H$13,0,10*ROW('Hygiene Data'!H103))="","",OFFSET('Hygiene Data'!$H$13,0,10*ROW('Hygiene Data'!H103)))</f>
        <v/>
      </c>
      <c r="ED109" s="370" t="str">
        <f ca="1">+IF(OFFSET('Hygiene Data'!$I$11,0,10*ROW('Hygiene Data'!I103))="","",OFFSET('Hygiene Data'!$I$11,0,10*ROW('Hygiene Data'!I103)))</f>
        <v/>
      </c>
      <c r="EE109" s="370" t="str">
        <f ca="1">+IF(OFFSET('Hygiene Data'!$I$12,0,10*ROW('Hygiene Data'!I103))="","",OFFSET('Hygiene Data'!$I$12,0,10*ROW('Hygiene Data'!I103)))</f>
        <v/>
      </c>
      <c r="EF109" s="370" t="str">
        <f ca="1">+IF(OFFSET('Hygiene Data'!$I$13,0,10*ROW('Hygiene Data'!I103))="","",OFFSET('Hygiene Data'!$I$13,0,10*ROW('Hygiene Data'!I103)))</f>
        <v/>
      </c>
    </row>
    <row r="110" spans="1:136" x14ac:dyDescent="0.25">
      <c r="A110" s="479" t="str">
        <f ca="1">+IF(OFFSET('Water Data'!$B$2,0,10*ROW('Water Data'!E104))="","",OFFSET('Water Data'!$B$2,0,10*ROW('Water Data'!E104)))</f>
        <v/>
      </c>
      <c r="B110" s="47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6" t="str">
        <f t="shared" ca="1" si="1"/>
        <v/>
      </c>
      <c r="D110" s="50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0" t="str">
        <f ca="1">+IF(OFFSET('Water Data'!$D$27,0,10*ROW('Water Data'!D104))="","",OFFSET('Water Data'!$D$27,0,10*ROW('Water Data'!D104)))</f>
        <v/>
      </c>
      <c r="BT110" s="370" t="str">
        <f ca="1">+IF(OFFSET('Water Data'!$D$28,0,10*ROW('Water Data'!D104))="","",OFFSET('Water Data'!$D$28,0,10*ROW('Water Data'!D104)))</f>
        <v/>
      </c>
      <c r="BU110" s="370" t="str">
        <f ca="1">+IF(OFFSET('Water Data'!$D$29,0,10*ROW('Water Data'!D104))="","",OFFSET('Water Data'!$D$29,0,10*ROW('Water Data'!D104)))</f>
        <v/>
      </c>
      <c r="BV110" s="370" t="str">
        <f ca="1">+IF(OFFSET('Water Data'!$E$27,0,10*ROW('Water Data'!E104))="","",OFFSET('Water Data'!$E$27,0,10*ROW('Water Data'!E104)))</f>
        <v/>
      </c>
      <c r="BW110" s="370" t="str">
        <f ca="1">+IF(OFFSET('Water Data'!$E$28,0,10*ROW('Water Data'!E104))="","",OFFSET('Water Data'!$E$28,0,10*ROW('Water Data'!E104)))</f>
        <v/>
      </c>
      <c r="BX110" s="370" t="str">
        <f ca="1">+IF(OFFSET('Water Data'!$E$29,0,10*ROW('Water Data'!E104))="","",OFFSET('Water Data'!$E$29,0,10*ROW('Water Data'!E104)))</f>
        <v/>
      </c>
      <c r="BY110" s="370" t="str">
        <f ca="1">+IF(OFFSET('Water Data'!$F$27,0,10*ROW('Water Data'!F104))="","",OFFSET('Water Data'!$F$27,0,10*ROW('Water Data'!F104)))</f>
        <v/>
      </c>
      <c r="BZ110" s="370" t="str">
        <f ca="1">+IF(OFFSET('Water Data'!$F$28,0,10*ROW('Water Data'!F104))="","",OFFSET('Water Data'!$F$28,0,10*ROW('Water Data'!F104)))</f>
        <v/>
      </c>
      <c r="CA110" s="370" t="str">
        <f ca="1">+IF(OFFSET('Water Data'!$F$29,0,10*ROW('Water Data'!F104))="","",OFFSET('Water Data'!$F$29,0,10*ROW('Water Data'!F104)))</f>
        <v/>
      </c>
      <c r="CB110" s="370" t="str">
        <f ca="1">+IF(OFFSET('Water Data'!$G$27,0,10*ROW('Water Data'!G104))="","",OFFSET('Water Data'!$G$27,0,10*ROW('Water Data'!G104)))</f>
        <v/>
      </c>
      <c r="CC110" s="370" t="str">
        <f ca="1">+IF(OFFSET('Water Data'!$G$28,0,10*ROW('Water Data'!G104))="","",OFFSET('Water Data'!$G$28,0,10*ROW('Water Data'!G104)))</f>
        <v/>
      </c>
      <c r="CD110" s="370" t="str">
        <f ca="1">+IF(OFFSET('Water Data'!$G$29,0,10*ROW('Water Data'!G104))="","",OFFSET('Water Data'!$G$29,0,10*ROW('Water Data'!G104)))</f>
        <v/>
      </c>
      <c r="CE110" s="370" t="str">
        <f ca="1">+IF(OFFSET('Water Data'!$H$27,0,10*ROW('Water Data'!H104))="","",OFFSET('Water Data'!$H$27,0,10*ROW('Water Data'!H104)))</f>
        <v/>
      </c>
      <c r="CF110" s="370" t="str">
        <f ca="1">+IF(OFFSET('Water Data'!$H$28,0,10*ROW('Water Data'!H104))="","",OFFSET('Water Data'!$H$28,0,10*ROW('Water Data'!H104)))</f>
        <v/>
      </c>
      <c r="CG110" s="370" t="str">
        <f ca="1">+IF(OFFSET('Water Data'!$H$29,0,10*ROW('Water Data'!H104))="","",OFFSET('Water Data'!$H$29,0,10*ROW('Water Data'!H104)))</f>
        <v/>
      </c>
      <c r="CH110" s="370" t="str">
        <f ca="1">+IF(OFFSET('Water Data'!$I$27,0,10*ROW('Water Data'!I104))="","",OFFSET('Water Data'!$I$27,0,10*ROW('Water Data'!I104)))</f>
        <v/>
      </c>
      <c r="CI110" s="370" t="str">
        <f ca="1">+IF(OFFSET('Water Data'!$I$28,0,10*ROW('Water Data'!I104))="","",OFFSET('Water Data'!$I$28,0,10*ROW('Water Data'!I104)))</f>
        <v/>
      </c>
      <c r="CJ110" s="370" t="str">
        <f ca="1">+IF(OFFSET('Water Data'!$I$29,0,10*ROW('Water Data'!I104))="","",OFFSET('Water Data'!$I$29,0,10*ROW('Water Data'!I104)))</f>
        <v/>
      </c>
      <c r="CK110" s="370" t="str">
        <f ca="1">+IF(OFFSET('Sanitation Data'!$D$28,0,10*ROW('Sanitation Data'!D104))="","",OFFSET('Sanitation Data'!$D$28,0,10*ROW('Sanitation Data'!D104)))</f>
        <v/>
      </c>
      <c r="CL110" s="370" t="str">
        <f ca="1">+IF(OFFSET('Sanitation Data'!$D$29,0,10*ROW('Sanitation Data'!D104))="","",OFFSET('Sanitation Data'!$D$29,0,10*ROW('Sanitation Data'!D104)))</f>
        <v/>
      </c>
      <c r="CM110" s="370" t="str">
        <f ca="1">+IF(OFFSET('Sanitation Data'!$D$30,0,10*ROW('Sanitation Data'!D104))="","",OFFSET('Sanitation Data'!$D$30,0,10*ROW('Sanitation Data'!D104)))</f>
        <v/>
      </c>
      <c r="CN110" s="370" t="str">
        <f ca="1">+IF(OFFSET('Sanitation Data'!$D$31,0,10*ROW('Sanitation Data'!D104))="","",OFFSET('Sanitation Data'!$D$31,0,10*ROW('Sanitation Data'!D104)))</f>
        <v/>
      </c>
      <c r="CO110" s="370" t="str">
        <f ca="1">+IF(OFFSET('Sanitation Data'!$D$32,0,10*ROW('Sanitation Data'!D104))="","",OFFSET('Sanitation Data'!$D$32,0,10*ROW('Sanitation Data'!D104)))</f>
        <v/>
      </c>
      <c r="CP110" s="370" t="str">
        <f ca="1">+IF(OFFSET('Sanitation Data'!$E$28,0,10*ROW('Sanitation Data'!E104))="","",OFFSET('Sanitation Data'!$E$28,0,10*ROW('Sanitation Data'!E104)))</f>
        <v/>
      </c>
      <c r="CQ110" s="370" t="str">
        <f ca="1">+IF(OFFSET('Sanitation Data'!$E$29,0,10*ROW('Sanitation Data'!E104))="","",OFFSET('Sanitation Data'!$E$29,0,10*ROW('Sanitation Data'!E104)))</f>
        <v/>
      </c>
      <c r="CR110" s="370" t="str">
        <f ca="1">+IF(OFFSET('Sanitation Data'!$E$30,0,10*ROW('Sanitation Data'!E104))="","",OFFSET('Sanitation Data'!$E$30,0,10*ROW('Sanitation Data'!E104)))</f>
        <v/>
      </c>
      <c r="CS110" s="370" t="str">
        <f ca="1">+IF(OFFSET('Sanitation Data'!$E$31,0,10*ROW('Sanitation Data'!E104))="","",OFFSET('Sanitation Data'!$E$31,0,10*ROW('Sanitation Data'!E104)))</f>
        <v/>
      </c>
      <c r="CT110" s="370" t="str">
        <f ca="1">+IF(OFFSET('Sanitation Data'!$E$32,0,10*ROW('Sanitation Data'!E104))="","",OFFSET('Sanitation Data'!$E$32,0,10*ROW('Sanitation Data'!E104)))</f>
        <v/>
      </c>
      <c r="CU110" s="370" t="str">
        <f ca="1">+IF(OFFSET('Sanitation Data'!$F$28,0,10*ROW('Sanitation Data'!F104))="","",OFFSET('Sanitation Data'!$F$28,0,10*ROW('Sanitation Data'!F104)))</f>
        <v/>
      </c>
      <c r="CV110" s="370" t="str">
        <f ca="1">+IF(OFFSET('Sanitation Data'!$F$29,0,10*ROW('Sanitation Data'!F104))="","",OFFSET('Sanitation Data'!$F$29,0,10*ROW('Sanitation Data'!F104)))</f>
        <v/>
      </c>
      <c r="CW110" s="370" t="str">
        <f ca="1">+IF(OFFSET('Sanitation Data'!$F$30,0,10*ROW('Sanitation Data'!F104))="","",OFFSET('Sanitation Data'!$F$30,0,10*ROW('Sanitation Data'!F104)))</f>
        <v/>
      </c>
      <c r="CX110" s="370" t="str">
        <f ca="1">+IF(OFFSET('Sanitation Data'!$F$31,0,10*ROW('Sanitation Data'!F104))="","",OFFSET('Sanitation Data'!$F$31,0,10*ROW('Sanitation Data'!F104)))</f>
        <v/>
      </c>
      <c r="CY110" s="370" t="str">
        <f ca="1">+IF(OFFSET('Sanitation Data'!$F$32,0,10*ROW('Sanitation Data'!F104))="","",OFFSET('Sanitation Data'!$F$32,0,10*ROW('Sanitation Data'!F104)))</f>
        <v/>
      </c>
      <c r="CZ110" s="370" t="str">
        <f ca="1">+IF(OFFSET('Sanitation Data'!$G$28,0,10*ROW('Sanitation Data'!G104))="","",OFFSET('Sanitation Data'!$G$28,0,10*ROW('Sanitation Data'!G104)))</f>
        <v/>
      </c>
      <c r="DA110" s="370" t="str">
        <f ca="1">+IF(OFFSET('Sanitation Data'!$G$29,0,10*ROW('Sanitation Data'!G104))="","",OFFSET('Sanitation Data'!$G$29,0,10*ROW('Sanitation Data'!G104)))</f>
        <v/>
      </c>
      <c r="DB110" s="370" t="str">
        <f ca="1">+IF(OFFSET('Sanitation Data'!$G$30,0,10*ROW('Sanitation Data'!G104))="","",OFFSET('Sanitation Data'!$G$30,0,10*ROW('Sanitation Data'!G104)))</f>
        <v/>
      </c>
      <c r="DC110" s="370" t="str">
        <f ca="1">+IF(OFFSET('Sanitation Data'!$G$31,0,10*ROW('Sanitation Data'!G104))="","",OFFSET('Sanitation Data'!$G$31,0,10*ROW('Sanitation Data'!G104)))</f>
        <v/>
      </c>
      <c r="DD110" s="370" t="str">
        <f ca="1">+IF(OFFSET('Sanitation Data'!$G$32,0,10*ROW('Sanitation Data'!G104))="","",OFFSET('Sanitation Data'!$G$32,0,10*ROW('Sanitation Data'!G104)))</f>
        <v/>
      </c>
      <c r="DE110" s="370" t="str">
        <f ca="1">+IF(OFFSET('Sanitation Data'!$H$28,0,10*ROW('Sanitation Data'!H104))="","",OFFSET('Sanitation Data'!$H$28,0,10*ROW('Sanitation Data'!H104)))</f>
        <v/>
      </c>
      <c r="DF110" s="370" t="str">
        <f ca="1">+IF(OFFSET('Sanitation Data'!$H$29,0,10*ROW('Sanitation Data'!H104))="","",OFFSET('Sanitation Data'!$H$29,0,10*ROW('Sanitation Data'!H104)))</f>
        <v/>
      </c>
      <c r="DG110" s="370" t="str">
        <f ca="1">+IF(OFFSET('Sanitation Data'!$H$30,0,10*ROW('Sanitation Data'!H104))="","",OFFSET('Sanitation Data'!$H$30,0,10*ROW('Sanitation Data'!H104)))</f>
        <v/>
      </c>
      <c r="DH110" s="370" t="str">
        <f ca="1">+IF(OFFSET('Sanitation Data'!$H$31,0,10*ROW('Sanitation Data'!H104))="","",OFFSET('Sanitation Data'!$H$31,0,10*ROW('Sanitation Data'!H104)))</f>
        <v/>
      </c>
      <c r="DI110" s="370" t="str">
        <f ca="1">+IF(OFFSET('Sanitation Data'!$H$32,0,10*ROW('Sanitation Data'!H104))="","",OFFSET('Sanitation Data'!$H$32,0,10*ROW('Sanitation Data'!H104)))</f>
        <v/>
      </c>
      <c r="DJ110" s="370" t="str">
        <f ca="1">+IF(OFFSET('Sanitation Data'!$I$28,0,10*ROW('Sanitation Data'!I104))="","",OFFSET('Sanitation Data'!$I$28,0,10*ROW('Sanitation Data'!I104)))</f>
        <v/>
      </c>
      <c r="DK110" s="370" t="str">
        <f ca="1">+IF(OFFSET('Sanitation Data'!$I$29,0,10*ROW('Sanitation Data'!I104))="","",OFFSET('Sanitation Data'!$I$29,0,10*ROW('Sanitation Data'!I104)))</f>
        <v/>
      </c>
      <c r="DL110" s="370" t="str">
        <f ca="1">+IF(OFFSET('Sanitation Data'!$I$30,0,10*ROW('Sanitation Data'!I104))="","",OFFSET('Sanitation Data'!$I$30,0,10*ROW('Sanitation Data'!I104)))</f>
        <v/>
      </c>
      <c r="DM110" s="370" t="str">
        <f ca="1">+IF(OFFSET('Sanitation Data'!$I$31,0,10*ROW('Sanitation Data'!I104))="","",OFFSET('Sanitation Data'!$I$31,0,10*ROW('Sanitation Data'!I104)))</f>
        <v/>
      </c>
      <c r="DN110" s="370" t="str">
        <f ca="1">+IF(OFFSET('Sanitation Data'!$I$32,0,10*ROW('Sanitation Data'!I104))="","",OFFSET('Sanitation Data'!$I$32,0,10*ROW('Sanitation Data'!I104)))</f>
        <v/>
      </c>
      <c r="DO110" s="370" t="str">
        <f ca="1">+IF(OFFSET('Hygiene Data'!$D$11,0,10*ROW('Hygiene Data'!D104))="","",OFFSET('Hygiene Data'!$D$11,0,10*ROW('Hygiene Data'!D104)))</f>
        <v/>
      </c>
      <c r="DP110" s="370" t="str">
        <f ca="1">+IF(OFFSET('Hygiene Data'!$D$12,0,10*ROW('Hygiene Data'!D104))="","",OFFSET('Hygiene Data'!$D$12,0,10*ROW('Hygiene Data'!D104)))</f>
        <v/>
      </c>
      <c r="DQ110" s="370" t="str">
        <f ca="1">+IF(OFFSET('Hygiene Data'!$D$13,0,10*ROW('Hygiene Data'!D104))="","",OFFSET('Hygiene Data'!$D$13,0,10*ROW('Hygiene Data'!D104)))</f>
        <v/>
      </c>
      <c r="DR110" s="370" t="str">
        <f ca="1">+IF(OFFSET('Hygiene Data'!$E$11,0,10*ROW('Hygiene Data'!E104))="","",OFFSET('Hygiene Data'!$E$11,0,10*ROW('Hygiene Data'!E104)))</f>
        <v/>
      </c>
      <c r="DS110" s="370" t="str">
        <f ca="1">+IF(OFFSET('Hygiene Data'!$E$12,0,10*ROW('Hygiene Data'!E104))="","",OFFSET('Hygiene Data'!$E$12,0,10*ROW('Hygiene Data'!E104)))</f>
        <v/>
      </c>
      <c r="DT110" s="370" t="str">
        <f ca="1">+IF(OFFSET('Hygiene Data'!$E$13,0,10*ROW('Hygiene Data'!E104))="","",OFFSET('Hygiene Data'!$E$13,0,10*ROW('Hygiene Data'!E104)))</f>
        <v/>
      </c>
      <c r="DU110" s="370" t="str">
        <f ca="1">+IF(OFFSET('Hygiene Data'!$F$11,0,10*ROW('Hygiene Data'!F104))="","",OFFSET('Hygiene Data'!$F$11,0,10*ROW('Hygiene Data'!F104)))</f>
        <v/>
      </c>
      <c r="DV110" s="370" t="str">
        <f ca="1">+IF(OFFSET('Hygiene Data'!$F$12,0,10*ROW('Hygiene Data'!F104))="","",OFFSET('Hygiene Data'!$F$12,0,10*ROW('Hygiene Data'!F104)))</f>
        <v/>
      </c>
      <c r="DW110" s="370" t="str">
        <f ca="1">+IF(OFFSET('Hygiene Data'!$F$13,0,10*ROW('Hygiene Data'!F104))="","",OFFSET('Hygiene Data'!$F$13,0,10*ROW('Hygiene Data'!F104)))</f>
        <v/>
      </c>
      <c r="DX110" s="370" t="str">
        <f ca="1">+IF(OFFSET('Hygiene Data'!$G$11,0,10*ROW('Hygiene Data'!G104))="","",OFFSET('Hygiene Data'!$G$11,0,10*ROW('Hygiene Data'!G104)))</f>
        <v/>
      </c>
      <c r="DY110" s="370" t="str">
        <f ca="1">+IF(OFFSET('Hygiene Data'!$G$12,0,10*ROW('Hygiene Data'!G104))="","",OFFSET('Hygiene Data'!$G$12,0,10*ROW('Hygiene Data'!G104)))</f>
        <v/>
      </c>
      <c r="DZ110" s="370" t="str">
        <f ca="1">+IF(OFFSET('Hygiene Data'!$G$13,0,10*ROW('Hygiene Data'!G104))="","",OFFSET('Hygiene Data'!$G$13,0,10*ROW('Hygiene Data'!G104)))</f>
        <v/>
      </c>
      <c r="EA110" s="370" t="str">
        <f ca="1">+IF(OFFSET('Hygiene Data'!$H$11,0,10*ROW('Hygiene Data'!H104))="","",OFFSET('Hygiene Data'!$H$11,0,10*ROW('Hygiene Data'!H104)))</f>
        <v/>
      </c>
      <c r="EB110" s="370" t="str">
        <f ca="1">+IF(OFFSET('Hygiene Data'!$H$12,0,10*ROW('Hygiene Data'!H104))="","",OFFSET('Hygiene Data'!$H$12,0,10*ROW('Hygiene Data'!H104)))</f>
        <v/>
      </c>
      <c r="EC110" s="370" t="str">
        <f ca="1">+IF(OFFSET('Hygiene Data'!$H$13,0,10*ROW('Hygiene Data'!H104))="","",OFFSET('Hygiene Data'!$H$13,0,10*ROW('Hygiene Data'!H104)))</f>
        <v/>
      </c>
      <c r="ED110" s="370" t="str">
        <f ca="1">+IF(OFFSET('Hygiene Data'!$I$11,0,10*ROW('Hygiene Data'!I104))="","",OFFSET('Hygiene Data'!$I$11,0,10*ROW('Hygiene Data'!I104)))</f>
        <v/>
      </c>
      <c r="EE110" s="370" t="str">
        <f ca="1">+IF(OFFSET('Hygiene Data'!$I$12,0,10*ROW('Hygiene Data'!I104))="","",OFFSET('Hygiene Data'!$I$12,0,10*ROW('Hygiene Data'!I104)))</f>
        <v/>
      </c>
      <c r="EF110" s="370" t="str">
        <f ca="1">+IF(OFFSET('Hygiene Data'!$I$13,0,10*ROW('Hygiene Data'!I104))="","",OFFSET('Hygiene Data'!$I$13,0,10*ROW('Hygiene Data'!I104)))</f>
        <v/>
      </c>
    </row>
    <row r="111" spans="1:136" x14ac:dyDescent="0.25">
      <c r="A111" s="479" t="str">
        <f ca="1">+IF(OFFSET('Water Data'!$B$2,0,10*ROW('Water Data'!E105))="","",OFFSET('Water Data'!$B$2,0,10*ROW('Water Data'!E105)))</f>
        <v/>
      </c>
      <c r="B111" s="47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6" t="str">
        <f t="shared" ca="1" si="1"/>
        <v/>
      </c>
      <c r="D111" s="50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0" t="str">
        <f ca="1">+IF(OFFSET('Water Data'!$D$27,0,10*ROW('Water Data'!D105))="","",OFFSET('Water Data'!$D$27,0,10*ROW('Water Data'!D105)))</f>
        <v/>
      </c>
      <c r="BT111" s="370" t="str">
        <f ca="1">+IF(OFFSET('Water Data'!$D$28,0,10*ROW('Water Data'!D105))="","",OFFSET('Water Data'!$D$28,0,10*ROW('Water Data'!D105)))</f>
        <v/>
      </c>
      <c r="BU111" s="370" t="str">
        <f ca="1">+IF(OFFSET('Water Data'!$D$29,0,10*ROW('Water Data'!D105))="","",OFFSET('Water Data'!$D$29,0,10*ROW('Water Data'!D105)))</f>
        <v/>
      </c>
      <c r="BV111" s="370" t="str">
        <f ca="1">+IF(OFFSET('Water Data'!$E$27,0,10*ROW('Water Data'!E105))="","",OFFSET('Water Data'!$E$27,0,10*ROW('Water Data'!E105)))</f>
        <v/>
      </c>
      <c r="BW111" s="370" t="str">
        <f ca="1">+IF(OFFSET('Water Data'!$E$28,0,10*ROW('Water Data'!E105))="","",OFFSET('Water Data'!$E$28,0,10*ROW('Water Data'!E105)))</f>
        <v/>
      </c>
      <c r="BX111" s="370" t="str">
        <f ca="1">+IF(OFFSET('Water Data'!$E$29,0,10*ROW('Water Data'!E105))="","",OFFSET('Water Data'!$E$29,0,10*ROW('Water Data'!E105)))</f>
        <v/>
      </c>
      <c r="BY111" s="370" t="str">
        <f ca="1">+IF(OFFSET('Water Data'!$F$27,0,10*ROW('Water Data'!F105))="","",OFFSET('Water Data'!$F$27,0,10*ROW('Water Data'!F105)))</f>
        <v/>
      </c>
      <c r="BZ111" s="370" t="str">
        <f ca="1">+IF(OFFSET('Water Data'!$F$28,0,10*ROW('Water Data'!F105))="","",OFFSET('Water Data'!$F$28,0,10*ROW('Water Data'!F105)))</f>
        <v/>
      </c>
      <c r="CA111" s="370" t="str">
        <f ca="1">+IF(OFFSET('Water Data'!$F$29,0,10*ROW('Water Data'!F105))="","",OFFSET('Water Data'!$F$29,0,10*ROW('Water Data'!F105)))</f>
        <v/>
      </c>
      <c r="CB111" s="370" t="str">
        <f ca="1">+IF(OFFSET('Water Data'!$G$27,0,10*ROW('Water Data'!G105))="","",OFFSET('Water Data'!$G$27,0,10*ROW('Water Data'!G105)))</f>
        <v/>
      </c>
      <c r="CC111" s="370" t="str">
        <f ca="1">+IF(OFFSET('Water Data'!$G$28,0,10*ROW('Water Data'!G105))="","",OFFSET('Water Data'!$G$28,0,10*ROW('Water Data'!G105)))</f>
        <v/>
      </c>
      <c r="CD111" s="370" t="str">
        <f ca="1">+IF(OFFSET('Water Data'!$G$29,0,10*ROW('Water Data'!G105))="","",OFFSET('Water Data'!$G$29,0,10*ROW('Water Data'!G105)))</f>
        <v/>
      </c>
      <c r="CE111" s="370" t="str">
        <f ca="1">+IF(OFFSET('Water Data'!$H$27,0,10*ROW('Water Data'!H105))="","",OFFSET('Water Data'!$H$27,0,10*ROW('Water Data'!H105)))</f>
        <v/>
      </c>
      <c r="CF111" s="370" t="str">
        <f ca="1">+IF(OFFSET('Water Data'!$H$28,0,10*ROW('Water Data'!H105))="","",OFFSET('Water Data'!$H$28,0,10*ROW('Water Data'!H105)))</f>
        <v/>
      </c>
      <c r="CG111" s="370" t="str">
        <f ca="1">+IF(OFFSET('Water Data'!$H$29,0,10*ROW('Water Data'!H105))="","",OFFSET('Water Data'!$H$29,0,10*ROW('Water Data'!H105)))</f>
        <v/>
      </c>
      <c r="CH111" s="370" t="str">
        <f ca="1">+IF(OFFSET('Water Data'!$I$27,0,10*ROW('Water Data'!I105))="","",OFFSET('Water Data'!$I$27,0,10*ROW('Water Data'!I105)))</f>
        <v/>
      </c>
      <c r="CI111" s="370" t="str">
        <f ca="1">+IF(OFFSET('Water Data'!$I$28,0,10*ROW('Water Data'!I105))="","",OFFSET('Water Data'!$I$28,0,10*ROW('Water Data'!I105)))</f>
        <v/>
      </c>
      <c r="CJ111" s="370" t="str">
        <f ca="1">+IF(OFFSET('Water Data'!$I$29,0,10*ROW('Water Data'!I105))="","",OFFSET('Water Data'!$I$29,0,10*ROW('Water Data'!I105)))</f>
        <v/>
      </c>
      <c r="CK111" s="370" t="str">
        <f ca="1">+IF(OFFSET('Sanitation Data'!$D$28,0,10*ROW('Sanitation Data'!D105))="","",OFFSET('Sanitation Data'!$D$28,0,10*ROW('Sanitation Data'!D105)))</f>
        <v/>
      </c>
      <c r="CL111" s="370" t="str">
        <f ca="1">+IF(OFFSET('Sanitation Data'!$D$29,0,10*ROW('Sanitation Data'!D105))="","",OFFSET('Sanitation Data'!$D$29,0,10*ROW('Sanitation Data'!D105)))</f>
        <v/>
      </c>
      <c r="CM111" s="370" t="str">
        <f ca="1">+IF(OFFSET('Sanitation Data'!$D$30,0,10*ROW('Sanitation Data'!D105))="","",OFFSET('Sanitation Data'!$D$30,0,10*ROW('Sanitation Data'!D105)))</f>
        <v/>
      </c>
      <c r="CN111" s="370" t="str">
        <f ca="1">+IF(OFFSET('Sanitation Data'!$D$31,0,10*ROW('Sanitation Data'!D105))="","",OFFSET('Sanitation Data'!$D$31,0,10*ROW('Sanitation Data'!D105)))</f>
        <v/>
      </c>
      <c r="CO111" s="370" t="str">
        <f ca="1">+IF(OFFSET('Sanitation Data'!$D$32,0,10*ROW('Sanitation Data'!D105))="","",OFFSET('Sanitation Data'!$D$32,0,10*ROW('Sanitation Data'!D105)))</f>
        <v/>
      </c>
      <c r="CP111" s="370" t="str">
        <f ca="1">+IF(OFFSET('Sanitation Data'!$E$28,0,10*ROW('Sanitation Data'!E105))="","",OFFSET('Sanitation Data'!$E$28,0,10*ROW('Sanitation Data'!E105)))</f>
        <v/>
      </c>
      <c r="CQ111" s="370" t="str">
        <f ca="1">+IF(OFFSET('Sanitation Data'!$E$29,0,10*ROW('Sanitation Data'!E105))="","",OFFSET('Sanitation Data'!$E$29,0,10*ROW('Sanitation Data'!E105)))</f>
        <v/>
      </c>
      <c r="CR111" s="370" t="str">
        <f ca="1">+IF(OFFSET('Sanitation Data'!$E$30,0,10*ROW('Sanitation Data'!E105))="","",OFFSET('Sanitation Data'!$E$30,0,10*ROW('Sanitation Data'!E105)))</f>
        <v/>
      </c>
      <c r="CS111" s="370" t="str">
        <f ca="1">+IF(OFFSET('Sanitation Data'!$E$31,0,10*ROW('Sanitation Data'!E105))="","",OFFSET('Sanitation Data'!$E$31,0,10*ROW('Sanitation Data'!E105)))</f>
        <v/>
      </c>
      <c r="CT111" s="370" t="str">
        <f ca="1">+IF(OFFSET('Sanitation Data'!$E$32,0,10*ROW('Sanitation Data'!E105))="","",OFFSET('Sanitation Data'!$E$32,0,10*ROW('Sanitation Data'!E105)))</f>
        <v/>
      </c>
      <c r="CU111" s="370" t="str">
        <f ca="1">+IF(OFFSET('Sanitation Data'!$F$28,0,10*ROW('Sanitation Data'!F105))="","",OFFSET('Sanitation Data'!$F$28,0,10*ROW('Sanitation Data'!F105)))</f>
        <v/>
      </c>
      <c r="CV111" s="370" t="str">
        <f ca="1">+IF(OFFSET('Sanitation Data'!$F$29,0,10*ROW('Sanitation Data'!F105))="","",OFFSET('Sanitation Data'!$F$29,0,10*ROW('Sanitation Data'!F105)))</f>
        <v/>
      </c>
      <c r="CW111" s="370" t="str">
        <f ca="1">+IF(OFFSET('Sanitation Data'!$F$30,0,10*ROW('Sanitation Data'!F105))="","",OFFSET('Sanitation Data'!$F$30,0,10*ROW('Sanitation Data'!F105)))</f>
        <v/>
      </c>
      <c r="CX111" s="370" t="str">
        <f ca="1">+IF(OFFSET('Sanitation Data'!$F$31,0,10*ROW('Sanitation Data'!F105))="","",OFFSET('Sanitation Data'!$F$31,0,10*ROW('Sanitation Data'!F105)))</f>
        <v/>
      </c>
      <c r="CY111" s="370" t="str">
        <f ca="1">+IF(OFFSET('Sanitation Data'!$F$32,0,10*ROW('Sanitation Data'!F105))="","",OFFSET('Sanitation Data'!$F$32,0,10*ROW('Sanitation Data'!F105)))</f>
        <v/>
      </c>
      <c r="CZ111" s="370" t="str">
        <f ca="1">+IF(OFFSET('Sanitation Data'!$G$28,0,10*ROW('Sanitation Data'!G105))="","",OFFSET('Sanitation Data'!$G$28,0,10*ROW('Sanitation Data'!G105)))</f>
        <v/>
      </c>
      <c r="DA111" s="370" t="str">
        <f ca="1">+IF(OFFSET('Sanitation Data'!$G$29,0,10*ROW('Sanitation Data'!G105))="","",OFFSET('Sanitation Data'!$G$29,0,10*ROW('Sanitation Data'!G105)))</f>
        <v/>
      </c>
      <c r="DB111" s="370" t="str">
        <f ca="1">+IF(OFFSET('Sanitation Data'!$G$30,0,10*ROW('Sanitation Data'!G105))="","",OFFSET('Sanitation Data'!$G$30,0,10*ROW('Sanitation Data'!G105)))</f>
        <v/>
      </c>
      <c r="DC111" s="370" t="str">
        <f ca="1">+IF(OFFSET('Sanitation Data'!$G$31,0,10*ROW('Sanitation Data'!G105))="","",OFFSET('Sanitation Data'!$G$31,0,10*ROW('Sanitation Data'!G105)))</f>
        <v/>
      </c>
      <c r="DD111" s="370" t="str">
        <f ca="1">+IF(OFFSET('Sanitation Data'!$G$32,0,10*ROW('Sanitation Data'!G105))="","",OFFSET('Sanitation Data'!$G$32,0,10*ROW('Sanitation Data'!G105)))</f>
        <v/>
      </c>
      <c r="DE111" s="370" t="str">
        <f ca="1">+IF(OFFSET('Sanitation Data'!$H$28,0,10*ROW('Sanitation Data'!H105))="","",OFFSET('Sanitation Data'!$H$28,0,10*ROW('Sanitation Data'!H105)))</f>
        <v/>
      </c>
      <c r="DF111" s="370" t="str">
        <f ca="1">+IF(OFFSET('Sanitation Data'!$H$29,0,10*ROW('Sanitation Data'!H105))="","",OFFSET('Sanitation Data'!$H$29,0,10*ROW('Sanitation Data'!H105)))</f>
        <v/>
      </c>
      <c r="DG111" s="370" t="str">
        <f ca="1">+IF(OFFSET('Sanitation Data'!$H$30,0,10*ROW('Sanitation Data'!H105))="","",OFFSET('Sanitation Data'!$H$30,0,10*ROW('Sanitation Data'!H105)))</f>
        <v/>
      </c>
      <c r="DH111" s="370" t="str">
        <f ca="1">+IF(OFFSET('Sanitation Data'!$H$31,0,10*ROW('Sanitation Data'!H105))="","",OFFSET('Sanitation Data'!$H$31,0,10*ROW('Sanitation Data'!H105)))</f>
        <v/>
      </c>
      <c r="DI111" s="370" t="str">
        <f ca="1">+IF(OFFSET('Sanitation Data'!$H$32,0,10*ROW('Sanitation Data'!H105))="","",OFFSET('Sanitation Data'!$H$32,0,10*ROW('Sanitation Data'!H105)))</f>
        <v/>
      </c>
      <c r="DJ111" s="370" t="str">
        <f ca="1">+IF(OFFSET('Sanitation Data'!$I$28,0,10*ROW('Sanitation Data'!I105))="","",OFFSET('Sanitation Data'!$I$28,0,10*ROW('Sanitation Data'!I105)))</f>
        <v/>
      </c>
      <c r="DK111" s="370" t="str">
        <f ca="1">+IF(OFFSET('Sanitation Data'!$I$29,0,10*ROW('Sanitation Data'!I105))="","",OFFSET('Sanitation Data'!$I$29,0,10*ROW('Sanitation Data'!I105)))</f>
        <v/>
      </c>
      <c r="DL111" s="370" t="str">
        <f ca="1">+IF(OFFSET('Sanitation Data'!$I$30,0,10*ROW('Sanitation Data'!I105))="","",OFFSET('Sanitation Data'!$I$30,0,10*ROW('Sanitation Data'!I105)))</f>
        <v/>
      </c>
      <c r="DM111" s="370" t="str">
        <f ca="1">+IF(OFFSET('Sanitation Data'!$I$31,0,10*ROW('Sanitation Data'!I105))="","",OFFSET('Sanitation Data'!$I$31,0,10*ROW('Sanitation Data'!I105)))</f>
        <v/>
      </c>
      <c r="DN111" s="370" t="str">
        <f ca="1">+IF(OFFSET('Sanitation Data'!$I$32,0,10*ROW('Sanitation Data'!I105))="","",OFFSET('Sanitation Data'!$I$32,0,10*ROW('Sanitation Data'!I105)))</f>
        <v/>
      </c>
      <c r="DO111" s="370" t="str">
        <f ca="1">+IF(OFFSET('Hygiene Data'!$D$11,0,10*ROW('Hygiene Data'!D105))="","",OFFSET('Hygiene Data'!$D$11,0,10*ROW('Hygiene Data'!D105)))</f>
        <v/>
      </c>
      <c r="DP111" s="370" t="str">
        <f ca="1">+IF(OFFSET('Hygiene Data'!$D$12,0,10*ROW('Hygiene Data'!D105))="","",OFFSET('Hygiene Data'!$D$12,0,10*ROW('Hygiene Data'!D105)))</f>
        <v/>
      </c>
      <c r="DQ111" s="370" t="str">
        <f ca="1">+IF(OFFSET('Hygiene Data'!$D$13,0,10*ROW('Hygiene Data'!D105))="","",OFFSET('Hygiene Data'!$D$13,0,10*ROW('Hygiene Data'!D105)))</f>
        <v/>
      </c>
      <c r="DR111" s="370" t="str">
        <f ca="1">+IF(OFFSET('Hygiene Data'!$E$11,0,10*ROW('Hygiene Data'!E105))="","",OFFSET('Hygiene Data'!$E$11,0,10*ROW('Hygiene Data'!E105)))</f>
        <v/>
      </c>
      <c r="DS111" s="370" t="str">
        <f ca="1">+IF(OFFSET('Hygiene Data'!$E$12,0,10*ROW('Hygiene Data'!E105))="","",OFFSET('Hygiene Data'!$E$12,0,10*ROW('Hygiene Data'!E105)))</f>
        <v/>
      </c>
      <c r="DT111" s="370" t="str">
        <f ca="1">+IF(OFFSET('Hygiene Data'!$E$13,0,10*ROW('Hygiene Data'!E105))="","",OFFSET('Hygiene Data'!$E$13,0,10*ROW('Hygiene Data'!E105)))</f>
        <v/>
      </c>
      <c r="DU111" s="370" t="str">
        <f ca="1">+IF(OFFSET('Hygiene Data'!$F$11,0,10*ROW('Hygiene Data'!F105))="","",OFFSET('Hygiene Data'!$F$11,0,10*ROW('Hygiene Data'!F105)))</f>
        <v/>
      </c>
      <c r="DV111" s="370" t="str">
        <f ca="1">+IF(OFFSET('Hygiene Data'!$F$12,0,10*ROW('Hygiene Data'!F105))="","",OFFSET('Hygiene Data'!$F$12,0,10*ROW('Hygiene Data'!F105)))</f>
        <v/>
      </c>
      <c r="DW111" s="370" t="str">
        <f ca="1">+IF(OFFSET('Hygiene Data'!$F$13,0,10*ROW('Hygiene Data'!F105))="","",OFFSET('Hygiene Data'!$F$13,0,10*ROW('Hygiene Data'!F105)))</f>
        <v/>
      </c>
      <c r="DX111" s="370" t="str">
        <f ca="1">+IF(OFFSET('Hygiene Data'!$G$11,0,10*ROW('Hygiene Data'!G105))="","",OFFSET('Hygiene Data'!$G$11,0,10*ROW('Hygiene Data'!G105)))</f>
        <v/>
      </c>
      <c r="DY111" s="370" t="str">
        <f ca="1">+IF(OFFSET('Hygiene Data'!$G$12,0,10*ROW('Hygiene Data'!G105))="","",OFFSET('Hygiene Data'!$G$12,0,10*ROW('Hygiene Data'!G105)))</f>
        <v/>
      </c>
      <c r="DZ111" s="370" t="str">
        <f ca="1">+IF(OFFSET('Hygiene Data'!$G$13,0,10*ROW('Hygiene Data'!G105))="","",OFFSET('Hygiene Data'!$G$13,0,10*ROW('Hygiene Data'!G105)))</f>
        <v/>
      </c>
      <c r="EA111" s="370" t="str">
        <f ca="1">+IF(OFFSET('Hygiene Data'!$H$11,0,10*ROW('Hygiene Data'!H105))="","",OFFSET('Hygiene Data'!$H$11,0,10*ROW('Hygiene Data'!H105)))</f>
        <v/>
      </c>
      <c r="EB111" s="370" t="str">
        <f ca="1">+IF(OFFSET('Hygiene Data'!$H$12,0,10*ROW('Hygiene Data'!H105))="","",OFFSET('Hygiene Data'!$H$12,0,10*ROW('Hygiene Data'!H105)))</f>
        <v/>
      </c>
      <c r="EC111" s="370" t="str">
        <f ca="1">+IF(OFFSET('Hygiene Data'!$H$13,0,10*ROW('Hygiene Data'!H105))="","",OFFSET('Hygiene Data'!$H$13,0,10*ROW('Hygiene Data'!H105)))</f>
        <v/>
      </c>
      <c r="ED111" s="370" t="str">
        <f ca="1">+IF(OFFSET('Hygiene Data'!$I$11,0,10*ROW('Hygiene Data'!I105))="","",OFFSET('Hygiene Data'!$I$11,0,10*ROW('Hygiene Data'!I105)))</f>
        <v/>
      </c>
      <c r="EE111" s="370" t="str">
        <f ca="1">+IF(OFFSET('Hygiene Data'!$I$12,0,10*ROW('Hygiene Data'!I105))="","",OFFSET('Hygiene Data'!$I$12,0,10*ROW('Hygiene Data'!I105)))</f>
        <v/>
      </c>
      <c r="EF111" s="370" t="str">
        <f ca="1">+IF(OFFSET('Hygiene Data'!$I$13,0,10*ROW('Hygiene Data'!I105))="","",OFFSET('Hygiene Data'!$I$13,0,10*ROW('Hygiene Data'!I105)))</f>
        <v/>
      </c>
    </row>
    <row r="112" spans="1:136" x14ac:dyDescent="0.25">
      <c r="A112" s="479" t="str">
        <f ca="1">+IF(OFFSET('Water Data'!$B$2,0,10*ROW('Water Data'!E106))="","",OFFSET('Water Data'!$B$2,0,10*ROW('Water Data'!E106)))</f>
        <v/>
      </c>
      <c r="B112" s="47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6" t="str">
        <f t="shared" ca="1" si="1"/>
        <v/>
      </c>
      <c r="D112" s="50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0" t="str">
        <f ca="1">+IF(OFFSET('Water Data'!$D$27,0,10*ROW('Water Data'!D106))="","",OFFSET('Water Data'!$D$27,0,10*ROW('Water Data'!D106)))</f>
        <v/>
      </c>
      <c r="BT112" s="370" t="str">
        <f ca="1">+IF(OFFSET('Water Data'!$D$28,0,10*ROW('Water Data'!D106))="","",OFFSET('Water Data'!$D$28,0,10*ROW('Water Data'!D106)))</f>
        <v/>
      </c>
      <c r="BU112" s="370" t="str">
        <f ca="1">+IF(OFFSET('Water Data'!$D$29,0,10*ROW('Water Data'!D106))="","",OFFSET('Water Data'!$D$29,0,10*ROW('Water Data'!D106)))</f>
        <v/>
      </c>
      <c r="BV112" s="370" t="str">
        <f ca="1">+IF(OFFSET('Water Data'!$E$27,0,10*ROW('Water Data'!E106))="","",OFFSET('Water Data'!$E$27,0,10*ROW('Water Data'!E106)))</f>
        <v/>
      </c>
      <c r="BW112" s="370" t="str">
        <f ca="1">+IF(OFFSET('Water Data'!$E$28,0,10*ROW('Water Data'!E106))="","",OFFSET('Water Data'!$E$28,0,10*ROW('Water Data'!E106)))</f>
        <v/>
      </c>
      <c r="BX112" s="370" t="str">
        <f ca="1">+IF(OFFSET('Water Data'!$E$29,0,10*ROW('Water Data'!E106))="","",OFFSET('Water Data'!$E$29,0,10*ROW('Water Data'!E106)))</f>
        <v/>
      </c>
      <c r="BY112" s="370" t="str">
        <f ca="1">+IF(OFFSET('Water Data'!$F$27,0,10*ROW('Water Data'!F106))="","",OFFSET('Water Data'!$F$27,0,10*ROW('Water Data'!F106)))</f>
        <v/>
      </c>
      <c r="BZ112" s="370" t="str">
        <f ca="1">+IF(OFFSET('Water Data'!$F$28,0,10*ROW('Water Data'!F106))="","",OFFSET('Water Data'!$F$28,0,10*ROW('Water Data'!F106)))</f>
        <v/>
      </c>
      <c r="CA112" s="370" t="str">
        <f ca="1">+IF(OFFSET('Water Data'!$F$29,0,10*ROW('Water Data'!F106))="","",OFFSET('Water Data'!$F$29,0,10*ROW('Water Data'!F106)))</f>
        <v/>
      </c>
      <c r="CB112" s="370" t="str">
        <f ca="1">+IF(OFFSET('Water Data'!$G$27,0,10*ROW('Water Data'!G106))="","",OFFSET('Water Data'!$G$27,0,10*ROW('Water Data'!G106)))</f>
        <v/>
      </c>
      <c r="CC112" s="370" t="str">
        <f ca="1">+IF(OFFSET('Water Data'!$G$28,0,10*ROW('Water Data'!G106))="","",OFFSET('Water Data'!$G$28,0,10*ROW('Water Data'!G106)))</f>
        <v/>
      </c>
      <c r="CD112" s="370" t="str">
        <f ca="1">+IF(OFFSET('Water Data'!$G$29,0,10*ROW('Water Data'!G106))="","",OFFSET('Water Data'!$G$29,0,10*ROW('Water Data'!G106)))</f>
        <v/>
      </c>
      <c r="CE112" s="370" t="str">
        <f ca="1">+IF(OFFSET('Water Data'!$H$27,0,10*ROW('Water Data'!H106))="","",OFFSET('Water Data'!$H$27,0,10*ROW('Water Data'!H106)))</f>
        <v/>
      </c>
      <c r="CF112" s="370" t="str">
        <f ca="1">+IF(OFFSET('Water Data'!$H$28,0,10*ROW('Water Data'!H106))="","",OFFSET('Water Data'!$H$28,0,10*ROW('Water Data'!H106)))</f>
        <v/>
      </c>
      <c r="CG112" s="370" t="str">
        <f ca="1">+IF(OFFSET('Water Data'!$H$29,0,10*ROW('Water Data'!H106))="","",OFFSET('Water Data'!$H$29,0,10*ROW('Water Data'!H106)))</f>
        <v/>
      </c>
      <c r="CH112" s="370" t="str">
        <f ca="1">+IF(OFFSET('Water Data'!$I$27,0,10*ROW('Water Data'!I106))="","",OFFSET('Water Data'!$I$27,0,10*ROW('Water Data'!I106)))</f>
        <v/>
      </c>
      <c r="CI112" s="370" t="str">
        <f ca="1">+IF(OFFSET('Water Data'!$I$28,0,10*ROW('Water Data'!I106))="","",OFFSET('Water Data'!$I$28,0,10*ROW('Water Data'!I106)))</f>
        <v/>
      </c>
      <c r="CJ112" s="370" t="str">
        <f ca="1">+IF(OFFSET('Water Data'!$I$29,0,10*ROW('Water Data'!I106))="","",OFFSET('Water Data'!$I$29,0,10*ROW('Water Data'!I106)))</f>
        <v/>
      </c>
      <c r="CK112" s="370" t="str">
        <f ca="1">+IF(OFFSET('Sanitation Data'!$D$28,0,10*ROW('Sanitation Data'!D106))="","",OFFSET('Sanitation Data'!$D$28,0,10*ROW('Sanitation Data'!D106)))</f>
        <v/>
      </c>
      <c r="CL112" s="370" t="str">
        <f ca="1">+IF(OFFSET('Sanitation Data'!$D$29,0,10*ROW('Sanitation Data'!D106))="","",OFFSET('Sanitation Data'!$D$29,0,10*ROW('Sanitation Data'!D106)))</f>
        <v/>
      </c>
      <c r="CM112" s="370" t="str">
        <f ca="1">+IF(OFFSET('Sanitation Data'!$D$30,0,10*ROW('Sanitation Data'!D106))="","",OFFSET('Sanitation Data'!$D$30,0,10*ROW('Sanitation Data'!D106)))</f>
        <v/>
      </c>
      <c r="CN112" s="370" t="str">
        <f ca="1">+IF(OFFSET('Sanitation Data'!$D$31,0,10*ROW('Sanitation Data'!D106))="","",OFFSET('Sanitation Data'!$D$31,0,10*ROW('Sanitation Data'!D106)))</f>
        <v/>
      </c>
      <c r="CO112" s="370" t="str">
        <f ca="1">+IF(OFFSET('Sanitation Data'!$D$32,0,10*ROW('Sanitation Data'!D106))="","",OFFSET('Sanitation Data'!$D$32,0,10*ROW('Sanitation Data'!D106)))</f>
        <v/>
      </c>
      <c r="CP112" s="370" t="str">
        <f ca="1">+IF(OFFSET('Sanitation Data'!$E$28,0,10*ROW('Sanitation Data'!E106))="","",OFFSET('Sanitation Data'!$E$28,0,10*ROW('Sanitation Data'!E106)))</f>
        <v/>
      </c>
      <c r="CQ112" s="370" t="str">
        <f ca="1">+IF(OFFSET('Sanitation Data'!$E$29,0,10*ROW('Sanitation Data'!E106))="","",OFFSET('Sanitation Data'!$E$29,0,10*ROW('Sanitation Data'!E106)))</f>
        <v/>
      </c>
      <c r="CR112" s="370" t="str">
        <f ca="1">+IF(OFFSET('Sanitation Data'!$E$30,0,10*ROW('Sanitation Data'!E106))="","",OFFSET('Sanitation Data'!$E$30,0,10*ROW('Sanitation Data'!E106)))</f>
        <v/>
      </c>
      <c r="CS112" s="370" t="str">
        <f ca="1">+IF(OFFSET('Sanitation Data'!$E$31,0,10*ROW('Sanitation Data'!E106))="","",OFFSET('Sanitation Data'!$E$31,0,10*ROW('Sanitation Data'!E106)))</f>
        <v/>
      </c>
      <c r="CT112" s="370" t="str">
        <f ca="1">+IF(OFFSET('Sanitation Data'!$E$32,0,10*ROW('Sanitation Data'!E106))="","",OFFSET('Sanitation Data'!$E$32,0,10*ROW('Sanitation Data'!E106)))</f>
        <v/>
      </c>
      <c r="CU112" s="370" t="str">
        <f ca="1">+IF(OFFSET('Sanitation Data'!$F$28,0,10*ROW('Sanitation Data'!F106))="","",OFFSET('Sanitation Data'!$F$28,0,10*ROW('Sanitation Data'!F106)))</f>
        <v/>
      </c>
      <c r="CV112" s="370" t="str">
        <f ca="1">+IF(OFFSET('Sanitation Data'!$F$29,0,10*ROW('Sanitation Data'!F106))="","",OFFSET('Sanitation Data'!$F$29,0,10*ROW('Sanitation Data'!F106)))</f>
        <v/>
      </c>
      <c r="CW112" s="370" t="str">
        <f ca="1">+IF(OFFSET('Sanitation Data'!$F$30,0,10*ROW('Sanitation Data'!F106))="","",OFFSET('Sanitation Data'!$F$30,0,10*ROW('Sanitation Data'!F106)))</f>
        <v/>
      </c>
      <c r="CX112" s="370" t="str">
        <f ca="1">+IF(OFFSET('Sanitation Data'!$F$31,0,10*ROW('Sanitation Data'!F106))="","",OFFSET('Sanitation Data'!$F$31,0,10*ROW('Sanitation Data'!F106)))</f>
        <v/>
      </c>
      <c r="CY112" s="370" t="str">
        <f ca="1">+IF(OFFSET('Sanitation Data'!$F$32,0,10*ROW('Sanitation Data'!F106))="","",OFFSET('Sanitation Data'!$F$32,0,10*ROW('Sanitation Data'!F106)))</f>
        <v/>
      </c>
      <c r="CZ112" s="370" t="str">
        <f ca="1">+IF(OFFSET('Sanitation Data'!$G$28,0,10*ROW('Sanitation Data'!G106))="","",OFFSET('Sanitation Data'!$G$28,0,10*ROW('Sanitation Data'!G106)))</f>
        <v/>
      </c>
      <c r="DA112" s="370" t="str">
        <f ca="1">+IF(OFFSET('Sanitation Data'!$G$29,0,10*ROW('Sanitation Data'!G106))="","",OFFSET('Sanitation Data'!$G$29,0,10*ROW('Sanitation Data'!G106)))</f>
        <v/>
      </c>
      <c r="DB112" s="370" t="str">
        <f ca="1">+IF(OFFSET('Sanitation Data'!$G$30,0,10*ROW('Sanitation Data'!G106))="","",OFFSET('Sanitation Data'!$G$30,0,10*ROW('Sanitation Data'!G106)))</f>
        <v/>
      </c>
      <c r="DC112" s="370" t="str">
        <f ca="1">+IF(OFFSET('Sanitation Data'!$G$31,0,10*ROW('Sanitation Data'!G106))="","",OFFSET('Sanitation Data'!$G$31,0,10*ROW('Sanitation Data'!G106)))</f>
        <v/>
      </c>
      <c r="DD112" s="370" t="str">
        <f ca="1">+IF(OFFSET('Sanitation Data'!$G$32,0,10*ROW('Sanitation Data'!G106))="","",OFFSET('Sanitation Data'!$G$32,0,10*ROW('Sanitation Data'!G106)))</f>
        <v/>
      </c>
      <c r="DE112" s="370" t="str">
        <f ca="1">+IF(OFFSET('Sanitation Data'!$H$28,0,10*ROW('Sanitation Data'!H106))="","",OFFSET('Sanitation Data'!$H$28,0,10*ROW('Sanitation Data'!H106)))</f>
        <v/>
      </c>
      <c r="DF112" s="370" t="str">
        <f ca="1">+IF(OFFSET('Sanitation Data'!$H$29,0,10*ROW('Sanitation Data'!H106))="","",OFFSET('Sanitation Data'!$H$29,0,10*ROW('Sanitation Data'!H106)))</f>
        <v/>
      </c>
      <c r="DG112" s="370" t="str">
        <f ca="1">+IF(OFFSET('Sanitation Data'!$H$30,0,10*ROW('Sanitation Data'!H106))="","",OFFSET('Sanitation Data'!$H$30,0,10*ROW('Sanitation Data'!H106)))</f>
        <v/>
      </c>
      <c r="DH112" s="370" t="str">
        <f ca="1">+IF(OFFSET('Sanitation Data'!$H$31,0,10*ROW('Sanitation Data'!H106))="","",OFFSET('Sanitation Data'!$H$31,0,10*ROW('Sanitation Data'!H106)))</f>
        <v/>
      </c>
      <c r="DI112" s="370" t="str">
        <f ca="1">+IF(OFFSET('Sanitation Data'!$H$32,0,10*ROW('Sanitation Data'!H106))="","",OFFSET('Sanitation Data'!$H$32,0,10*ROW('Sanitation Data'!H106)))</f>
        <v/>
      </c>
      <c r="DJ112" s="370" t="str">
        <f ca="1">+IF(OFFSET('Sanitation Data'!$I$28,0,10*ROW('Sanitation Data'!I106))="","",OFFSET('Sanitation Data'!$I$28,0,10*ROW('Sanitation Data'!I106)))</f>
        <v/>
      </c>
      <c r="DK112" s="370" t="str">
        <f ca="1">+IF(OFFSET('Sanitation Data'!$I$29,0,10*ROW('Sanitation Data'!I106))="","",OFFSET('Sanitation Data'!$I$29,0,10*ROW('Sanitation Data'!I106)))</f>
        <v/>
      </c>
      <c r="DL112" s="370" t="str">
        <f ca="1">+IF(OFFSET('Sanitation Data'!$I$30,0,10*ROW('Sanitation Data'!I106))="","",OFFSET('Sanitation Data'!$I$30,0,10*ROW('Sanitation Data'!I106)))</f>
        <v/>
      </c>
      <c r="DM112" s="370" t="str">
        <f ca="1">+IF(OFFSET('Sanitation Data'!$I$31,0,10*ROW('Sanitation Data'!I106))="","",OFFSET('Sanitation Data'!$I$31,0,10*ROW('Sanitation Data'!I106)))</f>
        <v/>
      </c>
      <c r="DN112" s="370" t="str">
        <f ca="1">+IF(OFFSET('Sanitation Data'!$I$32,0,10*ROW('Sanitation Data'!I106))="","",OFFSET('Sanitation Data'!$I$32,0,10*ROW('Sanitation Data'!I106)))</f>
        <v/>
      </c>
      <c r="DO112" s="370" t="str">
        <f ca="1">+IF(OFFSET('Hygiene Data'!$D$11,0,10*ROW('Hygiene Data'!D106))="","",OFFSET('Hygiene Data'!$D$11,0,10*ROW('Hygiene Data'!D106)))</f>
        <v/>
      </c>
      <c r="DP112" s="370" t="str">
        <f ca="1">+IF(OFFSET('Hygiene Data'!$D$12,0,10*ROW('Hygiene Data'!D106))="","",OFFSET('Hygiene Data'!$D$12,0,10*ROW('Hygiene Data'!D106)))</f>
        <v/>
      </c>
      <c r="DQ112" s="370" t="str">
        <f ca="1">+IF(OFFSET('Hygiene Data'!$D$13,0,10*ROW('Hygiene Data'!D106))="","",OFFSET('Hygiene Data'!$D$13,0,10*ROW('Hygiene Data'!D106)))</f>
        <v/>
      </c>
      <c r="DR112" s="370" t="str">
        <f ca="1">+IF(OFFSET('Hygiene Data'!$E$11,0,10*ROW('Hygiene Data'!E106))="","",OFFSET('Hygiene Data'!$E$11,0,10*ROW('Hygiene Data'!E106)))</f>
        <v/>
      </c>
      <c r="DS112" s="370" t="str">
        <f ca="1">+IF(OFFSET('Hygiene Data'!$E$12,0,10*ROW('Hygiene Data'!E106))="","",OFFSET('Hygiene Data'!$E$12,0,10*ROW('Hygiene Data'!E106)))</f>
        <v/>
      </c>
      <c r="DT112" s="370" t="str">
        <f ca="1">+IF(OFFSET('Hygiene Data'!$E$13,0,10*ROW('Hygiene Data'!E106))="","",OFFSET('Hygiene Data'!$E$13,0,10*ROW('Hygiene Data'!E106)))</f>
        <v/>
      </c>
      <c r="DU112" s="370" t="str">
        <f ca="1">+IF(OFFSET('Hygiene Data'!$F$11,0,10*ROW('Hygiene Data'!F106))="","",OFFSET('Hygiene Data'!$F$11,0,10*ROW('Hygiene Data'!F106)))</f>
        <v/>
      </c>
      <c r="DV112" s="370" t="str">
        <f ca="1">+IF(OFFSET('Hygiene Data'!$F$12,0,10*ROW('Hygiene Data'!F106))="","",OFFSET('Hygiene Data'!$F$12,0,10*ROW('Hygiene Data'!F106)))</f>
        <v/>
      </c>
      <c r="DW112" s="370" t="str">
        <f ca="1">+IF(OFFSET('Hygiene Data'!$F$13,0,10*ROW('Hygiene Data'!F106))="","",OFFSET('Hygiene Data'!$F$13,0,10*ROW('Hygiene Data'!F106)))</f>
        <v/>
      </c>
      <c r="DX112" s="370" t="str">
        <f ca="1">+IF(OFFSET('Hygiene Data'!$G$11,0,10*ROW('Hygiene Data'!G106))="","",OFFSET('Hygiene Data'!$G$11,0,10*ROW('Hygiene Data'!G106)))</f>
        <v/>
      </c>
      <c r="DY112" s="370" t="str">
        <f ca="1">+IF(OFFSET('Hygiene Data'!$G$12,0,10*ROW('Hygiene Data'!G106))="","",OFFSET('Hygiene Data'!$G$12,0,10*ROW('Hygiene Data'!G106)))</f>
        <v/>
      </c>
      <c r="DZ112" s="370" t="str">
        <f ca="1">+IF(OFFSET('Hygiene Data'!$G$13,0,10*ROW('Hygiene Data'!G106))="","",OFFSET('Hygiene Data'!$G$13,0,10*ROW('Hygiene Data'!G106)))</f>
        <v/>
      </c>
      <c r="EA112" s="370" t="str">
        <f ca="1">+IF(OFFSET('Hygiene Data'!$H$11,0,10*ROW('Hygiene Data'!H106))="","",OFFSET('Hygiene Data'!$H$11,0,10*ROW('Hygiene Data'!H106)))</f>
        <v/>
      </c>
      <c r="EB112" s="370" t="str">
        <f ca="1">+IF(OFFSET('Hygiene Data'!$H$12,0,10*ROW('Hygiene Data'!H106))="","",OFFSET('Hygiene Data'!$H$12,0,10*ROW('Hygiene Data'!H106)))</f>
        <v/>
      </c>
      <c r="EC112" s="370" t="str">
        <f ca="1">+IF(OFFSET('Hygiene Data'!$H$13,0,10*ROW('Hygiene Data'!H106))="","",OFFSET('Hygiene Data'!$H$13,0,10*ROW('Hygiene Data'!H106)))</f>
        <v/>
      </c>
      <c r="ED112" s="370" t="str">
        <f ca="1">+IF(OFFSET('Hygiene Data'!$I$11,0,10*ROW('Hygiene Data'!I106))="","",OFFSET('Hygiene Data'!$I$11,0,10*ROW('Hygiene Data'!I106)))</f>
        <v/>
      </c>
      <c r="EE112" s="370" t="str">
        <f ca="1">+IF(OFFSET('Hygiene Data'!$I$12,0,10*ROW('Hygiene Data'!I106))="","",OFFSET('Hygiene Data'!$I$12,0,10*ROW('Hygiene Data'!I106)))</f>
        <v/>
      </c>
      <c r="EF112" s="370" t="str">
        <f ca="1">+IF(OFFSET('Hygiene Data'!$I$13,0,10*ROW('Hygiene Data'!I106))="","",OFFSET('Hygiene Data'!$I$13,0,10*ROW('Hygiene Data'!I106)))</f>
        <v/>
      </c>
    </row>
    <row r="113" spans="1:136" x14ac:dyDescent="0.25">
      <c r="A113" s="479" t="str">
        <f ca="1">+IF(OFFSET('Water Data'!$B$2,0,10*ROW('Water Data'!E107))="","",OFFSET('Water Data'!$B$2,0,10*ROW('Water Data'!E107)))</f>
        <v/>
      </c>
      <c r="B113" s="47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6" t="str">
        <f t="shared" ca="1" si="1"/>
        <v/>
      </c>
      <c r="D113" s="50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0" t="str">
        <f ca="1">+IF(OFFSET('Water Data'!$D$27,0,10*ROW('Water Data'!D107))="","",OFFSET('Water Data'!$D$27,0,10*ROW('Water Data'!D107)))</f>
        <v/>
      </c>
      <c r="BT113" s="370" t="str">
        <f ca="1">+IF(OFFSET('Water Data'!$D$28,0,10*ROW('Water Data'!D107))="","",OFFSET('Water Data'!$D$28,0,10*ROW('Water Data'!D107)))</f>
        <v/>
      </c>
      <c r="BU113" s="370" t="str">
        <f ca="1">+IF(OFFSET('Water Data'!$D$29,0,10*ROW('Water Data'!D107))="","",OFFSET('Water Data'!$D$29,0,10*ROW('Water Data'!D107)))</f>
        <v/>
      </c>
      <c r="BV113" s="370" t="str">
        <f ca="1">+IF(OFFSET('Water Data'!$E$27,0,10*ROW('Water Data'!E107))="","",OFFSET('Water Data'!$E$27,0,10*ROW('Water Data'!E107)))</f>
        <v/>
      </c>
      <c r="BW113" s="370" t="str">
        <f ca="1">+IF(OFFSET('Water Data'!$E$28,0,10*ROW('Water Data'!E107))="","",OFFSET('Water Data'!$E$28,0,10*ROW('Water Data'!E107)))</f>
        <v/>
      </c>
      <c r="BX113" s="370" t="str">
        <f ca="1">+IF(OFFSET('Water Data'!$E$29,0,10*ROW('Water Data'!E107))="","",OFFSET('Water Data'!$E$29,0,10*ROW('Water Data'!E107)))</f>
        <v/>
      </c>
      <c r="BY113" s="370" t="str">
        <f ca="1">+IF(OFFSET('Water Data'!$F$27,0,10*ROW('Water Data'!F107))="","",OFFSET('Water Data'!$F$27,0,10*ROW('Water Data'!F107)))</f>
        <v/>
      </c>
      <c r="BZ113" s="370" t="str">
        <f ca="1">+IF(OFFSET('Water Data'!$F$28,0,10*ROW('Water Data'!F107))="","",OFFSET('Water Data'!$F$28,0,10*ROW('Water Data'!F107)))</f>
        <v/>
      </c>
      <c r="CA113" s="370" t="str">
        <f ca="1">+IF(OFFSET('Water Data'!$F$29,0,10*ROW('Water Data'!F107))="","",OFFSET('Water Data'!$F$29,0,10*ROW('Water Data'!F107)))</f>
        <v/>
      </c>
      <c r="CB113" s="370" t="str">
        <f ca="1">+IF(OFFSET('Water Data'!$G$27,0,10*ROW('Water Data'!G107))="","",OFFSET('Water Data'!$G$27,0,10*ROW('Water Data'!G107)))</f>
        <v/>
      </c>
      <c r="CC113" s="370" t="str">
        <f ca="1">+IF(OFFSET('Water Data'!$G$28,0,10*ROW('Water Data'!G107))="","",OFFSET('Water Data'!$G$28,0,10*ROW('Water Data'!G107)))</f>
        <v/>
      </c>
      <c r="CD113" s="370" t="str">
        <f ca="1">+IF(OFFSET('Water Data'!$G$29,0,10*ROW('Water Data'!G107))="","",OFFSET('Water Data'!$G$29,0,10*ROW('Water Data'!G107)))</f>
        <v/>
      </c>
      <c r="CE113" s="370" t="str">
        <f ca="1">+IF(OFFSET('Water Data'!$H$27,0,10*ROW('Water Data'!H107))="","",OFFSET('Water Data'!$H$27,0,10*ROW('Water Data'!H107)))</f>
        <v/>
      </c>
      <c r="CF113" s="370" t="str">
        <f ca="1">+IF(OFFSET('Water Data'!$H$28,0,10*ROW('Water Data'!H107))="","",OFFSET('Water Data'!$H$28,0,10*ROW('Water Data'!H107)))</f>
        <v/>
      </c>
      <c r="CG113" s="370" t="str">
        <f ca="1">+IF(OFFSET('Water Data'!$H$29,0,10*ROW('Water Data'!H107))="","",OFFSET('Water Data'!$H$29,0,10*ROW('Water Data'!H107)))</f>
        <v/>
      </c>
      <c r="CH113" s="370" t="str">
        <f ca="1">+IF(OFFSET('Water Data'!$I$27,0,10*ROW('Water Data'!I107))="","",OFFSET('Water Data'!$I$27,0,10*ROW('Water Data'!I107)))</f>
        <v/>
      </c>
      <c r="CI113" s="370" t="str">
        <f ca="1">+IF(OFFSET('Water Data'!$I$28,0,10*ROW('Water Data'!I107))="","",OFFSET('Water Data'!$I$28,0,10*ROW('Water Data'!I107)))</f>
        <v/>
      </c>
      <c r="CJ113" s="370" t="str">
        <f ca="1">+IF(OFFSET('Water Data'!$I$29,0,10*ROW('Water Data'!I107))="","",OFFSET('Water Data'!$I$29,0,10*ROW('Water Data'!I107)))</f>
        <v/>
      </c>
      <c r="CK113" s="370" t="str">
        <f ca="1">+IF(OFFSET('Sanitation Data'!$D$28,0,10*ROW('Sanitation Data'!D107))="","",OFFSET('Sanitation Data'!$D$28,0,10*ROW('Sanitation Data'!D107)))</f>
        <v/>
      </c>
      <c r="CL113" s="370" t="str">
        <f ca="1">+IF(OFFSET('Sanitation Data'!$D$29,0,10*ROW('Sanitation Data'!D107))="","",OFFSET('Sanitation Data'!$D$29,0,10*ROW('Sanitation Data'!D107)))</f>
        <v/>
      </c>
      <c r="CM113" s="370" t="str">
        <f ca="1">+IF(OFFSET('Sanitation Data'!$D$30,0,10*ROW('Sanitation Data'!D107))="","",OFFSET('Sanitation Data'!$D$30,0,10*ROW('Sanitation Data'!D107)))</f>
        <v/>
      </c>
      <c r="CN113" s="370" t="str">
        <f ca="1">+IF(OFFSET('Sanitation Data'!$D$31,0,10*ROW('Sanitation Data'!D107))="","",OFFSET('Sanitation Data'!$D$31,0,10*ROW('Sanitation Data'!D107)))</f>
        <v/>
      </c>
      <c r="CO113" s="370" t="str">
        <f ca="1">+IF(OFFSET('Sanitation Data'!$D$32,0,10*ROW('Sanitation Data'!D107))="","",OFFSET('Sanitation Data'!$D$32,0,10*ROW('Sanitation Data'!D107)))</f>
        <v/>
      </c>
      <c r="CP113" s="370" t="str">
        <f ca="1">+IF(OFFSET('Sanitation Data'!$E$28,0,10*ROW('Sanitation Data'!E107))="","",OFFSET('Sanitation Data'!$E$28,0,10*ROW('Sanitation Data'!E107)))</f>
        <v/>
      </c>
      <c r="CQ113" s="370" t="str">
        <f ca="1">+IF(OFFSET('Sanitation Data'!$E$29,0,10*ROW('Sanitation Data'!E107))="","",OFFSET('Sanitation Data'!$E$29,0,10*ROW('Sanitation Data'!E107)))</f>
        <v/>
      </c>
      <c r="CR113" s="370" t="str">
        <f ca="1">+IF(OFFSET('Sanitation Data'!$E$30,0,10*ROW('Sanitation Data'!E107))="","",OFFSET('Sanitation Data'!$E$30,0,10*ROW('Sanitation Data'!E107)))</f>
        <v/>
      </c>
      <c r="CS113" s="370" t="str">
        <f ca="1">+IF(OFFSET('Sanitation Data'!$E$31,0,10*ROW('Sanitation Data'!E107))="","",OFFSET('Sanitation Data'!$E$31,0,10*ROW('Sanitation Data'!E107)))</f>
        <v/>
      </c>
      <c r="CT113" s="370" t="str">
        <f ca="1">+IF(OFFSET('Sanitation Data'!$E$32,0,10*ROW('Sanitation Data'!E107))="","",OFFSET('Sanitation Data'!$E$32,0,10*ROW('Sanitation Data'!E107)))</f>
        <v/>
      </c>
      <c r="CU113" s="370" t="str">
        <f ca="1">+IF(OFFSET('Sanitation Data'!$F$28,0,10*ROW('Sanitation Data'!F107))="","",OFFSET('Sanitation Data'!$F$28,0,10*ROW('Sanitation Data'!F107)))</f>
        <v/>
      </c>
      <c r="CV113" s="370" t="str">
        <f ca="1">+IF(OFFSET('Sanitation Data'!$F$29,0,10*ROW('Sanitation Data'!F107))="","",OFFSET('Sanitation Data'!$F$29,0,10*ROW('Sanitation Data'!F107)))</f>
        <v/>
      </c>
      <c r="CW113" s="370" t="str">
        <f ca="1">+IF(OFFSET('Sanitation Data'!$F$30,0,10*ROW('Sanitation Data'!F107))="","",OFFSET('Sanitation Data'!$F$30,0,10*ROW('Sanitation Data'!F107)))</f>
        <v/>
      </c>
      <c r="CX113" s="370" t="str">
        <f ca="1">+IF(OFFSET('Sanitation Data'!$F$31,0,10*ROW('Sanitation Data'!F107))="","",OFFSET('Sanitation Data'!$F$31,0,10*ROW('Sanitation Data'!F107)))</f>
        <v/>
      </c>
      <c r="CY113" s="370" t="str">
        <f ca="1">+IF(OFFSET('Sanitation Data'!$F$32,0,10*ROW('Sanitation Data'!F107))="","",OFFSET('Sanitation Data'!$F$32,0,10*ROW('Sanitation Data'!F107)))</f>
        <v/>
      </c>
      <c r="CZ113" s="370" t="str">
        <f ca="1">+IF(OFFSET('Sanitation Data'!$G$28,0,10*ROW('Sanitation Data'!G107))="","",OFFSET('Sanitation Data'!$G$28,0,10*ROW('Sanitation Data'!G107)))</f>
        <v/>
      </c>
      <c r="DA113" s="370" t="str">
        <f ca="1">+IF(OFFSET('Sanitation Data'!$G$29,0,10*ROW('Sanitation Data'!G107))="","",OFFSET('Sanitation Data'!$G$29,0,10*ROW('Sanitation Data'!G107)))</f>
        <v/>
      </c>
      <c r="DB113" s="370" t="str">
        <f ca="1">+IF(OFFSET('Sanitation Data'!$G$30,0,10*ROW('Sanitation Data'!G107))="","",OFFSET('Sanitation Data'!$G$30,0,10*ROW('Sanitation Data'!G107)))</f>
        <v/>
      </c>
      <c r="DC113" s="370" t="str">
        <f ca="1">+IF(OFFSET('Sanitation Data'!$G$31,0,10*ROW('Sanitation Data'!G107))="","",OFFSET('Sanitation Data'!$G$31,0,10*ROW('Sanitation Data'!G107)))</f>
        <v/>
      </c>
      <c r="DD113" s="370" t="str">
        <f ca="1">+IF(OFFSET('Sanitation Data'!$G$32,0,10*ROW('Sanitation Data'!G107))="","",OFFSET('Sanitation Data'!$G$32,0,10*ROW('Sanitation Data'!G107)))</f>
        <v/>
      </c>
      <c r="DE113" s="370" t="str">
        <f ca="1">+IF(OFFSET('Sanitation Data'!$H$28,0,10*ROW('Sanitation Data'!H107))="","",OFFSET('Sanitation Data'!$H$28,0,10*ROW('Sanitation Data'!H107)))</f>
        <v/>
      </c>
      <c r="DF113" s="370" t="str">
        <f ca="1">+IF(OFFSET('Sanitation Data'!$H$29,0,10*ROW('Sanitation Data'!H107))="","",OFFSET('Sanitation Data'!$H$29,0,10*ROW('Sanitation Data'!H107)))</f>
        <v/>
      </c>
      <c r="DG113" s="370" t="str">
        <f ca="1">+IF(OFFSET('Sanitation Data'!$H$30,0,10*ROW('Sanitation Data'!H107))="","",OFFSET('Sanitation Data'!$H$30,0,10*ROW('Sanitation Data'!H107)))</f>
        <v/>
      </c>
      <c r="DH113" s="370" t="str">
        <f ca="1">+IF(OFFSET('Sanitation Data'!$H$31,0,10*ROW('Sanitation Data'!H107))="","",OFFSET('Sanitation Data'!$H$31,0,10*ROW('Sanitation Data'!H107)))</f>
        <v/>
      </c>
      <c r="DI113" s="370" t="str">
        <f ca="1">+IF(OFFSET('Sanitation Data'!$H$32,0,10*ROW('Sanitation Data'!H107))="","",OFFSET('Sanitation Data'!$H$32,0,10*ROW('Sanitation Data'!H107)))</f>
        <v/>
      </c>
      <c r="DJ113" s="370" t="str">
        <f ca="1">+IF(OFFSET('Sanitation Data'!$I$28,0,10*ROW('Sanitation Data'!I107))="","",OFFSET('Sanitation Data'!$I$28,0,10*ROW('Sanitation Data'!I107)))</f>
        <v/>
      </c>
      <c r="DK113" s="370" t="str">
        <f ca="1">+IF(OFFSET('Sanitation Data'!$I$29,0,10*ROW('Sanitation Data'!I107))="","",OFFSET('Sanitation Data'!$I$29,0,10*ROW('Sanitation Data'!I107)))</f>
        <v/>
      </c>
      <c r="DL113" s="370" t="str">
        <f ca="1">+IF(OFFSET('Sanitation Data'!$I$30,0,10*ROW('Sanitation Data'!I107))="","",OFFSET('Sanitation Data'!$I$30,0,10*ROW('Sanitation Data'!I107)))</f>
        <v/>
      </c>
      <c r="DM113" s="370" t="str">
        <f ca="1">+IF(OFFSET('Sanitation Data'!$I$31,0,10*ROW('Sanitation Data'!I107))="","",OFFSET('Sanitation Data'!$I$31,0,10*ROW('Sanitation Data'!I107)))</f>
        <v/>
      </c>
      <c r="DN113" s="370" t="str">
        <f ca="1">+IF(OFFSET('Sanitation Data'!$I$32,0,10*ROW('Sanitation Data'!I107))="","",OFFSET('Sanitation Data'!$I$32,0,10*ROW('Sanitation Data'!I107)))</f>
        <v/>
      </c>
      <c r="DO113" s="370" t="str">
        <f ca="1">+IF(OFFSET('Hygiene Data'!$D$11,0,10*ROW('Hygiene Data'!D107))="","",OFFSET('Hygiene Data'!$D$11,0,10*ROW('Hygiene Data'!D107)))</f>
        <v/>
      </c>
      <c r="DP113" s="370" t="str">
        <f ca="1">+IF(OFFSET('Hygiene Data'!$D$12,0,10*ROW('Hygiene Data'!D107))="","",OFFSET('Hygiene Data'!$D$12,0,10*ROW('Hygiene Data'!D107)))</f>
        <v/>
      </c>
      <c r="DQ113" s="370" t="str">
        <f ca="1">+IF(OFFSET('Hygiene Data'!$D$13,0,10*ROW('Hygiene Data'!D107))="","",OFFSET('Hygiene Data'!$D$13,0,10*ROW('Hygiene Data'!D107)))</f>
        <v/>
      </c>
      <c r="DR113" s="370" t="str">
        <f ca="1">+IF(OFFSET('Hygiene Data'!$E$11,0,10*ROW('Hygiene Data'!E107))="","",OFFSET('Hygiene Data'!$E$11,0,10*ROW('Hygiene Data'!E107)))</f>
        <v/>
      </c>
      <c r="DS113" s="370" t="str">
        <f ca="1">+IF(OFFSET('Hygiene Data'!$E$12,0,10*ROW('Hygiene Data'!E107))="","",OFFSET('Hygiene Data'!$E$12,0,10*ROW('Hygiene Data'!E107)))</f>
        <v/>
      </c>
      <c r="DT113" s="370" t="str">
        <f ca="1">+IF(OFFSET('Hygiene Data'!$E$13,0,10*ROW('Hygiene Data'!E107))="","",OFFSET('Hygiene Data'!$E$13,0,10*ROW('Hygiene Data'!E107)))</f>
        <v/>
      </c>
      <c r="DU113" s="370" t="str">
        <f ca="1">+IF(OFFSET('Hygiene Data'!$F$11,0,10*ROW('Hygiene Data'!F107))="","",OFFSET('Hygiene Data'!$F$11,0,10*ROW('Hygiene Data'!F107)))</f>
        <v/>
      </c>
      <c r="DV113" s="370" t="str">
        <f ca="1">+IF(OFFSET('Hygiene Data'!$F$12,0,10*ROW('Hygiene Data'!F107))="","",OFFSET('Hygiene Data'!$F$12,0,10*ROW('Hygiene Data'!F107)))</f>
        <v/>
      </c>
      <c r="DW113" s="370" t="str">
        <f ca="1">+IF(OFFSET('Hygiene Data'!$F$13,0,10*ROW('Hygiene Data'!F107))="","",OFFSET('Hygiene Data'!$F$13,0,10*ROW('Hygiene Data'!F107)))</f>
        <v/>
      </c>
      <c r="DX113" s="370" t="str">
        <f ca="1">+IF(OFFSET('Hygiene Data'!$G$11,0,10*ROW('Hygiene Data'!G107))="","",OFFSET('Hygiene Data'!$G$11,0,10*ROW('Hygiene Data'!G107)))</f>
        <v/>
      </c>
      <c r="DY113" s="370" t="str">
        <f ca="1">+IF(OFFSET('Hygiene Data'!$G$12,0,10*ROW('Hygiene Data'!G107))="","",OFFSET('Hygiene Data'!$G$12,0,10*ROW('Hygiene Data'!G107)))</f>
        <v/>
      </c>
      <c r="DZ113" s="370" t="str">
        <f ca="1">+IF(OFFSET('Hygiene Data'!$G$13,0,10*ROW('Hygiene Data'!G107))="","",OFFSET('Hygiene Data'!$G$13,0,10*ROW('Hygiene Data'!G107)))</f>
        <v/>
      </c>
      <c r="EA113" s="370" t="str">
        <f ca="1">+IF(OFFSET('Hygiene Data'!$H$11,0,10*ROW('Hygiene Data'!H107))="","",OFFSET('Hygiene Data'!$H$11,0,10*ROW('Hygiene Data'!H107)))</f>
        <v/>
      </c>
      <c r="EB113" s="370" t="str">
        <f ca="1">+IF(OFFSET('Hygiene Data'!$H$12,0,10*ROW('Hygiene Data'!H107))="","",OFFSET('Hygiene Data'!$H$12,0,10*ROW('Hygiene Data'!H107)))</f>
        <v/>
      </c>
      <c r="EC113" s="370" t="str">
        <f ca="1">+IF(OFFSET('Hygiene Data'!$H$13,0,10*ROW('Hygiene Data'!H107))="","",OFFSET('Hygiene Data'!$H$13,0,10*ROW('Hygiene Data'!H107)))</f>
        <v/>
      </c>
      <c r="ED113" s="370" t="str">
        <f ca="1">+IF(OFFSET('Hygiene Data'!$I$11,0,10*ROW('Hygiene Data'!I107))="","",OFFSET('Hygiene Data'!$I$11,0,10*ROW('Hygiene Data'!I107)))</f>
        <v/>
      </c>
      <c r="EE113" s="370" t="str">
        <f ca="1">+IF(OFFSET('Hygiene Data'!$I$12,0,10*ROW('Hygiene Data'!I107))="","",OFFSET('Hygiene Data'!$I$12,0,10*ROW('Hygiene Data'!I107)))</f>
        <v/>
      </c>
      <c r="EF113" s="370" t="str">
        <f ca="1">+IF(OFFSET('Hygiene Data'!$I$13,0,10*ROW('Hygiene Data'!I107))="","",OFFSET('Hygiene Data'!$I$13,0,10*ROW('Hygiene Data'!I107)))</f>
        <v/>
      </c>
    </row>
    <row r="114" spans="1:136" x14ac:dyDescent="0.25">
      <c r="A114" s="479" t="str">
        <f ca="1">+IF(OFFSET('Water Data'!$B$2,0,10*ROW('Water Data'!E108))="","",OFFSET('Water Data'!$B$2,0,10*ROW('Water Data'!E108)))</f>
        <v/>
      </c>
      <c r="B114" s="47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6" t="str">
        <f t="shared" ca="1" si="1"/>
        <v/>
      </c>
      <c r="D114" s="50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0" t="str">
        <f ca="1">+IF(OFFSET('Water Data'!$D$27,0,10*ROW('Water Data'!D108))="","",OFFSET('Water Data'!$D$27,0,10*ROW('Water Data'!D108)))</f>
        <v/>
      </c>
      <c r="BT114" s="370" t="str">
        <f ca="1">+IF(OFFSET('Water Data'!$D$28,0,10*ROW('Water Data'!D108))="","",OFFSET('Water Data'!$D$28,0,10*ROW('Water Data'!D108)))</f>
        <v/>
      </c>
      <c r="BU114" s="370" t="str">
        <f ca="1">+IF(OFFSET('Water Data'!$D$29,0,10*ROW('Water Data'!D108))="","",OFFSET('Water Data'!$D$29,0,10*ROW('Water Data'!D108)))</f>
        <v/>
      </c>
      <c r="BV114" s="370" t="str">
        <f ca="1">+IF(OFFSET('Water Data'!$E$27,0,10*ROW('Water Data'!E108))="","",OFFSET('Water Data'!$E$27,0,10*ROW('Water Data'!E108)))</f>
        <v/>
      </c>
      <c r="BW114" s="370" t="str">
        <f ca="1">+IF(OFFSET('Water Data'!$E$28,0,10*ROW('Water Data'!E108))="","",OFFSET('Water Data'!$E$28,0,10*ROW('Water Data'!E108)))</f>
        <v/>
      </c>
      <c r="BX114" s="370" t="str">
        <f ca="1">+IF(OFFSET('Water Data'!$E$29,0,10*ROW('Water Data'!E108))="","",OFFSET('Water Data'!$E$29,0,10*ROW('Water Data'!E108)))</f>
        <v/>
      </c>
      <c r="BY114" s="370" t="str">
        <f ca="1">+IF(OFFSET('Water Data'!$F$27,0,10*ROW('Water Data'!F108))="","",OFFSET('Water Data'!$F$27,0,10*ROW('Water Data'!F108)))</f>
        <v/>
      </c>
      <c r="BZ114" s="370" t="str">
        <f ca="1">+IF(OFFSET('Water Data'!$F$28,0,10*ROW('Water Data'!F108))="","",OFFSET('Water Data'!$F$28,0,10*ROW('Water Data'!F108)))</f>
        <v/>
      </c>
      <c r="CA114" s="370" t="str">
        <f ca="1">+IF(OFFSET('Water Data'!$F$29,0,10*ROW('Water Data'!F108))="","",OFFSET('Water Data'!$F$29,0,10*ROW('Water Data'!F108)))</f>
        <v/>
      </c>
      <c r="CB114" s="370" t="str">
        <f ca="1">+IF(OFFSET('Water Data'!$G$27,0,10*ROW('Water Data'!G108))="","",OFFSET('Water Data'!$G$27,0,10*ROW('Water Data'!G108)))</f>
        <v/>
      </c>
      <c r="CC114" s="370" t="str">
        <f ca="1">+IF(OFFSET('Water Data'!$G$28,0,10*ROW('Water Data'!G108))="","",OFFSET('Water Data'!$G$28,0,10*ROW('Water Data'!G108)))</f>
        <v/>
      </c>
      <c r="CD114" s="370" t="str">
        <f ca="1">+IF(OFFSET('Water Data'!$G$29,0,10*ROW('Water Data'!G108))="","",OFFSET('Water Data'!$G$29,0,10*ROW('Water Data'!G108)))</f>
        <v/>
      </c>
      <c r="CE114" s="370" t="str">
        <f ca="1">+IF(OFFSET('Water Data'!$H$27,0,10*ROW('Water Data'!H108))="","",OFFSET('Water Data'!$H$27,0,10*ROW('Water Data'!H108)))</f>
        <v/>
      </c>
      <c r="CF114" s="370" t="str">
        <f ca="1">+IF(OFFSET('Water Data'!$H$28,0,10*ROW('Water Data'!H108))="","",OFFSET('Water Data'!$H$28,0,10*ROW('Water Data'!H108)))</f>
        <v/>
      </c>
      <c r="CG114" s="370" t="str">
        <f ca="1">+IF(OFFSET('Water Data'!$H$29,0,10*ROW('Water Data'!H108))="","",OFFSET('Water Data'!$H$29,0,10*ROW('Water Data'!H108)))</f>
        <v/>
      </c>
      <c r="CH114" s="370" t="str">
        <f ca="1">+IF(OFFSET('Water Data'!$I$27,0,10*ROW('Water Data'!I108))="","",OFFSET('Water Data'!$I$27,0,10*ROW('Water Data'!I108)))</f>
        <v/>
      </c>
      <c r="CI114" s="370" t="str">
        <f ca="1">+IF(OFFSET('Water Data'!$I$28,0,10*ROW('Water Data'!I108))="","",OFFSET('Water Data'!$I$28,0,10*ROW('Water Data'!I108)))</f>
        <v/>
      </c>
      <c r="CJ114" s="370" t="str">
        <f ca="1">+IF(OFFSET('Water Data'!$I$29,0,10*ROW('Water Data'!I108))="","",OFFSET('Water Data'!$I$29,0,10*ROW('Water Data'!I108)))</f>
        <v/>
      </c>
      <c r="CK114" s="370" t="str">
        <f ca="1">+IF(OFFSET('Sanitation Data'!$D$28,0,10*ROW('Sanitation Data'!D108))="","",OFFSET('Sanitation Data'!$D$28,0,10*ROW('Sanitation Data'!D108)))</f>
        <v/>
      </c>
      <c r="CL114" s="370" t="str">
        <f ca="1">+IF(OFFSET('Sanitation Data'!$D$29,0,10*ROW('Sanitation Data'!D108))="","",OFFSET('Sanitation Data'!$D$29,0,10*ROW('Sanitation Data'!D108)))</f>
        <v/>
      </c>
      <c r="CM114" s="370" t="str">
        <f ca="1">+IF(OFFSET('Sanitation Data'!$D$30,0,10*ROW('Sanitation Data'!D108))="","",OFFSET('Sanitation Data'!$D$30,0,10*ROW('Sanitation Data'!D108)))</f>
        <v/>
      </c>
      <c r="CN114" s="370" t="str">
        <f ca="1">+IF(OFFSET('Sanitation Data'!$D$31,0,10*ROW('Sanitation Data'!D108))="","",OFFSET('Sanitation Data'!$D$31,0,10*ROW('Sanitation Data'!D108)))</f>
        <v/>
      </c>
      <c r="CO114" s="370" t="str">
        <f ca="1">+IF(OFFSET('Sanitation Data'!$D$32,0,10*ROW('Sanitation Data'!D108))="","",OFFSET('Sanitation Data'!$D$32,0,10*ROW('Sanitation Data'!D108)))</f>
        <v/>
      </c>
      <c r="CP114" s="370" t="str">
        <f ca="1">+IF(OFFSET('Sanitation Data'!$E$28,0,10*ROW('Sanitation Data'!E108))="","",OFFSET('Sanitation Data'!$E$28,0,10*ROW('Sanitation Data'!E108)))</f>
        <v/>
      </c>
      <c r="CQ114" s="370" t="str">
        <f ca="1">+IF(OFFSET('Sanitation Data'!$E$29,0,10*ROW('Sanitation Data'!E108))="","",OFFSET('Sanitation Data'!$E$29,0,10*ROW('Sanitation Data'!E108)))</f>
        <v/>
      </c>
      <c r="CR114" s="370" t="str">
        <f ca="1">+IF(OFFSET('Sanitation Data'!$E$30,0,10*ROW('Sanitation Data'!E108))="","",OFFSET('Sanitation Data'!$E$30,0,10*ROW('Sanitation Data'!E108)))</f>
        <v/>
      </c>
      <c r="CS114" s="370" t="str">
        <f ca="1">+IF(OFFSET('Sanitation Data'!$E$31,0,10*ROW('Sanitation Data'!E108))="","",OFFSET('Sanitation Data'!$E$31,0,10*ROW('Sanitation Data'!E108)))</f>
        <v/>
      </c>
      <c r="CT114" s="370" t="str">
        <f ca="1">+IF(OFFSET('Sanitation Data'!$E$32,0,10*ROW('Sanitation Data'!E108))="","",OFFSET('Sanitation Data'!$E$32,0,10*ROW('Sanitation Data'!E108)))</f>
        <v/>
      </c>
      <c r="CU114" s="370" t="str">
        <f ca="1">+IF(OFFSET('Sanitation Data'!$F$28,0,10*ROW('Sanitation Data'!F108))="","",OFFSET('Sanitation Data'!$F$28,0,10*ROW('Sanitation Data'!F108)))</f>
        <v/>
      </c>
      <c r="CV114" s="370" t="str">
        <f ca="1">+IF(OFFSET('Sanitation Data'!$F$29,0,10*ROW('Sanitation Data'!F108))="","",OFFSET('Sanitation Data'!$F$29,0,10*ROW('Sanitation Data'!F108)))</f>
        <v/>
      </c>
      <c r="CW114" s="370" t="str">
        <f ca="1">+IF(OFFSET('Sanitation Data'!$F$30,0,10*ROW('Sanitation Data'!F108))="","",OFFSET('Sanitation Data'!$F$30,0,10*ROW('Sanitation Data'!F108)))</f>
        <v/>
      </c>
      <c r="CX114" s="370" t="str">
        <f ca="1">+IF(OFFSET('Sanitation Data'!$F$31,0,10*ROW('Sanitation Data'!F108))="","",OFFSET('Sanitation Data'!$F$31,0,10*ROW('Sanitation Data'!F108)))</f>
        <v/>
      </c>
      <c r="CY114" s="370" t="str">
        <f ca="1">+IF(OFFSET('Sanitation Data'!$F$32,0,10*ROW('Sanitation Data'!F108))="","",OFFSET('Sanitation Data'!$F$32,0,10*ROW('Sanitation Data'!F108)))</f>
        <v/>
      </c>
      <c r="CZ114" s="370" t="str">
        <f ca="1">+IF(OFFSET('Sanitation Data'!$G$28,0,10*ROW('Sanitation Data'!G108))="","",OFFSET('Sanitation Data'!$G$28,0,10*ROW('Sanitation Data'!G108)))</f>
        <v/>
      </c>
      <c r="DA114" s="370" t="str">
        <f ca="1">+IF(OFFSET('Sanitation Data'!$G$29,0,10*ROW('Sanitation Data'!G108))="","",OFFSET('Sanitation Data'!$G$29,0,10*ROW('Sanitation Data'!G108)))</f>
        <v/>
      </c>
      <c r="DB114" s="370" t="str">
        <f ca="1">+IF(OFFSET('Sanitation Data'!$G$30,0,10*ROW('Sanitation Data'!G108))="","",OFFSET('Sanitation Data'!$G$30,0,10*ROW('Sanitation Data'!G108)))</f>
        <v/>
      </c>
      <c r="DC114" s="370" t="str">
        <f ca="1">+IF(OFFSET('Sanitation Data'!$G$31,0,10*ROW('Sanitation Data'!G108))="","",OFFSET('Sanitation Data'!$G$31,0,10*ROW('Sanitation Data'!G108)))</f>
        <v/>
      </c>
      <c r="DD114" s="370" t="str">
        <f ca="1">+IF(OFFSET('Sanitation Data'!$G$32,0,10*ROW('Sanitation Data'!G108))="","",OFFSET('Sanitation Data'!$G$32,0,10*ROW('Sanitation Data'!G108)))</f>
        <v/>
      </c>
      <c r="DE114" s="370" t="str">
        <f ca="1">+IF(OFFSET('Sanitation Data'!$H$28,0,10*ROW('Sanitation Data'!H108))="","",OFFSET('Sanitation Data'!$H$28,0,10*ROW('Sanitation Data'!H108)))</f>
        <v/>
      </c>
      <c r="DF114" s="370" t="str">
        <f ca="1">+IF(OFFSET('Sanitation Data'!$H$29,0,10*ROW('Sanitation Data'!H108))="","",OFFSET('Sanitation Data'!$H$29,0,10*ROW('Sanitation Data'!H108)))</f>
        <v/>
      </c>
      <c r="DG114" s="370" t="str">
        <f ca="1">+IF(OFFSET('Sanitation Data'!$H$30,0,10*ROW('Sanitation Data'!H108))="","",OFFSET('Sanitation Data'!$H$30,0,10*ROW('Sanitation Data'!H108)))</f>
        <v/>
      </c>
      <c r="DH114" s="370" t="str">
        <f ca="1">+IF(OFFSET('Sanitation Data'!$H$31,0,10*ROW('Sanitation Data'!H108))="","",OFFSET('Sanitation Data'!$H$31,0,10*ROW('Sanitation Data'!H108)))</f>
        <v/>
      </c>
      <c r="DI114" s="370" t="str">
        <f ca="1">+IF(OFFSET('Sanitation Data'!$H$32,0,10*ROW('Sanitation Data'!H108))="","",OFFSET('Sanitation Data'!$H$32,0,10*ROW('Sanitation Data'!H108)))</f>
        <v/>
      </c>
      <c r="DJ114" s="370" t="str">
        <f ca="1">+IF(OFFSET('Sanitation Data'!$I$28,0,10*ROW('Sanitation Data'!I108))="","",OFFSET('Sanitation Data'!$I$28,0,10*ROW('Sanitation Data'!I108)))</f>
        <v/>
      </c>
      <c r="DK114" s="370" t="str">
        <f ca="1">+IF(OFFSET('Sanitation Data'!$I$29,0,10*ROW('Sanitation Data'!I108))="","",OFFSET('Sanitation Data'!$I$29,0,10*ROW('Sanitation Data'!I108)))</f>
        <v/>
      </c>
      <c r="DL114" s="370" t="str">
        <f ca="1">+IF(OFFSET('Sanitation Data'!$I$30,0,10*ROW('Sanitation Data'!I108))="","",OFFSET('Sanitation Data'!$I$30,0,10*ROW('Sanitation Data'!I108)))</f>
        <v/>
      </c>
      <c r="DM114" s="370" t="str">
        <f ca="1">+IF(OFFSET('Sanitation Data'!$I$31,0,10*ROW('Sanitation Data'!I108))="","",OFFSET('Sanitation Data'!$I$31,0,10*ROW('Sanitation Data'!I108)))</f>
        <v/>
      </c>
      <c r="DN114" s="370" t="str">
        <f ca="1">+IF(OFFSET('Sanitation Data'!$I$32,0,10*ROW('Sanitation Data'!I108))="","",OFFSET('Sanitation Data'!$I$32,0,10*ROW('Sanitation Data'!I108)))</f>
        <v/>
      </c>
      <c r="DO114" s="370" t="str">
        <f ca="1">+IF(OFFSET('Hygiene Data'!$D$11,0,10*ROW('Hygiene Data'!D108))="","",OFFSET('Hygiene Data'!$D$11,0,10*ROW('Hygiene Data'!D108)))</f>
        <v/>
      </c>
      <c r="DP114" s="370" t="str">
        <f ca="1">+IF(OFFSET('Hygiene Data'!$D$12,0,10*ROW('Hygiene Data'!D108))="","",OFFSET('Hygiene Data'!$D$12,0,10*ROW('Hygiene Data'!D108)))</f>
        <v/>
      </c>
      <c r="DQ114" s="370" t="str">
        <f ca="1">+IF(OFFSET('Hygiene Data'!$D$13,0,10*ROW('Hygiene Data'!D108))="","",OFFSET('Hygiene Data'!$D$13,0,10*ROW('Hygiene Data'!D108)))</f>
        <v/>
      </c>
      <c r="DR114" s="370" t="str">
        <f ca="1">+IF(OFFSET('Hygiene Data'!$E$11,0,10*ROW('Hygiene Data'!E108))="","",OFFSET('Hygiene Data'!$E$11,0,10*ROW('Hygiene Data'!E108)))</f>
        <v/>
      </c>
      <c r="DS114" s="370" t="str">
        <f ca="1">+IF(OFFSET('Hygiene Data'!$E$12,0,10*ROW('Hygiene Data'!E108))="","",OFFSET('Hygiene Data'!$E$12,0,10*ROW('Hygiene Data'!E108)))</f>
        <v/>
      </c>
      <c r="DT114" s="370" t="str">
        <f ca="1">+IF(OFFSET('Hygiene Data'!$E$13,0,10*ROW('Hygiene Data'!E108))="","",OFFSET('Hygiene Data'!$E$13,0,10*ROW('Hygiene Data'!E108)))</f>
        <v/>
      </c>
      <c r="DU114" s="370" t="str">
        <f ca="1">+IF(OFFSET('Hygiene Data'!$F$11,0,10*ROW('Hygiene Data'!F108))="","",OFFSET('Hygiene Data'!$F$11,0,10*ROW('Hygiene Data'!F108)))</f>
        <v/>
      </c>
      <c r="DV114" s="370" t="str">
        <f ca="1">+IF(OFFSET('Hygiene Data'!$F$12,0,10*ROW('Hygiene Data'!F108))="","",OFFSET('Hygiene Data'!$F$12,0,10*ROW('Hygiene Data'!F108)))</f>
        <v/>
      </c>
      <c r="DW114" s="370" t="str">
        <f ca="1">+IF(OFFSET('Hygiene Data'!$F$13,0,10*ROW('Hygiene Data'!F108))="","",OFFSET('Hygiene Data'!$F$13,0,10*ROW('Hygiene Data'!F108)))</f>
        <v/>
      </c>
      <c r="DX114" s="370" t="str">
        <f ca="1">+IF(OFFSET('Hygiene Data'!$G$11,0,10*ROW('Hygiene Data'!G108))="","",OFFSET('Hygiene Data'!$G$11,0,10*ROW('Hygiene Data'!G108)))</f>
        <v/>
      </c>
      <c r="DY114" s="370" t="str">
        <f ca="1">+IF(OFFSET('Hygiene Data'!$G$12,0,10*ROW('Hygiene Data'!G108))="","",OFFSET('Hygiene Data'!$G$12,0,10*ROW('Hygiene Data'!G108)))</f>
        <v/>
      </c>
      <c r="DZ114" s="370" t="str">
        <f ca="1">+IF(OFFSET('Hygiene Data'!$G$13,0,10*ROW('Hygiene Data'!G108))="","",OFFSET('Hygiene Data'!$G$13,0,10*ROW('Hygiene Data'!G108)))</f>
        <v/>
      </c>
      <c r="EA114" s="370" t="str">
        <f ca="1">+IF(OFFSET('Hygiene Data'!$H$11,0,10*ROW('Hygiene Data'!H108))="","",OFFSET('Hygiene Data'!$H$11,0,10*ROW('Hygiene Data'!H108)))</f>
        <v/>
      </c>
      <c r="EB114" s="370" t="str">
        <f ca="1">+IF(OFFSET('Hygiene Data'!$H$12,0,10*ROW('Hygiene Data'!H108))="","",OFFSET('Hygiene Data'!$H$12,0,10*ROW('Hygiene Data'!H108)))</f>
        <v/>
      </c>
      <c r="EC114" s="370" t="str">
        <f ca="1">+IF(OFFSET('Hygiene Data'!$H$13,0,10*ROW('Hygiene Data'!H108))="","",OFFSET('Hygiene Data'!$H$13,0,10*ROW('Hygiene Data'!H108)))</f>
        <v/>
      </c>
      <c r="ED114" s="370" t="str">
        <f ca="1">+IF(OFFSET('Hygiene Data'!$I$11,0,10*ROW('Hygiene Data'!I108))="","",OFFSET('Hygiene Data'!$I$11,0,10*ROW('Hygiene Data'!I108)))</f>
        <v/>
      </c>
      <c r="EE114" s="370" t="str">
        <f ca="1">+IF(OFFSET('Hygiene Data'!$I$12,0,10*ROW('Hygiene Data'!I108))="","",OFFSET('Hygiene Data'!$I$12,0,10*ROW('Hygiene Data'!I108)))</f>
        <v/>
      </c>
      <c r="EF114" s="370" t="str">
        <f ca="1">+IF(OFFSET('Hygiene Data'!$I$13,0,10*ROW('Hygiene Data'!I108))="","",OFFSET('Hygiene Data'!$I$13,0,10*ROW('Hygiene Data'!I108)))</f>
        <v/>
      </c>
    </row>
    <row r="115" spans="1:136" x14ac:dyDescent="0.25">
      <c r="A115" s="479" t="str">
        <f ca="1">+IF(OFFSET('Water Data'!$B$2,0,10*ROW('Water Data'!E109))="","",OFFSET('Water Data'!$B$2,0,10*ROW('Water Data'!E109)))</f>
        <v/>
      </c>
      <c r="B115" s="47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6" t="str">
        <f t="shared" ca="1" si="1"/>
        <v/>
      </c>
      <c r="D115" s="50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0" t="str">
        <f ca="1">+IF(OFFSET('Water Data'!$D$27,0,10*ROW('Water Data'!D109))="","",OFFSET('Water Data'!$D$27,0,10*ROW('Water Data'!D109)))</f>
        <v/>
      </c>
      <c r="BT115" s="370" t="str">
        <f ca="1">+IF(OFFSET('Water Data'!$D$28,0,10*ROW('Water Data'!D109))="","",OFFSET('Water Data'!$D$28,0,10*ROW('Water Data'!D109)))</f>
        <v/>
      </c>
      <c r="BU115" s="370" t="str">
        <f ca="1">+IF(OFFSET('Water Data'!$D$29,0,10*ROW('Water Data'!D109))="","",OFFSET('Water Data'!$D$29,0,10*ROW('Water Data'!D109)))</f>
        <v/>
      </c>
      <c r="BV115" s="370" t="str">
        <f ca="1">+IF(OFFSET('Water Data'!$E$27,0,10*ROW('Water Data'!E109))="","",OFFSET('Water Data'!$E$27,0,10*ROW('Water Data'!E109)))</f>
        <v/>
      </c>
      <c r="BW115" s="370" t="str">
        <f ca="1">+IF(OFFSET('Water Data'!$E$28,0,10*ROW('Water Data'!E109))="","",OFFSET('Water Data'!$E$28,0,10*ROW('Water Data'!E109)))</f>
        <v/>
      </c>
      <c r="BX115" s="370" t="str">
        <f ca="1">+IF(OFFSET('Water Data'!$E$29,0,10*ROW('Water Data'!E109))="","",OFFSET('Water Data'!$E$29,0,10*ROW('Water Data'!E109)))</f>
        <v/>
      </c>
      <c r="BY115" s="370" t="str">
        <f ca="1">+IF(OFFSET('Water Data'!$F$27,0,10*ROW('Water Data'!F109))="","",OFFSET('Water Data'!$F$27,0,10*ROW('Water Data'!F109)))</f>
        <v/>
      </c>
      <c r="BZ115" s="370" t="str">
        <f ca="1">+IF(OFFSET('Water Data'!$F$28,0,10*ROW('Water Data'!F109))="","",OFFSET('Water Data'!$F$28,0,10*ROW('Water Data'!F109)))</f>
        <v/>
      </c>
      <c r="CA115" s="370" t="str">
        <f ca="1">+IF(OFFSET('Water Data'!$F$29,0,10*ROW('Water Data'!F109))="","",OFFSET('Water Data'!$F$29,0,10*ROW('Water Data'!F109)))</f>
        <v/>
      </c>
      <c r="CB115" s="370" t="str">
        <f ca="1">+IF(OFFSET('Water Data'!$G$27,0,10*ROW('Water Data'!G109))="","",OFFSET('Water Data'!$G$27,0,10*ROW('Water Data'!G109)))</f>
        <v/>
      </c>
      <c r="CC115" s="370" t="str">
        <f ca="1">+IF(OFFSET('Water Data'!$G$28,0,10*ROW('Water Data'!G109))="","",OFFSET('Water Data'!$G$28,0,10*ROW('Water Data'!G109)))</f>
        <v/>
      </c>
      <c r="CD115" s="370" t="str">
        <f ca="1">+IF(OFFSET('Water Data'!$G$29,0,10*ROW('Water Data'!G109))="","",OFFSET('Water Data'!$G$29,0,10*ROW('Water Data'!G109)))</f>
        <v/>
      </c>
      <c r="CE115" s="370" t="str">
        <f ca="1">+IF(OFFSET('Water Data'!$H$27,0,10*ROW('Water Data'!H109))="","",OFFSET('Water Data'!$H$27,0,10*ROW('Water Data'!H109)))</f>
        <v/>
      </c>
      <c r="CF115" s="370" t="str">
        <f ca="1">+IF(OFFSET('Water Data'!$H$28,0,10*ROW('Water Data'!H109))="","",OFFSET('Water Data'!$H$28,0,10*ROW('Water Data'!H109)))</f>
        <v/>
      </c>
      <c r="CG115" s="370" t="str">
        <f ca="1">+IF(OFFSET('Water Data'!$H$29,0,10*ROW('Water Data'!H109))="","",OFFSET('Water Data'!$H$29,0,10*ROW('Water Data'!H109)))</f>
        <v/>
      </c>
      <c r="CH115" s="370" t="str">
        <f ca="1">+IF(OFFSET('Water Data'!$I$27,0,10*ROW('Water Data'!I109))="","",OFFSET('Water Data'!$I$27,0,10*ROW('Water Data'!I109)))</f>
        <v/>
      </c>
      <c r="CI115" s="370" t="str">
        <f ca="1">+IF(OFFSET('Water Data'!$I$28,0,10*ROW('Water Data'!I109))="","",OFFSET('Water Data'!$I$28,0,10*ROW('Water Data'!I109)))</f>
        <v/>
      </c>
      <c r="CJ115" s="370" t="str">
        <f ca="1">+IF(OFFSET('Water Data'!$I$29,0,10*ROW('Water Data'!I109))="","",OFFSET('Water Data'!$I$29,0,10*ROW('Water Data'!I109)))</f>
        <v/>
      </c>
      <c r="CK115" s="370" t="str">
        <f ca="1">+IF(OFFSET('Sanitation Data'!$D$28,0,10*ROW('Sanitation Data'!D109))="","",OFFSET('Sanitation Data'!$D$28,0,10*ROW('Sanitation Data'!D109)))</f>
        <v/>
      </c>
      <c r="CL115" s="370" t="str">
        <f ca="1">+IF(OFFSET('Sanitation Data'!$D$29,0,10*ROW('Sanitation Data'!D109))="","",OFFSET('Sanitation Data'!$D$29,0,10*ROW('Sanitation Data'!D109)))</f>
        <v/>
      </c>
      <c r="CM115" s="370" t="str">
        <f ca="1">+IF(OFFSET('Sanitation Data'!$D$30,0,10*ROW('Sanitation Data'!D109))="","",OFFSET('Sanitation Data'!$D$30,0,10*ROW('Sanitation Data'!D109)))</f>
        <v/>
      </c>
      <c r="CN115" s="370" t="str">
        <f ca="1">+IF(OFFSET('Sanitation Data'!$D$31,0,10*ROW('Sanitation Data'!D109))="","",OFFSET('Sanitation Data'!$D$31,0,10*ROW('Sanitation Data'!D109)))</f>
        <v/>
      </c>
      <c r="CO115" s="370" t="str">
        <f ca="1">+IF(OFFSET('Sanitation Data'!$D$32,0,10*ROW('Sanitation Data'!D109))="","",OFFSET('Sanitation Data'!$D$32,0,10*ROW('Sanitation Data'!D109)))</f>
        <v/>
      </c>
      <c r="CP115" s="370" t="str">
        <f ca="1">+IF(OFFSET('Sanitation Data'!$E$28,0,10*ROW('Sanitation Data'!E109))="","",OFFSET('Sanitation Data'!$E$28,0,10*ROW('Sanitation Data'!E109)))</f>
        <v/>
      </c>
      <c r="CQ115" s="370" t="str">
        <f ca="1">+IF(OFFSET('Sanitation Data'!$E$29,0,10*ROW('Sanitation Data'!E109))="","",OFFSET('Sanitation Data'!$E$29,0,10*ROW('Sanitation Data'!E109)))</f>
        <v/>
      </c>
      <c r="CR115" s="370" t="str">
        <f ca="1">+IF(OFFSET('Sanitation Data'!$E$30,0,10*ROW('Sanitation Data'!E109))="","",OFFSET('Sanitation Data'!$E$30,0,10*ROW('Sanitation Data'!E109)))</f>
        <v/>
      </c>
      <c r="CS115" s="370" t="str">
        <f ca="1">+IF(OFFSET('Sanitation Data'!$E$31,0,10*ROW('Sanitation Data'!E109))="","",OFFSET('Sanitation Data'!$E$31,0,10*ROW('Sanitation Data'!E109)))</f>
        <v/>
      </c>
      <c r="CT115" s="370" t="str">
        <f ca="1">+IF(OFFSET('Sanitation Data'!$E$32,0,10*ROW('Sanitation Data'!E109))="","",OFFSET('Sanitation Data'!$E$32,0,10*ROW('Sanitation Data'!E109)))</f>
        <v/>
      </c>
      <c r="CU115" s="370" t="str">
        <f ca="1">+IF(OFFSET('Sanitation Data'!$F$28,0,10*ROW('Sanitation Data'!F109))="","",OFFSET('Sanitation Data'!$F$28,0,10*ROW('Sanitation Data'!F109)))</f>
        <v/>
      </c>
      <c r="CV115" s="370" t="str">
        <f ca="1">+IF(OFFSET('Sanitation Data'!$F$29,0,10*ROW('Sanitation Data'!F109))="","",OFFSET('Sanitation Data'!$F$29,0,10*ROW('Sanitation Data'!F109)))</f>
        <v/>
      </c>
      <c r="CW115" s="370" t="str">
        <f ca="1">+IF(OFFSET('Sanitation Data'!$F$30,0,10*ROW('Sanitation Data'!F109))="","",OFFSET('Sanitation Data'!$F$30,0,10*ROW('Sanitation Data'!F109)))</f>
        <v/>
      </c>
      <c r="CX115" s="370" t="str">
        <f ca="1">+IF(OFFSET('Sanitation Data'!$F$31,0,10*ROW('Sanitation Data'!F109))="","",OFFSET('Sanitation Data'!$F$31,0,10*ROW('Sanitation Data'!F109)))</f>
        <v/>
      </c>
      <c r="CY115" s="370" t="str">
        <f ca="1">+IF(OFFSET('Sanitation Data'!$F$32,0,10*ROW('Sanitation Data'!F109))="","",OFFSET('Sanitation Data'!$F$32,0,10*ROW('Sanitation Data'!F109)))</f>
        <v/>
      </c>
      <c r="CZ115" s="370" t="str">
        <f ca="1">+IF(OFFSET('Sanitation Data'!$G$28,0,10*ROW('Sanitation Data'!G109))="","",OFFSET('Sanitation Data'!$G$28,0,10*ROW('Sanitation Data'!G109)))</f>
        <v/>
      </c>
      <c r="DA115" s="370" t="str">
        <f ca="1">+IF(OFFSET('Sanitation Data'!$G$29,0,10*ROW('Sanitation Data'!G109))="","",OFFSET('Sanitation Data'!$G$29,0,10*ROW('Sanitation Data'!G109)))</f>
        <v/>
      </c>
      <c r="DB115" s="370" t="str">
        <f ca="1">+IF(OFFSET('Sanitation Data'!$G$30,0,10*ROW('Sanitation Data'!G109))="","",OFFSET('Sanitation Data'!$G$30,0,10*ROW('Sanitation Data'!G109)))</f>
        <v/>
      </c>
      <c r="DC115" s="370" t="str">
        <f ca="1">+IF(OFFSET('Sanitation Data'!$G$31,0,10*ROW('Sanitation Data'!G109))="","",OFFSET('Sanitation Data'!$G$31,0,10*ROW('Sanitation Data'!G109)))</f>
        <v/>
      </c>
      <c r="DD115" s="370" t="str">
        <f ca="1">+IF(OFFSET('Sanitation Data'!$G$32,0,10*ROW('Sanitation Data'!G109))="","",OFFSET('Sanitation Data'!$G$32,0,10*ROW('Sanitation Data'!G109)))</f>
        <v/>
      </c>
      <c r="DE115" s="370" t="str">
        <f ca="1">+IF(OFFSET('Sanitation Data'!$H$28,0,10*ROW('Sanitation Data'!H109))="","",OFFSET('Sanitation Data'!$H$28,0,10*ROW('Sanitation Data'!H109)))</f>
        <v/>
      </c>
      <c r="DF115" s="370" t="str">
        <f ca="1">+IF(OFFSET('Sanitation Data'!$H$29,0,10*ROW('Sanitation Data'!H109))="","",OFFSET('Sanitation Data'!$H$29,0,10*ROW('Sanitation Data'!H109)))</f>
        <v/>
      </c>
      <c r="DG115" s="370" t="str">
        <f ca="1">+IF(OFFSET('Sanitation Data'!$H$30,0,10*ROW('Sanitation Data'!H109))="","",OFFSET('Sanitation Data'!$H$30,0,10*ROW('Sanitation Data'!H109)))</f>
        <v/>
      </c>
      <c r="DH115" s="370" t="str">
        <f ca="1">+IF(OFFSET('Sanitation Data'!$H$31,0,10*ROW('Sanitation Data'!H109))="","",OFFSET('Sanitation Data'!$H$31,0,10*ROW('Sanitation Data'!H109)))</f>
        <v/>
      </c>
      <c r="DI115" s="370" t="str">
        <f ca="1">+IF(OFFSET('Sanitation Data'!$H$32,0,10*ROW('Sanitation Data'!H109))="","",OFFSET('Sanitation Data'!$H$32,0,10*ROW('Sanitation Data'!H109)))</f>
        <v/>
      </c>
      <c r="DJ115" s="370" t="str">
        <f ca="1">+IF(OFFSET('Sanitation Data'!$I$28,0,10*ROW('Sanitation Data'!I109))="","",OFFSET('Sanitation Data'!$I$28,0,10*ROW('Sanitation Data'!I109)))</f>
        <v/>
      </c>
      <c r="DK115" s="370" t="str">
        <f ca="1">+IF(OFFSET('Sanitation Data'!$I$29,0,10*ROW('Sanitation Data'!I109))="","",OFFSET('Sanitation Data'!$I$29,0,10*ROW('Sanitation Data'!I109)))</f>
        <v/>
      </c>
      <c r="DL115" s="370" t="str">
        <f ca="1">+IF(OFFSET('Sanitation Data'!$I$30,0,10*ROW('Sanitation Data'!I109))="","",OFFSET('Sanitation Data'!$I$30,0,10*ROW('Sanitation Data'!I109)))</f>
        <v/>
      </c>
      <c r="DM115" s="370" t="str">
        <f ca="1">+IF(OFFSET('Sanitation Data'!$I$31,0,10*ROW('Sanitation Data'!I109))="","",OFFSET('Sanitation Data'!$I$31,0,10*ROW('Sanitation Data'!I109)))</f>
        <v/>
      </c>
      <c r="DN115" s="370" t="str">
        <f ca="1">+IF(OFFSET('Sanitation Data'!$I$32,0,10*ROW('Sanitation Data'!I109))="","",OFFSET('Sanitation Data'!$I$32,0,10*ROW('Sanitation Data'!I109)))</f>
        <v/>
      </c>
      <c r="DO115" s="370" t="str">
        <f ca="1">+IF(OFFSET('Hygiene Data'!$D$11,0,10*ROW('Hygiene Data'!D109))="","",OFFSET('Hygiene Data'!$D$11,0,10*ROW('Hygiene Data'!D109)))</f>
        <v/>
      </c>
      <c r="DP115" s="370" t="str">
        <f ca="1">+IF(OFFSET('Hygiene Data'!$D$12,0,10*ROW('Hygiene Data'!D109))="","",OFFSET('Hygiene Data'!$D$12,0,10*ROW('Hygiene Data'!D109)))</f>
        <v/>
      </c>
      <c r="DQ115" s="370" t="str">
        <f ca="1">+IF(OFFSET('Hygiene Data'!$D$13,0,10*ROW('Hygiene Data'!D109))="","",OFFSET('Hygiene Data'!$D$13,0,10*ROW('Hygiene Data'!D109)))</f>
        <v/>
      </c>
      <c r="DR115" s="370" t="str">
        <f ca="1">+IF(OFFSET('Hygiene Data'!$E$11,0,10*ROW('Hygiene Data'!E109))="","",OFFSET('Hygiene Data'!$E$11,0,10*ROW('Hygiene Data'!E109)))</f>
        <v/>
      </c>
      <c r="DS115" s="370" t="str">
        <f ca="1">+IF(OFFSET('Hygiene Data'!$E$12,0,10*ROW('Hygiene Data'!E109))="","",OFFSET('Hygiene Data'!$E$12,0,10*ROW('Hygiene Data'!E109)))</f>
        <v/>
      </c>
      <c r="DT115" s="370" t="str">
        <f ca="1">+IF(OFFSET('Hygiene Data'!$E$13,0,10*ROW('Hygiene Data'!E109))="","",OFFSET('Hygiene Data'!$E$13,0,10*ROW('Hygiene Data'!E109)))</f>
        <v/>
      </c>
      <c r="DU115" s="370" t="str">
        <f ca="1">+IF(OFFSET('Hygiene Data'!$F$11,0,10*ROW('Hygiene Data'!F109))="","",OFFSET('Hygiene Data'!$F$11,0,10*ROW('Hygiene Data'!F109)))</f>
        <v/>
      </c>
      <c r="DV115" s="370" t="str">
        <f ca="1">+IF(OFFSET('Hygiene Data'!$F$12,0,10*ROW('Hygiene Data'!F109))="","",OFFSET('Hygiene Data'!$F$12,0,10*ROW('Hygiene Data'!F109)))</f>
        <v/>
      </c>
      <c r="DW115" s="370" t="str">
        <f ca="1">+IF(OFFSET('Hygiene Data'!$F$13,0,10*ROW('Hygiene Data'!F109))="","",OFFSET('Hygiene Data'!$F$13,0,10*ROW('Hygiene Data'!F109)))</f>
        <v/>
      </c>
      <c r="DX115" s="370" t="str">
        <f ca="1">+IF(OFFSET('Hygiene Data'!$G$11,0,10*ROW('Hygiene Data'!G109))="","",OFFSET('Hygiene Data'!$G$11,0,10*ROW('Hygiene Data'!G109)))</f>
        <v/>
      </c>
      <c r="DY115" s="370" t="str">
        <f ca="1">+IF(OFFSET('Hygiene Data'!$G$12,0,10*ROW('Hygiene Data'!G109))="","",OFFSET('Hygiene Data'!$G$12,0,10*ROW('Hygiene Data'!G109)))</f>
        <v/>
      </c>
      <c r="DZ115" s="370" t="str">
        <f ca="1">+IF(OFFSET('Hygiene Data'!$G$13,0,10*ROW('Hygiene Data'!G109))="","",OFFSET('Hygiene Data'!$G$13,0,10*ROW('Hygiene Data'!G109)))</f>
        <v/>
      </c>
      <c r="EA115" s="370" t="str">
        <f ca="1">+IF(OFFSET('Hygiene Data'!$H$11,0,10*ROW('Hygiene Data'!H109))="","",OFFSET('Hygiene Data'!$H$11,0,10*ROW('Hygiene Data'!H109)))</f>
        <v/>
      </c>
      <c r="EB115" s="370" t="str">
        <f ca="1">+IF(OFFSET('Hygiene Data'!$H$12,0,10*ROW('Hygiene Data'!H109))="","",OFFSET('Hygiene Data'!$H$12,0,10*ROW('Hygiene Data'!H109)))</f>
        <v/>
      </c>
      <c r="EC115" s="370" t="str">
        <f ca="1">+IF(OFFSET('Hygiene Data'!$H$13,0,10*ROW('Hygiene Data'!H109))="","",OFFSET('Hygiene Data'!$H$13,0,10*ROW('Hygiene Data'!H109)))</f>
        <v/>
      </c>
      <c r="ED115" s="370" t="str">
        <f ca="1">+IF(OFFSET('Hygiene Data'!$I$11,0,10*ROW('Hygiene Data'!I109))="","",OFFSET('Hygiene Data'!$I$11,0,10*ROW('Hygiene Data'!I109)))</f>
        <v/>
      </c>
      <c r="EE115" s="370" t="str">
        <f ca="1">+IF(OFFSET('Hygiene Data'!$I$12,0,10*ROW('Hygiene Data'!I109))="","",OFFSET('Hygiene Data'!$I$12,0,10*ROW('Hygiene Data'!I109)))</f>
        <v/>
      </c>
      <c r="EF115" s="370" t="str">
        <f ca="1">+IF(OFFSET('Hygiene Data'!$I$13,0,10*ROW('Hygiene Data'!I109))="","",OFFSET('Hygiene Data'!$I$13,0,10*ROW('Hygiene Data'!I109)))</f>
        <v/>
      </c>
    </row>
    <row r="116" spans="1:136" x14ac:dyDescent="0.25">
      <c r="A116" s="479" t="str">
        <f ca="1">+IF(OFFSET('Water Data'!$B$2,0,10*ROW('Water Data'!E110))="","",OFFSET('Water Data'!$B$2,0,10*ROW('Water Data'!E110)))</f>
        <v/>
      </c>
      <c r="B116" s="47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6" t="str">
        <f t="shared" ca="1" si="1"/>
        <v/>
      </c>
      <c r="D116" s="50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0" t="str">
        <f ca="1">+IF(OFFSET('Water Data'!$D$27,0,10*ROW('Water Data'!D110))="","",OFFSET('Water Data'!$D$27,0,10*ROW('Water Data'!D110)))</f>
        <v/>
      </c>
      <c r="BT116" s="370" t="str">
        <f ca="1">+IF(OFFSET('Water Data'!$D$28,0,10*ROW('Water Data'!D110))="","",OFFSET('Water Data'!$D$28,0,10*ROW('Water Data'!D110)))</f>
        <v/>
      </c>
      <c r="BU116" s="370" t="str">
        <f ca="1">+IF(OFFSET('Water Data'!$D$29,0,10*ROW('Water Data'!D110))="","",OFFSET('Water Data'!$D$29,0,10*ROW('Water Data'!D110)))</f>
        <v/>
      </c>
      <c r="BV116" s="370" t="str">
        <f ca="1">+IF(OFFSET('Water Data'!$E$27,0,10*ROW('Water Data'!E110))="","",OFFSET('Water Data'!$E$27,0,10*ROW('Water Data'!E110)))</f>
        <v/>
      </c>
      <c r="BW116" s="370" t="str">
        <f ca="1">+IF(OFFSET('Water Data'!$E$28,0,10*ROW('Water Data'!E110))="","",OFFSET('Water Data'!$E$28,0,10*ROW('Water Data'!E110)))</f>
        <v/>
      </c>
      <c r="BX116" s="370" t="str">
        <f ca="1">+IF(OFFSET('Water Data'!$E$29,0,10*ROW('Water Data'!E110))="","",OFFSET('Water Data'!$E$29,0,10*ROW('Water Data'!E110)))</f>
        <v/>
      </c>
      <c r="BY116" s="370" t="str">
        <f ca="1">+IF(OFFSET('Water Data'!$F$27,0,10*ROW('Water Data'!F110))="","",OFFSET('Water Data'!$F$27,0,10*ROW('Water Data'!F110)))</f>
        <v/>
      </c>
      <c r="BZ116" s="370" t="str">
        <f ca="1">+IF(OFFSET('Water Data'!$F$28,0,10*ROW('Water Data'!F110))="","",OFFSET('Water Data'!$F$28,0,10*ROW('Water Data'!F110)))</f>
        <v/>
      </c>
      <c r="CA116" s="370" t="str">
        <f ca="1">+IF(OFFSET('Water Data'!$F$29,0,10*ROW('Water Data'!F110))="","",OFFSET('Water Data'!$F$29,0,10*ROW('Water Data'!F110)))</f>
        <v/>
      </c>
      <c r="CB116" s="370" t="str">
        <f ca="1">+IF(OFFSET('Water Data'!$G$27,0,10*ROW('Water Data'!G110))="","",OFFSET('Water Data'!$G$27,0,10*ROW('Water Data'!G110)))</f>
        <v/>
      </c>
      <c r="CC116" s="370" t="str">
        <f ca="1">+IF(OFFSET('Water Data'!$G$28,0,10*ROW('Water Data'!G110))="","",OFFSET('Water Data'!$G$28,0,10*ROW('Water Data'!G110)))</f>
        <v/>
      </c>
      <c r="CD116" s="370" t="str">
        <f ca="1">+IF(OFFSET('Water Data'!$G$29,0,10*ROW('Water Data'!G110))="","",OFFSET('Water Data'!$G$29,0,10*ROW('Water Data'!G110)))</f>
        <v/>
      </c>
      <c r="CE116" s="370" t="str">
        <f ca="1">+IF(OFFSET('Water Data'!$H$27,0,10*ROW('Water Data'!H110))="","",OFFSET('Water Data'!$H$27,0,10*ROW('Water Data'!H110)))</f>
        <v/>
      </c>
      <c r="CF116" s="370" t="str">
        <f ca="1">+IF(OFFSET('Water Data'!$H$28,0,10*ROW('Water Data'!H110))="","",OFFSET('Water Data'!$H$28,0,10*ROW('Water Data'!H110)))</f>
        <v/>
      </c>
      <c r="CG116" s="370" t="str">
        <f ca="1">+IF(OFFSET('Water Data'!$H$29,0,10*ROW('Water Data'!H110))="","",OFFSET('Water Data'!$H$29,0,10*ROW('Water Data'!H110)))</f>
        <v/>
      </c>
      <c r="CH116" s="370" t="str">
        <f ca="1">+IF(OFFSET('Water Data'!$I$27,0,10*ROW('Water Data'!I110))="","",OFFSET('Water Data'!$I$27,0,10*ROW('Water Data'!I110)))</f>
        <v/>
      </c>
      <c r="CI116" s="370" t="str">
        <f ca="1">+IF(OFFSET('Water Data'!$I$28,0,10*ROW('Water Data'!I110))="","",OFFSET('Water Data'!$I$28,0,10*ROW('Water Data'!I110)))</f>
        <v/>
      </c>
      <c r="CJ116" s="370" t="str">
        <f ca="1">+IF(OFFSET('Water Data'!$I$29,0,10*ROW('Water Data'!I110))="","",OFFSET('Water Data'!$I$29,0,10*ROW('Water Data'!I110)))</f>
        <v/>
      </c>
      <c r="CK116" s="370" t="str">
        <f ca="1">+IF(OFFSET('Sanitation Data'!$D$28,0,10*ROW('Sanitation Data'!D110))="","",OFFSET('Sanitation Data'!$D$28,0,10*ROW('Sanitation Data'!D110)))</f>
        <v/>
      </c>
      <c r="CL116" s="370" t="str">
        <f ca="1">+IF(OFFSET('Sanitation Data'!$D$29,0,10*ROW('Sanitation Data'!D110))="","",OFFSET('Sanitation Data'!$D$29,0,10*ROW('Sanitation Data'!D110)))</f>
        <v/>
      </c>
      <c r="CM116" s="370" t="str">
        <f ca="1">+IF(OFFSET('Sanitation Data'!$D$30,0,10*ROW('Sanitation Data'!D110))="","",OFFSET('Sanitation Data'!$D$30,0,10*ROW('Sanitation Data'!D110)))</f>
        <v/>
      </c>
      <c r="CN116" s="370" t="str">
        <f ca="1">+IF(OFFSET('Sanitation Data'!$D$31,0,10*ROW('Sanitation Data'!D110))="","",OFFSET('Sanitation Data'!$D$31,0,10*ROW('Sanitation Data'!D110)))</f>
        <v/>
      </c>
      <c r="CO116" s="370" t="str">
        <f ca="1">+IF(OFFSET('Sanitation Data'!$D$32,0,10*ROW('Sanitation Data'!D110))="","",OFFSET('Sanitation Data'!$D$32,0,10*ROW('Sanitation Data'!D110)))</f>
        <v/>
      </c>
      <c r="CP116" s="370" t="str">
        <f ca="1">+IF(OFFSET('Sanitation Data'!$E$28,0,10*ROW('Sanitation Data'!E110))="","",OFFSET('Sanitation Data'!$E$28,0,10*ROW('Sanitation Data'!E110)))</f>
        <v/>
      </c>
      <c r="CQ116" s="370" t="str">
        <f ca="1">+IF(OFFSET('Sanitation Data'!$E$29,0,10*ROW('Sanitation Data'!E110))="","",OFFSET('Sanitation Data'!$E$29,0,10*ROW('Sanitation Data'!E110)))</f>
        <v/>
      </c>
      <c r="CR116" s="370" t="str">
        <f ca="1">+IF(OFFSET('Sanitation Data'!$E$30,0,10*ROW('Sanitation Data'!E110))="","",OFFSET('Sanitation Data'!$E$30,0,10*ROW('Sanitation Data'!E110)))</f>
        <v/>
      </c>
      <c r="CS116" s="370" t="str">
        <f ca="1">+IF(OFFSET('Sanitation Data'!$E$31,0,10*ROW('Sanitation Data'!E110))="","",OFFSET('Sanitation Data'!$E$31,0,10*ROW('Sanitation Data'!E110)))</f>
        <v/>
      </c>
      <c r="CT116" s="370" t="str">
        <f ca="1">+IF(OFFSET('Sanitation Data'!$E$32,0,10*ROW('Sanitation Data'!E110))="","",OFFSET('Sanitation Data'!$E$32,0,10*ROW('Sanitation Data'!E110)))</f>
        <v/>
      </c>
      <c r="CU116" s="370" t="str">
        <f ca="1">+IF(OFFSET('Sanitation Data'!$F$28,0,10*ROW('Sanitation Data'!F110))="","",OFFSET('Sanitation Data'!$F$28,0,10*ROW('Sanitation Data'!F110)))</f>
        <v/>
      </c>
      <c r="CV116" s="370" t="str">
        <f ca="1">+IF(OFFSET('Sanitation Data'!$F$29,0,10*ROW('Sanitation Data'!F110))="","",OFFSET('Sanitation Data'!$F$29,0,10*ROW('Sanitation Data'!F110)))</f>
        <v/>
      </c>
      <c r="CW116" s="370" t="str">
        <f ca="1">+IF(OFFSET('Sanitation Data'!$F$30,0,10*ROW('Sanitation Data'!F110))="","",OFFSET('Sanitation Data'!$F$30,0,10*ROW('Sanitation Data'!F110)))</f>
        <v/>
      </c>
      <c r="CX116" s="370" t="str">
        <f ca="1">+IF(OFFSET('Sanitation Data'!$F$31,0,10*ROW('Sanitation Data'!F110))="","",OFFSET('Sanitation Data'!$F$31,0,10*ROW('Sanitation Data'!F110)))</f>
        <v/>
      </c>
      <c r="CY116" s="370" t="str">
        <f ca="1">+IF(OFFSET('Sanitation Data'!$F$32,0,10*ROW('Sanitation Data'!F110))="","",OFFSET('Sanitation Data'!$F$32,0,10*ROW('Sanitation Data'!F110)))</f>
        <v/>
      </c>
      <c r="CZ116" s="370" t="str">
        <f ca="1">+IF(OFFSET('Sanitation Data'!$G$28,0,10*ROW('Sanitation Data'!G110))="","",OFFSET('Sanitation Data'!$G$28,0,10*ROW('Sanitation Data'!G110)))</f>
        <v/>
      </c>
      <c r="DA116" s="370" t="str">
        <f ca="1">+IF(OFFSET('Sanitation Data'!$G$29,0,10*ROW('Sanitation Data'!G110))="","",OFFSET('Sanitation Data'!$G$29,0,10*ROW('Sanitation Data'!G110)))</f>
        <v/>
      </c>
      <c r="DB116" s="370" t="str">
        <f ca="1">+IF(OFFSET('Sanitation Data'!$G$30,0,10*ROW('Sanitation Data'!G110))="","",OFFSET('Sanitation Data'!$G$30,0,10*ROW('Sanitation Data'!G110)))</f>
        <v/>
      </c>
      <c r="DC116" s="370" t="str">
        <f ca="1">+IF(OFFSET('Sanitation Data'!$G$31,0,10*ROW('Sanitation Data'!G110))="","",OFFSET('Sanitation Data'!$G$31,0,10*ROW('Sanitation Data'!G110)))</f>
        <v/>
      </c>
      <c r="DD116" s="370" t="str">
        <f ca="1">+IF(OFFSET('Sanitation Data'!$G$32,0,10*ROW('Sanitation Data'!G110))="","",OFFSET('Sanitation Data'!$G$32,0,10*ROW('Sanitation Data'!G110)))</f>
        <v/>
      </c>
      <c r="DE116" s="370" t="str">
        <f ca="1">+IF(OFFSET('Sanitation Data'!$H$28,0,10*ROW('Sanitation Data'!H110))="","",OFFSET('Sanitation Data'!$H$28,0,10*ROW('Sanitation Data'!H110)))</f>
        <v/>
      </c>
      <c r="DF116" s="370" t="str">
        <f ca="1">+IF(OFFSET('Sanitation Data'!$H$29,0,10*ROW('Sanitation Data'!H110))="","",OFFSET('Sanitation Data'!$H$29,0,10*ROW('Sanitation Data'!H110)))</f>
        <v/>
      </c>
      <c r="DG116" s="370" t="str">
        <f ca="1">+IF(OFFSET('Sanitation Data'!$H$30,0,10*ROW('Sanitation Data'!H110))="","",OFFSET('Sanitation Data'!$H$30,0,10*ROW('Sanitation Data'!H110)))</f>
        <v/>
      </c>
      <c r="DH116" s="370" t="str">
        <f ca="1">+IF(OFFSET('Sanitation Data'!$H$31,0,10*ROW('Sanitation Data'!H110))="","",OFFSET('Sanitation Data'!$H$31,0,10*ROW('Sanitation Data'!H110)))</f>
        <v/>
      </c>
      <c r="DI116" s="370" t="str">
        <f ca="1">+IF(OFFSET('Sanitation Data'!$H$32,0,10*ROW('Sanitation Data'!H110))="","",OFFSET('Sanitation Data'!$H$32,0,10*ROW('Sanitation Data'!H110)))</f>
        <v/>
      </c>
      <c r="DJ116" s="370" t="str">
        <f ca="1">+IF(OFFSET('Sanitation Data'!$I$28,0,10*ROW('Sanitation Data'!I110))="","",OFFSET('Sanitation Data'!$I$28,0,10*ROW('Sanitation Data'!I110)))</f>
        <v/>
      </c>
      <c r="DK116" s="370" t="str">
        <f ca="1">+IF(OFFSET('Sanitation Data'!$I$29,0,10*ROW('Sanitation Data'!I110))="","",OFFSET('Sanitation Data'!$I$29,0,10*ROW('Sanitation Data'!I110)))</f>
        <v/>
      </c>
      <c r="DL116" s="370" t="str">
        <f ca="1">+IF(OFFSET('Sanitation Data'!$I$30,0,10*ROW('Sanitation Data'!I110))="","",OFFSET('Sanitation Data'!$I$30,0,10*ROW('Sanitation Data'!I110)))</f>
        <v/>
      </c>
      <c r="DM116" s="370" t="str">
        <f ca="1">+IF(OFFSET('Sanitation Data'!$I$31,0,10*ROW('Sanitation Data'!I110))="","",OFFSET('Sanitation Data'!$I$31,0,10*ROW('Sanitation Data'!I110)))</f>
        <v/>
      </c>
      <c r="DN116" s="370" t="str">
        <f ca="1">+IF(OFFSET('Sanitation Data'!$I$32,0,10*ROW('Sanitation Data'!I110))="","",OFFSET('Sanitation Data'!$I$32,0,10*ROW('Sanitation Data'!I110)))</f>
        <v/>
      </c>
      <c r="DO116" s="370" t="str">
        <f ca="1">+IF(OFFSET('Hygiene Data'!$D$11,0,10*ROW('Hygiene Data'!D110))="","",OFFSET('Hygiene Data'!$D$11,0,10*ROW('Hygiene Data'!D110)))</f>
        <v/>
      </c>
      <c r="DP116" s="370" t="str">
        <f ca="1">+IF(OFFSET('Hygiene Data'!$D$12,0,10*ROW('Hygiene Data'!D110))="","",OFFSET('Hygiene Data'!$D$12,0,10*ROW('Hygiene Data'!D110)))</f>
        <v/>
      </c>
      <c r="DQ116" s="370" t="str">
        <f ca="1">+IF(OFFSET('Hygiene Data'!$D$13,0,10*ROW('Hygiene Data'!D110))="","",OFFSET('Hygiene Data'!$D$13,0,10*ROW('Hygiene Data'!D110)))</f>
        <v/>
      </c>
      <c r="DR116" s="370" t="str">
        <f ca="1">+IF(OFFSET('Hygiene Data'!$E$11,0,10*ROW('Hygiene Data'!E110))="","",OFFSET('Hygiene Data'!$E$11,0,10*ROW('Hygiene Data'!E110)))</f>
        <v/>
      </c>
      <c r="DS116" s="370" t="str">
        <f ca="1">+IF(OFFSET('Hygiene Data'!$E$12,0,10*ROW('Hygiene Data'!E110))="","",OFFSET('Hygiene Data'!$E$12,0,10*ROW('Hygiene Data'!E110)))</f>
        <v/>
      </c>
      <c r="DT116" s="370" t="str">
        <f ca="1">+IF(OFFSET('Hygiene Data'!$E$13,0,10*ROW('Hygiene Data'!E110))="","",OFFSET('Hygiene Data'!$E$13,0,10*ROW('Hygiene Data'!E110)))</f>
        <v/>
      </c>
      <c r="DU116" s="370" t="str">
        <f ca="1">+IF(OFFSET('Hygiene Data'!$F$11,0,10*ROW('Hygiene Data'!F110))="","",OFFSET('Hygiene Data'!$F$11,0,10*ROW('Hygiene Data'!F110)))</f>
        <v/>
      </c>
      <c r="DV116" s="370" t="str">
        <f ca="1">+IF(OFFSET('Hygiene Data'!$F$12,0,10*ROW('Hygiene Data'!F110))="","",OFFSET('Hygiene Data'!$F$12,0,10*ROW('Hygiene Data'!F110)))</f>
        <v/>
      </c>
      <c r="DW116" s="370" t="str">
        <f ca="1">+IF(OFFSET('Hygiene Data'!$F$13,0,10*ROW('Hygiene Data'!F110))="","",OFFSET('Hygiene Data'!$F$13,0,10*ROW('Hygiene Data'!F110)))</f>
        <v/>
      </c>
      <c r="DX116" s="370" t="str">
        <f ca="1">+IF(OFFSET('Hygiene Data'!$G$11,0,10*ROW('Hygiene Data'!G110))="","",OFFSET('Hygiene Data'!$G$11,0,10*ROW('Hygiene Data'!G110)))</f>
        <v/>
      </c>
      <c r="DY116" s="370" t="str">
        <f ca="1">+IF(OFFSET('Hygiene Data'!$G$12,0,10*ROW('Hygiene Data'!G110))="","",OFFSET('Hygiene Data'!$G$12,0,10*ROW('Hygiene Data'!G110)))</f>
        <v/>
      </c>
      <c r="DZ116" s="370" t="str">
        <f ca="1">+IF(OFFSET('Hygiene Data'!$G$13,0,10*ROW('Hygiene Data'!G110))="","",OFFSET('Hygiene Data'!$G$13,0,10*ROW('Hygiene Data'!G110)))</f>
        <v/>
      </c>
      <c r="EA116" s="370" t="str">
        <f ca="1">+IF(OFFSET('Hygiene Data'!$H$11,0,10*ROW('Hygiene Data'!H110))="","",OFFSET('Hygiene Data'!$H$11,0,10*ROW('Hygiene Data'!H110)))</f>
        <v/>
      </c>
      <c r="EB116" s="370" t="str">
        <f ca="1">+IF(OFFSET('Hygiene Data'!$H$12,0,10*ROW('Hygiene Data'!H110))="","",OFFSET('Hygiene Data'!$H$12,0,10*ROW('Hygiene Data'!H110)))</f>
        <v/>
      </c>
      <c r="EC116" s="370" t="str">
        <f ca="1">+IF(OFFSET('Hygiene Data'!$H$13,0,10*ROW('Hygiene Data'!H110))="","",OFFSET('Hygiene Data'!$H$13,0,10*ROW('Hygiene Data'!H110)))</f>
        <v/>
      </c>
      <c r="ED116" s="370" t="str">
        <f ca="1">+IF(OFFSET('Hygiene Data'!$I$11,0,10*ROW('Hygiene Data'!I110))="","",OFFSET('Hygiene Data'!$I$11,0,10*ROW('Hygiene Data'!I110)))</f>
        <v/>
      </c>
      <c r="EE116" s="370" t="str">
        <f ca="1">+IF(OFFSET('Hygiene Data'!$I$12,0,10*ROW('Hygiene Data'!I110))="","",OFFSET('Hygiene Data'!$I$12,0,10*ROW('Hygiene Data'!I110)))</f>
        <v/>
      </c>
      <c r="EF116" s="370" t="str">
        <f ca="1">+IF(OFFSET('Hygiene Data'!$I$13,0,10*ROW('Hygiene Data'!I110))="","",OFFSET('Hygiene Data'!$I$13,0,10*ROW('Hygiene Data'!I110)))</f>
        <v/>
      </c>
    </row>
    <row r="117" spans="1:136" x14ac:dyDescent="0.25">
      <c r="A117" s="479" t="str">
        <f ca="1">+IF(OFFSET('Water Data'!$B$2,0,10*ROW('Water Data'!E111))="","",OFFSET('Water Data'!$B$2,0,10*ROW('Water Data'!E111)))</f>
        <v/>
      </c>
      <c r="B117" s="47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6" t="str">
        <f t="shared" ca="1" si="1"/>
        <v/>
      </c>
      <c r="D117" s="50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0" t="str">
        <f ca="1">+IF(OFFSET('Water Data'!$D$27,0,10*ROW('Water Data'!D111))="","",OFFSET('Water Data'!$D$27,0,10*ROW('Water Data'!D111)))</f>
        <v/>
      </c>
      <c r="BT117" s="370" t="str">
        <f ca="1">+IF(OFFSET('Water Data'!$D$28,0,10*ROW('Water Data'!D111))="","",OFFSET('Water Data'!$D$28,0,10*ROW('Water Data'!D111)))</f>
        <v/>
      </c>
      <c r="BU117" s="370" t="str">
        <f ca="1">+IF(OFFSET('Water Data'!$D$29,0,10*ROW('Water Data'!D111))="","",OFFSET('Water Data'!$D$29,0,10*ROW('Water Data'!D111)))</f>
        <v/>
      </c>
      <c r="BV117" s="370" t="str">
        <f ca="1">+IF(OFFSET('Water Data'!$E$27,0,10*ROW('Water Data'!E111))="","",OFFSET('Water Data'!$E$27,0,10*ROW('Water Data'!E111)))</f>
        <v/>
      </c>
      <c r="BW117" s="370" t="str">
        <f ca="1">+IF(OFFSET('Water Data'!$E$28,0,10*ROW('Water Data'!E111))="","",OFFSET('Water Data'!$E$28,0,10*ROW('Water Data'!E111)))</f>
        <v/>
      </c>
      <c r="BX117" s="370" t="str">
        <f ca="1">+IF(OFFSET('Water Data'!$E$29,0,10*ROW('Water Data'!E111))="","",OFFSET('Water Data'!$E$29,0,10*ROW('Water Data'!E111)))</f>
        <v/>
      </c>
      <c r="BY117" s="370" t="str">
        <f ca="1">+IF(OFFSET('Water Data'!$F$27,0,10*ROW('Water Data'!F111))="","",OFFSET('Water Data'!$F$27,0,10*ROW('Water Data'!F111)))</f>
        <v/>
      </c>
      <c r="BZ117" s="370" t="str">
        <f ca="1">+IF(OFFSET('Water Data'!$F$28,0,10*ROW('Water Data'!F111))="","",OFFSET('Water Data'!$F$28,0,10*ROW('Water Data'!F111)))</f>
        <v/>
      </c>
      <c r="CA117" s="370" t="str">
        <f ca="1">+IF(OFFSET('Water Data'!$F$29,0,10*ROW('Water Data'!F111))="","",OFFSET('Water Data'!$F$29,0,10*ROW('Water Data'!F111)))</f>
        <v/>
      </c>
      <c r="CB117" s="370" t="str">
        <f ca="1">+IF(OFFSET('Water Data'!$G$27,0,10*ROW('Water Data'!G111))="","",OFFSET('Water Data'!$G$27,0,10*ROW('Water Data'!G111)))</f>
        <v/>
      </c>
      <c r="CC117" s="370" t="str">
        <f ca="1">+IF(OFFSET('Water Data'!$G$28,0,10*ROW('Water Data'!G111))="","",OFFSET('Water Data'!$G$28,0,10*ROW('Water Data'!G111)))</f>
        <v/>
      </c>
      <c r="CD117" s="370" t="str">
        <f ca="1">+IF(OFFSET('Water Data'!$G$29,0,10*ROW('Water Data'!G111))="","",OFFSET('Water Data'!$G$29,0,10*ROW('Water Data'!G111)))</f>
        <v/>
      </c>
      <c r="CE117" s="370" t="str">
        <f ca="1">+IF(OFFSET('Water Data'!$H$27,0,10*ROW('Water Data'!H111))="","",OFFSET('Water Data'!$H$27,0,10*ROW('Water Data'!H111)))</f>
        <v/>
      </c>
      <c r="CF117" s="370" t="str">
        <f ca="1">+IF(OFFSET('Water Data'!$H$28,0,10*ROW('Water Data'!H111))="","",OFFSET('Water Data'!$H$28,0,10*ROW('Water Data'!H111)))</f>
        <v/>
      </c>
      <c r="CG117" s="370" t="str">
        <f ca="1">+IF(OFFSET('Water Data'!$H$29,0,10*ROW('Water Data'!H111))="","",OFFSET('Water Data'!$H$29,0,10*ROW('Water Data'!H111)))</f>
        <v/>
      </c>
      <c r="CH117" s="370" t="str">
        <f ca="1">+IF(OFFSET('Water Data'!$I$27,0,10*ROW('Water Data'!I111))="","",OFFSET('Water Data'!$I$27,0,10*ROW('Water Data'!I111)))</f>
        <v/>
      </c>
      <c r="CI117" s="370" t="str">
        <f ca="1">+IF(OFFSET('Water Data'!$I$28,0,10*ROW('Water Data'!I111))="","",OFFSET('Water Data'!$I$28,0,10*ROW('Water Data'!I111)))</f>
        <v/>
      </c>
      <c r="CJ117" s="370" t="str">
        <f ca="1">+IF(OFFSET('Water Data'!$I$29,0,10*ROW('Water Data'!I111))="","",OFFSET('Water Data'!$I$29,0,10*ROW('Water Data'!I111)))</f>
        <v/>
      </c>
      <c r="CK117" s="370" t="str">
        <f ca="1">+IF(OFFSET('Sanitation Data'!$D$28,0,10*ROW('Sanitation Data'!D111))="","",OFFSET('Sanitation Data'!$D$28,0,10*ROW('Sanitation Data'!D111)))</f>
        <v/>
      </c>
      <c r="CL117" s="370" t="str">
        <f ca="1">+IF(OFFSET('Sanitation Data'!$D$29,0,10*ROW('Sanitation Data'!D111))="","",OFFSET('Sanitation Data'!$D$29,0,10*ROW('Sanitation Data'!D111)))</f>
        <v/>
      </c>
      <c r="CM117" s="370" t="str">
        <f ca="1">+IF(OFFSET('Sanitation Data'!$D$30,0,10*ROW('Sanitation Data'!D111))="","",OFFSET('Sanitation Data'!$D$30,0,10*ROW('Sanitation Data'!D111)))</f>
        <v/>
      </c>
      <c r="CN117" s="370" t="str">
        <f ca="1">+IF(OFFSET('Sanitation Data'!$D$31,0,10*ROW('Sanitation Data'!D111))="","",OFFSET('Sanitation Data'!$D$31,0,10*ROW('Sanitation Data'!D111)))</f>
        <v/>
      </c>
      <c r="CO117" s="370" t="str">
        <f ca="1">+IF(OFFSET('Sanitation Data'!$D$32,0,10*ROW('Sanitation Data'!D111))="","",OFFSET('Sanitation Data'!$D$32,0,10*ROW('Sanitation Data'!D111)))</f>
        <v/>
      </c>
      <c r="CP117" s="370" t="str">
        <f ca="1">+IF(OFFSET('Sanitation Data'!$E$28,0,10*ROW('Sanitation Data'!E111))="","",OFFSET('Sanitation Data'!$E$28,0,10*ROW('Sanitation Data'!E111)))</f>
        <v/>
      </c>
      <c r="CQ117" s="370" t="str">
        <f ca="1">+IF(OFFSET('Sanitation Data'!$E$29,0,10*ROW('Sanitation Data'!E111))="","",OFFSET('Sanitation Data'!$E$29,0,10*ROW('Sanitation Data'!E111)))</f>
        <v/>
      </c>
      <c r="CR117" s="370" t="str">
        <f ca="1">+IF(OFFSET('Sanitation Data'!$E$30,0,10*ROW('Sanitation Data'!E111))="","",OFFSET('Sanitation Data'!$E$30,0,10*ROW('Sanitation Data'!E111)))</f>
        <v/>
      </c>
      <c r="CS117" s="370" t="str">
        <f ca="1">+IF(OFFSET('Sanitation Data'!$E$31,0,10*ROW('Sanitation Data'!E111))="","",OFFSET('Sanitation Data'!$E$31,0,10*ROW('Sanitation Data'!E111)))</f>
        <v/>
      </c>
      <c r="CT117" s="370" t="str">
        <f ca="1">+IF(OFFSET('Sanitation Data'!$E$32,0,10*ROW('Sanitation Data'!E111))="","",OFFSET('Sanitation Data'!$E$32,0,10*ROW('Sanitation Data'!E111)))</f>
        <v/>
      </c>
      <c r="CU117" s="370" t="str">
        <f ca="1">+IF(OFFSET('Sanitation Data'!$F$28,0,10*ROW('Sanitation Data'!F111))="","",OFFSET('Sanitation Data'!$F$28,0,10*ROW('Sanitation Data'!F111)))</f>
        <v/>
      </c>
      <c r="CV117" s="370" t="str">
        <f ca="1">+IF(OFFSET('Sanitation Data'!$F$29,0,10*ROW('Sanitation Data'!F111))="","",OFFSET('Sanitation Data'!$F$29,0,10*ROW('Sanitation Data'!F111)))</f>
        <v/>
      </c>
      <c r="CW117" s="370" t="str">
        <f ca="1">+IF(OFFSET('Sanitation Data'!$F$30,0,10*ROW('Sanitation Data'!F111))="","",OFFSET('Sanitation Data'!$F$30,0,10*ROW('Sanitation Data'!F111)))</f>
        <v/>
      </c>
      <c r="CX117" s="370" t="str">
        <f ca="1">+IF(OFFSET('Sanitation Data'!$F$31,0,10*ROW('Sanitation Data'!F111))="","",OFFSET('Sanitation Data'!$F$31,0,10*ROW('Sanitation Data'!F111)))</f>
        <v/>
      </c>
      <c r="CY117" s="370" t="str">
        <f ca="1">+IF(OFFSET('Sanitation Data'!$F$32,0,10*ROW('Sanitation Data'!F111))="","",OFFSET('Sanitation Data'!$F$32,0,10*ROW('Sanitation Data'!F111)))</f>
        <v/>
      </c>
      <c r="CZ117" s="370" t="str">
        <f ca="1">+IF(OFFSET('Sanitation Data'!$G$28,0,10*ROW('Sanitation Data'!G111))="","",OFFSET('Sanitation Data'!$G$28,0,10*ROW('Sanitation Data'!G111)))</f>
        <v/>
      </c>
      <c r="DA117" s="370" t="str">
        <f ca="1">+IF(OFFSET('Sanitation Data'!$G$29,0,10*ROW('Sanitation Data'!G111))="","",OFFSET('Sanitation Data'!$G$29,0,10*ROW('Sanitation Data'!G111)))</f>
        <v/>
      </c>
      <c r="DB117" s="370" t="str">
        <f ca="1">+IF(OFFSET('Sanitation Data'!$G$30,0,10*ROW('Sanitation Data'!G111))="","",OFFSET('Sanitation Data'!$G$30,0,10*ROW('Sanitation Data'!G111)))</f>
        <v/>
      </c>
      <c r="DC117" s="370" t="str">
        <f ca="1">+IF(OFFSET('Sanitation Data'!$G$31,0,10*ROW('Sanitation Data'!G111))="","",OFFSET('Sanitation Data'!$G$31,0,10*ROW('Sanitation Data'!G111)))</f>
        <v/>
      </c>
      <c r="DD117" s="370" t="str">
        <f ca="1">+IF(OFFSET('Sanitation Data'!$G$32,0,10*ROW('Sanitation Data'!G111))="","",OFFSET('Sanitation Data'!$G$32,0,10*ROW('Sanitation Data'!G111)))</f>
        <v/>
      </c>
      <c r="DE117" s="370" t="str">
        <f ca="1">+IF(OFFSET('Sanitation Data'!$H$28,0,10*ROW('Sanitation Data'!H111))="","",OFFSET('Sanitation Data'!$H$28,0,10*ROW('Sanitation Data'!H111)))</f>
        <v/>
      </c>
      <c r="DF117" s="370" t="str">
        <f ca="1">+IF(OFFSET('Sanitation Data'!$H$29,0,10*ROW('Sanitation Data'!H111))="","",OFFSET('Sanitation Data'!$H$29,0,10*ROW('Sanitation Data'!H111)))</f>
        <v/>
      </c>
      <c r="DG117" s="370" t="str">
        <f ca="1">+IF(OFFSET('Sanitation Data'!$H$30,0,10*ROW('Sanitation Data'!H111))="","",OFFSET('Sanitation Data'!$H$30,0,10*ROW('Sanitation Data'!H111)))</f>
        <v/>
      </c>
      <c r="DH117" s="370" t="str">
        <f ca="1">+IF(OFFSET('Sanitation Data'!$H$31,0,10*ROW('Sanitation Data'!H111))="","",OFFSET('Sanitation Data'!$H$31,0,10*ROW('Sanitation Data'!H111)))</f>
        <v/>
      </c>
      <c r="DI117" s="370" t="str">
        <f ca="1">+IF(OFFSET('Sanitation Data'!$H$32,0,10*ROW('Sanitation Data'!H111))="","",OFFSET('Sanitation Data'!$H$32,0,10*ROW('Sanitation Data'!H111)))</f>
        <v/>
      </c>
      <c r="DJ117" s="370" t="str">
        <f ca="1">+IF(OFFSET('Sanitation Data'!$I$28,0,10*ROW('Sanitation Data'!I111))="","",OFFSET('Sanitation Data'!$I$28,0,10*ROW('Sanitation Data'!I111)))</f>
        <v/>
      </c>
      <c r="DK117" s="370" t="str">
        <f ca="1">+IF(OFFSET('Sanitation Data'!$I$29,0,10*ROW('Sanitation Data'!I111))="","",OFFSET('Sanitation Data'!$I$29,0,10*ROW('Sanitation Data'!I111)))</f>
        <v/>
      </c>
      <c r="DL117" s="370" t="str">
        <f ca="1">+IF(OFFSET('Sanitation Data'!$I$30,0,10*ROW('Sanitation Data'!I111))="","",OFFSET('Sanitation Data'!$I$30,0,10*ROW('Sanitation Data'!I111)))</f>
        <v/>
      </c>
      <c r="DM117" s="370" t="str">
        <f ca="1">+IF(OFFSET('Sanitation Data'!$I$31,0,10*ROW('Sanitation Data'!I111))="","",OFFSET('Sanitation Data'!$I$31,0,10*ROW('Sanitation Data'!I111)))</f>
        <v/>
      </c>
      <c r="DN117" s="370" t="str">
        <f ca="1">+IF(OFFSET('Sanitation Data'!$I$32,0,10*ROW('Sanitation Data'!I111))="","",OFFSET('Sanitation Data'!$I$32,0,10*ROW('Sanitation Data'!I111)))</f>
        <v/>
      </c>
      <c r="DO117" s="370" t="str">
        <f ca="1">+IF(OFFSET('Hygiene Data'!$D$11,0,10*ROW('Hygiene Data'!D111))="","",OFFSET('Hygiene Data'!$D$11,0,10*ROW('Hygiene Data'!D111)))</f>
        <v/>
      </c>
      <c r="DP117" s="370" t="str">
        <f ca="1">+IF(OFFSET('Hygiene Data'!$D$12,0,10*ROW('Hygiene Data'!D111))="","",OFFSET('Hygiene Data'!$D$12,0,10*ROW('Hygiene Data'!D111)))</f>
        <v/>
      </c>
      <c r="DQ117" s="370" t="str">
        <f ca="1">+IF(OFFSET('Hygiene Data'!$D$13,0,10*ROW('Hygiene Data'!D111))="","",OFFSET('Hygiene Data'!$D$13,0,10*ROW('Hygiene Data'!D111)))</f>
        <v/>
      </c>
      <c r="DR117" s="370" t="str">
        <f ca="1">+IF(OFFSET('Hygiene Data'!$E$11,0,10*ROW('Hygiene Data'!E111))="","",OFFSET('Hygiene Data'!$E$11,0,10*ROW('Hygiene Data'!E111)))</f>
        <v/>
      </c>
      <c r="DS117" s="370" t="str">
        <f ca="1">+IF(OFFSET('Hygiene Data'!$E$12,0,10*ROW('Hygiene Data'!E111))="","",OFFSET('Hygiene Data'!$E$12,0,10*ROW('Hygiene Data'!E111)))</f>
        <v/>
      </c>
      <c r="DT117" s="370" t="str">
        <f ca="1">+IF(OFFSET('Hygiene Data'!$E$13,0,10*ROW('Hygiene Data'!E111))="","",OFFSET('Hygiene Data'!$E$13,0,10*ROW('Hygiene Data'!E111)))</f>
        <v/>
      </c>
      <c r="DU117" s="370" t="str">
        <f ca="1">+IF(OFFSET('Hygiene Data'!$F$11,0,10*ROW('Hygiene Data'!F111))="","",OFFSET('Hygiene Data'!$F$11,0,10*ROW('Hygiene Data'!F111)))</f>
        <v/>
      </c>
      <c r="DV117" s="370" t="str">
        <f ca="1">+IF(OFFSET('Hygiene Data'!$F$12,0,10*ROW('Hygiene Data'!F111))="","",OFFSET('Hygiene Data'!$F$12,0,10*ROW('Hygiene Data'!F111)))</f>
        <v/>
      </c>
      <c r="DW117" s="370" t="str">
        <f ca="1">+IF(OFFSET('Hygiene Data'!$F$13,0,10*ROW('Hygiene Data'!F111))="","",OFFSET('Hygiene Data'!$F$13,0,10*ROW('Hygiene Data'!F111)))</f>
        <v/>
      </c>
      <c r="DX117" s="370" t="str">
        <f ca="1">+IF(OFFSET('Hygiene Data'!$G$11,0,10*ROW('Hygiene Data'!G111))="","",OFFSET('Hygiene Data'!$G$11,0,10*ROW('Hygiene Data'!G111)))</f>
        <v/>
      </c>
      <c r="DY117" s="370" t="str">
        <f ca="1">+IF(OFFSET('Hygiene Data'!$G$12,0,10*ROW('Hygiene Data'!G111))="","",OFFSET('Hygiene Data'!$G$12,0,10*ROW('Hygiene Data'!G111)))</f>
        <v/>
      </c>
      <c r="DZ117" s="370" t="str">
        <f ca="1">+IF(OFFSET('Hygiene Data'!$G$13,0,10*ROW('Hygiene Data'!G111))="","",OFFSET('Hygiene Data'!$G$13,0,10*ROW('Hygiene Data'!G111)))</f>
        <v/>
      </c>
      <c r="EA117" s="370" t="str">
        <f ca="1">+IF(OFFSET('Hygiene Data'!$H$11,0,10*ROW('Hygiene Data'!H111))="","",OFFSET('Hygiene Data'!$H$11,0,10*ROW('Hygiene Data'!H111)))</f>
        <v/>
      </c>
      <c r="EB117" s="370" t="str">
        <f ca="1">+IF(OFFSET('Hygiene Data'!$H$12,0,10*ROW('Hygiene Data'!H111))="","",OFFSET('Hygiene Data'!$H$12,0,10*ROW('Hygiene Data'!H111)))</f>
        <v/>
      </c>
      <c r="EC117" s="370" t="str">
        <f ca="1">+IF(OFFSET('Hygiene Data'!$H$13,0,10*ROW('Hygiene Data'!H111))="","",OFFSET('Hygiene Data'!$H$13,0,10*ROW('Hygiene Data'!H111)))</f>
        <v/>
      </c>
      <c r="ED117" s="370" t="str">
        <f ca="1">+IF(OFFSET('Hygiene Data'!$I$11,0,10*ROW('Hygiene Data'!I111))="","",OFFSET('Hygiene Data'!$I$11,0,10*ROW('Hygiene Data'!I111)))</f>
        <v/>
      </c>
      <c r="EE117" s="370" t="str">
        <f ca="1">+IF(OFFSET('Hygiene Data'!$I$12,0,10*ROW('Hygiene Data'!I111))="","",OFFSET('Hygiene Data'!$I$12,0,10*ROW('Hygiene Data'!I111)))</f>
        <v/>
      </c>
      <c r="EF117" s="370" t="str">
        <f ca="1">+IF(OFFSET('Hygiene Data'!$I$13,0,10*ROW('Hygiene Data'!I111))="","",OFFSET('Hygiene Data'!$I$13,0,10*ROW('Hygiene Data'!I111)))</f>
        <v/>
      </c>
    </row>
    <row r="118" spans="1:136" x14ac:dyDescent="0.25">
      <c r="A118" s="479" t="str">
        <f ca="1">+IF(OFFSET('Water Data'!$B$2,0,10*ROW('Water Data'!E112))="","",OFFSET('Water Data'!$B$2,0,10*ROW('Water Data'!E112)))</f>
        <v/>
      </c>
      <c r="B118" s="47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6" t="str">
        <f t="shared" ca="1" si="1"/>
        <v/>
      </c>
      <c r="D118" s="50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0" t="str">
        <f ca="1">+IF(OFFSET('Water Data'!$D$27,0,10*ROW('Water Data'!D112))="","",OFFSET('Water Data'!$D$27,0,10*ROW('Water Data'!D112)))</f>
        <v/>
      </c>
      <c r="BT118" s="370" t="str">
        <f ca="1">+IF(OFFSET('Water Data'!$D$28,0,10*ROW('Water Data'!D112))="","",OFFSET('Water Data'!$D$28,0,10*ROW('Water Data'!D112)))</f>
        <v/>
      </c>
      <c r="BU118" s="370" t="str">
        <f ca="1">+IF(OFFSET('Water Data'!$D$29,0,10*ROW('Water Data'!D112))="","",OFFSET('Water Data'!$D$29,0,10*ROW('Water Data'!D112)))</f>
        <v/>
      </c>
      <c r="BV118" s="370" t="str">
        <f ca="1">+IF(OFFSET('Water Data'!$E$27,0,10*ROW('Water Data'!E112))="","",OFFSET('Water Data'!$E$27,0,10*ROW('Water Data'!E112)))</f>
        <v/>
      </c>
      <c r="BW118" s="370" t="str">
        <f ca="1">+IF(OFFSET('Water Data'!$E$28,0,10*ROW('Water Data'!E112))="","",OFFSET('Water Data'!$E$28,0,10*ROW('Water Data'!E112)))</f>
        <v/>
      </c>
      <c r="BX118" s="370" t="str">
        <f ca="1">+IF(OFFSET('Water Data'!$E$29,0,10*ROW('Water Data'!E112))="","",OFFSET('Water Data'!$E$29,0,10*ROW('Water Data'!E112)))</f>
        <v/>
      </c>
      <c r="BY118" s="370" t="str">
        <f ca="1">+IF(OFFSET('Water Data'!$F$27,0,10*ROW('Water Data'!F112))="","",OFFSET('Water Data'!$F$27,0,10*ROW('Water Data'!F112)))</f>
        <v/>
      </c>
      <c r="BZ118" s="370" t="str">
        <f ca="1">+IF(OFFSET('Water Data'!$F$28,0,10*ROW('Water Data'!F112))="","",OFFSET('Water Data'!$F$28,0,10*ROW('Water Data'!F112)))</f>
        <v/>
      </c>
      <c r="CA118" s="370" t="str">
        <f ca="1">+IF(OFFSET('Water Data'!$F$29,0,10*ROW('Water Data'!F112))="","",OFFSET('Water Data'!$F$29,0,10*ROW('Water Data'!F112)))</f>
        <v/>
      </c>
      <c r="CB118" s="370" t="str">
        <f ca="1">+IF(OFFSET('Water Data'!$G$27,0,10*ROW('Water Data'!G112))="","",OFFSET('Water Data'!$G$27,0,10*ROW('Water Data'!G112)))</f>
        <v/>
      </c>
      <c r="CC118" s="370" t="str">
        <f ca="1">+IF(OFFSET('Water Data'!$G$28,0,10*ROW('Water Data'!G112))="","",OFFSET('Water Data'!$G$28,0,10*ROW('Water Data'!G112)))</f>
        <v/>
      </c>
      <c r="CD118" s="370" t="str">
        <f ca="1">+IF(OFFSET('Water Data'!$G$29,0,10*ROW('Water Data'!G112))="","",OFFSET('Water Data'!$G$29,0,10*ROW('Water Data'!G112)))</f>
        <v/>
      </c>
      <c r="CE118" s="370" t="str">
        <f ca="1">+IF(OFFSET('Water Data'!$H$27,0,10*ROW('Water Data'!H112))="","",OFFSET('Water Data'!$H$27,0,10*ROW('Water Data'!H112)))</f>
        <v/>
      </c>
      <c r="CF118" s="370" t="str">
        <f ca="1">+IF(OFFSET('Water Data'!$H$28,0,10*ROW('Water Data'!H112))="","",OFFSET('Water Data'!$H$28,0,10*ROW('Water Data'!H112)))</f>
        <v/>
      </c>
      <c r="CG118" s="370" t="str">
        <f ca="1">+IF(OFFSET('Water Data'!$H$29,0,10*ROW('Water Data'!H112))="","",OFFSET('Water Data'!$H$29,0,10*ROW('Water Data'!H112)))</f>
        <v/>
      </c>
      <c r="CH118" s="370" t="str">
        <f ca="1">+IF(OFFSET('Water Data'!$I$27,0,10*ROW('Water Data'!I112))="","",OFFSET('Water Data'!$I$27,0,10*ROW('Water Data'!I112)))</f>
        <v/>
      </c>
      <c r="CI118" s="370" t="str">
        <f ca="1">+IF(OFFSET('Water Data'!$I$28,0,10*ROW('Water Data'!I112))="","",OFFSET('Water Data'!$I$28,0,10*ROW('Water Data'!I112)))</f>
        <v/>
      </c>
      <c r="CJ118" s="370" t="str">
        <f ca="1">+IF(OFFSET('Water Data'!$I$29,0,10*ROW('Water Data'!I112))="","",OFFSET('Water Data'!$I$29,0,10*ROW('Water Data'!I112)))</f>
        <v/>
      </c>
      <c r="CK118" s="370" t="str">
        <f ca="1">+IF(OFFSET('Sanitation Data'!$D$28,0,10*ROW('Sanitation Data'!D112))="","",OFFSET('Sanitation Data'!$D$28,0,10*ROW('Sanitation Data'!D112)))</f>
        <v/>
      </c>
      <c r="CL118" s="370" t="str">
        <f ca="1">+IF(OFFSET('Sanitation Data'!$D$29,0,10*ROW('Sanitation Data'!D112))="","",OFFSET('Sanitation Data'!$D$29,0,10*ROW('Sanitation Data'!D112)))</f>
        <v/>
      </c>
      <c r="CM118" s="370" t="str">
        <f ca="1">+IF(OFFSET('Sanitation Data'!$D$30,0,10*ROW('Sanitation Data'!D112))="","",OFFSET('Sanitation Data'!$D$30,0,10*ROW('Sanitation Data'!D112)))</f>
        <v/>
      </c>
      <c r="CN118" s="370" t="str">
        <f ca="1">+IF(OFFSET('Sanitation Data'!$D$31,0,10*ROW('Sanitation Data'!D112))="","",OFFSET('Sanitation Data'!$D$31,0,10*ROW('Sanitation Data'!D112)))</f>
        <v/>
      </c>
      <c r="CO118" s="370" t="str">
        <f ca="1">+IF(OFFSET('Sanitation Data'!$D$32,0,10*ROW('Sanitation Data'!D112))="","",OFFSET('Sanitation Data'!$D$32,0,10*ROW('Sanitation Data'!D112)))</f>
        <v/>
      </c>
      <c r="CP118" s="370" t="str">
        <f ca="1">+IF(OFFSET('Sanitation Data'!$E$28,0,10*ROW('Sanitation Data'!E112))="","",OFFSET('Sanitation Data'!$E$28,0,10*ROW('Sanitation Data'!E112)))</f>
        <v/>
      </c>
      <c r="CQ118" s="370" t="str">
        <f ca="1">+IF(OFFSET('Sanitation Data'!$E$29,0,10*ROW('Sanitation Data'!E112))="","",OFFSET('Sanitation Data'!$E$29,0,10*ROW('Sanitation Data'!E112)))</f>
        <v/>
      </c>
      <c r="CR118" s="370" t="str">
        <f ca="1">+IF(OFFSET('Sanitation Data'!$E$30,0,10*ROW('Sanitation Data'!E112))="","",OFFSET('Sanitation Data'!$E$30,0,10*ROW('Sanitation Data'!E112)))</f>
        <v/>
      </c>
      <c r="CS118" s="370" t="str">
        <f ca="1">+IF(OFFSET('Sanitation Data'!$E$31,0,10*ROW('Sanitation Data'!E112))="","",OFFSET('Sanitation Data'!$E$31,0,10*ROW('Sanitation Data'!E112)))</f>
        <v/>
      </c>
      <c r="CT118" s="370" t="str">
        <f ca="1">+IF(OFFSET('Sanitation Data'!$E$32,0,10*ROW('Sanitation Data'!E112))="","",OFFSET('Sanitation Data'!$E$32,0,10*ROW('Sanitation Data'!E112)))</f>
        <v/>
      </c>
      <c r="CU118" s="370" t="str">
        <f ca="1">+IF(OFFSET('Sanitation Data'!$F$28,0,10*ROW('Sanitation Data'!F112))="","",OFFSET('Sanitation Data'!$F$28,0,10*ROW('Sanitation Data'!F112)))</f>
        <v/>
      </c>
      <c r="CV118" s="370" t="str">
        <f ca="1">+IF(OFFSET('Sanitation Data'!$F$29,0,10*ROW('Sanitation Data'!F112))="","",OFFSET('Sanitation Data'!$F$29,0,10*ROW('Sanitation Data'!F112)))</f>
        <v/>
      </c>
      <c r="CW118" s="370" t="str">
        <f ca="1">+IF(OFFSET('Sanitation Data'!$F$30,0,10*ROW('Sanitation Data'!F112))="","",OFFSET('Sanitation Data'!$F$30,0,10*ROW('Sanitation Data'!F112)))</f>
        <v/>
      </c>
      <c r="CX118" s="370" t="str">
        <f ca="1">+IF(OFFSET('Sanitation Data'!$F$31,0,10*ROW('Sanitation Data'!F112))="","",OFFSET('Sanitation Data'!$F$31,0,10*ROW('Sanitation Data'!F112)))</f>
        <v/>
      </c>
      <c r="CY118" s="370" t="str">
        <f ca="1">+IF(OFFSET('Sanitation Data'!$F$32,0,10*ROW('Sanitation Data'!F112))="","",OFFSET('Sanitation Data'!$F$32,0,10*ROW('Sanitation Data'!F112)))</f>
        <v/>
      </c>
      <c r="CZ118" s="370" t="str">
        <f ca="1">+IF(OFFSET('Sanitation Data'!$G$28,0,10*ROW('Sanitation Data'!G112))="","",OFFSET('Sanitation Data'!$G$28,0,10*ROW('Sanitation Data'!G112)))</f>
        <v/>
      </c>
      <c r="DA118" s="370" t="str">
        <f ca="1">+IF(OFFSET('Sanitation Data'!$G$29,0,10*ROW('Sanitation Data'!G112))="","",OFFSET('Sanitation Data'!$G$29,0,10*ROW('Sanitation Data'!G112)))</f>
        <v/>
      </c>
      <c r="DB118" s="370" t="str">
        <f ca="1">+IF(OFFSET('Sanitation Data'!$G$30,0,10*ROW('Sanitation Data'!G112))="","",OFFSET('Sanitation Data'!$G$30,0,10*ROW('Sanitation Data'!G112)))</f>
        <v/>
      </c>
      <c r="DC118" s="370" t="str">
        <f ca="1">+IF(OFFSET('Sanitation Data'!$G$31,0,10*ROW('Sanitation Data'!G112))="","",OFFSET('Sanitation Data'!$G$31,0,10*ROW('Sanitation Data'!G112)))</f>
        <v/>
      </c>
      <c r="DD118" s="370" t="str">
        <f ca="1">+IF(OFFSET('Sanitation Data'!$G$32,0,10*ROW('Sanitation Data'!G112))="","",OFFSET('Sanitation Data'!$G$32,0,10*ROW('Sanitation Data'!G112)))</f>
        <v/>
      </c>
      <c r="DE118" s="370" t="str">
        <f ca="1">+IF(OFFSET('Sanitation Data'!$H$28,0,10*ROW('Sanitation Data'!H112))="","",OFFSET('Sanitation Data'!$H$28,0,10*ROW('Sanitation Data'!H112)))</f>
        <v/>
      </c>
      <c r="DF118" s="370" t="str">
        <f ca="1">+IF(OFFSET('Sanitation Data'!$H$29,0,10*ROW('Sanitation Data'!H112))="","",OFFSET('Sanitation Data'!$H$29,0,10*ROW('Sanitation Data'!H112)))</f>
        <v/>
      </c>
      <c r="DG118" s="370" t="str">
        <f ca="1">+IF(OFFSET('Sanitation Data'!$H$30,0,10*ROW('Sanitation Data'!H112))="","",OFFSET('Sanitation Data'!$H$30,0,10*ROW('Sanitation Data'!H112)))</f>
        <v/>
      </c>
      <c r="DH118" s="370" t="str">
        <f ca="1">+IF(OFFSET('Sanitation Data'!$H$31,0,10*ROW('Sanitation Data'!H112))="","",OFFSET('Sanitation Data'!$H$31,0,10*ROW('Sanitation Data'!H112)))</f>
        <v/>
      </c>
      <c r="DI118" s="370" t="str">
        <f ca="1">+IF(OFFSET('Sanitation Data'!$H$32,0,10*ROW('Sanitation Data'!H112))="","",OFFSET('Sanitation Data'!$H$32,0,10*ROW('Sanitation Data'!H112)))</f>
        <v/>
      </c>
      <c r="DJ118" s="370" t="str">
        <f ca="1">+IF(OFFSET('Sanitation Data'!$I$28,0,10*ROW('Sanitation Data'!I112))="","",OFFSET('Sanitation Data'!$I$28,0,10*ROW('Sanitation Data'!I112)))</f>
        <v/>
      </c>
      <c r="DK118" s="370" t="str">
        <f ca="1">+IF(OFFSET('Sanitation Data'!$I$29,0,10*ROW('Sanitation Data'!I112))="","",OFFSET('Sanitation Data'!$I$29,0,10*ROW('Sanitation Data'!I112)))</f>
        <v/>
      </c>
      <c r="DL118" s="370" t="str">
        <f ca="1">+IF(OFFSET('Sanitation Data'!$I$30,0,10*ROW('Sanitation Data'!I112))="","",OFFSET('Sanitation Data'!$I$30,0,10*ROW('Sanitation Data'!I112)))</f>
        <v/>
      </c>
      <c r="DM118" s="370" t="str">
        <f ca="1">+IF(OFFSET('Sanitation Data'!$I$31,0,10*ROW('Sanitation Data'!I112))="","",OFFSET('Sanitation Data'!$I$31,0,10*ROW('Sanitation Data'!I112)))</f>
        <v/>
      </c>
      <c r="DN118" s="370" t="str">
        <f ca="1">+IF(OFFSET('Sanitation Data'!$I$32,0,10*ROW('Sanitation Data'!I112))="","",OFFSET('Sanitation Data'!$I$32,0,10*ROW('Sanitation Data'!I112)))</f>
        <v/>
      </c>
      <c r="DO118" s="370" t="str">
        <f ca="1">+IF(OFFSET('Hygiene Data'!$D$11,0,10*ROW('Hygiene Data'!D112))="","",OFFSET('Hygiene Data'!$D$11,0,10*ROW('Hygiene Data'!D112)))</f>
        <v/>
      </c>
      <c r="DP118" s="370" t="str">
        <f ca="1">+IF(OFFSET('Hygiene Data'!$D$12,0,10*ROW('Hygiene Data'!D112))="","",OFFSET('Hygiene Data'!$D$12,0,10*ROW('Hygiene Data'!D112)))</f>
        <v/>
      </c>
      <c r="DQ118" s="370" t="str">
        <f ca="1">+IF(OFFSET('Hygiene Data'!$D$13,0,10*ROW('Hygiene Data'!D112))="","",OFFSET('Hygiene Data'!$D$13,0,10*ROW('Hygiene Data'!D112)))</f>
        <v/>
      </c>
      <c r="DR118" s="370" t="str">
        <f ca="1">+IF(OFFSET('Hygiene Data'!$E$11,0,10*ROW('Hygiene Data'!E112))="","",OFFSET('Hygiene Data'!$E$11,0,10*ROW('Hygiene Data'!E112)))</f>
        <v/>
      </c>
      <c r="DS118" s="370" t="str">
        <f ca="1">+IF(OFFSET('Hygiene Data'!$E$12,0,10*ROW('Hygiene Data'!E112))="","",OFFSET('Hygiene Data'!$E$12,0,10*ROW('Hygiene Data'!E112)))</f>
        <v/>
      </c>
      <c r="DT118" s="370" t="str">
        <f ca="1">+IF(OFFSET('Hygiene Data'!$E$13,0,10*ROW('Hygiene Data'!E112))="","",OFFSET('Hygiene Data'!$E$13,0,10*ROW('Hygiene Data'!E112)))</f>
        <v/>
      </c>
      <c r="DU118" s="370" t="str">
        <f ca="1">+IF(OFFSET('Hygiene Data'!$F$11,0,10*ROW('Hygiene Data'!F112))="","",OFFSET('Hygiene Data'!$F$11,0,10*ROW('Hygiene Data'!F112)))</f>
        <v/>
      </c>
      <c r="DV118" s="370" t="str">
        <f ca="1">+IF(OFFSET('Hygiene Data'!$F$12,0,10*ROW('Hygiene Data'!F112))="","",OFFSET('Hygiene Data'!$F$12,0,10*ROW('Hygiene Data'!F112)))</f>
        <v/>
      </c>
      <c r="DW118" s="370" t="str">
        <f ca="1">+IF(OFFSET('Hygiene Data'!$F$13,0,10*ROW('Hygiene Data'!F112))="","",OFFSET('Hygiene Data'!$F$13,0,10*ROW('Hygiene Data'!F112)))</f>
        <v/>
      </c>
      <c r="DX118" s="370" t="str">
        <f ca="1">+IF(OFFSET('Hygiene Data'!$G$11,0,10*ROW('Hygiene Data'!G112))="","",OFFSET('Hygiene Data'!$G$11,0,10*ROW('Hygiene Data'!G112)))</f>
        <v/>
      </c>
      <c r="DY118" s="370" t="str">
        <f ca="1">+IF(OFFSET('Hygiene Data'!$G$12,0,10*ROW('Hygiene Data'!G112))="","",OFFSET('Hygiene Data'!$G$12,0,10*ROW('Hygiene Data'!G112)))</f>
        <v/>
      </c>
      <c r="DZ118" s="370" t="str">
        <f ca="1">+IF(OFFSET('Hygiene Data'!$G$13,0,10*ROW('Hygiene Data'!G112))="","",OFFSET('Hygiene Data'!$G$13,0,10*ROW('Hygiene Data'!G112)))</f>
        <v/>
      </c>
      <c r="EA118" s="370" t="str">
        <f ca="1">+IF(OFFSET('Hygiene Data'!$H$11,0,10*ROW('Hygiene Data'!H112))="","",OFFSET('Hygiene Data'!$H$11,0,10*ROW('Hygiene Data'!H112)))</f>
        <v/>
      </c>
      <c r="EB118" s="370" t="str">
        <f ca="1">+IF(OFFSET('Hygiene Data'!$H$12,0,10*ROW('Hygiene Data'!H112))="","",OFFSET('Hygiene Data'!$H$12,0,10*ROW('Hygiene Data'!H112)))</f>
        <v/>
      </c>
      <c r="EC118" s="370" t="str">
        <f ca="1">+IF(OFFSET('Hygiene Data'!$H$13,0,10*ROW('Hygiene Data'!H112))="","",OFFSET('Hygiene Data'!$H$13,0,10*ROW('Hygiene Data'!H112)))</f>
        <v/>
      </c>
      <c r="ED118" s="370" t="str">
        <f ca="1">+IF(OFFSET('Hygiene Data'!$I$11,0,10*ROW('Hygiene Data'!I112))="","",OFFSET('Hygiene Data'!$I$11,0,10*ROW('Hygiene Data'!I112)))</f>
        <v/>
      </c>
      <c r="EE118" s="370" t="str">
        <f ca="1">+IF(OFFSET('Hygiene Data'!$I$12,0,10*ROW('Hygiene Data'!I112))="","",OFFSET('Hygiene Data'!$I$12,0,10*ROW('Hygiene Data'!I112)))</f>
        <v/>
      </c>
      <c r="EF118" s="370" t="str">
        <f ca="1">+IF(OFFSET('Hygiene Data'!$I$13,0,10*ROW('Hygiene Data'!I112))="","",OFFSET('Hygiene Data'!$I$13,0,10*ROW('Hygiene Data'!I112)))</f>
        <v/>
      </c>
    </row>
    <row r="119" spans="1:136" x14ac:dyDescent="0.25">
      <c r="A119" s="479" t="str">
        <f ca="1">+IF(OFFSET('Water Data'!$B$2,0,10*ROW('Water Data'!E113))="","",OFFSET('Water Data'!$B$2,0,10*ROW('Water Data'!E113)))</f>
        <v/>
      </c>
      <c r="B119" s="47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6" t="str">
        <f t="shared" ca="1" si="1"/>
        <v/>
      </c>
      <c r="D119" s="50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0" t="str">
        <f ca="1">+IF(OFFSET('Water Data'!$D$27,0,10*ROW('Water Data'!D113))="","",OFFSET('Water Data'!$D$27,0,10*ROW('Water Data'!D113)))</f>
        <v/>
      </c>
      <c r="BT119" s="370" t="str">
        <f ca="1">+IF(OFFSET('Water Data'!$D$28,0,10*ROW('Water Data'!D113))="","",OFFSET('Water Data'!$D$28,0,10*ROW('Water Data'!D113)))</f>
        <v/>
      </c>
      <c r="BU119" s="370" t="str">
        <f ca="1">+IF(OFFSET('Water Data'!$D$29,0,10*ROW('Water Data'!D113))="","",OFFSET('Water Data'!$D$29,0,10*ROW('Water Data'!D113)))</f>
        <v/>
      </c>
      <c r="BV119" s="370" t="str">
        <f ca="1">+IF(OFFSET('Water Data'!$E$27,0,10*ROW('Water Data'!E113))="","",OFFSET('Water Data'!$E$27,0,10*ROW('Water Data'!E113)))</f>
        <v/>
      </c>
      <c r="BW119" s="370" t="str">
        <f ca="1">+IF(OFFSET('Water Data'!$E$28,0,10*ROW('Water Data'!E113))="","",OFFSET('Water Data'!$E$28,0,10*ROW('Water Data'!E113)))</f>
        <v/>
      </c>
      <c r="BX119" s="370" t="str">
        <f ca="1">+IF(OFFSET('Water Data'!$E$29,0,10*ROW('Water Data'!E113))="","",OFFSET('Water Data'!$E$29,0,10*ROW('Water Data'!E113)))</f>
        <v/>
      </c>
      <c r="BY119" s="370" t="str">
        <f ca="1">+IF(OFFSET('Water Data'!$F$27,0,10*ROW('Water Data'!F113))="","",OFFSET('Water Data'!$F$27,0,10*ROW('Water Data'!F113)))</f>
        <v/>
      </c>
      <c r="BZ119" s="370" t="str">
        <f ca="1">+IF(OFFSET('Water Data'!$F$28,0,10*ROW('Water Data'!F113))="","",OFFSET('Water Data'!$F$28,0,10*ROW('Water Data'!F113)))</f>
        <v/>
      </c>
      <c r="CA119" s="370" t="str">
        <f ca="1">+IF(OFFSET('Water Data'!$F$29,0,10*ROW('Water Data'!F113))="","",OFFSET('Water Data'!$F$29,0,10*ROW('Water Data'!F113)))</f>
        <v/>
      </c>
      <c r="CB119" s="370" t="str">
        <f ca="1">+IF(OFFSET('Water Data'!$G$27,0,10*ROW('Water Data'!G113))="","",OFFSET('Water Data'!$G$27,0,10*ROW('Water Data'!G113)))</f>
        <v/>
      </c>
      <c r="CC119" s="370" t="str">
        <f ca="1">+IF(OFFSET('Water Data'!$G$28,0,10*ROW('Water Data'!G113))="","",OFFSET('Water Data'!$G$28,0,10*ROW('Water Data'!G113)))</f>
        <v/>
      </c>
      <c r="CD119" s="370" t="str">
        <f ca="1">+IF(OFFSET('Water Data'!$G$29,0,10*ROW('Water Data'!G113))="","",OFFSET('Water Data'!$G$29,0,10*ROW('Water Data'!G113)))</f>
        <v/>
      </c>
      <c r="CE119" s="370" t="str">
        <f ca="1">+IF(OFFSET('Water Data'!$H$27,0,10*ROW('Water Data'!H113))="","",OFFSET('Water Data'!$H$27,0,10*ROW('Water Data'!H113)))</f>
        <v/>
      </c>
      <c r="CF119" s="370" t="str">
        <f ca="1">+IF(OFFSET('Water Data'!$H$28,0,10*ROW('Water Data'!H113))="","",OFFSET('Water Data'!$H$28,0,10*ROW('Water Data'!H113)))</f>
        <v/>
      </c>
      <c r="CG119" s="370" t="str">
        <f ca="1">+IF(OFFSET('Water Data'!$H$29,0,10*ROW('Water Data'!H113))="","",OFFSET('Water Data'!$H$29,0,10*ROW('Water Data'!H113)))</f>
        <v/>
      </c>
      <c r="CH119" s="370" t="str">
        <f ca="1">+IF(OFFSET('Water Data'!$I$27,0,10*ROW('Water Data'!I113))="","",OFFSET('Water Data'!$I$27,0,10*ROW('Water Data'!I113)))</f>
        <v/>
      </c>
      <c r="CI119" s="370" t="str">
        <f ca="1">+IF(OFFSET('Water Data'!$I$28,0,10*ROW('Water Data'!I113))="","",OFFSET('Water Data'!$I$28,0,10*ROW('Water Data'!I113)))</f>
        <v/>
      </c>
      <c r="CJ119" s="370" t="str">
        <f ca="1">+IF(OFFSET('Water Data'!$I$29,0,10*ROW('Water Data'!I113))="","",OFFSET('Water Data'!$I$29,0,10*ROW('Water Data'!I113)))</f>
        <v/>
      </c>
      <c r="CK119" s="370" t="str">
        <f ca="1">+IF(OFFSET('Sanitation Data'!$D$28,0,10*ROW('Sanitation Data'!D113))="","",OFFSET('Sanitation Data'!$D$28,0,10*ROW('Sanitation Data'!D113)))</f>
        <v/>
      </c>
      <c r="CL119" s="370" t="str">
        <f ca="1">+IF(OFFSET('Sanitation Data'!$D$29,0,10*ROW('Sanitation Data'!D113))="","",OFFSET('Sanitation Data'!$D$29,0,10*ROW('Sanitation Data'!D113)))</f>
        <v/>
      </c>
      <c r="CM119" s="370" t="str">
        <f ca="1">+IF(OFFSET('Sanitation Data'!$D$30,0,10*ROW('Sanitation Data'!D113))="","",OFFSET('Sanitation Data'!$D$30,0,10*ROW('Sanitation Data'!D113)))</f>
        <v/>
      </c>
      <c r="CN119" s="370" t="str">
        <f ca="1">+IF(OFFSET('Sanitation Data'!$D$31,0,10*ROW('Sanitation Data'!D113))="","",OFFSET('Sanitation Data'!$D$31,0,10*ROW('Sanitation Data'!D113)))</f>
        <v/>
      </c>
      <c r="CO119" s="370" t="str">
        <f ca="1">+IF(OFFSET('Sanitation Data'!$D$32,0,10*ROW('Sanitation Data'!D113))="","",OFFSET('Sanitation Data'!$D$32,0,10*ROW('Sanitation Data'!D113)))</f>
        <v/>
      </c>
      <c r="CP119" s="370" t="str">
        <f ca="1">+IF(OFFSET('Sanitation Data'!$E$28,0,10*ROW('Sanitation Data'!E113))="","",OFFSET('Sanitation Data'!$E$28,0,10*ROW('Sanitation Data'!E113)))</f>
        <v/>
      </c>
      <c r="CQ119" s="370" t="str">
        <f ca="1">+IF(OFFSET('Sanitation Data'!$E$29,0,10*ROW('Sanitation Data'!E113))="","",OFFSET('Sanitation Data'!$E$29,0,10*ROW('Sanitation Data'!E113)))</f>
        <v/>
      </c>
      <c r="CR119" s="370" t="str">
        <f ca="1">+IF(OFFSET('Sanitation Data'!$E$30,0,10*ROW('Sanitation Data'!E113))="","",OFFSET('Sanitation Data'!$E$30,0,10*ROW('Sanitation Data'!E113)))</f>
        <v/>
      </c>
      <c r="CS119" s="370" t="str">
        <f ca="1">+IF(OFFSET('Sanitation Data'!$E$31,0,10*ROW('Sanitation Data'!E113))="","",OFFSET('Sanitation Data'!$E$31,0,10*ROW('Sanitation Data'!E113)))</f>
        <v/>
      </c>
      <c r="CT119" s="370" t="str">
        <f ca="1">+IF(OFFSET('Sanitation Data'!$E$32,0,10*ROW('Sanitation Data'!E113))="","",OFFSET('Sanitation Data'!$E$32,0,10*ROW('Sanitation Data'!E113)))</f>
        <v/>
      </c>
      <c r="CU119" s="370" t="str">
        <f ca="1">+IF(OFFSET('Sanitation Data'!$F$28,0,10*ROW('Sanitation Data'!F113))="","",OFFSET('Sanitation Data'!$F$28,0,10*ROW('Sanitation Data'!F113)))</f>
        <v/>
      </c>
      <c r="CV119" s="370" t="str">
        <f ca="1">+IF(OFFSET('Sanitation Data'!$F$29,0,10*ROW('Sanitation Data'!F113))="","",OFFSET('Sanitation Data'!$F$29,0,10*ROW('Sanitation Data'!F113)))</f>
        <v/>
      </c>
      <c r="CW119" s="370" t="str">
        <f ca="1">+IF(OFFSET('Sanitation Data'!$F$30,0,10*ROW('Sanitation Data'!F113))="","",OFFSET('Sanitation Data'!$F$30,0,10*ROW('Sanitation Data'!F113)))</f>
        <v/>
      </c>
      <c r="CX119" s="370" t="str">
        <f ca="1">+IF(OFFSET('Sanitation Data'!$F$31,0,10*ROW('Sanitation Data'!F113))="","",OFFSET('Sanitation Data'!$F$31,0,10*ROW('Sanitation Data'!F113)))</f>
        <v/>
      </c>
      <c r="CY119" s="370" t="str">
        <f ca="1">+IF(OFFSET('Sanitation Data'!$F$32,0,10*ROW('Sanitation Data'!F113))="","",OFFSET('Sanitation Data'!$F$32,0,10*ROW('Sanitation Data'!F113)))</f>
        <v/>
      </c>
      <c r="CZ119" s="370" t="str">
        <f ca="1">+IF(OFFSET('Sanitation Data'!$G$28,0,10*ROW('Sanitation Data'!G113))="","",OFFSET('Sanitation Data'!$G$28,0,10*ROW('Sanitation Data'!G113)))</f>
        <v/>
      </c>
      <c r="DA119" s="370" t="str">
        <f ca="1">+IF(OFFSET('Sanitation Data'!$G$29,0,10*ROW('Sanitation Data'!G113))="","",OFFSET('Sanitation Data'!$G$29,0,10*ROW('Sanitation Data'!G113)))</f>
        <v/>
      </c>
      <c r="DB119" s="370" t="str">
        <f ca="1">+IF(OFFSET('Sanitation Data'!$G$30,0,10*ROW('Sanitation Data'!G113))="","",OFFSET('Sanitation Data'!$G$30,0,10*ROW('Sanitation Data'!G113)))</f>
        <v/>
      </c>
      <c r="DC119" s="370" t="str">
        <f ca="1">+IF(OFFSET('Sanitation Data'!$G$31,0,10*ROW('Sanitation Data'!G113))="","",OFFSET('Sanitation Data'!$G$31,0,10*ROW('Sanitation Data'!G113)))</f>
        <v/>
      </c>
      <c r="DD119" s="370" t="str">
        <f ca="1">+IF(OFFSET('Sanitation Data'!$G$32,0,10*ROW('Sanitation Data'!G113))="","",OFFSET('Sanitation Data'!$G$32,0,10*ROW('Sanitation Data'!G113)))</f>
        <v/>
      </c>
      <c r="DE119" s="370" t="str">
        <f ca="1">+IF(OFFSET('Sanitation Data'!$H$28,0,10*ROW('Sanitation Data'!H113))="","",OFFSET('Sanitation Data'!$H$28,0,10*ROW('Sanitation Data'!H113)))</f>
        <v/>
      </c>
      <c r="DF119" s="370" t="str">
        <f ca="1">+IF(OFFSET('Sanitation Data'!$H$29,0,10*ROW('Sanitation Data'!H113))="","",OFFSET('Sanitation Data'!$H$29,0,10*ROW('Sanitation Data'!H113)))</f>
        <v/>
      </c>
      <c r="DG119" s="370" t="str">
        <f ca="1">+IF(OFFSET('Sanitation Data'!$H$30,0,10*ROW('Sanitation Data'!H113))="","",OFFSET('Sanitation Data'!$H$30,0,10*ROW('Sanitation Data'!H113)))</f>
        <v/>
      </c>
      <c r="DH119" s="370" t="str">
        <f ca="1">+IF(OFFSET('Sanitation Data'!$H$31,0,10*ROW('Sanitation Data'!H113))="","",OFFSET('Sanitation Data'!$H$31,0,10*ROW('Sanitation Data'!H113)))</f>
        <v/>
      </c>
      <c r="DI119" s="370" t="str">
        <f ca="1">+IF(OFFSET('Sanitation Data'!$H$32,0,10*ROW('Sanitation Data'!H113))="","",OFFSET('Sanitation Data'!$H$32,0,10*ROW('Sanitation Data'!H113)))</f>
        <v/>
      </c>
      <c r="DJ119" s="370" t="str">
        <f ca="1">+IF(OFFSET('Sanitation Data'!$I$28,0,10*ROW('Sanitation Data'!I113))="","",OFFSET('Sanitation Data'!$I$28,0,10*ROW('Sanitation Data'!I113)))</f>
        <v/>
      </c>
      <c r="DK119" s="370" t="str">
        <f ca="1">+IF(OFFSET('Sanitation Data'!$I$29,0,10*ROW('Sanitation Data'!I113))="","",OFFSET('Sanitation Data'!$I$29,0,10*ROW('Sanitation Data'!I113)))</f>
        <v/>
      </c>
      <c r="DL119" s="370" t="str">
        <f ca="1">+IF(OFFSET('Sanitation Data'!$I$30,0,10*ROW('Sanitation Data'!I113))="","",OFFSET('Sanitation Data'!$I$30,0,10*ROW('Sanitation Data'!I113)))</f>
        <v/>
      </c>
      <c r="DM119" s="370" t="str">
        <f ca="1">+IF(OFFSET('Sanitation Data'!$I$31,0,10*ROW('Sanitation Data'!I113))="","",OFFSET('Sanitation Data'!$I$31,0,10*ROW('Sanitation Data'!I113)))</f>
        <v/>
      </c>
      <c r="DN119" s="370" t="str">
        <f ca="1">+IF(OFFSET('Sanitation Data'!$I$32,0,10*ROW('Sanitation Data'!I113))="","",OFFSET('Sanitation Data'!$I$32,0,10*ROW('Sanitation Data'!I113)))</f>
        <v/>
      </c>
      <c r="DO119" s="370" t="str">
        <f ca="1">+IF(OFFSET('Hygiene Data'!$D$11,0,10*ROW('Hygiene Data'!D113))="","",OFFSET('Hygiene Data'!$D$11,0,10*ROW('Hygiene Data'!D113)))</f>
        <v/>
      </c>
      <c r="DP119" s="370" t="str">
        <f ca="1">+IF(OFFSET('Hygiene Data'!$D$12,0,10*ROW('Hygiene Data'!D113))="","",OFFSET('Hygiene Data'!$D$12,0,10*ROW('Hygiene Data'!D113)))</f>
        <v/>
      </c>
      <c r="DQ119" s="370" t="str">
        <f ca="1">+IF(OFFSET('Hygiene Data'!$D$13,0,10*ROW('Hygiene Data'!D113))="","",OFFSET('Hygiene Data'!$D$13,0,10*ROW('Hygiene Data'!D113)))</f>
        <v/>
      </c>
      <c r="DR119" s="370" t="str">
        <f ca="1">+IF(OFFSET('Hygiene Data'!$E$11,0,10*ROW('Hygiene Data'!E113))="","",OFFSET('Hygiene Data'!$E$11,0,10*ROW('Hygiene Data'!E113)))</f>
        <v/>
      </c>
      <c r="DS119" s="370" t="str">
        <f ca="1">+IF(OFFSET('Hygiene Data'!$E$12,0,10*ROW('Hygiene Data'!E113))="","",OFFSET('Hygiene Data'!$E$12,0,10*ROW('Hygiene Data'!E113)))</f>
        <v/>
      </c>
      <c r="DT119" s="370" t="str">
        <f ca="1">+IF(OFFSET('Hygiene Data'!$E$13,0,10*ROW('Hygiene Data'!E113))="","",OFFSET('Hygiene Data'!$E$13,0,10*ROW('Hygiene Data'!E113)))</f>
        <v/>
      </c>
      <c r="DU119" s="370" t="str">
        <f ca="1">+IF(OFFSET('Hygiene Data'!$F$11,0,10*ROW('Hygiene Data'!F113))="","",OFFSET('Hygiene Data'!$F$11,0,10*ROW('Hygiene Data'!F113)))</f>
        <v/>
      </c>
      <c r="DV119" s="370" t="str">
        <f ca="1">+IF(OFFSET('Hygiene Data'!$F$12,0,10*ROW('Hygiene Data'!F113))="","",OFFSET('Hygiene Data'!$F$12,0,10*ROW('Hygiene Data'!F113)))</f>
        <v/>
      </c>
      <c r="DW119" s="370" t="str">
        <f ca="1">+IF(OFFSET('Hygiene Data'!$F$13,0,10*ROW('Hygiene Data'!F113))="","",OFFSET('Hygiene Data'!$F$13,0,10*ROW('Hygiene Data'!F113)))</f>
        <v/>
      </c>
      <c r="DX119" s="370" t="str">
        <f ca="1">+IF(OFFSET('Hygiene Data'!$G$11,0,10*ROW('Hygiene Data'!G113))="","",OFFSET('Hygiene Data'!$G$11,0,10*ROW('Hygiene Data'!G113)))</f>
        <v/>
      </c>
      <c r="DY119" s="370" t="str">
        <f ca="1">+IF(OFFSET('Hygiene Data'!$G$12,0,10*ROW('Hygiene Data'!G113))="","",OFFSET('Hygiene Data'!$G$12,0,10*ROW('Hygiene Data'!G113)))</f>
        <v/>
      </c>
      <c r="DZ119" s="370" t="str">
        <f ca="1">+IF(OFFSET('Hygiene Data'!$G$13,0,10*ROW('Hygiene Data'!G113))="","",OFFSET('Hygiene Data'!$G$13,0,10*ROW('Hygiene Data'!G113)))</f>
        <v/>
      </c>
      <c r="EA119" s="370" t="str">
        <f ca="1">+IF(OFFSET('Hygiene Data'!$H$11,0,10*ROW('Hygiene Data'!H113))="","",OFFSET('Hygiene Data'!$H$11,0,10*ROW('Hygiene Data'!H113)))</f>
        <v/>
      </c>
      <c r="EB119" s="370" t="str">
        <f ca="1">+IF(OFFSET('Hygiene Data'!$H$12,0,10*ROW('Hygiene Data'!H113))="","",OFFSET('Hygiene Data'!$H$12,0,10*ROW('Hygiene Data'!H113)))</f>
        <v/>
      </c>
      <c r="EC119" s="370" t="str">
        <f ca="1">+IF(OFFSET('Hygiene Data'!$H$13,0,10*ROW('Hygiene Data'!H113))="","",OFFSET('Hygiene Data'!$H$13,0,10*ROW('Hygiene Data'!H113)))</f>
        <v/>
      </c>
      <c r="ED119" s="370" t="str">
        <f ca="1">+IF(OFFSET('Hygiene Data'!$I$11,0,10*ROW('Hygiene Data'!I113))="","",OFFSET('Hygiene Data'!$I$11,0,10*ROW('Hygiene Data'!I113)))</f>
        <v/>
      </c>
      <c r="EE119" s="370" t="str">
        <f ca="1">+IF(OFFSET('Hygiene Data'!$I$12,0,10*ROW('Hygiene Data'!I113))="","",OFFSET('Hygiene Data'!$I$12,0,10*ROW('Hygiene Data'!I113)))</f>
        <v/>
      </c>
      <c r="EF119" s="370" t="str">
        <f ca="1">+IF(OFFSET('Hygiene Data'!$I$13,0,10*ROW('Hygiene Data'!I113))="","",OFFSET('Hygiene Data'!$I$13,0,10*ROW('Hygiene Data'!I113)))</f>
        <v/>
      </c>
    </row>
    <row r="120" spans="1:136" x14ac:dyDescent="0.25">
      <c r="A120" s="479" t="str">
        <f ca="1">+IF(OFFSET('Water Data'!$B$2,0,10*ROW('Water Data'!E114))="","",OFFSET('Water Data'!$B$2,0,10*ROW('Water Data'!E114)))</f>
        <v/>
      </c>
      <c r="B120" s="47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6" t="str">
        <f t="shared" ca="1" si="1"/>
        <v/>
      </c>
      <c r="D120" s="50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0" t="str">
        <f ca="1">+IF(OFFSET('Water Data'!$D$27,0,10*ROW('Water Data'!D114))="","",OFFSET('Water Data'!$D$27,0,10*ROW('Water Data'!D114)))</f>
        <v/>
      </c>
      <c r="BT120" s="370" t="str">
        <f ca="1">+IF(OFFSET('Water Data'!$D$28,0,10*ROW('Water Data'!D114))="","",OFFSET('Water Data'!$D$28,0,10*ROW('Water Data'!D114)))</f>
        <v/>
      </c>
      <c r="BU120" s="370" t="str">
        <f ca="1">+IF(OFFSET('Water Data'!$D$29,0,10*ROW('Water Data'!D114))="","",OFFSET('Water Data'!$D$29,0,10*ROW('Water Data'!D114)))</f>
        <v/>
      </c>
      <c r="BV120" s="370" t="str">
        <f ca="1">+IF(OFFSET('Water Data'!$E$27,0,10*ROW('Water Data'!E114))="","",OFFSET('Water Data'!$E$27,0,10*ROW('Water Data'!E114)))</f>
        <v/>
      </c>
      <c r="BW120" s="370" t="str">
        <f ca="1">+IF(OFFSET('Water Data'!$E$28,0,10*ROW('Water Data'!E114))="","",OFFSET('Water Data'!$E$28,0,10*ROW('Water Data'!E114)))</f>
        <v/>
      </c>
      <c r="BX120" s="370" t="str">
        <f ca="1">+IF(OFFSET('Water Data'!$E$29,0,10*ROW('Water Data'!E114))="","",OFFSET('Water Data'!$E$29,0,10*ROW('Water Data'!E114)))</f>
        <v/>
      </c>
      <c r="BY120" s="370" t="str">
        <f ca="1">+IF(OFFSET('Water Data'!$F$27,0,10*ROW('Water Data'!F114))="","",OFFSET('Water Data'!$F$27,0,10*ROW('Water Data'!F114)))</f>
        <v/>
      </c>
      <c r="BZ120" s="370" t="str">
        <f ca="1">+IF(OFFSET('Water Data'!$F$28,0,10*ROW('Water Data'!F114))="","",OFFSET('Water Data'!$F$28,0,10*ROW('Water Data'!F114)))</f>
        <v/>
      </c>
      <c r="CA120" s="370" t="str">
        <f ca="1">+IF(OFFSET('Water Data'!$F$29,0,10*ROW('Water Data'!F114))="","",OFFSET('Water Data'!$F$29,0,10*ROW('Water Data'!F114)))</f>
        <v/>
      </c>
      <c r="CB120" s="370" t="str">
        <f ca="1">+IF(OFFSET('Water Data'!$G$27,0,10*ROW('Water Data'!G114))="","",OFFSET('Water Data'!$G$27,0,10*ROW('Water Data'!G114)))</f>
        <v/>
      </c>
      <c r="CC120" s="370" t="str">
        <f ca="1">+IF(OFFSET('Water Data'!$G$28,0,10*ROW('Water Data'!G114))="","",OFFSET('Water Data'!$G$28,0,10*ROW('Water Data'!G114)))</f>
        <v/>
      </c>
      <c r="CD120" s="370" t="str">
        <f ca="1">+IF(OFFSET('Water Data'!$G$29,0,10*ROW('Water Data'!G114))="","",OFFSET('Water Data'!$G$29,0,10*ROW('Water Data'!G114)))</f>
        <v/>
      </c>
      <c r="CE120" s="370" t="str">
        <f ca="1">+IF(OFFSET('Water Data'!$H$27,0,10*ROW('Water Data'!H114))="","",OFFSET('Water Data'!$H$27,0,10*ROW('Water Data'!H114)))</f>
        <v/>
      </c>
      <c r="CF120" s="370" t="str">
        <f ca="1">+IF(OFFSET('Water Data'!$H$28,0,10*ROW('Water Data'!H114))="","",OFFSET('Water Data'!$H$28,0,10*ROW('Water Data'!H114)))</f>
        <v/>
      </c>
      <c r="CG120" s="370" t="str">
        <f ca="1">+IF(OFFSET('Water Data'!$H$29,0,10*ROW('Water Data'!H114))="","",OFFSET('Water Data'!$H$29,0,10*ROW('Water Data'!H114)))</f>
        <v/>
      </c>
      <c r="CH120" s="370" t="str">
        <f ca="1">+IF(OFFSET('Water Data'!$I$27,0,10*ROW('Water Data'!I114))="","",OFFSET('Water Data'!$I$27,0,10*ROW('Water Data'!I114)))</f>
        <v/>
      </c>
      <c r="CI120" s="370" t="str">
        <f ca="1">+IF(OFFSET('Water Data'!$I$28,0,10*ROW('Water Data'!I114))="","",OFFSET('Water Data'!$I$28,0,10*ROW('Water Data'!I114)))</f>
        <v/>
      </c>
      <c r="CJ120" s="370" t="str">
        <f ca="1">+IF(OFFSET('Water Data'!$I$29,0,10*ROW('Water Data'!I114))="","",OFFSET('Water Data'!$I$29,0,10*ROW('Water Data'!I114)))</f>
        <v/>
      </c>
      <c r="CK120" s="370" t="str">
        <f ca="1">+IF(OFFSET('Sanitation Data'!$D$28,0,10*ROW('Sanitation Data'!D114))="","",OFFSET('Sanitation Data'!$D$28,0,10*ROW('Sanitation Data'!D114)))</f>
        <v/>
      </c>
      <c r="CL120" s="370" t="str">
        <f ca="1">+IF(OFFSET('Sanitation Data'!$D$29,0,10*ROW('Sanitation Data'!D114))="","",OFFSET('Sanitation Data'!$D$29,0,10*ROW('Sanitation Data'!D114)))</f>
        <v/>
      </c>
      <c r="CM120" s="370" t="str">
        <f ca="1">+IF(OFFSET('Sanitation Data'!$D$30,0,10*ROW('Sanitation Data'!D114))="","",OFFSET('Sanitation Data'!$D$30,0,10*ROW('Sanitation Data'!D114)))</f>
        <v/>
      </c>
      <c r="CN120" s="370" t="str">
        <f ca="1">+IF(OFFSET('Sanitation Data'!$D$31,0,10*ROW('Sanitation Data'!D114))="","",OFFSET('Sanitation Data'!$D$31,0,10*ROW('Sanitation Data'!D114)))</f>
        <v/>
      </c>
      <c r="CO120" s="370" t="str">
        <f ca="1">+IF(OFFSET('Sanitation Data'!$D$32,0,10*ROW('Sanitation Data'!D114))="","",OFFSET('Sanitation Data'!$D$32,0,10*ROW('Sanitation Data'!D114)))</f>
        <v/>
      </c>
      <c r="CP120" s="370" t="str">
        <f ca="1">+IF(OFFSET('Sanitation Data'!$E$28,0,10*ROW('Sanitation Data'!E114))="","",OFFSET('Sanitation Data'!$E$28,0,10*ROW('Sanitation Data'!E114)))</f>
        <v/>
      </c>
      <c r="CQ120" s="370" t="str">
        <f ca="1">+IF(OFFSET('Sanitation Data'!$E$29,0,10*ROW('Sanitation Data'!E114))="","",OFFSET('Sanitation Data'!$E$29,0,10*ROW('Sanitation Data'!E114)))</f>
        <v/>
      </c>
      <c r="CR120" s="370" t="str">
        <f ca="1">+IF(OFFSET('Sanitation Data'!$E$30,0,10*ROW('Sanitation Data'!E114))="","",OFFSET('Sanitation Data'!$E$30,0,10*ROW('Sanitation Data'!E114)))</f>
        <v/>
      </c>
      <c r="CS120" s="370" t="str">
        <f ca="1">+IF(OFFSET('Sanitation Data'!$E$31,0,10*ROW('Sanitation Data'!E114))="","",OFFSET('Sanitation Data'!$E$31,0,10*ROW('Sanitation Data'!E114)))</f>
        <v/>
      </c>
      <c r="CT120" s="370" t="str">
        <f ca="1">+IF(OFFSET('Sanitation Data'!$E$32,0,10*ROW('Sanitation Data'!E114))="","",OFFSET('Sanitation Data'!$E$32,0,10*ROW('Sanitation Data'!E114)))</f>
        <v/>
      </c>
      <c r="CU120" s="370" t="str">
        <f ca="1">+IF(OFFSET('Sanitation Data'!$F$28,0,10*ROW('Sanitation Data'!F114))="","",OFFSET('Sanitation Data'!$F$28,0,10*ROW('Sanitation Data'!F114)))</f>
        <v/>
      </c>
      <c r="CV120" s="370" t="str">
        <f ca="1">+IF(OFFSET('Sanitation Data'!$F$29,0,10*ROW('Sanitation Data'!F114))="","",OFFSET('Sanitation Data'!$F$29,0,10*ROW('Sanitation Data'!F114)))</f>
        <v/>
      </c>
      <c r="CW120" s="370" t="str">
        <f ca="1">+IF(OFFSET('Sanitation Data'!$F$30,0,10*ROW('Sanitation Data'!F114))="","",OFFSET('Sanitation Data'!$F$30,0,10*ROW('Sanitation Data'!F114)))</f>
        <v/>
      </c>
      <c r="CX120" s="370" t="str">
        <f ca="1">+IF(OFFSET('Sanitation Data'!$F$31,0,10*ROW('Sanitation Data'!F114))="","",OFFSET('Sanitation Data'!$F$31,0,10*ROW('Sanitation Data'!F114)))</f>
        <v/>
      </c>
      <c r="CY120" s="370" t="str">
        <f ca="1">+IF(OFFSET('Sanitation Data'!$F$32,0,10*ROW('Sanitation Data'!F114))="","",OFFSET('Sanitation Data'!$F$32,0,10*ROW('Sanitation Data'!F114)))</f>
        <v/>
      </c>
      <c r="CZ120" s="370" t="str">
        <f ca="1">+IF(OFFSET('Sanitation Data'!$G$28,0,10*ROW('Sanitation Data'!G114))="","",OFFSET('Sanitation Data'!$G$28,0,10*ROW('Sanitation Data'!G114)))</f>
        <v/>
      </c>
      <c r="DA120" s="370" t="str">
        <f ca="1">+IF(OFFSET('Sanitation Data'!$G$29,0,10*ROW('Sanitation Data'!G114))="","",OFFSET('Sanitation Data'!$G$29,0,10*ROW('Sanitation Data'!G114)))</f>
        <v/>
      </c>
      <c r="DB120" s="370" t="str">
        <f ca="1">+IF(OFFSET('Sanitation Data'!$G$30,0,10*ROW('Sanitation Data'!G114))="","",OFFSET('Sanitation Data'!$G$30,0,10*ROW('Sanitation Data'!G114)))</f>
        <v/>
      </c>
      <c r="DC120" s="370" t="str">
        <f ca="1">+IF(OFFSET('Sanitation Data'!$G$31,0,10*ROW('Sanitation Data'!G114))="","",OFFSET('Sanitation Data'!$G$31,0,10*ROW('Sanitation Data'!G114)))</f>
        <v/>
      </c>
      <c r="DD120" s="370" t="str">
        <f ca="1">+IF(OFFSET('Sanitation Data'!$G$32,0,10*ROW('Sanitation Data'!G114))="","",OFFSET('Sanitation Data'!$G$32,0,10*ROW('Sanitation Data'!G114)))</f>
        <v/>
      </c>
      <c r="DE120" s="370" t="str">
        <f ca="1">+IF(OFFSET('Sanitation Data'!$H$28,0,10*ROW('Sanitation Data'!H114))="","",OFFSET('Sanitation Data'!$H$28,0,10*ROW('Sanitation Data'!H114)))</f>
        <v/>
      </c>
      <c r="DF120" s="370" t="str">
        <f ca="1">+IF(OFFSET('Sanitation Data'!$H$29,0,10*ROW('Sanitation Data'!H114))="","",OFFSET('Sanitation Data'!$H$29,0,10*ROW('Sanitation Data'!H114)))</f>
        <v/>
      </c>
      <c r="DG120" s="370" t="str">
        <f ca="1">+IF(OFFSET('Sanitation Data'!$H$30,0,10*ROW('Sanitation Data'!H114))="","",OFFSET('Sanitation Data'!$H$30,0,10*ROW('Sanitation Data'!H114)))</f>
        <v/>
      </c>
      <c r="DH120" s="370" t="str">
        <f ca="1">+IF(OFFSET('Sanitation Data'!$H$31,0,10*ROW('Sanitation Data'!H114))="","",OFFSET('Sanitation Data'!$H$31,0,10*ROW('Sanitation Data'!H114)))</f>
        <v/>
      </c>
      <c r="DI120" s="370" t="str">
        <f ca="1">+IF(OFFSET('Sanitation Data'!$H$32,0,10*ROW('Sanitation Data'!H114))="","",OFFSET('Sanitation Data'!$H$32,0,10*ROW('Sanitation Data'!H114)))</f>
        <v/>
      </c>
      <c r="DJ120" s="370" t="str">
        <f ca="1">+IF(OFFSET('Sanitation Data'!$I$28,0,10*ROW('Sanitation Data'!I114))="","",OFFSET('Sanitation Data'!$I$28,0,10*ROW('Sanitation Data'!I114)))</f>
        <v/>
      </c>
      <c r="DK120" s="370" t="str">
        <f ca="1">+IF(OFFSET('Sanitation Data'!$I$29,0,10*ROW('Sanitation Data'!I114))="","",OFFSET('Sanitation Data'!$I$29,0,10*ROW('Sanitation Data'!I114)))</f>
        <v/>
      </c>
      <c r="DL120" s="370" t="str">
        <f ca="1">+IF(OFFSET('Sanitation Data'!$I$30,0,10*ROW('Sanitation Data'!I114))="","",OFFSET('Sanitation Data'!$I$30,0,10*ROW('Sanitation Data'!I114)))</f>
        <v/>
      </c>
      <c r="DM120" s="370" t="str">
        <f ca="1">+IF(OFFSET('Sanitation Data'!$I$31,0,10*ROW('Sanitation Data'!I114))="","",OFFSET('Sanitation Data'!$I$31,0,10*ROW('Sanitation Data'!I114)))</f>
        <v/>
      </c>
      <c r="DN120" s="370" t="str">
        <f ca="1">+IF(OFFSET('Sanitation Data'!$I$32,0,10*ROW('Sanitation Data'!I114))="","",OFFSET('Sanitation Data'!$I$32,0,10*ROW('Sanitation Data'!I114)))</f>
        <v/>
      </c>
      <c r="DO120" s="370" t="str">
        <f ca="1">+IF(OFFSET('Hygiene Data'!$D$11,0,10*ROW('Hygiene Data'!D114))="","",OFFSET('Hygiene Data'!$D$11,0,10*ROW('Hygiene Data'!D114)))</f>
        <v/>
      </c>
      <c r="DP120" s="370" t="str">
        <f ca="1">+IF(OFFSET('Hygiene Data'!$D$12,0,10*ROW('Hygiene Data'!D114))="","",OFFSET('Hygiene Data'!$D$12,0,10*ROW('Hygiene Data'!D114)))</f>
        <v/>
      </c>
      <c r="DQ120" s="370" t="str">
        <f ca="1">+IF(OFFSET('Hygiene Data'!$D$13,0,10*ROW('Hygiene Data'!D114))="","",OFFSET('Hygiene Data'!$D$13,0,10*ROW('Hygiene Data'!D114)))</f>
        <v/>
      </c>
      <c r="DR120" s="370" t="str">
        <f ca="1">+IF(OFFSET('Hygiene Data'!$E$11,0,10*ROW('Hygiene Data'!E114))="","",OFFSET('Hygiene Data'!$E$11,0,10*ROW('Hygiene Data'!E114)))</f>
        <v/>
      </c>
      <c r="DS120" s="370" t="str">
        <f ca="1">+IF(OFFSET('Hygiene Data'!$E$12,0,10*ROW('Hygiene Data'!E114))="","",OFFSET('Hygiene Data'!$E$12,0,10*ROW('Hygiene Data'!E114)))</f>
        <v/>
      </c>
      <c r="DT120" s="370" t="str">
        <f ca="1">+IF(OFFSET('Hygiene Data'!$E$13,0,10*ROW('Hygiene Data'!E114))="","",OFFSET('Hygiene Data'!$E$13,0,10*ROW('Hygiene Data'!E114)))</f>
        <v/>
      </c>
      <c r="DU120" s="370" t="str">
        <f ca="1">+IF(OFFSET('Hygiene Data'!$F$11,0,10*ROW('Hygiene Data'!F114))="","",OFFSET('Hygiene Data'!$F$11,0,10*ROW('Hygiene Data'!F114)))</f>
        <v/>
      </c>
      <c r="DV120" s="370" t="str">
        <f ca="1">+IF(OFFSET('Hygiene Data'!$F$12,0,10*ROW('Hygiene Data'!F114))="","",OFFSET('Hygiene Data'!$F$12,0,10*ROW('Hygiene Data'!F114)))</f>
        <v/>
      </c>
      <c r="DW120" s="370" t="str">
        <f ca="1">+IF(OFFSET('Hygiene Data'!$F$13,0,10*ROW('Hygiene Data'!F114))="","",OFFSET('Hygiene Data'!$F$13,0,10*ROW('Hygiene Data'!F114)))</f>
        <v/>
      </c>
      <c r="DX120" s="370" t="str">
        <f ca="1">+IF(OFFSET('Hygiene Data'!$G$11,0,10*ROW('Hygiene Data'!G114))="","",OFFSET('Hygiene Data'!$G$11,0,10*ROW('Hygiene Data'!G114)))</f>
        <v/>
      </c>
      <c r="DY120" s="370" t="str">
        <f ca="1">+IF(OFFSET('Hygiene Data'!$G$12,0,10*ROW('Hygiene Data'!G114))="","",OFFSET('Hygiene Data'!$G$12,0,10*ROW('Hygiene Data'!G114)))</f>
        <v/>
      </c>
      <c r="DZ120" s="370" t="str">
        <f ca="1">+IF(OFFSET('Hygiene Data'!$G$13,0,10*ROW('Hygiene Data'!G114))="","",OFFSET('Hygiene Data'!$G$13,0,10*ROW('Hygiene Data'!G114)))</f>
        <v/>
      </c>
      <c r="EA120" s="370" t="str">
        <f ca="1">+IF(OFFSET('Hygiene Data'!$H$11,0,10*ROW('Hygiene Data'!H114))="","",OFFSET('Hygiene Data'!$H$11,0,10*ROW('Hygiene Data'!H114)))</f>
        <v/>
      </c>
      <c r="EB120" s="370" t="str">
        <f ca="1">+IF(OFFSET('Hygiene Data'!$H$12,0,10*ROW('Hygiene Data'!H114))="","",OFFSET('Hygiene Data'!$H$12,0,10*ROW('Hygiene Data'!H114)))</f>
        <v/>
      </c>
      <c r="EC120" s="370" t="str">
        <f ca="1">+IF(OFFSET('Hygiene Data'!$H$13,0,10*ROW('Hygiene Data'!H114))="","",OFFSET('Hygiene Data'!$H$13,0,10*ROW('Hygiene Data'!H114)))</f>
        <v/>
      </c>
      <c r="ED120" s="370" t="str">
        <f ca="1">+IF(OFFSET('Hygiene Data'!$I$11,0,10*ROW('Hygiene Data'!I114))="","",OFFSET('Hygiene Data'!$I$11,0,10*ROW('Hygiene Data'!I114)))</f>
        <v/>
      </c>
      <c r="EE120" s="370" t="str">
        <f ca="1">+IF(OFFSET('Hygiene Data'!$I$12,0,10*ROW('Hygiene Data'!I114))="","",OFFSET('Hygiene Data'!$I$12,0,10*ROW('Hygiene Data'!I114)))</f>
        <v/>
      </c>
      <c r="EF120" s="370" t="str">
        <f ca="1">+IF(OFFSET('Hygiene Data'!$I$13,0,10*ROW('Hygiene Data'!I114))="","",OFFSET('Hygiene Data'!$I$13,0,10*ROW('Hygiene Data'!I114)))</f>
        <v/>
      </c>
    </row>
    <row r="121" spans="1:136" x14ac:dyDescent="0.25">
      <c r="A121" s="479" t="str">
        <f ca="1">+IF(OFFSET('Water Data'!$B$2,0,10*ROW('Water Data'!E115))="","",OFFSET('Water Data'!$B$2,0,10*ROW('Water Data'!E115)))</f>
        <v/>
      </c>
      <c r="B121" s="47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6" t="str">
        <f t="shared" ca="1" si="1"/>
        <v/>
      </c>
      <c r="D121" s="50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0" t="str">
        <f ca="1">+IF(OFFSET('Water Data'!$D$27,0,10*ROW('Water Data'!D115))="","",OFFSET('Water Data'!$D$27,0,10*ROW('Water Data'!D115)))</f>
        <v/>
      </c>
      <c r="BT121" s="370" t="str">
        <f ca="1">+IF(OFFSET('Water Data'!$D$28,0,10*ROW('Water Data'!D115))="","",OFFSET('Water Data'!$D$28,0,10*ROW('Water Data'!D115)))</f>
        <v/>
      </c>
      <c r="BU121" s="370" t="str">
        <f ca="1">+IF(OFFSET('Water Data'!$D$29,0,10*ROW('Water Data'!D115))="","",OFFSET('Water Data'!$D$29,0,10*ROW('Water Data'!D115)))</f>
        <v/>
      </c>
      <c r="BV121" s="370" t="str">
        <f ca="1">+IF(OFFSET('Water Data'!$E$27,0,10*ROW('Water Data'!E115))="","",OFFSET('Water Data'!$E$27,0,10*ROW('Water Data'!E115)))</f>
        <v/>
      </c>
      <c r="BW121" s="370" t="str">
        <f ca="1">+IF(OFFSET('Water Data'!$E$28,0,10*ROW('Water Data'!E115))="","",OFFSET('Water Data'!$E$28,0,10*ROW('Water Data'!E115)))</f>
        <v/>
      </c>
      <c r="BX121" s="370" t="str">
        <f ca="1">+IF(OFFSET('Water Data'!$E$29,0,10*ROW('Water Data'!E115))="","",OFFSET('Water Data'!$E$29,0,10*ROW('Water Data'!E115)))</f>
        <v/>
      </c>
      <c r="BY121" s="370" t="str">
        <f ca="1">+IF(OFFSET('Water Data'!$F$27,0,10*ROW('Water Data'!F115))="","",OFFSET('Water Data'!$F$27,0,10*ROW('Water Data'!F115)))</f>
        <v/>
      </c>
      <c r="BZ121" s="370" t="str">
        <f ca="1">+IF(OFFSET('Water Data'!$F$28,0,10*ROW('Water Data'!F115))="","",OFFSET('Water Data'!$F$28,0,10*ROW('Water Data'!F115)))</f>
        <v/>
      </c>
      <c r="CA121" s="370" t="str">
        <f ca="1">+IF(OFFSET('Water Data'!$F$29,0,10*ROW('Water Data'!F115))="","",OFFSET('Water Data'!$F$29,0,10*ROW('Water Data'!F115)))</f>
        <v/>
      </c>
      <c r="CB121" s="370" t="str">
        <f ca="1">+IF(OFFSET('Water Data'!$G$27,0,10*ROW('Water Data'!G115))="","",OFFSET('Water Data'!$G$27,0,10*ROW('Water Data'!G115)))</f>
        <v/>
      </c>
      <c r="CC121" s="370" t="str">
        <f ca="1">+IF(OFFSET('Water Data'!$G$28,0,10*ROW('Water Data'!G115))="","",OFFSET('Water Data'!$G$28,0,10*ROW('Water Data'!G115)))</f>
        <v/>
      </c>
      <c r="CD121" s="370" t="str">
        <f ca="1">+IF(OFFSET('Water Data'!$G$29,0,10*ROW('Water Data'!G115))="","",OFFSET('Water Data'!$G$29,0,10*ROW('Water Data'!G115)))</f>
        <v/>
      </c>
      <c r="CE121" s="370" t="str">
        <f ca="1">+IF(OFFSET('Water Data'!$H$27,0,10*ROW('Water Data'!H115))="","",OFFSET('Water Data'!$H$27,0,10*ROW('Water Data'!H115)))</f>
        <v/>
      </c>
      <c r="CF121" s="370" t="str">
        <f ca="1">+IF(OFFSET('Water Data'!$H$28,0,10*ROW('Water Data'!H115))="","",OFFSET('Water Data'!$H$28,0,10*ROW('Water Data'!H115)))</f>
        <v/>
      </c>
      <c r="CG121" s="370" t="str">
        <f ca="1">+IF(OFFSET('Water Data'!$H$29,0,10*ROW('Water Data'!H115))="","",OFFSET('Water Data'!$H$29,0,10*ROW('Water Data'!H115)))</f>
        <v/>
      </c>
      <c r="CH121" s="370" t="str">
        <f ca="1">+IF(OFFSET('Water Data'!$I$27,0,10*ROW('Water Data'!I115))="","",OFFSET('Water Data'!$I$27,0,10*ROW('Water Data'!I115)))</f>
        <v/>
      </c>
      <c r="CI121" s="370" t="str">
        <f ca="1">+IF(OFFSET('Water Data'!$I$28,0,10*ROW('Water Data'!I115))="","",OFFSET('Water Data'!$I$28,0,10*ROW('Water Data'!I115)))</f>
        <v/>
      </c>
      <c r="CJ121" s="370" t="str">
        <f ca="1">+IF(OFFSET('Water Data'!$I$29,0,10*ROW('Water Data'!I115))="","",OFFSET('Water Data'!$I$29,0,10*ROW('Water Data'!I115)))</f>
        <v/>
      </c>
      <c r="CK121" s="370" t="str">
        <f ca="1">+IF(OFFSET('Sanitation Data'!$D$28,0,10*ROW('Sanitation Data'!D115))="","",OFFSET('Sanitation Data'!$D$28,0,10*ROW('Sanitation Data'!D115)))</f>
        <v/>
      </c>
      <c r="CL121" s="370" t="str">
        <f ca="1">+IF(OFFSET('Sanitation Data'!$D$29,0,10*ROW('Sanitation Data'!D115))="","",OFFSET('Sanitation Data'!$D$29,0,10*ROW('Sanitation Data'!D115)))</f>
        <v/>
      </c>
      <c r="CM121" s="370" t="str">
        <f ca="1">+IF(OFFSET('Sanitation Data'!$D$30,0,10*ROW('Sanitation Data'!D115))="","",OFFSET('Sanitation Data'!$D$30,0,10*ROW('Sanitation Data'!D115)))</f>
        <v/>
      </c>
      <c r="CN121" s="370" t="str">
        <f ca="1">+IF(OFFSET('Sanitation Data'!$D$31,0,10*ROW('Sanitation Data'!D115))="","",OFFSET('Sanitation Data'!$D$31,0,10*ROW('Sanitation Data'!D115)))</f>
        <v/>
      </c>
      <c r="CO121" s="370" t="str">
        <f ca="1">+IF(OFFSET('Sanitation Data'!$D$32,0,10*ROW('Sanitation Data'!D115))="","",OFFSET('Sanitation Data'!$D$32,0,10*ROW('Sanitation Data'!D115)))</f>
        <v/>
      </c>
      <c r="CP121" s="370" t="str">
        <f ca="1">+IF(OFFSET('Sanitation Data'!$E$28,0,10*ROW('Sanitation Data'!E115))="","",OFFSET('Sanitation Data'!$E$28,0,10*ROW('Sanitation Data'!E115)))</f>
        <v/>
      </c>
      <c r="CQ121" s="370" t="str">
        <f ca="1">+IF(OFFSET('Sanitation Data'!$E$29,0,10*ROW('Sanitation Data'!E115))="","",OFFSET('Sanitation Data'!$E$29,0,10*ROW('Sanitation Data'!E115)))</f>
        <v/>
      </c>
      <c r="CR121" s="370" t="str">
        <f ca="1">+IF(OFFSET('Sanitation Data'!$E$30,0,10*ROW('Sanitation Data'!E115))="","",OFFSET('Sanitation Data'!$E$30,0,10*ROW('Sanitation Data'!E115)))</f>
        <v/>
      </c>
      <c r="CS121" s="370" t="str">
        <f ca="1">+IF(OFFSET('Sanitation Data'!$E$31,0,10*ROW('Sanitation Data'!E115))="","",OFFSET('Sanitation Data'!$E$31,0,10*ROW('Sanitation Data'!E115)))</f>
        <v/>
      </c>
      <c r="CT121" s="370" t="str">
        <f ca="1">+IF(OFFSET('Sanitation Data'!$E$32,0,10*ROW('Sanitation Data'!E115))="","",OFFSET('Sanitation Data'!$E$32,0,10*ROW('Sanitation Data'!E115)))</f>
        <v/>
      </c>
      <c r="CU121" s="370" t="str">
        <f ca="1">+IF(OFFSET('Sanitation Data'!$F$28,0,10*ROW('Sanitation Data'!F115))="","",OFFSET('Sanitation Data'!$F$28,0,10*ROW('Sanitation Data'!F115)))</f>
        <v/>
      </c>
      <c r="CV121" s="370" t="str">
        <f ca="1">+IF(OFFSET('Sanitation Data'!$F$29,0,10*ROW('Sanitation Data'!F115))="","",OFFSET('Sanitation Data'!$F$29,0,10*ROW('Sanitation Data'!F115)))</f>
        <v/>
      </c>
      <c r="CW121" s="370" t="str">
        <f ca="1">+IF(OFFSET('Sanitation Data'!$F$30,0,10*ROW('Sanitation Data'!F115))="","",OFFSET('Sanitation Data'!$F$30,0,10*ROW('Sanitation Data'!F115)))</f>
        <v/>
      </c>
      <c r="CX121" s="370" t="str">
        <f ca="1">+IF(OFFSET('Sanitation Data'!$F$31,0,10*ROW('Sanitation Data'!F115))="","",OFFSET('Sanitation Data'!$F$31,0,10*ROW('Sanitation Data'!F115)))</f>
        <v/>
      </c>
      <c r="CY121" s="370" t="str">
        <f ca="1">+IF(OFFSET('Sanitation Data'!$F$32,0,10*ROW('Sanitation Data'!F115))="","",OFFSET('Sanitation Data'!$F$32,0,10*ROW('Sanitation Data'!F115)))</f>
        <v/>
      </c>
      <c r="CZ121" s="370" t="str">
        <f ca="1">+IF(OFFSET('Sanitation Data'!$G$28,0,10*ROW('Sanitation Data'!G115))="","",OFFSET('Sanitation Data'!$G$28,0,10*ROW('Sanitation Data'!G115)))</f>
        <v/>
      </c>
      <c r="DA121" s="370" t="str">
        <f ca="1">+IF(OFFSET('Sanitation Data'!$G$29,0,10*ROW('Sanitation Data'!G115))="","",OFFSET('Sanitation Data'!$G$29,0,10*ROW('Sanitation Data'!G115)))</f>
        <v/>
      </c>
      <c r="DB121" s="370" t="str">
        <f ca="1">+IF(OFFSET('Sanitation Data'!$G$30,0,10*ROW('Sanitation Data'!G115))="","",OFFSET('Sanitation Data'!$G$30,0,10*ROW('Sanitation Data'!G115)))</f>
        <v/>
      </c>
      <c r="DC121" s="370" t="str">
        <f ca="1">+IF(OFFSET('Sanitation Data'!$G$31,0,10*ROW('Sanitation Data'!G115))="","",OFFSET('Sanitation Data'!$G$31,0,10*ROW('Sanitation Data'!G115)))</f>
        <v/>
      </c>
      <c r="DD121" s="370" t="str">
        <f ca="1">+IF(OFFSET('Sanitation Data'!$G$32,0,10*ROW('Sanitation Data'!G115))="","",OFFSET('Sanitation Data'!$G$32,0,10*ROW('Sanitation Data'!G115)))</f>
        <v/>
      </c>
      <c r="DE121" s="370" t="str">
        <f ca="1">+IF(OFFSET('Sanitation Data'!$H$28,0,10*ROW('Sanitation Data'!H115))="","",OFFSET('Sanitation Data'!$H$28,0,10*ROW('Sanitation Data'!H115)))</f>
        <v/>
      </c>
      <c r="DF121" s="370" t="str">
        <f ca="1">+IF(OFFSET('Sanitation Data'!$H$29,0,10*ROW('Sanitation Data'!H115))="","",OFFSET('Sanitation Data'!$H$29,0,10*ROW('Sanitation Data'!H115)))</f>
        <v/>
      </c>
      <c r="DG121" s="370" t="str">
        <f ca="1">+IF(OFFSET('Sanitation Data'!$H$30,0,10*ROW('Sanitation Data'!H115))="","",OFFSET('Sanitation Data'!$H$30,0,10*ROW('Sanitation Data'!H115)))</f>
        <v/>
      </c>
      <c r="DH121" s="370" t="str">
        <f ca="1">+IF(OFFSET('Sanitation Data'!$H$31,0,10*ROW('Sanitation Data'!H115))="","",OFFSET('Sanitation Data'!$H$31,0,10*ROW('Sanitation Data'!H115)))</f>
        <v/>
      </c>
      <c r="DI121" s="370" t="str">
        <f ca="1">+IF(OFFSET('Sanitation Data'!$H$32,0,10*ROW('Sanitation Data'!H115))="","",OFFSET('Sanitation Data'!$H$32,0,10*ROW('Sanitation Data'!H115)))</f>
        <v/>
      </c>
      <c r="DJ121" s="370" t="str">
        <f ca="1">+IF(OFFSET('Sanitation Data'!$I$28,0,10*ROW('Sanitation Data'!I115))="","",OFFSET('Sanitation Data'!$I$28,0,10*ROW('Sanitation Data'!I115)))</f>
        <v/>
      </c>
      <c r="DK121" s="370" t="str">
        <f ca="1">+IF(OFFSET('Sanitation Data'!$I$29,0,10*ROW('Sanitation Data'!I115))="","",OFFSET('Sanitation Data'!$I$29,0,10*ROW('Sanitation Data'!I115)))</f>
        <v/>
      </c>
      <c r="DL121" s="370" t="str">
        <f ca="1">+IF(OFFSET('Sanitation Data'!$I$30,0,10*ROW('Sanitation Data'!I115))="","",OFFSET('Sanitation Data'!$I$30,0,10*ROW('Sanitation Data'!I115)))</f>
        <v/>
      </c>
      <c r="DM121" s="370" t="str">
        <f ca="1">+IF(OFFSET('Sanitation Data'!$I$31,0,10*ROW('Sanitation Data'!I115))="","",OFFSET('Sanitation Data'!$I$31,0,10*ROW('Sanitation Data'!I115)))</f>
        <v/>
      </c>
      <c r="DN121" s="370" t="str">
        <f ca="1">+IF(OFFSET('Sanitation Data'!$I$32,0,10*ROW('Sanitation Data'!I115))="","",OFFSET('Sanitation Data'!$I$32,0,10*ROW('Sanitation Data'!I115)))</f>
        <v/>
      </c>
      <c r="DO121" s="370" t="str">
        <f ca="1">+IF(OFFSET('Hygiene Data'!$D$11,0,10*ROW('Hygiene Data'!D115))="","",OFFSET('Hygiene Data'!$D$11,0,10*ROW('Hygiene Data'!D115)))</f>
        <v/>
      </c>
      <c r="DP121" s="370" t="str">
        <f ca="1">+IF(OFFSET('Hygiene Data'!$D$12,0,10*ROW('Hygiene Data'!D115))="","",OFFSET('Hygiene Data'!$D$12,0,10*ROW('Hygiene Data'!D115)))</f>
        <v/>
      </c>
      <c r="DQ121" s="370" t="str">
        <f ca="1">+IF(OFFSET('Hygiene Data'!$D$13,0,10*ROW('Hygiene Data'!D115))="","",OFFSET('Hygiene Data'!$D$13,0,10*ROW('Hygiene Data'!D115)))</f>
        <v/>
      </c>
      <c r="DR121" s="370" t="str">
        <f ca="1">+IF(OFFSET('Hygiene Data'!$E$11,0,10*ROW('Hygiene Data'!E115))="","",OFFSET('Hygiene Data'!$E$11,0,10*ROW('Hygiene Data'!E115)))</f>
        <v/>
      </c>
      <c r="DS121" s="370" t="str">
        <f ca="1">+IF(OFFSET('Hygiene Data'!$E$12,0,10*ROW('Hygiene Data'!E115))="","",OFFSET('Hygiene Data'!$E$12,0,10*ROW('Hygiene Data'!E115)))</f>
        <v/>
      </c>
      <c r="DT121" s="370" t="str">
        <f ca="1">+IF(OFFSET('Hygiene Data'!$E$13,0,10*ROW('Hygiene Data'!E115))="","",OFFSET('Hygiene Data'!$E$13,0,10*ROW('Hygiene Data'!E115)))</f>
        <v/>
      </c>
      <c r="DU121" s="370" t="str">
        <f ca="1">+IF(OFFSET('Hygiene Data'!$F$11,0,10*ROW('Hygiene Data'!F115))="","",OFFSET('Hygiene Data'!$F$11,0,10*ROW('Hygiene Data'!F115)))</f>
        <v/>
      </c>
      <c r="DV121" s="370" t="str">
        <f ca="1">+IF(OFFSET('Hygiene Data'!$F$12,0,10*ROW('Hygiene Data'!F115))="","",OFFSET('Hygiene Data'!$F$12,0,10*ROW('Hygiene Data'!F115)))</f>
        <v/>
      </c>
      <c r="DW121" s="370" t="str">
        <f ca="1">+IF(OFFSET('Hygiene Data'!$F$13,0,10*ROW('Hygiene Data'!F115))="","",OFFSET('Hygiene Data'!$F$13,0,10*ROW('Hygiene Data'!F115)))</f>
        <v/>
      </c>
      <c r="DX121" s="370" t="str">
        <f ca="1">+IF(OFFSET('Hygiene Data'!$G$11,0,10*ROW('Hygiene Data'!G115))="","",OFFSET('Hygiene Data'!$G$11,0,10*ROW('Hygiene Data'!G115)))</f>
        <v/>
      </c>
      <c r="DY121" s="370" t="str">
        <f ca="1">+IF(OFFSET('Hygiene Data'!$G$12,0,10*ROW('Hygiene Data'!G115))="","",OFFSET('Hygiene Data'!$G$12,0,10*ROW('Hygiene Data'!G115)))</f>
        <v/>
      </c>
      <c r="DZ121" s="370" t="str">
        <f ca="1">+IF(OFFSET('Hygiene Data'!$G$13,0,10*ROW('Hygiene Data'!G115))="","",OFFSET('Hygiene Data'!$G$13,0,10*ROW('Hygiene Data'!G115)))</f>
        <v/>
      </c>
      <c r="EA121" s="370" t="str">
        <f ca="1">+IF(OFFSET('Hygiene Data'!$H$11,0,10*ROW('Hygiene Data'!H115))="","",OFFSET('Hygiene Data'!$H$11,0,10*ROW('Hygiene Data'!H115)))</f>
        <v/>
      </c>
      <c r="EB121" s="370" t="str">
        <f ca="1">+IF(OFFSET('Hygiene Data'!$H$12,0,10*ROW('Hygiene Data'!H115))="","",OFFSET('Hygiene Data'!$H$12,0,10*ROW('Hygiene Data'!H115)))</f>
        <v/>
      </c>
      <c r="EC121" s="370" t="str">
        <f ca="1">+IF(OFFSET('Hygiene Data'!$H$13,0,10*ROW('Hygiene Data'!H115))="","",OFFSET('Hygiene Data'!$H$13,0,10*ROW('Hygiene Data'!H115)))</f>
        <v/>
      </c>
      <c r="ED121" s="370" t="str">
        <f ca="1">+IF(OFFSET('Hygiene Data'!$I$11,0,10*ROW('Hygiene Data'!I115))="","",OFFSET('Hygiene Data'!$I$11,0,10*ROW('Hygiene Data'!I115)))</f>
        <v/>
      </c>
      <c r="EE121" s="370" t="str">
        <f ca="1">+IF(OFFSET('Hygiene Data'!$I$12,0,10*ROW('Hygiene Data'!I115))="","",OFFSET('Hygiene Data'!$I$12,0,10*ROW('Hygiene Data'!I115)))</f>
        <v/>
      </c>
      <c r="EF121" s="370" t="str">
        <f ca="1">+IF(OFFSET('Hygiene Data'!$I$13,0,10*ROW('Hygiene Data'!I115))="","",OFFSET('Hygiene Data'!$I$13,0,10*ROW('Hygiene Data'!I115)))</f>
        <v/>
      </c>
    </row>
    <row r="122" spans="1:136" x14ac:dyDescent="0.25">
      <c r="A122" s="479" t="str">
        <f ca="1">+IF(OFFSET('Water Data'!$B$2,0,10*ROW('Water Data'!E116))="","",OFFSET('Water Data'!$B$2,0,10*ROW('Water Data'!E116)))</f>
        <v/>
      </c>
      <c r="B122" s="47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6" t="str">
        <f t="shared" ca="1" si="1"/>
        <v/>
      </c>
      <c r="D122" s="50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0" t="str">
        <f ca="1">+IF(OFFSET('Water Data'!$D$27,0,10*ROW('Water Data'!D116))="","",OFFSET('Water Data'!$D$27,0,10*ROW('Water Data'!D116)))</f>
        <v/>
      </c>
      <c r="BT122" s="370" t="str">
        <f ca="1">+IF(OFFSET('Water Data'!$D$28,0,10*ROW('Water Data'!D116))="","",OFFSET('Water Data'!$D$28,0,10*ROW('Water Data'!D116)))</f>
        <v/>
      </c>
      <c r="BU122" s="370" t="str">
        <f ca="1">+IF(OFFSET('Water Data'!$D$29,0,10*ROW('Water Data'!D116))="","",OFFSET('Water Data'!$D$29,0,10*ROW('Water Data'!D116)))</f>
        <v/>
      </c>
      <c r="BV122" s="370" t="str">
        <f ca="1">+IF(OFFSET('Water Data'!$E$27,0,10*ROW('Water Data'!E116))="","",OFFSET('Water Data'!$E$27,0,10*ROW('Water Data'!E116)))</f>
        <v/>
      </c>
      <c r="BW122" s="370" t="str">
        <f ca="1">+IF(OFFSET('Water Data'!$E$28,0,10*ROW('Water Data'!E116))="","",OFFSET('Water Data'!$E$28,0,10*ROW('Water Data'!E116)))</f>
        <v/>
      </c>
      <c r="BX122" s="370" t="str">
        <f ca="1">+IF(OFFSET('Water Data'!$E$29,0,10*ROW('Water Data'!E116))="","",OFFSET('Water Data'!$E$29,0,10*ROW('Water Data'!E116)))</f>
        <v/>
      </c>
      <c r="BY122" s="370" t="str">
        <f ca="1">+IF(OFFSET('Water Data'!$F$27,0,10*ROW('Water Data'!F116))="","",OFFSET('Water Data'!$F$27,0,10*ROW('Water Data'!F116)))</f>
        <v/>
      </c>
      <c r="BZ122" s="370" t="str">
        <f ca="1">+IF(OFFSET('Water Data'!$F$28,0,10*ROW('Water Data'!F116))="","",OFFSET('Water Data'!$F$28,0,10*ROW('Water Data'!F116)))</f>
        <v/>
      </c>
      <c r="CA122" s="370" t="str">
        <f ca="1">+IF(OFFSET('Water Data'!$F$29,0,10*ROW('Water Data'!F116))="","",OFFSET('Water Data'!$F$29,0,10*ROW('Water Data'!F116)))</f>
        <v/>
      </c>
      <c r="CB122" s="370" t="str">
        <f ca="1">+IF(OFFSET('Water Data'!$G$27,0,10*ROW('Water Data'!G116))="","",OFFSET('Water Data'!$G$27,0,10*ROW('Water Data'!G116)))</f>
        <v/>
      </c>
      <c r="CC122" s="370" t="str">
        <f ca="1">+IF(OFFSET('Water Data'!$G$28,0,10*ROW('Water Data'!G116))="","",OFFSET('Water Data'!$G$28,0,10*ROW('Water Data'!G116)))</f>
        <v/>
      </c>
      <c r="CD122" s="370" t="str">
        <f ca="1">+IF(OFFSET('Water Data'!$G$29,0,10*ROW('Water Data'!G116))="","",OFFSET('Water Data'!$G$29,0,10*ROW('Water Data'!G116)))</f>
        <v/>
      </c>
      <c r="CE122" s="370" t="str">
        <f ca="1">+IF(OFFSET('Water Data'!$H$27,0,10*ROW('Water Data'!H116))="","",OFFSET('Water Data'!$H$27,0,10*ROW('Water Data'!H116)))</f>
        <v/>
      </c>
      <c r="CF122" s="370" t="str">
        <f ca="1">+IF(OFFSET('Water Data'!$H$28,0,10*ROW('Water Data'!H116))="","",OFFSET('Water Data'!$H$28,0,10*ROW('Water Data'!H116)))</f>
        <v/>
      </c>
      <c r="CG122" s="370" t="str">
        <f ca="1">+IF(OFFSET('Water Data'!$H$29,0,10*ROW('Water Data'!H116))="","",OFFSET('Water Data'!$H$29,0,10*ROW('Water Data'!H116)))</f>
        <v/>
      </c>
      <c r="CH122" s="370" t="str">
        <f ca="1">+IF(OFFSET('Water Data'!$I$27,0,10*ROW('Water Data'!I116))="","",OFFSET('Water Data'!$I$27,0,10*ROW('Water Data'!I116)))</f>
        <v/>
      </c>
      <c r="CI122" s="370" t="str">
        <f ca="1">+IF(OFFSET('Water Data'!$I$28,0,10*ROW('Water Data'!I116))="","",OFFSET('Water Data'!$I$28,0,10*ROW('Water Data'!I116)))</f>
        <v/>
      </c>
      <c r="CJ122" s="370" t="str">
        <f ca="1">+IF(OFFSET('Water Data'!$I$29,0,10*ROW('Water Data'!I116))="","",OFFSET('Water Data'!$I$29,0,10*ROW('Water Data'!I116)))</f>
        <v/>
      </c>
      <c r="CK122" s="370" t="str">
        <f ca="1">+IF(OFFSET('Sanitation Data'!$D$28,0,10*ROW('Sanitation Data'!D116))="","",OFFSET('Sanitation Data'!$D$28,0,10*ROW('Sanitation Data'!D116)))</f>
        <v/>
      </c>
      <c r="CL122" s="370" t="str">
        <f ca="1">+IF(OFFSET('Sanitation Data'!$D$29,0,10*ROW('Sanitation Data'!D116))="","",OFFSET('Sanitation Data'!$D$29,0,10*ROW('Sanitation Data'!D116)))</f>
        <v/>
      </c>
      <c r="CM122" s="370" t="str">
        <f ca="1">+IF(OFFSET('Sanitation Data'!$D$30,0,10*ROW('Sanitation Data'!D116))="","",OFFSET('Sanitation Data'!$D$30,0,10*ROW('Sanitation Data'!D116)))</f>
        <v/>
      </c>
      <c r="CN122" s="370" t="str">
        <f ca="1">+IF(OFFSET('Sanitation Data'!$D$31,0,10*ROW('Sanitation Data'!D116))="","",OFFSET('Sanitation Data'!$D$31,0,10*ROW('Sanitation Data'!D116)))</f>
        <v/>
      </c>
      <c r="CO122" s="370" t="str">
        <f ca="1">+IF(OFFSET('Sanitation Data'!$D$32,0,10*ROW('Sanitation Data'!D116))="","",OFFSET('Sanitation Data'!$D$32,0,10*ROW('Sanitation Data'!D116)))</f>
        <v/>
      </c>
      <c r="CP122" s="370" t="str">
        <f ca="1">+IF(OFFSET('Sanitation Data'!$E$28,0,10*ROW('Sanitation Data'!E116))="","",OFFSET('Sanitation Data'!$E$28,0,10*ROW('Sanitation Data'!E116)))</f>
        <v/>
      </c>
      <c r="CQ122" s="370" t="str">
        <f ca="1">+IF(OFFSET('Sanitation Data'!$E$29,0,10*ROW('Sanitation Data'!E116))="","",OFFSET('Sanitation Data'!$E$29,0,10*ROW('Sanitation Data'!E116)))</f>
        <v/>
      </c>
      <c r="CR122" s="370" t="str">
        <f ca="1">+IF(OFFSET('Sanitation Data'!$E$30,0,10*ROW('Sanitation Data'!E116))="","",OFFSET('Sanitation Data'!$E$30,0,10*ROW('Sanitation Data'!E116)))</f>
        <v/>
      </c>
      <c r="CS122" s="370" t="str">
        <f ca="1">+IF(OFFSET('Sanitation Data'!$E$31,0,10*ROW('Sanitation Data'!E116))="","",OFFSET('Sanitation Data'!$E$31,0,10*ROW('Sanitation Data'!E116)))</f>
        <v/>
      </c>
      <c r="CT122" s="370" t="str">
        <f ca="1">+IF(OFFSET('Sanitation Data'!$E$32,0,10*ROW('Sanitation Data'!E116))="","",OFFSET('Sanitation Data'!$E$32,0,10*ROW('Sanitation Data'!E116)))</f>
        <v/>
      </c>
      <c r="CU122" s="370" t="str">
        <f ca="1">+IF(OFFSET('Sanitation Data'!$F$28,0,10*ROW('Sanitation Data'!F116))="","",OFFSET('Sanitation Data'!$F$28,0,10*ROW('Sanitation Data'!F116)))</f>
        <v/>
      </c>
      <c r="CV122" s="370" t="str">
        <f ca="1">+IF(OFFSET('Sanitation Data'!$F$29,0,10*ROW('Sanitation Data'!F116))="","",OFFSET('Sanitation Data'!$F$29,0,10*ROW('Sanitation Data'!F116)))</f>
        <v/>
      </c>
      <c r="CW122" s="370" t="str">
        <f ca="1">+IF(OFFSET('Sanitation Data'!$F$30,0,10*ROW('Sanitation Data'!F116))="","",OFFSET('Sanitation Data'!$F$30,0,10*ROW('Sanitation Data'!F116)))</f>
        <v/>
      </c>
      <c r="CX122" s="370" t="str">
        <f ca="1">+IF(OFFSET('Sanitation Data'!$F$31,0,10*ROW('Sanitation Data'!F116))="","",OFFSET('Sanitation Data'!$F$31,0,10*ROW('Sanitation Data'!F116)))</f>
        <v/>
      </c>
      <c r="CY122" s="370" t="str">
        <f ca="1">+IF(OFFSET('Sanitation Data'!$F$32,0,10*ROW('Sanitation Data'!F116))="","",OFFSET('Sanitation Data'!$F$32,0,10*ROW('Sanitation Data'!F116)))</f>
        <v/>
      </c>
      <c r="CZ122" s="370" t="str">
        <f ca="1">+IF(OFFSET('Sanitation Data'!$G$28,0,10*ROW('Sanitation Data'!G116))="","",OFFSET('Sanitation Data'!$G$28,0,10*ROW('Sanitation Data'!G116)))</f>
        <v/>
      </c>
      <c r="DA122" s="370" t="str">
        <f ca="1">+IF(OFFSET('Sanitation Data'!$G$29,0,10*ROW('Sanitation Data'!G116))="","",OFFSET('Sanitation Data'!$G$29,0,10*ROW('Sanitation Data'!G116)))</f>
        <v/>
      </c>
      <c r="DB122" s="370" t="str">
        <f ca="1">+IF(OFFSET('Sanitation Data'!$G$30,0,10*ROW('Sanitation Data'!G116))="","",OFFSET('Sanitation Data'!$G$30,0,10*ROW('Sanitation Data'!G116)))</f>
        <v/>
      </c>
      <c r="DC122" s="370" t="str">
        <f ca="1">+IF(OFFSET('Sanitation Data'!$G$31,0,10*ROW('Sanitation Data'!G116))="","",OFFSET('Sanitation Data'!$G$31,0,10*ROW('Sanitation Data'!G116)))</f>
        <v/>
      </c>
      <c r="DD122" s="370" t="str">
        <f ca="1">+IF(OFFSET('Sanitation Data'!$G$32,0,10*ROW('Sanitation Data'!G116))="","",OFFSET('Sanitation Data'!$G$32,0,10*ROW('Sanitation Data'!G116)))</f>
        <v/>
      </c>
      <c r="DE122" s="370" t="str">
        <f ca="1">+IF(OFFSET('Sanitation Data'!$H$28,0,10*ROW('Sanitation Data'!H116))="","",OFFSET('Sanitation Data'!$H$28,0,10*ROW('Sanitation Data'!H116)))</f>
        <v/>
      </c>
      <c r="DF122" s="370" t="str">
        <f ca="1">+IF(OFFSET('Sanitation Data'!$H$29,0,10*ROW('Sanitation Data'!H116))="","",OFFSET('Sanitation Data'!$H$29,0,10*ROW('Sanitation Data'!H116)))</f>
        <v/>
      </c>
      <c r="DG122" s="370" t="str">
        <f ca="1">+IF(OFFSET('Sanitation Data'!$H$30,0,10*ROW('Sanitation Data'!H116))="","",OFFSET('Sanitation Data'!$H$30,0,10*ROW('Sanitation Data'!H116)))</f>
        <v/>
      </c>
      <c r="DH122" s="370" t="str">
        <f ca="1">+IF(OFFSET('Sanitation Data'!$H$31,0,10*ROW('Sanitation Data'!H116))="","",OFFSET('Sanitation Data'!$H$31,0,10*ROW('Sanitation Data'!H116)))</f>
        <v/>
      </c>
      <c r="DI122" s="370" t="str">
        <f ca="1">+IF(OFFSET('Sanitation Data'!$H$32,0,10*ROW('Sanitation Data'!H116))="","",OFFSET('Sanitation Data'!$H$32,0,10*ROW('Sanitation Data'!H116)))</f>
        <v/>
      </c>
      <c r="DJ122" s="370" t="str">
        <f ca="1">+IF(OFFSET('Sanitation Data'!$I$28,0,10*ROW('Sanitation Data'!I116))="","",OFFSET('Sanitation Data'!$I$28,0,10*ROW('Sanitation Data'!I116)))</f>
        <v/>
      </c>
      <c r="DK122" s="370" t="str">
        <f ca="1">+IF(OFFSET('Sanitation Data'!$I$29,0,10*ROW('Sanitation Data'!I116))="","",OFFSET('Sanitation Data'!$I$29,0,10*ROW('Sanitation Data'!I116)))</f>
        <v/>
      </c>
      <c r="DL122" s="370" t="str">
        <f ca="1">+IF(OFFSET('Sanitation Data'!$I$30,0,10*ROW('Sanitation Data'!I116))="","",OFFSET('Sanitation Data'!$I$30,0,10*ROW('Sanitation Data'!I116)))</f>
        <v/>
      </c>
      <c r="DM122" s="370" t="str">
        <f ca="1">+IF(OFFSET('Sanitation Data'!$I$31,0,10*ROW('Sanitation Data'!I116))="","",OFFSET('Sanitation Data'!$I$31,0,10*ROW('Sanitation Data'!I116)))</f>
        <v/>
      </c>
      <c r="DN122" s="370" t="str">
        <f ca="1">+IF(OFFSET('Sanitation Data'!$I$32,0,10*ROW('Sanitation Data'!I116))="","",OFFSET('Sanitation Data'!$I$32,0,10*ROW('Sanitation Data'!I116)))</f>
        <v/>
      </c>
      <c r="DO122" s="370" t="str">
        <f ca="1">+IF(OFFSET('Hygiene Data'!$D$11,0,10*ROW('Hygiene Data'!D116))="","",OFFSET('Hygiene Data'!$D$11,0,10*ROW('Hygiene Data'!D116)))</f>
        <v/>
      </c>
      <c r="DP122" s="370" t="str">
        <f ca="1">+IF(OFFSET('Hygiene Data'!$D$12,0,10*ROW('Hygiene Data'!D116))="","",OFFSET('Hygiene Data'!$D$12,0,10*ROW('Hygiene Data'!D116)))</f>
        <v/>
      </c>
      <c r="DQ122" s="370" t="str">
        <f ca="1">+IF(OFFSET('Hygiene Data'!$D$13,0,10*ROW('Hygiene Data'!D116))="","",OFFSET('Hygiene Data'!$D$13,0,10*ROW('Hygiene Data'!D116)))</f>
        <v/>
      </c>
      <c r="DR122" s="370" t="str">
        <f ca="1">+IF(OFFSET('Hygiene Data'!$E$11,0,10*ROW('Hygiene Data'!E116))="","",OFFSET('Hygiene Data'!$E$11,0,10*ROW('Hygiene Data'!E116)))</f>
        <v/>
      </c>
      <c r="DS122" s="370" t="str">
        <f ca="1">+IF(OFFSET('Hygiene Data'!$E$12,0,10*ROW('Hygiene Data'!E116))="","",OFFSET('Hygiene Data'!$E$12,0,10*ROW('Hygiene Data'!E116)))</f>
        <v/>
      </c>
      <c r="DT122" s="370" t="str">
        <f ca="1">+IF(OFFSET('Hygiene Data'!$E$13,0,10*ROW('Hygiene Data'!E116))="","",OFFSET('Hygiene Data'!$E$13,0,10*ROW('Hygiene Data'!E116)))</f>
        <v/>
      </c>
      <c r="DU122" s="370" t="str">
        <f ca="1">+IF(OFFSET('Hygiene Data'!$F$11,0,10*ROW('Hygiene Data'!F116))="","",OFFSET('Hygiene Data'!$F$11,0,10*ROW('Hygiene Data'!F116)))</f>
        <v/>
      </c>
      <c r="DV122" s="370" t="str">
        <f ca="1">+IF(OFFSET('Hygiene Data'!$F$12,0,10*ROW('Hygiene Data'!F116))="","",OFFSET('Hygiene Data'!$F$12,0,10*ROW('Hygiene Data'!F116)))</f>
        <v/>
      </c>
      <c r="DW122" s="370" t="str">
        <f ca="1">+IF(OFFSET('Hygiene Data'!$F$13,0,10*ROW('Hygiene Data'!F116))="","",OFFSET('Hygiene Data'!$F$13,0,10*ROW('Hygiene Data'!F116)))</f>
        <v/>
      </c>
      <c r="DX122" s="370" t="str">
        <f ca="1">+IF(OFFSET('Hygiene Data'!$G$11,0,10*ROW('Hygiene Data'!G116))="","",OFFSET('Hygiene Data'!$G$11,0,10*ROW('Hygiene Data'!G116)))</f>
        <v/>
      </c>
      <c r="DY122" s="370" t="str">
        <f ca="1">+IF(OFFSET('Hygiene Data'!$G$12,0,10*ROW('Hygiene Data'!G116))="","",OFFSET('Hygiene Data'!$G$12,0,10*ROW('Hygiene Data'!G116)))</f>
        <v/>
      </c>
      <c r="DZ122" s="370" t="str">
        <f ca="1">+IF(OFFSET('Hygiene Data'!$G$13,0,10*ROW('Hygiene Data'!G116))="","",OFFSET('Hygiene Data'!$G$13,0,10*ROW('Hygiene Data'!G116)))</f>
        <v/>
      </c>
      <c r="EA122" s="370" t="str">
        <f ca="1">+IF(OFFSET('Hygiene Data'!$H$11,0,10*ROW('Hygiene Data'!H116))="","",OFFSET('Hygiene Data'!$H$11,0,10*ROW('Hygiene Data'!H116)))</f>
        <v/>
      </c>
      <c r="EB122" s="370" t="str">
        <f ca="1">+IF(OFFSET('Hygiene Data'!$H$12,0,10*ROW('Hygiene Data'!H116))="","",OFFSET('Hygiene Data'!$H$12,0,10*ROW('Hygiene Data'!H116)))</f>
        <v/>
      </c>
      <c r="EC122" s="370" t="str">
        <f ca="1">+IF(OFFSET('Hygiene Data'!$H$13,0,10*ROW('Hygiene Data'!H116))="","",OFFSET('Hygiene Data'!$H$13,0,10*ROW('Hygiene Data'!H116)))</f>
        <v/>
      </c>
      <c r="ED122" s="370" t="str">
        <f ca="1">+IF(OFFSET('Hygiene Data'!$I$11,0,10*ROW('Hygiene Data'!I116))="","",OFFSET('Hygiene Data'!$I$11,0,10*ROW('Hygiene Data'!I116)))</f>
        <v/>
      </c>
      <c r="EE122" s="370" t="str">
        <f ca="1">+IF(OFFSET('Hygiene Data'!$I$12,0,10*ROW('Hygiene Data'!I116))="","",OFFSET('Hygiene Data'!$I$12,0,10*ROW('Hygiene Data'!I116)))</f>
        <v/>
      </c>
      <c r="EF122" s="370" t="str">
        <f ca="1">+IF(OFFSET('Hygiene Data'!$I$13,0,10*ROW('Hygiene Data'!I116))="","",OFFSET('Hygiene Data'!$I$13,0,10*ROW('Hygiene Data'!I116)))</f>
        <v/>
      </c>
    </row>
    <row r="123" spans="1:136" x14ac:dyDescent="0.25">
      <c r="A123" s="479" t="str">
        <f ca="1">+IF(OFFSET('Water Data'!$B$2,0,10*ROW('Water Data'!E117))="","",OFFSET('Water Data'!$B$2,0,10*ROW('Water Data'!E117)))</f>
        <v/>
      </c>
      <c r="B123" s="47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6" t="str">
        <f t="shared" ca="1" si="1"/>
        <v/>
      </c>
      <c r="D123" s="50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0" t="str">
        <f ca="1">+IF(OFFSET('Water Data'!$D$27,0,10*ROW('Water Data'!D117))="","",OFFSET('Water Data'!$D$27,0,10*ROW('Water Data'!D117)))</f>
        <v/>
      </c>
      <c r="BT123" s="370" t="str">
        <f ca="1">+IF(OFFSET('Water Data'!$D$28,0,10*ROW('Water Data'!D117))="","",OFFSET('Water Data'!$D$28,0,10*ROW('Water Data'!D117)))</f>
        <v/>
      </c>
      <c r="BU123" s="370" t="str">
        <f ca="1">+IF(OFFSET('Water Data'!$D$29,0,10*ROW('Water Data'!D117))="","",OFFSET('Water Data'!$D$29,0,10*ROW('Water Data'!D117)))</f>
        <v/>
      </c>
      <c r="BV123" s="370" t="str">
        <f ca="1">+IF(OFFSET('Water Data'!$E$27,0,10*ROW('Water Data'!E117))="","",OFFSET('Water Data'!$E$27,0,10*ROW('Water Data'!E117)))</f>
        <v/>
      </c>
      <c r="BW123" s="370" t="str">
        <f ca="1">+IF(OFFSET('Water Data'!$E$28,0,10*ROW('Water Data'!E117))="","",OFFSET('Water Data'!$E$28,0,10*ROW('Water Data'!E117)))</f>
        <v/>
      </c>
      <c r="BX123" s="370" t="str">
        <f ca="1">+IF(OFFSET('Water Data'!$E$29,0,10*ROW('Water Data'!E117))="","",OFFSET('Water Data'!$E$29,0,10*ROW('Water Data'!E117)))</f>
        <v/>
      </c>
      <c r="BY123" s="370" t="str">
        <f ca="1">+IF(OFFSET('Water Data'!$F$27,0,10*ROW('Water Data'!F117))="","",OFFSET('Water Data'!$F$27,0,10*ROW('Water Data'!F117)))</f>
        <v/>
      </c>
      <c r="BZ123" s="370" t="str">
        <f ca="1">+IF(OFFSET('Water Data'!$F$28,0,10*ROW('Water Data'!F117))="","",OFFSET('Water Data'!$F$28,0,10*ROW('Water Data'!F117)))</f>
        <v/>
      </c>
      <c r="CA123" s="370" t="str">
        <f ca="1">+IF(OFFSET('Water Data'!$F$29,0,10*ROW('Water Data'!F117))="","",OFFSET('Water Data'!$F$29,0,10*ROW('Water Data'!F117)))</f>
        <v/>
      </c>
      <c r="CB123" s="370" t="str">
        <f ca="1">+IF(OFFSET('Water Data'!$G$27,0,10*ROW('Water Data'!G117))="","",OFFSET('Water Data'!$G$27,0,10*ROW('Water Data'!G117)))</f>
        <v/>
      </c>
      <c r="CC123" s="370" t="str">
        <f ca="1">+IF(OFFSET('Water Data'!$G$28,0,10*ROW('Water Data'!G117))="","",OFFSET('Water Data'!$G$28,0,10*ROW('Water Data'!G117)))</f>
        <v/>
      </c>
      <c r="CD123" s="370" t="str">
        <f ca="1">+IF(OFFSET('Water Data'!$G$29,0,10*ROW('Water Data'!G117))="","",OFFSET('Water Data'!$G$29,0,10*ROW('Water Data'!G117)))</f>
        <v/>
      </c>
      <c r="CE123" s="370" t="str">
        <f ca="1">+IF(OFFSET('Water Data'!$H$27,0,10*ROW('Water Data'!H117))="","",OFFSET('Water Data'!$H$27,0,10*ROW('Water Data'!H117)))</f>
        <v/>
      </c>
      <c r="CF123" s="370" t="str">
        <f ca="1">+IF(OFFSET('Water Data'!$H$28,0,10*ROW('Water Data'!H117))="","",OFFSET('Water Data'!$H$28,0,10*ROW('Water Data'!H117)))</f>
        <v/>
      </c>
      <c r="CG123" s="370" t="str">
        <f ca="1">+IF(OFFSET('Water Data'!$H$29,0,10*ROW('Water Data'!H117))="","",OFFSET('Water Data'!$H$29,0,10*ROW('Water Data'!H117)))</f>
        <v/>
      </c>
      <c r="CH123" s="370" t="str">
        <f ca="1">+IF(OFFSET('Water Data'!$I$27,0,10*ROW('Water Data'!I117))="","",OFFSET('Water Data'!$I$27,0,10*ROW('Water Data'!I117)))</f>
        <v/>
      </c>
      <c r="CI123" s="370" t="str">
        <f ca="1">+IF(OFFSET('Water Data'!$I$28,0,10*ROW('Water Data'!I117))="","",OFFSET('Water Data'!$I$28,0,10*ROW('Water Data'!I117)))</f>
        <v/>
      </c>
      <c r="CJ123" s="370" t="str">
        <f ca="1">+IF(OFFSET('Water Data'!$I$29,0,10*ROW('Water Data'!I117))="","",OFFSET('Water Data'!$I$29,0,10*ROW('Water Data'!I117)))</f>
        <v/>
      </c>
      <c r="CK123" s="370" t="str">
        <f ca="1">+IF(OFFSET('Sanitation Data'!$D$28,0,10*ROW('Sanitation Data'!D117))="","",OFFSET('Sanitation Data'!$D$28,0,10*ROW('Sanitation Data'!D117)))</f>
        <v/>
      </c>
      <c r="CL123" s="370" t="str">
        <f ca="1">+IF(OFFSET('Sanitation Data'!$D$29,0,10*ROW('Sanitation Data'!D117))="","",OFFSET('Sanitation Data'!$D$29,0,10*ROW('Sanitation Data'!D117)))</f>
        <v/>
      </c>
      <c r="CM123" s="370" t="str">
        <f ca="1">+IF(OFFSET('Sanitation Data'!$D$30,0,10*ROW('Sanitation Data'!D117))="","",OFFSET('Sanitation Data'!$D$30,0,10*ROW('Sanitation Data'!D117)))</f>
        <v/>
      </c>
      <c r="CN123" s="370" t="str">
        <f ca="1">+IF(OFFSET('Sanitation Data'!$D$31,0,10*ROW('Sanitation Data'!D117))="","",OFFSET('Sanitation Data'!$D$31,0,10*ROW('Sanitation Data'!D117)))</f>
        <v/>
      </c>
      <c r="CO123" s="370" t="str">
        <f ca="1">+IF(OFFSET('Sanitation Data'!$D$32,0,10*ROW('Sanitation Data'!D117))="","",OFFSET('Sanitation Data'!$D$32,0,10*ROW('Sanitation Data'!D117)))</f>
        <v/>
      </c>
      <c r="CP123" s="370" t="str">
        <f ca="1">+IF(OFFSET('Sanitation Data'!$E$28,0,10*ROW('Sanitation Data'!E117))="","",OFFSET('Sanitation Data'!$E$28,0,10*ROW('Sanitation Data'!E117)))</f>
        <v/>
      </c>
      <c r="CQ123" s="370" t="str">
        <f ca="1">+IF(OFFSET('Sanitation Data'!$E$29,0,10*ROW('Sanitation Data'!E117))="","",OFFSET('Sanitation Data'!$E$29,0,10*ROW('Sanitation Data'!E117)))</f>
        <v/>
      </c>
      <c r="CR123" s="370" t="str">
        <f ca="1">+IF(OFFSET('Sanitation Data'!$E$30,0,10*ROW('Sanitation Data'!E117))="","",OFFSET('Sanitation Data'!$E$30,0,10*ROW('Sanitation Data'!E117)))</f>
        <v/>
      </c>
      <c r="CS123" s="370" t="str">
        <f ca="1">+IF(OFFSET('Sanitation Data'!$E$31,0,10*ROW('Sanitation Data'!E117))="","",OFFSET('Sanitation Data'!$E$31,0,10*ROW('Sanitation Data'!E117)))</f>
        <v/>
      </c>
      <c r="CT123" s="370" t="str">
        <f ca="1">+IF(OFFSET('Sanitation Data'!$E$32,0,10*ROW('Sanitation Data'!E117))="","",OFFSET('Sanitation Data'!$E$32,0,10*ROW('Sanitation Data'!E117)))</f>
        <v/>
      </c>
      <c r="CU123" s="370" t="str">
        <f ca="1">+IF(OFFSET('Sanitation Data'!$F$28,0,10*ROW('Sanitation Data'!F117))="","",OFFSET('Sanitation Data'!$F$28,0,10*ROW('Sanitation Data'!F117)))</f>
        <v/>
      </c>
      <c r="CV123" s="370" t="str">
        <f ca="1">+IF(OFFSET('Sanitation Data'!$F$29,0,10*ROW('Sanitation Data'!F117))="","",OFFSET('Sanitation Data'!$F$29,0,10*ROW('Sanitation Data'!F117)))</f>
        <v/>
      </c>
      <c r="CW123" s="370" t="str">
        <f ca="1">+IF(OFFSET('Sanitation Data'!$F$30,0,10*ROW('Sanitation Data'!F117))="","",OFFSET('Sanitation Data'!$F$30,0,10*ROW('Sanitation Data'!F117)))</f>
        <v/>
      </c>
      <c r="CX123" s="370" t="str">
        <f ca="1">+IF(OFFSET('Sanitation Data'!$F$31,0,10*ROW('Sanitation Data'!F117))="","",OFFSET('Sanitation Data'!$F$31,0,10*ROW('Sanitation Data'!F117)))</f>
        <v/>
      </c>
      <c r="CY123" s="370" t="str">
        <f ca="1">+IF(OFFSET('Sanitation Data'!$F$32,0,10*ROW('Sanitation Data'!F117))="","",OFFSET('Sanitation Data'!$F$32,0,10*ROW('Sanitation Data'!F117)))</f>
        <v/>
      </c>
      <c r="CZ123" s="370" t="str">
        <f ca="1">+IF(OFFSET('Sanitation Data'!$G$28,0,10*ROW('Sanitation Data'!G117))="","",OFFSET('Sanitation Data'!$G$28,0,10*ROW('Sanitation Data'!G117)))</f>
        <v/>
      </c>
      <c r="DA123" s="370" t="str">
        <f ca="1">+IF(OFFSET('Sanitation Data'!$G$29,0,10*ROW('Sanitation Data'!G117))="","",OFFSET('Sanitation Data'!$G$29,0,10*ROW('Sanitation Data'!G117)))</f>
        <v/>
      </c>
      <c r="DB123" s="370" t="str">
        <f ca="1">+IF(OFFSET('Sanitation Data'!$G$30,0,10*ROW('Sanitation Data'!G117))="","",OFFSET('Sanitation Data'!$G$30,0,10*ROW('Sanitation Data'!G117)))</f>
        <v/>
      </c>
      <c r="DC123" s="370" t="str">
        <f ca="1">+IF(OFFSET('Sanitation Data'!$G$31,0,10*ROW('Sanitation Data'!G117))="","",OFFSET('Sanitation Data'!$G$31,0,10*ROW('Sanitation Data'!G117)))</f>
        <v/>
      </c>
      <c r="DD123" s="370" t="str">
        <f ca="1">+IF(OFFSET('Sanitation Data'!$G$32,0,10*ROW('Sanitation Data'!G117))="","",OFFSET('Sanitation Data'!$G$32,0,10*ROW('Sanitation Data'!G117)))</f>
        <v/>
      </c>
      <c r="DE123" s="370" t="str">
        <f ca="1">+IF(OFFSET('Sanitation Data'!$H$28,0,10*ROW('Sanitation Data'!H117))="","",OFFSET('Sanitation Data'!$H$28,0,10*ROW('Sanitation Data'!H117)))</f>
        <v/>
      </c>
      <c r="DF123" s="370" t="str">
        <f ca="1">+IF(OFFSET('Sanitation Data'!$H$29,0,10*ROW('Sanitation Data'!H117))="","",OFFSET('Sanitation Data'!$H$29,0,10*ROW('Sanitation Data'!H117)))</f>
        <v/>
      </c>
      <c r="DG123" s="370" t="str">
        <f ca="1">+IF(OFFSET('Sanitation Data'!$H$30,0,10*ROW('Sanitation Data'!H117))="","",OFFSET('Sanitation Data'!$H$30,0,10*ROW('Sanitation Data'!H117)))</f>
        <v/>
      </c>
      <c r="DH123" s="370" t="str">
        <f ca="1">+IF(OFFSET('Sanitation Data'!$H$31,0,10*ROW('Sanitation Data'!H117))="","",OFFSET('Sanitation Data'!$H$31,0,10*ROW('Sanitation Data'!H117)))</f>
        <v/>
      </c>
      <c r="DI123" s="370" t="str">
        <f ca="1">+IF(OFFSET('Sanitation Data'!$H$32,0,10*ROW('Sanitation Data'!H117))="","",OFFSET('Sanitation Data'!$H$32,0,10*ROW('Sanitation Data'!H117)))</f>
        <v/>
      </c>
      <c r="DJ123" s="370" t="str">
        <f ca="1">+IF(OFFSET('Sanitation Data'!$I$28,0,10*ROW('Sanitation Data'!I117))="","",OFFSET('Sanitation Data'!$I$28,0,10*ROW('Sanitation Data'!I117)))</f>
        <v/>
      </c>
      <c r="DK123" s="370" t="str">
        <f ca="1">+IF(OFFSET('Sanitation Data'!$I$29,0,10*ROW('Sanitation Data'!I117))="","",OFFSET('Sanitation Data'!$I$29,0,10*ROW('Sanitation Data'!I117)))</f>
        <v/>
      </c>
      <c r="DL123" s="370" t="str">
        <f ca="1">+IF(OFFSET('Sanitation Data'!$I$30,0,10*ROW('Sanitation Data'!I117))="","",OFFSET('Sanitation Data'!$I$30,0,10*ROW('Sanitation Data'!I117)))</f>
        <v/>
      </c>
      <c r="DM123" s="370" t="str">
        <f ca="1">+IF(OFFSET('Sanitation Data'!$I$31,0,10*ROW('Sanitation Data'!I117))="","",OFFSET('Sanitation Data'!$I$31,0,10*ROW('Sanitation Data'!I117)))</f>
        <v/>
      </c>
      <c r="DN123" s="370" t="str">
        <f ca="1">+IF(OFFSET('Sanitation Data'!$I$32,0,10*ROW('Sanitation Data'!I117))="","",OFFSET('Sanitation Data'!$I$32,0,10*ROW('Sanitation Data'!I117)))</f>
        <v/>
      </c>
      <c r="DO123" s="370" t="str">
        <f ca="1">+IF(OFFSET('Hygiene Data'!$D$11,0,10*ROW('Hygiene Data'!D117))="","",OFFSET('Hygiene Data'!$D$11,0,10*ROW('Hygiene Data'!D117)))</f>
        <v/>
      </c>
      <c r="DP123" s="370" t="str">
        <f ca="1">+IF(OFFSET('Hygiene Data'!$D$12,0,10*ROW('Hygiene Data'!D117))="","",OFFSET('Hygiene Data'!$D$12,0,10*ROW('Hygiene Data'!D117)))</f>
        <v/>
      </c>
      <c r="DQ123" s="370" t="str">
        <f ca="1">+IF(OFFSET('Hygiene Data'!$D$13,0,10*ROW('Hygiene Data'!D117))="","",OFFSET('Hygiene Data'!$D$13,0,10*ROW('Hygiene Data'!D117)))</f>
        <v/>
      </c>
      <c r="DR123" s="370" t="str">
        <f ca="1">+IF(OFFSET('Hygiene Data'!$E$11,0,10*ROW('Hygiene Data'!E117))="","",OFFSET('Hygiene Data'!$E$11,0,10*ROW('Hygiene Data'!E117)))</f>
        <v/>
      </c>
      <c r="DS123" s="370" t="str">
        <f ca="1">+IF(OFFSET('Hygiene Data'!$E$12,0,10*ROW('Hygiene Data'!E117))="","",OFFSET('Hygiene Data'!$E$12,0,10*ROW('Hygiene Data'!E117)))</f>
        <v/>
      </c>
      <c r="DT123" s="370" t="str">
        <f ca="1">+IF(OFFSET('Hygiene Data'!$E$13,0,10*ROW('Hygiene Data'!E117))="","",OFFSET('Hygiene Data'!$E$13,0,10*ROW('Hygiene Data'!E117)))</f>
        <v/>
      </c>
      <c r="DU123" s="370" t="str">
        <f ca="1">+IF(OFFSET('Hygiene Data'!$F$11,0,10*ROW('Hygiene Data'!F117))="","",OFFSET('Hygiene Data'!$F$11,0,10*ROW('Hygiene Data'!F117)))</f>
        <v/>
      </c>
      <c r="DV123" s="370" t="str">
        <f ca="1">+IF(OFFSET('Hygiene Data'!$F$12,0,10*ROW('Hygiene Data'!F117))="","",OFFSET('Hygiene Data'!$F$12,0,10*ROW('Hygiene Data'!F117)))</f>
        <v/>
      </c>
      <c r="DW123" s="370" t="str">
        <f ca="1">+IF(OFFSET('Hygiene Data'!$F$13,0,10*ROW('Hygiene Data'!F117))="","",OFFSET('Hygiene Data'!$F$13,0,10*ROW('Hygiene Data'!F117)))</f>
        <v/>
      </c>
      <c r="DX123" s="370" t="str">
        <f ca="1">+IF(OFFSET('Hygiene Data'!$G$11,0,10*ROW('Hygiene Data'!G117))="","",OFFSET('Hygiene Data'!$G$11,0,10*ROW('Hygiene Data'!G117)))</f>
        <v/>
      </c>
      <c r="DY123" s="370" t="str">
        <f ca="1">+IF(OFFSET('Hygiene Data'!$G$12,0,10*ROW('Hygiene Data'!G117))="","",OFFSET('Hygiene Data'!$G$12,0,10*ROW('Hygiene Data'!G117)))</f>
        <v/>
      </c>
      <c r="DZ123" s="370" t="str">
        <f ca="1">+IF(OFFSET('Hygiene Data'!$G$13,0,10*ROW('Hygiene Data'!G117))="","",OFFSET('Hygiene Data'!$G$13,0,10*ROW('Hygiene Data'!G117)))</f>
        <v/>
      </c>
      <c r="EA123" s="370" t="str">
        <f ca="1">+IF(OFFSET('Hygiene Data'!$H$11,0,10*ROW('Hygiene Data'!H117))="","",OFFSET('Hygiene Data'!$H$11,0,10*ROW('Hygiene Data'!H117)))</f>
        <v/>
      </c>
      <c r="EB123" s="370" t="str">
        <f ca="1">+IF(OFFSET('Hygiene Data'!$H$12,0,10*ROW('Hygiene Data'!H117))="","",OFFSET('Hygiene Data'!$H$12,0,10*ROW('Hygiene Data'!H117)))</f>
        <v/>
      </c>
      <c r="EC123" s="370" t="str">
        <f ca="1">+IF(OFFSET('Hygiene Data'!$H$13,0,10*ROW('Hygiene Data'!H117))="","",OFFSET('Hygiene Data'!$H$13,0,10*ROW('Hygiene Data'!H117)))</f>
        <v/>
      </c>
      <c r="ED123" s="370" t="str">
        <f ca="1">+IF(OFFSET('Hygiene Data'!$I$11,0,10*ROW('Hygiene Data'!I117))="","",OFFSET('Hygiene Data'!$I$11,0,10*ROW('Hygiene Data'!I117)))</f>
        <v/>
      </c>
      <c r="EE123" s="370" t="str">
        <f ca="1">+IF(OFFSET('Hygiene Data'!$I$12,0,10*ROW('Hygiene Data'!I117))="","",OFFSET('Hygiene Data'!$I$12,0,10*ROW('Hygiene Data'!I117)))</f>
        <v/>
      </c>
      <c r="EF123" s="370" t="str">
        <f ca="1">+IF(OFFSET('Hygiene Data'!$I$13,0,10*ROW('Hygiene Data'!I117))="","",OFFSET('Hygiene Data'!$I$13,0,10*ROW('Hygiene Data'!I117)))</f>
        <v/>
      </c>
    </row>
    <row r="124" spans="1:136" x14ac:dyDescent="0.25">
      <c r="A124" s="479" t="str">
        <f ca="1">+IF(OFFSET('Water Data'!$B$2,0,10*ROW('Water Data'!E118))="","",OFFSET('Water Data'!$B$2,0,10*ROW('Water Data'!E118)))</f>
        <v/>
      </c>
      <c r="B124" s="47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6" t="str">
        <f t="shared" ca="1" si="1"/>
        <v/>
      </c>
      <c r="D124" s="50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0" t="str">
        <f ca="1">+IF(OFFSET('Water Data'!$D$27,0,10*ROW('Water Data'!D118))="","",OFFSET('Water Data'!$D$27,0,10*ROW('Water Data'!D118)))</f>
        <v/>
      </c>
      <c r="BT124" s="370" t="str">
        <f ca="1">+IF(OFFSET('Water Data'!$D$28,0,10*ROW('Water Data'!D118))="","",OFFSET('Water Data'!$D$28,0,10*ROW('Water Data'!D118)))</f>
        <v/>
      </c>
      <c r="BU124" s="370" t="str">
        <f ca="1">+IF(OFFSET('Water Data'!$D$29,0,10*ROW('Water Data'!D118))="","",OFFSET('Water Data'!$D$29,0,10*ROW('Water Data'!D118)))</f>
        <v/>
      </c>
      <c r="BV124" s="370" t="str">
        <f ca="1">+IF(OFFSET('Water Data'!$E$27,0,10*ROW('Water Data'!E118))="","",OFFSET('Water Data'!$E$27,0,10*ROW('Water Data'!E118)))</f>
        <v/>
      </c>
      <c r="BW124" s="370" t="str">
        <f ca="1">+IF(OFFSET('Water Data'!$E$28,0,10*ROW('Water Data'!E118))="","",OFFSET('Water Data'!$E$28,0,10*ROW('Water Data'!E118)))</f>
        <v/>
      </c>
      <c r="BX124" s="370" t="str">
        <f ca="1">+IF(OFFSET('Water Data'!$E$29,0,10*ROW('Water Data'!E118))="","",OFFSET('Water Data'!$E$29,0,10*ROW('Water Data'!E118)))</f>
        <v/>
      </c>
      <c r="BY124" s="370" t="str">
        <f ca="1">+IF(OFFSET('Water Data'!$F$27,0,10*ROW('Water Data'!F118))="","",OFFSET('Water Data'!$F$27,0,10*ROW('Water Data'!F118)))</f>
        <v/>
      </c>
      <c r="BZ124" s="370" t="str">
        <f ca="1">+IF(OFFSET('Water Data'!$F$28,0,10*ROW('Water Data'!F118))="","",OFFSET('Water Data'!$F$28,0,10*ROW('Water Data'!F118)))</f>
        <v/>
      </c>
      <c r="CA124" s="370" t="str">
        <f ca="1">+IF(OFFSET('Water Data'!$F$29,0,10*ROW('Water Data'!F118))="","",OFFSET('Water Data'!$F$29,0,10*ROW('Water Data'!F118)))</f>
        <v/>
      </c>
      <c r="CB124" s="370" t="str">
        <f ca="1">+IF(OFFSET('Water Data'!$G$27,0,10*ROW('Water Data'!G118))="","",OFFSET('Water Data'!$G$27,0,10*ROW('Water Data'!G118)))</f>
        <v/>
      </c>
      <c r="CC124" s="370" t="str">
        <f ca="1">+IF(OFFSET('Water Data'!$G$28,0,10*ROW('Water Data'!G118))="","",OFFSET('Water Data'!$G$28,0,10*ROW('Water Data'!G118)))</f>
        <v/>
      </c>
      <c r="CD124" s="370" t="str">
        <f ca="1">+IF(OFFSET('Water Data'!$G$29,0,10*ROW('Water Data'!G118))="","",OFFSET('Water Data'!$G$29,0,10*ROW('Water Data'!G118)))</f>
        <v/>
      </c>
      <c r="CE124" s="370" t="str">
        <f ca="1">+IF(OFFSET('Water Data'!$H$27,0,10*ROW('Water Data'!H118))="","",OFFSET('Water Data'!$H$27,0,10*ROW('Water Data'!H118)))</f>
        <v/>
      </c>
      <c r="CF124" s="370" t="str">
        <f ca="1">+IF(OFFSET('Water Data'!$H$28,0,10*ROW('Water Data'!H118))="","",OFFSET('Water Data'!$H$28,0,10*ROW('Water Data'!H118)))</f>
        <v/>
      </c>
      <c r="CG124" s="370" t="str">
        <f ca="1">+IF(OFFSET('Water Data'!$H$29,0,10*ROW('Water Data'!H118))="","",OFFSET('Water Data'!$H$29,0,10*ROW('Water Data'!H118)))</f>
        <v/>
      </c>
      <c r="CH124" s="370" t="str">
        <f ca="1">+IF(OFFSET('Water Data'!$I$27,0,10*ROW('Water Data'!I118))="","",OFFSET('Water Data'!$I$27,0,10*ROW('Water Data'!I118)))</f>
        <v/>
      </c>
      <c r="CI124" s="370" t="str">
        <f ca="1">+IF(OFFSET('Water Data'!$I$28,0,10*ROW('Water Data'!I118))="","",OFFSET('Water Data'!$I$28,0,10*ROW('Water Data'!I118)))</f>
        <v/>
      </c>
      <c r="CJ124" s="370" t="str">
        <f ca="1">+IF(OFFSET('Water Data'!$I$29,0,10*ROW('Water Data'!I118))="","",OFFSET('Water Data'!$I$29,0,10*ROW('Water Data'!I118)))</f>
        <v/>
      </c>
      <c r="CK124" s="370" t="str">
        <f ca="1">+IF(OFFSET('Sanitation Data'!$D$28,0,10*ROW('Sanitation Data'!D118))="","",OFFSET('Sanitation Data'!$D$28,0,10*ROW('Sanitation Data'!D118)))</f>
        <v/>
      </c>
      <c r="CL124" s="370" t="str">
        <f ca="1">+IF(OFFSET('Sanitation Data'!$D$29,0,10*ROW('Sanitation Data'!D118))="","",OFFSET('Sanitation Data'!$D$29,0,10*ROW('Sanitation Data'!D118)))</f>
        <v/>
      </c>
      <c r="CM124" s="370" t="str">
        <f ca="1">+IF(OFFSET('Sanitation Data'!$D$30,0,10*ROW('Sanitation Data'!D118))="","",OFFSET('Sanitation Data'!$D$30,0,10*ROW('Sanitation Data'!D118)))</f>
        <v/>
      </c>
      <c r="CN124" s="370" t="str">
        <f ca="1">+IF(OFFSET('Sanitation Data'!$D$31,0,10*ROW('Sanitation Data'!D118))="","",OFFSET('Sanitation Data'!$D$31,0,10*ROW('Sanitation Data'!D118)))</f>
        <v/>
      </c>
      <c r="CO124" s="370" t="str">
        <f ca="1">+IF(OFFSET('Sanitation Data'!$D$32,0,10*ROW('Sanitation Data'!D118))="","",OFFSET('Sanitation Data'!$D$32,0,10*ROW('Sanitation Data'!D118)))</f>
        <v/>
      </c>
      <c r="CP124" s="370" t="str">
        <f ca="1">+IF(OFFSET('Sanitation Data'!$E$28,0,10*ROW('Sanitation Data'!E118))="","",OFFSET('Sanitation Data'!$E$28,0,10*ROW('Sanitation Data'!E118)))</f>
        <v/>
      </c>
      <c r="CQ124" s="370" t="str">
        <f ca="1">+IF(OFFSET('Sanitation Data'!$E$29,0,10*ROW('Sanitation Data'!E118))="","",OFFSET('Sanitation Data'!$E$29,0,10*ROW('Sanitation Data'!E118)))</f>
        <v/>
      </c>
      <c r="CR124" s="370" t="str">
        <f ca="1">+IF(OFFSET('Sanitation Data'!$E$30,0,10*ROW('Sanitation Data'!E118))="","",OFFSET('Sanitation Data'!$E$30,0,10*ROW('Sanitation Data'!E118)))</f>
        <v/>
      </c>
      <c r="CS124" s="370" t="str">
        <f ca="1">+IF(OFFSET('Sanitation Data'!$E$31,0,10*ROW('Sanitation Data'!E118))="","",OFFSET('Sanitation Data'!$E$31,0,10*ROW('Sanitation Data'!E118)))</f>
        <v/>
      </c>
      <c r="CT124" s="370" t="str">
        <f ca="1">+IF(OFFSET('Sanitation Data'!$E$32,0,10*ROW('Sanitation Data'!E118))="","",OFFSET('Sanitation Data'!$E$32,0,10*ROW('Sanitation Data'!E118)))</f>
        <v/>
      </c>
      <c r="CU124" s="370" t="str">
        <f ca="1">+IF(OFFSET('Sanitation Data'!$F$28,0,10*ROW('Sanitation Data'!F118))="","",OFFSET('Sanitation Data'!$F$28,0,10*ROW('Sanitation Data'!F118)))</f>
        <v/>
      </c>
      <c r="CV124" s="370" t="str">
        <f ca="1">+IF(OFFSET('Sanitation Data'!$F$29,0,10*ROW('Sanitation Data'!F118))="","",OFFSET('Sanitation Data'!$F$29,0,10*ROW('Sanitation Data'!F118)))</f>
        <v/>
      </c>
      <c r="CW124" s="370" t="str">
        <f ca="1">+IF(OFFSET('Sanitation Data'!$F$30,0,10*ROW('Sanitation Data'!F118))="","",OFFSET('Sanitation Data'!$F$30,0,10*ROW('Sanitation Data'!F118)))</f>
        <v/>
      </c>
      <c r="CX124" s="370" t="str">
        <f ca="1">+IF(OFFSET('Sanitation Data'!$F$31,0,10*ROW('Sanitation Data'!F118))="","",OFFSET('Sanitation Data'!$F$31,0,10*ROW('Sanitation Data'!F118)))</f>
        <v/>
      </c>
      <c r="CY124" s="370" t="str">
        <f ca="1">+IF(OFFSET('Sanitation Data'!$F$32,0,10*ROW('Sanitation Data'!F118))="","",OFFSET('Sanitation Data'!$F$32,0,10*ROW('Sanitation Data'!F118)))</f>
        <v/>
      </c>
      <c r="CZ124" s="370" t="str">
        <f ca="1">+IF(OFFSET('Sanitation Data'!$G$28,0,10*ROW('Sanitation Data'!G118))="","",OFFSET('Sanitation Data'!$G$28,0,10*ROW('Sanitation Data'!G118)))</f>
        <v/>
      </c>
      <c r="DA124" s="370" t="str">
        <f ca="1">+IF(OFFSET('Sanitation Data'!$G$29,0,10*ROW('Sanitation Data'!G118))="","",OFFSET('Sanitation Data'!$G$29,0,10*ROW('Sanitation Data'!G118)))</f>
        <v/>
      </c>
      <c r="DB124" s="370" t="str">
        <f ca="1">+IF(OFFSET('Sanitation Data'!$G$30,0,10*ROW('Sanitation Data'!G118))="","",OFFSET('Sanitation Data'!$G$30,0,10*ROW('Sanitation Data'!G118)))</f>
        <v/>
      </c>
      <c r="DC124" s="370" t="str">
        <f ca="1">+IF(OFFSET('Sanitation Data'!$G$31,0,10*ROW('Sanitation Data'!G118))="","",OFFSET('Sanitation Data'!$G$31,0,10*ROW('Sanitation Data'!G118)))</f>
        <v/>
      </c>
      <c r="DD124" s="370" t="str">
        <f ca="1">+IF(OFFSET('Sanitation Data'!$G$32,0,10*ROW('Sanitation Data'!G118))="","",OFFSET('Sanitation Data'!$G$32,0,10*ROW('Sanitation Data'!G118)))</f>
        <v/>
      </c>
      <c r="DE124" s="370" t="str">
        <f ca="1">+IF(OFFSET('Sanitation Data'!$H$28,0,10*ROW('Sanitation Data'!H118))="","",OFFSET('Sanitation Data'!$H$28,0,10*ROW('Sanitation Data'!H118)))</f>
        <v/>
      </c>
      <c r="DF124" s="370" t="str">
        <f ca="1">+IF(OFFSET('Sanitation Data'!$H$29,0,10*ROW('Sanitation Data'!H118))="","",OFFSET('Sanitation Data'!$H$29,0,10*ROW('Sanitation Data'!H118)))</f>
        <v/>
      </c>
      <c r="DG124" s="370" t="str">
        <f ca="1">+IF(OFFSET('Sanitation Data'!$H$30,0,10*ROW('Sanitation Data'!H118))="","",OFFSET('Sanitation Data'!$H$30,0,10*ROW('Sanitation Data'!H118)))</f>
        <v/>
      </c>
      <c r="DH124" s="370" t="str">
        <f ca="1">+IF(OFFSET('Sanitation Data'!$H$31,0,10*ROW('Sanitation Data'!H118))="","",OFFSET('Sanitation Data'!$H$31,0,10*ROW('Sanitation Data'!H118)))</f>
        <v/>
      </c>
      <c r="DI124" s="370" t="str">
        <f ca="1">+IF(OFFSET('Sanitation Data'!$H$32,0,10*ROW('Sanitation Data'!H118))="","",OFFSET('Sanitation Data'!$H$32,0,10*ROW('Sanitation Data'!H118)))</f>
        <v/>
      </c>
      <c r="DJ124" s="370" t="str">
        <f ca="1">+IF(OFFSET('Sanitation Data'!$I$28,0,10*ROW('Sanitation Data'!I118))="","",OFFSET('Sanitation Data'!$I$28,0,10*ROW('Sanitation Data'!I118)))</f>
        <v/>
      </c>
      <c r="DK124" s="370" t="str">
        <f ca="1">+IF(OFFSET('Sanitation Data'!$I$29,0,10*ROW('Sanitation Data'!I118))="","",OFFSET('Sanitation Data'!$I$29,0,10*ROW('Sanitation Data'!I118)))</f>
        <v/>
      </c>
      <c r="DL124" s="370" t="str">
        <f ca="1">+IF(OFFSET('Sanitation Data'!$I$30,0,10*ROW('Sanitation Data'!I118))="","",OFFSET('Sanitation Data'!$I$30,0,10*ROW('Sanitation Data'!I118)))</f>
        <v/>
      </c>
      <c r="DM124" s="370" t="str">
        <f ca="1">+IF(OFFSET('Sanitation Data'!$I$31,0,10*ROW('Sanitation Data'!I118))="","",OFFSET('Sanitation Data'!$I$31,0,10*ROW('Sanitation Data'!I118)))</f>
        <v/>
      </c>
      <c r="DN124" s="370" t="str">
        <f ca="1">+IF(OFFSET('Sanitation Data'!$I$32,0,10*ROW('Sanitation Data'!I118))="","",OFFSET('Sanitation Data'!$I$32,0,10*ROW('Sanitation Data'!I118)))</f>
        <v/>
      </c>
      <c r="DO124" s="370" t="str">
        <f ca="1">+IF(OFFSET('Hygiene Data'!$D$11,0,10*ROW('Hygiene Data'!D118))="","",OFFSET('Hygiene Data'!$D$11,0,10*ROW('Hygiene Data'!D118)))</f>
        <v/>
      </c>
      <c r="DP124" s="370" t="str">
        <f ca="1">+IF(OFFSET('Hygiene Data'!$D$12,0,10*ROW('Hygiene Data'!D118))="","",OFFSET('Hygiene Data'!$D$12,0,10*ROW('Hygiene Data'!D118)))</f>
        <v/>
      </c>
      <c r="DQ124" s="370" t="str">
        <f ca="1">+IF(OFFSET('Hygiene Data'!$D$13,0,10*ROW('Hygiene Data'!D118))="","",OFFSET('Hygiene Data'!$D$13,0,10*ROW('Hygiene Data'!D118)))</f>
        <v/>
      </c>
      <c r="DR124" s="370" t="str">
        <f ca="1">+IF(OFFSET('Hygiene Data'!$E$11,0,10*ROW('Hygiene Data'!E118))="","",OFFSET('Hygiene Data'!$E$11,0,10*ROW('Hygiene Data'!E118)))</f>
        <v/>
      </c>
      <c r="DS124" s="370" t="str">
        <f ca="1">+IF(OFFSET('Hygiene Data'!$E$12,0,10*ROW('Hygiene Data'!E118))="","",OFFSET('Hygiene Data'!$E$12,0,10*ROW('Hygiene Data'!E118)))</f>
        <v/>
      </c>
      <c r="DT124" s="370" t="str">
        <f ca="1">+IF(OFFSET('Hygiene Data'!$E$13,0,10*ROW('Hygiene Data'!E118))="","",OFFSET('Hygiene Data'!$E$13,0,10*ROW('Hygiene Data'!E118)))</f>
        <v/>
      </c>
      <c r="DU124" s="370" t="str">
        <f ca="1">+IF(OFFSET('Hygiene Data'!$F$11,0,10*ROW('Hygiene Data'!F118))="","",OFFSET('Hygiene Data'!$F$11,0,10*ROW('Hygiene Data'!F118)))</f>
        <v/>
      </c>
      <c r="DV124" s="370" t="str">
        <f ca="1">+IF(OFFSET('Hygiene Data'!$F$12,0,10*ROW('Hygiene Data'!F118))="","",OFFSET('Hygiene Data'!$F$12,0,10*ROW('Hygiene Data'!F118)))</f>
        <v/>
      </c>
      <c r="DW124" s="370" t="str">
        <f ca="1">+IF(OFFSET('Hygiene Data'!$F$13,0,10*ROW('Hygiene Data'!F118))="","",OFFSET('Hygiene Data'!$F$13,0,10*ROW('Hygiene Data'!F118)))</f>
        <v/>
      </c>
      <c r="DX124" s="370" t="str">
        <f ca="1">+IF(OFFSET('Hygiene Data'!$G$11,0,10*ROW('Hygiene Data'!G118))="","",OFFSET('Hygiene Data'!$G$11,0,10*ROW('Hygiene Data'!G118)))</f>
        <v/>
      </c>
      <c r="DY124" s="370" t="str">
        <f ca="1">+IF(OFFSET('Hygiene Data'!$G$12,0,10*ROW('Hygiene Data'!G118))="","",OFFSET('Hygiene Data'!$G$12,0,10*ROW('Hygiene Data'!G118)))</f>
        <v/>
      </c>
      <c r="DZ124" s="370" t="str">
        <f ca="1">+IF(OFFSET('Hygiene Data'!$G$13,0,10*ROW('Hygiene Data'!G118))="","",OFFSET('Hygiene Data'!$G$13,0,10*ROW('Hygiene Data'!G118)))</f>
        <v/>
      </c>
      <c r="EA124" s="370" t="str">
        <f ca="1">+IF(OFFSET('Hygiene Data'!$H$11,0,10*ROW('Hygiene Data'!H118))="","",OFFSET('Hygiene Data'!$H$11,0,10*ROW('Hygiene Data'!H118)))</f>
        <v/>
      </c>
      <c r="EB124" s="370" t="str">
        <f ca="1">+IF(OFFSET('Hygiene Data'!$H$12,0,10*ROW('Hygiene Data'!H118))="","",OFFSET('Hygiene Data'!$H$12,0,10*ROW('Hygiene Data'!H118)))</f>
        <v/>
      </c>
      <c r="EC124" s="370" t="str">
        <f ca="1">+IF(OFFSET('Hygiene Data'!$H$13,0,10*ROW('Hygiene Data'!H118))="","",OFFSET('Hygiene Data'!$H$13,0,10*ROW('Hygiene Data'!H118)))</f>
        <v/>
      </c>
      <c r="ED124" s="370" t="str">
        <f ca="1">+IF(OFFSET('Hygiene Data'!$I$11,0,10*ROW('Hygiene Data'!I118))="","",OFFSET('Hygiene Data'!$I$11,0,10*ROW('Hygiene Data'!I118)))</f>
        <v/>
      </c>
      <c r="EE124" s="370" t="str">
        <f ca="1">+IF(OFFSET('Hygiene Data'!$I$12,0,10*ROW('Hygiene Data'!I118))="","",OFFSET('Hygiene Data'!$I$12,0,10*ROW('Hygiene Data'!I118)))</f>
        <v/>
      </c>
      <c r="EF124" s="370" t="str">
        <f ca="1">+IF(OFFSET('Hygiene Data'!$I$13,0,10*ROW('Hygiene Data'!I118))="","",OFFSET('Hygiene Data'!$I$13,0,10*ROW('Hygiene Data'!I118)))</f>
        <v/>
      </c>
    </row>
    <row r="125" spans="1:136" x14ac:dyDescent="0.25">
      <c r="A125" s="479" t="str">
        <f ca="1">+IF(OFFSET('Water Data'!$B$2,0,10*ROW('Water Data'!E119))="","",OFFSET('Water Data'!$B$2,0,10*ROW('Water Data'!E119)))</f>
        <v/>
      </c>
      <c r="B125" s="47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6" t="str">
        <f t="shared" ca="1" si="1"/>
        <v/>
      </c>
      <c r="D125" s="50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0" t="str">
        <f ca="1">+IF(OFFSET('Water Data'!$D$27,0,10*ROW('Water Data'!D119))="","",OFFSET('Water Data'!$D$27,0,10*ROW('Water Data'!D119)))</f>
        <v/>
      </c>
      <c r="BT125" s="370" t="str">
        <f ca="1">+IF(OFFSET('Water Data'!$D$28,0,10*ROW('Water Data'!D119))="","",OFFSET('Water Data'!$D$28,0,10*ROW('Water Data'!D119)))</f>
        <v/>
      </c>
      <c r="BU125" s="370" t="str">
        <f ca="1">+IF(OFFSET('Water Data'!$D$29,0,10*ROW('Water Data'!D119))="","",OFFSET('Water Data'!$D$29,0,10*ROW('Water Data'!D119)))</f>
        <v/>
      </c>
      <c r="BV125" s="370" t="str">
        <f ca="1">+IF(OFFSET('Water Data'!$E$27,0,10*ROW('Water Data'!E119))="","",OFFSET('Water Data'!$E$27,0,10*ROW('Water Data'!E119)))</f>
        <v/>
      </c>
      <c r="BW125" s="370" t="str">
        <f ca="1">+IF(OFFSET('Water Data'!$E$28,0,10*ROW('Water Data'!E119))="","",OFFSET('Water Data'!$E$28,0,10*ROW('Water Data'!E119)))</f>
        <v/>
      </c>
      <c r="BX125" s="370" t="str">
        <f ca="1">+IF(OFFSET('Water Data'!$E$29,0,10*ROW('Water Data'!E119))="","",OFFSET('Water Data'!$E$29,0,10*ROW('Water Data'!E119)))</f>
        <v/>
      </c>
      <c r="BY125" s="370" t="str">
        <f ca="1">+IF(OFFSET('Water Data'!$F$27,0,10*ROW('Water Data'!F119))="","",OFFSET('Water Data'!$F$27,0,10*ROW('Water Data'!F119)))</f>
        <v/>
      </c>
      <c r="BZ125" s="370" t="str">
        <f ca="1">+IF(OFFSET('Water Data'!$F$28,0,10*ROW('Water Data'!F119))="","",OFFSET('Water Data'!$F$28,0,10*ROW('Water Data'!F119)))</f>
        <v/>
      </c>
      <c r="CA125" s="370" t="str">
        <f ca="1">+IF(OFFSET('Water Data'!$F$29,0,10*ROW('Water Data'!F119))="","",OFFSET('Water Data'!$F$29,0,10*ROW('Water Data'!F119)))</f>
        <v/>
      </c>
      <c r="CB125" s="370" t="str">
        <f ca="1">+IF(OFFSET('Water Data'!$G$27,0,10*ROW('Water Data'!G119))="","",OFFSET('Water Data'!$G$27,0,10*ROW('Water Data'!G119)))</f>
        <v/>
      </c>
      <c r="CC125" s="370" t="str">
        <f ca="1">+IF(OFFSET('Water Data'!$G$28,0,10*ROW('Water Data'!G119))="","",OFFSET('Water Data'!$G$28,0,10*ROW('Water Data'!G119)))</f>
        <v/>
      </c>
      <c r="CD125" s="370" t="str">
        <f ca="1">+IF(OFFSET('Water Data'!$G$29,0,10*ROW('Water Data'!G119))="","",OFFSET('Water Data'!$G$29,0,10*ROW('Water Data'!G119)))</f>
        <v/>
      </c>
      <c r="CE125" s="370" t="str">
        <f ca="1">+IF(OFFSET('Water Data'!$H$27,0,10*ROW('Water Data'!H119))="","",OFFSET('Water Data'!$H$27,0,10*ROW('Water Data'!H119)))</f>
        <v/>
      </c>
      <c r="CF125" s="370" t="str">
        <f ca="1">+IF(OFFSET('Water Data'!$H$28,0,10*ROW('Water Data'!H119))="","",OFFSET('Water Data'!$H$28,0,10*ROW('Water Data'!H119)))</f>
        <v/>
      </c>
      <c r="CG125" s="370" t="str">
        <f ca="1">+IF(OFFSET('Water Data'!$H$29,0,10*ROW('Water Data'!H119))="","",OFFSET('Water Data'!$H$29,0,10*ROW('Water Data'!H119)))</f>
        <v/>
      </c>
      <c r="CH125" s="370" t="str">
        <f ca="1">+IF(OFFSET('Water Data'!$I$27,0,10*ROW('Water Data'!I119))="","",OFFSET('Water Data'!$I$27,0,10*ROW('Water Data'!I119)))</f>
        <v/>
      </c>
      <c r="CI125" s="370" t="str">
        <f ca="1">+IF(OFFSET('Water Data'!$I$28,0,10*ROW('Water Data'!I119))="","",OFFSET('Water Data'!$I$28,0,10*ROW('Water Data'!I119)))</f>
        <v/>
      </c>
      <c r="CJ125" s="370" t="str">
        <f ca="1">+IF(OFFSET('Water Data'!$I$29,0,10*ROW('Water Data'!I119))="","",OFFSET('Water Data'!$I$29,0,10*ROW('Water Data'!I119)))</f>
        <v/>
      </c>
      <c r="CK125" s="370" t="str">
        <f ca="1">+IF(OFFSET('Sanitation Data'!$D$28,0,10*ROW('Sanitation Data'!D119))="","",OFFSET('Sanitation Data'!$D$28,0,10*ROW('Sanitation Data'!D119)))</f>
        <v/>
      </c>
      <c r="CL125" s="370" t="str">
        <f ca="1">+IF(OFFSET('Sanitation Data'!$D$29,0,10*ROW('Sanitation Data'!D119))="","",OFFSET('Sanitation Data'!$D$29,0,10*ROW('Sanitation Data'!D119)))</f>
        <v/>
      </c>
      <c r="CM125" s="370" t="str">
        <f ca="1">+IF(OFFSET('Sanitation Data'!$D$30,0,10*ROW('Sanitation Data'!D119))="","",OFFSET('Sanitation Data'!$D$30,0,10*ROW('Sanitation Data'!D119)))</f>
        <v/>
      </c>
      <c r="CN125" s="370" t="str">
        <f ca="1">+IF(OFFSET('Sanitation Data'!$D$31,0,10*ROW('Sanitation Data'!D119))="","",OFFSET('Sanitation Data'!$D$31,0,10*ROW('Sanitation Data'!D119)))</f>
        <v/>
      </c>
      <c r="CO125" s="370" t="str">
        <f ca="1">+IF(OFFSET('Sanitation Data'!$D$32,0,10*ROW('Sanitation Data'!D119))="","",OFFSET('Sanitation Data'!$D$32,0,10*ROW('Sanitation Data'!D119)))</f>
        <v/>
      </c>
      <c r="CP125" s="370" t="str">
        <f ca="1">+IF(OFFSET('Sanitation Data'!$E$28,0,10*ROW('Sanitation Data'!E119))="","",OFFSET('Sanitation Data'!$E$28,0,10*ROW('Sanitation Data'!E119)))</f>
        <v/>
      </c>
      <c r="CQ125" s="370" t="str">
        <f ca="1">+IF(OFFSET('Sanitation Data'!$E$29,0,10*ROW('Sanitation Data'!E119))="","",OFFSET('Sanitation Data'!$E$29,0,10*ROW('Sanitation Data'!E119)))</f>
        <v/>
      </c>
      <c r="CR125" s="370" t="str">
        <f ca="1">+IF(OFFSET('Sanitation Data'!$E$30,0,10*ROW('Sanitation Data'!E119))="","",OFFSET('Sanitation Data'!$E$30,0,10*ROW('Sanitation Data'!E119)))</f>
        <v/>
      </c>
      <c r="CS125" s="370" t="str">
        <f ca="1">+IF(OFFSET('Sanitation Data'!$E$31,0,10*ROW('Sanitation Data'!E119))="","",OFFSET('Sanitation Data'!$E$31,0,10*ROW('Sanitation Data'!E119)))</f>
        <v/>
      </c>
      <c r="CT125" s="370" t="str">
        <f ca="1">+IF(OFFSET('Sanitation Data'!$E$32,0,10*ROW('Sanitation Data'!E119))="","",OFFSET('Sanitation Data'!$E$32,0,10*ROW('Sanitation Data'!E119)))</f>
        <v/>
      </c>
      <c r="CU125" s="370" t="str">
        <f ca="1">+IF(OFFSET('Sanitation Data'!$F$28,0,10*ROW('Sanitation Data'!F119))="","",OFFSET('Sanitation Data'!$F$28,0,10*ROW('Sanitation Data'!F119)))</f>
        <v/>
      </c>
      <c r="CV125" s="370" t="str">
        <f ca="1">+IF(OFFSET('Sanitation Data'!$F$29,0,10*ROW('Sanitation Data'!F119))="","",OFFSET('Sanitation Data'!$F$29,0,10*ROW('Sanitation Data'!F119)))</f>
        <v/>
      </c>
      <c r="CW125" s="370" t="str">
        <f ca="1">+IF(OFFSET('Sanitation Data'!$F$30,0,10*ROW('Sanitation Data'!F119))="","",OFFSET('Sanitation Data'!$F$30,0,10*ROW('Sanitation Data'!F119)))</f>
        <v/>
      </c>
      <c r="CX125" s="370" t="str">
        <f ca="1">+IF(OFFSET('Sanitation Data'!$F$31,0,10*ROW('Sanitation Data'!F119))="","",OFFSET('Sanitation Data'!$F$31,0,10*ROW('Sanitation Data'!F119)))</f>
        <v/>
      </c>
      <c r="CY125" s="370" t="str">
        <f ca="1">+IF(OFFSET('Sanitation Data'!$F$32,0,10*ROW('Sanitation Data'!F119))="","",OFFSET('Sanitation Data'!$F$32,0,10*ROW('Sanitation Data'!F119)))</f>
        <v/>
      </c>
      <c r="CZ125" s="370" t="str">
        <f ca="1">+IF(OFFSET('Sanitation Data'!$G$28,0,10*ROW('Sanitation Data'!G119))="","",OFFSET('Sanitation Data'!$G$28,0,10*ROW('Sanitation Data'!G119)))</f>
        <v/>
      </c>
      <c r="DA125" s="370" t="str">
        <f ca="1">+IF(OFFSET('Sanitation Data'!$G$29,0,10*ROW('Sanitation Data'!G119))="","",OFFSET('Sanitation Data'!$G$29,0,10*ROW('Sanitation Data'!G119)))</f>
        <v/>
      </c>
      <c r="DB125" s="370" t="str">
        <f ca="1">+IF(OFFSET('Sanitation Data'!$G$30,0,10*ROW('Sanitation Data'!G119))="","",OFFSET('Sanitation Data'!$G$30,0,10*ROW('Sanitation Data'!G119)))</f>
        <v/>
      </c>
      <c r="DC125" s="370" t="str">
        <f ca="1">+IF(OFFSET('Sanitation Data'!$G$31,0,10*ROW('Sanitation Data'!G119))="","",OFFSET('Sanitation Data'!$G$31,0,10*ROW('Sanitation Data'!G119)))</f>
        <v/>
      </c>
      <c r="DD125" s="370" t="str">
        <f ca="1">+IF(OFFSET('Sanitation Data'!$G$32,0,10*ROW('Sanitation Data'!G119))="","",OFFSET('Sanitation Data'!$G$32,0,10*ROW('Sanitation Data'!G119)))</f>
        <v/>
      </c>
      <c r="DE125" s="370" t="str">
        <f ca="1">+IF(OFFSET('Sanitation Data'!$H$28,0,10*ROW('Sanitation Data'!H119))="","",OFFSET('Sanitation Data'!$H$28,0,10*ROW('Sanitation Data'!H119)))</f>
        <v/>
      </c>
      <c r="DF125" s="370" t="str">
        <f ca="1">+IF(OFFSET('Sanitation Data'!$H$29,0,10*ROW('Sanitation Data'!H119))="","",OFFSET('Sanitation Data'!$H$29,0,10*ROW('Sanitation Data'!H119)))</f>
        <v/>
      </c>
      <c r="DG125" s="370" t="str">
        <f ca="1">+IF(OFFSET('Sanitation Data'!$H$30,0,10*ROW('Sanitation Data'!H119))="","",OFFSET('Sanitation Data'!$H$30,0,10*ROW('Sanitation Data'!H119)))</f>
        <v/>
      </c>
      <c r="DH125" s="370" t="str">
        <f ca="1">+IF(OFFSET('Sanitation Data'!$H$31,0,10*ROW('Sanitation Data'!H119))="","",OFFSET('Sanitation Data'!$H$31,0,10*ROW('Sanitation Data'!H119)))</f>
        <v/>
      </c>
      <c r="DI125" s="370" t="str">
        <f ca="1">+IF(OFFSET('Sanitation Data'!$H$32,0,10*ROW('Sanitation Data'!H119))="","",OFFSET('Sanitation Data'!$H$32,0,10*ROW('Sanitation Data'!H119)))</f>
        <v/>
      </c>
      <c r="DJ125" s="370" t="str">
        <f ca="1">+IF(OFFSET('Sanitation Data'!$I$28,0,10*ROW('Sanitation Data'!I119))="","",OFFSET('Sanitation Data'!$I$28,0,10*ROW('Sanitation Data'!I119)))</f>
        <v/>
      </c>
      <c r="DK125" s="370" t="str">
        <f ca="1">+IF(OFFSET('Sanitation Data'!$I$29,0,10*ROW('Sanitation Data'!I119))="","",OFFSET('Sanitation Data'!$I$29,0,10*ROW('Sanitation Data'!I119)))</f>
        <v/>
      </c>
      <c r="DL125" s="370" t="str">
        <f ca="1">+IF(OFFSET('Sanitation Data'!$I$30,0,10*ROW('Sanitation Data'!I119))="","",OFFSET('Sanitation Data'!$I$30,0,10*ROW('Sanitation Data'!I119)))</f>
        <v/>
      </c>
      <c r="DM125" s="370" t="str">
        <f ca="1">+IF(OFFSET('Sanitation Data'!$I$31,0,10*ROW('Sanitation Data'!I119))="","",OFFSET('Sanitation Data'!$I$31,0,10*ROW('Sanitation Data'!I119)))</f>
        <v/>
      </c>
      <c r="DN125" s="370" t="str">
        <f ca="1">+IF(OFFSET('Sanitation Data'!$I$32,0,10*ROW('Sanitation Data'!I119))="","",OFFSET('Sanitation Data'!$I$32,0,10*ROW('Sanitation Data'!I119)))</f>
        <v/>
      </c>
      <c r="DO125" s="370" t="str">
        <f ca="1">+IF(OFFSET('Hygiene Data'!$D$11,0,10*ROW('Hygiene Data'!D119))="","",OFFSET('Hygiene Data'!$D$11,0,10*ROW('Hygiene Data'!D119)))</f>
        <v/>
      </c>
      <c r="DP125" s="370" t="str">
        <f ca="1">+IF(OFFSET('Hygiene Data'!$D$12,0,10*ROW('Hygiene Data'!D119))="","",OFFSET('Hygiene Data'!$D$12,0,10*ROW('Hygiene Data'!D119)))</f>
        <v/>
      </c>
      <c r="DQ125" s="370" t="str">
        <f ca="1">+IF(OFFSET('Hygiene Data'!$D$13,0,10*ROW('Hygiene Data'!D119))="","",OFFSET('Hygiene Data'!$D$13,0,10*ROW('Hygiene Data'!D119)))</f>
        <v/>
      </c>
      <c r="DR125" s="370" t="str">
        <f ca="1">+IF(OFFSET('Hygiene Data'!$E$11,0,10*ROW('Hygiene Data'!E119))="","",OFFSET('Hygiene Data'!$E$11,0,10*ROW('Hygiene Data'!E119)))</f>
        <v/>
      </c>
      <c r="DS125" s="370" t="str">
        <f ca="1">+IF(OFFSET('Hygiene Data'!$E$12,0,10*ROW('Hygiene Data'!E119))="","",OFFSET('Hygiene Data'!$E$12,0,10*ROW('Hygiene Data'!E119)))</f>
        <v/>
      </c>
      <c r="DT125" s="370" t="str">
        <f ca="1">+IF(OFFSET('Hygiene Data'!$E$13,0,10*ROW('Hygiene Data'!E119))="","",OFFSET('Hygiene Data'!$E$13,0,10*ROW('Hygiene Data'!E119)))</f>
        <v/>
      </c>
      <c r="DU125" s="370" t="str">
        <f ca="1">+IF(OFFSET('Hygiene Data'!$F$11,0,10*ROW('Hygiene Data'!F119))="","",OFFSET('Hygiene Data'!$F$11,0,10*ROW('Hygiene Data'!F119)))</f>
        <v/>
      </c>
      <c r="DV125" s="370" t="str">
        <f ca="1">+IF(OFFSET('Hygiene Data'!$F$12,0,10*ROW('Hygiene Data'!F119))="","",OFFSET('Hygiene Data'!$F$12,0,10*ROW('Hygiene Data'!F119)))</f>
        <v/>
      </c>
      <c r="DW125" s="370" t="str">
        <f ca="1">+IF(OFFSET('Hygiene Data'!$F$13,0,10*ROW('Hygiene Data'!F119))="","",OFFSET('Hygiene Data'!$F$13,0,10*ROW('Hygiene Data'!F119)))</f>
        <v/>
      </c>
      <c r="DX125" s="370" t="str">
        <f ca="1">+IF(OFFSET('Hygiene Data'!$G$11,0,10*ROW('Hygiene Data'!G119))="","",OFFSET('Hygiene Data'!$G$11,0,10*ROW('Hygiene Data'!G119)))</f>
        <v/>
      </c>
      <c r="DY125" s="370" t="str">
        <f ca="1">+IF(OFFSET('Hygiene Data'!$G$12,0,10*ROW('Hygiene Data'!G119))="","",OFFSET('Hygiene Data'!$G$12,0,10*ROW('Hygiene Data'!G119)))</f>
        <v/>
      </c>
      <c r="DZ125" s="370" t="str">
        <f ca="1">+IF(OFFSET('Hygiene Data'!$G$13,0,10*ROW('Hygiene Data'!G119))="","",OFFSET('Hygiene Data'!$G$13,0,10*ROW('Hygiene Data'!G119)))</f>
        <v/>
      </c>
      <c r="EA125" s="370" t="str">
        <f ca="1">+IF(OFFSET('Hygiene Data'!$H$11,0,10*ROW('Hygiene Data'!H119))="","",OFFSET('Hygiene Data'!$H$11,0,10*ROW('Hygiene Data'!H119)))</f>
        <v/>
      </c>
      <c r="EB125" s="370" t="str">
        <f ca="1">+IF(OFFSET('Hygiene Data'!$H$12,0,10*ROW('Hygiene Data'!H119))="","",OFFSET('Hygiene Data'!$H$12,0,10*ROW('Hygiene Data'!H119)))</f>
        <v/>
      </c>
      <c r="EC125" s="370" t="str">
        <f ca="1">+IF(OFFSET('Hygiene Data'!$H$13,0,10*ROW('Hygiene Data'!H119))="","",OFFSET('Hygiene Data'!$H$13,0,10*ROW('Hygiene Data'!H119)))</f>
        <v/>
      </c>
      <c r="ED125" s="370" t="str">
        <f ca="1">+IF(OFFSET('Hygiene Data'!$I$11,0,10*ROW('Hygiene Data'!I119))="","",OFFSET('Hygiene Data'!$I$11,0,10*ROW('Hygiene Data'!I119)))</f>
        <v/>
      </c>
      <c r="EE125" s="370" t="str">
        <f ca="1">+IF(OFFSET('Hygiene Data'!$I$12,0,10*ROW('Hygiene Data'!I119))="","",OFFSET('Hygiene Data'!$I$12,0,10*ROW('Hygiene Data'!I119)))</f>
        <v/>
      </c>
      <c r="EF125" s="370" t="str">
        <f ca="1">+IF(OFFSET('Hygiene Data'!$I$13,0,10*ROW('Hygiene Data'!I119))="","",OFFSET('Hygiene Data'!$I$13,0,10*ROW('Hygiene Data'!I119)))</f>
        <v/>
      </c>
    </row>
    <row r="126" spans="1:136" x14ac:dyDescent="0.25">
      <c r="A126" s="479" t="str">
        <f ca="1">+IF(OFFSET('Water Data'!$B$2,0,10*ROW('Water Data'!E120))="","",OFFSET('Water Data'!$B$2,0,10*ROW('Water Data'!E120)))</f>
        <v/>
      </c>
      <c r="B126" s="47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6" t="str">
        <f t="shared" ca="1" si="1"/>
        <v/>
      </c>
      <c r="D126" s="50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0" t="str">
        <f ca="1">+IF(OFFSET('Water Data'!$D$27,0,10*ROW('Water Data'!D120))="","",OFFSET('Water Data'!$D$27,0,10*ROW('Water Data'!D120)))</f>
        <v/>
      </c>
      <c r="BT126" s="370" t="str">
        <f ca="1">+IF(OFFSET('Water Data'!$D$28,0,10*ROW('Water Data'!D120))="","",OFFSET('Water Data'!$D$28,0,10*ROW('Water Data'!D120)))</f>
        <v/>
      </c>
      <c r="BU126" s="370" t="str">
        <f ca="1">+IF(OFFSET('Water Data'!$D$29,0,10*ROW('Water Data'!D120))="","",OFFSET('Water Data'!$D$29,0,10*ROW('Water Data'!D120)))</f>
        <v/>
      </c>
      <c r="BV126" s="370" t="str">
        <f ca="1">+IF(OFFSET('Water Data'!$E$27,0,10*ROW('Water Data'!E120))="","",OFFSET('Water Data'!$E$27,0,10*ROW('Water Data'!E120)))</f>
        <v/>
      </c>
      <c r="BW126" s="370" t="str">
        <f ca="1">+IF(OFFSET('Water Data'!$E$28,0,10*ROW('Water Data'!E120))="","",OFFSET('Water Data'!$E$28,0,10*ROW('Water Data'!E120)))</f>
        <v/>
      </c>
      <c r="BX126" s="370" t="str">
        <f ca="1">+IF(OFFSET('Water Data'!$E$29,0,10*ROW('Water Data'!E120))="","",OFFSET('Water Data'!$E$29,0,10*ROW('Water Data'!E120)))</f>
        <v/>
      </c>
      <c r="BY126" s="370" t="str">
        <f ca="1">+IF(OFFSET('Water Data'!$F$27,0,10*ROW('Water Data'!F120))="","",OFFSET('Water Data'!$F$27,0,10*ROW('Water Data'!F120)))</f>
        <v/>
      </c>
      <c r="BZ126" s="370" t="str">
        <f ca="1">+IF(OFFSET('Water Data'!$F$28,0,10*ROW('Water Data'!F120))="","",OFFSET('Water Data'!$F$28,0,10*ROW('Water Data'!F120)))</f>
        <v/>
      </c>
      <c r="CA126" s="370" t="str">
        <f ca="1">+IF(OFFSET('Water Data'!$F$29,0,10*ROW('Water Data'!F120))="","",OFFSET('Water Data'!$F$29,0,10*ROW('Water Data'!F120)))</f>
        <v/>
      </c>
      <c r="CB126" s="370" t="str">
        <f ca="1">+IF(OFFSET('Water Data'!$G$27,0,10*ROW('Water Data'!G120))="","",OFFSET('Water Data'!$G$27,0,10*ROW('Water Data'!G120)))</f>
        <v/>
      </c>
      <c r="CC126" s="370" t="str">
        <f ca="1">+IF(OFFSET('Water Data'!$G$28,0,10*ROW('Water Data'!G120))="","",OFFSET('Water Data'!$G$28,0,10*ROW('Water Data'!G120)))</f>
        <v/>
      </c>
      <c r="CD126" s="370" t="str">
        <f ca="1">+IF(OFFSET('Water Data'!$G$29,0,10*ROW('Water Data'!G120))="","",OFFSET('Water Data'!$G$29,0,10*ROW('Water Data'!G120)))</f>
        <v/>
      </c>
      <c r="CE126" s="370" t="str">
        <f ca="1">+IF(OFFSET('Water Data'!$H$27,0,10*ROW('Water Data'!H120))="","",OFFSET('Water Data'!$H$27,0,10*ROW('Water Data'!H120)))</f>
        <v/>
      </c>
      <c r="CF126" s="370" t="str">
        <f ca="1">+IF(OFFSET('Water Data'!$H$28,0,10*ROW('Water Data'!H120))="","",OFFSET('Water Data'!$H$28,0,10*ROW('Water Data'!H120)))</f>
        <v/>
      </c>
      <c r="CG126" s="370" t="str">
        <f ca="1">+IF(OFFSET('Water Data'!$H$29,0,10*ROW('Water Data'!H120))="","",OFFSET('Water Data'!$H$29,0,10*ROW('Water Data'!H120)))</f>
        <v/>
      </c>
      <c r="CH126" s="370" t="str">
        <f ca="1">+IF(OFFSET('Water Data'!$I$27,0,10*ROW('Water Data'!I120))="","",OFFSET('Water Data'!$I$27,0,10*ROW('Water Data'!I120)))</f>
        <v/>
      </c>
      <c r="CI126" s="370" t="str">
        <f ca="1">+IF(OFFSET('Water Data'!$I$28,0,10*ROW('Water Data'!I120))="","",OFFSET('Water Data'!$I$28,0,10*ROW('Water Data'!I120)))</f>
        <v/>
      </c>
      <c r="CJ126" s="370" t="str">
        <f ca="1">+IF(OFFSET('Water Data'!$I$29,0,10*ROW('Water Data'!I120))="","",OFFSET('Water Data'!$I$29,0,10*ROW('Water Data'!I120)))</f>
        <v/>
      </c>
      <c r="CK126" s="370" t="str">
        <f ca="1">+IF(OFFSET('Sanitation Data'!$D$28,0,10*ROW('Sanitation Data'!D120))="","",OFFSET('Sanitation Data'!$D$28,0,10*ROW('Sanitation Data'!D120)))</f>
        <v/>
      </c>
      <c r="CL126" s="370" t="str">
        <f ca="1">+IF(OFFSET('Sanitation Data'!$D$29,0,10*ROW('Sanitation Data'!D120))="","",OFFSET('Sanitation Data'!$D$29,0,10*ROW('Sanitation Data'!D120)))</f>
        <v/>
      </c>
      <c r="CM126" s="370" t="str">
        <f ca="1">+IF(OFFSET('Sanitation Data'!$D$30,0,10*ROW('Sanitation Data'!D120))="","",OFFSET('Sanitation Data'!$D$30,0,10*ROW('Sanitation Data'!D120)))</f>
        <v/>
      </c>
      <c r="CN126" s="370" t="str">
        <f ca="1">+IF(OFFSET('Sanitation Data'!$D$31,0,10*ROW('Sanitation Data'!D120))="","",OFFSET('Sanitation Data'!$D$31,0,10*ROW('Sanitation Data'!D120)))</f>
        <v/>
      </c>
      <c r="CO126" s="370" t="str">
        <f ca="1">+IF(OFFSET('Sanitation Data'!$D$32,0,10*ROW('Sanitation Data'!D120))="","",OFFSET('Sanitation Data'!$D$32,0,10*ROW('Sanitation Data'!D120)))</f>
        <v/>
      </c>
      <c r="CP126" s="370" t="str">
        <f ca="1">+IF(OFFSET('Sanitation Data'!$E$28,0,10*ROW('Sanitation Data'!E120))="","",OFFSET('Sanitation Data'!$E$28,0,10*ROW('Sanitation Data'!E120)))</f>
        <v/>
      </c>
      <c r="CQ126" s="370" t="str">
        <f ca="1">+IF(OFFSET('Sanitation Data'!$E$29,0,10*ROW('Sanitation Data'!E120))="","",OFFSET('Sanitation Data'!$E$29,0,10*ROW('Sanitation Data'!E120)))</f>
        <v/>
      </c>
      <c r="CR126" s="370" t="str">
        <f ca="1">+IF(OFFSET('Sanitation Data'!$E$30,0,10*ROW('Sanitation Data'!E120))="","",OFFSET('Sanitation Data'!$E$30,0,10*ROW('Sanitation Data'!E120)))</f>
        <v/>
      </c>
      <c r="CS126" s="370" t="str">
        <f ca="1">+IF(OFFSET('Sanitation Data'!$E$31,0,10*ROW('Sanitation Data'!E120))="","",OFFSET('Sanitation Data'!$E$31,0,10*ROW('Sanitation Data'!E120)))</f>
        <v/>
      </c>
      <c r="CT126" s="370" t="str">
        <f ca="1">+IF(OFFSET('Sanitation Data'!$E$32,0,10*ROW('Sanitation Data'!E120))="","",OFFSET('Sanitation Data'!$E$32,0,10*ROW('Sanitation Data'!E120)))</f>
        <v/>
      </c>
      <c r="CU126" s="370" t="str">
        <f ca="1">+IF(OFFSET('Sanitation Data'!$F$28,0,10*ROW('Sanitation Data'!F120))="","",OFFSET('Sanitation Data'!$F$28,0,10*ROW('Sanitation Data'!F120)))</f>
        <v/>
      </c>
      <c r="CV126" s="370" t="str">
        <f ca="1">+IF(OFFSET('Sanitation Data'!$F$29,0,10*ROW('Sanitation Data'!F120))="","",OFFSET('Sanitation Data'!$F$29,0,10*ROW('Sanitation Data'!F120)))</f>
        <v/>
      </c>
      <c r="CW126" s="370" t="str">
        <f ca="1">+IF(OFFSET('Sanitation Data'!$F$30,0,10*ROW('Sanitation Data'!F120))="","",OFFSET('Sanitation Data'!$F$30,0,10*ROW('Sanitation Data'!F120)))</f>
        <v/>
      </c>
      <c r="CX126" s="370" t="str">
        <f ca="1">+IF(OFFSET('Sanitation Data'!$F$31,0,10*ROW('Sanitation Data'!F120))="","",OFFSET('Sanitation Data'!$F$31,0,10*ROW('Sanitation Data'!F120)))</f>
        <v/>
      </c>
      <c r="CY126" s="370" t="str">
        <f ca="1">+IF(OFFSET('Sanitation Data'!$F$32,0,10*ROW('Sanitation Data'!F120))="","",OFFSET('Sanitation Data'!$F$32,0,10*ROW('Sanitation Data'!F120)))</f>
        <v/>
      </c>
      <c r="CZ126" s="370" t="str">
        <f ca="1">+IF(OFFSET('Sanitation Data'!$G$28,0,10*ROW('Sanitation Data'!G120))="","",OFFSET('Sanitation Data'!$G$28,0,10*ROW('Sanitation Data'!G120)))</f>
        <v/>
      </c>
      <c r="DA126" s="370" t="str">
        <f ca="1">+IF(OFFSET('Sanitation Data'!$G$29,0,10*ROW('Sanitation Data'!G120))="","",OFFSET('Sanitation Data'!$G$29,0,10*ROW('Sanitation Data'!G120)))</f>
        <v/>
      </c>
      <c r="DB126" s="370" t="str">
        <f ca="1">+IF(OFFSET('Sanitation Data'!$G$30,0,10*ROW('Sanitation Data'!G120))="","",OFFSET('Sanitation Data'!$G$30,0,10*ROW('Sanitation Data'!G120)))</f>
        <v/>
      </c>
      <c r="DC126" s="370" t="str">
        <f ca="1">+IF(OFFSET('Sanitation Data'!$G$31,0,10*ROW('Sanitation Data'!G120))="","",OFFSET('Sanitation Data'!$G$31,0,10*ROW('Sanitation Data'!G120)))</f>
        <v/>
      </c>
      <c r="DD126" s="370" t="str">
        <f ca="1">+IF(OFFSET('Sanitation Data'!$G$32,0,10*ROW('Sanitation Data'!G120))="","",OFFSET('Sanitation Data'!$G$32,0,10*ROW('Sanitation Data'!G120)))</f>
        <v/>
      </c>
      <c r="DE126" s="370" t="str">
        <f ca="1">+IF(OFFSET('Sanitation Data'!$H$28,0,10*ROW('Sanitation Data'!H120))="","",OFFSET('Sanitation Data'!$H$28,0,10*ROW('Sanitation Data'!H120)))</f>
        <v/>
      </c>
      <c r="DF126" s="370" t="str">
        <f ca="1">+IF(OFFSET('Sanitation Data'!$H$29,0,10*ROW('Sanitation Data'!H120))="","",OFFSET('Sanitation Data'!$H$29,0,10*ROW('Sanitation Data'!H120)))</f>
        <v/>
      </c>
      <c r="DG126" s="370" t="str">
        <f ca="1">+IF(OFFSET('Sanitation Data'!$H$30,0,10*ROW('Sanitation Data'!H120))="","",OFFSET('Sanitation Data'!$H$30,0,10*ROW('Sanitation Data'!H120)))</f>
        <v/>
      </c>
      <c r="DH126" s="370" t="str">
        <f ca="1">+IF(OFFSET('Sanitation Data'!$H$31,0,10*ROW('Sanitation Data'!H120))="","",OFFSET('Sanitation Data'!$H$31,0,10*ROW('Sanitation Data'!H120)))</f>
        <v/>
      </c>
      <c r="DI126" s="370" t="str">
        <f ca="1">+IF(OFFSET('Sanitation Data'!$H$32,0,10*ROW('Sanitation Data'!H120))="","",OFFSET('Sanitation Data'!$H$32,0,10*ROW('Sanitation Data'!H120)))</f>
        <v/>
      </c>
      <c r="DJ126" s="370" t="str">
        <f ca="1">+IF(OFFSET('Sanitation Data'!$I$28,0,10*ROW('Sanitation Data'!I120))="","",OFFSET('Sanitation Data'!$I$28,0,10*ROW('Sanitation Data'!I120)))</f>
        <v/>
      </c>
      <c r="DK126" s="370" t="str">
        <f ca="1">+IF(OFFSET('Sanitation Data'!$I$29,0,10*ROW('Sanitation Data'!I120))="","",OFFSET('Sanitation Data'!$I$29,0,10*ROW('Sanitation Data'!I120)))</f>
        <v/>
      </c>
      <c r="DL126" s="370" t="str">
        <f ca="1">+IF(OFFSET('Sanitation Data'!$I$30,0,10*ROW('Sanitation Data'!I120))="","",OFFSET('Sanitation Data'!$I$30,0,10*ROW('Sanitation Data'!I120)))</f>
        <v/>
      </c>
      <c r="DM126" s="370" t="str">
        <f ca="1">+IF(OFFSET('Sanitation Data'!$I$31,0,10*ROW('Sanitation Data'!I120))="","",OFFSET('Sanitation Data'!$I$31,0,10*ROW('Sanitation Data'!I120)))</f>
        <v/>
      </c>
      <c r="DN126" s="370" t="str">
        <f ca="1">+IF(OFFSET('Sanitation Data'!$I$32,0,10*ROW('Sanitation Data'!I120))="","",OFFSET('Sanitation Data'!$I$32,0,10*ROW('Sanitation Data'!I120)))</f>
        <v/>
      </c>
      <c r="DO126" s="370" t="str">
        <f ca="1">+IF(OFFSET('Hygiene Data'!$D$11,0,10*ROW('Hygiene Data'!D120))="","",OFFSET('Hygiene Data'!$D$11,0,10*ROW('Hygiene Data'!D120)))</f>
        <v/>
      </c>
      <c r="DP126" s="370" t="str">
        <f ca="1">+IF(OFFSET('Hygiene Data'!$D$12,0,10*ROW('Hygiene Data'!D120))="","",OFFSET('Hygiene Data'!$D$12,0,10*ROW('Hygiene Data'!D120)))</f>
        <v/>
      </c>
      <c r="DQ126" s="370" t="str">
        <f ca="1">+IF(OFFSET('Hygiene Data'!$D$13,0,10*ROW('Hygiene Data'!D120))="","",OFFSET('Hygiene Data'!$D$13,0,10*ROW('Hygiene Data'!D120)))</f>
        <v/>
      </c>
      <c r="DR126" s="370" t="str">
        <f ca="1">+IF(OFFSET('Hygiene Data'!$E$11,0,10*ROW('Hygiene Data'!E120))="","",OFFSET('Hygiene Data'!$E$11,0,10*ROW('Hygiene Data'!E120)))</f>
        <v/>
      </c>
      <c r="DS126" s="370" t="str">
        <f ca="1">+IF(OFFSET('Hygiene Data'!$E$12,0,10*ROW('Hygiene Data'!E120))="","",OFFSET('Hygiene Data'!$E$12,0,10*ROW('Hygiene Data'!E120)))</f>
        <v/>
      </c>
      <c r="DT126" s="370" t="str">
        <f ca="1">+IF(OFFSET('Hygiene Data'!$E$13,0,10*ROW('Hygiene Data'!E120))="","",OFFSET('Hygiene Data'!$E$13,0,10*ROW('Hygiene Data'!E120)))</f>
        <v/>
      </c>
      <c r="DU126" s="370" t="str">
        <f ca="1">+IF(OFFSET('Hygiene Data'!$F$11,0,10*ROW('Hygiene Data'!F120))="","",OFFSET('Hygiene Data'!$F$11,0,10*ROW('Hygiene Data'!F120)))</f>
        <v/>
      </c>
      <c r="DV126" s="370" t="str">
        <f ca="1">+IF(OFFSET('Hygiene Data'!$F$12,0,10*ROW('Hygiene Data'!F120))="","",OFFSET('Hygiene Data'!$F$12,0,10*ROW('Hygiene Data'!F120)))</f>
        <v/>
      </c>
      <c r="DW126" s="370" t="str">
        <f ca="1">+IF(OFFSET('Hygiene Data'!$F$13,0,10*ROW('Hygiene Data'!F120))="","",OFFSET('Hygiene Data'!$F$13,0,10*ROW('Hygiene Data'!F120)))</f>
        <v/>
      </c>
      <c r="DX126" s="370" t="str">
        <f ca="1">+IF(OFFSET('Hygiene Data'!$G$11,0,10*ROW('Hygiene Data'!G120))="","",OFFSET('Hygiene Data'!$G$11,0,10*ROW('Hygiene Data'!G120)))</f>
        <v/>
      </c>
      <c r="DY126" s="370" t="str">
        <f ca="1">+IF(OFFSET('Hygiene Data'!$G$12,0,10*ROW('Hygiene Data'!G120))="","",OFFSET('Hygiene Data'!$G$12,0,10*ROW('Hygiene Data'!G120)))</f>
        <v/>
      </c>
      <c r="DZ126" s="370" t="str">
        <f ca="1">+IF(OFFSET('Hygiene Data'!$G$13,0,10*ROW('Hygiene Data'!G120))="","",OFFSET('Hygiene Data'!$G$13,0,10*ROW('Hygiene Data'!G120)))</f>
        <v/>
      </c>
      <c r="EA126" s="370" t="str">
        <f ca="1">+IF(OFFSET('Hygiene Data'!$H$11,0,10*ROW('Hygiene Data'!H120))="","",OFFSET('Hygiene Data'!$H$11,0,10*ROW('Hygiene Data'!H120)))</f>
        <v/>
      </c>
      <c r="EB126" s="370" t="str">
        <f ca="1">+IF(OFFSET('Hygiene Data'!$H$12,0,10*ROW('Hygiene Data'!H120))="","",OFFSET('Hygiene Data'!$H$12,0,10*ROW('Hygiene Data'!H120)))</f>
        <v/>
      </c>
      <c r="EC126" s="370" t="str">
        <f ca="1">+IF(OFFSET('Hygiene Data'!$H$13,0,10*ROW('Hygiene Data'!H120))="","",OFFSET('Hygiene Data'!$H$13,0,10*ROW('Hygiene Data'!H120)))</f>
        <v/>
      </c>
      <c r="ED126" s="370" t="str">
        <f ca="1">+IF(OFFSET('Hygiene Data'!$I$11,0,10*ROW('Hygiene Data'!I120))="","",OFFSET('Hygiene Data'!$I$11,0,10*ROW('Hygiene Data'!I120)))</f>
        <v/>
      </c>
      <c r="EE126" s="370" t="str">
        <f ca="1">+IF(OFFSET('Hygiene Data'!$I$12,0,10*ROW('Hygiene Data'!I120))="","",OFFSET('Hygiene Data'!$I$12,0,10*ROW('Hygiene Data'!I120)))</f>
        <v/>
      </c>
      <c r="EF126" s="370" t="str">
        <f ca="1">+IF(OFFSET('Hygiene Data'!$I$13,0,10*ROW('Hygiene Data'!I120))="","",OFFSET('Hygiene Data'!$I$13,0,10*ROW('Hygiene Data'!I120)))</f>
        <v/>
      </c>
    </row>
    <row r="127" spans="1:136" x14ac:dyDescent="0.25">
      <c r="A127" s="479" t="str">
        <f ca="1">+IF(OFFSET('Water Data'!$B$2,0,10*ROW('Water Data'!E121))="","",OFFSET('Water Data'!$B$2,0,10*ROW('Water Data'!E121)))</f>
        <v/>
      </c>
      <c r="B127" s="47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6" t="str">
        <f t="shared" ca="1" si="1"/>
        <v/>
      </c>
      <c r="D127" s="50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0" t="str">
        <f ca="1">+IF(OFFSET('Water Data'!$D$27,0,10*ROW('Water Data'!D121))="","",OFFSET('Water Data'!$D$27,0,10*ROW('Water Data'!D121)))</f>
        <v/>
      </c>
      <c r="BT127" s="370" t="str">
        <f ca="1">+IF(OFFSET('Water Data'!$D$28,0,10*ROW('Water Data'!D121))="","",OFFSET('Water Data'!$D$28,0,10*ROW('Water Data'!D121)))</f>
        <v/>
      </c>
      <c r="BU127" s="370" t="str">
        <f ca="1">+IF(OFFSET('Water Data'!$D$29,0,10*ROW('Water Data'!D121))="","",OFFSET('Water Data'!$D$29,0,10*ROW('Water Data'!D121)))</f>
        <v/>
      </c>
      <c r="BV127" s="370" t="str">
        <f ca="1">+IF(OFFSET('Water Data'!$E$27,0,10*ROW('Water Data'!E121))="","",OFFSET('Water Data'!$E$27,0,10*ROW('Water Data'!E121)))</f>
        <v/>
      </c>
      <c r="BW127" s="370" t="str">
        <f ca="1">+IF(OFFSET('Water Data'!$E$28,0,10*ROW('Water Data'!E121))="","",OFFSET('Water Data'!$E$28,0,10*ROW('Water Data'!E121)))</f>
        <v/>
      </c>
      <c r="BX127" s="370" t="str">
        <f ca="1">+IF(OFFSET('Water Data'!$E$29,0,10*ROW('Water Data'!E121))="","",OFFSET('Water Data'!$E$29,0,10*ROW('Water Data'!E121)))</f>
        <v/>
      </c>
      <c r="BY127" s="370" t="str">
        <f ca="1">+IF(OFFSET('Water Data'!$F$27,0,10*ROW('Water Data'!F121))="","",OFFSET('Water Data'!$F$27,0,10*ROW('Water Data'!F121)))</f>
        <v/>
      </c>
      <c r="BZ127" s="370" t="str">
        <f ca="1">+IF(OFFSET('Water Data'!$F$28,0,10*ROW('Water Data'!F121))="","",OFFSET('Water Data'!$F$28,0,10*ROW('Water Data'!F121)))</f>
        <v/>
      </c>
      <c r="CA127" s="370" t="str">
        <f ca="1">+IF(OFFSET('Water Data'!$F$29,0,10*ROW('Water Data'!F121))="","",OFFSET('Water Data'!$F$29,0,10*ROW('Water Data'!F121)))</f>
        <v/>
      </c>
      <c r="CB127" s="370" t="str">
        <f ca="1">+IF(OFFSET('Water Data'!$G$27,0,10*ROW('Water Data'!G121))="","",OFFSET('Water Data'!$G$27,0,10*ROW('Water Data'!G121)))</f>
        <v/>
      </c>
      <c r="CC127" s="370" t="str">
        <f ca="1">+IF(OFFSET('Water Data'!$G$28,0,10*ROW('Water Data'!G121))="","",OFFSET('Water Data'!$G$28,0,10*ROW('Water Data'!G121)))</f>
        <v/>
      </c>
      <c r="CD127" s="370" t="str">
        <f ca="1">+IF(OFFSET('Water Data'!$G$29,0,10*ROW('Water Data'!G121))="","",OFFSET('Water Data'!$G$29,0,10*ROW('Water Data'!G121)))</f>
        <v/>
      </c>
      <c r="CE127" s="370" t="str">
        <f ca="1">+IF(OFFSET('Water Data'!$H$27,0,10*ROW('Water Data'!H121))="","",OFFSET('Water Data'!$H$27,0,10*ROW('Water Data'!H121)))</f>
        <v/>
      </c>
      <c r="CF127" s="370" t="str">
        <f ca="1">+IF(OFFSET('Water Data'!$H$28,0,10*ROW('Water Data'!H121))="","",OFFSET('Water Data'!$H$28,0,10*ROW('Water Data'!H121)))</f>
        <v/>
      </c>
      <c r="CG127" s="370" t="str">
        <f ca="1">+IF(OFFSET('Water Data'!$H$29,0,10*ROW('Water Data'!H121))="","",OFFSET('Water Data'!$H$29,0,10*ROW('Water Data'!H121)))</f>
        <v/>
      </c>
      <c r="CH127" s="370" t="str">
        <f ca="1">+IF(OFFSET('Water Data'!$I$27,0,10*ROW('Water Data'!I121))="","",OFFSET('Water Data'!$I$27,0,10*ROW('Water Data'!I121)))</f>
        <v/>
      </c>
      <c r="CI127" s="370" t="str">
        <f ca="1">+IF(OFFSET('Water Data'!$I$28,0,10*ROW('Water Data'!I121))="","",OFFSET('Water Data'!$I$28,0,10*ROW('Water Data'!I121)))</f>
        <v/>
      </c>
      <c r="CJ127" s="370" t="str">
        <f ca="1">+IF(OFFSET('Water Data'!$I$29,0,10*ROW('Water Data'!I121))="","",OFFSET('Water Data'!$I$29,0,10*ROW('Water Data'!I121)))</f>
        <v/>
      </c>
      <c r="CK127" s="370" t="str">
        <f ca="1">+IF(OFFSET('Sanitation Data'!$D$28,0,10*ROW('Sanitation Data'!D121))="","",OFFSET('Sanitation Data'!$D$28,0,10*ROW('Sanitation Data'!D121)))</f>
        <v/>
      </c>
      <c r="CL127" s="370" t="str">
        <f ca="1">+IF(OFFSET('Sanitation Data'!$D$29,0,10*ROW('Sanitation Data'!D121))="","",OFFSET('Sanitation Data'!$D$29,0,10*ROW('Sanitation Data'!D121)))</f>
        <v/>
      </c>
      <c r="CM127" s="370" t="str">
        <f ca="1">+IF(OFFSET('Sanitation Data'!$D$30,0,10*ROW('Sanitation Data'!D121))="","",OFFSET('Sanitation Data'!$D$30,0,10*ROW('Sanitation Data'!D121)))</f>
        <v/>
      </c>
      <c r="CN127" s="370" t="str">
        <f ca="1">+IF(OFFSET('Sanitation Data'!$D$31,0,10*ROW('Sanitation Data'!D121))="","",OFFSET('Sanitation Data'!$D$31,0,10*ROW('Sanitation Data'!D121)))</f>
        <v/>
      </c>
      <c r="CO127" s="370" t="str">
        <f ca="1">+IF(OFFSET('Sanitation Data'!$D$32,0,10*ROW('Sanitation Data'!D121))="","",OFFSET('Sanitation Data'!$D$32,0,10*ROW('Sanitation Data'!D121)))</f>
        <v/>
      </c>
      <c r="CP127" s="370" t="str">
        <f ca="1">+IF(OFFSET('Sanitation Data'!$E$28,0,10*ROW('Sanitation Data'!E121))="","",OFFSET('Sanitation Data'!$E$28,0,10*ROW('Sanitation Data'!E121)))</f>
        <v/>
      </c>
      <c r="CQ127" s="370" t="str">
        <f ca="1">+IF(OFFSET('Sanitation Data'!$E$29,0,10*ROW('Sanitation Data'!E121))="","",OFFSET('Sanitation Data'!$E$29,0,10*ROW('Sanitation Data'!E121)))</f>
        <v/>
      </c>
      <c r="CR127" s="370" t="str">
        <f ca="1">+IF(OFFSET('Sanitation Data'!$E$30,0,10*ROW('Sanitation Data'!E121))="","",OFFSET('Sanitation Data'!$E$30,0,10*ROW('Sanitation Data'!E121)))</f>
        <v/>
      </c>
      <c r="CS127" s="370" t="str">
        <f ca="1">+IF(OFFSET('Sanitation Data'!$E$31,0,10*ROW('Sanitation Data'!E121))="","",OFFSET('Sanitation Data'!$E$31,0,10*ROW('Sanitation Data'!E121)))</f>
        <v/>
      </c>
      <c r="CT127" s="370" t="str">
        <f ca="1">+IF(OFFSET('Sanitation Data'!$E$32,0,10*ROW('Sanitation Data'!E121))="","",OFFSET('Sanitation Data'!$E$32,0,10*ROW('Sanitation Data'!E121)))</f>
        <v/>
      </c>
      <c r="CU127" s="370" t="str">
        <f ca="1">+IF(OFFSET('Sanitation Data'!$F$28,0,10*ROW('Sanitation Data'!F121))="","",OFFSET('Sanitation Data'!$F$28,0,10*ROW('Sanitation Data'!F121)))</f>
        <v/>
      </c>
      <c r="CV127" s="370" t="str">
        <f ca="1">+IF(OFFSET('Sanitation Data'!$F$29,0,10*ROW('Sanitation Data'!F121))="","",OFFSET('Sanitation Data'!$F$29,0,10*ROW('Sanitation Data'!F121)))</f>
        <v/>
      </c>
      <c r="CW127" s="370" t="str">
        <f ca="1">+IF(OFFSET('Sanitation Data'!$F$30,0,10*ROW('Sanitation Data'!F121))="","",OFFSET('Sanitation Data'!$F$30,0,10*ROW('Sanitation Data'!F121)))</f>
        <v/>
      </c>
      <c r="CX127" s="370" t="str">
        <f ca="1">+IF(OFFSET('Sanitation Data'!$F$31,0,10*ROW('Sanitation Data'!F121))="","",OFFSET('Sanitation Data'!$F$31,0,10*ROW('Sanitation Data'!F121)))</f>
        <v/>
      </c>
      <c r="CY127" s="370" t="str">
        <f ca="1">+IF(OFFSET('Sanitation Data'!$F$32,0,10*ROW('Sanitation Data'!F121))="","",OFFSET('Sanitation Data'!$F$32,0,10*ROW('Sanitation Data'!F121)))</f>
        <v/>
      </c>
      <c r="CZ127" s="370" t="str">
        <f ca="1">+IF(OFFSET('Sanitation Data'!$G$28,0,10*ROW('Sanitation Data'!G121))="","",OFFSET('Sanitation Data'!$G$28,0,10*ROW('Sanitation Data'!G121)))</f>
        <v/>
      </c>
      <c r="DA127" s="370" t="str">
        <f ca="1">+IF(OFFSET('Sanitation Data'!$G$29,0,10*ROW('Sanitation Data'!G121))="","",OFFSET('Sanitation Data'!$G$29,0,10*ROW('Sanitation Data'!G121)))</f>
        <v/>
      </c>
      <c r="DB127" s="370" t="str">
        <f ca="1">+IF(OFFSET('Sanitation Data'!$G$30,0,10*ROW('Sanitation Data'!G121))="","",OFFSET('Sanitation Data'!$G$30,0,10*ROW('Sanitation Data'!G121)))</f>
        <v/>
      </c>
      <c r="DC127" s="370" t="str">
        <f ca="1">+IF(OFFSET('Sanitation Data'!$G$31,0,10*ROW('Sanitation Data'!G121))="","",OFFSET('Sanitation Data'!$G$31,0,10*ROW('Sanitation Data'!G121)))</f>
        <v/>
      </c>
      <c r="DD127" s="370" t="str">
        <f ca="1">+IF(OFFSET('Sanitation Data'!$G$32,0,10*ROW('Sanitation Data'!G121))="","",OFFSET('Sanitation Data'!$G$32,0,10*ROW('Sanitation Data'!G121)))</f>
        <v/>
      </c>
      <c r="DE127" s="370" t="str">
        <f ca="1">+IF(OFFSET('Sanitation Data'!$H$28,0,10*ROW('Sanitation Data'!H121))="","",OFFSET('Sanitation Data'!$H$28,0,10*ROW('Sanitation Data'!H121)))</f>
        <v/>
      </c>
      <c r="DF127" s="370" t="str">
        <f ca="1">+IF(OFFSET('Sanitation Data'!$H$29,0,10*ROW('Sanitation Data'!H121))="","",OFFSET('Sanitation Data'!$H$29,0,10*ROW('Sanitation Data'!H121)))</f>
        <v/>
      </c>
      <c r="DG127" s="370" t="str">
        <f ca="1">+IF(OFFSET('Sanitation Data'!$H$30,0,10*ROW('Sanitation Data'!H121))="","",OFFSET('Sanitation Data'!$H$30,0,10*ROW('Sanitation Data'!H121)))</f>
        <v/>
      </c>
      <c r="DH127" s="370" t="str">
        <f ca="1">+IF(OFFSET('Sanitation Data'!$H$31,0,10*ROW('Sanitation Data'!H121))="","",OFFSET('Sanitation Data'!$H$31,0,10*ROW('Sanitation Data'!H121)))</f>
        <v/>
      </c>
      <c r="DI127" s="370" t="str">
        <f ca="1">+IF(OFFSET('Sanitation Data'!$H$32,0,10*ROW('Sanitation Data'!H121))="","",OFFSET('Sanitation Data'!$H$32,0,10*ROW('Sanitation Data'!H121)))</f>
        <v/>
      </c>
      <c r="DJ127" s="370" t="str">
        <f ca="1">+IF(OFFSET('Sanitation Data'!$I$28,0,10*ROW('Sanitation Data'!I121))="","",OFFSET('Sanitation Data'!$I$28,0,10*ROW('Sanitation Data'!I121)))</f>
        <v/>
      </c>
      <c r="DK127" s="370" t="str">
        <f ca="1">+IF(OFFSET('Sanitation Data'!$I$29,0,10*ROW('Sanitation Data'!I121))="","",OFFSET('Sanitation Data'!$I$29,0,10*ROW('Sanitation Data'!I121)))</f>
        <v/>
      </c>
      <c r="DL127" s="370" t="str">
        <f ca="1">+IF(OFFSET('Sanitation Data'!$I$30,0,10*ROW('Sanitation Data'!I121))="","",OFFSET('Sanitation Data'!$I$30,0,10*ROW('Sanitation Data'!I121)))</f>
        <v/>
      </c>
      <c r="DM127" s="370" t="str">
        <f ca="1">+IF(OFFSET('Sanitation Data'!$I$31,0,10*ROW('Sanitation Data'!I121))="","",OFFSET('Sanitation Data'!$I$31,0,10*ROW('Sanitation Data'!I121)))</f>
        <v/>
      </c>
      <c r="DN127" s="370" t="str">
        <f ca="1">+IF(OFFSET('Sanitation Data'!$I$32,0,10*ROW('Sanitation Data'!I121))="","",OFFSET('Sanitation Data'!$I$32,0,10*ROW('Sanitation Data'!I121)))</f>
        <v/>
      </c>
      <c r="DO127" s="370" t="str">
        <f ca="1">+IF(OFFSET('Hygiene Data'!$D$11,0,10*ROW('Hygiene Data'!D121))="","",OFFSET('Hygiene Data'!$D$11,0,10*ROW('Hygiene Data'!D121)))</f>
        <v/>
      </c>
      <c r="DP127" s="370" t="str">
        <f ca="1">+IF(OFFSET('Hygiene Data'!$D$12,0,10*ROW('Hygiene Data'!D121))="","",OFFSET('Hygiene Data'!$D$12,0,10*ROW('Hygiene Data'!D121)))</f>
        <v/>
      </c>
      <c r="DQ127" s="370" t="str">
        <f ca="1">+IF(OFFSET('Hygiene Data'!$D$13,0,10*ROW('Hygiene Data'!D121))="","",OFFSET('Hygiene Data'!$D$13,0,10*ROW('Hygiene Data'!D121)))</f>
        <v/>
      </c>
      <c r="DR127" s="370" t="str">
        <f ca="1">+IF(OFFSET('Hygiene Data'!$E$11,0,10*ROW('Hygiene Data'!E121))="","",OFFSET('Hygiene Data'!$E$11,0,10*ROW('Hygiene Data'!E121)))</f>
        <v/>
      </c>
      <c r="DS127" s="370" t="str">
        <f ca="1">+IF(OFFSET('Hygiene Data'!$E$12,0,10*ROW('Hygiene Data'!E121))="","",OFFSET('Hygiene Data'!$E$12,0,10*ROW('Hygiene Data'!E121)))</f>
        <v/>
      </c>
      <c r="DT127" s="370" t="str">
        <f ca="1">+IF(OFFSET('Hygiene Data'!$E$13,0,10*ROW('Hygiene Data'!E121))="","",OFFSET('Hygiene Data'!$E$13,0,10*ROW('Hygiene Data'!E121)))</f>
        <v/>
      </c>
      <c r="DU127" s="370" t="str">
        <f ca="1">+IF(OFFSET('Hygiene Data'!$F$11,0,10*ROW('Hygiene Data'!F121))="","",OFFSET('Hygiene Data'!$F$11,0,10*ROW('Hygiene Data'!F121)))</f>
        <v/>
      </c>
      <c r="DV127" s="370" t="str">
        <f ca="1">+IF(OFFSET('Hygiene Data'!$F$12,0,10*ROW('Hygiene Data'!F121))="","",OFFSET('Hygiene Data'!$F$12,0,10*ROW('Hygiene Data'!F121)))</f>
        <v/>
      </c>
      <c r="DW127" s="370" t="str">
        <f ca="1">+IF(OFFSET('Hygiene Data'!$F$13,0,10*ROW('Hygiene Data'!F121))="","",OFFSET('Hygiene Data'!$F$13,0,10*ROW('Hygiene Data'!F121)))</f>
        <v/>
      </c>
      <c r="DX127" s="370" t="str">
        <f ca="1">+IF(OFFSET('Hygiene Data'!$G$11,0,10*ROW('Hygiene Data'!G121))="","",OFFSET('Hygiene Data'!$G$11,0,10*ROW('Hygiene Data'!G121)))</f>
        <v/>
      </c>
      <c r="DY127" s="370" t="str">
        <f ca="1">+IF(OFFSET('Hygiene Data'!$G$12,0,10*ROW('Hygiene Data'!G121))="","",OFFSET('Hygiene Data'!$G$12,0,10*ROW('Hygiene Data'!G121)))</f>
        <v/>
      </c>
      <c r="DZ127" s="370" t="str">
        <f ca="1">+IF(OFFSET('Hygiene Data'!$G$13,0,10*ROW('Hygiene Data'!G121))="","",OFFSET('Hygiene Data'!$G$13,0,10*ROW('Hygiene Data'!G121)))</f>
        <v/>
      </c>
      <c r="EA127" s="370" t="str">
        <f ca="1">+IF(OFFSET('Hygiene Data'!$H$11,0,10*ROW('Hygiene Data'!H121))="","",OFFSET('Hygiene Data'!$H$11,0,10*ROW('Hygiene Data'!H121)))</f>
        <v/>
      </c>
      <c r="EB127" s="370" t="str">
        <f ca="1">+IF(OFFSET('Hygiene Data'!$H$12,0,10*ROW('Hygiene Data'!H121))="","",OFFSET('Hygiene Data'!$H$12,0,10*ROW('Hygiene Data'!H121)))</f>
        <v/>
      </c>
      <c r="EC127" s="370" t="str">
        <f ca="1">+IF(OFFSET('Hygiene Data'!$H$13,0,10*ROW('Hygiene Data'!H121))="","",OFFSET('Hygiene Data'!$H$13,0,10*ROW('Hygiene Data'!H121)))</f>
        <v/>
      </c>
      <c r="ED127" s="370" t="str">
        <f ca="1">+IF(OFFSET('Hygiene Data'!$I$11,0,10*ROW('Hygiene Data'!I121))="","",OFFSET('Hygiene Data'!$I$11,0,10*ROW('Hygiene Data'!I121)))</f>
        <v/>
      </c>
      <c r="EE127" s="370" t="str">
        <f ca="1">+IF(OFFSET('Hygiene Data'!$I$12,0,10*ROW('Hygiene Data'!I121))="","",OFFSET('Hygiene Data'!$I$12,0,10*ROW('Hygiene Data'!I121)))</f>
        <v/>
      </c>
      <c r="EF127" s="370" t="str">
        <f ca="1">+IF(OFFSET('Hygiene Data'!$I$13,0,10*ROW('Hygiene Data'!I121))="","",OFFSET('Hygiene Data'!$I$13,0,10*ROW('Hygiene Data'!I121)))</f>
        <v/>
      </c>
    </row>
    <row r="128" spans="1:136" x14ac:dyDescent="0.25">
      <c r="A128" s="479" t="str">
        <f ca="1">+IF(OFFSET('Water Data'!$B$2,0,10*ROW('Water Data'!E122))="","",OFFSET('Water Data'!$B$2,0,10*ROW('Water Data'!E122)))</f>
        <v/>
      </c>
      <c r="B128" s="47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6" t="str">
        <f t="shared" ca="1" si="1"/>
        <v/>
      </c>
      <c r="D128" s="50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0" t="str">
        <f ca="1">+IF(OFFSET('Water Data'!$D$27,0,10*ROW('Water Data'!D122))="","",OFFSET('Water Data'!$D$27,0,10*ROW('Water Data'!D122)))</f>
        <v/>
      </c>
      <c r="BT128" s="370" t="str">
        <f ca="1">+IF(OFFSET('Water Data'!$D$28,0,10*ROW('Water Data'!D122))="","",OFFSET('Water Data'!$D$28,0,10*ROW('Water Data'!D122)))</f>
        <v/>
      </c>
      <c r="BU128" s="370" t="str">
        <f ca="1">+IF(OFFSET('Water Data'!$D$29,0,10*ROW('Water Data'!D122))="","",OFFSET('Water Data'!$D$29,0,10*ROW('Water Data'!D122)))</f>
        <v/>
      </c>
      <c r="BV128" s="370" t="str">
        <f ca="1">+IF(OFFSET('Water Data'!$E$27,0,10*ROW('Water Data'!E122))="","",OFFSET('Water Data'!$E$27,0,10*ROW('Water Data'!E122)))</f>
        <v/>
      </c>
      <c r="BW128" s="370" t="str">
        <f ca="1">+IF(OFFSET('Water Data'!$E$28,0,10*ROW('Water Data'!E122))="","",OFFSET('Water Data'!$E$28,0,10*ROW('Water Data'!E122)))</f>
        <v/>
      </c>
      <c r="BX128" s="370" t="str">
        <f ca="1">+IF(OFFSET('Water Data'!$E$29,0,10*ROW('Water Data'!E122))="","",OFFSET('Water Data'!$E$29,0,10*ROW('Water Data'!E122)))</f>
        <v/>
      </c>
      <c r="BY128" s="370" t="str">
        <f ca="1">+IF(OFFSET('Water Data'!$F$27,0,10*ROW('Water Data'!F122))="","",OFFSET('Water Data'!$F$27,0,10*ROW('Water Data'!F122)))</f>
        <v/>
      </c>
      <c r="BZ128" s="370" t="str">
        <f ca="1">+IF(OFFSET('Water Data'!$F$28,0,10*ROW('Water Data'!F122))="","",OFFSET('Water Data'!$F$28,0,10*ROW('Water Data'!F122)))</f>
        <v/>
      </c>
      <c r="CA128" s="370" t="str">
        <f ca="1">+IF(OFFSET('Water Data'!$F$29,0,10*ROW('Water Data'!F122))="","",OFFSET('Water Data'!$F$29,0,10*ROW('Water Data'!F122)))</f>
        <v/>
      </c>
      <c r="CB128" s="370" t="str">
        <f ca="1">+IF(OFFSET('Water Data'!$G$27,0,10*ROW('Water Data'!G122))="","",OFFSET('Water Data'!$G$27,0,10*ROW('Water Data'!G122)))</f>
        <v/>
      </c>
      <c r="CC128" s="370" t="str">
        <f ca="1">+IF(OFFSET('Water Data'!$G$28,0,10*ROW('Water Data'!G122))="","",OFFSET('Water Data'!$G$28,0,10*ROW('Water Data'!G122)))</f>
        <v/>
      </c>
      <c r="CD128" s="370" t="str">
        <f ca="1">+IF(OFFSET('Water Data'!$G$29,0,10*ROW('Water Data'!G122))="","",OFFSET('Water Data'!$G$29,0,10*ROW('Water Data'!G122)))</f>
        <v/>
      </c>
      <c r="CE128" s="370" t="str">
        <f ca="1">+IF(OFFSET('Water Data'!$H$27,0,10*ROW('Water Data'!H122))="","",OFFSET('Water Data'!$H$27,0,10*ROW('Water Data'!H122)))</f>
        <v/>
      </c>
      <c r="CF128" s="370" t="str">
        <f ca="1">+IF(OFFSET('Water Data'!$H$28,0,10*ROW('Water Data'!H122))="","",OFFSET('Water Data'!$H$28,0,10*ROW('Water Data'!H122)))</f>
        <v/>
      </c>
      <c r="CG128" s="370" t="str">
        <f ca="1">+IF(OFFSET('Water Data'!$H$29,0,10*ROW('Water Data'!H122))="","",OFFSET('Water Data'!$H$29,0,10*ROW('Water Data'!H122)))</f>
        <v/>
      </c>
      <c r="CH128" s="370" t="str">
        <f ca="1">+IF(OFFSET('Water Data'!$I$27,0,10*ROW('Water Data'!I122))="","",OFFSET('Water Data'!$I$27,0,10*ROW('Water Data'!I122)))</f>
        <v/>
      </c>
      <c r="CI128" s="370" t="str">
        <f ca="1">+IF(OFFSET('Water Data'!$I$28,0,10*ROW('Water Data'!I122))="","",OFFSET('Water Data'!$I$28,0,10*ROW('Water Data'!I122)))</f>
        <v/>
      </c>
      <c r="CJ128" s="370" t="str">
        <f ca="1">+IF(OFFSET('Water Data'!$I$29,0,10*ROW('Water Data'!I122))="","",OFFSET('Water Data'!$I$29,0,10*ROW('Water Data'!I122)))</f>
        <v/>
      </c>
      <c r="CK128" s="370" t="str">
        <f ca="1">+IF(OFFSET('Sanitation Data'!$D$28,0,10*ROW('Sanitation Data'!D122))="","",OFFSET('Sanitation Data'!$D$28,0,10*ROW('Sanitation Data'!D122)))</f>
        <v/>
      </c>
      <c r="CL128" s="370" t="str">
        <f ca="1">+IF(OFFSET('Sanitation Data'!$D$29,0,10*ROW('Sanitation Data'!D122))="","",OFFSET('Sanitation Data'!$D$29,0,10*ROW('Sanitation Data'!D122)))</f>
        <v/>
      </c>
      <c r="CM128" s="370" t="str">
        <f ca="1">+IF(OFFSET('Sanitation Data'!$D$30,0,10*ROW('Sanitation Data'!D122))="","",OFFSET('Sanitation Data'!$D$30,0,10*ROW('Sanitation Data'!D122)))</f>
        <v/>
      </c>
      <c r="CN128" s="370" t="str">
        <f ca="1">+IF(OFFSET('Sanitation Data'!$D$31,0,10*ROW('Sanitation Data'!D122))="","",OFFSET('Sanitation Data'!$D$31,0,10*ROW('Sanitation Data'!D122)))</f>
        <v/>
      </c>
      <c r="CO128" s="370" t="str">
        <f ca="1">+IF(OFFSET('Sanitation Data'!$D$32,0,10*ROW('Sanitation Data'!D122))="","",OFFSET('Sanitation Data'!$D$32,0,10*ROW('Sanitation Data'!D122)))</f>
        <v/>
      </c>
      <c r="CP128" s="370" t="str">
        <f ca="1">+IF(OFFSET('Sanitation Data'!$E$28,0,10*ROW('Sanitation Data'!E122))="","",OFFSET('Sanitation Data'!$E$28,0,10*ROW('Sanitation Data'!E122)))</f>
        <v/>
      </c>
      <c r="CQ128" s="370" t="str">
        <f ca="1">+IF(OFFSET('Sanitation Data'!$E$29,0,10*ROW('Sanitation Data'!E122))="","",OFFSET('Sanitation Data'!$E$29,0,10*ROW('Sanitation Data'!E122)))</f>
        <v/>
      </c>
      <c r="CR128" s="370" t="str">
        <f ca="1">+IF(OFFSET('Sanitation Data'!$E$30,0,10*ROW('Sanitation Data'!E122))="","",OFFSET('Sanitation Data'!$E$30,0,10*ROW('Sanitation Data'!E122)))</f>
        <v/>
      </c>
      <c r="CS128" s="370" t="str">
        <f ca="1">+IF(OFFSET('Sanitation Data'!$E$31,0,10*ROW('Sanitation Data'!E122))="","",OFFSET('Sanitation Data'!$E$31,0,10*ROW('Sanitation Data'!E122)))</f>
        <v/>
      </c>
      <c r="CT128" s="370" t="str">
        <f ca="1">+IF(OFFSET('Sanitation Data'!$E$32,0,10*ROW('Sanitation Data'!E122))="","",OFFSET('Sanitation Data'!$E$32,0,10*ROW('Sanitation Data'!E122)))</f>
        <v/>
      </c>
      <c r="CU128" s="370" t="str">
        <f ca="1">+IF(OFFSET('Sanitation Data'!$F$28,0,10*ROW('Sanitation Data'!F122))="","",OFFSET('Sanitation Data'!$F$28,0,10*ROW('Sanitation Data'!F122)))</f>
        <v/>
      </c>
      <c r="CV128" s="370" t="str">
        <f ca="1">+IF(OFFSET('Sanitation Data'!$F$29,0,10*ROW('Sanitation Data'!F122))="","",OFFSET('Sanitation Data'!$F$29,0,10*ROW('Sanitation Data'!F122)))</f>
        <v/>
      </c>
      <c r="CW128" s="370" t="str">
        <f ca="1">+IF(OFFSET('Sanitation Data'!$F$30,0,10*ROW('Sanitation Data'!F122))="","",OFFSET('Sanitation Data'!$F$30,0,10*ROW('Sanitation Data'!F122)))</f>
        <v/>
      </c>
      <c r="CX128" s="370" t="str">
        <f ca="1">+IF(OFFSET('Sanitation Data'!$F$31,0,10*ROW('Sanitation Data'!F122))="","",OFFSET('Sanitation Data'!$F$31,0,10*ROW('Sanitation Data'!F122)))</f>
        <v/>
      </c>
      <c r="CY128" s="370" t="str">
        <f ca="1">+IF(OFFSET('Sanitation Data'!$F$32,0,10*ROW('Sanitation Data'!F122))="","",OFFSET('Sanitation Data'!$F$32,0,10*ROW('Sanitation Data'!F122)))</f>
        <v/>
      </c>
      <c r="CZ128" s="370" t="str">
        <f ca="1">+IF(OFFSET('Sanitation Data'!$G$28,0,10*ROW('Sanitation Data'!G122))="","",OFFSET('Sanitation Data'!$G$28,0,10*ROW('Sanitation Data'!G122)))</f>
        <v/>
      </c>
      <c r="DA128" s="370" t="str">
        <f ca="1">+IF(OFFSET('Sanitation Data'!$G$29,0,10*ROW('Sanitation Data'!G122))="","",OFFSET('Sanitation Data'!$G$29,0,10*ROW('Sanitation Data'!G122)))</f>
        <v/>
      </c>
      <c r="DB128" s="370" t="str">
        <f ca="1">+IF(OFFSET('Sanitation Data'!$G$30,0,10*ROW('Sanitation Data'!G122))="","",OFFSET('Sanitation Data'!$G$30,0,10*ROW('Sanitation Data'!G122)))</f>
        <v/>
      </c>
      <c r="DC128" s="370" t="str">
        <f ca="1">+IF(OFFSET('Sanitation Data'!$G$31,0,10*ROW('Sanitation Data'!G122))="","",OFFSET('Sanitation Data'!$G$31,0,10*ROW('Sanitation Data'!G122)))</f>
        <v/>
      </c>
      <c r="DD128" s="370" t="str">
        <f ca="1">+IF(OFFSET('Sanitation Data'!$G$32,0,10*ROW('Sanitation Data'!G122))="","",OFFSET('Sanitation Data'!$G$32,0,10*ROW('Sanitation Data'!G122)))</f>
        <v/>
      </c>
      <c r="DE128" s="370" t="str">
        <f ca="1">+IF(OFFSET('Sanitation Data'!$H$28,0,10*ROW('Sanitation Data'!H122))="","",OFFSET('Sanitation Data'!$H$28,0,10*ROW('Sanitation Data'!H122)))</f>
        <v/>
      </c>
      <c r="DF128" s="370" t="str">
        <f ca="1">+IF(OFFSET('Sanitation Data'!$H$29,0,10*ROW('Sanitation Data'!H122))="","",OFFSET('Sanitation Data'!$H$29,0,10*ROW('Sanitation Data'!H122)))</f>
        <v/>
      </c>
      <c r="DG128" s="370" t="str">
        <f ca="1">+IF(OFFSET('Sanitation Data'!$H$30,0,10*ROW('Sanitation Data'!H122))="","",OFFSET('Sanitation Data'!$H$30,0,10*ROW('Sanitation Data'!H122)))</f>
        <v/>
      </c>
      <c r="DH128" s="370" t="str">
        <f ca="1">+IF(OFFSET('Sanitation Data'!$H$31,0,10*ROW('Sanitation Data'!H122))="","",OFFSET('Sanitation Data'!$H$31,0,10*ROW('Sanitation Data'!H122)))</f>
        <v/>
      </c>
      <c r="DI128" s="370" t="str">
        <f ca="1">+IF(OFFSET('Sanitation Data'!$H$32,0,10*ROW('Sanitation Data'!H122))="","",OFFSET('Sanitation Data'!$H$32,0,10*ROW('Sanitation Data'!H122)))</f>
        <v/>
      </c>
      <c r="DJ128" s="370" t="str">
        <f ca="1">+IF(OFFSET('Sanitation Data'!$I$28,0,10*ROW('Sanitation Data'!I122))="","",OFFSET('Sanitation Data'!$I$28,0,10*ROW('Sanitation Data'!I122)))</f>
        <v/>
      </c>
      <c r="DK128" s="370" t="str">
        <f ca="1">+IF(OFFSET('Sanitation Data'!$I$29,0,10*ROW('Sanitation Data'!I122))="","",OFFSET('Sanitation Data'!$I$29,0,10*ROW('Sanitation Data'!I122)))</f>
        <v/>
      </c>
      <c r="DL128" s="370" t="str">
        <f ca="1">+IF(OFFSET('Sanitation Data'!$I$30,0,10*ROW('Sanitation Data'!I122))="","",OFFSET('Sanitation Data'!$I$30,0,10*ROW('Sanitation Data'!I122)))</f>
        <v/>
      </c>
      <c r="DM128" s="370" t="str">
        <f ca="1">+IF(OFFSET('Sanitation Data'!$I$31,0,10*ROW('Sanitation Data'!I122))="","",OFFSET('Sanitation Data'!$I$31,0,10*ROW('Sanitation Data'!I122)))</f>
        <v/>
      </c>
      <c r="DN128" s="370" t="str">
        <f ca="1">+IF(OFFSET('Sanitation Data'!$I$32,0,10*ROW('Sanitation Data'!I122))="","",OFFSET('Sanitation Data'!$I$32,0,10*ROW('Sanitation Data'!I122)))</f>
        <v/>
      </c>
      <c r="DO128" s="370" t="str">
        <f ca="1">+IF(OFFSET('Hygiene Data'!$D$11,0,10*ROW('Hygiene Data'!D122))="","",OFFSET('Hygiene Data'!$D$11,0,10*ROW('Hygiene Data'!D122)))</f>
        <v/>
      </c>
      <c r="DP128" s="370" t="str">
        <f ca="1">+IF(OFFSET('Hygiene Data'!$D$12,0,10*ROW('Hygiene Data'!D122))="","",OFFSET('Hygiene Data'!$D$12,0,10*ROW('Hygiene Data'!D122)))</f>
        <v/>
      </c>
      <c r="DQ128" s="370" t="str">
        <f ca="1">+IF(OFFSET('Hygiene Data'!$D$13,0,10*ROW('Hygiene Data'!D122))="","",OFFSET('Hygiene Data'!$D$13,0,10*ROW('Hygiene Data'!D122)))</f>
        <v/>
      </c>
      <c r="DR128" s="370" t="str">
        <f ca="1">+IF(OFFSET('Hygiene Data'!$E$11,0,10*ROW('Hygiene Data'!E122))="","",OFFSET('Hygiene Data'!$E$11,0,10*ROW('Hygiene Data'!E122)))</f>
        <v/>
      </c>
      <c r="DS128" s="370" t="str">
        <f ca="1">+IF(OFFSET('Hygiene Data'!$E$12,0,10*ROW('Hygiene Data'!E122))="","",OFFSET('Hygiene Data'!$E$12,0,10*ROW('Hygiene Data'!E122)))</f>
        <v/>
      </c>
      <c r="DT128" s="370" t="str">
        <f ca="1">+IF(OFFSET('Hygiene Data'!$E$13,0,10*ROW('Hygiene Data'!E122))="","",OFFSET('Hygiene Data'!$E$13,0,10*ROW('Hygiene Data'!E122)))</f>
        <v/>
      </c>
      <c r="DU128" s="370" t="str">
        <f ca="1">+IF(OFFSET('Hygiene Data'!$F$11,0,10*ROW('Hygiene Data'!F122))="","",OFFSET('Hygiene Data'!$F$11,0,10*ROW('Hygiene Data'!F122)))</f>
        <v/>
      </c>
      <c r="DV128" s="370" t="str">
        <f ca="1">+IF(OFFSET('Hygiene Data'!$F$12,0,10*ROW('Hygiene Data'!F122))="","",OFFSET('Hygiene Data'!$F$12,0,10*ROW('Hygiene Data'!F122)))</f>
        <v/>
      </c>
      <c r="DW128" s="370" t="str">
        <f ca="1">+IF(OFFSET('Hygiene Data'!$F$13,0,10*ROW('Hygiene Data'!F122))="","",OFFSET('Hygiene Data'!$F$13,0,10*ROW('Hygiene Data'!F122)))</f>
        <v/>
      </c>
      <c r="DX128" s="370" t="str">
        <f ca="1">+IF(OFFSET('Hygiene Data'!$G$11,0,10*ROW('Hygiene Data'!G122))="","",OFFSET('Hygiene Data'!$G$11,0,10*ROW('Hygiene Data'!G122)))</f>
        <v/>
      </c>
      <c r="DY128" s="370" t="str">
        <f ca="1">+IF(OFFSET('Hygiene Data'!$G$12,0,10*ROW('Hygiene Data'!G122))="","",OFFSET('Hygiene Data'!$G$12,0,10*ROW('Hygiene Data'!G122)))</f>
        <v/>
      </c>
      <c r="DZ128" s="370" t="str">
        <f ca="1">+IF(OFFSET('Hygiene Data'!$G$13,0,10*ROW('Hygiene Data'!G122))="","",OFFSET('Hygiene Data'!$G$13,0,10*ROW('Hygiene Data'!G122)))</f>
        <v/>
      </c>
      <c r="EA128" s="370" t="str">
        <f ca="1">+IF(OFFSET('Hygiene Data'!$H$11,0,10*ROW('Hygiene Data'!H122))="","",OFFSET('Hygiene Data'!$H$11,0,10*ROW('Hygiene Data'!H122)))</f>
        <v/>
      </c>
      <c r="EB128" s="370" t="str">
        <f ca="1">+IF(OFFSET('Hygiene Data'!$H$12,0,10*ROW('Hygiene Data'!H122))="","",OFFSET('Hygiene Data'!$H$12,0,10*ROW('Hygiene Data'!H122)))</f>
        <v/>
      </c>
      <c r="EC128" s="370" t="str">
        <f ca="1">+IF(OFFSET('Hygiene Data'!$H$13,0,10*ROW('Hygiene Data'!H122))="","",OFFSET('Hygiene Data'!$H$13,0,10*ROW('Hygiene Data'!H122)))</f>
        <v/>
      </c>
      <c r="ED128" s="370" t="str">
        <f ca="1">+IF(OFFSET('Hygiene Data'!$I$11,0,10*ROW('Hygiene Data'!I122))="","",OFFSET('Hygiene Data'!$I$11,0,10*ROW('Hygiene Data'!I122)))</f>
        <v/>
      </c>
      <c r="EE128" s="370" t="str">
        <f ca="1">+IF(OFFSET('Hygiene Data'!$I$12,0,10*ROW('Hygiene Data'!I122))="","",OFFSET('Hygiene Data'!$I$12,0,10*ROW('Hygiene Data'!I122)))</f>
        <v/>
      </c>
      <c r="EF128" s="370" t="str">
        <f ca="1">+IF(OFFSET('Hygiene Data'!$I$13,0,10*ROW('Hygiene Data'!I122))="","",OFFSET('Hygiene Data'!$I$13,0,10*ROW('Hygiene Data'!I122)))</f>
        <v/>
      </c>
    </row>
    <row r="129" spans="1:136" x14ac:dyDescent="0.25">
      <c r="A129" s="479" t="str">
        <f ca="1">+IF(OFFSET('Water Data'!$B$2,0,10*ROW('Water Data'!E123))="","",OFFSET('Water Data'!$B$2,0,10*ROW('Water Data'!E123)))</f>
        <v/>
      </c>
      <c r="B129" s="47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6" t="str">
        <f t="shared" ca="1" si="1"/>
        <v/>
      </c>
      <c r="D129" s="50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0" t="str">
        <f ca="1">+IF(OFFSET('Water Data'!$D$27,0,10*ROW('Water Data'!D123))="","",OFFSET('Water Data'!$D$27,0,10*ROW('Water Data'!D123)))</f>
        <v/>
      </c>
      <c r="BT129" s="370" t="str">
        <f ca="1">+IF(OFFSET('Water Data'!$D$28,0,10*ROW('Water Data'!D123))="","",OFFSET('Water Data'!$D$28,0,10*ROW('Water Data'!D123)))</f>
        <v/>
      </c>
      <c r="BU129" s="370" t="str">
        <f ca="1">+IF(OFFSET('Water Data'!$D$29,0,10*ROW('Water Data'!D123))="","",OFFSET('Water Data'!$D$29,0,10*ROW('Water Data'!D123)))</f>
        <v/>
      </c>
      <c r="BV129" s="370" t="str">
        <f ca="1">+IF(OFFSET('Water Data'!$E$27,0,10*ROW('Water Data'!E123))="","",OFFSET('Water Data'!$E$27,0,10*ROW('Water Data'!E123)))</f>
        <v/>
      </c>
      <c r="BW129" s="370" t="str">
        <f ca="1">+IF(OFFSET('Water Data'!$E$28,0,10*ROW('Water Data'!E123))="","",OFFSET('Water Data'!$E$28,0,10*ROW('Water Data'!E123)))</f>
        <v/>
      </c>
      <c r="BX129" s="370" t="str">
        <f ca="1">+IF(OFFSET('Water Data'!$E$29,0,10*ROW('Water Data'!E123))="","",OFFSET('Water Data'!$E$29,0,10*ROW('Water Data'!E123)))</f>
        <v/>
      </c>
      <c r="BY129" s="370" t="str">
        <f ca="1">+IF(OFFSET('Water Data'!$F$27,0,10*ROW('Water Data'!F123))="","",OFFSET('Water Data'!$F$27,0,10*ROW('Water Data'!F123)))</f>
        <v/>
      </c>
      <c r="BZ129" s="370" t="str">
        <f ca="1">+IF(OFFSET('Water Data'!$F$28,0,10*ROW('Water Data'!F123))="","",OFFSET('Water Data'!$F$28,0,10*ROW('Water Data'!F123)))</f>
        <v/>
      </c>
      <c r="CA129" s="370" t="str">
        <f ca="1">+IF(OFFSET('Water Data'!$F$29,0,10*ROW('Water Data'!F123))="","",OFFSET('Water Data'!$F$29,0,10*ROW('Water Data'!F123)))</f>
        <v/>
      </c>
      <c r="CB129" s="370" t="str">
        <f ca="1">+IF(OFFSET('Water Data'!$G$27,0,10*ROW('Water Data'!G123))="","",OFFSET('Water Data'!$G$27,0,10*ROW('Water Data'!G123)))</f>
        <v/>
      </c>
      <c r="CC129" s="370" t="str">
        <f ca="1">+IF(OFFSET('Water Data'!$G$28,0,10*ROW('Water Data'!G123))="","",OFFSET('Water Data'!$G$28,0,10*ROW('Water Data'!G123)))</f>
        <v/>
      </c>
      <c r="CD129" s="370" t="str">
        <f ca="1">+IF(OFFSET('Water Data'!$G$29,0,10*ROW('Water Data'!G123))="","",OFFSET('Water Data'!$G$29,0,10*ROW('Water Data'!G123)))</f>
        <v/>
      </c>
      <c r="CE129" s="370" t="str">
        <f ca="1">+IF(OFFSET('Water Data'!$H$27,0,10*ROW('Water Data'!H123))="","",OFFSET('Water Data'!$H$27,0,10*ROW('Water Data'!H123)))</f>
        <v/>
      </c>
      <c r="CF129" s="370" t="str">
        <f ca="1">+IF(OFFSET('Water Data'!$H$28,0,10*ROW('Water Data'!H123))="","",OFFSET('Water Data'!$H$28,0,10*ROW('Water Data'!H123)))</f>
        <v/>
      </c>
      <c r="CG129" s="370" t="str">
        <f ca="1">+IF(OFFSET('Water Data'!$H$29,0,10*ROW('Water Data'!H123))="","",OFFSET('Water Data'!$H$29,0,10*ROW('Water Data'!H123)))</f>
        <v/>
      </c>
      <c r="CH129" s="370" t="str">
        <f ca="1">+IF(OFFSET('Water Data'!$I$27,0,10*ROW('Water Data'!I123))="","",OFFSET('Water Data'!$I$27,0,10*ROW('Water Data'!I123)))</f>
        <v/>
      </c>
      <c r="CI129" s="370" t="str">
        <f ca="1">+IF(OFFSET('Water Data'!$I$28,0,10*ROW('Water Data'!I123))="","",OFFSET('Water Data'!$I$28,0,10*ROW('Water Data'!I123)))</f>
        <v/>
      </c>
      <c r="CJ129" s="370" t="str">
        <f ca="1">+IF(OFFSET('Water Data'!$I$29,0,10*ROW('Water Data'!I123))="","",OFFSET('Water Data'!$I$29,0,10*ROW('Water Data'!I123)))</f>
        <v/>
      </c>
      <c r="CK129" s="370" t="str">
        <f ca="1">+IF(OFFSET('Sanitation Data'!$D$28,0,10*ROW('Sanitation Data'!D123))="","",OFFSET('Sanitation Data'!$D$28,0,10*ROW('Sanitation Data'!D123)))</f>
        <v/>
      </c>
      <c r="CL129" s="370" t="str">
        <f ca="1">+IF(OFFSET('Sanitation Data'!$D$29,0,10*ROW('Sanitation Data'!D123))="","",OFFSET('Sanitation Data'!$D$29,0,10*ROW('Sanitation Data'!D123)))</f>
        <v/>
      </c>
      <c r="CM129" s="370" t="str">
        <f ca="1">+IF(OFFSET('Sanitation Data'!$D$30,0,10*ROW('Sanitation Data'!D123))="","",OFFSET('Sanitation Data'!$D$30,0,10*ROW('Sanitation Data'!D123)))</f>
        <v/>
      </c>
      <c r="CN129" s="370" t="str">
        <f ca="1">+IF(OFFSET('Sanitation Data'!$D$31,0,10*ROW('Sanitation Data'!D123))="","",OFFSET('Sanitation Data'!$D$31,0,10*ROW('Sanitation Data'!D123)))</f>
        <v/>
      </c>
      <c r="CO129" s="370" t="str">
        <f ca="1">+IF(OFFSET('Sanitation Data'!$D$32,0,10*ROW('Sanitation Data'!D123))="","",OFFSET('Sanitation Data'!$D$32,0,10*ROW('Sanitation Data'!D123)))</f>
        <v/>
      </c>
      <c r="CP129" s="370" t="str">
        <f ca="1">+IF(OFFSET('Sanitation Data'!$E$28,0,10*ROW('Sanitation Data'!E123))="","",OFFSET('Sanitation Data'!$E$28,0,10*ROW('Sanitation Data'!E123)))</f>
        <v/>
      </c>
      <c r="CQ129" s="370" t="str">
        <f ca="1">+IF(OFFSET('Sanitation Data'!$E$29,0,10*ROW('Sanitation Data'!E123))="","",OFFSET('Sanitation Data'!$E$29,0,10*ROW('Sanitation Data'!E123)))</f>
        <v/>
      </c>
      <c r="CR129" s="370" t="str">
        <f ca="1">+IF(OFFSET('Sanitation Data'!$E$30,0,10*ROW('Sanitation Data'!E123))="","",OFFSET('Sanitation Data'!$E$30,0,10*ROW('Sanitation Data'!E123)))</f>
        <v/>
      </c>
      <c r="CS129" s="370" t="str">
        <f ca="1">+IF(OFFSET('Sanitation Data'!$E$31,0,10*ROW('Sanitation Data'!E123))="","",OFFSET('Sanitation Data'!$E$31,0,10*ROW('Sanitation Data'!E123)))</f>
        <v/>
      </c>
      <c r="CT129" s="370" t="str">
        <f ca="1">+IF(OFFSET('Sanitation Data'!$E$32,0,10*ROW('Sanitation Data'!E123))="","",OFFSET('Sanitation Data'!$E$32,0,10*ROW('Sanitation Data'!E123)))</f>
        <v/>
      </c>
      <c r="CU129" s="370" t="str">
        <f ca="1">+IF(OFFSET('Sanitation Data'!$F$28,0,10*ROW('Sanitation Data'!F123))="","",OFFSET('Sanitation Data'!$F$28,0,10*ROW('Sanitation Data'!F123)))</f>
        <v/>
      </c>
      <c r="CV129" s="370" t="str">
        <f ca="1">+IF(OFFSET('Sanitation Data'!$F$29,0,10*ROW('Sanitation Data'!F123))="","",OFFSET('Sanitation Data'!$F$29,0,10*ROW('Sanitation Data'!F123)))</f>
        <v/>
      </c>
      <c r="CW129" s="370" t="str">
        <f ca="1">+IF(OFFSET('Sanitation Data'!$F$30,0,10*ROW('Sanitation Data'!F123))="","",OFFSET('Sanitation Data'!$F$30,0,10*ROW('Sanitation Data'!F123)))</f>
        <v/>
      </c>
      <c r="CX129" s="370" t="str">
        <f ca="1">+IF(OFFSET('Sanitation Data'!$F$31,0,10*ROW('Sanitation Data'!F123))="","",OFFSET('Sanitation Data'!$F$31,0,10*ROW('Sanitation Data'!F123)))</f>
        <v/>
      </c>
      <c r="CY129" s="370" t="str">
        <f ca="1">+IF(OFFSET('Sanitation Data'!$F$32,0,10*ROW('Sanitation Data'!F123))="","",OFFSET('Sanitation Data'!$F$32,0,10*ROW('Sanitation Data'!F123)))</f>
        <v/>
      </c>
      <c r="CZ129" s="370" t="str">
        <f ca="1">+IF(OFFSET('Sanitation Data'!$G$28,0,10*ROW('Sanitation Data'!G123))="","",OFFSET('Sanitation Data'!$G$28,0,10*ROW('Sanitation Data'!G123)))</f>
        <v/>
      </c>
      <c r="DA129" s="370" t="str">
        <f ca="1">+IF(OFFSET('Sanitation Data'!$G$29,0,10*ROW('Sanitation Data'!G123))="","",OFFSET('Sanitation Data'!$G$29,0,10*ROW('Sanitation Data'!G123)))</f>
        <v/>
      </c>
      <c r="DB129" s="370" t="str">
        <f ca="1">+IF(OFFSET('Sanitation Data'!$G$30,0,10*ROW('Sanitation Data'!G123))="","",OFFSET('Sanitation Data'!$G$30,0,10*ROW('Sanitation Data'!G123)))</f>
        <v/>
      </c>
      <c r="DC129" s="370" t="str">
        <f ca="1">+IF(OFFSET('Sanitation Data'!$G$31,0,10*ROW('Sanitation Data'!G123))="","",OFFSET('Sanitation Data'!$G$31,0,10*ROW('Sanitation Data'!G123)))</f>
        <v/>
      </c>
      <c r="DD129" s="370" t="str">
        <f ca="1">+IF(OFFSET('Sanitation Data'!$G$32,0,10*ROW('Sanitation Data'!G123))="","",OFFSET('Sanitation Data'!$G$32,0,10*ROW('Sanitation Data'!G123)))</f>
        <v/>
      </c>
      <c r="DE129" s="370" t="str">
        <f ca="1">+IF(OFFSET('Sanitation Data'!$H$28,0,10*ROW('Sanitation Data'!H123))="","",OFFSET('Sanitation Data'!$H$28,0,10*ROW('Sanitation Data'!H123)))</f>
        <v/>
      </c>
      <c r="DF129" s="370" t="str">
        <f ca="1">+IF(OFFSET('Sanitation Data'!$H$29,0,10*ROW('Sanitation Data'!H123))="","",OFFSET('Sanitation Data'!$H$29,0,10*ROW('Sanitation Data'!H123)))</f>
        <v/>
      </c>
      <c r="DG129" s="370" t="str">
        <f ca="1">+IF(OFFSET('Sanitation Data'!$H$30,0,10*ROW('Sanitation Data'!H123))="","",OFFSET('Sanitation Data'!$H$30,0,10*ROW('Sanitation Data'!H123)))</f>
        <v/>
      </c>
      <c r="DH129" s="370" t="str">
        <f ca="1">+IF(OFFSET('Sanitation Data'!$H$31,0,10*ROW('Sanitation Data'!H123))="","",OFFSET('Sanitation Data'!$H$31,0,10*ROW('Sanitation Data'!H123)))</f>
        <v/>
      </c>
      <c r="DI129" s="370" t="str">
        <f ca="1">+IF(OFFSET('Sanitation Data'!$H$32,0,10*ROW('Sanitation Data'!H123))="","",OFFSET('Sanitation Data'!$H$32,0,10*ROW('Sanitation Data'!H123)))</f>
        <v/>
      </c>
      <c r="DJ129" s="370" t="str">
        <f ca="1">+IF(OFFSET('Sanitation Data'!$I$28,0,10*ROW('Sanitation Data'!I123))="","",OFFSET('Sanitation Data'!$I$28,0,10*ROW('Sanitation Data'!I123)))</f>
        <v/>
      </c>
      <c r="DK129" s="370" t="str">
        <f ca="1">+IF(OFFSET('Sanitation Data'!$I$29,0,10*ROW('Sanitation Data'!I123))="","",OFFSET('Sanitation Data'!$I$29,0,10*ROW('Sanitation Data'!I123)))</f>
        <v/>
      </c>
      <c r="DL129" s="370" t="str">
        <f ca="1">+IF(OFFSET('Sanitation Data'!$I$30,0,10*ROW('Sanitation Data'!I123))="","",OFFSET('Sanitation Data'!$I$30,0,10*ROW('Sanitation Data'!I123)))</f>
        <v/>
      </c>
      <c r="DM129" s="370" t="str">
        <f ca="1">+IF(OFFSET('Sanitation Data'!$I$31,0,10*ROW('Sanitation Data'!I123))="","",OFFSET('Sanitation Data'!$I$31,0,10*ROW('Sanitation Data'!I123)))</f>
        <v/>
      </c>
      <c r="DN129" s="370" t="str">
        <f ca="1">+IF(OFFSET('Sanitation Data'!$I$32,0,10*ROW('Sanitation Data'!I123))="","",OFFSET('Sanitation Data'!$I$32,0,10*ROW('Sanitation Data'!I123)))</f>
        <v/>
      </c>
      <c r="DO129" s="370" t="str">
        <f ca="1">+IF(OFFSET('Hygiene Data'!$D$11,0,10*ROW('Hygiene Data'!D123))="","",OFFSET('Hygiene Data'!$D$11,0,10*ROW('Hygiene Data'!D123)))</f>
        <v/>
      </c>
      <c r="DP129" s="370" t="str">
        <f ca="1">+IF(OFFSET('Hygiene Data'!$D$12,0,10*ROW('Hygiene Data'!D123))="","",OFFSET('Hygiene Data'!$D$12,0,10*ROW('Hygiene Data'!D123)))</f>
        <v/>
      </c>
      <c r="DQ129" s="370" t="str">
        <f ca="1">+IF(OFFSET('Hygiene Data'!$D$13,0,10*ROW('Hygiene Data'!D123))="","",OFFSET('Hygiene Data'!$D$13,0,10*ROW('Hygiene Data'!D123)))</f>
        <v/>
      </c>
      <c r="DR129" s="370" t="str">
        <f ca="1">+IF(OFFSET('Hygiene Data'!$E$11,0,10*ROW('Hygiene Data'!E123))="","",OFFSET('Hygiene Data'!$E$11,0,10*ROW('Hygiene Data'!E123)))</f>
        <v/>
      </c>
      <c r="DS129" s="370" t="str">
        <f ca="1">+IF(OFFSET('Hygiene Data'!$E$12,0,10*ROW('Hygiene Data'!E123))="","",OFFSET('Hygiene Data'!$E$12,0,10*ROW('Hygiene Data'!E123)))</f>
        <v/>
      </c>
      <c r="DT129" s="370" t="str">
        <f ca="1">+IF(OFFSET('Hygiene Data'!$E$13,0,10*ROW('Hygiene Data'!E123))="","",OFFSET('Hygiene Data'!$E$13,0,10*ROW('Hygiene Data'!E123)))</f>
        <v/>
      </c>
      <c r="DU129" s="370" t="str">
        <f ca="1">+IF(OFFSET('Hygiene Data'!$F$11,0,10*ROW('Hygiene Data'!F123))="","",OFFSET('Hygiene Data'!$F$11,0,10*ROW('Hygiene Data'!F123)))</f>
        <v/>
      </c>
      <c r="DV129" s="370" t="str">
        <f ca="1">+IF(OFFSET('Hygiene Data'!$F$12,0,10*ROW('Hygiene Data'!F123))="","",OFFSET('Hygiene Data'!$F$12,0,10*ROW('Hygiene Data'!F123)))</f>
        <v/>
      </c>
      <c r="DW129" s="370" t="str">
        <f ca="1">+IF(OFFSET('Hygiene Data'!$F$13,0,10*ROW('Hygiene Data'!F123))="","",OFFSET('Hygiene Data'!$F$13,0,10*ROW('Hygiene Data'!F123)))</f>
        <v/>
      </c>
      <c r="DX129" s="370" t="str">
        <f ca="1">+IF(OFFSET('Hygiene Data'!$G$11,0,10*ROW('Hygiene Data'!G123))="","",OFFSET('Hygiene Data'!$G$11,0,10*ROW('Hygiene Data'!G123)))</f>
        <v/>
      </c>
      <c r="DY129" s="370" t="str">
        <f ca="1">+IF(OFFSET('Hygiene Data'!$G$12,0,10*ROW('Hygiene Data'!G123))="","",OFFSET('Hygiene Data'!$G$12,0,10*ROW('Hygiene Data'!G123)))</f>
        <v/>
      </c>
      <c r="DZ129" s="370" t="str">
        <f ca="1">+IF(OFFSET('Hygiene Data'!$G$13,0,10*ROW('Hygiene Data'!G123))="","",OFFSET('Hygiene Data'!$G$13,0,10*ROW('Hygiene Data'!G123)))</f>
        <v/>
      </c>
      <c r="EA129" s="370" t="str">
        <f ca="1">+IF(OFFSET('Hygiene Data'!$H$11,0,10*ROW('Hygiene Data'!H123))="","",OFFSET('Hygiene Data'!$H$11,0,10*ROW('Hygiene Data'!H123)))</f>
        <v/>
      </c>
      <c r="EB129" s="370" t="str">
        <f ca="1">+IF(OFFSET('Hygiene Data'!$H$12,0,10*ROW('Hygiene Data'!H123))="","",OFFSET('Hygiene Data'!$H$12,0,10*ROW('Hygiene Data'!H123)))</f>
        <v/>
      </c>
      <c r="EC129" s="370" t="str">
        <f ca="1">+IF(OFFSET('Hygiene Data'!$H$13,0,10*ROW('Hygiene Data'!H123))="","",OFFSET('Hygiene Data'!$H$13,0,10*ROW('Hygiene Data'!H123)))</f>
        <v/>
      </c>
      <c r="ED129" s="370" t="str">
        <f ca="1">+IF(OFFSET('Hygiene Data'!$I$11,0,10*ROW('Hygiene Data'!I123))="","",OFFSET('Hygiene Data'!$I$11,0,10*ROW('Hygiene Data'!I123)))</f>
        <v/>
      </c>
      <c r="EE129" s="370" t="str">
        <f ca="1">+IF(OFFSET('Hygiene Data'!$I$12,0,10*ROW('Hygiene Data'!I123))="","",OFFSET('Hygiene Data'!$I$12,0,10*ROW('Hygiene Data'!I123)))</f>
        <v/>
      </c>
      <c r="EF129" s="370" t="str">
        <f ca="1">+IF(OFFSET('Hygiene Data'!$I$13,0,10*ROW('Hygiene Data'!I123))="","",OFFSET('Hygiene Data'!$I$13,0,10*ROW('Hygiene Data'!I123)))</f>
        <v/>
      </c>
    </row>
    <row r="130" spans="1:136" x14ac:dyDescent="0.25">
      <c r="A130" s="479" t="str">
        <f ca="1">+IF(OFFSET('Water Data'!$B$2,0,10*ROW('Water Data'!E124))="","",OFFSET('Water Data'!$B$2,0,10*ROW('Water Data'!E124)))</f>
        <v/>
      </c>
      <c r="B130" s="47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6" t="str">
        <f t="shared" ca="1" si="1"/>
        <v/>
      </c>
      <c r="D130" s="50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0" t="str">
        <f ca="1">+IF(OFFSET('Water Data'!$D$27,0,10*ROW('Water Data'!D124))="","",OFFSET('Water Data'!$D$27,0,10*ROW('Water Data'!D124)))</f>
        <v/>
      </c>
      <c r="BT130" s="370" t="str">
        <f ca="1">+IF(OFFSET('Water Data'!$D$28,0,10*ROW('Water Data'!D124))="","",OFFSET('Water Data'!$D$28,0,10*ROW('Water Data'!D124)))</f>
        <v/>
      </c>
      <c r="BU130" s="370" t="str">
        <f ca="1">+IF(OFFSET('Water Data'!$D$29,0,10*ROW('Water Data'!D124))="","",OFFSET('Water Data'!$D$29,0,10*ROW('Water Data'!D124)))</f>
        <v/>
      </c>
      <c r="BV130" s="370" t="str">
        <f ca="1">+IF(OFFSET('Water Data'!$E$27,0,10*ROW('Water Data'!E124))="","",OFFSET('Water Data'!$E$27,0,10*ROW('Water Data'!E124)))</f>
        <v/>
      </c>
      <c r="BW130" s="370" t="str">
        <f ca="1">+IF(OFFSET('Water Data'!$E$28,0,10*ROW('Water Data'!E124))="","",OFFSET('Water Data'!$E$28,0,10*ROW('Water Data'!E124)))</f>
        <v/>
      </c>
      <c r="BX130" s="370" t="str">
        <f ca="1">+IF(OFFSET('Water Data'!$E$29,0,10*ROW('Water Data'!E124))="","",OFFSET('Water Data'!$E$29,0,10*ROW('Water Data'!E124)))</f>
        <v/>
      </c>
      <c r="BY130" s="370" t="str">
        <f ca="1">+IF(OFFSET('Water Data'!$F$27,0,10*ROW('Water Data'!F124))="","",OFFSET('Water Data'!$F$27,0,10*ROW('Water Data'!F124)))</f>
        <v/>
      </c>
      <c r="BZ130" s="370" t="str">
        <f ca="1">+IF(OFFSET('Water Data'!$F$28,0,10*ROW('Water Data'!F124))="","",OFFSET('Water Data'!$F$28,0,10*ROW('Water Data'!F124)))</f>
        <v/>
      </c>
      <c r="CA130" s="370" t="str">
        <f ca="1">+IF(OFFSET('Water Data'!$F$29,0,10*ROW('Water Data'!F124))="","",OFFSET('Water Data'!$F$29,0,10*ROW('Water Data'!F124)))</f>
        <v/>
      </c>
      <c r="CB130" s="370" t="str">
        <f ca="1">+IF(OFFSET('Water Data'!$G$27,0,10*ROW('Water Data'!G124))="","",OFFSET('Water Data'!$G$27,0,10*ROW('Water Data'!G124)))</f>
        <v/>
      </c>
      <c r="CC130" s="370" t="str">
        <f ca="1">+IF(OFFSET('Water Data'!$G$28,0,10*ROW('Water Data'!G124))="","",OFFSET('Water Data'!$G$28,0,10*ROW('Water Data'!G124)))</f>
        <v/>
      </c>
      <c r="CD130" s="370" t="str">
        <f ca="1">+IF(OFFSET('Water Data'!$G$29,0,10*ROW('Water Data'!G124))="","",OFFSET('Water Data'!$G$29,0,10*ROW('Water Data'!G124)))</f>
        <v/>
      </c>
      <c r="CE130" s="370" t="str">
        <f ca="1">+IF(OFFSET('Water Data'!$H$27,0,10*ROW('Water Data'!H124))="","",OFFSET('Water Data'!$H$27,0,10*ROW('Water Data'!H124)))</f>
        <v/>
      </c>
      <c r="CF130" s="370" t="str">
        <f ca="1">+IF(OFFSET('Water Data'!$H$28,0,10*ROW('Water Data'!H124))="","",OFFSET('Water Data'!$H$28,0,10*ROW('Water Data'!H124)))</f>
        <v/>
      </c>
      <c r="CG130" s="370" t="str">
        <f ca="1">+IF(OFFSET('Water Data'!$H$29,0,10*ROW('Water Data'!H124))="","",OFFSET('Water Data'!$H$29,0,10*ROW('Water Data'!H124)))</f>
        <v/>
      </c>
      <c r="CH130" s="370" t="str">
        <f ca="1">+IF(OFFSET('Water Data'!$I$27,0,10*ROW('Water Data'!I124))="","",OFFSET('Water Data'!$I$27,0,10*ROW('Water Data'!I124)))</f>
        <v/>
      </c>
      <c r="CI130" s="370" t="str">
        <f ca="1">+IF(OFFSET('Water Data'!$I$28,0,10*ROW('Water Data'!I124))="","",OFFSET('Water Data'!$I$28,0,10*ROW('Water Data'!I124)))</f>
        <v/>
      </c>
      <c r="CJ130" s="370" t="str">
        <f ca="1">+IF(OFFSET('Water Data'!$I$29,0,10*ROW('Water Data'!I124))="","",OFFSET('Water Data'!$I$29,0,10*ROW('Water Data'!I124)))</f>
        <v/>
      </c>
      <c r="CK130" s="370" t="str">
        <f ca="1">+IF(OFFSET('Sanitation Data'!$D$28,0,10*ROW('Sanitation Data'!D124))="","",OFFSET('Sanitation Data'!$D$28,0,10*ROW('Sanitation Data'!D124)))</f>
        <v/>
      </c>
      <c r="CL130" s="370" t="str">
        <f ca="1">+IF(OFFSET('Sanitation Data'!$D$29,0,10*ROW('Sanitation Data'!D124))="","",OFFSET('Sanitation Data'!$D$29,0,10*ROW('Sanitation Data'!D124)))</f>
        <v/>
      </c>
      <c r="CM130" s="370" t="str">
        <f ca="1">+IF(OFFSET('Sanitation Data'!$D$30,0,10*ROW('Sanitation Data'!D124))="","",OFFSET('Sanitation Data'!$D$30,0,10*ROW('Sanitation Data'!D124)))</f>
        <v/>
      </c>
      <c r="CN130" s="370" t="str">
        <f ca="1">+IF(OFFSET('Sanitation Data'!$D$31,0,10*ROW('Sanitation Data'!D124))="","",OFFSET('Sanitation Data'!$D$31,0,10*ROW('Sanitation Data'!D124)))</f>
        <v/>
      </c>
      <c r="CO130" s="370" t="str">
        <f ca="1">+IF(OFFSET('Sanitation Data'!$D$32,0,10*ROW('Sanitation Data'!D124))="","",OFFSET('Sanitation Data'!$D$32,0,10*ROW('Sanitation Data'!D124)))</f>
        <v/>
      </c>
      <c r="CP130" s="370" t="str">
        <f ca="1">+IF(OFFSET('Sanitation Data'!$E$28,0,10*ROW('Sanitation Data'!E124))="","",OFFSET('Sanitation Data'!$E$28,0,10*ROW('Sanitation Data'!E124)))</f>
        <v/>
      </c>
      <c r="CQ130" s="370" t="str">
        <f ca="1">+IF(OFFSET('Sanitation Data'!$E$29,0,10*ROW('Sanitation Data'!E124))="","",OFFSET('Sanitation Data'!$E$29,0,10*ROW('Sanitation Data'!E124)))</f>
        <v/>
      </c>
      <c r="CR130" s="370" t="str">
        <f ca="1">+IF(OFFSET('Sanitation Data'!$E$30,0,10*ROW('Sanitation Data'!E124))="","",OFFSET('Sanitation Data'!$E$30,0,10*ROW('Sanitation Data'!E124)))</f>
        <v/>
      </c>
      <c r="CS130" s="370" t="str">
        <f ca="1">+IF(OFFSET('Sanitation Data'!$E$31,0,10*ROW('Sanitation Data'!E124))="","",OFFSET('Sanitation Data'!$E$31,0,10*ROW('Sanitation Data'!E124)))</f>
        <v/>
      </c>
      <c r="CT130" s="370" t="str">
        <f ca="1">+IF(OFFSET('Sanitation Data'!$E$32,0,10*ROW('Sanitation Data'!E124))="","",OFFSET('Sanitation Data'!$E$32,0,10*ROW('Sanitation Data'!E124)))</f>
        <v/>
      </c>
      <c r="CU130" s="370" t="str">
        <f ca="1">+IF(OFFSET('Sanitation Data'!$F$28,0,10*ROW('Sanitation Data'!F124))="","",OFFSET('Sanitation Data'!$F$28,0,10*ROW('Sanitation Data'!F124)))</f>
        <v/>
      </c>
      <c r="CV130" s="370" t="str">
        <f ca="1">+IF(OFFSET('Sanitation Data'!$F$29,0,10*ROW('Sanitation Data'!F124))="","",OFFSET('Sanitation Data'!$F$29,0,10*ROW('Sanitation Data'!F124)))</f>
        <v/>
      </c>
      <c r="CW130" s="370" t="str">
        <f ca="1">+IF(OFFSET('Sanitation Data'!$F$30,0,10*ROW('Sanitation Data'!F124))="","",OFFSET('Sanitation Data'!$F$30,0,10*ROW('Sanitation Data'!F124)))</f>
        <v/>
      </c>
      <c r="CX130" s="370" t="str">
        <f ca="1">+IF(OFFSET('Sanitation Data'!$F$31,0,10*ROW('Sanitation Data'!F124))="","",OFFSET('Sanitation Data'!$F$31,0,10*ROW('Sanitation Data'!F124)))</f>
        <v/>
      </c>
      <c r="CY130" s="370" t="str">
        <f ca="1">+IF(OFFSET('Sanitation Data'!$F$32,0,10*ROW('Sanitation Data'!F124))="","",OFFSET('Sanitation Data'!$F$32,0,10*ROW('Sanitation Data'!F124)))</f>
        <v/>
      </c>
      <c r="CZ130" s="370" t="str">
        <f ca="1">+IF(OFFSET('Sanitation Data'!$G$28,0,10*ROW('Sanitation Data'!G124))="","",OFFSET('Sanitation Data'!$G$28,0,10*ROW('Sanitation Data'!G124)))</f>
        <v/>
      </c>
      <c r="DA130" s="370" t="str">
        <f ca="1">+IF(OFFSET('Sanitation Data'!$G$29,0,10*ROW('Sanitation Data'!G124))="","",OFFSET('Sanitation Data'!$G$29,0,10*ROW('Sanitation Data'!G124)))</f>
        <v/>
      </c>
      <c r="DB130" s="370" t="str">
        <f ca="1">+IF(OFFSET('Sanitation Data'!$G$30,0,10*ROW('Sanitation Data'!G124))="","",OFFSET('Sanitation Data'!$G$30,0,10*ROW('Sanitation Data'!G124)))</f>
        <v/>
      </c>
      <c r="DC130" s="370" t="str">
        <f ca="1">+IF(OFFSET('Sanitation Data'!$G$31,0,10*ROW('Sanitation Data'!G124))="","",OFFSET('Sanitation Data'!$G$31,0,10*ROW('Sanitation Data'!G124)))</f>
        <v/>
      </c>
      <c r="DD130" s="370" t="str">
        <f ca="1">+IF(OFFSET('Sanitation Data'!$G$32,0,10*ROW('Sanitation Data'!G124))="","",OFFSET('Sanitation Data'!$G$32,0,10*ROW('Sanitation Data'!G124)))</f>
        <v/>
      </c>
      <c r="DE130" s="370" t="str">
        <f ca="1">+IF(OFFSET('Sanitation Data'!$H$28,0,10*ROW('Sanitation Data'!H124))="","",OFFSET('Sanitation Data'!$H$28,0,10*ROW('Sanitation Data'!H124)))</f>
        <v/>
      </c>
      <c r="DF130" s="370" t="str">
        <f ca="1">+IF(OFFSET('Sanitation Data'!$H$29,0,10*ROW('Sanitation Data'!H124))="","",OFFSET('Sanitation Data'!$H$29,0,10*ROW('Sanitation Data'!H124)))</f>
        <v/>
      </c>
      <c r="DG130" s="370" t="str">
        <f ca="1">+IF(OFFSET('Sanitation Data'!$H$30,0,10*ROW('Sanitation Data'!H124))="","",OFFSET('Sanitation Data'!$H$30,0,10*ROW('Sanitation Data'!H124)))</f>
        <v/>
      </c>
      <c r="DH130" s="370" t="str">
        <f ca="1">+IF(OFFSET('Sanitation Data'!$H$31,0,10*ROW('Sanitation Data'!H124))="","",OFFSET('Sanitation Data'!$H$31,0,10*ROW('Sanitation Data'!H124)))</f>
        <v/>
      </c>
      <c r="DI130" s="370" t="str">
        <f ca="1">+IF(OFFSET('Sanitation Data'!$H$32,0,10*ROW('Sanitation Data'!H124))="","",OFFSET('Sanitation Data'!$H$32,0,10*ROW('Sanitation Data'!H124)))</f>
        <v/>
      </c>
      <c r="DJ130" s="370" t="str">
        <f ca="1">+IF(OFFSET('Sanitation Data'!$I$28,0,10*ROW('Sanitation Data'!I124))="","",OFFSET('Sanitation Data'!$I$28,0,10*ROW('Sanitation Data'!I124)))</f>
        <v/>
      </c>
      <c r="DK130" s="370" t="str">
        <f ca="1">+IF(OFFSET('Sanitation Data'!$I$29,0,10*ROW('Sanitation Data'!I124))="","",OFFSET('Sanitation Data'!$I$29,0,10*ROW('Sanitation Data'!I124)))</f>
        <v/>
      </c>
      <c r="DL130" s="370" t="str">
        <f ca="1">+IF(OFFSET('Sanitation Data'!$I$30,0,10*ROW('Sanitation Data'!I124))="","",OFFSET('Sanitation Data'!$I$30,0,10*ROW('Sanitation Data'!I124)))</f>
        <v/>
      </c>
      <c r="DM130" s="370" t="str">
        <f ca="1">+IF(OFFSET('Sanitation Data'!$I$31,0,10*ROW('Sanitation Data'!I124))="","",OFFSET('Sanitation Data'!$I$31,0,10*ROW('Sanitation Data'!I124)))</f>
        <v/>
      </c>
      <c r="DN130" s="370" t="str">
        <f ca="1">+IF(OFFSET('Sanitation Data'!$I$32,0,10*ROW('Sanitation Data'!I124))="","",OFFSET('Sanitation Data'!$I$32,0,10*ROW('Sanitation Data'!I124)))</f>
        <v/>
      </c>
      <c r="DO130" s="370" t="str">
        <f ca="1">+IF(OFFSET('Hygiene Data'!$D$11,0,10*ROW('Hygiene Data'!D124))="","",OFFSET('Hygiene Data'!$D$11,0,10*ROW('Hygiene Data'!D124)))</f>
        <v/>
      </c>
      <c r="DP130" s="370" t="str">
        <f ca="1">+IF(OFFSET('Hygiene Data'!$D$12,0,10*ROW('Hygiene Data'!D124))="","",OFFSET('Hygiene Data'!$D$12,0,10*ROW('Hygiene Data'!D124)))</f>
        <v/>
      </c>
      <c r="DQ130" s="370" t="str">
        <f ca="1">+IF(OFFSET('Hygiene Data'!$D$13,0,10*ROW('Hygiene Data'!D124))="","",OFFSET('Hygiene Data'!$D$13,0,10*ROW('Hygiene Data'!D124)))</f>
        <v/>
      </c>
      <c r="DR130" s="370" t="str">
        <f ca="1">+IF(OFFSET('Hygiene Data'!$E$11,0,10*ROW('Hygiene Data'!E124))="","",OFFSET('Hygiene Data'!$E$11,0,10*ROW('Hygiene Data'!E124)))</f>
        <v/>
      </c>
      <c r="DS130" s="370" t="str">
        <f ca="1">+IF(OFFSET('Hygiene Data'!$E$12,0,10*ROW('Hygiene Data'!E124))="","",OFFSET('Hygiene Data'!$E$12,0,10*ROW('Hygiene Data'!E124)))</f>
        <v/>
      </c>
      <c r="DT130" s="370" t="str">
        <f ca="1">+IF(OFFSET('Hygiene Data'!$E$13,0,10*ROW('Hygiene Data'!E124))="","",OFFSET('Hygiene Data'!$E$13,0,10*ROW('Hygiene Data'!E124)))</f>
        <v/>
      </c>
      <c r="DU130" s="370" t="str">
        <f ca="1">+IF(OFFSET('Hygiene Data'!$F$11,0,10*ROW('Hygiene Data'!F124))="","",OFFSET('Hygiene Data'!$F$11,0,10*ROW('Hygiene Data'!F124)))</f>
        <v/>
      </c>
      <c r="DV130" s="370" t="str">
        <f ca="1">+IF(OFFSET('Hygiene Data'!$F$12,0,10*ROW('Hygiene Data'!F124))="","",OFFSET('Hygiene Data'!$F$12,0,10*ROW('Hygiene Data'!F124)))</f>
        <v/>
      </c>
      <c r="DW130" s="370" t="str">
        <f ca="1">+IF(OFFSET('Hygiene Data'!$F$13,0,10*ROW('Hygiene Data'!F124))="","",OFFSET('Hygiene Data'!$F$13,0,10*ROW('Hygiene Data'!F124)))</f>
        <v/>
      </c>
      <c r="DX130" s="370" t="str">
        <f ca="1">+IF(OFFSET('Hygiene Data'!$G$11,0,10*ROW('Hygiene Data'!G124))="","",OFFSET('Hygiene Data'!$G$11,0,10*ROW('Hygiene Data'!G124)))</f>
        <v/>
      </c>
      <c r="DY130" s="370" t="str">
        <f ca="1">+IF(OFFSET('Hygiene Data'!$G$12,0,10*ROW('Hygiene Data'!G124))="","",OFFSET('Hygiene Data'!$G$12,0,10*ROW('Hygiene Data'!G124)))</f>
        <v/>
      </c>
      <c r="DZ130" s="370" t="str">
        <f ca="1">+IF(OFFSET('Hygiene Data'!$G$13,0,10*ROW('Hygiene Data'!G124))="","",OFFSET('Hygiene Data'!$G$13,0,10*ROW('Hygiene Data'!G124)))</f>
        <v/>
      </c>
      <c r="EA130" s="370" t="str">
        <f ca="1">+IF(OFFSET('Hygiene Data'!$H$11,0,10*ROW('Hygiene Data'!H124))="","",OFFSET('Hygiene Data'!$H$11,0,10*ROW('Hygiene Data'!H124)))</f>
        <v/>
      </c>
      <c r="EB130" s="370" t="str">
        <f ca="1">+IF(OFFSET('Hygiene Data'!$H$12,0,10*ROW('Hygiene Data'!H124))="","",OFFSET('Hygiene Data'!$H$12,0,10*ROW('Hygiene Data'!H124)))</f>
        <v/>
      </c>
      <c r="EC130" s="370" t="str">
        <f ca="1">+IF(OFFSET('Hygiene Data'!$H$13,0,10*ROW('Hygiene Data'!H124))="","",OFFSET('Hygiene Data'!$H$13,0,10*ROW('Hygiene Data'!H124)))</f>
        <v/>
      </c>
      <c r="ED130" s="370" t="str">
        <f ca="1">+IF(OFFSET('Hygiene Data'!$I$11,0,10*ROW('Hygiene Data'!I124))="","",OFFSET('Hygiene Data'!$I$11,0,10*ROW('Hygiene Data'!I124)))</f>
        <v/>
      </c>
      <c r="EE130" s="370" t="str">
        <f ca="1">+IF(OFFSET('Hygiene Data'!$I$12,0,10*ROW('Hygiene Data'!I124))="","",OFFSET('Hygiene Data'!$I$12,0,10*ROW('Hygiene Data'!I124)))</f>
        <v/>
      </c>
      <c r="EF130" s="370" t="str">
        <f ca="1">+IF(OFFSET('Hygiene Data'!$I$13,0,10*ROW('Hygiene Data'!I124))="","",OFFSET('Hygiene Data'!$I$13,0,10*ROW('Hygiene Data'!I124)))</f>
        <v/>
      </c>
    </row>
    <row r="131" spans="1:136" x14ac:dyDescent="0.25">
      <c r="A131" s="479" t="str">
        <f ca="1">+IF(OFFSET('Water Data'!$B$2,0,10*ROW('Water Data'!E125))="","",OFFSET('Water Data'!$B$2,0,10*ROW('Water Data'!E125)))</f>
        <v/>
      </c>
      <c r="B131" s="47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6" t="str">
        <f t="shared" ca="1" si="1"/>
        <v/>
      </c>
      <c r="D131" s="50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0" t="str">
        <f ca="1">+IF(OFFSET('Water Data'!$D$27,0,10*ROW('Water Data'!D125))="","",OFFSET('Water Data'!$D$27,0,10*ROW('Water Data'!D125)))</f>
        <v/>
      </c>
      <c r="BT131" s="370" t="str">
        <f ca="1">+IF(OFFSET('Water Data'!$D$28,0,10*ROW('Water Data'!D125))="","",OFFSET('Water Data'!$D$28,0,10*ROW('Water Data'!D125)))</f>
        <v/>
      </c>
      <c r="BU131" s="370" t="str">
        <f ca="1">+IF(OFFSET('Water Data'!$D$29,0,10*ROW('Water Data'!D125))="","",OFFSET('Water Data'!$D$29,0,10*ROW('Water Data'!D125)))</f>
        <v/>
      </c>
      <c r="BV131" s="370" t="str">
        <f ca="1">+IF(OFFSET('Water Data'!$E$27,0,10*ROW('Water Data'!E125))="","",OFFSET('Water Data'!$E$27,0,10*ROW('Water Data'!E125)))</f>
        <v/>
      </c>
      <c r="BW131" s="370" t="str">
        <f ca="1">+IF(OFFSET('Water Data'!$E$28,0,10*ROW('Water Data'!E125))="","",OFFSET('Water Data'!$E$28,0,10*ROW('Water Data'!E125)))</f>
        <v/>
      </c>
      <c r="BX131" s="370" t="str">
        <f ca="1">+IF(OFFSET('Water Data'!$E$29,0,10*ROW('Water Data'!E125))="","",OFFSET('Water Data'!$E$29,0,10*ROW('Water Data'!E125)))</f>
        <v/>
      </c>
      <c r="BY131" s="370" t="str">
        <f ca="1">+IF(OFFSET('Water Data'!$F$27,0,10*ROW('Water Data'!F125))="","",OFFSET('Water Data'!$F$27,0,10*ROW('Water Data'!F125)))</f>
        <v/>
      </c>
      <c r="BZ131" s="370" t="str">
        <f ca="1">+IF(OFFSET('Water Data'!$F$28,0,10*ROW('Water Data'!F125))="","",OFFSET('Water Data'!$F$28,0,10*ROW('Water Data'!F125)))</f>
        <v/>
      </c>
      <c r="CA131" s="370" t="str">
        <f ca="1">+IF(OFFSET('Water Data'!$F$29,0,10*ROW('Water Data'!F125))="","",OFFSET('Water Data'!$F$29,0,10*ROW('Water Data'!F125)))</f>
        <v/>
      </c>
      <c r="CB131" s="370" t="str">
        <f ca="1">+IF(OFFSET('Water Data'!$G$27,0,10*ROW('Water Data'!G125))="","",OFFSET('Water Data'!$G$27,0,10*ROW('Water Data'!G125)))</f>
        <v/>
      </c>
      <c r="CC131" s="370" t="str">
        <f ca="1">+IF(OFFSET('Water Data'!$G$28,0,10*ROW('Water Data'!G125))="","",OFFSET('Water Data'!$G$28,0,10*ROW('Water Data'!G125)))</f>
        <v/>
      </c>
      <c r="CD131" s="370" t="str">
        <f ca="1">+IF(OFFSET('Water Data'!$G$29,0,10*ROW('Water Data'!G125))="","",OFFSET('Water Data'!$G$29,0,10*ROW('Water Data'!G125)))</f>
        <v/>
      </c>
      <c r="CE131" s="370" t="str">
        <f ca="1">+IF(OFFSET('Water Data'!$H$27,0,10*ROW('Water Data'!H125))="","",OFFSET('Water Data'!$H$27,0,10*ROW('Water Data'!H125)))</f>
        <v/>
      </c>
      <c r="CF131" s="370" t="str">
        <f ca="1">+IF(OFFSET('Water Data'!$H$28,0,10*ROW('Water Data'!H125))="","",OFFSET('Water Data'!$H$28,0,10*ROW('Water Data'!H125)))</f>
        <v/>
      </c>
      <c r="CG131" s="370" t="str">
        <f ca="1">+IF(OFFSET('Water Data'!$H$29,0,10*ROW('Water Data'!H125))="","",OFFSET('Water Data'!$H$29,0,10*ROW('Water Data'!H125)))</f>
        <v/>
      </c>
      <c r="CH131" s="370" t="str">
        <f ca="1">+IF(OFFSET('Water Data'!$I$27,0,10*ROW('Water Data'!I125))="","",OFFSET('Water Data'!$I$27,0,10*ROW('Water Data'!I125)))</f>
        <v/>
      </c>
      <c r="CI131" s="370" t="str">
        <f ca="1">+IF(OFFSET('Water Data'!$I$28,0,10*ROW('Water Data'!I125))="","",OFFSET('Water Data'!$I$28,0,10*ROW('Water Data'!I125)))</f>
        <v/>
      </c>
      <c r="CJ131" s="370" t="str">
        <f ca="1">+IF(OFFSET('Water Data'!$I$29,0,10*ROW('Water Data'!I125))="","",OFFSET('Water Data'!$I$29,0,10*ROW('Water Data'!I125)))</f>
        <v/>
      </c>
      <c r="CK131" s="370" t="str">
        <f ca="1">+IF(OFFSET('Sanitation Data'!$D$28,0,10*ROW('Sanitation Data'!D125))="","",OFFSET('Sanitation Data'!$D$28,0,10*ROW('Sanitation Data'!D125)))</f>
        <v/>
      </c>
      <c r="CL131" s="370" t="str">
        <f ca="1">+IF(OFFSET('Sanitation Data'!$D$29,0,10*ROW('Sanitation Data'!D125))="","",OFFSET('Sanitation Data'!$D$29,0,10*ROW('Sanitation Data'!D125)))</f>
        <v/>
      </c>
      <c r="CM131" s="370" t="str">
        <f ca="1">+IF(OFFSET('Sanitation Data'!$D$30,0,10*ROW('Sanitation Data'!D125))="","",OFFSET('Sanitation Data'!$D$30,0,10*ROW('Sanitation Data'!D125)))</f>
        <v/>
      </c>
      <c r="CN131" s="370" t="str">
        <f ca="1">+IF(OFFSET('Sanitation Data'!$D$31,0,10*ROW('Sanitation Data'!D125))="","",OFFSET('Sanitation Data'!$D$31,0,10*ROW('Sanitation Data'!D125)))</f>
        <v/>
      </c>
      <c r="CO131" s="370" t="str">
        <f ca="1">+IF(OFFSET('Sanitation Data'!$D$32,0,10*ROW('Sanitation Data'!D125))="","",OFFSET('Sanitation Data'!$D$32,0,10*ROW('Sanitation Data'!D125)))</f>
        <v/>
      </c>
      <c r="CP131" s="370" t="str">
        <f ca="1">+IF(OFFSET('Sanitation Data'!$E$28,0,10*ROW('Sanitation Data'!E125))="","",OFFSET('Sanitation Data'!$E$28,0,10*ROW('Sanitation Data'!E125)))</f>
        <v/>
      </c>
      <c r="CQ131" s="370" t="str">
        <f ca="1">+IF(OFFSET('Sanitation Data'!$E$29,0,10*ROW('Sanitation Data'!E125))="","",OFFSET('Sanitation Data'!$E$29,0,10*ROW('Sanitation Data'!E125)))</f>
        <v/>
      </c>
      <c r="CR131" s="370" t="str">
        <f ca="1">+IF(OFFSET('Sanitation Data'!$E$30,0,10*ROW('Sanitation Data'!E125))="","",OFFSET('Sanitation Data'!$E$30,0,10*ROW('Sanitation Data'!E125)))</f>
        <v/>
      </c>
      <c r="CS131" s="370" t="str">
        <f ca="1">+IF(OFFSET('Sanitation Data'!$E$31,0,10*ROW('Sanitation Data'!E125))="","",OFFSET('Sanitation Data'!$E$31,0,10*ROW('Sanitation Data'!E125)))</f>
        <v/>
      </c>
      <c r="CT131" s="370" t="str">
        <f ca="1">+IF(OFFSET('Sanitation Data'!$E$32,0,10*ROW('Sanitation Data'!E125))="","",OFFSET('Sanitation Data'!$E$32,0,10*ROW('Sanitation Data'!E125)))</f>
        <v/>
      </c>
      <c r="CU131" s="370" t="str">
        <f ca="1">+IF(OFFSET('Sanitation Data'!$F$28,0,10*ROW('Sanitation Data'!F125))="","",OFFSET('Sanitation Data'!$F$28,0,10*ROW('Sanitation Data'!F125)))</f>
        <v/>
      </c>
      <c r="CV131" s="370" t="str">
        <f ca="1">+IF(OFFSET('Sanitation Data'!$F$29,0,10*ROW('Sanitation Data'!F125))="","",OFFSET('Sanitation Data'!$F$29,0,10*ROW('Sanitation Data'!F125)))</f>
        <v/>
      </c>
      <c r="CW131" s="370" t="str">
        <f ca="1">+IF(OFFSET('Sanitation Data'!$F$30,0,10*ROW('Sanitation Data'!F125))="","",OFFSET('Sanitation Data'!$F$30,0,10*ROW('Sanitation Data'!F125)))</f>
        <v/>
      </c>
      <c r="CX131" s="370" t="str">
        <f ca="1">+IF(OFFSET('Sanitation Data'!$F$31,0,10*ROW('Sanitation Data'!F125))="","",OFFSET('Sanitation Data'!$F$31,0,10*ROW('Sanitation Data'!F125)))</f>
        <v/>
      </c>
      <c r="CY131" s="370" t="str">
        <f ca="1">+IF(OFFSET('Sanitation Data'!$F$32,0,10*ROW('Sanitation Data'!F125))="","",OFFSET('Sanitation Data'!$F$32,0,10*ROW('Sanitation Data'!F125)))</f>
        <v/>
      </c>
      <c r="CZ131" s="370" t="str">
        <f ca="1">+IF(OFFSET('Sanitation Data'!$G$28,0,10*ROW('Sanitation Data'!G125))="","",OFFSET('Sanitation Data'!$G$28,0,10*ROW('Sanitation Data'!G125)))</f>
        <v/>
      </c>
      <c r="DA131" s="370" t="str">
        <f ca="1">+IF(OFFSET('Sanitation Data'!$G$29,0,10*ROW('Sanitation Data'!G125))="","",OFFSET('Sanitation Data'!$G$29,0,10*ROW('Sanitation Data'!G125)))</f>
        <v/>
      </c>
      <c r="DB131" s="370" t="str">
        <f ca="1">+IF(OFFSET('Sanitation Data'!$G$30,0,10*ROW('Sanitation Data'!G125))="","",OFFSET('Sanitation Data'!$G$30,0,10*ROW('Sanitation Data'!G125)))</f>
        <v/>
      </c>
      <c r="DC131" s="370" t="str">
        <f ca="1">+IF(OFFSET('Sanitation Data'!$G$31,0,10*ROW('Sanitation Data'!G125))="","",OFFSET('Sanitation Data'!$G$31,0,10*ROW('Sanitation Data'!G125)))</f>
        <v/>
      </c>
      <c r="DD131" s="370" t="str">
        <f ca="1">+IF(OFFSET('Sanitation Data'!$G$32,0,10*ROW('Sanitation Data'!G125))="","",OFFSET('Sanitation Data'!$G$32,0,10*ROW('Sanitation Data'!G125)))</f>
        <v/>
      </c>
      <c r="DE131" s="370" t="str">
        <f ca="1">+IF(OFFSET('Sanitation Data'!$H$28,0,10*ROW('Sanitation Data'!H125))="","",OFFSET('Sanitation Data'!$H$28,0,10*ROW('Sanitation Data'!H125)))</f>
        <v/>
      </c>
      <c r="DF131" s="370" t="str">
        <f ca="1">+IF(OFFSET('Sanitation Data'!$H$29,0,10*ROW('Sanitation Data'!H125))="","",OFFSET('Sanitation Data'!$H$29,0,10*ROW('Sanitation Data'!H125)))</f>
        <v/>
      </c>
      <c r="DG131" s="370" t="str">
        <f ca="1">+IF(OFFSET('Sanitation Data'!$H$30,0,10*ROW('Sanitation Data'!H125))="","",OFFSET('Sanitation Data'!$H$30,0,10*ROW('Sanitation Data'!H125)))</f>
        <v/>
      </c>
      <c r="DH131" s="370" t="str">
        <f ca="1">+IF(OFFSET('Sanitation Data'!$H$31,0,10*ROW('Sanitation Data'!H125))="","",OFFSET('Sanitation Data'!$H$31,0,10*ROW('Sanitation Data'!H125)))</f>
        <v/>
      </c>
      <c r="DI131" s="370" t="str">
        <f ca="1">+IF(OFFSET('Sanitation Data'!$H$32,0,10*ROW('Sanitation Data'!H125))="","",OFFSET('Sanitation Data'!$H$32,0,10*ROW('Sanitation Data'!H125)))</f>
        <v/>
      </c>
      <c r="DJ131" s="370" t="str">
        <f ca="1">+IF(OFFSET('Sanitation Data'!$I$28,0,10*ROW('Sanitation Data'!I125))="","",OFFSET('Sanitation Data'!$I$28,0,10*ROW('Sanitation Data'!I125)))</f>
        <v/>
      </c>
      <c r="DK131" s="370" t="str">
        <f ca="1">+IF(OFFSET('Sanitation Data'!$I$29,0,10*ROW('Sanitation Data'!I125))="","",OFFSET('Sanitation Data'!$I$29,0,10*ROW('Sanitation Data'!I125)))</f>
        <v/>
      </c>
      <c r="DL131" s="370" t="str">
        <f ca="1">+IF(OFFSET('Sanitation Data'!$I$30,0,10*ROW('Sanitation Data'!I125))="","",OFFSET('Sanitation Data'!$I$30,0,10*ROW('Sanitation Data'!I125)))</f>
        <v/>
      </c>
      <c r="DM131" s="370" t="str">
        <f ca="1">+IF(OFFSET('Sanitation Data'!$I$31,0,10*ROW('Sanitation Data'!I125))="","",OFFSET('Sanitation Data'!$I$31,0,10*ROW('Sanitation Data'!I125)))</f>
        <v/>
      </c>
      <c r="DN131" s="370" t="str">
        <f ca="1">+IF(OFFSET('Sanitation Data'!$I$32,0,10*ROW('Sanitation Data'!I125))="","",OFFSET('Sanitation Data'!$I$32,0,10*ROW('Sanitation Data'!I125)))</f>
        <v/>
      </c>
      <c r="DO131" s="370" t="str">
        <f ca="1">+IF(OFFSET('Hygiene Data'!$D$11,0,10*ROW('Hygiene Data'!D125))="","",OFFSET('Hygiene Data'!$D$11,0,10*ROW('Hygiene Data'!D125)))</f>
        <v/>
      </c>
      <c r="DP131" s="370" t="str">
        <f ca="1">+IF(OFFSET('Hygiene Data'!$D$12,0,10*ROW('Hygiene Data'!D125))="","",OFFSET('Hygiene Data'!$D$12,0,10*ROW('Hygiene Data'!D125)))</f>
        <v/>
      </c>
      <c r="DQ131" s="370" t="str">
        <f ca="1">+IF(OFFSET('Hygiene Data'!$D$13,0,10*ROW('Hygiene Data'!D125))="","",OFFSET('Hygiene Data'!$D$13,0,10*ROW('Hygiene Data'!D125)))</f>
        <v/>
      </c>
      <c r="DR131" s="370" t="str">
        <f ca="1">+IF(OFFSET('Hygiene Data'!$E$11,0,10*ROW('Hygiene Data'!E125))="","",OFFSET('Hygiene Data'!$E$11,0,10*ROW('Hygiene Data'!E125)))</f>
        <v/>
      </c>
      <c r="DS131" s="370" t="str">
        <f ca="1">+IF(OFFSET('Hygiene Data'!$E$12,0,10*ROW('Hygiene Data'!E125))="","",OFFSET('Hygiene Data'!$E$12,0,10*ROW('Hygiene Data'!E125)))</f>
        <v/>
      </c>
      <c r="DT131" s="370" t="str">
        <f ca="1">+IF(OFFSET('Hygiene Data'!$E$13,0,10*ROW('Hygiene Data'!E125))="","",OFFSET('Hygiene Data'!$E$13,0,10*ROW('Hygiene Data'!E125)))</f>
        <v/>
      </c>
      <c r="DU131" s="370" t="str">
        <f ca="1">+IF(OFFSET('Hygiene Data'!$F$11,0,10*ROW('Hygiene Data'!F125))="","",OFFSET('Hygiene Data'!$F$11,0,10*ROW('Hygiene Data'!F125)))</f>
        <v/>
      </c>
      <c r="DV131" s="370" t="str">
        <f ca="1">+IF(OFFSET('Hygiene Data'!$F$12,0,10*ROW('Hygiene Data'!F125))="","",OFFSET('Hygiene Data'!$F$12,0,10*ROW('Hygiene Data'!F125)))</f>
        <v/>
      </c>
      <c r="DW131" s="370" t="str">
        <f ca="1">+IF(OFFSET('Hygiene Data'!$F$13,0,10*ROW('Hygiene Data'!F125))="","",OFFSET('Hygiene Data'!$F$13,0,10*ROW('Hygiene Data'!F125)))</f>
        <v/>
      </c>
      <c r="DX131" s="370" t="str">
        <f ca="1">+IF(OFFSET('Hygiene Data'!$G$11,0,10*ROW('Hygiene Data'!G125))="","",OFFSET('Hygiene Data'!$G$11,0,10*ROW('Hygiene Data'!G125)))</f>
        <v/>
      </c>
      <c r="DY131" s="370" t="str">
        <f ca="1">+IF(OFFSET('Hygiene Data'!$G$12,0,10*ROW('Hygiene Data'!G125))="","",OFFSET('Hygiene Data'!$G$12,0,10*ROW('Hygiene Data'!G125)))</f>
        <v/>
      </c>
      <c r="DZ131" s="370" t="str">
        <f ca="1">+IF(OFFSET('Hygiene Data'!$G$13,0,10*ROW('Hygiene Data'!G125))="","",OFFSET('Hygiene Data'!$G$13,0,10*ROW('Hygiene Data'!G125)))</f>
        <v/>
      </c>
      <c r="EA131" s="370" t="str">
        <f ca="1">+IF(OFFSET('Hygiene Data'!$H$11,0,10*ROW('Hygiene Data'!H125))="","",OFFSET('Hygiene Data'!$H$11,0,10*ROW('Hygiene Data'!H125)))</f>
        <v/>
      </c>
      <c r="EB131" s="370" t="str">
        <f ca="1">+IF(OFFSET('Hygiene Data'!$H$12,0,10*ROW('Hygiene Data'!H125))="","",OFFSET('Hygiene Data'!$H$12,0,10*ROW('Hygiene Data'!H125)))</f>
        <v/>
      </c>
      <c r="EC131" s="370" t="str">
        <f ca="1">+IF(OFFSET('Hygiene Data'!$H$13,0,10*ROW('Hygiene Data'!H125))="","",OFFSET('Hygiene Data'!$H$13,0,10*ROW('Hygiene Data'!H125)))</f>
        <v/>
      </c>
      <c r="ED131" s="370" t="str">
        <f ca="1">+IF(OFFSET('Hygiene Data'!$I$11,0,10*ROW('Hygiene Data'!I125))="","",OFFSET('Hygiene Data'!$I$11,0,10*ROW('Hygiene Data'!I125)))</f>
        <v/>
      </c>
      <c r="EE131" s="370" t="str">
        <f ca="1">+IF(OFFSET('Hygiene Data'!$I$12,0,10*ROW('Hygiene Data'!I125))="","",OFFSET('Hygiene Data'!$I$12,0,10*ROW('Hygiene Data'!I125)))</f>
        <v/>
      </c>
      <c r="EF131" s="370" t="str">
        <f ca="1">+IF(OFFSET('Hygiene Data'!$I$13,0,10*ROW('Hygiene Data'!I125))="","",OFFSET('Hygiene Data'!$I$13,0,10*ROW('Hygiene Data'!I125)))</f>
        <v/>
      </c>
    </row>
    <row r="132" spans="1:136" x14ac:dyDescent="0.25">
      <c r="A132" s="479" t="str">
        <f ca="1">+IF(OFFSET('Water Data'!$B$2,0,10*ROW('Water Data'!E126))="","",OFFSET('Water Data'!$B$2,0,10*ROW('Water Data'!E126)))</f>
        <v/>
      </c>
      <c r="B132" s="47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6" t="str">
        <f t="shared" ca="1" si="1"/>
        <v/>
      </c>
      <c r="D132" s="50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0" t="str">
        <f ca="1">+IF(OFFSET('Water Data'!$D$27,0,10*ROW('Water Data'!D126))="","",OFFSET('Water Data'!$D$27,0,10*ROW('Water Data'!D126)))</f>
        <v/>
      </c>
      <c r="BT132" s="370" t="str">
        <f ca="1">+IF(OFFSET('Water Data'!$D$28,0,10*ROW('Water Data'!D126))="","",OFFSET('Water Data'!$D$28,0,10*ROW('Water Data'!D126)))</f>
        <v/>
      </c>
      <c r="BU132" s="370" t="str">
        <f ca="1">+IF(OFFSET('Water Data'!$D$29,0,10*ROW('Water Data'!D126))="","",OFFSET('Water Data'!$D$29,0,10*ROW('Water Data'!D126)))</f>
        <v/>
      </c>
      <c r="BV132" s="370" t="str">
        <f ca="1">+IF(OFFSET('Water Data'!$E$27,0,10*ROW('Water Data'!E126))="","",OFFSET('Water Data'!$E$27,0,10*ROW('Water Data'!E126)))</f>
        <v/>
      </c>
      <c r="BW132" s="370" t="str">
        <f ca="1">+IF(OFFSET('Water Data'!$E$28,0,10*ROW('Water Data'!E126))="","",OFFSET('Water Data'!$E$28,0,10*ROW('Water Data'!E126)))</f>
        <v/>
      </c>
      <c r="BX132" s="370" t="str">
        <f ca="1">+IF(OFFSET('Water Data'!$E$29,0,10*ROW('Water Data'!E126))="","",OFFSET('Water Data'!$E$29,0,10*ROW('Water Data'!E126)))</f>
        <v/>
      </c>
      <c r="BY132" s="370" t="str">
        <f ca="1">+IF(OFFSET('Water Data'!$F$27,0,10*ROW('Water Data'!F126))="","",OFFSET('Water Data'!$F$27,0,10*ROW('Water Data'!F126)))</f>
        <v/>
      </c>
      <c r="BZ132" s="370" t="str">
        <f ca="1">+IF(OFFSET('Water Data'!$F$28,0,10*ROW('Water Data'!F126))="","",OFFSET('Water Data'!$F$28,0,10*ROW('Water Data'!F126)))</f>
        <v/>
      </c>
      <c r="CA132" s="370" t="str">
        <f ca="1">+IF(OFFSET('Water Data'!$F$29,0,10*ROW('Water Data'!F126))="","",OFFSET('Water Data'!$F$29,0,10*ROW('Water Data'!F126)))</f>
        <v/>
      </c>
      <c r="CB132" s="370" t="str">
        <f ca="1">+IF(OFFSET('Water Data'!$G$27,0,10*ROW('Water Data'!G126))="","",OFFSET('Water Data'!$G$27,0,10*ROW('Water Data'!G126)))</f>
        <v/>
      </c>
      <c r="CC132" s="370" t="str">
        <f ca="1">+IF(OFFSET('Water Data'!$G$28,0,10*ROW('Water Data'!G126))="","",OFFSET('Water Data'!$G$28,0,10*ROW('Water Data'!G126)))</f>
        <v/>
      </c>
      <c r="CD132" s="370" t="str">
        <f ca="1">+IF(OFFSET('Water Data'!$G$29,0,10*ROW('Water Data'!G126))="","",OFFSET('Water Data'!$G$29,0,10*ROW('Water Data'!G126)))</f>
        <v/>
      </c>
      <c r="CE132" s="370" t="str">
        <f ca="1">+IF(OFFSET('Water Data'!$H$27,0,10*ROW('Water Data'!H126))="","",OFFSET('Water Data'!$H$27,0,10*ROW('Water Data'!H126)))</f>
        <v/>
      </c>
      <c r="CF132" s="370" t="str">
        <f ca="1">+IF(OFFSET('Water Data'!$H$28,0,10*ROW('Water Data'!H126))="","",OFFSET('Water Data'!$H$28,0,10*ROW('Water Data'!H126)))</f>
        <v/>
      </c>
      <c r="CG132" s="370" t="str">
        <f ca="1">+IF(OFFSET('Water Data'!$H$29,0,10*ROW('Water Data'!H126))="","",OFFSET('Water Data'!$H$29,0,10*ROW('Water Data'!H126)))</f>
        <v/>
      </c>
      <c r="CH132" s="370" t="str">
        <f ca="1">+IF(OFFSET('Water Data'!$I$27,0,10*ROW('Water Data'!I126))="","",OFFSET('Water Data'!$I$27,0,10*ROW('Water Data'!I126)))</f>
        <v/>
      </c>
      <c r="CI132" s="370" t="str">
        <f ca="1">+IF(OFFSET('Water Data'!$I$28,0,10*ROW('Water Data'!I126))="","",OFFSET('Water Data'!$I$28,0,10*ROW('Water Data'!I126)))</f>
        <v/>
      </c>
      <c r="CJ132" s="370" t="str">
        <f ca="1">+IF(OFFSET('Water Data'!$I$29,0,10*ROW('Water Data'!I126))="","",OFFSET('Water Data'!$I$29,0,10*ROW('Water Data'!I126)))</f>
        <v/>
      </c>
      <c r="CK132" s="370" t="str">
        <f ca="1">+IF(OFFSET('Sanitation Data'!$D$28,0,10*ROW('Sanitation Data'!D126))="","",OFFSET('Sanitation Data'!$D$28,0,10*ROW('Sanitation Data'!D126)))</f>
        <v/>
      </c>
      <c r="CL132" s="370" t="str">
        <f ca="1">+IF(OFFSET('Sanitation Data'!$D$29,0,10*ROW('Sanitation Data'!D126))="","",OFFSET('Sanitation Data'!$D$29,0,10*ROW('Sanitation Data'!D126)))</f>
        <v/>
      </c>
      <c r="CM132" s="370" t="str">
        <f ca="1">+IF(OFFSET('Sanitation Data'!$D$30,0,10*ROW('Sanitation Data'!D126))="","",OFFSET('Sanitation Data'!$D$30,0,10*ROW('Sanitation Data'!D126)))</f>
        <v/>
      </c>
      <c r="CN132" s="370" t="str">
        <f ca="1">+IF(OFFSET('Sanitation Data'!$D$31,0,10*ROW('Sanitation Data'!D126))="","",OFFSET('Sanitation Data'!$D$31,0,10*ROW('Sanitation Data'!D126)))</f>
        <v/>
      </c>
      <c r="CO132" s="370" t="str">
        <f ca="1">+IF(OFFSET('Sanitation Data'!$D$32,0,10*ROW('Sanitation Data'!D126))="","",OFFSET('Sanitation Data'!$D$32,0,10*ROW('Sanitation Data'!D126)))</f>
        <v/>
      </c>
      <c r="CP132" s="370" t="str">
        <f ca="1">+IF(OFFSET('Sanitation Data'!$E$28,0,10*ROW('Sanitation Data'!E126))="","",OFFSET('Sanitation Data'!$E$28,0,10*ROW('Sanitation Data'!E126)))</f>
        <v/>
      </c>
      <c r="CQ132" s="370" t="str">
        <f ca="1">+IF(OFFSET('Sanitation Data'!$E$29,0,10*ROW('Sanitation Data'!E126))="","",OFFSET('Sanitation Data'!$E$29,0,10*ROW('Sanitation Data'!E126)))</f>
        <v/>
      </c>
      <c r="CR132" s="370" t="str">
        <f ca="1">+IF(OFFSET('Sanitation Data'!$E$30,0,10*ROW('Sanitation Data'!E126))="","",OFFSET('Sanitation Data'!$E$30,0,10*ROW('Sanitation Data'!E126)))</f>
        <v/>
      </c>
      <c r="CS132" s="370" t="str">
        <f ca="1">+IF(OFFSET('Sanitation Data'!$E$31,0,10*ROW('Sanitation Data'!E126))="","",OFFSET('Sanitation Data'!$E$31,0,10*ROW('Sanitation Data'!E126)))</f>
        <v/>
      </c>
      <c r="CT132" s="370" t="str">
        <f ca="1">+IF(OFFSET('Sanitation Data'!$E$32,0,10*ROW('Sanitation Data'!E126))="","",OFFSET('Sanitation Data'!$E$32,0,10*ROW('Sanitation Data'!E126)))</f>
        <v/>
      </c>
      <c r="CU132" s="370" t="str">
        <f ca="1">+IF(OFFSET('Sanitation Data'!$F$28,0,10*ROW('Sanitation Data'!F126))="","",OFFSET('Sanitation Data'!$F$28,0,10*ROW('Sanitation Data'!F126)))</f>
        <v/>
      </c>
      <c r="CV132" s="370" t="str">
        <f ca="1">+IF(OFFSET('Sanitation Data'!$F$29,0,10*ROW('Sanitation Data'!F126))="","",OFFSET('Sanitation Data'!$F$29,0,10*ROW('Sanitation Data'!F126)))</f>
        <v/>
      </c>
      <c r="CW132" s="370" t="str">
        <f ca="1">+IF(OFFSET('Sanitation Data'!$F$30,0,10*ROW('Sanitation Data'!F126))="","",OFFSET('Sanitation Data'!$F$30,0,10*ROW('Sanitation Data'!F126)))</f>
        <v/>
      </c>
      <c r="CX132" s="370" t="str">
        <f ca="1">+IF(OFFSET('Sanitation Data'!$F$31,0,10*ROW('Sanitation Data'!F126))="","",OFFSET('Sanitation Data'!$F$31,0,10*ROW('Sanitation Data'!F126)))</f>
        <v/>
      </c>
      <c r="CY132" s="370" t="str">
        <f ca="1">+IF(OFFSET('Sanitation Data'!$F$32,0,10*ROW('Sanitation Data'!F126))="","",OFFSET('Sanitation Data'!$F$32,0,10*ROW('Sanitation Data'!F126)))</f>
        <v/>
      </c>
      <c r="CZ132" s="370" t="str">
        <f ca="1">+IF(OFFSET('Sanitation Data'!$G$28,0,10*ROW('Sanitation Data'!G126))="","",OFFSET('Sanitation Data'!$G$28,0,10*ROW('Sanitation Data'!G126)))</f>
        <v/>
      </c>
      <c r="DA132" s="370" t="str">
        <f ca="1">+IF(OFFSET('Sanitation Data'!$G$29,0,10*ROW('Sanitation Data'!G126))="","",OFFSET('Sanitation Data'!$G$29,0,10*ROW('Sanitation Data'!G126)))</f>
        <v/>
      </c>
      <c r="DB132" s="370" t="str">
        <f ca="1">+IF(OFFSET('Sanitation Data'!$G$30,0,10*ROW('Sanitation Data'!G126))="","",OFFSET('Sanitation Data'!$G$30,0,10*ROW('Sanitation Data'!G126)))</f>
        <v/>
      </c>
      <c r="DC132" s="370" t="str">
        <f ca="1">+IF(OFFSET('Sanitation Data'!$G$31,0,10*ROW('Sanitation Data'!G126))="","",OFFSET('Sanitation Data'!$G$31,0,10*ROW('Sanitation Data'!G126)))</f>
        <v/>
      </c>
      <c r="DD132" s="370" t="str">
        <f ca="1">+IF(OFFSET('Sanitation Data'!$G$32,0,10*ROW('Sanitation Data'!G126))="","",OFFSET('Sanitation Data'!$G$32,0,10*ROW('Sanitation Data'!G126)))</f>
        <v/>
      </c>
      <c r="DE132" s="370" t="str">
        <f ca="1">+IF(OFFSET('Sanitation Data'!$H$28,0,10*ROW('Sanitation Data'!H126))="","",OFFSET('Sanitation Data'!$H$28,0,10*ROW('Sanitation Data'!H126)))</f>
        <v/>
      </c>
      <c r="DF132" s="370" t="str">
        <f ca="1">+IF(OFFSET('Sanitation Data'!$H$29,0,10*ROW('Sanitation Data'!H126))="","",OFFSET('Sanitation Data'!$H$29,0,10*ROW('Sanitation Data'!H126)))</f>
        <v/>
      </c>
      <c r="DG132" s="370" t="str">
        <f ca="1">+IF(OFFSET('Sanitation Data'!$H$30,0,10*ROW('Sanitation Data'!H126))="","",OFFSET('Sanitation Data'!$H$30,0,10*ROW('Sanitation Data'!H126)))</f>
        <v/>
      </c>
      <c r="DH132" s="370" t="str">
        <f ca="1">+IF(OFFSET('Sanitation Data'!$H$31,0,10*ROW('Sanitation Data'!H126))="","",OFFSET('Sanitation Data'!$H$31,0,10*ROW('Sanitation Data'!H126)))</f>
        <v/>
      </c>
      <c r="DI132" s="370" t="str">
        <f ca="1">+IF(OFFSET('Sanitation Data'!$H$32,0,10*ROW('Sanitation Data'!H126))="","",OFFSET('Sanitation Data'!$H$32,0,10*ROW('Sanitation Data'!H126)))</f>
        <v/>
      </c>
      <c r="DJ132" s="370" t="str">
        <f ca="1">+IF(OFFSET('Sanitation Data'!$I$28,0,10*ROW('Sanitation Data'!I126))="","",OFFSET('Sanitation Data'!$I$28,0,10*ROW('Sanitation Data'!I126)))</f>
        <v/>
      </c>
      <c r="DK132" s="370" t="str">
        <f ca="1">+IF(OFFSET('Sanitation Data'!$I$29,0,10*ROW('Sanitation Data'!I126))="","",OFFSET('Sanitation Data'!$I$29,0,10*ROW('Sanitation Data'!I126)))</f>
        <v/>
      </c>
      <c r="DL132" s="370" t="str">
        <f ca="1">+IF(OFFSET('Sanitation Data'!$I$30,0,10*ROW('Sanitation Data'!I126))="","",OFFSET('Sanitation Data'!$I$30,0,10*ROW('Sanitation Data'!I126)))</f>
        <v/>
      </c>
      <c r="DM132" s="370" t="str">
        <f ca="1">+IF(OFFSET('Sanitation Data'!$I$31,0,10*ROW('Sanitation Data'!I126))="","",OFFSET('Sanitation Data'!$I$31,0,10*ROW('Sanitation Data'!I126)))</f>
        <v/>
      </c>
      <c r="DN132" s="370" t="str">
        <f ca="1">+IF(OFFSET('Sanitation Data'!$I$32,0,10*ROW('Sanitation Data'!I126))="","",OFFSET('Sanitation Data'!$I$32,0,10*ROW('Sanitation Data'!I126)))</f>
        <v/>
      </c>
      <c r="DO132" s="370" t="str">
        <f ca="1">+IF(OFFSET('Hygiene Data'!$D$11,0,10*ROW('Hygiene Data'!D126))="","",OFFSET('Hygiene Data'!$D$11,0,10*ROW('Hygiene Data'!D126)))</f>
        <v/>
      </c>
      <c r="DP132" s="370" t="str">
        <f ca="1">+IF(OFFSET('Hygiene Data'!$D$12,0,10*ROW('Hygiene Data'!D126))="","",OFFSET('Hygiene Data'!$D$12,0,10*ROW('Hygiene Data'!D126)))</f>
        <v/>
      </c>
      <c r="DQ132" s="370" t="str">
        <f ca="1">+IF(OFFSET('Hygiene Data'!$D$13,0,10*ROW('Hygiene Data'!D126))="","",OFFSET('Hygiene Data'!$D$13,0,10*ROW('Hygiene Data'!D126)))</f>
        <v/>
      </c>
      <c r="DR132" s="370" t="str">
        <f ca="1">+IF(OFFSET('Hygiene Data'!$E$11,0,10*ROW('Hygiene Data'!E126))="","",OFFSET('Hygiene Data'!$E$11,0,10*ROW('Hygiene Data'!E126)))</f>
        <v/>
      </c>
      <c r="DS132" s="370" t="str">
        <f ca="1">+IF(OFFSET('Hygiene Data'!$E$12,0,10*ROW('Hygiene Data'!E126))="","",OFFSET('Hygiene Data'!$E$12,0,10*ROW('Hygiene Data'!E126)))</f>
        <v/>
      </c>
      <c r="DT132" s="370" t="str">
        <f ca="1">+IF(OFFSET('Hygiene Data'!$E$13,0,10*ROW('Hygiene Data'!E126))="","",OFFSET('Hygiene Data'!$E$13,0,10*ROW('Hygiene Data'!E126)))</f>
        <v/>
      </c>
      <c r="DU132" s="370" t="str">
        <f ca="1">+IF(OFFSET('Hygiene Data'!$F$11,0,10*ROW('Hygiene Data'!F126))="","",OFFSET('Hygiene Data'!$F$11,0,10*ROW('Hygiene Data'!F126)))</f>
        <v/>
      </c>
      <c r="DV132" s="370" t="str">
        <f ca="1">+IF(OFFSET('Hygiene Data'!$F$12,0,10*ROW('Hygiene Data'!F126))="","",OFFSET('Hygiene Data'!$F$12,0,10*ROW('Hygiene Data'!F126)))</f>
        <v/>
      </c>
      <c r="DW132" s="370" t="str">
        <f ca="1">+IF(OFFSET('Hygiene Data'!$F$13,0,10*ROW('Hygiene Data'!F126))="","",OFFSET('Hygiene Data'!$F$13,0,10*ROW('Hygiene Data'!F126)))</f>
        <v/>
      </c>
      <c r="DX132" s="370" t="str">
        <f ca="1">+IF(OFFSET('Hygiene Data'!$G$11,0,10*ROW('Hygiene Data'!G126))="","",OFFSET('Hygiene Data'!$G$11,0,10*ROW('Hygiene Data'!G126)))</f>
        <v/>
      </c>
      <c r="DY132" s="370" t="str">
        <f ca="1">+IF(OFFSET('Hygiene Data'!$G$12,0,10*ROW('Hygiene Data'!G126))="","",OFFSET('Hygiene Data'!$G$12,0,10*ROW('Hygiene Data'!G126)))</f>
        <v/>
      </c>
      <c r="DZ132" s="370" t="str">
        <f ca="1">+IF(OFFSET('Hygiene Data'!$G$13,0,10*ROW('Hygiene Data'!G126))="","",OFFSET('Hygiene Data'!$G$13,0,10*ROW('Hygiene Data'!G126)))</f>
        <v/>
      </c>
      <c r="EA132" s="370" t="str">
        <f ca="1">+IF(OFFSET('Hygiene Data'!$H$11,0,10*ROW('Hygiene Data'!H126))="","",OFFSET('Hygiene Data'!$H$11,0,10*ROW('Hygiene Data'!H126)))</f>
        <v/>
      </c>
      <c r="EB132" s="370" t="str">
        <f ca="1">+IF(OFFSET('Hygiene Data'!$H$12,0,10*ROW('Hygiene Data'!H126))="","",OFFSET('Hygiene Data'!$H$12,0,10*ROW('Hygiene Data'!H126)))</f>
        <v/>
      </c>
      <c r="EC132" s="370" t="str">
        <f ca="1">+IF(OFFSET('Hygiene Data'!$H$13,0,10*ROW('Hygiene Data'!H126))="","",OFFSET('Hygiene Data'!$H$13,0,10*ROW('Hygiene Data'!H126)))</f>
        <v/>
      </c>
      <c r="ED132" s="370" t="str">
        <f ca="1">+IF(OFFSET('Hygiene Data'!$I$11,0,10*ROW('Hygiene Data'!I126))="","",OFFSET('Hygiene Data'!$I$11,0,10*ROW('Hygiene Data'!I126)))</f>
        <v/>
      </c>
      <c r="EE132" s="370" t="str">
        <f ca="1">+IF(OFFSET('Hygiene Data'!$I$12,0,10*ROW('Hygiene Data'!I126))="","",OFFSET('Hygiene Data'!$I$12,0,10*ROW('Hygiene Data'!I126)))</f>
        <v/>
      </c>
      <c r="EF132" s="370" t="str">
        <f ca="1">+IF(OFFSET('Hygiene Data'!$I$13,0,10*ROW('Hygiene Data'!I126))="","",OFFSET('Hygiene Data'!$I$13,0,10*ROW('Hygiene Data'!I126)))</f>
        <v/>
      </c>
    </row>
    <row r="133" spans="1:136" x14ac:dyDescent="0.25">
      <c r="A133" s="479" t="str">
        <f ca="1">+IF(OFFSET('Water Data'!$B$2,0,10*ROW('Water Data'!E127))="","",OFFSET('Water Data'!$B$2,0,10*ROW('Water Data'!E127)))</f>
        <v/>
      </c>
      <c r="B133" s="47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6" t="str">
        <f t="shared" ca="1" si="1"/>
        <v/>
      </c>
      <c r="D133" s="50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0" t="str">
        <f ca="1">+IF(OFFSET('Water Data'!$D$27,0,10*ROW('Water Data'!D127))="","",OFFSET('Water Data'!$D$27,0,10*ROW('Water Data'!D127)))</f>
        <v/>
      </c>
      <c r="BT133" s="370" t="str">
        <f ca="1">+IF(OFFSET('Water Data'!$D$28,0,10*ROW('Water Data'!D127))="","",OFFSET('Water Data'!$D$28,0,10*ROW('Water Data'!D127)))</f>
        <v/>
      </c>
      <c r="BU133" s="370" t="str">
        <f ca="1">+IF(OFFSET('Water Data'!$D$29,0,10*ROW('Water Data'!D127))="","",OFFSET('Water Data'!$D$29,0,10*ROW('Water Data'!D127)))</f>
        <v/>
      </c>
      <c r="BV133" s="370" t="str">
        <f ca="1">+IF(OFFSET('Water Data'!$E$27,0,10*ROW('Water Data'!E127))="","",OFFSET('Water Data'!$E$27,0,10*ROW('Water Data'!E127)))</f>
        <v/>
      </c>
      <c r="BW133" s="370" t="str">
        <f ca="1">+IF(OFFSET('Water Data'!$E$28,0,10*ROW('Water Data'!E127))="","",OFFSET('Water Data'!$E$28,0,10*ROW('Water Data'!E127)))</f>
        <v/>
      </c>
      <c r="BX133" s="370" t="str">
        <f ca="1">+IF(OFFSET('Water Data'!$E$29,0,10*ROW('Water Data'!E127))="","",OFFSET('Water Data'!$E$29,0,10*ROW('Water Data'!E127)))</f>
        <v/>
      </c>
      <c r="BY133" s="370" t="str">
        <f ca="1">+IF(OFFSET('Water Data'!$F$27,0,10*ROW('Water Data'!F127))="","",OFFSET('Water Data'!$F$27,0,10*ROW('Water Data'!F127)))</f>
        <v/>
      </c>
      <c r="BZ133" s="370" t="str">
        <f ca="1">+IF(OFFSET('Water Data'!$F$28,0,10*ROW('Water Data'!F127))="","",OFFSET('Water Data'!$F$28,0,10*ROW('Water Data'!F127)))</f>
        <v/>
      </c>
      <c r="CA133" s="370" t="str">
        <f ca="1">+IF(OFFSET('Water Data'!$F$29,0,10*ROW('Water Data'!F127))="","",OFFSET('Water Data'!$F$29,0,10*ROW('Water Data'!F127)))</f>
        <v/>
      </c>
      <c r="CB133" s="370" t="str">
        <f ca="1">+IF(OFFSET('Water Data'!$G$27,0,10*ROW('Water Data'!G127))="","",OFFSET('Water Data'!$G$27,0,10*ROW('Water Data'!G127)))</f>
        <v/>
      </c>
      <c r="CC133" s="370" t="str">
        <f ca="1">+IF(OFFSET('Water Data'!$G$28,0,10*ROW('Water Data'!G127))="","",OFFSET('Water Data'!$G$28,0,10*ROW('Water Data'!G127)))</f>
        <v/>
      </c>
      <c r="CD133" s="370" t="str">
        <f ca="1">+IF(OFFSET('Water Data'!$G$29,0,10*ROW('Water Data'!G127))="","",OFFSET('Water Data'!$G$29,0,10*ROW('Water Data'!G127)))</f>
        <v/>
      </c>
      <c r="CE133" s="370" t="str">
        <f ca="1">+IF(OFFSET('Water Data'!$H$27,0,10*ROW('Water Data'!H127))="","",OFFSET('Water Data'!$H$27,0,10*ROW('Water Data'!H127)))</f>
        <v/>
      </c>
      <c r="CF133" s="370" t="str">
        <f ca="1">+IF(OFFSET('Water Data'!$H$28,0,10*ROW('Water Data'!H127))="","",OFFSET('Water Data'!$H$28,0,10*ROW('Water Data'!H127)))</f>
        <v/>
      </c>
      <c r="CG133" s="370" t="str">
        <f ca="1">+IF(OFFSET('Water Data'!$H$29,0,10*ROW('Water Data'!H127))="","",OFFSET('Water Data'!$H$29,0,10*ROW('Water Data'!H127)))</f>
        <v/>
      </c>
      <c r="CH133" s="370" t="str">
        <f ca="1">+IF(OFFSET('Water Data'!$I$27,0,10*ROW('Water Data'!I127))="","",OFFSET('Water Data'!$I$27,0,10*ROW('Water Data'!I127)))</f>
        <v/>
      </c>
      <c r="CI133" s="370" t="str">
        <f ca="1">+IF(OFFSET('Water Data'!$I$28,0,10*ROW('Water Data'!I127))="","",OFFSET('Water Data'!$I$28,0,10*ROW('Water Data'!I127)))</f>
        <v/>
      </c>
      <c r="CJ133" s="370" t="str">
        <f ca="1">+IF(OFFSET('Water Data'!$I$29,0,10*ROW('Water Data'!I127))="","",OFFSET('Water Data'!$I$29,0,10*ROW('Water Data'!I127)))</f>
        <v/>
      </c>
      <c r="CK133" s="370" t="str">
        <f ca="1">+IF(OFFSET('Sanitation Data'!$D$28,0,10*ROW('Sanitation Data'!D127))="","",OFFSET('Sanitation Data'!$D$28,0,10*ROW('Sanitation Data'!D127)))</f>
        <v/>
      </c>
      <c r="CL133" s="370" t="str">
        <f ca="1">+IF(OFFSET('Sanitation Data'!$D$29,0,10*ROW('Sanitation Data'!D127))="","",OFFSET('Sanitation Data'!$D$29,0,10*ROW('Sanitation Data'!D127)))</f>
        <v/>
      </c>
      <c r="CM133" s="370" t="str">
        <f ca="1">+IF(OFFSET('Sanitation Data'!$D$30,0,10*ROW('Sanitation Data'!D127))="","",OFFSET('Sanitation Data'!$D$30,0,10*ROW('Sanitation Data'!D127)))</f>
        <v/>
      </c>
      <c r="CN133" s="370" t="str">
        <f ca="1">+IF(OFFSET('Sanitation Data'!$D$31,0,10*ROW('Sanitation Data'!D127))="","",OFFSET('Sanitation Data'!$D$31,0,10*ROW('Sanitation Data'!D127)))</f>
        <v/>
      </c>
      <c r="CO133" s="370" t="str">
        <f ca="1">+IF(OFFSET('Sanitation Data'!$D$32,0,10*ROW('Sanitation Data'!D127))="","",OFFSET('Sanitation Data'!$D$32,0,10*ROW('Sanitation Data'!D127)))</f>
        <v/>
      </c>
      <c r="CP133" s="370" t="str">
        <f ca="1">+IF(OFFSET('Sanitation Data'!$E$28,0,10*ROW('Sanitation Data'!E127))="","",OFFSET('Sanitation Data'!$E$28,0,10*ROW('Sanitation Data'!E127)))</f>
        <v/>
      </c>
      <c r="CQ133" s="370" t="str">
        <f ca="1">+IF(OFFSET('Sanitation Data'!$E$29,0,10*ROW('Sanitation Data'!E127))="","",OFFSET('Sanitation Data'!$E$29,0,10*ROW('Sanitation Data'!E127)))</f>
        <v/>
      </c>
      <c r="CR133" s="370" t="str">
        <f ca="1">+IF(OFFSET('Sanitation Data'!$E$30,0,10*ROW('Sanitation Data'!E127))="","",OFFSET('Sanitation Data'!$E$30,0,10*ROW('Sanitation Data'!E127)))</f>
        <v/>
      </c>
      <c r="CS133" s="370" t="str">
        <f ca="1">+IF(OFFSET('Sanitation Data'!$E$31,0,10*ROW('Sanitation Data'!E127))="","",OFFSET('Sanitation Data'!$E$31,0,10*ROW('Sanitation Data'!E127)))</f>
        <v/>
      </c>
      <c r="CT133" s="370" t="str">
        <f ca="1">+IF(OFFSET('Sanitation Data'!$E$32,0,10*ROW('Sanitation Data'!E127))="","",OFFSET('Sanitation Data'!$E$32,0,10*ROW('Sanitation Data'!E127)))</f>
        <v/>
      </c>
      <c r="CU133" s="370" t="str">
        <f ca="1">+IF(OFFSET('Sanitation Data'!$F$28,0,10*ROW('Sanitation Data'!F127))="","",OFFSET('Sanitation Data'!$F$28,0,10*ROW('Sanitation Data'!F127)))</f>
        <v/>
      </c>
      <c r="CV133" s="370" t="str">
        <f ca="1">+IF(OFFSET('Sanitation Data'!$F$29,0,10*ROW('Sanitation Data'!F127))="","",OFFSET('Sanitation Data'!$F$29,0,10*ROW('Sanitation Data'!F127)))</f>
        <v/>
      </c>
      <c r="CW133" s="370" t="str">
        <f ca="1">+IF(OFFSET('Sanitation Data'!$F$30,0,10*ROW('Sanitation Data'!F127))="","",OFFSET('Sanitation Data'!$F$30,0,10*ROW('Sanitation Data'!F127)))</f>
        <v/>
      </c>
      <c r="CX133" s="370" t="str">
        <f ca="1">+IF(OFFSET('Sanitation Data'!$F$31,0,10*ROW('Sanitation Data'!F127))="","",OFFSET('Sanitation Data'!$F$31,0,10*ROW('Sanitation Data'!F127)))</f>
        <v/>
      </c>
      <c r="CY133" s="370" t="str">
        <f ca="1">+IF(OFFSET('Sanitation Data'!$F$32,0,10*ROW('Sanitation Data'!F127))="","",OFFSET('Sanitation Data'!$F$32,0,10*ROW('Sanitation Data'!F127)))</f>
        <v/>
      </c>
      <c r="CZ133" s="370" t="str">
        <f ca="1">+IF(OFFSET('Sanitation Data'!$G$28,0,10*ROW('Sanitation Data'!G127))="","",OFFSET('Sanitation Data'!$G$28,0,10*ROW('Sanitation Data'!G127)))</f>
        <v/>
      </c>
      <c r="DA133" s="370" t="str">
        <f ca="1">+IF(OFFSET('Sanitation Data'!$G$29,0,10*ROW('Sanitation Data'!G127))="","",OFFSET('Sanitation Data'!$G$29,0,10*ROW('Sanitation Data'!G127)))</f>
        <v/>
      </c>
      <c r="DB133" s="370" t="str">
        <f ca="1">+IF(OFFSET('Sanitation Data'!$G$30,0,10*ROW('Sanitation Data'!G127))="","",OFFSET('Sanitation Data'!$G$30,0,10*ROW('Sanitation Data'!G127)))</f>
        <v/>
      </c>
      <c r="DC133" s="370" t="str">
        <f ca="1">+IF(OFFSET('Sanitation Data'!$G$31,0,10*ROW('Sanitation Data'!G127))="","",OFFSET('Sanitation Data'!$G$31,0,10*ROW('Sanitation Data'!G127)))</f>
        <v/>
      </c>
      <c r="DD133" s="370" t="str">
        <f ca="1">+IF(OFFSET('Sanitation Data'!$G$32,0,10*ROW('Sanitation Data'!G127))="","",OFFSET('Sanitation Data'!$G$32,0,10*ROW('Sanitation Data'!G127)))</f>
        <v/>
      </c>
      <c r="DE133" s="370" t="str">
        <f ca="1">+IF(OFFSET('Sanitation Data'!$H$28,0,10*ROW('Sanitation Data'!H127))="","",OFFSET('Sanitation Data'!$H$28,0,10*ROW('Sanitation Data'!H127)))</f>
        <v/>
      </c>
      <c r="DF133" s="370" t="str">
        <f ca="1">+IF(OFFSET('Sanitation Data'!$H$29,0,10*ROW('Sanitation Data'!H127))="","",OFFSET('Sanitation Data'!$H$29,0,10*ROW('Sanitation Data'!H127)))</f>
        <v/>
      </c>
      <c r="DG133" s="370" t="str">
        <f ca="1">+IF(OFFSET('Sanitation Data'!$H$30,0,10*ROW('Sanitation Data'!H127))="","",OFFSET('Sanitation Data'!$H$30,0,10*ROW('Sanitation Data'!H127)))</f>
        <v/>
      </c>
      <c r="DH133" s="370" t="str">
        <f ca="1">+IF(OFFSET('Sanitation Data'!$H$31,0,10*ROW('Sanitation Data'!H127))="","",OFFSET('Sanitation Data'!$H$31,0,10*ROW('Sanitation Data'!H127)))</f>
        <v/>
      </c>
      <c r="DI133" s="370" t="str">
        <f ca="1">+IF(OFFSET('Sanitation Data'!$H$32,0,10*ROW('Sanitation Data'!H127))="","",OFFSET('Sanitation Data'!$H$32,0,10*ROW('Sanitation Data'!H127)))</f>
        <v/>
      </c>
      <c r="DJ133" s="370" t="str">
        <f ca="1">+IF(OFFSET('Sanitation Data'!$I$28,0,10*ROW('Sanitation Data'!I127))="","",OFFSET('Sanitation Data'!$I$28,0,10*ROW('Sanitation Data'!I127)))</f>
        <v/>
      </c>
      <c r="DK133" s="370" t="str">
        <f ca="1">+IF(OFFSET('Sanitation Data'!$I$29,0,10*ROW('Sanitation Data'!I127))="","",OFFSET('Sanitation Data'!$I$29,0,10*ROW('Sanitation Data'!I127)))</f>
        <v/>
      </c>
      <c r="DL133" s="370" t="str">
        <f ca="1">+IF(OFFSET('Sanitation Data'!$I$30,0,10*ROW('Sanitation Data'!I127))="","",OFFSET('Sanitation Data'!$I$30,0,10*ROW('Sanitation Data'!I127)))</f>
        <v/>
      </c>
      <c r="DM133" s="370" t="str">
        <f ca="1">+IF(OFFSET('Sanitation Data'!$I$31,0,10*ROW('Sanitation Data'!I127))="","",OFFSET('Sanitation Data'!$I$31,0,10*ROW('Sanitation Data'!I127)))</f>
        <v/>
      </c>
      <c r="DN133" s="370" t="str">
        <f ca="1">+IF(OFFSET('Sanitation Data'!$I$32,0,10*ROW('Sanitation Data'!I127))="","",OFFSET('Sanitation Data'!$I$32,0,10*ROW('Sanitation Data'!I127)))</f>
        <v/>
      </c>
      <c r="DO133" s="370" t="str">
        <f ca="1">+IF(OFFSET('Hygiene Data'!$D$11,0,10*ROW('Hygiene Data'!D127))="","",OFFSET('Hygiene Data'!$D$11,0,10*ROW('Hygiene Data'!D127)))</f>
        <v/>
      </c>
      <c r="DP133" s="370" t="str">
        <f ca="1">+IF(OFFSET('Hygiene Data'!$D$12,0,10*ROW('Hygiene Data'!D127))="","",OFFSET('Hygiene Data'!$D$12,0,10*ROW('Hygiene Data'!D127)))</f>
        <v/>
      </c>
      <c r="DQ133" s="370" t="str">
        <f ca="1">+IF(OFFSET('Hygiene Data'!$D$13,0,10*ROW('Hygiene Data'!D127))="","",OFFSET('Hygiene Data'!$D$13,0,10*ROW('Hygiene Data'!D127)))</f>
        <v/>
      </c>
      <c r="DR133" s="370" t="str">
        <f ca="1">+IF(OFFSET('Hygiene Data'!$E$11,0,10*ROW('Hygiene Data'!E127))="","",OFFSET('Hygiene Data'!$E$11,0,10*ROW('Hygiene Data'!E127)))</f>
        <v/>
      </c>
      <c r="DS133" s="370" t="str">
        <f ca="1">+IF(OFFSET('Hygiene Data'!$E$12,0,10*ROW('Hygiene Data'!E127))="","",OFFSET('Hygiene Data'!$E$12,0,10*ROW('Hygiene Data'!E127)))</f>
        <v/>
      </c>
      <c r="DT133" s="370" t="str">
        <f ca="1">+IF(OFFSET('Hygiene Data'!$E$13,0,10*ROW('Hygiene Data'!E127))="","",OFFSET('Hygiene Data'!$E$13,0,10*ROW('Hygiene Data'!E127)))</f>
        <v/>
      </c>
      <c r="DU133" s="370" t="str">
        <f ca="1">+IF(OFFSET('Hygiene Data'!$F$11,0,10*ROW('Hygiene Data'!F127))="","",OFFSET('Hygiene Data'!$F$11,0,10*ROW('Hygiene Data'!F127)))</f>
        <v/>
      </c>
      <c r="DV133" s="370" t="str">
        <f ca="1">+IF(OFFSET('Hygiene Data'!$F$12,0,10*ROW('Hygiene Data'!F127))="","",OFFSET('Hygiene Data'!$F$12,0,10*ROW('Hygiene Data'!F127)))</f>
        <v/>
      </c>
      <c r="DW133" s="370" t="str">
        <f ca="1">+IF(OFFSET('Hygiene Data'!$F$13,0,10*ROW('Hygiene Data'!F127))="","",OFFSET('Hygiene Data'!$F$13,0,10*ROW('Hygiene Data'!F127)))</f>
        <v/>
      </c>
      <c r="DX133" s="370" t="str">
        <f ca="1">+IF(OFFSET('Hygiene Data'!$G$11,0,10*ROW('Hygiene Data'!G127))="","",OFFSET('Hygiene Data'!$G$11,0,10*ROW('Hygiene Data'!G127)))</f>
        <v/>
      </c>
      <c r="DY133" s="370" t="str">
        <f ca="1">+IF(OFFSET('Hygiene Data'!$G$12,0,10*ROW('Hygiene Data'!G127))="","",OFFSET('Hygiene Data'!$G$12,0,10*ROW('Hygiene Data'!G127)))</f>
        <v/>
      </c>
      <c r="DZ133" s="370" t="str">
        <f ca="1">+IF(OFFSET('Hygiene Data'!$G$13,0,10*ROW('Hygiene Data'!G127))="","",OFFSET('Hygiene Data'!$G$13,0,10*ROW('Hygiene Data'!G127)))</f>
        <v/>
      </c>
      <c r="EA133" s="370" t="str">
        <f ca="1">+IF(OFFSET('Hygiene Data'!$H$11,0,10*ROW('Hygiene Data'!H127))="","",OFFSET('Hygiene Data'!$H$11,0,10*ROW('Hygiene Data'!H127)))</f>
        <v/>
      </c>
      <c r="EB133" s="370" t="str">
        <f ca="1">+IF(OFFSET('Hygiene Data'!$H$12,0,10*ROW('Hygiene Data'!H127))="","",OFFSET('Hygiene Data'!$H$12,0,10*ROW('Hygiene Data'!H127)))</f>
        <v/>
      </c>
      <c r="EC133" s="370" t="str">
        <f ca="1">+IF(OFFSET('Hygiene Data'!$H$13,0,10*ROW('Hygiene Data'!H127))="","",OFFSET('Hygiene Data'!$H$13,0,10*ROW('Hygiene Data'!H127)))</f>
        <v/>
      </c>
      <c r="ED133" s="370" t="str">
        <f ca="1">+IF(OFFSET('Hygiene Data'!$I$11,0,10*ROW('Hygiene Data'!I127))="","",OFFSET('Hygiene Data'!$I$11,0,10*ROW('Hygiene Data'!I127)))</f>
        <v/>
      </c>
      <c r="EE133" s="370" t="str">
        <f ca="1">+IF(OFFSET('Hygiene Data'!$I$12,0,10*ROW('Hygiene Data'!I127))="","",OFFSET('Hygiene Data'!$I$12,0,10*ROW('Hygiene Data'!I127)))</f>
        <v/>
      </c>
      <c r="EF133" s="370" t="str">
        <f ca="1">+IF(OFFSET('Hygiene Data'!$I$13,0,10*ROW('Hygiene Data'!I127))="","",OFFSET('Hygiene Data'!$I$13,0,10*ROW('Hygiene Data'!I127)))</f>
        <v/>
      </c>
    </row>
    <row r="134" spans="1:136" x14ac:dyDescent="0.25">
      <c r="A134" s="479" t="str">
        <f ca="1">+IF(OFFSET('Water Data'!$B$2,0,10*ROW('Water Data'!E128))="","",OFFSET('Water Data'!$B$2,0,10*ROW('Water Data'!E128)))</f>
        <v/>
      </c>
      <c r="B134" s="47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6" t="str">
        <f t="shared" ca="1" si="1"/>
        <v/>
      </c>
      <c r="D134" s="50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0" t="str">
        <f ca="1">+IF(OFFSET('Water Data'!$D$27,0,10*ROW('Water Data'!D128))="","",OFFSET('Water Data'!$D$27,0,10*ROW('Water Data'!D128)))</f>
        <v/>
      </c>
      <c r="BT134" s="370" t="str">
        <f ca="1">+IF(OFFSET('Water Data'!$D$28,0,10*ROW('Water Data'!D128))="","",OFFSET('Water Data'!$D$28,0,10*ROW('Water Data'!D128)))</f>
        <v/>
      </c>
      <c r="BU134" s="370" t="str">
        <f ca="1">+IF(OFFSET('Water Data'!$D$29,0,10*ROW('Water Data'!D128))="","",OFFSET('Water Data'!$D$29,0,10*ROW('Water Data'!D128)))</f>
        <v/>
      </c>
      <c r="BV134" s="370" t="str">
        <f ca="1">+IF(OFFSET('Water Data'!$E$27,0,10*ROW('Water Data'!E128))="","",OFFSET('Water Data'!$E$27,0,10*ROW('Water Data'!E128)))</f>
        <v/>
      </c>
      <c r="BW134" s="370" t="str">
        <f ca="1">+IF(OFFSET('Water Data'!$E$28,0,10*ROW('Water Data'!E128))="","",OFFSET('Water Data'!$E$28,0,10*ROW('Water Data'!E128)))</f>
        <v/>
      </c>
      <c r="BX134" s="370" t="str">
        <f ca="1">+IF(OFFSET('Water Data'!$E$29,0,10*ROW('Water Data'!E128))="","",OFFSET('Water Data'!$E$29,0,10*ROW('Water Data'!E128)))</f>
        <v/>
      </c>
      <c r="BY134" s="370" t="str">
        <f ca="1">+IF(OFFSET('Water Data'!$F$27,0,10*ROW('Water Data'!F128))="","",OFFSET('Water Data'!$F$27,0,10*ROW('Water Data'!F128)))</f>
        <v/>
      </c>
      <c r="BZ134" s="370" t="str">
        <f ca="1">+IF(OFFSET('Water Data'!$F$28,0,10*ROW('Water Data'!F128))="","",OFFSET('Water Data'!$F$28,0,10*ROW('Water Data'!F128)))</f>
        <v/>
      </c>
      <c r="CA134" s="370" t="str">
        <f ca="1">+IF(OFFSET('Water Data'!$F$29,0,10*ROW('Water Data'!F128))="","",OFFSET('Water Data'!$F$29,0,10*ROW('Water Data'!F128)))</f>
        <v/>
      </c>
      <c r="CB134" s="370" t="str">
        <f ca="1">+IF(OFFSET('Water Data'!$G$27,0,10*ROW('Water Data'!G128))="","",OFFSET('Water Data'!$G$27,0,10*ROW('Water Data'!G128)))</f>
        <v/>
      </c>
      <c r="CC134" s="370" t="str">
        <f ca="1">+IF(OFFSET('Water Data'!$G$28,0,10*ROW('Water Data'!G128))="","",OFFSET('Water Data'!$G$28,0,10*ROW('Water Data'!G128)))</f>
        <v/>
      </c>
      <c r="CD134" s="370" t="str">
        <f ca="1">+IF(OFFSET('Water Data'!$G$29,0,10*ROW('Water Data'!G128))="","",OFFSET('Water Data'!$G$29,0,10*ROW('Water Data'!G128)))</f>
        <v/>
      </c>
      <c r="CE134" s="370" t="str">
        <f ca="1">+IF(OFFSET('Water Data'!$H$27,0,10*ROW('Water Data'!H128))="","",OFFSET('Water Data'!$H$27,0,10*ROW('Water Data'!H128)))</f>
        <v/>
      </c>
      <c r="CF134" s="370" t="str">
        <f ca="1">+IF(OFFSET('Water Data'!$H$28,0,10*ROW('Water Data'!H128))="","",OFFSET('Water Data'!$H$28,0,10*ROW('Water Data'!H128)))</f>
        <v/>
      </c>
      <c r="CG134" s="370" t="str">
        <f ca="1">+IF(OFFSET('Water Data'!$H$29,0,10*ROW('Water Data'!H128))="","",OFFSET('Water Data'!$H$29,0,10*ROW('Water Data'!H128)))</f>
        <v/>
      </c>
      <c r="CH134" s="370" t="str">
        <f ca="1">+IF(OFFSET('Water Data'!$I$27,0,10*ROW('Water Data'!I128))="","",OFFSET('Water Data'!$I$27,0,10*ROW('Water Data'!I128)))</f>
        <v/>
      </c>
      <c r="CI134" s="370" t="str">
        <f ca="1">+IF(OFFSET('Water Data'!$I$28,0,10*ROW('Water Data'!I128))="","",OFFSET('Water Data'!$I$28,0,10*ROW('Water Data'!I128)))</f>
        <v/>
      </c>
      <c r="CJ134" s="370" t="str">
        <f ca="1">+IF(OFFSET('Water Data'!$I$29,0,10*ROW('Water Data'!I128))="","",OFFSET('Water Data'!$I$29,0,10*ROW('Water Data'!I128)))</f>
        <v/>
      </c>
      <c r="CK134" s="370" t="str">
        <f ca="1">+IF(OFFSET('Sanitation Data'!$D$28,0,10*ROW('Sanitation Data'!D128))="","",OFFSET('Sanitation Data'!$D$28,0,10*ROW('Sanitation Data'!D128)))</f>
        <v/>
      </c>
      <c r="CL134" s="370" t="str">
        <f ca="1">+IF(OFFSET('Sanitation Data'!$D$29,0,10*ROW('Sanitation Data'!D128))="","",OFFSET('Sanitation Data'!$D$29,0,10*ROW('Sanitation Data'!D128)))</f>
        <v/>
      </c>
      <c r="CM134" s="370" t="str">
        <f ca="1">+IF(OFFSET('Sanitation Data'!$D$30,0,10*ROW('Sanitation Data'!D128))="","",OFFSET('Sanitation Data'!$D$30,0,10*ROW('Sanitation Data'!D128)))</f>
        <v/>
      </c>
      <c r="CN134" s="370" t="str">
        <f ca="1">+IF(OFFSET('Sanitation Data'!$D$31,0,10*ROW('Sanitation Data'!D128))="","",OFFSET('Sanitation Data'!$D$31,0,10*ROW('Sanitation Data'!D128)))</f>
        <v/>
      </c>
      <c r="CO134" s="370" t="str">
        <f ca="1">+IF(OFFSET('Sanitation Data'!$D$32,0,10*ROW('Sanitation Data'!D128))="","",OFFSET('Sanitation Data'!$D$32,0,10*ROW('Sanitation Data'!D128)))</f>
        <v/>
      </c>
      <c r="CP134" s="370" t="str">
        <f ca="1">+IF(OFFSET('Sanitation Data'!$E$28,0,10*ROW('Sanitation Data'!E128))="","",OFFSET('Sanitation Data'!$E$28,0,10*ROW('Sanitation Data'!E128)))</f>
        <v/>
      </c>
      <c r="CQ134" s="370" t="str">
        <f ca="1">+IF(OFFSET('Sanitation Data'!$E$29,0,10*ROW('Sanitation Data'!E128))="","",OFFSET('Sanitation Data'!$E$29,0,10*ROW('Sanitation Data'!E128)))</f>
        <v/>
      </c>
      <c r="CR134" s="370" t="str">
        <f ca="1">+IF(OFFSET('Sanitation Data'!$E$30,0,10*ROW('Sanitation Data'!E128))="","",OFFSET('Sanitation Data'!$E$30,0,10*ROW('Sanitation Data'!E128)))</f>
        <v/>
      </c>
      <c r="CS134" s="370" t="str">
        <f ca="1">+IF(OFFSET('Sanitation Data'!$E$31,0,10*ROW('Sanitation Data'!E128))="","",OFFSET('Sanitation Data'!$E$31,0,10*ROW('Sanitation Data'!E128)))</f>
        <v/>
      </c>
      <c r="CT134" s="370" t="str">
        <f ca="1">+IF(OFFSET('Sanitation Data'!$E$32,0,10*ROW('Sanitation Data'!E128))="","",OFFSET('Sanitation Data'!$E$32,0,10*ROW('Sanitation Data'!E128)))</f>
        <v/>
      </c>
      <c r="CU134" s="370" t="str">
        <f ca="1">+IF(OFFSET('Sanitation Data'!$F$28,0,10*ROW('Sanitation Data'!F128))="","",OFFSET('Sanitation Data'!$F$28,0,10*ROW('Sanitation Data'!F128)))</f>
        <v/>
      </c>
      <c r="CV134" s="370" t="str">
        <f ca="1">+IF(OFFSET('Sanitation Data'!$F$29,0,10*ROW('Sanitation Data'!F128))="","",OFFSET('Sanitation Data'!$F$29,0,10*ROW('Sanitation Data'!F128)))</f>
        <v/>
      </c>
      <c r="CW134" s="370" t="str">
        <f ca="1">+IF(OFFSET('Sanitation Data'!$F$30,0,10*ROW('Sanitation Data'!F128))="","",OFFSET('Sanitation Data'!$F$30,0,10*ROW('Sanitation Data'!F128)))</f>
        <v/>
      </c>
      <c r="CX134" s="370" t="str">
        <f ca="1">+IF(OFFSET('Sanitation Data'!$F$31,0,10*ROW('Sanitation Data'!F128))="","",OFFSET('Sanitation Data'!$F$31,0,10*ROW('Sanitation Data'!F128)))</f>
        <v/>
      </c>
      <c r="CY134" s="370" t="str">
        <f ca="1">+IF(OFFSET('Sanitation Data'!$F$32,0,10*ROW('Sanitation Data'!F128))="","",OFFSET('Sanitation Data'!$F$32,0,10*ROW('Sanitation Data'!F128)))</f>
        <v/>
      </c>
      <c r="CZ134" s="370" t="str">
        <f ca="1">+IF(OFFSET('Sanitation Data'!$G$28,0,10*ROW('Sanitation Data'!G128))="","",OFFSET('Sanitation Data'!$G$28,0,10*ROW('Sanitation Data'!G128)))</f>
        <v/>
      </c>
      <c r="DA134" s="370" t="str">
        <f ca="1">+IF(OFFSET('Sanitation Data'!$G$29,0,10*ROW('Sanitation Data'!G128))="","",OFFSET('Sanitation Data'!$G$29,0,10*ROW('Sanitation Data'!G128)))</f>
        <v/>
      </c>
      <c r="DB134" s="370" t="str">
        <f ca="1">+IF(OFFSET('Sanitation Data'!$G$30,0,10*ROW('Sanitation Data'!G128))="","",OFFSET('Sanitation Data'!$G$30,0,10*ROW('Sanitation Data'!G128)))</f>
        <v/>
      </c>
      <c r="DC134" s="370" t="str">
        <f ca="1">+IF(OFFSET('Sanitation Data'!$G$31,0,10*ROW('Sanitation Data'!G128))="","",OFFSET('Sanitation Data'!$G$31,0,10*ROW('Sanitation Data'!G128)))</f>
        <v/>
      </c>
      <c r="DD134" s="370" t="str">
        <f ca="1">+IF(OFFSET('Sanitation Data'!$G$32,0,10*ROW('Sanitation Data'!G128))="","",OFFSET('Sanitation Data'!$G$32,0,10*ROW('Sanitation Data'!G128)))</f>
        <v/>
      </c>
      <c r="DE134" s="370" t="str">
        <f ca="1">+IF(OFFSET('Sanitation Data'!$H$28,0,10*ROW('Sanitation Data'!H128))="","",OFFSET('Sanitation Data'!$H$28,0,10*ROW('Sanitation Data'!H128)))</f>
        <v/>
      </c>
      <c r="DF134" s="370" t="str">
        <f ca="1">+IF(OFFSET('Sanitation Data'!$H$29,0,10*ROW('Sanitation Data'!H128))="","",OFFSET('Sanitation Data'!$H$29,0,10*ROW('Sanitation Data'!H128)))</f>
        <v/>
      </c>
      <c r="DG134" s="370" t="str">
        <f ca="1">+IF(OFFSET('Sanitation Data'!$H$30,0,10*ROW('Sanitation Data'!H128))="","",OFFSET('Sanitation Data'!$H$30,0,10*ROW('Sanitation Data'!H128)))</f>
        <v/>
      </c>
      <c r="DH134" s="370" t="str">
        <f ca="1">+IF(OFFSET('Sanitation Data'!$H$31,0,10*ROW('Sanitation Data'!H128))="","",OFFSET('Sanitation Data'!$H$31,0,10*ROW('Sanitation Data'!H128)))</f>
        <v/>
      </c>
      <c r="DI134" s="370" t="str">
        <f ca="1">+IF(OFFSET('Sanitation Data'!$H$32,0,10*ROW('Sanitation Data'!H128))="","",OFFSET('Sanitation Data'!$H$32,0,10*ROW('Sanitation Data'!H128)))</f>
        <v/>
      </c>
      <c r="DJ134" s="370" t="str">
        <f ca="1">+IF(OFFSET('Sanitation Data'!$I$28,0,10*ROW('Sanitation Data'!I128))="","",OFFSET('Sanitation Data'!$I$28,0,10*ROW('Sanitation Data'!I128)))</f>
        <v/>
      </c>
      <c r="DK134" s="370" t="str">
        <f ca="1">+IF(OFFSET('Sanitation Data'!$I$29,0,10*ROW('Sanitation Data'!I128))="","",OFFSET('Sanitation Data'!$I$29,0,10*ROW('Sanitation Data'!I128)))</f>
        <v/>
      </c>
      <c r="DL134" s="370" t="str">
        <f ca="1">+IF(OFFSET('Sanitation Data'!$I$30,0,10*ROW('Sanitation Data'!I128))="","",OFFSET('Sanitation Data'!$I$30,0,10*ROW('Sanitation Data'!I128)))</f>
        <v/>
      </c>
      <c r="DM134" s="370" t="str">
        <f ca="1">+IF(OFFSET('Sanitation Data'!$I$31,0,10*ROW('Sanitation Data'!I128))="","",OFFSET('Sanitation Data'!$I$31,0,10*ROW('Sanitation Data'!I128)))</f>
        <v/>
      </c>
      <c r="DN134" s="370" t="str">
        <f ca="1">+IF(OFFSET('Sanitation Data'!$I$32,0,10*ROW('Sanitation Data'!I128))="","",OFFSET('Sanitation Data'!$I$32,0,10*ROW('Sanitation Data'!I128)))</f>
        <v/>
      </c>
      <c r="DO134" s="370" t="str">
        <f ca="1">+IF(OFFSET('Hygiene Data'!$D$11,0,10*ROW('Hygiene Data'!D128))="","",OFFSET('Hygiene Data'!$D$11,0,10*ROW('Hygiene Data'!D128)))</f>
        <v/>
      </c>
      <c r="DP134" s="370" t="str">
        <f ca="1">+IF(OFFSET('Hygiene Data'!$D$12,0,10*ROW('Hygiene Data'!D128))="","",OFFSET('Hygiene Data'!$D$12,0,10*ROW('Hygiene Data'!D128)))</f>
        <v/>
      </c>
      <c r="DQ134" s="370" t="str">
        <f ca="1">+IF(OFFSET('Hygiene Data'!$D$13,0,10*ROW('Hygiene Data'!D128))="","",OFFSET('Hygiene Data'!$D$13,0,10*ROW('Hygiene Data'!D128)))</f>
        <v/>
      </c>
      <c r="DR134" s="370" t="str">
        <f ca="1">+IF(OFFSET('Hygiene Data'!$E$11,0,10*ROW('Hygiene Data'!E128))="","",OFFSET('Hygiene Data'!$E$11,0,10*ROW('Hygiene Data'!E128)))</f>
        <v/>
      </c>
      <c r="DS134" s="370" t="str">
        <f ca="1">+IF(OFFSET('Hygiene Data'!$E$12,0,10*ROW('Hygiene Data'!E128))="","",OFFSET('Hygiene Data'!$E$12,0,10*ROW('Hygiene Data'!E128)))</f>
        <v/>
      </c>
      <c r="DT134" s="370" t="str">
        <f ca="1">+IF(OFFSET('Hygiene Data'!$E$13,0,10*ROW('Hygiene Data'!E128))="","",OFFSET('Hygiene Data'!$E$13,0,10*ROW('Hygiene Data'!E128)))</f>
        <v/>
      </c>
      <c r="DU134" s="370" t="str">
        <f ca="1">+IF(OFFSET('Hygiene Data'!$F$11,0,10*ROW('Hygiene Data'!F128))="","",OFFSET('Hygiene Data'!$F$11,0,10*ROW('Hygiene Data'!F128)))</f>
        <v/>
      </c>
      <c r="DV134" s="370" t="str">
        <f ca="1">+IF(OFFSET('Hygiene Data'!$F$12,0,10*ROW('Hygiene Data'!F128))="","",OFFSET('Hygiene Data'!$F$12,0,10*ROW('Hygiene Data'!F128)))</f>
        <v/>
      </c>
      <c r="DW134" s="370" t="str">
        <f ca="1">+IF(OFFSET('Hygiene Data'!$F$13,0,10*ROW('Hygiene Data'!F128))="","",OFFSET('Hygiene Data'!$F$13,0,10*ROW('Hygiene Data'!F128)))</f>
        <v/>
      </c>
      <c r="DX134" s="370" t="str">
        <f ca="1">+IF(OFFSET('Hygiene Data'!$G$11,0,10*ROW('Hygiene Data'!G128))="","",OFFSET('Hygiene Data'!$G$11,0,10*ROW('Hygiene Data'!G128)))</f>
        <v/>
      </c>
      <c r="DY134" s="370" t="str">
        <f ca="1">+IF(OFFSET('Hygiene Data'!$G$12,0,10*ROW('Hygiene Data'!G128))="","",OFFSET('Hygiene Data'!$G$12,0,10*ROW('Hygiene Data'!G128)))</f>
        <v/>
      </c>
      <c r="DZ134" s="370" t="str">
        <f ca="1">+IF(OFFSET('Hygiene Data'!$G$13,0,10*ROW('Hygiene Data'!G128))="","",OFFSET('Hygiene Data'!$G$13,0,10*ROW('Hygiene Data'!G128)))</f>
        <v/>
      </c>
      <c r="EA134" s="370" t="str">
        <f ca="1">+IF(OFFSET('Hygiene Data'!$H$11,0,10*ROW('Hygiene Data'!H128))="","",OFFSET('Hygiene Data'!$H$11,0,10*ROW('Hygiene Data'!H128)))</f>
        <v/>
      </c>
      <c r="EB134" s="370" t="str">
        <f ca="1">+IF(OFFSET('Hygiene Data'!$H$12,0,10*ROW('Hygiene Data'!H128))="","",OFFSET('Hygiene Data'!$H$12,0,10*ROW('Hygiene Data'!H128)))</f>
        <v/>
      </c>
      <c r="EC134" s="370" t="str">
        <f ca="1">+IF(OFFSET('Hygiene Data'!$H$13,0,10*ROW('Hygiene Data'!H128))="","",OFFSET('Hygiene Data'!$H$13,0,10*ROW('Hygiene Data'!H128)))</f>
        <v/>
      </c>
      <c r="ED134" s="370" t="str">
        <f ca="1">+IF(OFFSET('Hygiene Data'!$I$11,0,10*ROW('Hygiene Data'!I128))="","",OFFSET('Hygiene Data'!$I$11,0,10*ROW('Hygiene Data'!I128)))</f>
        <v/>
      </c>
      <c r="EE134" s="370" t="str">
        <f ca="1">+IF(OFFSET('Hygiene Data'!$I$12,0,10*ROW('Hygiene Data'!I128))="","",OFFSET('Hygiene Data'!$I$12,0,10*ROW('Hygiene Data'!I128)))</f>
        <v/>
      </c>
      <c r="EF134" s="370" t="str">
        <f ca="1">+IF(OFFSET('Hygiene Data'!$I$13,0,10*ROW('Hygiene Data'!I128))="","",OFFSET('Hygiene Data'!$I$13,0,10*ROW('Hygiene Data'!I128)))</f>
        <v/>
      </c>
    </row>
    <row r="135" spans="1:136" x14ac:dyDescent="0.25">
      <c r="A135" s="479" t="str">
        <f ca="1">+IF(OFFSET('Water Data'!$B$2,0,10*ROW('Water Data'!E129))="","",OFFSET('Water Data'!$B$2,0,10*ROW('Water Data'!E129)))</f>
        <v/>
      </c>
      <c r="B135" s="47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6" t="str">
        <f t="shared" ref="C135:C198" ca="1" si="2">+IF(ISNUMBER(VALUE(MID(A135,5,4))), VALUE(MID(A135, 5,4)),"")</f>
        <v/>
      </c>
      <c r="D135" s="50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0" t="str">
        <f ca="1">+IF(OFFSET('Water Data'!$D$27,0,10*ROW('Water Data'!D129))="","",OFFSET('Water Data'!$D$27,0,10*ROW('Water Data'!D129)))</f>
        <v/>
      </c>
      <c r="BT135" s="370" t="str">
        <f ca="1">+IF(OFFSET('Water Data'!$D$28,0,10*ROW('Water Data'!D129))="","",OFFSET('Water Data'!$D$28,0,10*ROW('Water Data'!D129)))</f>
        <v/>
      </c>
      <c r="BU135" s="370" t="str">
        <f ca="1">+IF(OFFSET('Water Data'!$D$29,0,10*ROW('Water Data'!D129))="","",OFFSET('Water Data'!$D$29,0,10*ROW('Water Data'!D129)))</f>
        <v/>
      </c>
      <c r="BV135" s="370" t="str">
        <f ca="1">+IF(OFFSET('Water Data'!$E$27,0,10*ROW('Water Data'!E129))="","",OFFSET('Water Data'!$E$27,0,10*ROW('Water Data'!E129)))</f>
        <v/>
      </c>
      <c r="BW135" s="370" t="str">
        <f ca="1">+IF(OFFSET('Water Data'!$E$28,0,10*ROW('Water Data'!E129))="","",OFFSET('Water Data'!$E$28,0,10*ROW('Water Data'!E129)))</f>
        <v/>
      </c>
      <c r="BX135" s="370" t="str">
        <f ca="1">+IF(OFFSET('Water Data'!$E$29,0,10*ROW('Water Data'!E129))="","",OFFSET('Water Data'!$E$29,0,10*ROW('Water Data'!E129)))</f>
        <v/>
      </c>
      <c r="BY135" s="370" t="str">
        <f ca="1">+IF(OFFSET('Water Data'!$F$27,0,10*ROW('Water Data'!F129))="","",OFFSET('Water Data'!$F$27,0,10*ROW('Water Data'!F129)))</f>
        <v/>
      </c>
      <c r="BZ135" s="370" t="str">
        <f ca="1">+IF(OFFSET('Water Data'!$F$28,0,10*ROW('Water Data'!F129))="","",OFFSET('Water Data'!$F$28,0,10*ROW('Water Data'!F129)))</f>
        <v/>
      </c>
      <c r="CA135" s="370" t="str">
        <f ca="1">+IF(OFFSET('Water Data'!$F$29,0,10*ROW('Water Data'!F129))="","",OFFSET('Water Data'!$F$29,0,10*ROW('Water Data'!F129)))</f>
        <v/>
      </c>
      <c r="CB135" s="370" t="str">
        <f ca="1">+IF(OFFSET('Water Data'!$G$27,0,10*ROW('Water Data'!G129))="","",OFFSET('Water Data'!$G$27,0,10*ROW('Water Data'!G129)))</f>
        <v/>
      </c>
      <c r="CC135" s="370" t="str">
        <f ca="1">+IF(OFFSET('Water Data'!$G$28,0,10*ROW('Water Data'!G129))="","",OFFSET('Water Data'!$G$28,0,10*ROW('Water Data'!G129)))</f>
        <v/>
      </c>
      <c r="CD135" s="370" t="str">
        <f ca="1">+IF(OFFSET('Water Data'!$G$29,0,10*ROW('Water Data'!G129))="","",OFFSET('Water Data'!$G$29,0,10*ROW('Water Data'!G129)))</f>
        <v/>
      </c>
      <c r="CE135" s="370" t="str">
        <f ca="1">+IF(OFFSET('Water Data'!$H$27,0,10*ROW('Water Data'!H129))="","",OFFSET('Water Data'!$H$27,0,10*ROW('Water Data'!H129)))</f>
        <v/>
      </c>
      <c r="CF135" s="370" t="str">
        <f ca="1">+IF(OFFSET('Water Data'!$H$28,0,10*ROW('Water Data'!H129))="","",OFFSET('Water Data'!$H$28,0,10*ROW('Water Data'!H129)))</f>
        <v/>
      </c>
      <c r="CG135" s="370" t="str">
        <f ca="1">+IF(OFFSET('Water Data'!$H$29,0,10*ROW('Water Data'!H129))="","",OFFSET('Water Data'!$H$29,0,10*ROW('Water Data'!H129)))</f>
        <v/>
      </c>
      <c r="CH135" s="370" t="str">
        <f ca="1">+IF(OFFSET('Water Data'!$I$27,0,10*ROW('Water Data'!I129))="","",OFFSET('Water Data'!$I$27,0,10*ROW('Water Data'!I129)))</f>
        <v/>
      </c>
      <c r="CI135" s="370" t="str">
        <f ca="1">+IF(OFFSET('Water Data'!$I$28,0,10*ROW('Water Data'!I129))="","",OFFSET('Water Data'!$I$28,0,10*ROW('Water Data'!I129)))</f>
        <v/>
      </c>
      <c r="CJ135" s="370" t="str">
        <f ca="1">+IF(OFFSET('Water Data'!$I$29,0,10*ROW('Water Data'!I129))="","",OFFSET('Water Data'!$I$29,0,10*ROW('Water Data'!I129)))</f>
        <v/>
      </c>
      <c r="CK135" s="370" t="str">
        <f ca="1">+IF(OFFSET('Sanitation Data'!$D$28,0,10*ROW('Sanitation Data'!D129))="","",OFFSET('Sanitation Data'!$D$28,0,10*ROW('Sanitation Data'!D129)))</f>
        <v/>
      </c>
      <c r="CL135" s="370" t="str">
        <f ca="1">+IF(OFFSET('Sanitation Data'!$D$29,0,10*ROW('Sanitation Data'!D129))="","",OFFSET('Sanitation Data'!$D$29,0,10*ROW('Sanitation Data'!D129)))</f>
        <v/>
      </c>
      <c r="CM135" s="370" t="str">
        <f ca="1">+IF(OFFSET('Sanitation Data'!$D$30,0,10*ROW('Sanitation Data'!D129))="","",OFFSET('Sanitation Data'!$D$30,0,10*ROW('Sanitation Data'!D129)))</f>
        <v/>
      </c>
      <c r="CN135" s="370" t="str">
        <f ca="1">+IF(OFFSET('Sanitation Data'!$D$31,0,10*ROW('Sanitation Data'!D129))="","",OFFSET('Sanitation Data'!$D$31,0,10*ROW('Sanitation Data'!D129)))</f>
        <v/>
      </c>
      <c r="CO135" s="370" t="str">
        <f ca="1">+IF(OFFSET('Sanitation Data'!$D$32,0,10*ROW('Sanitation Data'!D129))="","",OFFSET('Sanitation Data'!$D$32,0,10*ROW('Sanitation Data'!D129)))</f>
        <v/>
      </c>
      <c r="CP135" s="370" t="str">
        <f ca="1">+IF(OFFSET('Sanitation Data'!$E$28,0,10*ROW('Sanitation Data'!E129))="","",OFFSET('Sanitation Data'!$E$28,0,10*ROW('Sanitation Data'!E129)))</f>
        <v/>
      </c>
      <c r="CQ135" s="370" t="str">
        <f ca="1">+IF(OFFSET('Sanitation Data'!$E$29,0,10*ROW('Sanitation Data'!E129))="","",OFFSET('Sanitation Data'!$E$29,0,10*ROW('Sanitation Data'!E129)))</f>
        <v/>
      </c>
      <c r="CR135" s="370" t="str">
        <f ca="1">+IF(OFFSET('Sanitation Data'!$E$30,0,10*ROW('Sanitation Data'!E129))="","",OFFSET('Sanitation Data'!$E$30,0,10*ROW('Sanitation Data'!E129)))</f>
        <v/>
      </c>
      <c r="CS135" s="370" t="str">
        <f ca="1">+IF(OFFSET('Sanitation Data'!$E$31,0,10*ROW('Sanitation Data'!E129))="","",OFFSET('Sanitation Data'!$E$31,0,10*ROW('Sanitation Data'!E129)))</f>
        <v/>
      </c>
      <c r="CT135" s="370" t="str">
        <f ca="1">+IF(OFFSET('Sanitation Data'!$E$32,0,10*ROW('Sanitation Data'!E129))="","",OFFSET('Sanitation Data'!$E$32,0,10*ROW('Sanitation Data'!E129)))</f>
        <v/>
      </c>
      <c r="CU135" s="370" t="str">
        <f ca="1">+IF(OFFSET('Sanitation Data'!$F$28,0,10*ROW('Sanitation Data'!F129))="","",OFFSET('Sanitation Data'!$F$28,0,10*ROW('Sanitation Data'!F129)))</f>
        <v/>
      </c>
      <c r="CV135" s="370" t="str">
        <f ca="1">+IF(OFFSET('Sanitation Data'!$F$29,0,10*ROW('Sanitation Data'!F129))="","",OFFSET('Sanitation Data'!$F$29,0,10*ROW('Sanitation Data'!F129)))</f>
        <v/>
      </c>
      <c r="CW135" s="370" t="str">
        <f ca="1">+IF(OFFSET('Sanitation Data'!$F$30,0,10*ROW('Sanitation Data'!F129))="","",OFFSET('Sanitation Data'!$F$30,0,10*ROW('Sanitation Data'!F129)))</f>
        <v/>
      </c>
      <c r="CX135" s="370" t="str">
        <f ca="1">+IF(OFFSET('Sanitation Data'!$F$31,0,10*ROW('Sanitation Data'!F129))="","",OFFSET('Sanitation Data'!$F$31,0,10*ROW('Sanitation Data'!F129)))</f>
        <v/>
      </c>
      <c r="CY135" s="370" t="str">
        <f ca="1">+IF(OFFSET('Sanitation Data'!$F$32,0,10*ROW('Sanitation Data'!F129))="","",OFFSET('Sanitation Data'!$F$32,0,10*ROW('Sanitation Data'!F129)))</f>
        <v/>
      </c>
      <c r="CZ135" s="370" t="str">
        <f ca="1">+IF(OFFSET('Sanitation Data'!$G$28,0,10*ROW('Sanitation Data'!G129))="","",OFFSET('Sanitation Data'!$G$28,0,10*ROW('Sanitation Data'!G129)))</f>
        <v/>
      </c>
      <c r="DA135" s="370" t="str">
        <f ca="1">+IF(OFFSET('Sanitation Data'!$G$29,0,10*ROW('Sanitation Data'!G129))="","",OFFSET('Sanitation Data'!$G$29,0,10*ROW('Sanitation Data'!G129)))</f>
        <v/>
      </c>
      <c r="DB135" s="370" t="str">
        <f ca="1">+IF(OFFSET('Sanitation Data'!$G$30,0,10*ROW('Sanitation Data'!G129))="","",OFFSET('Sanitation Data'!$G$30,0,10*ROW('Sanitation Data'!G129)))</f>
        <v/>
      </c>
      <c r="DC135" s="370" t="str">
        <f ca="1">+IF(OFFSET('Sanitation Data'!$G$31,0,10*ROW('Sanitation Data'!G129))="","",OFFSET('Sanitation Data'!$G$31,0,10*ROW('Sanitation Data'!G129)))</f>
        <v/>
      </c>
      <c r="DD135" s="370" t="str">
        <f ca="1">+IF(OFFSET('Sanitation Data'!$G$32,0,10*ROW('Sanitation Data'!G129))="","",OFFSET('Sanitation Data'!$G$32,0,10*ROW('Sanitation Data'!G129)))</f>
        <v/>
      </c>
      <c r="DE135" s="370" t="str">
        <f ca="1">+IF(OFFSET('Sanitation Data'!$H$28,0,10*ROW('Sanitation Data'!H129))="","",OFFSET('Sanitation Data'!$H$28,0,10*ROW('Sanitation Data'!H129)))</f>
        <v/>
      </c>
      <c r="DF135" s="370" t="str">
        <f ca="1">+IF(OFFSET('Sanitation Data'!$H$29,0,10*ROW('Sanitation Data'!H129))="","",OFFSET('Sanitation Data'!$H$29,0,10*ROW('Sanitation Data'!H129)))</f>
        <v/>
      </c>
      <c r="DG135" s="370" t="str">
        <f ca="1">+IF(OFFSET('Sanitation Data'!$H$30,0,10*ROW('Sanitation Data'!H129))="","",OFFSET('Sanitation Data'!$H$30,0,10*ROW('Sanitation Data'!H129)))</f>
        <v/>
      </c>
      <c r="DH135" s="370" t="str">
        <f ca="1">+IF(OFFSET('Sanitation Data'!$H$31,0,10*ROW('Sanitation Data'!H129))="","",OFFSET('Sanitation Data'!$H$31,0,10*ROW('Sanitation Data'!H129)))</f>
        <v/>
      </c>
      <c r="DI135" s="370" t="str">
        <f ca="1">+IF(OFFSET('Sanitation Data'!$H$32,0,10*ROW('Sanitation Data'!H129))="","",OFFSET('Sanitation Data'!$H$32,0,10*ROW('Sanitation Data'!H129)))</f>
        <v/>
      </c>
      <c r="DJ135" s="370" t="str">
        <f ca="1">+IF(OFFSET('Sanitation Data'!$I$28,0,10*ROW('Sanitation Data'!I129))="","",OFFSET('Sanitation Data'!$I$28,0,10*ROW('Sanitation Data'!I129)))</f>
        <v/>
      </c>
      <c r="DK135" s="370" t="str">
        <f ca="1">+IF(OFFSET('Sanitation Data'!$I$29,0,10*ROW('Sanitation Data'!I129))="","",OFFSET('Sanitation Data'!$I$29,0,10*ROW('Sanitation Data'!I129)))</f>
        <v/>
      </c>
      <c r="DL135" s="370" t="str">
        <f ca="1">+IF(OFFSET('Sanitation Data'!$I$30,0,10*ROW('Sanitation Data'!I129))="","",OFFSET('Sanitation Data'!$I$30,0,10*ROW('Sanitation Data'!I129)))</f>
        <v/>
      </c>
      <c r="DM135" s="370" t="str">
        <f ca="1">+IF(OFFSET('Sanitation Data'!$I$31,0,10*ROW('Sanitation Data'!I129))="","",OFFSET('Sanitation Data'!$I$31,0,10*ROW('Sanitation Data'!I129)))</f>
        <v/>
      </c>
      <c r="DN135" s="370" t="str">
        <f ca="1">+IF(OFFSET('Sanitation Data'!$I$32,0,10*ROW('Sanitation Data'!I129))="","",OFFSET('Sanitation Data'!$I$32,0,10*ROW('Sanitation Data'!I129)))</f>
        <v/>
      </c>
      <c r="DO135" s="370" t="str">
        <f ca="1">+IF(OFFSET('Hygiene Data'!$D$11,0,10*ROW('Hygiene Data'!D129))="","",OFFSET('Hygiene Data'!$D$11,0,10*ROW('Hygiene Data'!D129)))</f>
        <v/>
      </c>
      <c r="DP135" s="370" t="str">
        <f ca="1">+IF(OFFSET('Hygiene Data'!$D$12,0,10*ROW('Hygiene Data'!D129))="","",OFFSET('Hygiene Data'!$D$12,0,10*ROW('Hygiene Data'!D129)))</f>
        <v/>
      </c>
      <c r="DQ135" s="370" t="str">
        <f ca="1">+IF(OFFSET('Hygiene Data'!$D$13,0,10*ROW('Hygiene Data'!D129))="","",OFFSET('Hygiene Data'!$D$13,0,10*ROW('Hygiene Data'!D129)))</f>
        <v/>
      </c>
      <c r="DR135" s="370" t="str">
        <f ca="1">+IF(OFFSET('Hygiene Data'!$E$11,0,10*ROW('Hygiene Data'!E129))="","",OFFSET('Hygiene Data'!$E$11,0,10*ROW('Hygiene Data'!E129)))</f>
        <v/>
      </c>
      <c r="DS135" s="370" t="str">
        <f ca="1">+IF(OFFSET('Hygiene Data'!$E$12,0,10*ROW('Hygiene Data'!E129))="","",OFFSET('Hygiene Data'!$E$12,0,10*ROW('Hygiene Data'!E129)))</f>
        <v/>
      </c>
      <c r="DT135" s="370" t="str">
        <f ca="1">+IF(OFFSET('Hygiene Data'!$E$13,0,10*ROW('Hygiene Data'!E129))="","",OFFSET('Hygiene Data'!$E$13,0,10*ROW('Hygiene Data'!E129)))</f>
        <v/>
      </c>
      <c r="DU135" s="370" t="str">
        <f ca="1">+IF(OFFSET('Hygiene Data'!$F$11,0,10*ROW('Hygiene Data'!F129))="","",OFFSET('Hygiene Data'!$F$11,0,10*ROW('Hygiene Data'!F129)))</f>
        <v/>
      </c>
      <c r="DV135" s="370" t="str">
        <f ca="1">+IF(OFFSET('Hygiene Data'!$F$12,0,10*ROW('Hygiene Data'!F129))="","",OFFSET('Hygiene Data'!$F$12,0,10*ROW('Hygiene Data'!F129)))</f>
        <v/>
      </c>
      <c r="DW135" s="370" t="str">
        <f ca="1">+IF(OFFSET('Hygiene Data'!$F$13,0,10*ROW('Hygiene Data'!F129))="","",OFFSET('Hygiene Data'!$F$13,0,10*ROW('Hygiene Data'!F129)))</f>
        <v/>
      </c>
      <c r="DX135" s="370" t="str">
        <f ca="1">+IF(OFFSET('Hygiene Data'!$G$11,0,10*ROW('Hygiene Data'!G129))="","",OFFSET('Hygiene Data'!$G$11,0,10*ROW('Hygiene Data'!G129)))</f>
        <v/>
      </c>
      <c r="DY135" s="370" t="str">
        <f ca="1">+IF(OFFSET('Hygiene Data'!$G$12,0,10*ROW('Hygiene Data'!G129))="","",OFFSET('Hygiene Data'!$G$12,0,10*ROW('Hygiene Data'!G129)))</f>
        <v/>
      </c>
      <c r="DZ135" s="370" t="str">
        <f ca="1">+IF(OFFSET('Hygiene Data'!$G$13,0,10*ROW('Hygiene Data'!G129))="","",OFFSET('Hygiene Data'!$G$13,0,10*ROW('Hygiene Data'!G129)))</f>
        <v/>
      </c>
      <c r="EA135" s="370" t="str">
        <f ca="1">+IF(OFFSET('Hygiene Data'!$H$11,0,10*ROW('Hygiene Data'!H129))="","",OFFSET('Hygiene Data'!$H$11,0,10*ROW('Hygiene Data'!H129)))</f>
        <v/>
      </c>
      <c r="EB135" s="370" t="str">
        <f ca="1">+IF(OFFSET('Hygiene Data'!$H$12,0,10*ROW('Hygiene Data'!H129))="","",OFFSET('Hygiene Data'!$H$12,0,10*ROW('Hygiene Data'!H129)))</f>
        <v/>
      </c>
      <c r="EC135" s="370" t="str">
        <f ca="1">+IF(OFFSET('Hygiene Data'!$H$13,0,10*ROW('Hygiene Data'!H129))="","",OFFSET('Hygiene Data'!$H$13,0,10*ROW('Hygiene Data'!H129)))</f>
        <v/>
      </c>
      <c r="ED135" s="370" t="str">
        <f ca="1">+IF(OFFSET('Hygiene Data'!$I$11,0,10*ROW('Hygiene Data'!I129))="","",OFFSET('Hygiene Data'!$I$11,0,10*ROW('Hygiene Data'!I129)))</f>
        <v/>
      </c>
      <c r="EE135" s="370" t="str">
        <f ca="1">+IF(OFFSET('Hygiene Data'!$I$12,0,10*ROW('Hygiene Data'!I129))="","",OFFSET('Hygiene Data'!$I$12,0,10*ROW('Hygiene Data'!I129)))</f>
        <v/>
      </c>
      <c r="EF135" s="370" t="str">
        <f ca="1">+IF(OFFSET('Hygiene Data'!$I$13,0,10*ROW('Hygiene Data'!I129))="","",OFFSET('Hygiene Data'!$I$13,0,10*ROW('Hygiene Data'!I129)))</f>
        <v/>
      </c>
    </row>
    <row r="136" spans="1:136" x14ac:dyDescent="0.25">
      <c r="A136" s="479" t="str">
        <f ca="1">+IF(OFFSET('Water Data'!$B$2,0,10*ROW('Water Data'!E130))="","",OFFSET('Water Data'!$B$2,0,10*ROW('Water Data'!E130)))</f>
        <v/>
      </c>
      <c r="B136" s="47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6" t="str">
        <f t="shared" ca="1" si="2"/>
        <v/>
      </c>
      <c r="D136" s="50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0" t="str">
        <f ca="1">+IF(OFFSET('Water Data'!$D$27,0,10*ROW('Water Data'!D130))="","",OFFSET('Water Data'!$D$27,0,10*ROW('Water Data'!D130)))</f>
        <v/>
      </c>
      <c r="BT136" s="370" t="str">
        <f ca="1">+IF(OFFSET('Water Data'!$D$28,0,10*ROW('Water Data'!D130))="","",OFFSET('Water Data'!$D$28,0,10*ROW('Water Data'!D130)))</f>
        <v/>
      </c>
      <c r="BU136" s="370" t="str">
        <f ca="1">+IF(OFFSET('Water Data'!$D$29,0,10*ROW('Water Data'!D130))="","",OFFSET('Water Data'!$D$29,0,10*ROW('Water Data'!D130)))</f>
        <v/>
      </c>
      <c r="BV136" s="370" t="str">
        <f ca="1">+IF(OFFSET('Water Data'!$E$27,0,10*ROW('Water Data'!E130))="","",OFFSET('Water Data'!$E$27,0,10*ROW('Water Data'!E130)))</f>
        <v/>
      </c>
      <c r="BW136" s="370" t="str">
        <f ca="1">+IF(OFFSET('Water Data'!$E$28,0,10*ROW('Water Data'!E130))="","",OFFSET('Water Data'!$E$28,0,10*ROW('Water Data'!E130)))</f>
        <v/>
      </c>
      <c r="BX136" s="370" t="str">
        <f ca="1">+IF(OFFSET('Water Data'!$E$29,0,10*ROW('Water Data'!E130))="","",OFFSET('Water Data'!$E$29,0,10*ROW('Water Data'!E130)))</f>
        <v/>
      </c>
      <c r="BY136" s="370" t="str">
        <f ca="1">+IF(OFFSET('Water Data'!$F$27,0,10*ROW('Water Data'!F130))="","",OFFSET('Water Data'!$F$27,0,10*ROW('Water Data'!F130)))</f>
        <v/>
      </c>
      <c r="BZ136" s="370" t="str">
        <f ca="1">+IF(OFFSET('Water Data'!$F$28,0,10*ROW('Water Data'!F130))="","",OFFSET('Water Data'!$F$28,0,10*ROW('Water Data'!F130)))</f>
        <v/>
      </c>
      <c r="CA136" s="370" t="str">
        <f ca="1">+IF(OFFSET('Water Data'!$F$29,0,10*ROW('Water Data'!F130))="","",OFFSET('Water Data'!$F$29,0,10*ROW('Water Data'!F130)))</f>
        <v/>
      </c>
      <c r="CB136" s="370" t="str">
        <f ca="1">+IF(OFFSET('Water Data'!$G$27,0,10*ROW('Water Data'!G130))="","",OFFSET('Water Data'!$G$27,0,10*ROW('Water Data'!G130)))</f>
        <v/>
      </c>
      <c r="CC136" s="370" t="str">
        <f ca="1">+IF(OFFSET('Water Data'!$G$28,0,10*ROW('Water Data'!G130))="","",OFFSET('Water Data'!$G$28,0,10*ROW('Water Data'!G130)))</f>
        <v/>
      </c>
      <c r="CD136" s="370" t="str">
        <f ca="1">+IF(OFFSET('Water Data'!$G$29,0,10*ROW('Water Data'!G130))="","",OFFSET('Water Data'!$G$29,0,10*ROW('Water Data'!G130)))</f>
        <v/>
      </c>
      <c r="CE136" s="370" t="str">
        <f ca="1">+IF(OFFSET('Water Data'!$H$27,0,10*ROW('Water Data'!H130))="","",OFFSET('Water Data'!$H$27,0,10*ROW('Water Data'!H130)))</f>
        <v/>
      </c>
      <c r="CF136" s="370" t="str">
        <f ca="1">+IF(OFFSET('Water Data'!$H$28,0,10*ROW('Water Data'!H130))="","",OFFSET('Water Data'!$H$28,0,10*ROW('Water Data'!H130)))</f>
        <v/>
      </c>
      <c r="CG136" s="370" t="str">
        <f ca="1">+IF(OFFSET('Water Data'!$H$29,0,10*ROW('Water Data'!H130))="","",OFFSET('Water Data'!$H$29,0,10*ROW('Water Data'!H130)))</f>
        <v/>
      </c>
      <c r="CH136" s="370" t="str">
        <f ca="1">+IF(OFFSET('Water Data'!$I$27,0,10*ROW('Water Data'!I130))="","",OFFSET('Water Data'!$I$27,0,10*ROW('Water Data'!I130)))</f>
        <v/>
      </c>
      <c r="CI136" s="370" t="str">
        <f ca="1">+IF(OFFSET('Water Data'!$I$28,0,10*ROW('Water Data'!I130))="","",OFFSET('Water Data'!$I$28,0,10*ROW('Water Data'!I130)))</f>
        <v/>
      </c>
      <c r="CJ136" s="370" t="str">
        <f ca="1">+IF(OFFSET('Water Data'!$I$29,0,10*ROW('Water Data'!I130))="","",OFFSET('Water Data'!$I$29,0,10*ROW('Water Data'!I130)))</f>
        <v/>
      </c>
      <c r="CK136" s="370" t="str">
        <f ca="1">+IF(OFFSET('Sanitation Data'!$D$28,0,10*ROW('Sanitation Data'!D130))="","",OFFSET('Sanitation Data'!$D$28,0,10*ROW('Sanitation Data'!D130)))</f>
        <v/>
      </c>
      <c r="CL136" s="370" t="str">
        <f ca="1">+IF(OFFSET('Sanitation Data'!$D$29,0,10*ROW('Sanitation Data'!D130))="","",OFFSET('Sanitation Data'!$D$29,0,10*ROW('Sanitation Data'!D130)))</f>
        <v/>
      </c>
      <c r="CM136" s="370" t="str">
        <f ca="1">+IF(OFFSET('Sanitation Data'!$D$30,0,10*ROW('Sanitation Data'!D130))="","",OFFSET('Sanitation Data'!$D$30,0,10*ROW('Sanitation Data'!D130)))</f>
        <v/>
      </c>
      <c r="CN136" s="370" t="str">
        <f ca="1">+IF(OFFSET('Sanitation Data'!$D$31,0,10*ROW('Sanitation Data'!D130))="","",OFFSET('Sanitation Data'!$D$31,0,10*ROW('Sanitation Data'!D130)))</f>
        <v/>
      </c>
      <c r="CO136" s="370" t="str">
        <f ca="1">+IF(OFFSET('Sanitation Data'!$D$32,0,10*ROW('Sanitation Data'!D130))="","",OFFSET('Sanitation Data'!$D$32,0,10*ROW('Sanitation Data'!D130)))</f>
        <v/>
      </c>
      <c r="CP136" s="370" t="str">
        <f ca="1">+IF(OFFSET('Sanitation Data'!$E$28,0,10*ROW('Sanitation Data'!E130))="","",OFFSET('Sanitation Data'!$E$28,0,10*ROW('Sanitation Data'!E130)))</f>
        <v/>
      </c>
      <c r="CQ136" s="370" t="str">
        <f ca="1">+IF(OFFSET('Sanitation Data'!$E$29,0,10*ROW('Sanitation Data'!E130))="","",OFFSET('Sanitation Data'!$E$29,0,10*ROW('Sanitation Data'!E130)))</f>
        <v/>
      </c>
      <c r="CR136" s="370" t="str">
        <f ca="1">+IF(OFFSET('Sanitation Data'!$E$30,0,10*ROW('Sanitation Data'!E130))="","",OFFSET('Sanitation Data'!$E$30,0,10*ROW('Sanitation Data'!E130)))</f>
        <v/>
      </c>
      <c r="CS136" s="370" t="str">
        <f ca="1">+IF(OFFSET('Sanitation Data'!$E$31,0,10*ROW('Sanitation Data'!E130))="","",OFFSET('Sanitation Data'!$E$31,0,10*ROW('Sanitation Data'!E130)))</f>
        <v/>
      </c>
      <c r="CT136" s="370" t="str">
        <f ca="1">+IF(OFFSET('Sanitation Data'!$E$32,0,10*ROW('Sanitation Data'!E130))="","",OFFSET('Sanitation Data'!$E$32,0,10*ROW('Sanitation Data'!E130)))</f>
        <v/>
      </c>
      <c r="CU136" s="370" t="str">
        <f ca="1">+IF(OFFSET('Sanitation Data'!$F$28,0,10*ROW('Sanitation Data'!F130))="","",OFFSET('Sanitation Data'!$F$28,0,10*ROW('Sanitation Data'!F130)))</f>
        <v/>
      </c>
      <c r="CV136" s="370" t="str">
        <f ca="1">+IF(OFFSET('Sanitation Data'!$F$29,0,10*ROW('Sanitation Data'!F130))="","",OFFSET('Sanitation Data'!$F$29,0,10*ROW('Sanitation Data'!F130)))</f>
        <v/>
      </c>
      <c r="CW136" s="370" t="str">
        <f ca="1">+IF(OFFSET('Sanitation Data'!$F$30,0,10*ROW('Sanitation Data'!F130))="","",OFFSET('Sanitation Data'!$F$30,0,10*ROW('Sanitation Data'!F130)))</f>
        <v/>
      </c>
      <c r="CX136" s="370" t="str">
        <f ca="1">+IF(OFFSET('Sanitation Data'!$F$31,0,10*ROW('Sanitation Data'!F130))="","",OFFSET('Sanitation Data'!$F$31,0,10*ROW('Sanitation Data'!F130)))</f>
        <v/>
      </c>
      <c r="CY136" s="370" t="str">
        <f ca="1">+IF(OFFSET('Sanitation Data'!$F$32,0,10*ROW('Sanitation Data'!F130))="","",OFFSET('Sanitation Data'!$F$32,0,10*ROW('Sanitation Data'!F130)))</f>
        <v/>
      </c>
      <c r="CZ136" s="370" t="str">
        <f ca="1">+IF(OFFSET('Sanitation Data'!$G$28,0,10*ROW('Sanitation Data'!G130))="","",OFFSET('Sanitation Data'!$G$28,0,10*ROW('Sanitation Data'!G130)))</f>
        <v/>
      </c>
      <c r="DA136" s="370" t="str">
        <f ca="1">+IF(OFFSET('Sanitation Data'!$G$29,0,10*ROW('Sanitation Data'!G130))="","",OFFSET('Sanitation Data'!$G$29,0,10*ROW('Sanitation Data'!G130)))</f>
        <v/>
      </c>
      <c r="DB136" s="370" t="str">
        <f ca="1">+IF(OFFSET('Sanitation Data'!$G$30,0,10*ROW('Sanitation Data'!G130))="","",OFFSET('Sanitation Data'!$G$30,0,10*ROW('Sanitation Data'!G130)))</f>
        <v/>
      </c>
      <c r="DC136" s="370" t="str">
        <f ca="1">+IF(OFFSET('Sanitation Data'!$G$31,0,10*ROW('Sanitation Data'!G130))="","",OFFSET('Sanitation Data'!$G$31,0,10*ROW('Sanitation Data'!G130)))</f>
        <v/>
      </c>
      <c r="DD136" s="370" t="str">
        <f ca="1">+IF(OFFSET('Sanitation Data'!$G$32,0,10*ROW('Sanitation Data'!G130))="","",OFFSET('Sanitation Data'!$G$32,0,10*ROW('Sanitation Data'!G130)))</f>
        <v/>
      </c>
      <c r="DE136" s="370" t="str">
        <f ca="1">+IF(OFFSET('Sanitation Data'!$H$28,0,10*ROW('Sanitation Data'!H130))="","",OFFSET('Sanitation Data'!$H$28,0,10*ROW('Sanitation Data'!H130)))</f>
        <v/>
      </c>
      <c r="DF136" s="370" t="str">
        <f ca="1">+IF(OFFSET('Sanitation Data'!$H$29,0,10*ROW('Sanitation Data'!H130))="","",OFFSET('Sanitation Data'!$H$29,0,10*ROW('Sanitation Data'!H130)))</f>
        <v/>
      </c>
      <c r="DG136" s="370" t="str">
        <f ca="1">+IF(OFFSET('Sanitation Data'!$H$30,0,10*ROW('Sanitation Data'!H130))="","",OFFSET('Sanitation Data'!$H$30,0,10*ROW('Sanitation Data'!H130)))</f>
        <v/>
      </c>
      <c r="DH136" s="370" t="str">
        <f ca="1">+IF(OFFSET('Sanitation Data'!$H$31,0,10*ROW('Sanitation Data'!H130))="","",OFFSET('Sanitation Data'!$H$31,0,10*ROW('Sanitation Data'!H130)))</f>
        <v/>
      </c>
      <c r="DI136" s="370" t="str">
        <f ca="1">+IF(OFFSET('Sanitation Data'!$H$32,0,10*ROW('Sanitation Data'!H130))="","",OFFSET('Sanitation Data'!$H$32,0,10*ROW('Sanitation Data'!H130)))</f>
        <v/>
      </c>
      <c r="DJ136" s="370" t="str">
        <f ca="1">+IF(OFFSET('Sanitation Data'!$I$28,0,10*ROW('Sanitation Data'!I130))="","",OFFSET('Sanitation Data'!$I$28,0,10*ROW('Sanitation Data'!I130)))</f>
        <v/>
      </c>
      <c r="DK136" s="370" t="str">
        <f ca="1">+IF(OFFSET('Sanitation Data'!$I$29,0,10*ROW('Sanitation Data'!I130))="","",OFFSET('Sanitation Data'!$I$29,0,10*ROW('Sanitation Data'!I130)))</f>
        <v/>
      </c>
      <c r="DL136" s="370" t="str">
        <f ca="1">+IF(OFFSET('Sanitation Data'!$I$30,0,10*ROW('Sanitation Data'!I130))="","",OFFSET('Sanitation Data'!$I$30,0,10*ROW('Sanitation Data'!I130)))</f>
        <v/>
      </c>
      <c r="DM136" s="370" t="str">
        <f ca="1">+IF(OFFSET('Sanitation Data'!$I$31,0,10*ROW('Sanitation Data'!I130))="","",OFFSET('Sanitation Data'!$I$31,0,10*ROW('Sanitation Data'!I130)))</f>
        <v/>
      </c>
      <c r="DN136" s="370" t="str">
        <f ca="1">+IF(OFFSET('Sanitation Data'!$I$32,0,10*ROW('Sanitation Data'!I130))="","",OFFSET('Sanitation Data'!$I$32,0,10*ROW('Sanitation Data'!I130)))</f>
        <v/>
      </c>
      <c r="DO136" s="370" t="str">
        <f ca="1">+IF(OFFSET('Hygiene Data'!$D$11,0,10*ROW('Hygiene Data'!D130))="","",OFFSET('Hygiene Data'!$D$11,0,10*ROW('Hygiene Data'!D130)))</f>
        <v/>
      </c>
      <c r="DP136" s="370" t="str">
        <f ca="1">+IF(OFFSET('Hygiene Data'!$D$12,0,10*ROW('Hygiene Data'!D130))="","",OFFSET('Hygiene Data'!$D$12,0,10*ROW('Hygiene Data'!D130)))</f>
        <v/>
      </c>
      <c r="DQ136" s="370" t="str">
        <f ca="1">+IF(OFFSET('Hygiene Data'!$D$13,0,10*ROW('Hygiene Data'!D130))="","",OFFSET('Hygiene Data'!$D$13,0,10*ROW('Hygiene Data'!D130)))</f>
        <v/>
      </c>
      <c r="DR136" s="370" t="str">
        <f ca="1">+IF(OFFSET('Hygiene Data'!$E$11,0,10*ROW('Hygiene Data'!E130))="","",OFFSET('Hygiene Data'!$E$11,0,10*ROW('Hygiene Data'!E130)))</f>
        <v/>
      </c>
      <c r="DS136" s="370" t="str">
        <f ca="1">+IF(OFFSET('Hygiene Data'!$E$12,0,10*ROW('Hygiene Data'!E130))="","",OFFSET('Hygiene Data'!$E$12,0,10*ROW('Hygiene Data'!E130)))</f>
        <v/>
      </c>
      <c r="DT136" s="370" t="str">
        <f ca="1">+IF(OFFSET('Hygiene Data'!$E$13,0,10*ROW('Hygiene Data'!E130))="","",OFFSET('Hygiene Data'!$E$13,0,10*ROW('Hygiene Data'!E130)))</f>
        <v/>
      </c>
      <c r="DU136" s="370" t="str">
        <f ca="1">+IF(OFFSET('Hygiene Data'!$F$11,0,10*ROW('Hygiene Data'!F130))="","",OFFSET('Hygiene Data'!$F$11,0,10*ROW('Hygiene Data'!F130)))</f>
        <v/>
      </c>
      <c r="DV136" s="370" t="str">
        <f ca="1">+IF(OFFSET('Hygiene Data'!$F$12,0,10*ROW('Hygiene Data'!F130))="","",OFFSET('Hygiene Data'!$F$12,0,10*ROW('Hygiene Data'!F130)))</f>
        <v/>
      </c>
      <c r="DW136" s="370" t="str">
        <f ca="1">+IF(OFFSET('Hygiene Data'!$F$13,0,10*ROW('Hygiene Data'!F130))="","",OFFSET('Hygiene Data'!$F$13,0,10*ROW('Hygiene Data'!F130)))</f>
        <v/>
      </c>
      <c r="DX136" s="370" t="str">
        <f ca="1">+IF(OFFSET('Hygiene Data'!$G$11,0,10*ROW('Hygiene Data'!G130))="","",OFFSET('Hygiene Data'!$G$11,0,10*ROW('Hygiene Data'!G130)))</f>
        <v/>
      </c>
      <c r="DY136" s="370" t="str">
        <f ca="1">+IF(OFFSET('Hygiene Data'!$G$12,0,10*ROW('Hygiene Data'!G130))="","",OFFSET('Hygiene Data'!$G$12,0,10*ROW('Hygiene Data'!G130)))</f>
        <v/>
      </c>
      <c r="DZ136" s="370" t="str">
        <f ca="1">+IF(OFFSET('Hygiene Data'!$G$13,0,10*ROW('Hygiene Data'!G130))="","",OFFSET('Hygiene Data'!$G$13,0,10*ROW('Hygiene Data'!G130)))</f>
        <v/>
      </c>
      <c r="EA136" s="370" t="str">
        <f ca="1">+IF(OFFSET('Hygiene Data'!$H$11,0,10*ROW('Hygiene Data'!H130))="","",OFFSET('Hygiene Data'!$H$11,0,10*ROW('Hygiene Data'!H130)))</f>
        <v/>
      </c>
      <c r="EB136" s="370" t="str">
        <f ca="1">+IF(OFFSET('Hygiene Data'!$H$12,0,10*ROW('Hygiene Data'!H130))="","",OFFSET('Hygiene Data'!$H$12,0,10*ROW('Hygiene Data'!H130)))</f>
        <v/>
      </c>
      <c r="EC136" s="370" t="str">
        <f ca="1">+IF(OFFSET('Hygiene Data'!$H$13,0,10*ROW('Hygiene Data'!H130))="","",OFFSET('Hygiene Data'!$H$13,0,10*ROW('Hygiene Data'!H130)))</f>
        <v/>
      </c>
      <c r="ED136" s="370" t="str">
        <f ca="1">+IF(OFFSET('Hygiene Data'!$I$11,0,10*ROW('Hygiene Data'!I130))="","",OFFSET('Hygiene Data'!$I$11,0,10*ROW('Hygiene Data'!I130)))</f>
        <v/>
      </c>
      <c r="EE136" s="370" t="str">
        <f ca="1">+IF(OFFSET('Hygiene Data'!$I$12,0,10*ROW('Hygiene Data'!I130))="","",OFFSET('Hygiene Data'!$I$12,0,10*ROW('Hygiene Data'!I130)))</f>
        <v/>
      </c>
      <c r="EF136" s="370" t="str">
        <f ca="1">+IF(OFFSET('Hygiene Data'!$I$13,0,10*ROW('Hygiene Data'!I130))="","",OFFSET('Hygiene Data'!$I$13,0,10*ROW('Hygiene Data'!I130)))</f>
        <v/>
      </c>
    </row>
    <row r="137" spans="1:136" x14ac:dyDescent="0.25">
      <c r="A137" s="479" t="str">
        <f ca="1">+IF(OFFSET('Water Data'!$B$2,0,10*ROW('Water Data'!E131))="","",OFFSET('Water Data'!$B$2,0,10*ROW('Water Data'!E131)))</f>
        <v/>
      </c>
      <c r="B137" s="47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6" t="str">
        <f t="shared" ca="1" si="2"/>
        <v/>
      </c>
      <c r="D137" s="50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0" t="str">
        <f ca="1">+IF(OFFSET('Water Data'!$D$27,0,10*ROW('Water Data'!D131))="","",OFFSET('Water Data'!$D$27,0,10*ROW('Water Data'!D131)))</f>
        <v/>
      </c>
      <c r="BT137" s="370" t="str">
        <f ca="1">+IF(OFFSET('Water Data'!$D$28,0,10*ROW('Water Data'!D131))="","",OFFSET('Water Data'!$D$28,0,10*ROW('Water Data'!D131)))</f>
        <v/>
      </c>
      <c r="BU137" s="370" t="str">
        <f ca="1">+IF(OFFSET('Water Data'!$D$29,0,10*ROW('Water Data'!D131))="","",OFFSET('Water Data'!$D$29,0,10*ROW('Water Data'!D131)))</f>
        <v/>
      </c>
      <c r="BV137" s="370" t="str">
        <f ca="1">+IF(OFFSET('Water Data'!$E$27,0,10*ROW('Water Data'!E131))="","",OFFSET('Water Data'!$E$27,0,10*ROW('Water Data'!E131)))</f>
        <v/>
      </c>
      <c r="BW137" s="370" t="str">
        <f ca="1">+IF(OFFSET('Water Data'!$E$28,0,10*ROW('Water Data'!E131))="","",OFFSET('Water Data'!$E$28,0,10*ROW('Water Data'!E131)))</f>
        <v/>
      </c>
      <c r="BX137" s="370" t="str">
        <f ca="1">+IF(OFFSET('Water Data'!$E$29,0,10*ROW('Water Data'!E131))="","",OFFSET('Water Data'!$E$29,0,10*ROW('Water Data'!E131)))</f>
        <v/>
      </c>
      <c r="BY137" s="370" t="str">
        <f ca="1">+IF(OFFSET('Water Data'!$F$27,0,10*ROW('Water Data'!F131))="","",OFFSET('Water Data'!$F$27,0,10*ROW('Water Data'!F131)))</f>
        <v/>
      </c>
      <c r="BZ137" s="370" t="str">
        <f ca="1">+IF(OFFSET('Water Data'!$F$28,0,10*ROW('Water Data'!F131))="","",OFFSET('Water Data'!$F$28,0,10*ROW('Water Data'!F131)))</f>
        <v/>
      </c>
      <c r="CA137" s="370" t="str">
        <f ca="1">+IF(OFFSET('Water Data'!$F$29,0,10*ROW('Water Data'!F131))="","",OFFSET('Water Data'!$F$29,0,10*ROW('Water Data'!F131)))</f>
        <v/>
      </c>
      <c r="CB137" s="370" t="str">
        <f ca="1">+IF(OFFSET('Water Data'!$G$27,0,10*ROW('Water Data'!G131))="","",OFFSET('Water Data'!$G$27,0,10*ROW('Water Data'!G131)))</f>
        <v/>
      </c>
      <c r="CC137" s="370" t="str">
        <f ca="1">+IF(OFFSET('Water Data'!$G$28,0,10*ROW('Water Data'!G131))="","",OFFSET('Water Data'!$G$28,0,10*ROW('Water Data'!G131)))</f>
        <v/>
      </c>
      <c r="CD137" s="370" t="str">
        <f ca="1">+IF(OFFSET('Water Data'!$G$29,0,10*ROW('Water Data'!G131))="","",OFFSET('Water Data'!$G$29,0,10*ROW('Water Data'!G131)))</f>
        <v/>
      </c>
      <c r="CE137" s="370" t="str">
        <f ca="1">+IF(OFFSET('Water Data'!$H$27,0,10*ROW('Water Data'!H131))="","",OFFSET('Water Data'!$H$27,0,10*ROW('Water Data'!H131)))</f>
        <v/>
      </c>
      <c r="CF137" s="370" t="str">
        <f ca="1">+IF(OFFSET('Water Data'!$H$28,0,10*ROW('Water Data'!H131))="","",OFFSET('Water Data'!$H$28,0,10*ROW('Water Data'!H131)))</f>
        <v/>
      </c>
      <c r="CG137" s="370" t="str">
        <f ca="1">+IF(OFFSET('Water Data'!$H$29,0,10*ROW('Water Data'!H131))="","",OFFSET('Water Data'!$H$29,0,10*ROW('Water Data'!H131)))</f>
        <v/>
      </c>
      <c r="CH137" s="370" t="str">
        <f ca="1">+IF(OFFSET('Water Data'!$I$27,0,10*ROW('Water Data'!I131))="","",OFFSET('Water Data'!$I$27,0,10*ROW('Water Data'!I131)))</f>
        <v/>
      </c>
      <c r="CI137" s="370" t="str">
        <f ca="1">+IF(OFFSET('Water Data'!$I$28,0,10*ROW('Water Data'!I131))="","",OFFSET('Water Data'!$I$28,0,10*ROW('Water Data'!I131)))</f>
        <v/>
      </c>
      <c r="CJ137" s="370" t="str">
        <f ca="1">+IF(OFFSET('Water Data'!$I$29,0,10*ROW('Water Data'!I131))="","",OFFSET('Water Data'!$I$29,0,10*ROW('Water Data'!I131)))</f>
        <v/>
      </c>
      <c r="CK137" s="370" t="str">
        <f ca="1">+IF(OFFSET('Sanitation Data'!$D$28,0,10*ROW('Sanitation Data'!D131))="","",OFFSET('Sanitation Data'!$D$28,0,10*ROW('Sanitation Data'!D131)))</f>
        <v/>
      </c>
      <c r="CL137" s="370" t="str">
        <f ca="1">+IF(OFFSET('Sanitation Data'!$D$29,0,10*ROW('Sanitation Data'!D131))="","",OFFSET('Sanitation Data'!$D$29,0,10*ROW('Sanitation Data'!D131)))</f>
        <v/>
      </c>
      <c r="CM137" s="370" t="str">
        <f ca="1">+IF(OFFSET('Sanitation Data'!$D$30,0,10*ROW('Sanitation Data'!D131))="","",OFFSET('Sanitation Data'!$D$30,0,10*ROW('Sanitation Data'!D131)))</f>
        <v/>
      </c>
      <c r="CN137" s="370" t="str">
        <f ca="1">+IF(OFFSET('Sanitation Data'!$D$31,0,10*ROW('Sanitation Data'!D131))="","",OFFSET('Sanitation Data'!$D$31,0,10*ROW('Sanitation Data'!D131)))</f>
        <v/>
      </c>
      <c r="CO137" s="370" t="str">
        <f ca="1">+IF(OFFSET('Sanitation Data'!$D$32,0,10*ROW('Sanitation Data'!D131))="","",OFFSET('Sanitation Data'!$D$32,0,10*ROW('Sanitation Data'!D131)))</f>
        <v/>
      </c>
      <c r="CP137" s="370" t="str">
        <f ca="1">+IF(OFFSET('Sanitation Data'!$E$28,0,10*ROW('Sanitation Data'!E131))="","",OFFSET('Sanitation Data'!$E$28,0,10*ROW('Sanitation Data'!E131)))</f>
        <v/>
      </c>
      <c r="CQ137" s="370" t="str">
        <f ca="1">+IF(OFFSET('Sanitation Data'!$E$29,0,10*ROW('Sanitation Data'!E131))="","",OFFSET('Sanitation Data'!$E$29,0,10*ROW('Sanitation Data'!E131)))</f>
        <v/>
      </c>
      <c r="CR137" s="370" t="str">
        <f ca="1">+IF(OFFSET('Sanitation Data'!$E$30,0,10*ROW('Sanitation Data'!E131))="","",OFFSET('Sanitation Data'!$E$30,0,10*ROW('Sanitation Data'!E131)))</f>
        <v/>
      </c>
      <c r="CS137" s="370" t="str">
        <f ca="1">+IF(OFFSET('Sanitation Data'!$E$31,0,10*ROW('Sanitation Data'!E131))="","",OFFSET('Sanitation Data'!$E$31,0,10*ROW('Sanitation Data'!E131)))</f>
        <v/>
      </c>
      <c r="CT137" s="370" t="str">
        <f ca="1">+IF(OFFSET('Sanitation Data'!$E$32,0,10*ROW('Sanitation Data'!E131))="","",OFFSET('Sanitation Data'!$E$32,0,10*ROW('Sanitation Data'!E131)))</f>
        <v/>
      </c>
      <c r="CU137" s="370" t="str">
        <f ca="1">+IF(OFFSET('Sanitation Data'!$F$28,0,10*ROW('Sanitation Data'!F131))="","",OFFSET('Sanitation Data'!$F$28,0,10*ROW('Sanitation Data'!F131)))</f>
        <v/>
      </c>
      <c r="CV137" s="370" t="str">
        <f ca="1">+IF(OFFSET('Sanitation Data'!$F$29,0,10*ROW('Sanitation Data'!F131))="","",OFFSET('Sanitation Data'!$F$29,0,10*ROW('Sanitation Data'!F131)))</f>
        <v/>
      </c>
      <c r="CW137" s="370" t="str">
        <f ca="1">+IF(OFFSET('Sanitation Data'!$F$30,0,10*ROW('Sanitation Data'!F131))="","",OFFSET('Sanitation Data'!$F$30,0,10*ROW('Sanitation Data'!F131)))</f>
        <v/>
      </c>
      <c r="CX137" s="370" t="str">
        <f ca="1">+IF(OFFSET('Sanitation Data'!$F$31,0,10*ROW('Sanitation Data'!F131))="","",OFFSET('Sanitation Data'!$F$31,0,10*ROW('Sanitation Data'!F131)))</f>
        <v/>
      </c>
      <c r="CY137" s="370" t="str">
        <f ca="1">+IF(OFFSET('Sanitation Data'!$F$32,0,10*ROW('Sanitation Data'!F131))="","",OFFSET('Sanitation Data'!$F$32,0,10*ROW('Sanitation Data'!F131)))</f>
        <v/>
      </c>
      <c r="CZ137" s="370" t="str">
        <f ca="1">+IF(OFFSET('Sanitation Data'!$G$28,0,10*ROW('Sanitation Data'!G131))="","",OFFSET('Sanitation Data'!$G$28,0,10*ROW('Sanitation Data'!G131)))</f>
        <v/>
      </c>
      <c r="DA137" s="370" t="str">
        <f ca="1">+IF(OFFSET('Sanitation Data'!$G$29,0,10*ROW('Sanitation Data'!G131))="","",OFFSET('Sanitation Data'!$G$29,0,10*ROW('Sanitation Data'!G131)))</f>
        <v/>
      </c>
      <c r="DB137" s="370" t="str">
        <f ca="1">+IF(OFFSET('Sanitation Data'!$G$30,0,10*ROW('Sanitation Data'!G131))="","",OFFSET('Sanitation Data'!$G$30,0,10*ROW('Sanitation Data'!G131)))</f>
        <v/>
      </c>
      <c r="DC137" s="370" t="str">
        <f ca="1">+IF(OFFSET('Sanitation Data'!$G$31,0,10*ROW('Sanitation Data'!G131))="","",OFFSET('Sanitation Data'!$G$31,0,10*ROW('Sanitation Data'!G131)))</f>
        <v/>
      </c>
      <c r="DD137" s="370" t="str">
        <f ca="1">+IF(OFFSET('Sanitation Data'!$G$32,0,10*ROW('Sanitation Data'!G131))="","",OFFSET('Sanitation Data'!$G$32,0,10*ROW('Sanitation Data'!G131)))</f>
        <v/>
      </c>
      <c r="DE137" s="370" t="str">
        <f ca="1">+IF(OFFSET('Sanitation Data'!$H$28,0,10*ROW('Sanitation Data'!H131))="","",OFFSET('Sanitation Data'!$H$28,0,10*ROW('Sanitation Data'!H131)))</f>
        <v/>
      </c>
      <c r="DF137" s="370" t="str">
        <f ca="1">+IF(OFFSET('Sanitation Data'!$H$29,0,10*ROW('Sanitation Data'!H131))="","",OFFSET('Sanitation Data'!$H$29,0,10*ROW('Sanitation Data'!H131)))</f>
        <v/>
      </c>
      <c r="DG137" s="370" t="str">
        <f ca="1">+IF(OFFSET('Sanitation Data'!$H$30,0,10*ROW('Sanitation Data'!H131))="","",OFFSET('Sanitation Data'!$H$30,0,10*ROW('Sanitation Data'!H131)))</f>
        <v/>
      </c>
      <c r="DH137" s="370" t="str">
        <f ca="1">+IF(OFFSET('Sanitation Data'!$H$31,0,10*ROW('Sanitation Data'!H131))="","",OFFSET('Sanitation Data'!$H$31,0,10*ROW('Sanitation Data'!H131)))</f>
        <v/>
      </c>
      <c r="DI137" s="370" t="str">
        <f ca="1">+IF(OFFSET('Sanitation Data'!$H$32,0,10*ROW('Sanitation Data'!H131))="","",OFFSET('Sanitation Data'!$H$32,0,10*ROW('Sanitation Data'!H131)))</f>
        <v/>
      </c>
      <c r="DJ137" s="370" t="str">
        <f ca="1">+IF(OFFSET('Sanitation Data'!$I$28,0,10*ROW('Sanitation Data'!I131))="","",OFFSET('Sanitation Data'!$I$28,0,10*ROW('Sanitation Data'!I131)))</f>
        <v/>
      </c>
      <c r="DK137" s="370" t="str">
        <f ca="1">+IF(OFFSET('Sanitation Data'!$I$29,0,10*ROW('Sanitation Data'!I131))="","",OFFSET('Sanitation Data'!$I$29,0,10*ROW('Sanitation Data'!I131)))</f>
        <v/>
      </c>
      <c r="DL137" s="370" t="str">
        <f ca="1">+IF(OFFSET('Sanitation Data'!$I$30,0,10*ROW('Sanitation Data'!I131))="","",OFFSET('Sanitation Data'!$I$30,0,10*ROW('Sanitation Data'!I131)))</f>
        <v/>
      </c>
      <c r="DM137" s="370" t="str">
        <f ca="1">+IF(OFFSET('Sanitation Data'!$I$31,0,10*ROW('Sanitation Data'!I131))="","",OFFSET('Sanitation Data'!$I$31,0,10*ROW('Sanitation Data'!I131)))</f>
        <v/>
      </c>
      <c r="DN137" s="370" t="str">
        <f ca="1">+IF(OFFSET('Sanitation Data'!$I$32,0,10*ROW('Sanitation Data'!I131))="","",OFFSET('Sanitation Data'!$I$32,0,10*ROW('Sanitation Data'!I131)))</f>
        <v/>
      </c>
      <c r="DO137" s="370" t="str">
        <f ca="1">+IF(OFFSET('Hygiene Data'!$D$11,0,10*ROW('Hygiene Data'!D131))="","",OFFSET('Hygiene Data'!$D$11,0,10*ROW('Hygiene Data'!D131)))</f>
        <v/>
      </c>
      <c r="DP137" s="370" t="str">
        <f ca="1">+IF(OFFSET('Hygiene Data'!$D$12,0,10*ROW('Hygiene Data'!D131))="","",OFFSET('Hygiene Data'!$D$12,0,10*ROW('Hygiene Data'!D131)))</f>
        <v/>
      </c>
      <c r="DQ137" s="370" t="str">
        <f ca="1">+IF(OFFSET('Hygiene Data'!$D$13,0,10*ROW('Hygiene Data'!D131))="","",OFFSET('Hygiene Data'!$D$13,0,10*ROW('Hygiene Data'!D131)))</f>
        <v/>
      </c>
      <c r="DR137" s="370" t="str">
        <f ca="1">+IF(OFFSET('Hygiene Data'!$E$11,0,10*ROW('Hygiene Data'!E131))="","",OFFSET('Hygiene Data'!$E$11,0,10*ROW('Hygiene Data'!E131)))</f>
        <v/>
      </c>
      <c r="DS137" s="370" t="str">
        <f ca="1">+IF(OFFSET('Hygiene Data'!$E$12,0,10*ROW('Hygiene Data'!E131))="","",OFFSET('Hygiene Data'!$E$12,0,10*ROW('Hygiene Data'!E131)))</f>
        <v/>
      </c>
      <c r="DT137" s="370" t="str">
        <f ca="1">+IF(OFFSET('Hygiene Data'!$E$13,0,10*ROW('Hygiene Data'!E131))="","",OFFSET('Hygiene Data'!$E$13,0,10*ROW('Hygiene Data'!E131)))</f>
        <v/>
      </c>
      <c r="DU137" s="370" t="str">
        <f ca="1">+IF(OFFSET('Hygiene Data'!$F$11,0,10*ROW('Hygiene Data'!F131))="","",OFFSET('Hygiene Data'!$F$11,0,10*ROW('Hygiene Data'!F131)))</f>
        <v/>
      </c>
      <c r="DV137" s="370" t="str">
        <f ca="1">+IF(OFFSET('Hygiene Data'!$F$12,0,10*ROW('Hygiene Data'!F131))="","",OFFSET('Hygiene Data'!$F$12,0,10*ROW('Hygiene Data'!F131)))</f>
        <v/>
      </c>
      <c r="DW137" s="370" t="str">
        <f ca="1">+IF(OFFSET('Hygiene Data'!$F$13,0,10*ROW('Hygiene Data'!F131))="","",OFFSET('Hygiene Data'!$F$13,0,10*ROW('Hygiene Data'!F131)))</f>
        <v/>
      </c>
      <c r="DX137" s="370" t="str">
        <f ca="1">+IF(OFFSET('Hygiene Data'!$G$11,0,10*ROW('Hygiene Data'!G131))="","",OFFSET('Hygiene Data'!$G$11,0,10*ROW('Hygiene Data'!G131)))</f>
        <v/>
      </c>
      <c r="DY137" s="370" t="str">
        <f ca="1">+IF(OFFSET('Hygiene Data'!$G$12,0,10*ROW('Hygiene Data'!G131))="","",OFFSET('Hygiene Data'!$G$12,0,10*ROW('Hygiene Data'!G131)))</f>
        <v/>
      </c>
      <c r="DZ137" s="370" t="str">
        <f ca="1">+IF(OFFSET('Hygiene Data'!$G$13,0,10*ROW('Hygiene Data'!G131))="","",OFFSET('Hygiene Data'!$G$13,0,10*ROW('Hygiene Data'!G131)))</f>
        <v/>
      </c>
      <c r="EA137" s="370" t="str">
        <f ca="1">+IF(OFFSET('Hygiene Data'!$H$11,0,10*ROW('Hygiene Data'!H131))="","",OFFSET('Hygiene Data'!$H$11,0,10*ROW('Hygiene Data'!H131)))</f>
        <v/>
      </c>
      <c r="EB137" s="370" t="str">
        <f ca="1">+IF(OFFSET('Hygiene Data'!$H$12,0,10*ROW('Hygiene Data'!H131))="","",OFFSET('Hygiene Data'!$H$12,0,10*ROW('Hygiene Data'!H131)))</f>
        <v/>
      </c>
      <c r="EC137" s="370" t="str">
        <f ca="1">+IF(OFFSET('Hygiene Data'!$H$13,0,10*ROW('Hygiene Data'!H131))="","",OFFSET('Hygiene Data'!$H$13,0,10*ROW('Hygiene Data'!H131)))</f>
        <v/>
      </c>
      <c r="ED137" s="370" t="str">
        <f ca="1">+IF(OFFSET('Hygiene Data'!$I$11,0,10*ROW('Hygiene Data'!I131))="","",OFFSET('Hygiene Data'!$I$11,0,10*ROW('Hygiene Data'!I131)))</f>
        <v/>
      </c>
      <c r="EE137" s="370" t="str">
        <f ca="1">+IF(OFFSET('Hygiene Data'!$I$12,0,10*ROW('Hygiene Data'!I131))="","",OFFSET('Hygiene Data'!$I$12,0,10*ROW('Hygiene Data'!I131)))</f>
        <v/>
      </c>
      <c r="EF137" s="370" t="str">
        <f ca="1">+IF(OFFSET('Hygiene Data'!$I$13,0,10*ROW('Hygiene Data'!I131))="","",OFFSET('Hygiene Data'!$I$13,0,10*ROW('Hygiene Data'!I131)))</f>
        <v/>
      </c>
    </row>
    <row r="138" spans="1:136" x14ac:dyDescent="0.25">
      <c r="A138" s="479" t="str">
        <f ca="1">+IF(OFFSET('Water Data'!$B$2,0,10*ROW('Water Data'!E132))="","",OFFSET('Water Data'!$B$2,0,10*ROW('Water Data'!E132)))</f>
        <v/>
      </c>
      <c r="B138" s="47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6" t="str">
        <f t="shared" ca="1" si="2"/>
        <v/>
      </c>
      <c r="D138" s="50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0" t="str">
        <f ca="1">+IF(OFFSET('Water Data'!$D$27,0,10*ROW('Water Data'!D132))="","",OFFSET('Water Data'!$D$27,0,10*ROW('Water Data'!D132)))</f>
        <v/>
      </c>
      <c r="BT138" s="370" t="str">
        <f ca="1">+IF(OFFSET('Water Data'!$D$28,0,10*ROW('Water Data'!D132))="","",OFFSET('Water Data'!$D$28,0,10*ROW('Water Data'!D132)))</f>
        <v/>
      </c>
      <c r="BU138" s="370" t="str">
        <f ca="1">+IF(OFFSET('Water Data'!$D$29,0,10*ROW('Water Data'!D132))="","",OFFSET('Water Data'!$D$29,0,10*ROW('Water Data'!D132)))</f>
        <v/>
      </c>
      <c r="BV138" s="370" t="str">
        <f ca="1">+IF(OFFSET('Water Data'!$E$27,0,10*ROW('Water Data'!E132))="","",OFFSET('Water Data'!$E$27,0,10*ROW('Water Data'!E132)))</f>
        <v/>
      </c>
      <c r="BW138" s="370" t="str">
        <f ca="1">+IF(OFFSET('Water Data'!$E$28,0,10*ROW('Water Data'!E132))="","",OFFSET('Water Data'!$E$28,0,10*ROW('Water Data'!E132)))</f>
        <v/>
      </c>
      <c r="BX138" s="370" t="str">
        <f ca="1">+IF(OFFSET('Water Data'!$E$29,0,10*ROW('Water Data'!E132))="","",OFFSET('Water Data'!$E$29,0,10*ROW('Water Data'!E132)))</f>
        <v/>
      </c>
      <c r="BY138" s="370" t="str">
        <f ca="1">+IF(OFFSET('Water Data'!$F$27,0,10*ROW('Water Data'!F132))="","",OFFSET('Water Data'!$F$27,0,10*ROW('Water Data'!F132)))</f>
        <v/>
      </c>
      <c r="BZ138" s="370" t="str">
        <f ca="1">+IF(OFFSET('Water Data'!$F$28,0,10*ROW('Water Data'!F132))="","",OFFSET('Water Data'!$F$28,0,10*ROW('Water Data'!F132)))</f>
        <v/>
      </c>
      <c r="CA138" s="370" t="str">
        <f ca="1">+IF(OFFSET('Water Data'!$F$29,0,10*ROW('Water Data'!F132))="","",OFFSET('Water Data'!$F$29,0,10*ROW('Water Data'!F132)))</f>
        <v/>
      </c>
      <c r="CB138" s="370" t="str">
        <f ca="1">+IF(OFFSET('Water Data'!$G$27,0,10*ROW('Water Data'!G132))="","",OFFSET('Water Data'!$G$27,0,10*ROW('Water Data'!G132)))</f>
        <v/>
      </c>
      <c r="CC138" s="370" t="str">
        <f ca="1">+IF(OFFSET('Water Data'!$G$28,0,10*ROW('Water Data'!G132))="","",OFFSET('Water Data'!$G$28,0,10*ROW('Water Data'!G132)))</f>
        <v/>
      </c>
      <c r="CD138" s="370" t="str">
        <f ca="1">+IF(OFFSET('Water Data'!$G$29,0,10*ROW('Water Data'!G132))="","",OFFSET('Water Data'!$G$29,0,10*ROW('Water Data'!G132)))</f>
        <v/>
      </c>
      <c r="CE138" s="370" t="str">
        <f ca="1">+IF(OFFSET('Water Data'!$H$27,0,10*ROW('Water Data'!H132))="","",OFFSET('Water Data'!$H$27,0,10*ROW('Water Data'!H132)))</f>
        <v/>
      </c>
      <c r="CF138" s="370" t="str">
        <f ca="1">+IF(OFFSET('Water Data'!$H$28,0,10*ROW('Water Data'!H132))="","",OFFSET('Water Data'!$H$28,0,10*ROW('Water Data'!H132)))</f>
        <v/>
      </c>
      <c r="CG138" s="370" t="str">
        <f ca="1">+IF(OFFSET('Water Data'!$H$29,0,10*ROW('Water Data'!H132))="","",OFFSET('Water Data'!$H$29,0,10*ROW('Water Data'!H132)))</f>
        <v/>
      </c>
      <c r="CH138" s="370" t="str">
        <f ca="1">+IF(OFFSET('Water Data'!$I$27,0,10*ROW('Water Data'!I132))="","",OFFSET('Water Data'!$I$27,0,10*ROW('Water Data'!I132)))</f>
        <v/>
      </c>
      <c r="CI138" s="370" t="str">
        <f ca="1">+IF(OFFSET('Water Data'!$I$28,0,10*ROW('Water Data'!I132))="","",OFFSET('Water Data'!$I$28,0,10*ROW('Water Data'!I132)))</f>
        <v/>
      </c>
      <c r="CJ138" s="370" t="str">
        <f ca="1">+IF(OFFSET('Water Data'!$I$29,0,10*ROW('Water Data'!I132))="","",OFFSET('Water Data'!$I$29,0,10*ROW('Water Data'!I132)))</f>
        <v/>
      </c>
      <c r="CK138" s="370" t="str">
        <f ca="1">+IF(OFFSET('Sanitation Data'!$D$28,0,10*ROW('Sanitation Data'!D132))="","",OFFSET('Sanitation Data'!$D$28,0,10*ROW('Sanitation Data'!D132)))</f>
        <v/>
      </c>
      <c r="CL138" s="370" t="str">
        <f ca="1">+IF(OFFSET('Sanitation Data'!$D$29,0,10*ROW('Sanitation Data'!D132))="","",OFFSET('Sanitation Data'!$D$29,0,10*ROW('Sanitation Data'!D132)))</f>
        <v/>
      </c>
      <c r="CM138" s="370" t="str">
        <f ca="1">+IF(OFFSET('Sanitation Data'!$D$30,0,10*ROW('Sanitation Data'!D132))="","",OFFSET('Sanitation Data'!$D$30,0,10*ROW('Sanitation Data'!D132)))</f>
        <v/>
      </c>
      <c r="CN138" s="370" t="str">
        <f ca="1">+IF(OFFSET('Sanitation Data'!$D$31,0,10*ROW('Sanitation Data'!D132))="","",OFFSET('Sanitation Data'!$D$31,0,10*ROW('Sanitation Data'!D132)))</f>
        <v/>
      </c>
      <c r="CO138" s="370" t="str">
        <f ca="1">+IF(OFFSET('Sanitation Data'!$D$32,0,10*ROW('Sanitation Data'!D132))="","",OFFSET('Sanitation Data'!$D$32,0,10*ROW('Sanitation Data'!D132)))</f>
        <v/>
      </c>
      <c r="CP138" s="370" t="str">
        <f ca="1">+IF(OFFSET('Sanitation Data'!$E$28,0,10*ROW('Sanitation Data'!E132))="","",OFFSET('Sanitation Data'!$E$28,0,10*ROW('Sanitation Data'!E132)))</f>
        <v/>
      </c>
      <c r="CQ138" s="370" t="str">
        <f ca="1">+IF(OFFSET('Sanitation Data'!$E$29,0,10*ROW('Sanitation Data'!E132))="","",OFFSET('Sanitation Data'!$E$29,0,10*ROW('Sanitation Data'!E132)))</f>
        <v/>
      </c>
      <c r="CR138" s="370" t="str">
        <f ca="1">+IF(OFFSET('Sanitation Data'!$E$30,0,10*ROW('Sanitation Data'!E132))="","",OFFSET('Sanitation Data'!$E$30,0,10*ROW('Sanitation Data'!E132)))</f>
        <v/>
      </c>
      <c r="CS138" s="370" t="str">
        <f ca="1">+IF(OFFSET('Sanitation Data'!$E$31,0,10*ROW('Sanitation Data'!E132))="","",OFFSET('Sanitation Data'!$E$31,0,10*ROW('Sanitation Data'!E132)))</f>
        <v/>
      </c>
      <c r="CT138" s="370" t="str">
        <f ca="1">+IF(OFFSET('Sanitation Data'!$E$32,0,10*ROW('Sanitation Data'!E132))="","",OFFSET('Sanitation Data'!$E$32,0,10*ROW('Sanitation Data'!E132)))</f>
        <v/>
      </c>
      <c r="CU138" s="370" t="str">
        <f ca="1">+IF(OFFSET('Sanitation Data'!$F$28,0,10*ROW('Sanitation Data'!F132))="","",OFFSET('Sanitation Data'!$F$28,0,10*ROW('Sanitation Data'!F132)))</f>
        <v/>
      </c>
      <c r="CV138" s="370" t="str">
        <f ca="1">+IF(OFFSET('Sanitation Data'!$F$29,0,10*ROW('Sanitation Data'!F132))="","",OFFSET('Sanitation Data'!$F$29,0,10*ROW('Sanitation Data'!F132)))</f>
        <v/>
      </c>
      <c r="CW138" s="370" t="str">
        <f ca="1">+IF(OFFSET('Sanitation Data'!$F$30,0,10*ROW('Sanitation Data'!F132))="","",OFFSET('Sanitation Data'!$F$30,0,10*ROW('Sanitation Data'!F132)))</f>
        <v/>
      </c>
      <c r="CX138" s="370" t="str">
        <f ca="1">+IF(OFFSET('Sanitation Data'!$F$31,0,10*ROW('Sanitation Data'!F132))="","",OFFSET('Sanitation Data'!$F$31,0,10*ROW('Sanitation Data'!F132)))</f>
        <v/>
      </c>
      <c r="CY138" s="370" t="str">
        <f ca="1">+IF(OFFSET('Sanitation Data'!$F$32,0,10*ROW('Sanitation Data'!F132))="","",OFFSET('Sanitation Data'!$F$32,0,10*ROW('Sanitation Data'!F132)))</f>
        <v/>
      </c>
      <c r="CZ138" s="370" t="str">
        <f ca="1">+IF(OFFSET('Sanitation Data'!$G$28,0,10*ROW('Sanitation Data'!G132))="","",OFFSET('Sanitation Data'!$G$28,0,10*ROW('Sanitation Data'!G132)))</f>
        <v/>
      </c>
      <c r="DA138" s="370" t="str">
        <f ca="1">+IF(OFFSET('Sanitation Data'!$G$29,0,10*ROW('Sanitation Data'!G132))="","",OFFSET('Sanitation Data'!$G$29,0,10*ROW('Sanitation Data'!G132)))</f>
        <v/>
      </c>
      <c r="DB138" s="370" t="str">
        <f ca="1">+IF(OFFSET('Sanitation Data'!$G$30,0,10*ROW('Sanitation Data'!G132))="","",OFFSET('Sanitation Data'!$G$30,0,10*ROW('Sanitation Data'!G132)))</f>
        <v/>
      </c>
      <c r="DC138" s="370" t="str">
        <f ca="1">+IF(OFFSET('Sanitation Data'!$G$31,0,10*ROW('Sanitation Data'!G132))="","",OFFSET('Sanitation Data'!$G$31,0,10*ROW('Sanitation Data'!G132)))</f>
        <v/>
      </c>
      <c r="DD138" s="370" t="str">
        <f ca="1">+IF(OFFSET('Sanitation Data'!$G$32,0,10*ROW('Sanitation Data'!G132))="","",OFFSET('Sanitation Data'!$G$32,0,10*ROW('Sanitation Data'!G132)))</f>
        <v/>
      </c>
      <c r="DE138" s="370" t="str">
        <f ca="1">+IF(OFFSET('Sanitation Data'!$H$28,0,10*ROW('Sanitation Data'!H132))="","",OFFSET('Sanitation Data'!$H$28,0,10*ROW('Sanitation Data'!H132)))</f>
        <v/>
      </c>
      <c r="DF138" s="370" t="str">
        <f ca="1">+IF(OFFSET('Sanitation Data'!$H$29,0,10*ROW('Sanitation Data'!H132))="","",OFFSET('Sanitation Data'!$H$29,0,10*ROW('Sanitation Data'!H132)))</f>
        <v/>
      </c>
      <c r="DG138" s="370" t="str">
        <f ca="1">+IF(OFFSET('Sanitation Data'!$H$30,0,10*ROW('Sanitation Data'!H132))="","",OFFSET('Sanitation Data'!$H$30,0,10*ROW('Sanitation Data'!H132)))</f>
        <v/>
      </c>
      <c r="DH138" s="370" t="str">
        <f ca="1">+IF(OFFSET('Sanitation Data'!$H$31,0,10*ROW('Sanitation Data'!H132))="","",OFFSET('Sanitation Data'!$H$31,0,10*ROW('Sanitation Data'!H132)))</f>
        <v/>
      </c>
      <c r="DI138" s="370" t="str">
        <f ca="1">+IF(OFFSET('Sanitation Data'!$H$32,0,10*ROW('Sanitation Data'!H132))="","",OFFSET('Sanitation Data'!$H$32,0,10*ROW('Sanitation Data'!H132)))</f>
        <v/>
      </c>
      <c r="DJ138" s="370" t="str">
        <f ca="1">+IF(OFFSET('Sanitation Data'!$I$28,0,10*ROW('Sanitation Data'!I132))="","",OFFSET('Sanitation Data'!$I$28,0,10*ROW('Sanitation Data'!I132)))</f>
        <v/>
      </c>
      <c r="DK138" s="370" t="str">
        <f ca="1">+IF(OFFSET('Sanitation Data'!$I$29,0,10*ROW('Sanitation Data'!I132))="","",OFFSET('Sanitation Data'!$I$29,0,10*ROW('Sanitation Data'!I132)))</f>
        <v/>
      </c>
      <c r="DL138" s="370" t="str">
        <f ca="1">+IF(OFFSET('Sanitation Data'!$I$30,0,10*ROW('Sanitation Data'!I132))="","",OFFSET('Sanitation Data'!$I$30,0,10*ROW('Sanitation Data'!I132)))</f>
        <v/>
      </c>
      <c r="DM138" s="370" t="str">
        <f ca="1">+IF(OFFSET('Sanitation Data'!$I$31,0,10*ROW('Sanitation Data'!I132))="","",OFFSET('Sanitation Data'!$I$31,0,10*ROW('Sanitation Data'!I132)))</f>
        <v/>
      </c>
      <c r="DN138" s="370" t="str">
        <f ca="1">+IF(OFFSET('Sanitation Data'!$I$32,0,10*ROW('Sanitation Data'!I132))="","",OFFSET('Sanitation Data'!$I$32,0,10*ROW('Sanitation Data'!I132)))</f>
        <v/>
      </c>
      <c r="DO138" s="370" t="str">
        <f ca="1">+IF(OFFSET('Hygiene Data'!$D$11,0,10*ROW('Hygiene Data'!D132))="","",OFFSET('Hygiene Data'!$D$11,0,10*ROW('Hygiene Data'!D132)))</f>
        <v/>
      </c>
      <c r="DP138" s="370" t="str">
        <f ca="1">+IF(OFFSET('Hygiene Data'!$D$12,0,10*ROW('Hygiene Data'!D132))="","",OFFSET('Hygiene Data'!$D$12,0,10*ROW('Hygiene Data'!D132)))</f>
        <v/>
      </c>
      <c r="DQ138" s="370" t="str">
        <f ca="1">+IF(OFFSET('Hygiene Data'!$D$13,0,10*ROW('Hygiene Data'!D132))="","",OFFSET('Hygiene Data'!$D$13,0,10*ROW('Hygiene Data'!D132)))</f>
        <v/>
      </c>
      <c r="DR138" s="370" t="str">
        <f ca="1">+IF(OFFSET('Hygiene Data'!$E$11,0,10*ROW('Hygiene Data'!E132))="","",OFFSET('Hygiene Data'!$E$11,0,10*ROW('Hygiene Data'!E132)))</f>
        <v/>
      </c>
      <c r="DS138" s="370" t="str">
        <f ca="1">+IF(OFFSET('Hygiene Data'!$E$12,0,10*ROW('Hygiene Data'!E132))="","",OFFSET('Hygiene Data'!$E$12,0,10*ROW('Hygiene Data'!E132)))</f>
        <v/>
      </c>
      <c r="DT138" s="370" t="str">
        <f ca="1">+IF(OFFSET('Hygiene Data'!$E$13,0,10*ROW('Hygiene Data'!E132))="","",OFFSET('Hygiene Data'!$E$13,0,10*ROW('Hygiene Data'!E132)))</f>
        <v/>
      </c>
      <c r="DU138" s="370" t="str">
        <f ca="1">+IF(OFFSET('Hygiene Data'!$F$11,0,10*ROW('Hygiene Data'!F132))="","",OFFSET('Hygiene Data'!$F$11,0,10*ROW('Hygiene Data'!F132)))</f>
        <v/>
      </c>
      <c r="DV138" s="370" t="str">
        <f ca="1">+IF(OFFSET('Hygiene Data'!$F$12,0,10*ROW('Hygiene Data'!F132))="","",OFFSET('Hygiene Data'!$F$12,0,10*ROW('Hygiene Data'!F132)))</f>
        <v/>
      </c>
      <c r="DW138" s="370" t="str">
        <f ca="1">+IF(OFFSET('Hygiene Data'!$F$13,0,10*ROW('Hygiene Data'!F132))="","",OFFSET('Hygiene Data'!$F$13,0,10*ROW('Hygiene Data'!F132)))</f>
        <v/>
      </c>
      <c r="DX138" s="370" t="str">
        <f ca="1">+IF(OFFSET('Hygiene Data'!$G$11,0,10*ROW('Hygiene Data'!G132))="","",OFFSET('Hygiene Data'!$G$11,0,10*ROW('Hygiene Data'!G132)))</f>
        <v/>
      </c>
      <c r="DY138" s="370" t="str">
        <f ca="1">+IF(OFFSET('Hygiene Data'!$G$12,0,10*ROW('Hygiene Data'!G132))="","",OFFSET('Hygiene Data'!$G$12,0,10*ROW('Hygiene Data'!G132)))</f>
        <v/>
      </c>
      <c r="DZ138" s="370" t="str">
        <f ca="1">+IF(OFFSET('Hygiene Data'!$G$13,0,10*ROW('Hygiene Data'!G132))="","",OFFSET('Hygiene Data'!$G$13,0,10*ROW('Hygiene Data'!G132)))</f>
        <v/>
      </c>
      <c r="EA138" s="370" t="str">
        <f ca="1">+IF(OFFSET('Hygiene Data'!$H$11,0,10*ROW('Hygiene Data'!H132))="","",OFFSET('Hygiene Data'!$H$11,0,10*ROW('Hygiene Data'!H132)))</f>
        <v/>
      </c>
      <c r="EB138" s="370" t="str">
        <f ca="1">+IF(OFFSET('Hygiene Data'!$H$12,0,10*ROW('Hygiene Data'!H132))="","",OFFSET('Hygiene Data'!$H$12,0,10*ROW('Hygiene Data'!H132)))</f>
        <v/>
      </c>
      <c r="EC138" s="370" t="str">
        <f ca="1">+IF(OFFSET('Hygiene Data'!$H$13,0,10*ROW('Hygiene Data'!H132))="","",OFFSET('Hygiene Data'!$H$13,0,10*ROW('Hygiene Data'!H132)))</f>
        <v/>
      </c>
      <c r="ED138" s="370" t="str">
        <f ca="1">+IF(OFFSET('Hygiene Data'!$I$11,0,10*ROW('Hygiene Data'!I132))="","",OFFSET('Hygiene Data'!$I$11,0,10*ROW('Hygiene Data'!I132)))</f>
        <v/>
      </c>
      <c r="EE138" s="370" t="str">
        <f ca="1">+IF(OFFSET('Hygiene Data'!$I$12,0,10*ROW('Hygiene Data'!I132))="","",OFFSET('Hygiene Data'!$I$12,0,10*ROW('Hygiene Data'!I132)))</f>
        <v/>
      </c>
      <c r="EF138" s="370" t="str">
        <f ca="1">+IF(OFFSET('Hygiene Data'!$I$13,0,10*ROW('Hygiene Data'!I132))="","",OFFSET('Hygiene Data'!$I$13,0,10*ROW('Hygiene Data'!I132)))</f>
        <v/>
      </c>
    </row>
    <row r="139" spans="1:136" x14ac:dyDescent="0.25">
      <c r="A139" s="479" t="str">
        <f ca="1">+IF(OFFSET('Water Data'!$B$2,0,10*ROW('Water Data'!E133))="","",OFFSET('Water Data'!$B$2,0,10*ROW('Water Data'!E133)))</f>
        <v/>
      </c>
      <c r="B139" s="47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6" t="str">
        <f t="shared" ca="1" si="2"/>
        <v/>
      </c>
      <c r="D139" s="50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0" t="str">
        <f ca="1">+IF(OFFSET('Water Data'!$D$27,0,10*ROW('Water Data'!D133))="","",OFFSET('Water Data'!$D$27,0,10*ROW('Water Data'!D133)))</f>
        <v/>
      </c>
      <c r="BT139" s="370" t="str">
        <f ca="1">+IF(OFFSET('Water Data'!$D$28,0,10*ROW('Water Data'!D133))="","",OFFSET('Water Data'!$D$28,0,10*ROW('Water Data'!D133)))</f>
        <v/>
      </c>
      <c r="BU139" s="370" t="str">
        <f ca="1">+IF(OFFSET('Water Data'!$D$29,0,10*ROW('Water Data'!D133))="","",OFFSET('Water Data'!$D$29,0,10*ROW('Water Data'!D133)))</f>
        <v/>
      </c>
      <c r="BV139" s="370" t="str">
        <f ca="1">+IF(OFFSET('Water Data'!$E$27,0,10*ROW('Water Data'!E133))="","",OFFSET('Water Data'!$E$27,0,10*ROW('Water Data'!E133)))</f>
        <v/>
      </c>
      <c r="BW139" s="370" t="str">
        <f ca="1">+IF(OFFSET('Water Data'!$E$28,0,10*ROW('Water Data'!E133))="","",OFFSET('Water Data'!$E$28,0,10*ROW('Water Data'!E133)))</f>
        <v/>
      </c>
      <c r="BX139" s="370" t="str">
        <f ca="1">+IF(OFFSET('Water Data'!$E$29,0,10*ROW('Water Data'!E133))="","",OFFSET('Water Data'!$E$29,0,10*ROW('Water Data'!E133)))</f>
        <v/>
      </c>
      <c r="BY139" s="370" t="str">
        <f ca="1">+IF(OFFSET('Water Data'!$F$27,0,10*ROW('Water Data'!F133))="","",OFFSET('Water Data'!$F$27,0,10*ROW('Water Data'!F133)))</f>
        <v/>
      </c>
      <c r="BZ139" s="370" t="str">
        <f ca="1">+IF(OFFSET('Water Data'!$F$28,0,10*ROW('Water Data'!F133))="","",OFFSET('Water Data'!$F$28,0,10*ROW('Water Data'!F133)))</f>
        <v/>
      </c>
      <c r="CA139" s="370" t="str">
        <f ca="1">+IF(OFFSET('Water Data'!$F$29,0,10*ROW('Water Data'!F133))="","",OFFSET('Water Data'!$F$29,0,10*ROW('Water Data'!F133)))</f>
        <v/>
      </c>
      <c r="CB139" s="370" t="str">
        <f ca="1">+IF(OFFSET('Water Data'!$G$27,0,10*ROW('Water Data'!G133))="","",OFFSET('Water Data'!$G$27,0,10*ROW('Water Data'!G133)))</f>
        <v/>
      </c>
      <c r="CC139" s="370" t="str">
        <f ca="1">+IF(OFFSET('Water Data'!$G$28,0,10*ROW('Water Data'!G133))="","",OFFSET('Water Data'!$G$28,0,10*ROW('Water Data'!G133)))</f>
        <v/>
      </c>
      <c r="CD139" s="370" t="str">
        <f ca="1">+IF(OFFSET('Water Data'!$G$29,0,10*ROW('Water Data'!G133))="","",OFFSET('Water Data'!$G$29,0,10*ROW('Water Data'!G133)))</f>
        <v/>
      </c>
      <c r="CE139" s="370" t="str">
        <f ca="1">+IF(OFFSET('Water Data'!$H$27,0,10*ROW('Water Data'!H133))="","",OFFSET('Water Data'!$H$27,0,10*ROW('Water Data'!H133)))</f>
        <v/>
      </c>
      <c r="CF139" s="370" t="str">
        <f ca="1">+IF(OFFSET('Water Data'!$H$28,0,10*ROW('Water Data'!H133))="","",OFFSET('Water Data'!$H$28,0,10*ROW('Water Data'!H133)))</f>
        <v/>
      </c>
      <c r="CG139" s="370" t="str">
        <f ca="1">+IF(OFFSET('Water Data'!$H$29,0,10*ROW('Water Data'!H133))="","",OFFSET('Water Data'!$H$29,0,10*ROW('Water Data'!H133)))</f>
        <v/>
      </c>
      <c r="CH139" s="370" t="str">
        <f ca="1">+IF(OFFSET('Water Data'!$I$27,0,10*ROW('Water Data'!I133))="","",OFFSET('Water Data'!$I$27,0,10*ROW('Water Data'!I133)))</f>
        <v/>
      </c>
      <c r="CI139" s="370" t="str">
        <f ca="1">+IF(OFFSET('Water Data'!$I$28,0,10*ROW('Water Data'!I133))="","",OFFSET('Water Data'!$I$28,0,10*ROW('Water Data'!I133)))</f>
        <v/>
      </c>
      <c r="CJ139" s="370" t="str">
        <f ca="1">+IF(OFFSET('Water Data'!$I$29,0,10*ROW('Water Data'!I133))="","",OFFSET('Water Data'!$I$29,0,10*ROW('Water Data'!I133)))</f>
        <v/>
      </c>
      <c r="CK139" s="370" t="str">
        <f ca="1">+IF(OFFSET('Sanitation Data'!$D$28,0,10*ROW('Sanitation Data'!D133))="","",OFFSET('Sanitation Data'!$D$28,0,10*ROW('Sanitation Data'!D133)))</f>
        <v/>
      </c>
      <c r="CL139" s="370" t="str">
        <f ca="1">+IF(OFFSET('Sanitation Data'!$D$29,0,10*ROW('Sanitation Data'!D133))="","",OFFSET('Sanitation Data'!$D$29,0,10*ROW('Sanitation Data'!D133)))</f>
        <v/>
      </c>
      <c r="CM139" s="370" t="str">
        <f ca="1">+IF(OFFSET('Sanitation Data'!$D$30,0,10*ROW('Sanitation Data'!D133))="","",OFFSET('Sanitation Data'!$D$30,0,10*ROW('Sanitation Data'!D133)))</f>
        <v/>
      </c>
      <c r="CN139" s="370" t="str">
        <f ca="1">+IF(OFFSET('Sanitation Data'!$D$31,0,10*ROW('Sanitation Data'!D133))="","",OFFSET('Sanitation Data'!$D$31,0,10*ROW('Sanitation Data'!D133)))</f>
        <v/>
      </c>
      <c r="CO139" s="370" t="str">
        <f ca="1">+IF(OFFSET('Sanitation Data'!$D$32,0,10*ROW('Sanitation Data'!D133))="","",OFFSET('Sanitation Data'!$D$32,0,10*ROW('Sanitation Data'!D133)))</f>
        <v/>
      </c>
      <c r="CP139" s="370" t="str">
        <f ca="1">+IF(OFFSET('Sanitation Data'!$E$28,0,10*ROW('Sanitation Data'!E133))="","",OFFSET('Sanitation Data'!$E$28,0,10*ROW('Sanitation Data'!E133)))</f>
        <v/>
      </c>
      <c r="CQ139" s="370" t="str">
        <f ca="1">+IF(OFFSET('Sanitation Data'!$E$29,0,10*ROW('Sanitation Data'!E133))="","",OFFSET('Sanitation Data'!$E$29,0,10*ROW('Sanitation Data'!E133)))</f>
        <v/>
      </c>
      <c r="CR139" s="370" t="str">
        <f ca="1">+IF(OFFSET('Sanitation Data'!$E$30,0,10*ROW('Sanitation Data'!E133))="","",OFFSET('Sanitation Data'!$E$30,0,10*ROW('Sanitation Data'!E133)))</f>
        <v/>
      </c>
      <c r="CS139" s="370" t="str">
        <f ca="1">+IF(OFFSET('Sanitation Data'!$E$31,0,10*ROW('Sanitation Data'!E133))="","",OFFSET('Sanitation Data'!$E$31,0,10*ROW('Sanitation Data'!E133)))</f>
        <v/>
      </c>
      <c r="CT139" s="370" t="str">
        <f ca="1">+IF(OFFSET('Sanitation Data'!$E$32,0,10*ROW('Sanitation Data'!E133))="","",OFFSET('Sanitation Data'!$E$32,0,10*ROW('Sanitation Data'!E133)))</f>
        <v/>
      </c>
      <c r="CU139" s="370" t="str">
        <f ca="1">+IF(OFFSET('Sanitation Data'!$F$28,0,10*ROW('Sanitation Data'!F133))="","",OFFSET('Sanitation Data'!$F$28,0,10*ROW('Sanitation Data'!F133)))</f>
        <v/>
      </c>
      <c r="CV139" s="370" t="str">
        <f ca="1">+IF(OFFSET('Sanitation Data'!$F$29,0,10*ROW('Sanitation Data'!F133))="","",OFFSET('Sanitation Data'!$F$29,0,10*ROW('Sanitation Data'!F133)))</f>
        <v/>
      </c>
      <c r="CW139" s="370" t="str">
        <f ca="1">+IF(OFFSET('Sanitation Data'!$F$30,0,10*ROW('Sanitation Data'!F133))="","",OFFSET('Sanitation Data'!$F$30,0,10*ROW('Sanitation Data'!F133)))</f>
        <v/>
      </c>
      <c r="CX139" s="370" t="str">
        <f ca="1">+IF(OFFSET('Sanitation Data'!$F$31,0,10*ROW('Sanitation Data'!F133))="","",OFFSET('Sanitation Data'!$F$31,0,10*ROW('Sanitation Data'!F133)))</f>
        <v/>
      </c>
      <c r="CY139" s="370" t="str">
        <f ca="1">+IF(OFFSET('Sanitation Data'!$F$32,0,10*ROW('Sanitation Data'!F133))="","",OFFSET('Sanitation Data'!$F$32,0,10*ROW('Sanitation Data'!F133)))</f>
        <v/>
      </c>
      <c r="CZ139" s="370" t="str">
        <f ca="1">+IF(OFFSET('Sanitation Data'!$G$28,0,10*ROW('Sanitation Data'!G133))="","",OFFSET('Sanitation Data'!$G$28,0,10*ROW('Sanitation Data'!G133)))</f>
        <v/>
      </c>
      <c r="DA139" s="370" t="str">
        <f ca="1">+IF(OFFSET('Sanitation Data'!$G$29,0,10*ROW('Sanitation Data'!G133))="","",OFFSET('Sanitation Data'!$G$29,0,10*ROW('Sanitation Data'!G133)))</f>
        <v/>
      </c>
      <c r="DB139" s="370" t="str">
        <f ca="1">+IF(OFFSET('Sanitation Data'!$G$30,0,10*ROW('Sanitation Data'!G133))="","",OFFSET('Sanitation Data'!$G$30,0,10*ROW('Sanitation Data'!G133)))</f>
        <v/>
      </c>
      <c r="DC139" s="370" t="str">
        <f ca="1">+IF(OFFSET('Sanitation Data'!$G$31,0,10*ROW('Sanitation Data'!G133))="","",OFFSET('Sanitation Data'!$G$31,0,10*ROW('Sanitation Data'!G133)))</f>
        <v/>
      </c>
      <c r="DD139" s="370" t="str">
        <f ca="1">+IF(OFFSET('Sanitation Data'!$G$32,0,10*ROW('Sanitation Data'!G133))="","",OFFSET('Sanitation Data'!$G$32,0,10*ROW('Sanitation Data'!G133)))</f>
        <v/>
      </c>
      <c r="DE139" s="370" t="str">
        <f ca="1">+IF(OFFSET('Sanitation Data'!$H$28,0,10*ROW('Sanitation Data'!H133))="","",OFFSET('Sanitation Data'!$H$28,0,10*ROW('Sanitation Data'!H133)))</f>
        <v/>
      </c>
      <c r="DF139" s="370" t="str">
        <f ca="1">+IF(OFFSET('Sanitation Data'!$H$29,0,10*ROW('Sanitation Data'!H133))="","",OFFSET('Sanitation Data'!$H$29,0,10*ROW('Sanitation Data'!H133)))</f>
        <v/>
      </c>
      <c r="DG139" s="370" t="str">
        <f ca="1">+IF(OFFSET('Sanitation Data'!$H$30,0,10*ROW('Sanitation Data'!H133))="","",OFFSET('Sanitation Data'!$H$30,0,10*ROW('Sanitation Data'!H133)))</f>
        <v/>
      </c>
      <c r="DH139" s="370" t="str">
        <f ca="1">+IF(OFFSET('Sanitation Data'!$H$31,0,10*ROW('Sanitation Data'!H133))="","",OFFSET('Sanitation Data'!$H$31,0,10*ROW('Sanitation Data'!H133)))</f>
        <v/>
      </c>
      <c r="DI139" s="370" t="str">
        <f ca="1">+IF(OFFSET('Sanitation Data'!$H$32,0,10*ROW('Sanitation Data'!H133))="","",OFFSET('Sanitation Data'!$H$32,0,10*ROW('Sanitation Data'!H133)))</f>
        <v/>
      </c>
      <c r="DJ139" s="370" t="str">
        <f ca="1">+IF(OFFSET('Sanitation Data'!$I$28,0,10*ROW('Sanitation Data'!I133))="","",OFFSET('Sanitation Data'!$I$28,0,10*ROW('Sanitation Data'!I133)))</f>
        <v/>
      </c>
      <c r="DK139" s="370" t="str">
        <f ca="1">+IF(OFFSET('Sanitation Data'!$I$29,0,10*ROW('Sanitation Data'!I133))="","",OFFSET('Sanitation Data'!$I$29,0,10*ROW('Sanitation Data'!I133)))</f>
        <v/>
      </c>
      <c r="DL139" s="370" t="str">
        <f ca="1">+IF(OFFSET('Sanitation Data'!$I$30,0,10*ROW('Sanitation Data'!I133))="","",OFFSET('Sanitation Data'!$I$30,0,10*ROW('Sanitation Data'!I133)))</f>
        <v/>
      </c>
      <c r="DM139" s="370" t="str">
        <f ca="1">+IF(OFFSET('Sanitation Data'!$I$31,0,10*ROW('Sanitation Data'!I133))="","",OFFSET('Sanitation Data'!$I$31,0,10*ROW('Sanitation Data'!I133)))</f>
        <v/>
      </c>
      <c r="DN139" s="370" t="str">
        <f ca="1">+IF(OFFSET('Sanitation Data'!$I$32,0,10*ROW('Sanitation Data'!I133))="","",OFFSET('Sanitation Data'!$I$32,0,10*ROW('Sanitation Data'!I133)))</f>
        <v/>
      </c>
      <c r="DO139" s="370" t="str">
        <f ca="1">+IF(OFFSET('Hygiene Data'!$D$11,0,10*ROW('Hygiene Data'!D133))="","",OFFSET('Hygiene Data'!$D$11,0,10*ROW('Hygiene Data'!D133)))</f>
        <v/>
      </c>
      <c r="DP139" s="370" t="str">
        <f ca="1">+IF(OFFSET('Hygiene Data'!$D$12,0,10*ROW('Hygiene Data'!D133))="","",OFFSET('Hygiene Data'!$D$12,0,10*ROW('Hygiene Data'!D133)))</f>
        <v/>
      </c>
      <c r="DQ139" s="370" t="str">
        <f ca="1">+IF(OFFSET('Hygiene Data'!$D$13,0,10*ROW('Hygiene Data'!D133))="","",OFFSET('Hygiene Data'!$D$13,0,10*ROW('Hygiene Data'!D133)))</f>
        <v/>
      </c>
      <c r="DR139" s="370" t="str">
        <f ca="1">+IF(OFFSET('Hygiene Data'!$E$11,0,10*ROW('Hygiene Data'!E133))="","",OFFSET('Hygiene Data'!$E$11,0,10*ROW('Hygiene Data'!E133)))</f>
        <v/>
      </c>
      <c r="DS139" s="370" t="str">
        <f ca="1">+IF(OFFSET('Hygiene Data'!$E$12,0,10*ROW('Hygiene Data'!E133))="","",OFFSET('Hygiene Data'!$E$12,0,10*ROW('Hygiene Data'!E133)))</f>
        <v/>
      </c>
      <c r="DT139" s="370" t="str">
        <f ca="1">+IF(OFFSET('Hygiene Data'!$E$13,0,10*ROW('Hygiene Data'!E133))="","",OFFSET('Hygiene Data'!$E$13,0,10*ROW('Hygiene Data'!E133)))</f>
        <v/>
      </c>
      <c r="DU139" s="370" t="str">
        <f ca="1">+IF(OFFSET('Hygiene Data'!$F$11,0,10*ROW('Hygiene Data'!F133))="","",OFFSET('Hygiene Data'!$F$11,0,10*ROW('Hygiene Data'!F133)))</f>
        <v/>
      </c>
      <c r="DV139" s="370" t="str">
        <f ca="1">+IF(OFFSET('Hygiene Data'!$F$12,0,10*ROW('Hygiene Data'!F133))="","",OFFSET('Hygiene Data'!$F$12,0,10*ROW('Hygiene Data'!F133)))</f>
        <v/>
      </c>
      <c r="DW139" s="370" t="str">
        <f ca="1">+IF(OFFSET('Hygiene Data'!$F$13,0,10*ROW('Hygiene Data'!F133))="","",OFFSET('Hygiene Data'!$F$13,0,10*ROW('Hygiene Data'!F133)))</f>
        <v/>
      </c>
      <c r="DX139" s="370" t="str">
        <f ca="1">+IF(OFFSET('Hygiene Data'!$G$11,0,10*ROW('Hygiene Data'!G133))="","",OFFSET('Hygiene Data'!$G$11,0,10*ROW('Hygiene Data'!G133)))</f>
        <v/>
      </c>
      <c r="DY139" s="370" t="str">
        <f ca="1">+IF(OFFSET('Hygiene Data'!$G$12,0,10*ROW('Hygiene Data'!G133))="","",OFFSET('Hygiene Data'!$G$12,0,10*ROW('Hygiene Data'!G133)))</f>
        <v/>
      </c>
      <c r="DZ139" s="370" t="str">
        <f ca="1">+IF(OFFSET('Hygiene Data'!$G$13,0,10*ROW('Hygiene Data'!G133))="","",OFFSET('Hygiene Data'!$G$13,0,10*ROW('Hygiene Data'!G133)))</f>
        <v/>
      </c>
      <c r="EA139" s="370" t="str">
        <f ca="1">+IF(OFFSET('Hygiene Data'!$H$11,0,10*ROW('Hygiene Data'!H133))="","",OFFSET('Hygiene Data'!$H$11,0,10*ROW('Hygiene Data'!H133)))</f>
        <v/>
      </c>
      <c r="EB139" s="370" t="str">
        <f ca="1">+IF(OFFSET('Hygiene Data'!$H$12,0,10*ROW('Hygiene Data'!H133))="","",OFFSET('Hygiene Data'!$H$12,0,10*ROW('Hygiene Data'!H133)))</f>
        <v/>
      </c>
      <c r="EC139" s="370" t="str">
        <f ca="1">+IF(OFFSET('Hygiene Data'!$H$13,0,10*ROW('Hygiene Data'!H133))="","",OFFSET('Hygiene Data'!$H$13,0,10*ROW('Hygiene Data'!H133)))</f>
        <v/>
      </c>
      <c r="ED139" s="370" t="str">
        <f ca="1">+IF(OFFSET('Hygiene Data'!$I$11,0,10*ROW('Hygiene Data'!I133))="","",OFFSET('Hygiene Data'!$I$11,0,10*ROW('Hygiene Data'!I133)))</f>
        <v/>
      </c>
      <c r="EE139" s="370" t="str">
        <f ca="1">+IF(OFFSET('Hygiene Data'!$I$12,0,10*ROW('Hygiene Data'!I133))="","",OFFSET('Hygiene Data'!$I$12,0,10*ROW('Hygiene Data'!I133)))</f>
        <v/>
      </c>
      <c r="EF139" s="370" t="str">
        <f ca="1">+IF(OFFSET('Hygiene Data'!$I$13,0,10*ROW('Hygiene Data'!I133))="","",OFFSET('Hygiene Data'!$I$13,0,10*ROW('Hygiene Data'!I133)))</f>
        <v/>
      </c>
    </row>
    <row r="140" spans="1:136" x14ac:dyDescent="0.25">
      <c r="A140" s="479" t="str">
        <f ca="1">+IF(OFFSET('Water Data'!$B$2,0,10*ROW('Water Data'!E134))="","",OFFSET('Water Data'!$B$2,0,10*ROW('Water Data'!E134)))</f>
        <v/>
      </c>
      <c r="B140" s="47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6" t="str">
        <f t="shared" ca="1" si="2"/>
        <v/>
      </c>
      <c r="D140" s="50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0" t="str">
        <f ca="1">+IF(OFFSET('Water Data'!$D$27,0,10*ROW('Water Data'!D134))="","",OFFSET('Water Data'!$D$27,0,10*ROW('Water Data'!D134)))</f>
        <v/>
      </c>
      <c r="BT140" s="370" t="str">
        <f ca="1">+IF(OFFSET('Water Data'!$D$28,0,10*ROW('Water Data'!D134))="","",OFFSET('Water Data'!$D$28,0,10*ROW('Water Data'!D134)))</f>
        <v/>
      </c>
      <c r="BU140" s="370" t="str">
        <f ca="1">+IF(OFFSET('Water Data'!$D$29,0,10*ROW('Water Data'!D134))="","",OFFSET('Water Data'!$D$29,0,10*ROW('Water Data'!D134)))</f>
        <v/>
      </c>
      <c r="BV140" s="370" t="str">
        <f ca="1">+IF(OFFSET('Water Data'!$E$27,0,10*ROW('Water Data'!E134))="","",OFFSET('Water Data'!$E$27,0,10*ROW('Water Data'!E134)))</f>
        <v/>
      </c>
      <c r="BW140" s="370" t="str">
        <f ca="1">+IF(OFFSET('Water Data'!$E$28,0,10*ROW('Water Data'!E134))="","",OFFSET('Water Data'!$E$28,0,10*ROW('Water Data'!E134)))</f>
        <v/>
      </c>
      <c r="BX140" s="370" t="str">
        <f ca="1">+IF(OFFSET('Water Data'!$E$29,0,10*ROW('Water Data'!E134))="","",OFFSET('Water Data'!$E$29,0,10*ROW('Water Data'!E134)))</f>
        <v/>
      </c>
      <c r="BY140" s="370" t="str">
        <f ca="1">+IF(OFFSET('Water Data'!$F$27,0,10*ROW('Water Data'!F134))="","",OFFSET('Water Data'!$F$27,0,10*ROW('Water Data'!F134)))</f>
        <v/>
      </c>
      <c r="BZ140" s="370" t="str">
        <f ca="1">+IF(OFFSET('Water Data'!$F$28,0,10*ROW('Water Data'!F134))="","",OFFSET('Water Data'!$F$28,0,10*ROW('Water Data'!F134)))</f>
        <v/>
      </c>
      <c r="CA140" s="370" t="str">
        <f ca="1">+IF(OFFSET('Water Data'!$F$29,0,10*ROW('Water Data'!F134))="","",OFFSET('Water Data'!$F$29,0,10*ROW('Water Data'!F134)))</f>
        <v/>
      </c>
      <c r="CB140" s="370" t="str">
        <f ca="1">+IF(OFFSET('Water Data'!$G$27,0,10*ROW('Water Data'!G134))="","",OFFSET('Water Data'!$G$27,0,10*ROW('Water Data'!G134)))</f>
        <v/>
      </c>
      <c r="CC140" s="370" t="str">
        <f ca="1">+IF(OFFSET('Water Data'!$G$28,0,10*ROW('Water Data'!G134))="","",OFFSET('Water Data'!$G$28,0,10*ROW('Water Data'!G134)))</f>
        <v/>
      </c>
      <c r="CD140" s="370" t="str">
        <f ca="1">+IF(OFFSET('Water Data'!$G$29,0,10*ROW('Water Data'!G134))="","",OFFSET('Water Data'!$G$29,0,10*ROW('Water Data'!G134)))</f>
        <v/>
      </c>
      <c r="CE140" s="370" t="str">
        <f ca="1">+IF(OFFSET('Water Data'!$H$27,0,10*ROW('Water Data'!H134))="","",OFFSET('Water Data'!$H$27,0,10*ROW('Water Data'!H134)))</f>
        <v/>
      </c>
      <c r="CF140" s="370" t="str">
        <f ca="1">+IF(OFFSET('Water Data'!$H$28,0,10*ROW('Water Data'!H134))="","",OFFSET('Water Data'!$H$28,0,10*ROW('Water Data'!H134)))</f>
        <v/>
      </c>
      <c r="CG140" s="370" t="str">
        <f ca="1">+IF(OFFSET('Water Data'!$H$29,0,10*ROW('Water Data'!H134))="","",OFFSET('Water Data'!$H$29,0,10*ROW('Water Data'!H134)))</f>
        <v/>
      </c>
      <c r="CH140" s="370" t="str">
        <f ca="1">+IF(OFFSET('Water Data'!$I$27,0,10*ROW('Water Data'!I134))="","",OFFSET('Water Data'!$I$27,0,10*ROW('Water Data'!I134)))</f>
        <v/>
      </c>
      <c r="CI140" s="370" t="str">
        <f ca="1">+IF(OFFSET('Water Data'!$I$28,0,10*ROW('Water Data'!I134))="","",OFFSET('Water Data'!$I$28,0,10*ROW('Water Data'!I134)))</f>
        <v/>
      </c>
      <c r="CJ140" s="370" t="str">
        <f ca="1">+IF(OFFSET('Water Data'!$I$29,0,10*ROW('Water Data'!I134))="","",OFFSET('Water Data'!$I$29,0,10*ROW('Water Data'!I134)))</f>
        <v/>
      </c>
      <c r="CK140" s="370" t="str">
        <f ca="1">+IF(OFFSET('Sanitation Data'!$D$28,0,10*ROW('Sanitation Data'!D134))="","",OFFSET('Sanitation Data'!$D$28,0,10*ROW('Sanitation Data'!D134)))</f>
        <v/>
      </c>
      <c r="CL140" s="370" t="str">
        <f ca="1">+IF(OFFSET('Sanitation Data'!$D$29,0,10*ROW('Sanitation Data'!D134))="","",OFFSET('Sanitation Data'!$D$29,0,10*ROW('Sanitation Data'!D134)))</f>
        <v/>
      </c>
      <c r="CM140" s="370" t="str">
        <f ca="1">+IF(OFFSET('Sanitation Data'!$D$30,0,10*ROW('Sanitation Data'!D134))="","",OFFSET('Sanitation Data'!$D$30,0,10*ROW('Sanitation Data'!D134)))</f>
        <v/>
      </c>
      <c r="CN140" s="370" t="str">
        <f ca="1">+IF(OFFSET('Sanitation Data'!$D$31,0,10*ROW('Sanitation Data'!D134))="","",OFFSET('Sanitation Data'!$D$31,0,10*ROW('Sanitation Data'!D134)))</f>
        <v/>
      </c>
      <c r="CO140" s="370" t="str">
        <f ca="1">+IF(OFFSET('Sanitation Data'!$D$32,0,10*ROW('Sanitation Data'!D134))="","",OFFSET('Sanitation Data'!$D$32,0,10*ROW('Sanitation Data'!D134)))</f>
        <v/>
      </c>
      <c r="CP140" s="370" t="str">
        <f ca="1">+IF(OFFSET('Sanitation Data'!$E$28,0,10*ROW('Sanitation Data'!E134))="","",OFFSET('Sanitation Data'!$E$28,0,10*ROW('Sanitation Data'!E134)))</f>
        <v/>
      </c>
      <c r="CQ140" s="370" t="str">
        <f ca="1">+IF(OFFSET('Sanitation Data'!$E$29,0,10*ROW('Sanitation Data'!E134))="","",OFFSET('Sanitation Data'!$E$29,0,10*ROW('Sanitation Data'!E134)))</f>
        <v/>
      </c>
      <c r="CR140" s="370" t="str">
        <f ca="1">+IF(OFFSET('Sanitation Data'!$E$30,0,10*ROW('Sanitation Data'!E134))="","",OFFSET('Sanitation Data'!$E$30,0,10*ROW('Sanitation Data'!E134)))</f>
        <v/>
      </c>
      <c r="CS140" s="370" t="str">
        <f ca="1">+IF(OFFSET('Sanitation Data'!$E$31,0,10*ROW('Sanitation Data'!E134))="","",OFFSET('Sanitation Data'!$E$31,0,10*ROW('Sanitation Data'!E134)))</f>
        <v/>
      </c>
      <c r="CT140" s="370" t="str">
        <f ca="1">+IF(OFFSET('Sanitation Data'!$E$32,0,10*ROW('Sanitation Data'!E134))="","",OFFSET('Sanitation Data'!$E$32,0,10*ROW('Sanitation Data'!E134)))</f>
        <v/>
      </c>
      <c r="CU140" s="370" t="str">
        <f ca="1">+IF(OFFSET('Sanitation Data'!$F$28,0,10*ROW('Sanitation Data'!F134))="","",OFFSET('Sanitation Data'!$F$28,0,10*ROW('Sanitation Data'!F134)))</f>
        <v/>
      </c>
      <c r="CV140" s="370" t="str">
        <f ca="1">+IF(OFFSET('Sanitation Data'!$F$29,0,10*ROW('Sanitation Data'!F134))="","",OFFSET('Sanitation Data'!$F$29,0,10*ROW('Sanitation Data'!F134)))</f>
        <v/>
      </c>
      <c r="CW140" s="370" t="str">
        <f ca="1">+IF(OFFSET('Sanitation Data'!$F$30,0,10*ROW('Sanitation Data'!F134))="","",OFFSET('Sanitation Data'!$F$30,0,10*ROW('Sanitation Data'!F134)))</f>
        <v/>
      </c>
      <c r="CX140" s="370" t="str">
        <f ca="1">+IF(OFFSET('Sanitation Data'!$F$31,0,10*ROW('Sanitation Data'!F134))="","",OFFSET('Sanitation Data'!$F$31,0,10*ROW('Sanitation Data'!F134)))</f>
        <v/>
      </c>
      <c r="CY140" s="370" t="str">
        <f ca="1">+IF(OFFSET('Sanitation Data'!$F$32,0,10*ROW('Sanitation Data'!F134))="","",OFFSET('Sanitation Data'!$F$32,0,10*ROW('Sanitation Data'!F134)))</f>
        <v/>
      </c>
      <c r="CZ140" s="370" t="str">
        <f ca="1">+IF(OFFSET('Sanitation Data'!$G$28,0,10*ROW('Sanitation Data'!G134))="","",OFFSET('Sanitation Data'!$G$28,0,10*ROW('Sanitation Data'!G134)))</f>
        <v/>
      </c>
      <c r="DA140" s="370" t="str">
        <f ca="1">+IF(OFFSET('Sanitation Data'!$G$29,0,10*ROW('Sanitation Data'!G134))="","",OFFSET('Sanitation Data'!$G$29,0,10*ROW('Sanitation Data'!G134)))</f>
        <v/>
      </c>
      <c r="DB140" s="370" t="str">
        <f ca="1">+IF(OFFSET('Sanitation Data'!$G$30,0,10*ROW('Sanitation Data'!G134))="","",OFFSET('Sanitation Data'!$G$30,0,10*ROW('Sanitation Data'!G134)))</f>
        <v/>
      </c>
      <c r="DC140" s="370" t="str">
        <f ca="1">+IF(OFFSET('Sanitation Data'!$G$31,0,10*ROW('Sanitation Data'!G134))="","",OFFSET('Sanitation Data'!$G$31,0,10*ROW('Sanitation Data'!G134)))</f>
        <v/>
      </c>
      <c r="DD140" s="370" t="str">
        <f ca="1">+IF(OFFSET('Sanitation Data'!$G$32,0,10*ROW('Sanitation Data'!G134))="","",OFFSET('Sanitation Data'!$G$32,0,10*ROW('Sanitation Data'!G134)))</f>
        <v/>
      </c>
      <c r="DE140" s="370" t="str">
        <f ca="1">+IF(OFFSET('Sanitation Data'!$H$28,0,10*ROW('Sanitation Data'!H134))="","",OFFSET('Sanitation Data'!$H$28,0,10*ROW('Sanitation Data'!H134)))</f>
        <v/>
      </c>
      <c r="DF140" s="370" t="str">
        <f ca="1">+IF(OFFSET('Sanitation Data'!$H$29,0,10*ROW('Sanitation Data'!H134))="","",OFFSET('Sanitation Data'!$H$29,0,10*ROW('Sanitation Data'!H134)))</f>
        <v/>
      </c>
      <c r="DG140" s="370" t="str">
        <f ca="1">+IF(OFFSET('Sanitation Data'!$H$30,0,10*ROW('Sanitation Data'!H134))="","",OFFSET('Sanitation Data'!$H$30,0,10*ROW('Sanitation Data'!H134)))</f>
        <v/>
      </c>
      <c r="DH140" s="370" t="str">
        <f ca="1">+IF(OFFSET('Sanitation Data'!$H$31,0,10*ROW('Sanitation Data'!H134))="","",OFFSET('Sanitation Data'!$H$31,0,10*ROW('Sanitation Data'!H134)))</f>
        <v/>
      </c>
      <c r="DI140" s="370" t="str">
        <f ca="1">+IF(OFFSET('Sanitation Data'!$H$32,0,10*ROW('Sanitation Data'!H134))="","",OFFSET('Sanitation Data'!$H$32,0,10*ROW('Sanitation Data'!H134)))</f>
        <v/>
      </c>
      <c r="DJ140" s="370" t="str">
        <f ca="1">+IF(OFFSET('Sanitation Data'!$I$28,0,10*ROW('Sanitation Data'!I134))="","",OFFSET('Sanitation Data'!$I$28,0,10*ROW('Sanitation Data'!I134)))</f>
        <v/>
      </c>
      <c r="DK140" s="370" t="str">
        <f ca="1">+IF(OFFSET('Sanitation Data'!$I$29,0,10*ROW('Sanitation Data'!I134))="","",OFFSET('Sanitation Data'!$I$29,0,10*ROW('Sanitation Data'!I134)))</f>
        <v/>
      </c>
      <c r="DL140" s="370" t="str">
        <f ca="1">+IF(OFFSET('Sanitation Data'!$I$30,0,10*ROW('Sanitation Data'!I134))="","",OFFSET('Sanitation Data'!$I$30,0,10*ROW('Sanitation Data'!I134)))</f>
        <v/>
      </c>
      <c r="DM140" s="370" t="str">
        <f ca="1">+IF(OFFSET('Sanitation Data'!$I$31,0,10*ROW('Sanitation Data'!I134))="","",OFFSET('Sanitation Data'!$I$31,0,10*ROW('Sanitation Data'!I134)))</f>
        <v/>
      </c>
      <c r="DN140" s="370" t="str">
        <f ca="1">+IF(OFFSET('Sanitation Data'!$I$32,0,10*ROW('Sanitation Data'!I134))="","",OFFSET('Sanitation Data'!$I$32,0,10*ROW('Sanitation Data'!I134)))</f>
        <v/>
      </c>
      <c r="DO140" s="370" t="str">
        <f ca="1">+IF(OFFSET('Hygiene Data'!$D$11,0,10*ROW('Hygiene Data'!D134))="","",OFFSET('Hygiene Data'!$D$11,0,10*ROW('Hygiene Data'!D134)))</f>
        <v/>
      </c>
      <c r="DP140" s="370" t="str">
        <f ca="1">+IF(OFFSET('Hygiene Data'!$D$12,0,10*ROW('Hygiene Data'!D134))="","",OFFSET('Hygiene Data'!$D$12,0,10*ROW('Hygiene Data'!D134)))</f>
        <v/>
      </c>
      <c r="DQ140" s="370" t="str">
        <f ca="1">+IF(OFFSET('Hygiene Data'!$D$13,0,10*ROW('Hygiene Data'!D134))="","",OFFSET('Hygiene Data'!$D$13,0,10*ROW('Hygiene Data'!D134)))</f>
        <v/>
      </c>
      <c r="DR140" s="370" t="str">
        <f ca="1">+IF(OFFSET('Hygiene Data'!$E$11,0,10*ROW('Hygiene Data'!E134))="","",OFFSET('Hygiene Data'!$E$11,0,10*ROW('Hygiene Data'!E134)))</f>
        <v/>
      </c>
      <c r="DS140" s="370" t="str">
        <f ca="1">+IF(OFFSET('Hygiene Data'!$E$12,0,10*ROW('Hygiene Data'!E134))="","",OFFSET('Hygiene Data'!$E$12,0,10*ROW('Hygiene Data'!E134)))</f>
        <v/>
      </c>
      <c r="DT140" s="370" t="str">
        <f ca="1">+IF(OFFSET('Hygiene Data'!$E$13,0,10*ROW('Hygiene Data'!E134))="","",OFFSET('Hygiene Data'!$E$13,0,10*ROW('Hygiene Data'!E134)))</f>
        <v/>
      </c>
      <c r="DU140" s="370" t="str">
        <f ca="1">+IF(OFFSET('Hygiene Data'!$F$11,0,10*ROW('Hygiene Data'!F134))="","",OFFSET('Hygiene Data'!$F$11,0,10*ROW('Hygiene Data'!F134)))</f>
        <v/>
      </c>
      <c r="DV140" s="370" t="str">
        <f ca="1">+IF(OFFSET('Hygiene Data'!$F$12,0,10*ROW('Hygiene Data'!F134))="","",OFFSET('Hygiene Data'!$F$12,0,10*ROW('Hygiene Data'!F134)))</f>
        <v/>
      </c>
      <c r="DW140" s="370" t="str">
        <f ca="1">+IF(OFFSET('Hygiene Data'!$F$13,0,10*ROW('Hygiene Data'!F134))="","",OFFSET('Hygiene Data'!$F$13,0,10*ROW('Hygiene Data'!F134)))</f>
        <v/>
      </c>
      <c r="DX140" s="370" t="str">
        <f ca="1">+IF(OFFSET('Hygiene Data'!$G$11,0,10*ROW('Hygiene Data'!G134))="","",OFFSET('Hygiene Data'!$G$11,0,10*ROW('Hygiene Data'!G134)))</f>
        <v/>
      </c>
      <c r="DY140" s="370" t="str">
        <f ca="1">+IF(OFFSET('Hygiene Data'!$G$12,0,10*ROW('Hygiene Data'!G134))="","",OFFSET('Hygiene Data'!$G$12,0,10*ROW('Hygiene Data'!G134)))</f>
        <v/>
      </c>
      <c r="DZ140" s="370" t="str">
        <f ca="1">+IF(OFFSET('Hygiene Data'!$G$13,0,10*ROW('Hygiene Data'!G134))="","",OFFSET('Hygiene Data'!$G$13,0,10*ROW('Hygiene Data'!G134)))</f>
        <v/>
      </c>
      <c r="EA140" s="370" t="str">
        <f ca="1">+IF(OFFSET('Hygiene Data'!$H$11,0,10*ROW('Hygiene Data'!H134))="","",OFFSET('Hygiene Data'!$H$11,0,10*ROW('Hygiene Data'!H134)))</f>
        <v/>
      </c>
      <c r="EB140" s="370" t="str">
        <f ca="1">+IF(OFFSET('Hygiene Data'!$H$12,0,10*ROW('Hygiene Data'!H134))="","",OFFSET('Hygiene Data'!$H$12,0,10*ROW('Hygiene Data'!H134)))</f>
        <v/>
      </c>
      <c r="EC140" s="370" t="str">
        <f ca="1">+IF(OFFSET('Hygiene Data'!$H$13,0,10*ROW('Hygiene Data'!H134))="","",OFFSET('Hygiene Data'!$H$13,0,10*ROW('Hygiene Data'!H134)))</f>
        <v/>
      </c>
      <c r="ED140" s="370" t="str">
        <f ca="1">+IF(OFFSET('Hygiene Data'!$I$11,0,10*ROW('Hygiene Data'!I134))="","",OFFSET('Hygiene Data'!$I$11,0,10*ROW('Hygiene Data'!I134)))</f>
        <v/>
      </c>
      <c r="EE140" s="370" t="str">
        <f ca="1">+IF(OFFSET('Hygiene Data'!$I$12,0,10*ROW('Hygiene Data'!I134))="","",OFFSET('Hygiene Data'!$I$12,0,10*ROW('Hygiene Data'!I134)))</f>
        <v/>
      </c>
      <c r="EF140" s="370" t="str">
        <f ca="1">+IF(OFFSET('Hygiene Data'!$I$13,0,10*ROW('Hygiene Data'!I134))="","",OFFSET('Hygiene Data'!$I$13,0,10*ROW('Hygiene Data'!I134)))</f>
        <v/>
      </c>
    </row>
    <row r="141" spans="1:136" x14ac:dyDescent="0.25">
      <c r="A141" s="479" t="str">
        <f ca="1">+IF(OFFSET('Water Data'!$B$2,0,10*ROW('Water Data'!E135))="","",OFFSET('Water Data'!$B$2,0,10*ROW('Water Data'!E135)))</f>
        <v/>
      </c>
      <c r="B141" s="47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6" t="str">
        <f t="shared" ca="1" si="2"/>
        <v/>
      </c>
      <c r="D141" s="50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0" t="str">
        <f ca="1">+IF(OFFSET('Water Data'!$D$27,0,10*ROW('Water Data'!D135))="","",OFFSET('Water Data'!$D$27,0,10*ROW('Water Data'!D135)))</f>
        <v/>
      </c>
      <c r="BT141" s="370" t="str">
        <f ca="1">+IF(OFFSET('Water Data'!$D$28,0,10*ROW('Water Data'!D135))="","",OFFSET('Water Data'!$D$28,0,10*ROW('Water Data'!D135)))</f>
        <v/>
      </c>
      <c r="BU141" s="370" t="str">
        <f ca="1">+IF(OFFSET('Water Data'!$D$29,0,10*ROW('Water Data'!D135))="","",OFFSET('Water Data'!$D$29,0,10*ROW('Water Data'!D135)))</f>
        <v/>
      </c>
      <c r="BV141" s="370" t="str">
        <f ca="1">+IF(OFFSET('Water Data'!$E$27,0,10*ROW('Water Data'!E135))="","",OFFSET('Water Data'!$E$27,0,10*ROW('Water Data'!E135)))</f>
        <v/>
      </c>
      <c r="BW141" s="370" t="str">
        <f ca="1">+IF(OFFSET('Water Data'!$E$28,0,10*ROW('Water Data'!E135))="","",OFFSET('Water Data'!$E$28,0,10*ROW('Water Data'!E135)))</f>
        <v/>
      </c>
      <c r="BX141" s="370" t="str">
        <f ca="1">+IF(OFFSET('Water Data'!$E$29,0,10*ROW('Water Data'!E135))="","",OFFSET('Water Data'!$E$29,0,10*ROW('Water Data'!E135)))</f>
        <v/>
      </c>
      <c r="BY141" s="370" t="str">
        <f ca="1">+IF(OFFSET('Water Data'!$F$27,0,10*ROW('Water Data'!F135))="","",OFFSET('Water Data'!$F$27,0,10*ROW('Water Data'!F135)))</f>
        <v/>
      </c>
      <c r="BZ141" s="370" t="str">
        <f ca="1">+IF(OFFSET('Water Data'!$F$28,0,10*ROW('Water Data'!F135))="","",OFFSET('Water Data'!$F$28,0,10*ROW('Water Data'!F135)))</f>
        <v/>
      </c>
      <c r="CA141" s="370" t="str">
        <f ca="1">+IF(OFFSET('Water Data'!$F$29,0,10*ROW('Water Data'!F135))="","",OFFSET('Water Data'!$F$29,0,10*ROW('Water Data'!F135)))</f>
        <v/>
      </c>
      <c r="CB141" s="370" t="str">
        <f ca="1">+IF(OFFSET('Water Data'!$G$27,0,10*ROW('Water Data'!G135))="","",OFFSET('Water Data'!$G$27,0,10*ROW('Water Data'!G135)))</f>
        <v/>
      </c>
      <c r="CC141" s="370" t="str">
        <f ca="1">+IF(OFFSET('Water Data'!$G$28,0,10*ROW('Water Data'!G135))="","",OFFSET('Water Data'!$G$28,0,10*ROW('Water Data'!G135)))</f>
        <v/>
      </c>
      <c r="CD141" s="370" t="str">
        <f ca="1">+IF(OFFSET('Water Data'!$G$29,0,10*ROW('Water Data'!G135))="","",OFFSET('Water Data'!$G$29,0,10*ROW('Water Data'!G135)))</f>
        <v/>
      </c>
      <c r="CE141" s="370" t="str">
        <f ca="1">+IF(OFFSET('Water Data'!$H$27,0,10*ROW('Water Data'!H135))="","",OFFSET('Water Data'!$H$27,0,10*ROW('Water Data'!H135)))</f>
        <v/>
      </c>
      <c r="CF141" s="370" t="str">
        <f ca="1">+IF(OFFSET('Water Data'!$H$28,0,10*ROW('Water Data'!H135))="","",OFFSET('Water Data'!$H$28,0,10*ROW('Water Data'!H135)))</f>
        <v/>
      </c>
      <c r="CG141" s="370" t="str">
        <f ca="1">+IF(OFFSET('Water Data'!$H$29,0,10*ROW('Water Data'!H135))="","",OFFSET('Water Data'!$H$29,0,10*ROW('Water Data'!H135)))</f>
        <v/>
      </c>
      <c r="CH141" s="370" t="str">
        <f ca="1">+IF(OFFSET('Water Data'!$I$27,0,10*ROW('Water Data'!I135))="","",OFFSET('Water Data'!$I$27,0,10*ROW('Water Data'!I135)))</f>
        <v/>
      </c>
      <c r="CI141" s="370" t="str">
        <f ca="1">+IF(OFFSET('Water Data'!$I$28,0,10*ROW('Water Data'!I135))="","",OFFSET('Water Data'!$I$28,0,10*ROW('Water Data'!I135)))</f>
        <v/>
      </c>
      <c r="CJ141" s="370" t="str">
        <f ca="1">+IF(OFFSET('Water Data'!$I$29,0,10*ROW('Water Data'!I135))="","",OFFSET('Water Data'!$I$29,0,10*ROW('Water Data'!I135)))</f>
        <v/>
      </c>
      <c r="CK141" s="370" t="str">
        <f ca="1">+IF(OFFSET('Sanitation Data'!$D$28,0,10*ROW('Sanitation Data'!D135))="","",OFFSET('Sanitation Data'!$D$28,0,10*ROW('Sanitation Data'!D135)))</f>
        <v/>
      </c>
      <c r="CL141" s="370" t="str">
        <f ca="1">+IF(OFFSET('Sanitation Data'!$D$29,0,10*ROW('Sanitation Data'!D135))="","",OFFSET('Sanitation Data'!$D$29,0,10*ROW('Sanitation Data'!D135)))</f>
        <v/>
      </c>
      <c r="CM141" s="370" t="str">
        <f ca="1">+IF(OFFSET('Sanitation Data'!$D$30,0,10*ROW('Sanitation Data'!D135))="","",OFFSET('Sanitation Data'!$D$30,0,10*ROW('Sanitation Data'!D135)))</f>
        <v/>
      </c>
      <c r="CN141" s="370" t="str">
        <f ca="1">+IF(OFFSET('Sanitation Data'!$D$31,0,10*ROW('Sanitation Data'!D135))="","",OFFSET('Sanitation Data'!$D$31,0,10*ROW('Sanitation Data'!D135)))</f>
        <v/>
      </c>
      <c r="CO141" s="370" t="str">
        <f ca="1">+IF(OFFSET('Sanitation Data'!$D$32,0,10*ROW('Sanitation Data'!D135))="","",OFFSET('Sanitation Data'!$D$32,0,10*ROW('Sanitation Data'!D135)))</f>
        <v/>
      </c>
      <c r="CP141" s="370" t="str">
        <f ca="1">+IF(OFFSET('Sanitation Data'!$E$28,0,10*ROW('Sanitation Data'!E135))="","",OFFSET('Sanitation Data'!$E$28,0,10*ROW('Sanitation Data'!E135)))</f>
        <v/>
      </c>
      <c r="CQ141" s="370" t="str">
        <f ca="1">+IF(OFFSET('Sanitation Data'!$E$29,0,10*ROW('Sanitation Data'!E135))="","",OFFSET('Sanitation Data'!$E$29,0,10*ROW('Sanitation Data'!E135)))</f>
        <v/>
      </c>
      <c r="CR141" s="370" t="str">
        <f ca="1">+IF(OFFSET('Sanitation Data'!$E$30,0,10*ROW('Sanitation Data'!E135))="","",OFFSET('Sanitation Data'!$E$30,0,10*ROW('Sanitation Data'!E135)))</f>
        <v/>
      </c>
      <c r="CS141" s="370" t="str">
        <f ca="1">+IF(OFFSET('Sanitation Data'!$E$31,0,10*ROW('Sanitation Data'!E135))="","",OFFSET('Sanitation Data'!$E$31,0,10*ROW('Sanitation Data'!E135)))</f>
        <v/>
      </c>
      <c r="CT141" s="370" t="str">
        <f ca="1">+IF(OFFSET('Sanitation Data'!$E$32,0,10*ROW('Sanitation Data'!E135))="","",OFFSET('Sanitation Data'!$E$32,0,10*ROW('Sanitation Data'!E135)))</f>
        <v/>
      </c>
      <c r="CU141" s="370" t="str">
        <f ca="1">+IF(OFFSET('Sanitation Data'!$F$28,0,10*ROW('Sanitation Data'!F135))="","",OFFSET('Sanitation Data'!$F$28,0,10*ROW('Sanitation Data'!F135)))</f>
        <v/>
      </c>
      <c r="CV141" s="370" t="str">
        <f ca="1">+IF(OFFSET('Sanitation Data'!$F$29,0,10*ROW('Sanitation Data'!F135))="","",OFFSET('Sanitation Data'!$F$29,0,10*ROW('Sanitation Data'!F135)))</f>
        <v/>
      </c>
      <c r="CW141" s="370" t="str">
        <f ca="1">+IF(OFFSET('Sanitation Data'!$F$30,0,10*ROW('Sanitation Data'!F135))="","",OFFSET('Sanitation Data'!$F$30,0,10*ROW('Sanitation Data'!F135)))</f>
        <v/>
      </c>
      <c r="CX141" s="370" t="str">
        <f ca="1">+IF(OFFSET('Sanitation Data'!$F$31,0,10*ROW('Sanitation Data'!F135))="","",OFFSET('Sanitation Data'!$F$31,0,10*ROW('Sanitation Data'!F135)))</f>
        <v/>
      </c>
      <c r="CY141" s="370" t="str">
        <f ca="1">+IF(OFFSET('Sanitation Data'!$F$32,0,10*ROW('Sanitation Data'!F135))="","",OFFSET('Sanitation Data'!$F$32,0,10*ROW('Sanitation Data'!F135)))</f>
        <v/>
      </c>
      <c r="CZ141" s="370" t="str">
        <f ca="1">+IF(OFFSET('Sanitation Data'!$G$28,0,10*ROW('Sanitation Data'!G135))="","",OFFSET('Sanitation Data'!$G$28,0,10*ROW('Sanitation Data'!G135)))</f>
        <v/>
      </c>
      <c r="DA141" s="370" t="str">
        <f ca="1">+IF(OFFSET('Sanitation Data'!$G$29,0,10*ROW('Sanitation Data'!G135))="","",OFFSET('Sanitation Data'!$G$29,0,10*ROW('Sanitation Data'!G135)))</f>
        <v/>
      </c>
      <c r="DB141" s="370" t="str">
        <f ca="1">+IF(OFFSET('Sanitation Data'!$G$30,0,10*ROW('Sanitation Data'!G135))="","",OFFSET('Sanitation Data'!$G$30,0,10*ROW('Sanitation Data'!G135)))</f>
        <v/>
      </c>
      <c r="DC141" s="370" t="str">
        <f ca="1">+IF(OFFSET('Sanitation Data'!$G$31,0,10*ROW('Sanitation Data'!G135))="","",OFFSET('Sanitation Data'!$G$31,0,10*ROW('Sanitation Data'!G135)))</f>
        <v/>
      </c>
      <c r="DD141" s="370" t="str">
        <f ca="1">+IF(OFFSET('Sanitation Data'!$G$32,0,10*ROW('Sanitation Data'!G135))="","",OFFSET('Sanitation Data'!$G$32,0,10*ROW('Sanitation Data'!G135)))</f>
        <v/>
      </c>
      <c r="DE141" s="370" t="str">
        <f ca="1">+IF(OFFSET('Sanitation Data'!$H$28,0,10*ROW('Sanitation Data'!H135))="","",OFFSET('Sanitation Data'!$H$28,0,10*ROW('Sanitation Data'!H135)))</f>
        <v/>
      </c>
      <c r="DF141" s="370" t="str">
        <f ca="1">+IF(OFFSET('Sanitation Data'!$H$29,0,10*ROW('Sanitation Data'!H135))="","",OFFSET('Sanitation Data'!$H$29,0,10*ROW('Sanitation Data'!H135)))</f>
        <v/>
      </c>
      <c r="DG141" s="370" t="str">
        <f ca="1">+IF(OFFSET('Sanitation Data'!$H$30,0,10*ROW('Sanitation Data'!H135))="","",OFFSET('Sanitation Data'!$H$30,0,10*ROW('Sanitation Data'!H135)))</f>
        <v/>
      </c>
      <c r="DH141" s="370" t="str">
        <f ca="1">+IF(OFFSET('Sanitation Data'!$H$31,0,10*ROW('Sanitation Data'!H135))="","",OFFSET('Sanitation Data'!$H$31,0,10*ROW('Sanitation Data'!H135)))</f>
        <v/>
      </c>
      <c r="DI141" s="370" t="str">
        <f ca="1">+IF(OFFSET('Sanitation Data'!$H$32,0,10*ROW('Sanitation Data'!H135))="","",OFFSET('Sanitation Data'!$H$32,0,10*ROW('Sanitation Data'!H135)))</f>
        <v/>
      </c>
      <c r="DJ141" s="370" t="str">
        <f ca="1">+IF(OFFSET('Sanitation Data'!$I$28,0,10*ROW('Sanitation Data'!I135))="","",OFFSET('Sanitation Data'!$I$28,0,10*ROW('Sanitation Data'!I135)))</f>
        <v/>
      </c>
      <c r="DK141" s="370" t="str">
        <f ca="1">+IF(OFFSET('Sanitation Data'!$I$29,0,10*ROW('Sanitation Data'!I135))="","",OFFSET('Sanitation Data'!$I$29,0,10*ROW('Sanitation Data'!I135)))</f>
        <v/>
      </c>
      <c r="DL141" s="370" t="str">
        <f ca="1">+IF(OFFSET('Sanitation Data'!$I$30,0,10*ROW('Sanitation Data'!I135))="","",OFFSET('Sanitation Data'!$I$30,0,10*ROW('Sanitation Data'!I135)))</f>
        <v/>
      </c>
      <c r="DM141" s="370" t="str">
        <f ca="1">+IF(OFFSET('Sanitation Data'!$I$31,0,10*ROW('Sanitation Data'!I135))="","",OFFSET('Sanitation Data'!$I$31,0,10*ROW('Sanitation Data'!I135)))</f>
        <v/>
      </c>
      <c r="DN141" s="370" t="str">
        <f ca="1">+IF(OFFSET('Sanitation Data'!$I$32,0,10*ROW('Sanitation Data'!I135))="","",OFFSET('Sanitation Data'!$I$32,0,10*ROW('Sanitation Data'!I135)))</f>
        <v/>
      </c>
      <c r="DO141" s="370" t="str">
        <f ca="1">+IF(OFFSET('Hygiene Data'!$D$11,0,10*ROW('Hygiene Data'!D135))="","",OFFSET('Hygiene Data'!$D$11,0,10*ROW('Hygiene Data'!D135)))</f>
        <v/>
      </c>
      <c r="DP141" s="370" t="str">
        <f ca="1">+IF(OFFSET('Hygiene Data'!$D$12,0,10*ROW('Hygiene Data'!D135))="","",OFFSET('Hygiene Data'!$D$12,0,10*ROW('Hygiene Data'!D135)))</f>
        <v/>
      </c>
      <c r="DQ141" s="370" t="str">
        <f ca="1">+IF(OFFSET('Hygiene Data'!$D$13,0,10*ROW('Hygiene Data'!D135))="","",OFFSET('Hygiene Data'!$D$13,0,10*ROW('Hygiene Data'!D135)))</f>
        <v/>
      </c>
      <c r="DR141" s="370" t="str">
        <f ca="1">+IF(OFFSET('Hygiene Data'!$E$11,0,10*ROW('Hygiene Data'!E135))="","",OFFSET('Hygiene Data'!$E$11,0,10*ROW('Hygiene Data'!E135)))</f>
        <v/>
      </c>
      <c r="DS141" s="370" t="str">
        <f ca="1">+IF(OFFSET('Hygiene Data'!$E$12,0,10*ROW('Hygiene Data'!E135))="","",OFFSET('Hygiene Data'!$E$12,0,10*ROW('Hygiene Data'!E135)))</f>
        <v/>
      </c>
      <c r="DT141" s="370" t="str">
        <f ca="1">+IF(OFFSET('Hygiene Data'!$E$13,0,10*ROW('Hygiene Data'!E135))="","",OFFSET('Hygiene Data'!$E$13,0,10*ROW('Hygiene Data'!E135)))</f>
        <v/>
      </c>
      <c r="DU141" s="370" t="str">
        <f ca="1">+IF(OFFSET('Hygiene Data'!$F$11,0,10*ROW('Hygiene Data'!F135))="","",OFFSET('Hygiene Data'!$F$11,0,10*ROW('Hygiene Data'!F135)))</f>
        <v/>
      </c>
      <c r="DV141" s="370" t="str">
        <f ca="1">+IF(OFFSET('Hygiene Data'!$F$12,0,10*ROW('Hygiene Data'!F135))="","",OFFSET('Hygiene Data'!$F$12,0,10*ROW('Hygiene Data'!F135)))</f>
        <v/>
      </c>
      <c r="DW141" s="370" t="str">
        <f ca="1">+IF(OFFSET('Hygiene Data'!$F$13,0,10*ROW('Hygiene Data'!F135))="","",OFFSET('Hygiene Data'!$F$13,0,10*ROW('Hygiene Data'!F135)))</f>
        <v/>
      </c>
      <c r="DX141" s="370" t="str">
        <f ca="1">+IF(OFFSET('Hygiene Data'!$G$11,0,10*ROW('Hygiene Data'!G135))="","",OFFSET('Hygiene Data'!$G$11,0,10*ROW('Hygiene Data'!G135)))</f>
        <v/>
      </c>
      <c r="DY141" s="370" t="str">
        <f ca="1">+IF(OFFSET('Hygiene Data'!$G$12,0,10*ROW('Hygiene Data'!G135))="","",OFFSET('Hygiene Data'!$G$12,0,10*ROW('Hygiene Data'!G135)))</f>
        <v/>
      </c>
      <c r="DZ141" s="370" t="str">
        <f ca="1">+IF(OFFSET('Hygiene Data'!$G$13,0,10*ROW('Hygiene Data'!G135))="","",OFFSET('Hygiene Data'!$G$13,0,10*ROW('Hygiene Data'!G135)))</f>
        <v/>
      </c>
      <c r="EA141" s="370" t="str">
        <f ca="1">+IF(OFFSET('Hygiene Data'!$H$11,0,10*ROW('Hygiene Data'!H135))="","",OFFSET('Hygiene Data'!$H$11,0,10*ROW('Hygiene Data'!H135)))</f>
        <v/>
      </c>
      <c r="EB141" s="370" t="str">
        <f ca="1">+IF(OFFSET('Hygiene Data'!$H$12,0,10*ROW('Hygiene Data'!H135))="","",OFFSET('Hygiene Data'!$H$12,0,10*ROW('Hygiene Data'!H135)))</f>
        <v/>
      </c>
      <c r="EC141" s="370" t="str">
        <f ca="1">+IF(OFFSET('Hygiene Data'!$H$13,0,10*ROW('Hygiene Data'!H135))="","",OFFSET('Hygiene Data'!$H$13,0,10*ROW('Hygiene Data'!H135)))</f>
        <v/>
      </c>
      <c r="ED141" s="370" t="str">
        <f ca="1">+IF(OFFSET('Hygiene Data'!$I$11,0,10*ROW('Hygiene Data'!I135))="","",OFFSET('Hygiene Data'!$I$11,0,10*ROW('Hygiene Data'!I135)))</f>
        <v/>
      </c>
      <c r="EE141" s="370" t="str">
        <f ca="1">+IF(OFFSET('Hygiene Data'!$I$12,0,10*ROW('Hygiene Data'!I135))="","",OFFSET('Hygiene Data'!$I$12,0,10*ROW('Hygiene Data'!I135)))</f>
        <v/>
      </c>
      <c r="EF141" s="370" t="str">
        <f ca="1">+IF(OFFSET('Hygiene Data'!$I$13,0,10*ROW('Hygiene Data'!I135))="","",OFFSET('Hygiene Data'!$I$13,0,10*ROW('Hygiene Data'!I135)))</f>
        <v/>
      </c>
    </row>
    <row r="142" spans="1:136" x14ac:dyDescent="0.25">
      <c r="A142" s="479" t="str">
        <f ca="1">+IF(OFFSET('Water Data'!$B$2,0,10*ROW('Water Data'!E136))="","",OFFSET('Water Data'!$B$2,0,10*ROW('Water Data'!E136)))</f>
        <v/>
      </c>
      <c r="B142" s="47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6" t="str">
        <f t="shared" ca="1" si="2"/>
        <v/>
      </c>
      <c r="D142" s="50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0" t="str">
        <f ca="1">+IF(OFFSET('Water Data'!$D$27,0,10*ROW('Water Data'!D136))="","",OFFSET('Water Data'!$D$27,0,10*ROW('Water Data'!D136)))</f>
        <v/>
      </c>
      <c r="BT142" s="370" t="str">
        <f ca="1">+IF(OFFSET('Water Data'!$D$28,0,10*ROW('Water Data'!D136))="","",OFFSET('Water Data'!$D$28,0,10*ROW('Water Data'!D136)))</f>
        <v/>
      </c>
      <c r="BU142" s="370" t="str">
        <f ca="1">+IF(OFFSET('Water Data'!$D$29,0,10*ROW('Water Data'!D136))="","",OFFSET('Water Data'!$D$29,0,10*ROW('Water Data'!D136)))</f>
        <v/>
      </c>
      <c r="BV142" s="370" t="str">
        <f ca="1">+IF(OFFSET('Water Data'!$E$27,0,10*ROW('Water Data'!E136))="","",OFFSET('Water Data'!$E$27,0,10*ROW('Water Data'!E136)))</f>
        <v/>
      </c>
      <c r="BW142" s="370" t="str">
        <f ca="1">+IF(OFFSET('Water Data'!$E$28,0,10*ROW('Water Data'!E136))="","",OFFSET('Water Data'!$E$28,0,10*ROW('Water Data'!E136)))</f>
        <v/>
      </c>
      <c r="BX142" s="370" t="str">
        <f ca="1">+IF(OFFSET('Water Data'!$E$29,0,10*ROW('Water Data'!E136))="","",OFFSET('Water Data'!$E$29,0,10*ROW('Water Data'!E136)))</f>
        <v/>
      </c>
      <c r="BY142" s="370" t="str">
        <f ca="1">+IF(OFFSET('Water Data'!$F$27,0,10*ROW('Water Data'!F136))="","",OFFSET('Water Data'!$F$27,0,10*ROW('Water Data'!F136)))</f>
        <v/>
      </c>
      <c r="BZ142" s="370" t="str">
        <f ca="1">+IF(OFFSET('Water Data'!$F$28,0,10*ROW('Water Data'!F136))="","",OFFSET('Water Data'!$F$28,0,10*ROW('Water Data'!F136)))</f>
        <v/>
      </c>
      <c r="CA142" s="370" t="str">
        <f ca="1">+IF(OFFSET('Water Data'!$F$29,0,10*ROW('Water Data'!F136))="","",OFFSET('Water Data'!$F$29,0,10*ROW('Water Data'!F136)))</f>
        <v/>
      </c>
      <c r="CB142" s="370" t="str">
        <f ca="1">+IF(OFFSET('Water Data'!$G$27,0,10*ROW('Water Data'!G136))="","",OFFSET('Water Data'!$G$27,0,10*ROW('Water Data'!G136)))</f>
        <v/>
      </c>
      <c r="CC142" s="370" t="str">
        <f ca="1">+IF(OFFSET('Water Data'!$G$28,0,10*ROW('Water Data'!G136))="","",OFFSET('Water Data'!$G$28,0,10*ROW('Water Data'!G136)))</f>
        <v/>
      </c>
      <c r="CD142" s="370" t="str">
        <f ca="1">+IF(OFFSET('Water Data'!$G$29,0,10*ROW('Water Data'!G136))="","",OFFSET('Water Data'!$G$29,0,10*ROW('Water Data'!G136)))</f>
        <v/>
      </c>
      <c r="CE142" s="370" t="str">
        <f ca="1">+IF(OFFSET('Water Data'!$H$27,0,10*ROW('Water Data'!H136))="","",OFFSET('Water Data'!$H$27,0,10*ROW('Water Data'!H136)))</f>
        <v/>
      </c>
      <c r="CF142" s="370" t="str">
        <f ca="1">+IF(OFFSET('Water Data'!$H$28,0,10*ROW('Water Data'!H136))="","",OFFSET('Water Data'!$H$28,0,10*ROW('Water Data'!H136)))</f>
        <v/>
      </c>
      <c r="CG142" s="370" t="str">
        <f ca="1">+IF(OFFSET('Water Data'!$H$29,0,10*ROW('Water Data'!H136))="","",OFFSET('Water Data'!$H$29,0,10*ROW('Water Data'!H136)))</f>
        <v/>
      </c>
      <c r="CH142" s="370" t="str">
        <f ca="1">+IF(OFFSET('Water Data'!$I$27,0,10*ROW('Water Data'!I136))="","",OFFSET('Water Data'!$I$27,0,10*ROW('Water Data'!I136)))</f>
        <v/>
      </c>
      <c r="CI142" s="370" t="str">
        <f ca="1">+IF(OFFSET('Water Data'!$I$28,0,10*ROW('Water Data'!I136))="","",OFFSET('Water Data'!$I$28,0,10*ROW('Water Data'!I136)))</f>
        <v/>
      </c>
      <c r="CJ142" s="370" t="str">
        <f ca="1">+IF(OFFSET('Water Data'!$I$29,0,10*ROW('Water Data'!I136))="","",OFFSET('Water Data'!$I$29,0,10*ROW('Water Data'!I136)))</f>
        <v/>
      </c>
      <c r="CK142" s="370" t="str">
        <f ca="1">+IF(OFFSET('Sanitation Data'!$D$28,0,10*ROW('Sanitation Data'!D136))="","",OFFSET('Sanitation Data'!$D$28,0,10*ROW('Sanitation Data'!D136)))</f>
        <v/>
      </c>
      <c r="CL142" s="370" t="str">
        <f ca="1">+IF(OFFSET('Sanitation Data'!$D$29,0,10*ROW('Sanitation Data'!D136))="","",OFFSET('Sanitation Data'!$D$29,0,10*ROW('Sanitation Data'!D136)))</f>
        <v/>
      </c>
      <c r="CM142" s="370" t="str">
        <f ca="1">+IF(OFFSET('Sanitation Data'!$D$30,0,10*ROW('Sanitation Data'!D136))="","",OFFSET('Sanitation Data'!$D$30,0,10*ROW('Sanitation Data'!D136)))</f>
        <v/>
      </c>
      <c r="CN142" s="370" t="str">
        <f ca="1">+IF(OFFSET('Sanitation Data'!$D$31,0,10*ROW('Sanitation Data'!D136))="","",OFFSET('Sanitation Data'!$D$31,0,10*ROW('Sanitation Data'!D136)))</f>
        <v/>
      </c>
      <c r="CO142" s="370" t="str">
        <f ca="1">+IF(OFFSET('Sanitation Data'!$D$32,0,10*ROW('Sanitation Data'!D136))="","",OFFSET('Sanitation Data'!$D$32,0,10*ROW('Sanitation Data'!D136)))</f>
        <v/>
      </c>
      <c r="CP142" s="370" t="str">
        <f ca="1">+IF(OFFSET('Sanitation Data'!$E$28,0,10*ROW('Sanitation Data'!E136))="","",OFFSET('Sanitation Data'!$E$28,0,10*ROW('Sanitation Data'!E136)))</f>
        <v/>
      </c>
      <c r="CQ142" s="370" t="str">
        <f ca="1">+IF(OFFSET('Sanitation Data'!$E$29,0,10*ROW('Sanitation Data'!E136))="","",OFFSET('Sanitation Data'!$E$29,0,10*ROW('Sanitation Data'!E136)))</f>
        <v/>
      </c>
      <c r="CR142" s="370" t="str">
        <f ca="1">+IF(OFFSET('Sanitation Data'!$E$30,0,10*ROW('Sanitation Data'!E136))="","",OFFSET('Sanitation Data'!$E$30,0,10*ROW('Sanitation Data'!E136)))</f>
        <v/>
      </c>
      <c r="CS142" s="370" t="str">
        <f ca="1">+IF(OFFSET('Sanitation Data'!$E$31,0,10*ROW('Sanitation Data'!E136))="","",OFFSET('Sanitation Data'!$E$31,0,10*ROW('Sanitation Data'!E136)))</f>
        <v/>
      </c>
      <c r="CT142" s="370" t="str">
        <f ca="1">+IF(OFFSET('Sanitation Data'!$E$32,0,10*ROW('Sanitation Data'!E136))="","",OFFSET('Sanitation Data'!$E$32,0,10*ROW('Sanitation Data'!E136)))</f>
        <v/>
      </c>
      <c r="CU142" s="370" t="str">
        <f ca="1">+IF(OFFSET('Sanitation Data'!$F$28,0,10*ROW('Sanitation Data'!F136))="","",OFFSET('Sanitation Data'!$F$28,0,10*ROW('Sanitation Data'!F136)))</f>
        <v/>
      </c>
      <c r="CV142" s="370" t="str">
        <f ca="1">+IF(OFFSET('Sanitation Data'!$F$29,0,10*ROW('Sanitation Data'!F136))="","",OFFSET('Sanitation Data'!$F$29,0,10*ROW('Sanitation Data'!F136)))</f>
        <v/>
      </c>
      <c r="CW142" s="370" t="str">
        <f ca="1">+IF(OFFSET('Sanitation Data'!$F$30,0,10*ROW('Sanitation Data'!F136))="","",OFFSET('Sanitation Data'!$F$30,0,10*ROW('Sanitation Data'!F136)))</f>
        <v/>
      </c>
      <c r="CX142" s="370" t="str">
        <f ca="1">+IF(OFFSET('Sanitation Data'!$F$31,0,10*ROW('Sanitation Data'!F136))="","",OFFSET('Sanitation Data'!$F$31,0,10*ROW('Sanitation Data'!F136)))</f>
        <v/>
      </c>
      <c r="CY142" s="370" t="str">
        <f ca="1">+IF(OFFSET('Sanitation Data'!$F$32,0,10*ROW('Sanitation Data'!F136))="","",OFFSET('Sanitation Data'!$F$32,0,10*ROW('Sanitation Data'!F136)))</f>
        <v/>
      </c>
      <c r="CZ142" s="370" t="str">
        <f ca="1">+IF(OFFSET('Sanitation Data'!$G$28,0,10*ROW('Sanitation Data'!G136))="","",OFFSET('Sanitation Data'!$G$28,0,10*ROW('Sanitation Data'!G136)))</f>
        <v/>
      </c>
      <c r="DA142" s="370" t="str">
        <f ca="1">+IF(OFFSET('Sanitation Data'!$G$29,0,10*ROW('Sanitation Data'!G136))="","",OFFSET('Sanitation Data'!$G$29,0,10*ROW('Sanitation Data'!G136)))</f>
        <v/>
      </c>
      <c r="DB142" s="370" t="str">
        <f ca="1">+IF(OFFSET('Sanitation Data'!$G$30,0,10*ROW('Sanitation Data'!G136))="","",OFFSET('Sanitation Data'!$G$30,0,10*ROW('Sanitation Data'!G136)))</f>
        <v/>
      </c>
      <c r="DC142" s="370" t="str">
        <f ca="1">+IF(OFFSET('Sanitation Data'!$G$31,0,10*ROW('Sanitation Data'!G136))="","",OFFSET('Sanitation Data'!$G$31,0,10*ROW('Sanitation Data'!G136)))</f>
        <v/>
      </c>
      <c r="DD142" s="370" t="str">
        <f ca="1">+IF(OFFSET('Sanitation Data'!$G$32,0,10*ROW('Sanitation Data'!G136))="","",OFFSET('Sanitation Data'!$G$32,0,10*ROW('Sanitation Data'!G136)))</f>
        <v/>
      </c>
      <c r="DE142" s="370" t="str">
        <f ca="1">+IF(OFFSET('Sanitation Data'!$H$28,0,10*ROW('Sanitation Data'!H136))="","",OFFSET('Sanitation Data'!$H$28,0,10*ROW('Sanitation Data'!H136)))</f>
        <v/>
      </c>
      <c r="DF142" s="370" t="str">
        <f ca="1">+IF(OFFSET('Sanitation Data'!$H$29,0,10*ROW('Sanitation Data'!H136))="","",OFFSET('Sanitation Data'!$H$29,0,10*ROW('Sanitation Data'!H136)))</f>
        <v/>
      </c>
      <c r="DG142" s="370" t="str">
        <f ca="1">+IF(OFFSET('Sanitation Data'!$H$30,0,10*ROW('Sanitation Data'!H136))="","",OFFSET('Sanitation Data'!$H$30,0,10*ROW('Sanitation Data'!H136)))</f>
        <v/>
      </c>
      <c r="DH142" s="370" t="str">
        <f ca="1">+IF(OFFSET('Sanitation Data'!$H$31,0,10*ROW('Sanitation Data'!H136))="","",OFFSET('Sanitation Data'!$H$31,0,10*ROW('Sanitation Data'!H136)))</f>
        <v/>
      </c>
      <c r="DI142" s="370" t="str">
        <f ca="1">+IF(OFFSET('Sanitation Data'!$H$32,0,10*ROW('Sanitation Data'!H136))="","",OFFSET('Sanitation Data'!$H$32,0,10*ROW('Sanitation Data'!H136)))</f>
        <v/>
      </c>
      <c r="DJ142" s="370" t="str">
        <f ca="1">+IF(OFFSET('Sanitation Data'!$I$28,0,10*ROW('Sanitation Data'!I136))="","",OFFSET('Sanitation Data'!$I$28,0,10*ROW('Sanitation Data'!I136)))</f>
        <v/>
      </c>
      <c r="DK142" s="370" t="str">
        <f ca="1">+IF(OFFSET('Sanitation Data'!$I$29,0,10*ROW('Sanitation Data'!I136))="","",OFFSET('Sanitation Data'!$I$29,0,10*ROW('Sanitation Data'!I136)))</f>
        <v/>
      </c>
      <c r="DL142" s="370" t="str">
        <f ca="1">+IF(OFFSET('Sanitation Data'!$I$30,0,10*ROW('Sanitation Data'!I136))="","",OFFSET('Sanitation Data'!$I$30,0,10*ROW('Sanitation Data'!I136)))</f>
        <v/>
      </c>
      <c r="DM142" s="370" t="str">
        <f ca="1">+IF(OFFSET('Sanitation Data'!$I$31,0,10*ROW('Sanitation Data'!I136))="","",OFFSET('Sanitation Data'!$I$31,0,10*ROW('Sanitation Data'!I136)))</f>
        <v/>
      </c>
      <c r="DN142" s="370" t="str">
        <f ca="1">+IF(OFFSET('Sanitation Data'!$I$32,0,10*ROW('Sanitation Data'!I136))="","",OFFSET('Sanitation Data'!$I$32,0,10*ROW('Sanitation Data'!I136)))</f>
        <v/>
      </c>
      <c r="DO142" s="370" t="str">
        <f ca="1">+IF(OFFSET('Hygiene Data'!$D$11,0,10*ROW('Hygiene Data'!D136))="","",OFFSET('Hygiene Data'!$D$11,0,10*ROW('Hygiene Data'!D136)))</f>
        <v/>
      </c>
      <c r="DP142" s="370" t="str">
        <f ca="1">+IF(OFFSET('Hygiene Data'!$D$12,0,10*ROW('Hygiene Data'!D136))="","",OFFSET('Hygiene Data'!$D$12,0,10*ROW('Hygiene Data'!D136)))</f>
        <v/>
      </c>
      <c r="DQ142" s="370" t="str">
        <f ca="1">+IF(OFFSET('Hygiene Data'!$D$13,0,10*ROW('Hygiene Data'!D136))="","",OFFSET('Hygiene Data'!$D$13,0,10*ROW('Hygiene Data'!D136)))</f>
        <v/>
      </c>
      <c r="DR142" s="370" t="str">
        <f ca="1">+IF(OFFSET('Hygiene Data'!$E$11,0,10*ROW('Hygiene Data'!E136))="","",OFFSET('Hygiene Data'!$E$11,0,10*ROW('Hygiene Data'!E136)))</f>
        <v/>
      </c>
      <c r="DS142" s="370" t="str">
        <f ca="1">+IF(OFFSET('Hygiene Data'!$E$12,0,10*ROW('Hygiene Data'!E136))="","",OFFSET('Hygiene Data'!$E$12,0,10*ROW('Hygiene Data'!E136)))</f>
        <v/>
      </c>
      <c r="DT142" s="370" t="str">
        <f ca="1">+IF(OFFSET('Hygiene Data'!$E$13,0,10*ROW('Hygiene Data'!E136))="","",OFFSET('Hygiene Data'!$E$13,0,10*ROW('Hygiene Data'!E136)))</f>
        <v/>
      </c>
      <c r="DU142" s="370" t="str">
        <f ca="1">+IF(OFFSET('Hygiene Data'!$F$11,0,10*ROW('Hygiene Data'!F136))="","",OFFSET('Hygiene Data'!$F$11,0,10*ROW('Hygiene Data'!F136)))</f>
        <v/>
      </c>
      <c r="DV142" s="370" t="str">
        <f ca="1">+IF(OFFSET('Hygiene Data'!$F$12,0,10*ROW('Hygiene Data'!F136))="","",OFFSET('Hygiene Data'!$F$12,0,10*ROW('Hygiene Data'!F136)))</f>
        <v/>
      </c>
      <c r="DW142" s="370" t="str">
        <f ca="1">+IF(OFFSET('Hygiene Data'!$F$13,0,10*ROW('Hygiene Data'!F136))="","",OFFSET('Hygiene Data'!$F$13,0,10*ROW('Hygiene Data'!F136)))</f>
        <v/>
      </c>
      <c r="DX142" s="370" t="str">
        <f ca="1">+IF(OFFSET('Hygiene Data'!$G$11,0,10*ROW('Hygiene Data'!G136))="","",OFFSET('Hygiene Data'!$G$11,0,10*ROW('Hygiene Data'!G136)))</f>
        <v/>
      </c>
      <c r="DY142" s="370" t="str">
        <f ca="1">+IF(OFFSET('Hygiene Data'!$G$12,0,10*ROW('Hygiene Data'!G136))="","",OFFSET('Hygiene Data'!$G$12,0,10*ROW('Hygiene Data'!G136)))</f>
        <v/>
      </c>
      <c r="DZ142" s="370" t="str">
        <f ca="1">+IF(OFFSET('Hygiene Data'!$G$13,0,10*ROW('Hygiene Data'!G136))="","",OFFSET('Hygiene Data'!$G$13,0,10*ROW('Hygiene Data'!G136)))</f>
        <v/>
      </c>
      <c r="EA142" s="370" t="str">
        <f ca="1">+IF(OFFSET('Hygiene Data'!$H$11,0,10*ROW('Hygiene Data'!H136))="","",OFFSET('Hygiene Data'!$H$11,0,10*ROW('Hygiene Data'!H136)))</f>
        <v/>
      </c>
      <c r="EB142" s="370" t="str">
        <f ca="1">+IF(OFFSET('Hygiene Data'!$H$12,0,10*ROW('Hygiene Data'!H136))="","",OFFSET('Hygiene Data'!$H$12,0,10*ROW('Hygiene Data'!H136)))</f>
        <v/>
      </c>
      <c r="EC142" s="370" t="str">
        <f ca="1">+IF(OFFSET('Hygiene Data'!$H$13,0,10*ROW('Hygiene Data'!H136))="","",OFFSET('Hygiene Data'!$H$13,0,10*ROW('Hygiene Data'!H136)))</f>
        <v/>
      </c>
      <c r="ED142" s="370" t="str">
        <f ca="1">+IF(OFFSET('Hygiene Data'!$I$11,0,10*ROW('Hygiene Data'!I136))="","",OFFSET('Hygiene Data'!$I$11,0,10*ROW('Hygiene Data'!I136)))</f>
        <v/>
      </c>
      <c r="EE142" s="370" t="str">
        <f ca="1">+IF(OFFSET('Hygiene Data'!$I$12,0,10*ROW('Hygiene Data'!I136))="","",OFFSET('Hygiene Data'!$I$12,0,10*ROW('Hygiene Data'!I136)))</f>
        <v/>
      </c>
      <c r="EF142" s="370" t="str">
        <f ca="1">+IF(OFFSET('Hygiene Data'!$I$13,0,10*ROW('Hygiene Data'!I136))="","",OFFSET('Hygiene Data'!$I$13,0,10*ROW('Hygiene Data'!I136)))</f>
        <v/>
      </c>
    </row>
    <row r="143" spans="1:136" x14ac:dyDescent="0.25">
      <c r="A143" s="479" t="str">
        <f ca="1">+IF(OFFSET('Water Data'!$B$2,0,10*ROW('Water Data'!E137))="","",OFFSET('Water Data'!$B$2,0,10*ROW('Water Data'!E137)))</f>
        <v/>
      </c>
      <c r="B143" s="47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6" t="str">
        <f t="shared" ca="1" si="2"/>
        <v/>
      </c>
      <c r="D143" s="50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0" t="str">
        <f ca="1">+IF(OFFSET('Water Data'!$D$27,0,10*ROW('Water Data'!D137))="","",OFFSET('Water Data'!$D$27,0,10*ROW('Water Data'!D137)))</f>
        <v/>
      </c>
      <c r="BT143" s="370" t="str">
        <f ca="1">+IF(OFFSET('Water Data'!$D$28,0,10*ROW('Water Data'!D137))="","",OFFSET('Water Data'!$D$28,0,10*ROW('Water Data'!D137)))</f>
        <v/>
      </c>
      <c r="BU143" s="370" t="str">
        <f ca="1">+IF(OFFSET('Water Data'!$D$29,0,10*ROW('Water Data'!D137))="","",OFFSET('Water Data'!$D$29,0,10*ROW('Water Data'!D137)))</f>
        <v/>
      </c>
      <c r="BV143" s="370" t="str">
        <f ca="1">+IF(OFFSET('Water Data'!$E$27,0,10*ROW('Water Data'!E137))="","",OFFSET('Water Data'!$E$27,0,10*ROW('Water Data'!E137)))</f>
        <v/>
      </c>
      <c r="BW143" s="370" t="str">
        <f ca="1">+IF(OFFSET('Water Data'!$E$28,0,10*ROW('Water Data'!E137))="","",OFFSET('Water Data'!$E$28,0,10*ROW('Water Data'!E137)))</f>
        <v/>
      </c>
      <c r="BX143" s="370" t="str">
        <f ca="1">+IF(OFFSET('Water Data'!$E$29,0,10*ROW('Water Data'!E137))="","",OFFSET('Water Data'!$E$29,0,10*ROW('Water Data'!E137)))</f>
        <v/>
      </c>
      <c r="BY143" s="370" t="str">
        <f ca="1">+IF(OFFSET('Water Data'!$F$27,0,10*ROW('Water Data'!F137))="","",OFFSET('Water Data'!$F$27,0,10*ROW('Water Data'!F137)))</f>
        <v/>
      </c>
      <c r="BZ143" s="370" t="str">
        <f ca="1">+IF(OFFSET('Water Data'!$F$28,0,10*ROW('Water Data'!F137))="","",OFFSET('Water Data'!$F$28,0,10*ROW('Water Data'!F137)))</f>
        <v/>
      </c>
      <c r="CA143" s="370" t="str">
        <f ca="1">+IF(OFFSET('Water Data'!$F$29,0,10*ROW('Water Data'!F137))="","",OFFSET('Water Data'!$F$29,0,10*ROW('Water Data'!F137)))</f>
        <v/>
      </c>
      <c r="CB143" s="370" t="str">
        <f ca="1">+IF(OFFSET('Water Data'!$G$27,0,10*ROW('Water Data'!G137))="","",OFFSET('Water Data'!$G$27,0,10*ROW('Water Data'!G137)))</f>
        <v/>
      </c>
      <c r="CC143" s="370" t="str">
        <f ca="1">+IF(OFFSET('Water Data'!$G$28,0,10*ROW('Water Data'!G137))="","",OFFSET('Water Data'!$G$28,0,10*ROW('Water Data'!G137)))</f>
        <v/>
      </c>
      <c r="CD143" s="370" t="str">
        <f ca="1">+IF(OFFSET('Water Data'!$G$29,0,10*ROW('Water Data'!G137))="","",OFFSET('Water Data'!$G$29,0,10*ROW('Water Data'!G137)))</f>
        <v/>
      </c>
      <c r="CE143" s="370" t="str">
        <f ca="1">+IF(OFFSET('Water Data'!$H$27,0,10*ROW('Water Data'!H137))="","",OFFSET('Water Data'!$H$27,0,10*ROW('Water Data'!H137)))</f>
        <v/>
      </c>
      <c r="CF143" s="370" t="str">
        <f ca="1">+IF(OFFSET('Water Data'!$H$28,0,10*ROW('Water Data'!H137))="","",OFFSET('Water Data'!$H$28,0,10*ROW('Water Data'!H137)))</f>
        <v/>
      </c>
      <c r="CG143" s="370" t="str">
        <f ca="1">+IF(OFFSET('Water Data'!$H$29,0,10*ROW('Water Data'!H137))="","",OFFSET('Water Data'!$H$29,0,10*ROW('Water Data'!H137)))</f>
        <v/>
      </c>
      <c r="CH143" s="370" t="str">
        <f ca="1">+IF(OFFSET('Water Data'!$I$27,0,10*ROW('Water Data'!I137))="","",OFFSET('Water Data'!$I$27,0,10*ROW('Water Data'!I137)))</f>
        <v/>
      </c>
      <c r="CI143" s="370" t="str">
        <f ca="1">+IF(OFFSET('Water Data'!$I$28,0,10*ROW('Water Data'!I137))="","",OFFSET('Water Data'!$I$28,0,10*ROW('Water Data'!I137)))</f>
        <v/>
      </c>
      <c r="CJ143" s="370" t="str">
        <f ca="1">+IF(OFFSET('Water Data'!$I$29,0,10*ROW('Water Data'!I137))="","",OFFSET('Water Data'!$I$29,0,10*ROW('Water Data'!I137)))</f>
        <v/>
      </c>
      <c r="CK143" s="370" t="str">
        <f ca="1">+IF(OFFSET('Sanitation Data'!$D$28,0,10*ROW('Sanitation Data'!D137))="","",OFFSET('Sanitation Data'!$D$28,0,10*ROW('Sanitation Data'!D137)))</f>
        <v/>
      </c>
      <c r="CL143" s="370" t="str">
        <f ca="1">+IF(OFFSET('Sanitation Data'!$D$29,0,10*ROW('Sanitation Data'!D137))="","",OFFSET('Sanitation Data'!$D$29,0,10*ROW('Sanitation Data'!D137)))</f>
        <v/>
      </c>
      <c r="CM143" s="370" t="str">
        <f ca="1">+IF(OFFSET('Sanitation Data'!$D$30,0,10*ROW('Sanitation Data'!D137))="","",OFFSET('Sanitation Data'!$D$30,0,10*ROW('Sanitation Data'!D137)))</f>
        <v/>
      </c>
      <c r="CN143" s="370" t="str">
        <f ca="1">+IF(OFFSET('Sanitation Data'!$D$31,0,10*ROW('Sanitation Data'!D137))="","",OFFSET('Sanitation Data'!$D$31,0,10*ROW('Sanitation Data'!D137)))</f>
        <v/>
      </c>
      <c r="CO143" s="370" t="str">
        <f ca="1">+IF(OFFSET('Sanitation Data'!$D$32,0,10*ROW('Sanitation Data'!D137))="","",OFFSET('Sanitation Data'!$D$32,0,10*ROW('Sanitation Data'!D137)))</f>
        <v/>
      </c>
      <c r="CP143" s="370" t="str">
        <f ca="1">+IF(OFFSET('Sanitation Data'!$E$28,0,10*ROW('Sanitation Data'!E137))="","",OFFSET('Sanitation Data'!$E$28,0,10*ROW('Sanitation Data'!E137)))</f>
        <v/>
      </c>
      <c r="CQ143" s="370" t="str">
        <f ca="1">+IF(OFFSET('Sanitation Data'!$E$29,0,10*ROW('Sanitation Data'!E137))="","",OFFSET('Sanitation Data'!$E$29,0,10*ROW('Sanitation Data'!E137)))</f>
        <v/>
      </c>
      <c r="CR143" s="370" t="str">
        <f ca="1">+IF(OFFSET('Sanitation Data'!$E$30,0,10*ROW('Sanitation Data'!E137))="","",OFFSET('Sanitation Data'!$E$30,0,10*ROW('Sanitation Data'!E137)))</f>
        <v/>
      </c>
      <c r="CS143" s="370" t="str">
        <f ca="1">+IF(OFFSET('Sanitation Data'!$E$31,0,10*ROW('Sanitation Data'!E137))="","",OFFSET('Sanitation Data'!$E$31,0,10*ROW('Sanitation Data'!E137)))</f>
        <v/>
      </c>
      <c r="CT143" s="370" t="str">
        <f ca="1">+IF(OFFSET('Sanitation Data'!$E$32,0,10*ROW('Sanitation Data'!E137))="","",OFFSET('Sanitation Data'!$E$32,0,10*ROW('Sanitation Data'!E137)))</f>
        <v/>
      </c>
      <c r="CU143" s="370" t="str">
        <f ca="1">+IF(OFFSET('Sanitation Data'!$F$28,0,10*ROW('Sanitation Data'!F137))="","",OFFSET('Sanitation Data'!$F$28,0,10*ROW('Sanitation Data'!F137)))</f>
        <v/>
      </c>
      <c r="CV143" s="370" t="str">
        <f ca="1">+IF(OFFSET('Sanitation Data'!$F$29,0,10*ROW('Sanitation Data'!F137))="","",OFFSET('Sanitation Data'!$F$29,0,10*ROW('Sanitation Data'!F137)))</f>
        <v/>
      </c>
      <c r="CW143" s="370" t="str">
        <f ca="1">+IF(OFFSET('Sanitation Data'!$F$30,0,10*ROW('Sanitation Data'!F137))="","",OFFSET('Sanitation Data'!$F$30,0,10*ROW('Sanitation Data'!F137)))</f>
        <v/>
      </c>
      <c r="CX143" s="370" t="str">
        <f ca="1">+IF(OFFSET('Sanitation Data'!$F$31,0,10*ROW('Sanitation Data'!F137))="","",OFFSET('Sanitation Data'!$F$31,0,10*ROW('Sanitation Data'!F137)))</f>
        <v/>
      </c>
      <c r="CY143" s="370" t="str">
        <f ca="1">+IF(OFFSET('Sanitation Data'!$F$32,0,10*ROW('Sanitation Data'!F137))="","",OFFSET('Sanitation Data'!$F$32,0,10*ROW('Sanitation Data'!F137)))</f>
        <v/>
      </c>
      <c r="CZ143" s="370" t="str">
        <f ca="1">+IF(OFFSET('Sanitation Data'!$G$28,0,10*ROW('Sanitation Data'!G137))="","",OFFSET('Sanitation Data'!$G$28,0,10*ROW('Sanitation Data'!G137)))</f>
        <v/>
      </c>
      <c r="DA143" s="370" t="str">
        <f ca="1">+IF(OFFSET('Sanitation Data'!$G$29,0,10*ROW('Sanitation Data'!G137))="","",OFFSET('Sanitation Data'!$G$29,0,10*ROW('Sanitation Data'!G137)))</f>
        <v/>
      </c>
      <c r="DB143" s="370" t="str">
        <f ca="1">+IF(OFFSET('Sanitation Data'!$G$30,0,10*ROW('Sanitation Data'!G137))="","",OFFSET('Sanitation Data'!$G$30,0,10*ROW('Sanitation Data'!G137)))</f>
        <v/>
      </c>
      <c r="DC143" s="370" t="str">
        <f ca="1">+IF(OFFSET('Sanitation Data'!$G$31,0,10*ROW('Sanitation Data'!G137))="","",OFFSET('Sanitation Data'!$G$31,0,10*ROW('Sanitation Data'!G137)))</f>
        <v/>
      </c>
      <c r="DD143" s="370" t="str">
        <f ca="1">+IF(OFFSET('Sanitation Data'!$G$32,0,10*ROW('Sanitation Data'!G137))="","",OFFSET('Sanitation Data'!$G$32,0,10*ROW('Sanitation Data'!G137)))</f>
        <v/>
      </c>
      <c r="DE143" s="370" t="str">
        <f ca="1">+IF(OFFSET('Sanitation Data'!$H$28,0,10*ROW('Sanitation Data'!H137))="","",OFFSET('Sanitation Data'!$H$28,0,10*ROW('Sanitation Data'!H137)))</f>
        <v/>
      </c>
      <c r="DF143" s="370" t="str">
        <f ca="1">+IF(OFFSET('Sanitation Data'!$H$29,0,10*ROW('Sanitation Data'!H137))="","",OFFSET('Sanitation Data'!$H$29,0,10*ROW('Sanitation Data'!H137)))</f>
        <v/>
      </c>
      <c r="DG143" s="370" t="str">
        <f ca="1">+IF(OFFSET('Sanitation Data'!$H$30,0,10*ROW('Sanitation Data'!H137))="","",OFFSET('Sanitation Data'!$H$30,0,10*ROW('Sanitation Data'!H137)))</f>
        <v/>
      </c>
      <c r="DH143" s="370" t="str">
        <f ca="1">+IF(OFFSET('Sanitation Data'!$H$31,0,10*ROW('Sanitation Data'!H137))="","",OFFSET('Sanitation Data'!$H$31,0,10*ROW('Sanitation Data'!H137)))</f>
        <v/>
      </c>
      <c r="DI143" s="370" t="str">
        <f ca="1">+IF(OFFSET('Sanitation Data'!$H$32,0,10*ROW('Sanitation Data'!H137))="","",OFFSET('Sanitation Data'!$H$32,0,10*ROW('Sanitation Data'!H137)))</f>
        <v/>
      </c>
      <c r="DJ143" s="370" t="str">
        <f ca="1">+IF(OFFSET('Sanitation Data'!$I$28,0,10*ROW('Sanitation Data'!I137))="","",OFFSET('Sanitation Data'!$I$28,0,10*ROW('Sanitation Data'!I137)))</f>
        <v/>
      </c>
      <c r="DK143" s="370" t="str">
        <f ca="1">+IF(OFFSET('Sanitation Data'!$I$29,0,10*ROW('Sanitation Data'!I137))="","",OFFSET('Sanitation Data'!$I$29,0,10*ROW('Sanitation Data'!I137)))</f>
        <v/>
      </c>
      <c r="DL143" s="370" t="str">
        <f ca="1">+IF(OFFSET('Sanitation Data'!$I$30,0,10*ROW('Sanitation Data'!I137))="","",OFFSET('Sanitation Data'!$I$30,0,10*ROW('Sanitation Data'!I137)))</f>
        <v/>
      </c>
      <c r="DM143" s="370" t="str">
        <f ca="1">+IF(OFFSET('Sanitation Data'!$I$31,0,10*ROW('Sanitation Data'!I137))="","",OFFSET('Sanitation Data'!$I$31,0,10*ROW('Sanitation Data'!I137)))</f>
        <v/>
      </c>
      <c r="DN143" s="370" t="str">
        <f ca="1">+IF(OFFSET('Sanitation Data'!$I$32,0,10*ROW('Sanitation Data'!I137))="","",OFFSET('Sanitation Data'!$I$32,0,10*ROW('Sanitation Data'!I137)))</f>
        <v/>
      </c>
      <c r="DO143" s="370" t="str">
        <f ca="1">+IF(OFFSET('Hygiene Data'!$D$11,0,10*ROW('Hygiene Data'!D137))="","",OFFSET('Hygiene Data'!$D$11,0,10*ROW('Hygiene Data'!D137)))</f>
        <v/>
      </c>
      <c r="DP143" s="370" t="str">
        <f ca="1">+IF(OFFSET('Hygiene Data'!$D$12,0,10*ROW('Hygiene Data'!D137))="","",OFFSET('Hygiene Data'!$D$12,0,10*ROW('Hygiene Data'!D137)))</f>
        <v/>
      </c>
      <c r="DQ143" s="370" t="str">
        <f ca="1">+IF(OFFSET('Hygiene Data'!$D$13,0,10*ROW('Hygiene Data'!D137))="","",OFFSET('Hygiene Data'!$D$13,0,10*ROW('Hygiene Data'!D137)))</f>
        <v/>
      </c>
      <c r="DR143" s="370" t="str">
        <f ca="1">+IF(OFFSET('Hygiene Data'!$E$11,0,10*ROW('Hygiene Data'!E137))="","",OFFSET('Hygiene Data'!$E$11,0,10*ROW('Hygiene Data'!E137)))</f>
        <v/>
      </c>
      <c r="DS143" s="370" t="str">
        <f ca="1">+IF(OFFSET('Hygiene Data'!$E$12,0,10*ROW('Hygiene Data'!E137))="","",OFFSET('Hygiene Data'!$E$12,0,10*ROW('Hygiene Data'!E137)))</f>
        <v/>
      </c>
      <c r="DT143" s="370" t="str">
        <f ca="1">+IF(OFFSET('Hygiene Data'!$E$13,0,10*ROW('Hygiene Data'!E137))="","",OFFSET('Hygiene Data'!$E$13,0,10*ROW('Hygiene Data'!E137)))</f>
        <v/>
      </c>
      <c r="DU143" s="370" t="str">
        <f ca="1">+IF(OFFSET('Hygiene Data'!$F$11,0,10*ROW('Hygiene Data'!F137))="","",OFFSET('Hygiene Data'!$F$11,0,10*ROW('Hygiene Data'!F137)))</f>
        <v/>
      </c>
      <c r="DV143" s="370" t="str">
        <f ca="1">+IF(OFFSET('Hygiene Data'!$F$12,0,10*ROW('Hygiene Data'!F137))="","",OFFSET('Hygiene Data'!$F$12,0,10*ROW('Hygiene Data'!F137)))</f>
        <v/>
      </c>
      <c r="DW143" s="370" t="str">
        <f ca="1">+IF(OFFSET('Hygiene Data'!$F$13,0,10*ROW('Hygiene Data'!F137))="","",OFFSET('Hygiene Data'!$F$13,0,10*ROW('Hygiene Data'!F137)))</f>
        <v/>
      </c>
      <c r="DX143" s="370" t="str">
        <f ca="1">+IF(OFFSET('Hygiene Data'!$G$11,0,10*ROW('Hygiene Data'!G137))="","",OFFSET('Hygiene Data'!$G$11,0,10*ROW('Hygiene Data'!G137)))</f>
        <v/>
      </c>
      <c r="DY143" s="370" t="str">
        <f ca="1">+IF(OFFSET('Hygiene Data'!$G$12,0,10*ROW('Hygiene Data'!G137))="","",OFFSET('Hygiene Data'!$G$12,0,10*ROW('Hygiene Data'!G137)))</f>
        <v/>
      </c>
      <c r="DZ143" s="370" t="str">
        <f ca="1">+IF(OFFSET('Hygiene Data'!$G$13,0,10*ROW('Hygiene Data'!G137))="","",OFFSET('Hygiene Data'!$G$13,0,10*ROW('Hygiene Data'!G137)))</f>
        <v/>
      </c>
      <c r="EA143" s="370" t="str">
        <f ca="1">+IF(OFFSET('Hygiene Data'!$H$11,0,10*ROW('Hygiene Data'!H137))="","",OFFSET('Hygiene Data'!$H$11,0,10*ROW('Hygiene Data'!H137)))</f>
        <v/>
      </c>
      <c r="EB143" s="370" t="str">
        <f ca="1">+IF(OFFSET('Hygiene Data'!$H$12,0,10*ROW('Hygiene Data'!H137))="","",OFFSET('Hygiene Data'!$H$12,0,10*ROW('Hygiene Data'!H137)))</f>
        <v/>
      </c>
      <c r="EC143" s="370" t="str">
        <f ca="1">+IF(OFFSET('Hygiene Data'!$H$13,0,10*ROW('Hygiene Data'!H137))="","",OFFSET('Hygiene Data'!$H$13,0,10*ROW('Hygiene Data'!H137)))</f>
        <v/>
      </c>
      <c r="ED143" s="370" t="str">
        <f ca="1">+IF(OFFSET('Hygiene Data'!$I$11,0,10*ROW('Hygiene Data'!I137))="","",OFFSET('Hygiene Data'!$I$11,0,10*ROW('Hygiene Data'!I137)))</f>
        <v/>
      </c>
      <c r="EE143" s="370" t="str">
        <f ca="1">+IF(OFFSET('Hygiene Data'!$I$12,0,10*ROW('Hygiene Data'!I137))="","",OFFSET('Hygiene Data'!$I$12,0,10*ROW('Hygiene Data'!I137)))</f>
        <v/>
      </c>
      <c r="EF143" s="370" t="str">
        <f ca="1">+IF(OFFSET('Hygiene Data'!$I$13,0,10*ROW('Hygiene Data'!I137))="","",OFFSET('Hygiene Data'!$I$13,0,10*ROW('Hygiene Data'!I137)))</f>
        <v/>
      </c>
    </row>
    <row r="144" spans="1:136" x14ac:dyDescent="0.25">
      <c r="A144" s="479" t="str">
        <f ca="1">+IF(OFFSET('Water Data'!$B$2,0,10*ROW('Water Data'!E138))="","",OFFSET('Water Data'!$B$2,0,10*ROW('Water Data'!E138)))</f>
        <v/>
      </c>
      <c r="B144" s="47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6" t="str">
        <f t="shared" ca="1" si="2"/>
        <v/>
      </c>
      <c r="D144" s="50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0" t="str">
        <f ca="1">+IF(OFFSET('Water Data'!$D$27,0,10*ROW('Water Data'!D138))="","",OFFSET('Water Data'!$D$27,0,10*ROW('Water Data'!D138)))</f>
        <v/>
      </c>
      <c r="BT144" s="370" t="str">
        <f ca="1">+IF(OFFSET('Water Data'!$D$28,0,10*ROW('Water Data'!D138))="","",OFFSET('Water Data'!$D$28,0,10*ROW('Water Data'!D138)))</f>
        <v/>
      </c>
      <c r="BU144" s="370" t="str">
        <f ca="1">+IF(OFFSET('Water Data'!$D$29,0,10*ROW('Water Data'!D138))="","",OFFSET('Water Data'!$D$29,0,10*ROW('Water Data'!D138)))</f>
        <v/>
      </c>
      <c r="BV144" s="370" t="str">
        <f ca="1">+IF(OFFSET('Water Data'!$E$27,0,10*ROW('Water Data'!E138))="","",OFFSET('Water Data'!$E$27,0,10*ROW('Water Data'!E138)))</f>
        <v/>
      </c>
      <c r="BW144" s="370" t="str">
        <f ca="1">+IF(OFFSET('Water Data'!$E$28,0,10*ROW('Water Data'!E138))="","",OFFSET('Water Data'!$E$28,0,10*ROW('Water Data'!E138)))</f>
        <v/>
      </c>
      <c r="BX144" s="370" t="str">
        <f ca="1">+IF(OFFSET('Water Data'!$E$29,0,10*ROW('Water Data'!E138))="","",OFFSET('Water Data'!$E$29,0,10*ROW('Water Data'!E138)))</f>
        <v/>
      </c>
      <c r="BY144" s="370" t="str">
        <f ca="1">+IF(OFFSET('Water Data'!$F$27,0,10*ROW('Water Data'!F138))="","",OFFSET('Water Data'!$F$27,0,10*ROW('Water Data'!F138)))</f>
        <v/>
      </c>
      <c r="BZ144" s="370" t="str">
        <f ca="1">+IF(OFFSET('Water Data'!$F$28,0,10*ROW('Water Data'!F138))="","",OFFSET('Water Data'!$F$28,0,10*ROW('Water Data'!F138)))</f>
        <v/>
      </c>
      <c r="CA144" s="370" t="str">
        <f ca="1">+IF(OFFSET('Water Data'!$F$29,0,10*ROW('Water Data'!F138))="","",OFFSET('Water Data'!$F$29,0,10*ROW('Water Data'!F138)))</f>
        <v/>
      </c>
      <c r="CB144" s="370" t="str">
        <f ca="1">+IF(OFFSET('Water Data'!$G$27,0,10*ROW('Water Data'!G138))="","",OFFSET('Water Data'!$G$27,0,10*ROW('Water Data'!G138)))</f>
        <v/>
      </c>
      <c r="CC144" s="370" t="str">
        <f ca="1">+IF(OFFSET('Water Data'!$G$28,0,10*ROW('Water Data'!G138))="","",OFFSET('Water Data'!$G$28,0,10*ROW('Water Data'!G138)))</f>
        <v/>
      </c>
      <c r="CD144" s="370" t="str">
        <f ca="1">+IF(OFFSET('Water Data'!$G$29,0,10*ROW('Water Data'!G138))="","",OFFSET('Water Data'!$G$29,0,10*ROW('Water Data'!G138)))</f>
        <v/>
      </c>
      <c r="CE144" s="370" t="str">
        <f ca="1">+IF(OFFSET('Water Data'!$H$27,0,10*ROW('Water Data'!H138))="","",OFFSET('Water Data'!$H$27,0,10*ROW('Water Data'!H138)))</f>
        <v/>
      </c>
      <c r="CF144" s="370" t="str">
        <f ca="1">+IF(OFFSET('Water Data'!$H$28,0,10*ROW('Water Data'!H138))="","",OFFSET('Water Data'!$H$28,0,10*ROW('Water Data'!H138)))</f>
        <v/>
      </c>
      <c r="CG144" s="370" t="str">
        <f ca="1">+IF(OFFSET('Water Data'!$H$29,0,10*ROW('Water Data'!H138))="","",OFFSET('Water Data'!$H$29,0,10*ROW('Water Data'!H138)))</f>
        <v/>
      </c>
      <c r="CH144" s="370" t="str">
        <f ca="1">+IF(OFFSET('Water Data'!$I$27,0,10*ROW('Water Data'!I138))="","",OFFSET('Water Data'!$I$27,0,10*ROW('Water Data'!I138)))</f>
        <v/>
      </c>
      <c r="CI144" s="370" t="str">
        <f ca="1">+IF(OFFSET('Water Data'!$I$28,0,10*ROW('Water Data'!I138))="","",OFFSET('Water Data'!$I$28,0,10*ROW('Water Data'!I138)))</f>
        <v/>
      </c>
      <c r="CJ144" s="370" t="str">
        <f ca="1">+IF(OFFSET('Water Data'!$I$29,0,10*ROW('Water Data'!I138))="","",OFFSET('Water Data'!$I$29,0,10*ROW('Water Data'!I138)))</f>
        <v/>
      </c>
      <c r="CK144" s="370" t="str">
        <f ca="1">+IF(OFFSET('Sanitation Data'!$D$28,0,10*ROW('Sanitation Data'!D138))="","",OFFSET('Sanitation Data'!$D$28,0,10*ROW('Sanitation Data'!D138)))</f>
        <v/>
      </c>
      <c r="CL144" s="370" t="str">
        <f ca="1">+IF(OFFSET('Sanitation Data'!$D$29,0,10*ROW('Sanitation Data'!D138))="","",OFFSET('Sanitation Data'!$D$29,0,10*ROW('Sanitation Data'!D138)))</f>
        <v/>
      </c>
      <c r="CM144" s="370" t="str">
        <f ca="1">+IF(OFFSET('Sanitation Data'!$D$30,0,10*ROW('Sanitation Data'!D138))="","",OFFSET('Sanitation Data'!$D$30,0,10*ROW('Sanitation Data'!D138)))</f>
        <v/>
      </c>
      <c r="CN144" s="370" t="str">
        <f ca="1">+IF(OFFSET('Sanitation Data'!$D$31,0,10*ROW('Sanitation Data'!D138))="","",OFFSET('Sanitation Data'!$D$31,0,10*ROW('Sanitation Data'!D138)))</f>
        <v/>
      </c>
      <c r="CO144" s="370" t="str">
        <f ca="1">+IF(OFFSET('Sanitation Data'!$D$32,0,10*ROW('Sanitation Data'!D138))="","",OFFSET('Sanitation Data'!$D$32,0,10*ROW('Sanitation Data'!D138)))</f>
        <v/>
      </c>
      <c r="CP144" s="370" t="str">
        <f ca="1">+IF(OFFSET('Sanitation Data'!$E$28,0,10*ROW('Sanitation Data'!E138))="","",OFFSET('Sanitation Data'!$E$28,0,10*ROW('Sanitation Data'!E138)))</f>
        <v/>
      </c>
      <c r="CQ144" s="370" t="str">
        <f ca="1">+IF(OFFSET('Sanitation Data'!$E$29,0,10*ROW('Sanitation Data'!E138))="","",OFFSET('Sanitation Data'!$E$29,0,10*ROW('Sanitation Data'!E138)))</f>
        <v/>
      </c>
      <c r="CR144" s="370" t="str">
        <f ca="1">+IF(OFFSET('Sanitation Data'!$E$30,0,10*ROW('Sanitation Data'!E138))="","",OFFSET('Sanitation Data'!$E$30,0,10*ROW('Sanitation Data'!E138)))</f>
        <v/>
      </c>
      <c r="CS144" s="370" t="str">
        <f ca="1">+IF(OFFSET('Sanitation Data'!$E$31,0,10*ROW('Sanitation Data'!E138))="","",OFFSET('Sanitation Data'!$E$31,0,10*ROW('Sanitation Data'!E138)))</f>
        <v/>
      </c>
      <c r="CT144" s="370" t="str">
        <f ca="1">+IF(OFFSET('Sanitation Data'!$E$32,0,10*ROW('Sanitation Data'!E138))="","",OFFSET('Sanitation Data'!$E$32,0,10*ROW('Sanitation Data'!E138)))</f>
        <v/>
      </c>
      <c r="CU144" s="370" t="str">
        <f ca="1">+IF(OFFSET('Sanitation Data'!$F$28,0,10*ROW('Sanitation Data'!F138))="","",OFFSET('Sanitation Data'!$F$28,0,10*ROW('Sanitation Data'!F138)))</f>
        <v/>
      </c>
      <c r="CV144" s="370" t="str">
        <f ca="1">+IF(OFFSET('Sanitation Data'!$F$29,0,10*ROW('Sanitation Data'!F138))="","",OFFSET('Sanitation Data'!$F$29,0,10*ROW('Sanitation Data'!F138)))</f>
        <v/>
      </c>
      <c r="CW144" s="370" t="str">
        <f ca="1">+IF(OFFSET('Sanitation Data'!$F$30,0,10*ROW('Sanitation Data'!F138))="","",OFFSET('Sanitation Data'!$F$30,0,10*ROW('Sanitation Data'!F138)))</f>
        <v/>
      </c>
      <c r="CX144" s="370" t="str">
        <f ca="1">+IF(OFFSET('Sanitation Data'!$F$31,0,10*ROW('Sanitation Data'!F138))="","",OFFSET('Sanitation Data'!$F$31,0,10*ROW('Sanitation Data'!F138)))</f>
        <v/>
      </c>
      <c r="CY144" s="370" t="str">
        <f ca="1">+IF(OFFSET('Sanitation Data'!$F$32,0,10*ROW('Sanitation Data'!F138))="","",OFFSET('Sanitation Data'!$F$32,0,10*ROW('Sanitation Data'!F138)))</f>
        <v/>
      </c>
      <c r="CZ144" s="370" t="str">
        <f ca="1">+IF(OFFSET('Sanitation Data'!$G$28,0,10*ROW('Sanitation Data'!G138))="","",OFFSET('Sanitation Data'!$G$28,0,10*ROW('Sanitation Data'!G138)))</f>
        <v/>
      </c>
      <c r="DA144" s="370" t="str">
        <f ca="1">+IF(OFFSET('Sanitation Data'!$G$29,0,10*ROW('Sanitation Data'!G138))="","",OFFSET('Sanitation Data'!$G$29,0,10*ROW('Sanitation Data'!G138)))</f>
        <v/>
      </c>
      <c r="DB144" s="370" t="str">
        <f ca="1">+IF(OFFSET('Sanitation Data'!$G$30,0,10*ROW('Sanitation Data'!G138))="","",OFFSET('Sanitation Data'!$G$30,0,10*ROW('Sanitation Data'!G138)))</f>
        <v/>
      </c>
      <c r="DC144" s="370" t="str">
        <f ca="1">+IF(OFFSET('Sanitation Data'!$G$31,0,10*ROW('Sanitation Data'!G138))="","",OFFSET('Sanitation Data'!$G$31,0,10*ROW('Sanitation Data'!G138)))</f>
        <v/>
      </c>
      <c r="DD144" s="370" t="str">
        <f ca="1">+IF(OFFSET('Sanitation Data'!$G$32,0,10*ROW('Sanitation Data'!G138))="","",OFFSET('Sanitation Data'!$G$32,0,10*ROW('Sanitation Data'!G138)))</f>
        <v/>
      </c>
      <c r="DE144" s="370" t="str">
        <f ca="1">+IF(OFFSET('Sanitation Data'!$H$28,0,10*ROW('Sanitation Data'!H138))="","",OFFSET('Sanitation Data'!$H$28,0,10*ROW('Sanitation Data'!H138)))</f>
        <v/>
      </c>
      <c r="DF144" s="370" t="str">
        <f ca="1">+IF(OFFSET('Sanitation Data'!$H$29,0,10*ROW('Sanitation Data'!H138))="","",OFFSET('Sanitation Data'!$H$29,0,10*ROW('Sanitation Data'!H138)))</f>
        <v/>
      </c>
      <c r="DG144" s="370" t="str">
        <f ca="1">+IF(OFFSET('Sanitation Data'!$H$30,0,10*ROW('Sanitation Data'!H138))="","",OFFSET('Sanitation Data'!$H$30,0,10*ROW('Sanitation Data'!H138)))</f>
        <v/>
      </c>
      <c r="DH144" s="370" t="str">
        <f ca="1">+IF(OFFSET('Sanitation Data'!$H$31,0,10*ROW('Sanitation Data'!H138))="","",OFFSET('Sanitation Data'!$H$31,0,10*ROW('Sanitation Data'!H138)))</f>
        <v/>
      </c>
      <c r="DI144" s="370" t="str">
        <f ca="1">+IF(OFFSET('Sanitation Data'!$H$32,0,10*ROW('Sanitation Data'!H138))="","",OFFSET('Sanitation Data'!$H$32,0,10*ROW('Sanitation Data'!H138)))</f>
        <v/>
      </c>
      <c r="DJ144" s="370" t="str">
        <f ca="1">+IF(OFFSET('Sanitation Data'!$I$28,0,10*ROW('Sanitation Data'!I138))="","",OFFSET('Sanitation Data'!$I$28,0,10*ROW('Sanitation Data'!I138)))</f>
        <v/>
      </c>
      <c r="DK144" s="370" t="str">
        <f ca="1">+IF(OFFSET('Sanitation Data'!$I$29,0,10*ROW('Sanitation Data'!I138))="","",OFFSET('Sanitation Data'!$I$29,0,10*ROW('Sanitation Data'!I138)))</f>
        <v/>
      </c>
      <c r="DL144" s="370" t="str">
        <f ca="1">+IF(OFFSET('Sanitation Data'!$I$30,0,10*ROW('Sanitation Data'!I138))="","",OFFSET('Sanitation Data'!$I$30,0,10*ROW('Sanitation Data'!I138)))</f>
        <v/>
      </c>
      <c r="DM144" s="370" t="str">
        <f ca="1">+IF(OFFSET('Sanitation Data'!$I$31,0,10*ROW('Sanitation Data'!I138))="","",OFFSET('Sanitation Data'!$I$31,0,10*ROW('Sanitation Data'!I138)))</f>
        <v/>
      </c>
      <c r="DN144" s="370" t="str">
        <f ca="1">+IF(OFFSET('Sanitation Data'!$I$32,0,10*ROW('Sanitation Data'!I138))="","",OFFSET('Sanitation Data'!$I$32,0,10*ROW('Sanitation Data'!I138)))</f>
        <v/>
      </c>
      <c r="DO144" s="370" t="str">
        <f ca="1">+IF(OFFSET('Hygiene Data'!$D$11,0,10*ROW('Hygiene Data'!D138))="","",OFFSET('Hygiene Data'!$D$11,0,10*ROW('Hygiene Data'!D138)))</f>
        <v/>
      </c>
      <c r="DP144" s="370" t="str">
        <f ca="1">+IF(OFFSET('Hygiene Data'!$D$12,0,10*ROW('Hygiene Data'!D138))="","",OFFSET('Hygiene Data'!$D$12,0,10*ROW('Hygiene Data'!D138)))</f>
        <v/>
      </c>
      <c r="DQ144" s="370" t="str">
        <f ca="1">+IF(OFFSET('Hygiene Data'!$D$13,0,10*ROW('Hygiene Data'!D138))="","",OFFSET('Hygiene Data'!$D$13,0,10*ROW('Hygiene Data'!D138)))</f>
        <v/>
      </c>
      <c r="DR144" s="370" t="str">
        <f ca="1">+IF(OFFSET('Hygiene Data'!$E$11,0,10*ROW('Hygiene Data'!E138))="","",OFFSET('Hygiene Data'!$E$11,0,10*ROW('Hygiene Data'!E138)))</f>
        <v/>
      </c>
      <c r="DS144" s="370" t="str">
        <f ca="1">+IF(OFFSET('Hygiene Data'!$E$12,0,10*ROW('Hygiene Data'!E138))="","",OFFSET('Hygiene Data'!$E$12,0,10*ROW('Hygiene Data'!E138)))</f>
        <v/>
      </c>
      <c r="DT144" s="370" t="str">
        <f ca="1">+IF(OFFSET('Hygiene Data'!$E$13,0,10*ROW('Hygiene Data'!E138))="","",OFFSET('Hygiene Data'!$E$13,0,10*ROW('Hygiene Data'!E138)))</f>
        <v/>
      </c>
      <c r="DU144" s="370" t="str">
        <f ca="1">+IF(OFFSET('Hygiene Data'!$F$11,0,10*ROW('Hygiene Data'!F138))="","",OFFSET('Hygiene Data'!$F$11,0,10*ROW('Hygiene Data'!F138)))</f>
        <v/>
      </c>
      <c r="DV144" s="370" t="str">
        <f ca="1">+IF(OFFSET('Hygiene Data'!$F$12,0,10*ROW('Hygiene Data'!F138))="","",OFFSET('Hygiene Data'!$F$12,0,10*ROW('Hygiene Data'!F138)))</f>
        <v/>
      </c>
      <c r="DW144" s="370" t="str">
        <f ca="1">+IF(OFFSET('Hygiene Data'!$F$13,0,10*ROW('Hygiene Data'!F138))="","",OFFSET('Hygiene Data'!$F$13,0,10*ROW('Hygiene Data'!F138)))</f>
        <v/>
      </c>
      <c r="DX144" s="370" t="str">
        <f ca="1">+IF(OFFSET('Hygiene Data'!$G$11,0,10*ROW('Hygiene Data'!G138))="","",OFFSET('Hygiene Data'!$G$11,0,10*ROW('Hygiene Data'!G138)))</f>
        <v/>
      </c>
      <c r="DY144" s="370" t="str">
        <f ca="1">+IF(OFFSET('Hygiene Data'!$G$12,0,10*ROW('Hygiene Data'!G138))="","",OFFSET('Hygiene Data'!$G$12,0,10*ROW('Hygiene Data'!G138)))</f>
        <v/>
      </c>
      <c r="DZ144" s="370" t="str">
        <f ca="1">+IF(OFFSET('Hygiene Data'!$G$13,0,10*ROW('Hygiene Data'!G138))="","",OFFSET('Hygiene Data'!$G$13,0,10*ROW('Hygiene Data'!G138)))</f>
        <v/>
      </c>
      <c r="EA144" s="370" t="str">
        <f ca="1">+IF(OFFSET('Hygiene Data'!$H$11,0,10*ROW('Hygiene Data'!H138))="","",OFFSET('Hygiene Data'!$H$11,0,10*ROW('Hygiene Data'!H138)))</f>
        <v/>
      </c>
      <c r="EB144" s="370" t="str">
        <f ca="1">+IF(OFFSET('Hygiene Data'!$H$12,0,10*ROW('Hygiene Data'!H138))="","",OFFSET('Hygiene Data'!$H$12,0,10*ROW('Hygiene Data'!H138)))</f>
        <v/>
      </c>
      <c r="EC144" s="370" t="str">
        <f ca="1">+IF(OFFSET('Hygiene Data'!$H$13,0,10*ROW('Hygiene Data'!H138))="","",OFFSET('Hygiene Data'!$H$13,0,10*ROW('Hygiene Data'!H138)))</f>
        <v/>
      </c>
      <c r="ED144" s="370" t="str">
        <f ca="1">+IF(OFFSET('Hygiene Data'!$I$11,0,10*ROW('Hygiene Data'!I138))="","",OFFSET('Hygiene Data'!$I$11,0,10*ROW('Hygiene Data'!I138)))</f>
        <v/>
      </c>
      <c r="EE144" s="370" t="str">
        <f ca="1">+IF(OFFSET('Hygiene Data'!$I$12,0,10*ROW('Hygiene Data'!I138))="","",OFFSET('Hygiene Data'!$I$12,0,10*ROW('Hygiene Data'!I138)))</f>
        <v/>
      </c>
      <c r="EF144" s="370" t="str">
        <f ca="1">+IF(OFFSET('Hygiene Data'!$I$13,0,10*ROW('Hygiene Data'!I138))="","",OFFSET('Hygiene Data'!$I$13,0,10*ROW('Hygiene Data'!I138)))</f>
        <v/>
      </c>
    </row>
    <row r="145" spans="1:136" x14ac:dyDescent="0.25">
      <c r="A145" s="479" t="str">
        <f ca="1">+IF(OFFSET('Water Data'!$B$2,0,10*ROW('Water Data'!E139))="","",OFFSET('Water Data'!$B$2,0,10*ROW('Water Data'!E139)))</f>
        <v/>
      </c>
      <c r="B145" s="47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6" t="str">
        <f t="shared" ca="1" si="2"/>
        <v/>
      </c>
      <c r="D145" s="50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0" t="str">
        <f ca="1">+IF(OFFSET('Water Data'!$D$27,0,10*ROW('Water Data'!D139))="","",OFFSET('Water Data'!$D$27,0,10*ROW('Water Data'!D139)))</f>
        <v/>
      </c>
      <c r="BT145" s="370" t="str">
        <f ca="1">+IF(OFFSET('Water Data'!$D$28,0,10*ROW('Water Data'!D139))="","",OFFSET('Water Data'!$D$28,0,10*ROW('Water Data'!D139)))</f>
        <v/>
      </c>
      <c r="BU145" s="370" t="str">
        <f ca="1">+IF(OFFSET('Water Data'!$D$29,0,10*ROW('Water Data'!D139))="","",OFFSET('Water Data'!$D$29,0,10*ROW('Water Data'!D139)))</f>
        <v/>
      </c>
      <c r="BV145" s="370" t="str">
        <f ca="1">+IF(OFFSET('Water Data'!$E$27,0,10*ROW('Water Data'!E139))="","",OFFSET('Water Data'!$E$27,0,10*ROW('Water Data'!E139)))</f>
        <v/>
      </c>
      <c r="BW145" s="370" t="str">
        <f ca="1">+IF(OFFSET('Water Data'!$E$28,0,10*ROW('Water Data'!E139))="","",OFFSET('Water Data'!$E$28,0,10*ROW('Water Data'!E139)))</f>
        <v/>
      </c>
      <c r="BX145" s="370" t="str">
        <f ca="1">+IF(OFFSET('Water Data'!$E$29,0,10*ROW('Water Data'!E139))="","",OFFSET('Water Data'!$E$29,0,10*ROW('Water Data'!E139)))</f>
        <v/>
      </c>
      <c r="BY145" s="370" t="str">
        <f ca="1">+IF(OFFSET('Water Data'!$F$27,0,10*ROW('Water Data'!F139))="","",OFFSET('Water Data'!$F$27,0,10*ROW('Water Data'!F139)))</f>
        <v/>
      </c>
      <c r="BZ145" s="370" t="str">
        <f ca="1">+IF(OFFSET('Water Data'!$F$28,0,10*ROW('Water Data'!F139))="","",OFFSET('Water Data'!$F$28,0,10*ROW('Water Data'!F139)))</f>
        <v/>
      </c>
      <c r="CA145" s="370" t="str">
        <f ca="1">+IF(OFFSET('Water Data'!$F$29,0,10*ROW('Water Data'!F139))="","",OFFSET('Water Data'!$F$29,0,10*ROW('Water Data'!F139)))</f>
        <v/>
      </c>
      <c r="CB145" s="370" t="str">
        <f ca="1">+IF(OFFSET('Water Data'!$G$27,0,10*ROW('Water Data'!G139))="","",OFFSET('Water Data'!$G$27,0,10*ROW('Water Data'!G139)))</f>
        <v/>
      </c>
      <c r="CC145" s="370" t="str">
        <f ca="1">+IF(OFFSET('Water Data'!$G$28,0,10*ROW('Water Data'!G139))="","",OFFSET('Water Data'!$G$28,0,10*ROW('Water Data'!G139)))</f>
        <v/>
      </c>
      <c r="CD145" s="370" t="str">
        <f ca="1">+IF(OFFSET('Water Data'!$G$29,0,10*ROW('Water Data'!G139))="","",OFFSET('Water Data'!$G$29,0,10*ROW('Water Data'!G139)))</f>
        <v/>
      </c>
      <c r="CE145" s="370" t="str">
        <f ca="1">+IF(OFFSET('Water Data'!$H$27,0,10*ROW('Water Data'!H139))="","",OFFSET('Water Data'!$H$27,0,10*ROW('Water Data'!H139)))</f>
        <v/>
      </c>
      <c r="CF145" s="370" t="str">
        <f ca="1">+IF(OFFSET('Water Data'!$H$28,0,10*ROW('Water Data'!H139))="","",OFFSET('Water Data'!$H$28,0,10*ROW('Water Data'!H139)))</f>
        <v/>
      </c>
      <c r="CG145" s="370" t="str">
        <f ca="1">+IF(OFFSET('Water Data'!$H$29,0,10*ROW('Water Data'!H139))="","",OFFSET('Water Data'!$H$29,0,10*ROW('Water Data'!H139)))</f>
        <v/>
      </c>
      <c r="CH145" s="370" t="str">
        <f ca="1">+IF(OFFSET('Water Data'!$I$27,0,10*ROW('Water Data'!I139))="","",OFFSET('Water Data'!$I$27,0,10*ROW('Water Data'!I139)))</f>
        <v/>
      </c>
      <c r="CI145" s="370" t="str">
        <f ca="1">+IF(OFFSET('Water Data'!$I$28,0,10*ROW('Water Data'!I139))="","",OFFSET('Water Data'!$I$28,0,10*ROW('Water Data'!I139)))</f>
        <v/>
      </c>
      <c r="CJ145" s="370" t="str">
        <f ca="1">+IF(OFFSET('Water Data'!$I$29,0,10*ROW('Water Data'!I139))="","",OFFSET('Water Data'!$I$29,0,10*ROW('Water Data'!I139)))</f>
        <v/>
      </c>
      <c r="CK145" s="370" t="str">
        <f ca="1">+IF(OFFSET('Sanitation Data'!$D$28,0,10*ROW('Sanitation Data'!D139))="","",OFFSET('Sanitation Data'!$D$28,0,10*ROW('Sanitation Data'!D139)))</f>
        <v/>
      </c>
      <c r="CL145" s="370" t="str">
        <f ca="1">+IF(OFFSET('Sanitation Data'!$D$29,0,10*ROW('Sanitation Data'!D139))="","",OFFSET('Sanitation Data'!$D$29,0,10*ROW('Sanitation Data'!D139)))</f>
        <v/>
      </c>
      <c r="CM145" s="370" t="str">
        <f ca="1">+IF(OFFSET('Sanitation Data'!$D$30,0,10*ROW('Sanitation Data'!D139))="","",OFFSET('Sanitation Data'!$D$30,0,10*ROW('Sanitation Data'!D139)))</f>
        <v/>
      </c>
      <c r="CN145" s="370" t="str">
        <f ca="1">+IF(OFFSET('Sanitation Data'!$D$31,0,10*ROW('Sanitation Data'!D139))="","",OFFSET('Sanitation Data'!$D$31,0,10*ROW('Sanitation Data'!D139)))</f>
        <v/>
      </c>
      <c r="CO145" s="370" t="str">
        <f ca="1">+IF(OFFSET('Sanitation Data'!$D$32,0,10*ROW('Sanitation Data'!D139))="","",OFFSET('Sanitation Data'!$D$32,0,10*ROW('Sanitation Data'!D139)))</f>
        <v/>
      </c>
      <c r="CP145" s="370" t="str">
        <f ca="1">+IF(OFFSET('Sanitation Data'!$E$28,0,10*ROW('Sanitation Data'!E139))="","",OFFSET('Sanitation Data'!$E$28,0,10*ROW('Sanitation Data'!E139)))</f>
        <v/>
      </c>
      <c r="CQ145" s="370" t="str">
        <f ca="1">+IF(OFFSET('Sanitation Data'!$E$29,0,10*ROW('Sanitation Data'!E139))="","",OFFSET('Sanitation Data'!$E$29,0,10*ROW('Sanitation Data'!E139)))</f>
        <v/>
      </c>
      <c r="CR145" s="370" t="str">
        <f ca="1">+IF(OFFSET('Sanitation Data'!$E$30,0,10*ROW('Sanitation Data'!E139))="","",OFFSET('Sanitation Data'!$E$30,0,10*ROW('Sanitation Data'!E139)))</f>
        <v/>
      </c>
      <c r="CS145" s="370" t="str">
        <f ca="1">+IF(OFFSET('Sanitation Data'!$E$31,0,10*ROW('Sanitation Data'!E139))="","",OFFSET('Sanitation Data'!$E$31,0,10*ROW('Sanitation Data'!E139)))</f>
        <v/>
      </c>
      <c r="CT145" s="370" t="str">
        <f ca="1">+IF(OFFSET('Sanitation Data'!$E$32,0,10*ROW('Sanitation Data'!E139))="","",OFFSET('Sanitation Data'!$E$32,0,10*ROW('Sanitation Data'!E139)))</f>
        <v/>
      </c>
      <c r="CU145" s="370" t="str">
        <f ca="1">+IF(OFFSET('Sanitation Data'!$F$28,0,10*ROW('Sanitation Data'!F139))="","",OFFSET('Sanitation Data'!$F$28,0,10*ROW('Sanitation Data'!F139)))</f>
        <v/>
      </c>
      <c r="CV145" s="370" t="str">
        <f ca="1">+IF(OFFSET('Sanitation Data'!$F$29,0,10*ROW('Sanitation Data'!F139))="","",OFFSET('Sanitation Data'!$F$29,0,10*ROW('Sanitation Data'!F139)))</f>
        <v/>
      </c>
      <c r="CW145" s="370" t="str">
        <f ca="1">+IF(OFFSET('Sanitation Data'!$F$30,0,10*ROW('Sanitation Data'!F139))="","",OFFSET('Sanitation Data'!$F$30,0,10*ROW('Sanitation Data'!F139)))</f>
        <v/>
      </c>
      <c r="CX145" s="370" t="str">
        <f ca="1">+IF(OFFSET('Sanitation Data'!$F$31,0,10*ROW('Sanitation Data'!F139))="","",OFFSET('Sanitation Data'!$F$31,0,10*ROW('Sanitation Data'!F139)))</f>
        <v/>
      </c>
      <c r="CY145" s="370" t="str">
        <f ca="1">+IF(OFFSET('Sanitation Data'!$F$32,0,10*ROW('Sanitation Data'!F139))="","",OFFSET('Sanitation Data'!$F$32,0,10*ROW('Sanitation Data'!F139)))</f>
        <v/>
      </c>
      <c r="CZ145" s="370" t="str">
        <f ca="1">+IF(OFFSET('Sanitation Data'!$G$28,0,10*ROW('Sanitation Data'!G139))="","",OFFSET('Sanitation Data'!$G$28,0,10*ROW('Sanitation Data'!G139)))</f>
        <v/>
      </c>
      <c r="DA145" s="370" t="str">
        <f ca="1">+IF(OFFSET('Sanitation Data'!$G$29,0,10*ROW('Sanitation Data'!G139))="","",OFFSET('Sanitation Data'!$G$29,0,10*ROW('Sanitation Data'!G139)))</f>
        <v/>
      </c>
      <c r="DB145" s="370" t="str">
        <f ca="1">+IF(OFFSET('Sanitation Data'!$G$30,0,10*ROW('Sanitation Data'!G139))="","",OFFSET('Sanitation Data'!$G$30,0,10*ROW('Sanitation Data'!G139)))</f>
        <v/>
      </c>
      <c r="DC145" s="370" t="str">
        <f ca="1">+IF(OFFSET('Sanitation Data'!$G$31,0,10*ROW('Sanitation Data'!G139))="","",OFFSET('Sanitation Data'!$G$31,0,10*ROW('Sanitation Data'!G139)))</f>
        <v/>
      </c>
      <c r="DD145" s="370" t="str">
        <f ca="1">+IF(OFFSET('Sanitation Data'!$G$32,0,10*ROW('Sanitation Data'!G139))="","",OFFSET('Sanitation Data'!$G$32,0,10*ROW('Sanitation Data'!G139)))</f>
        <v/>
      </c>
      <c r="DE145" s="370" t="str">
        <f ca="1">+IF(OFFSET('Sanitation Data'!$H$28,0,10*ROW('Sanitation Data'!H139))="","",OFFSET('Sanitation Data'!$H$28,0,10*ROW('Sanitation Data'!H139)))</f>
        <v/>
      </c>
      <c r="DF145" s="370" t="str">
        <f ca="1">+IF(OFFSET('Sanitation Data'!$H$29,0,10*ROW('Sanitation Data'!H139))="","",OFFSET('Sanitation Data'!$H$29,0,10*ROW('Sanitation Data'!H139)))</f>
        <v/>
      </c>
      <c r="DG145" s="370" t="str">
        <f ca="1">+IF(OFFSET('Sanitation Data'!$H$30,0,10*ROW('Sanitation Data'!H139))="","",OFFSET('Sanitation Data'!$H$30,0,10*ROW('Sanitation Data'!H139)))</f>
        <v/>
      </c>
      <c r="DH145" s="370" t="str">
        <f ca="1">+IF(OFFSET('Sanitation Data'!$H$31,0,10*ROW('Sanitation Data'!H139))="","",OFFSET('Sanitation Data'!$H$31,0,10*ROW('Sanitation Data'!H139)))</f>
        <v/>
      </c>
      <c r="DI145" s="370" t="str">
        <f ca="1">+IF(OFFSET('Sanitation Data'!$H$32,0,10*ROW('Sanitation Data'!H139))="","",OFFSET('Sanitation Data'!$H$32,0,10*ROW('Sanitation Data'!H139)))</f>
        <v/>
      </c>
      <c r="DJ145" s="370" t="str">
        <f ca="1">+IF(OFFSET('Sanitation Data'!$I$28,0,10*ROW('Sanitation Data'!I139))="","",OFFSET('Sanitation Data'!$I$28,0,10*ROW('Sanitation Data'!I139)))</f>
        <v/>
      </c>
      <c r="DK145" s="370" t="str">
        <f ca="1">+IF(OFFSET('Sanitation Data'!$I$29,0,10*ROW('Sanitation Data'!I139))="","",OFFSET('Sanitation Data'!$I$29,0,10*ROW('Sanitation Data'!I139)))</f>
        <v/>
      </c>
      <c r="DL145" s="370" t="str">
        <f ca="1">+IF(OFFSET('Sanitation Data'!$I$30,0,10*ROW('Sanitation Data'!I139))="","",OFFSET('Sanitation Data'!$I$30,0,10*ROW('Sanitation Data'!I139)))</f>
        <v/>
      </c>
      <c r="DM145" s="370" t="str">
        <f ca="1">+IF(OFFSET('Sanitation Data'!$I$31,0,10*ROW('Sanitation Data'!I139))="","",OFFSET('Sanitation Data'!$I$31,0,10*ROW('Sanitation Data'!I139)))</f>
        <v/>
      </c>
      <c r="DN145" s="370" t="str">
        <f ca="1">+IF(OFFSET('Sanitation Data'!$I$32,0,10*ROW('Sanitation Data'!I139))="","",OFFSET('Sanitation Data'!$I$32,0,10*ROW('Sanitation Data'!I139)))</f>
        <v/>
      </c>
      <c r="DO145" s="370" t="str">
        <f ca="1">+IF(OFFSET('Hygiene Data'!$D$11,0,10*ROW('Hygiene Data'!D139))="","",OFFSET('Hygiene Data'!$D$11,0,10*ROW('Hygiene Data'!D139)))</f>
        <v/>
      </c>
      <c r="DP145" s="370" t="str">
        <f ca="1">+IF(OFFSET('Hygiene Data'!$D$12,0,10*ROW('Hygiene Data'!D139))="","",OFFSET('Hygiene Data'!$D$12,0,10*ROW('Hygiene Data'!D139)))</f>
        <v/>
      </c>
      <c r="DQ145" s="370" t="str">
        <f ca="1">+IF(OFFSET('Hygiene Data'!$D$13,0,10*ROW('Hygiene Data'!D139))="","",OFFSET('Hygiene Data'!$D$13,0,10*ROW('Hygiene Data'!D139)))</f>
        <v/>
      </c>
      <c r="DR145" s="370" t="str">
        <f ca="1">+IF(OFFSET('Hygiene Data'!$E$11,0,10*ROW('Hygiene Data'!E139))="","",OFFSET('Hygiene Data'!$E$11,0,10*ROW('Hygiene Data'!E139)))</f>
        <v/>
      </c>
      <c r="DS145" s="370" t="str">
        <f ca="1">+IF(OFFSET('Hygiene Data'!$E$12,0,10*ROW('Hygiene Data'!E139))="","",OFFSET('Hygiene Data'!$E$12,0,10*ROW('Hygiene Data'!E139)))</f>
        <v/>
      </c>
      <c r="DT145" s="370" t="str">
        <f ca="1">+IF(OFFSET('Hygiene Data'!$E$13,0,10*ROW('Hygiene Data'!E139))="","",OFFSET('Hygiene Data'!$E$13,0,10*ROW('Hygiene Data'!E139)))</f>
        <v/>
      </c>
      <c r="DU145" s="370" t="str">
        <f ca="1">+IF(OFFSET('Hygiene Data'!$F$11,0,10*ROW('Hygiene Data'!F139))="","",OFFSET('Hygiene Data'!$F$11,0,10*ROW('Hygiene Data'!F139)))</f>
        <v/>
      </c>
      <c r="DV145" s="370" t="str">
        <f ca="1">+IF(OFFSET('Hygiene Data'!$F$12,0,10*ROW('Hygiene Data'!F139))="","",OFFSET('Hygiene Data'!$F$12,0,10*ROW('Hygiene Data'!F139)))</f>
        <v/>
      </c>
      <c r="DW145" s="370" t="str">
        <f ca="1">+IF(OFFSET('Hygiene Data'!$F$13,0,10*ROW('Hygiene Data'!F139))="","",OFFSET('Hygiene Data'!$F$13,0,10*ROW('Hygiene Data'!F139)))</f>
        <v/>
      </c>
      <c r="DX145" s="370" t="str">
        <f ca="1">+IF(OFFSET('Hygiene Data'!$G$11,0,10*ROW('Hygiene Data'!G139))="","",OFFSET('Hygiene Data'!$G$11,0,10*ROW('Hygiene Data'!G139)))</f>
        <v/>
      </c>
      <c r="DY145" s="370" t="str">
        <f ca="1">+IF(OFFSET('Hygiene Data'!$G$12,0,10*ROW('Hygiene Data'!G139))="","",OFFSET('Hygiene Data'!$G$12,0,10*ROW('Hygiene Data'!G139)))</f>
        <v/>
      </c>
      <c r="DZ145" s="370" t="str">
        <f ca="1">+IF(OFFSET('Hygiene Data'!$G$13,0,10*ROW('Hygiene Data'!G139))="","",OFFSET('Hygiene Data'!$G$13,0,10*ROW('Hygiene Data'!G139)))</f>
        <v/>
      </c>
      <c r="EA145" s="370" t="str">
        <f ca="1">+IF(OFFSET('Hygiene Data'!$H$11,0,10*ROW('Hygiene Data'!H139))="","",OFFSET('Hygiene Data'!$H$11,0,10*ROW('Hygiene Data'!H139)))</f>
        <v/>
      </c>
      <c r="EB145" s="370" t="str">
        <f ca="1">+IF(OFFSET('Hygiene Data'!$H$12,0,10*ROW('Hygiene Data'!H139))="","",OFFSET('Hygiene Data'!$H$12,0,10*ROW('Hygiene Data'!H139)))</f>
        <v/>
      </c>
      <c r="EC145" s="370" t="str">
        <f ca="1">+IF(OFFSET('Hygiene Data'!$H$13,0,10*ROW('Hygiene Data'!H139))="","",OFFSET('Hygiene Data'!$H$13,0,10*ROW('Hygiene Data'!H139)))</f>
        <v/>
      </c>
      <c r="ED145" s="370" t="str">
        <f ca="1">+IF(OFFSET('Hygiene Data'!$I$11,0,10*ROW('Hygiene Data'!I139))="","",OFFSET('Hygiene Data'!$I$11,0,10*ROW('Hygiene Data'!I139)))</f>
        <v/>
      </c>
      <c r="EE145" s="370" t="str">
        <f ca="1">+IF(OFFSET('Hygiene Data'!$I$12,0,10*ROW('Hygiene Data'!I139))="","",OFFSET('Hygiene Data'!$I$12,0,10*ROW('Hygiene Data'!I139)))</f>
        <v/>
      </c>
      <c r="EF145" s="370" t="str">
        <f ca="1">+IF(OFFSET('Hygiene Data'!$I$13,0,10*ROW('Hygiene Data'!I139))="","",OFFSET('Hygiene Data'!$I$13,0,10*ROW('Hygiene Data'!I139)))</f>
        <v/>
      </c>
    </row>
    <row r="146" spans="1:136" x14ac:dyDescent="0.25">
      <c r="A146" s="479" t="str">
        <f ca="1">+IF(OFFSET('Water Data'!$B$2,0,10*ROW('Water Data'!E140))="","",OFFSET('Water Data'!$B$2,0,10*ROW('Water Data'!E140)))</f>
        <v/>
      </c>
      <c r="B146" s="47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6" t="str">
        <f t="shared" ca="1" si="2"/>
        <v/>
      </c>
      <c r="D146" s="50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0" t="str">
        <f ca="1">+IF(OFFSET('Water Data'!$D$27,0,10*ROW('Water Data'!D140))="","",OFFSET('Water Data'!$D$27,0,10*ROW('Water Data'!D140)))</f>
        <v/>
      </c>
      <c r="BT146" s="370" t="str">
        <f ca="1">+IF(OFFSET('Water Data'!$D$28,0,10*ROW('Water Data'!D140))="","",OFFSET('Water Data'!$D$28,0,10*ROW('Water Data'!D140)))</f>
        <v/>
      </c>
      <c r="BU146" s="370" t="str">
        <f ca="1">+IF(OFFSET('Water Data'!$D$29,0,10*ROW('Water Data'!D140))="","",OFFSET('Water Data'!$D$29,0,10*ROW('Water Data'!D140)))</f>
        <v/>
      </c>
      <c r="BV146" s="370" t="str">
        <f ca="1">+IF(OFFSET('Water Data'!$E$27,0,10*ROW('Water Data'!E140))="","",OFFSET('Water Data'!$E$27,0,10*ROW('Water Data'!E140)))</f>
        <v/>
      </c>
      <c r="BW146" s="370" t="str">
        <f ca="1">+IF(OFFSET('Water Data'!$E$28,0,10*ROW('Water Data'!E140))="","",OFFSET('Water Data'!$E$28,0,10*ROW('Water Data'!E140)))</f>
        <v/>
      </c>
      <c r="BX146" s="370" t="str">
        <f ca="1">+IF(OFFSET('Water Data'!$E$29,0,10*ROW('Water Data'!E140))="","",OFFSET('Water Data'!$E$29,0,10*ROW('Water Data'!E140)))</f>
        <v/>
      </c>
      <c r="BY146" s="370" t="str">
        <f ca="1">+IF(OFFSET('Water Data'!$F$27,0,10*ROW('Water Data'!F140))="","",OFFSET('Water Data'!$F$27,0,10*ROW('Water Data'!F140)))</f>
        <v/>
      </c>
      <c r="BZ146" s="370" t="str">
        <f ca="1">+IF(OFFSET('Water Data'!$F$28,0,10*ROW('Water Data'!F140))="","",OFFSET('Water Data'!$F$28,0,10*ROW('Water Data'!F140)))</f>
        <v/>
      </c>
      <c r="CA146" s="370" t="str">
        <f ca="1">+IF(OFFSET('Water Data'!$F$29,0,10*ROW('Water Data'!F140))="","",OFFSET('Water Data'!$F$29,0,10*ROW('Water Data'!F140)))</f>
        <v/>
      </c>
      <c r="CB146" s="370" t="str">
        <f ca="1">+IF(OFFSET('Water Data'!$G$27,0,10*ROW('Water Data'!G140))="","",OFFSET('Water Data'!$G$27,0,10*ROW('Water Data'!G140)))</f>
        <v/>
      </c>
      <c r="CC146" s="370" t="str">
        <f ca="1">+IF(OFFSET('Water Data'!$G$28,0,10*ROW('Water Data'!G140))="","",OFFSET('Water Data'!$G$28,0,10*ROW('Water Data'!G140)))</f>
        <v/>
      </c>
      <c r="CD146" s="370" t="str">
        <f ca="1">+IF(OFFSET('Water Data'!$G$29,0,10*ROW('Water Data'!G140))="","",OFFSET('Water Data'!$G$29,0,10*ROW('Water Data'!G140)))</f>
        <v/>
      </c>
      <c r="CE146" s="370" t="str">
        <f ca="1">+IF(OFFSET('Water Data'!$H$27,0,10*ROW('Water Data'!H140))="","",OFFSET('Water Data'!$H$27,0,10*ROW('Water Data'!H140)))</f>
        <v/>
      </c>
      <c r="CF146" s="370" t="str">
        <f ca="1">+IF(OFFSET('Water Data'!$H$28,0,10*ROW('Water Data'!H140))="","",OFFSET('Water Data'!$H$28,0,10*ROW('Water Data'!H140)))</f>
        <v/>
      </c>
      <c r="CG146" s="370" t="str">
        <f ca="1">+IF(OFFSET('Water Data'!$H$29,0,10*ROW('Water Data'!H140))="","",OFFSET('Water Data'!$H$29,0,10*ROW('Water Data'!H140)))</f>
        <v/>
      </c>
      <c r="CH146" s="370" t="str">
        <f ca="1">+IF(OFFSET('Water Data'!$I$27,0,10*ROW('Water Data'!I140))="","",OFFSET('Water Data'!$I$27,0,10*ROW('Water Data'!I140)))</f>
        <v/>
      </c>
      <c r="CI146" s="370" t="str">
        <f ca="1">+IF(OFFSET('Water Data'!$I$28,0,10*ROW('Water Data'!I140))="","",OFFSET('Water Data'!$I$28,0,10*ROW('Water Data'!I140)))</f>
        <v/>
      </c>
      <c r="CJ146" s="370" t="str">
        <f ca="1">+IF(OFFSET('Water Data'!$I$29,0,10*ROW('Water Data'!I140))="","",OFFSET('Water Data'!$I$29,0,10*ROW('Water Data'!I140)))</f>
        <v/>
      </c>
      <c r="CK146" s="370" t="str">
        <f ca="1">+IF(OFFSET('Sanitation Data'!$D$28,0,10*ROW('Sanitation Data'!D140))="","",OFFSET('Sanitation Data'!$D$28,0,10*ROW('Sanitation Data'!D140)))</f>
        <v/>
      </c>
      <c r="CL146" s="370" t="str">
        <f ca="1">+IF(OFFSET('Sanitation Data'!$D$29,0,10*ROW('Sanitation Data'!D140))="","",OFFSET('Sanitation Data'!$D$29,0,10*ROW('Sanitation Data'!D140)))</f>
        <v/>
      </c>
      <c r="CM146" s="370" t="str">
        <f ca="1">+IF(OFFSET('Sanitation Data'!$D$30,0,10*ROW('Sanitation Data'!D140))="","",OFFSET('Sanitation Data'!$D$30,0,10*ROW('Sanitation Data'!D140)))</f>
        <v/>
      </c>
      <c r="CN146" s="370" t="str">
        <f ca="1">+IF(OFFSET('Sanitation Data'!$D$31,0,10*ROW('Sanitation Data'!D140))="","",OFFSET('Sanitation Data'!$D$31,0,10*ROW('Sanitation Data'!D140)))</f>
        <v/>
      </c>
      <c r="CO146" s="370" t="str">
        <f ca="1">+IF(OFFSET('Sanitation Data'!$D$32,0,10*ROW('Sanitation Data'!D140))="","",OFFSET('Sanitation Data'!$D$32,0,10*ROW('Sanitation Data'!D140)))</f>
        <v/>
      </c>
      <c r="CP146" s="370" t="str">
        <f ca="1">+IF(OFFSET('Sanitation Data'!$E$28,0,10*ROW('Sanitation Data'!E140))="","",OFFSET('Sanitation Data'!$E$28,0,10*ROW('Sanitation Data'!E140)))</f>
        <v/>
      </c>
      <c r="CQ146" s="370" t="str">
        <f ca="1">+IF(OFFSET('Sanitation Data'!$E$29,0,10*ROW('Sanitation Data'!E140))="","",OFFSET('Sanitation Data'!$E$29,0,10*ROW('Sanitation Data'!E140)))</f>
        <v/>
      </c>
      <c r="CR146" s="370" t="str">
        <f ca="1">+IF(OFFSET('Sanitation Data'!$E$30,0,10*ROW('Sanitation Data'!E140))="","",OFFSET('Sanitation Data'!$E$30,0,10*ROW('Sanitation Data'!E140)))</f>
        <v/>
      </c>
      <c r="CS146" s="370" t="str">
        <f ca="1">+IF(OFFSET('Sanitation Data'!$E$31,0,10*ROW('Sanitation Data'!E140))="","",OFFSET('Sanitation Data'!$E$31,0,10*ROW('Sanitation Data'!E140)))</f>
        <v/>
      </c>
      <c r="CT146" s="370" t="str">
        <f ca="1">+IF(OFFSET('Sanitation Data'!$E$32,0,10*ROW('Sanitation Data'!E140))="","",OFFSET('Sanitation Data'!$E$32,0,10*ROW('Sanitation Data'!E140)))</f>
        <v/>
      </c>
      <c r="CU146" s="370" t="str">
        <f ca="1">+IF(OFFSET('Sanitation Data'!$F$28,0,10*ROW('Sanitation Data'!F140))="","",OFFSET('Sanitation Data'!$F$28,0,10*ROW('Sanitation Data'!F140)))</f>
        <v/>
      </c>
      <c r="CV146" s="370" t="str">
        <f ca="1">+IF(OFFSET('Sanitation Data'!$F$29,0,10*ROW('Sanitation Data'!F140))="","",OFFSET('Sanitation Data'!$F$29,0,10*ROW('Sanitation Data'!F140)))</f>
        <v/>
      </c>
      <c r="CW146" s="370" t="str">
        <f ca="1">+IF(OFFSET('Sanitation Data'!$F$30,0,10*ROW('Sanitation Data'!F140))="","",OFFSET('Sanitation Data'!$F$30,0,10*ROW('Sanitation Data'!F140)))</f>
        <v/>
      </c>
      <c r="CX146" s="370" t="str">
        <f ca="1">+IF(OFFSET('Sanitation Data'!$F$31,0,10*ROW('Sanitation Data'!F140))="","",OFFSET('Sanitation Data'!$F$31,0,10*ROW('Sanitation Data'!F140)))</f>
        <v/>
      </c>
      <c r="CY146" s="370" t="str">
        <f ca="1">+IF(OFFSET('Sanitation Data'!$F$32,0,10*ROW('Sanitation Data'!F140))="","",OFFSET('Sanitation Data'!$F$32,0,10*ROW('Sanitation Data'!F140)))</f>
        <v/>
      </c>
      <c r="CZ146" s="370" t="str">
        <f ca="1">+IF(OFFSET('Sanitation Data'!$G$28,0,10*ROW('Sanitation Data'!G140))="","",OFFSET('Sanitation Data'!$G$28,0,10*ROW('Sanitation Data'!G140)))</f>
        <v/>
      </c>
      <c r="DA146" s="370" t="str">
        <f ca="1">+IF(OFFSET('Sanitation Data'!$G$29,0,10*ROW('Sanitation Data'!G140))="","",OFFSET('Sanitation Data'!$G$29,0,10*ROW('Sanitation Data'!G140)))</f>
        <v/>
      </c>
      <c r="DB146" s="370" t="str">
        <f ca="1">+IF(OFFSET('Sanitation Data'!$G$30,0,10*ROW('Sanitation Data'!G140))="","",OFFSET('Sanitation Data'!$G$30,0,10*ROW('Sanitation Data'!G140)))</f>
        <v/>
      </c>
      <c r="DC146" s="370" t="str">
        <f ca="1">+IF(OFFSET('Sanitation Data'!$G$31,0,10*ROW('Sanitation Data'!G140))="","",OFFSET('Sanitation Data'!$G$31,0,10*ROW('Sanitation Data'!G140)))</f>
        <v/>
      </c>
      <c r="DD146" s="370" t="str">
        <f ca="1">+IF(OFFSET('Sanitation Data'!$G$32,0,10*ROW('Sanitation Data'!G140))="","",OFFSET('Sanitation Data'!$G$32,0,10*ROW('Sanitation Data'!G140)))</f>
        <v/>
      </c>
      <c r="DE146" s="370" t="str">
        <f ca="1">+IF(OFFSET('Sanitation Data'!$H$28,0,10*ROW('Sanitation Data'!H140))="","",OFFSET('Sanitation Data'!$H$28,0,10*ROW('Sanitation Data'!H140)))</f>
        <v/>
      </c>
      <c r="DF146" s="370" t="str">
        <f ca="1">+IF(OFFSET('Sanitation Data'!$H$29,0,10*ROW('Sanitation Data'!H140))="","",OFFSET('Sanitation Data'!$H$29,0,10*ROW('Sanitation Data'!H140)))</f>
        <v/>
      </c>
      <c r="DG146" s="370" t="str">
        <f ca="1">+IF(OFFSET('Sanitation Data'!$H$30,0,10*ROW('Sanitation Data'!H140))="","",OFFSET('Sanitation Data'!$H$30,0,10*ROW('Sanitation Data'!H140)))</f>
        <v/>
      </c>
      <c r="DH146" s="370" t="str">
        <f ca="1">+IF(OFFSET('Sanitation Data'!$H$31,0,10*ROW('Sanitation Data'!H140))="","",OFFSET('Sanitation Data'!$H$31,0,10*ROW('Sanitation Data'!H140)))</f>
        <v/>
      </c>
      <c r="DI146" s="370" t="str">
        <f ca="1">+IF(OFFSET('Sanitation Data'!$H$32,0,10*ROW('Sanitation Data'!H140))="","",OFFSET('Sanitation Data'!$H$32,0,10*ROW('Sanitation Data'!H140)))</f>
        <v/>
      </c>
      <c r="DJ146" s="370" t="str">
        <f ca="1">+IF(OFFSET('Sanitation Data'!$I$28,0,10*ROW('Sanitation Data'!I140))="","",OFFSET('Sanitation Data'!$I$28,0,10*ROW('Sanitation Data'!I140)))</f>
        <v/>
      </c>
      <c r="DK146" s="370" t="str">
        <f ca="1">+IF(OFFSET('Sanitation Data'!$I$29,0,10*ROW('Sanitation Data'!I140))="","",OFFSET('Sanitation Data'!$I$29,0,10*ROW('Sanitation Data'!I140)))</f>
        <v/>
      </c>
      <c r="DL146" s="370" t="str">
        <f ca="1">+IF(OFFSET('Sanitation Data'!$I$30,0,10*ROW('Sanitation Data'!I140))="","",OFFSET('Sanitation Data'!$I$30,0,10*ROW('Sanitation Data'!I140)))</f>
        <v/>
      </c>
      <c r="DM146" s="370" t="str">
        <f ca="1">+IF(OFFSET('Sanitation Data'!$I$31,0,10*ROW('Sanitation Data'!I140))="","",OFFSET('Sanitation Data'!$I$31,0,10*ROW('Sanitation Data'!I140)))</f>
        <v/>
      </c>
      <c r="DN146" s="370" t="str">
        <f ca="1">+IF(OFFSET('Sanitation Data'!$I$32,0,10*ROW('Sanitation Data'!I140))="","",OFFSET('Sanitation Data'!$I$32,0,10*ROW('Sanitation Data'!I140)))</f>
        <v/>
      </c>
      <c r="DO146" s="370" t="str">
        <f ca="1">+IF(OFFSET('Hygiene Data'!$D$11,0,10*ROW('Hygiene Data'!D140))="","",OFFSET('Hygiene Data'!$D$11,0,10*ROW('Hygiene Data'!D140)))</f>
        <v/>
      </c>
      <c r="DP146" s="370" t="str">
        <f ca="1">+IF(OFFSET('Hygiene Data'!$D$12,0,10*ROW('Hygiene Data'!D140))="","",OFFSET('Hygiene Data'!$D$12,0,10*ROW('Hygiene Data'!D140)))</f>
        <v/>
      </c>
      <c r="DQ146" s="370" t="str">
        <f ca="1">+IF(OFFSET('Hygiene Data'!$D$13,0,10*ROW('Hygiene Data'!D140))="","",OFFSET('Hygiene Data'!$D$13,0,10*ROW('Hygiene Data'!D140)))</f>
        <v/>
      </c>
      <c r="DR146" s="370" t="str">
        <f ca="1">+IF(OFFSET('Hygiene Data'!$E$11,0,10*ROW('Hygiene Data'!E140))="","",OFFSET('Hygiene Data'!$E$11,0,10*ROW('Hygiene Data'!E140)))</f>
        <v/>
      </c>
      <c r="DS146" s="370" t="str">
        <f ca="1">+IF(OFFSET('Hygiene Data'!$E$12,0,10*ROW('Hygiene Data'!E140))="","",OFFSET('Hygiene Data'!$E$12,0,10*ROW('Hygiene Data'!E140)))</f>
        <v/>
      </c>
      <c r="DT146" s="370" t="str">
        <f ca="1">+IF(OFFSET('Hygiene Data'!$E$13,0,10*ROW('Hygiene Data'!E140))="","",OFFSET('Hygiene Data'!$E$13,0,10*ROW('Hygiene Data'!E140)))</f>
        <v/>
      </c>
      <c r="DU146" s="370" t="str">
        <f ca="1">+IF(OFFSET('Hygiene Data'!$F$11,0,10*ROW('Hygiene Data'!F140))="","",OFFSET('Hygiene Data'!$F$11,0,10*ROW('Hygiene Data'!F140)))</f>
        <v/>
      </c>
      <c r="DV146" s="370" t="str">
        <f ca="1">+IF(OFFSET('Hygiene Data'!$F$12,0,10*ROW('Hygiene Data'!F140))="","",OFFSET('Hygiene Data'!$F$12,0,10*ROW('Hygiene Data'!F140)))</f>
        <v/>
      </c>
      <c r="DW146" s="370" t="str">
        <f ca="1">+IF(OFFSET('Hygiene Data'!$F$13,0,10*ROW('Hygiene Data'!F140))="","",OFFSET('Hygiene Data'!$F$13,0,10*ROW('Hygiene Data'!F140)))</f>
        <v/>
      </c>
      <c r="DX146" s="370" t="str">
        <f ca="1">+IF(OFFSET('Hygiene Data'!$G$11,0,10*ROW('Hygiene Data'!G140))="","",OFFSET('Hygiene Data'!$G$11,0,10*ROW('Hygiene Data'!G140)))</f>
        <v/>
      </c>
      <c r="DY146" s="370" t="str">
        <f ca="1">+IF(OFFSET('Hygiene Data'!$G$12,0,10*ROW('Hygiene Data'!G140))="","",OFFSET('Hygiene Data'!$G$12,0,10*ROW('Hygiene Data'!G140)))</f>
        <v/>
      </c>
      <c r="DZ146" s="370" t="str">
        <f ca="1">+IF(OFFSET('Hygiene Data'!$G$13,0,10*ROW('Hygiene Data'!G140))="","",OFFSET('Hygiene Data'!$G$13,0,10*ROW('Hygiene Data'!G140)))</f>
        <v/>
      </c>
      <c r="EA146" s="370" t="str">
        <f ca="1">+IF(OFFSET('Hygiene Data'!$H$11,0,10*ROW('Hygiene Data'!H140))="","",OFFSET('Hygiene Data'!$H$11,0,10*ROW('Hygiene Data'!H140)))</f>
        <v/>
      </c>
      <c r="EB146" s="370" t="str">
        <f ca="1">+IF(OFFSET('Hygiene Data'!$H$12,0,10*ROW('Hygiene Data'!H140))="","",OFFSET('Hygiene Data'!$H$12,0,10*ROW('Hygiene Data'!H140)))</f>
        <v/>
      </c>
      <c r="EC146" s="370" t="str">
        <f ca="1">+IF(OFFSET('Hygiene Data'!$H$13,0,10*ROW('Hygiene Data'!H140))="","",OFFSET('Hygiene Data'!$H$13,0,10*ROW('Hygiene Data'!H140)))</f>
        <v/>
      </c>
      <c r="ED146" s="370" t="str">
        <f ca="1">+IF(OFFSET('Hygiene Data'!$I$11,0,10*ROW('Hygiene Data'!I140))="","",OFFSET('Hygiene Data'!$I$11,0,10*ROW('Hygiene Data'!I140)))</f>
        <v/>
      </c>
      <c r="EE146" s="370" t="str">
        <f ca="1">+IF(OFFSET('Hygiene Data'!$I$12,0,10*ROW('Hygiene Data'!I140))="","",OFFSET('Hygiene Data'!$I$12,0,10*ROW('Hygiene Data'!I140)))</f>
        <v/>
      </c>
      <c r="EF146" s="370" t="str">
        <f ca="1">+IF(OFFSET('Hygiene Data'!$I$13,0,10*ROW('Hygiene Data'!I140))="","",OFFSET('Hygiene Data'!$I$13,0,10*ROW('Hygiene Data'!I140)))</f>
        <v/>
      </c>
    </row>
    <row r="147" spans="1:136" x14ac:dyDescent="0.25">
      <c r="A147" s="479" t="str">
        <f ca="1">+IF(OFFSET('Water Data'!$B$2,0,10*ROW('Water Data'!E141))="","",OFFSET('Water Data'!$B$2,0,10*ROW('Water Data'!E141)))</f>
        <v/>
      </c>
      <c r="B147" s="47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6" t="str">
        <f t="shared" ca="1" si="2"/>
        <v/>
      </c>
      <c r="D147" s="50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0" t="str">
        <f ca="1">+IF(OFFSET('Water Data'!$D$27,0,10*ROW('Water Data'!D141))="","",OFFSET('Water Data'!$D$27,0,10*ROW('Water Data'!D141)))</f>
        <v/>
      </c>
      <c r="BT147" s="370" t="str">
        <f ca="1">+IF(OFFSET('Water Data'!$D$28,0,10*ROW('Water Data'!D141))="","",OFFSET('Water Data'!$D$28,0,10*ROW('Water Data'!D141)))</f>
        <v/>
      </c>
      <c r="BU147" s="370" t="str">
        <f ca="1">+IF(OFFSET('Water Data'!$D$29,0,10*ROW('Water Data'!D141))="","",OFFSET('Water Data'!$D$29,0,10*ROW('Water Data'!D141)))</f>
        <v/>
      </c>
      <c r="BV147" s="370" t="str">
        <f ca="1">+IF(OFFSET('Water Data'!$E$27,0,10*ROW('Water Data'!E141))="","",OFFSET('Water Data'!$E$27,0,10*ROW('Water Data'!E141)))</f>
        <v/>
      </c>
      <c r="BW147" s="370" t="str">
        <f ca="1">+IF(OFFSET('Water Data'!$E$28,0,10*ROW('Water Data'!E141))="","",OFFSET('Water Data'!$E$28,0,10*ROW('Water Data'!E141)))</f>
        <v/>
      </c>
      <c r="BX147" s="370" t="str">
        <f ca="1">+IF(OFFSET('Water Data'!$E$29,0,10*ROW('Water Data'!E141))="","",OFFSET('Water Data'!$E$29,0,10*ROW('Water Data'!E141)))</f>
        <v/>
      </c>
      <c r="BY147" s="370" t="str">
        <f ca="1">+IF(OFFSET('Water Data'!$F$27,0,10*ROW('Water Data'!F141))="","",OFFSET('Water Data'!$F$27,0,10*ROW('Water Data'!F141)))</f>
        <v/>
      </c>
      <c r="BZ147" s="370" t="str">
        <f ca="1">+IF(OFFSET('Water Data'!$F$28,0,10*ROW('Water Data'!F141))="","",OFFSET('Water Data'!$F$28,0,10*ROW('Water Data'!F141)))</f>
        <v/>
      </c>
      <c r="CA147" s="370" t="str">
        <f ca="1">+IF(OFFSET('Water Data'!$F$29,0,10*ROW('Water Data'!F141))="","",OFFSET('Water Data'!$F$29,0,10*ROW('Water Data'!F141)))</f>
        <v/>
      </c>
      <c r="CB147" s="370" t="str">
        <f ca="1">+IF(OFFSET('Water Data'!$G$27,0,10*ROW('Water Data'!G141))="","",OFFSET('Water Data'!$G$27,0,10*ROW('Water Data'!G141)))</f>
        <v/>
      </c>
      <c r="CC147" s="370" t="str">
        <f ca="1">+IF(OFFSET('Water Data'!$G$28,0,10*ROW('Water Data'!G141))="","",OFFSET('Water Data'!$G$28,0,10*ROW('Water Data'!G141)))</f>
        <v/>
      </c>
      <c r="CD147" s="370" t="str">
        <f ca="1">+IF(OFFSET('Water Data'!$G$29,0,10*ROW('Water Data'!G141))="","",OFFSET('Water Data'!$G$29,0,10*ROW('Water Data'!G141)))</f>
        <v/>
      </c>
      <c r="CE147" s="370" t="str">
        <f ca="1">+IF(OFFSET('Water Data'!$H$27,0,10*ROW('Water Data'!H141))="","",OFFSET('Water Data'!$H$27,0,10*ROW('Water Data'!H141)))</f>
        <v/>
      </c>
      <c r="CF147" s="370" t="str">
        <f ca="1">+IF(OFFSET('Water Data'!$H$28,0,10*ROW('Water Data'!H141))="","",OFFSET('Water Data'!$H$28,0,10*ROW('Water Data'!H141)))</f>
        <v/>
      </c>
      <c r="CG147" s="370" t="str">
        <f ca="1">+IF(OFFSET('Water Data'!$H$29,0,10*ROW('Water Data'!H141))="","",OFFSET('Water Data'!$H$29,0,10*ROW('Water Data'!H141)))</f>
        <v/>
      </c>
      <c r="CH147" s="370" t="str">
        <f ca="1">+IF(OFFSET('Water Data'!$I$27,0,10*ROW('Water Data'!I141))="","",OFFSET('Water Data'!$I$27,0,10*ROW('Water Data'!I141)))</f>
        <v/>
      </c>
      <c r="CI147" s="370" t="str">
        <f ca="1">+IF(OFFSET('Water Data'!$I$28,0,10*ROW('Water Data'!I141))="","",OFFSET('Water Data'!$I$28,0,10*ROW('Water Data'!I141)))</f>
        <v/>
      </c>
      <c r="CJ147" s="370" t="str">
        <f ca="1">+IF(OFFSET('Water Data'!$I$29,0,10*ROW('Water Data'!I141))="","",OFFSET('Water Data'!$I$29,0,10*ROW('Water Data'!I141)))</f>
        <v/>
      </c>
      <c r="CK147" s="370" t="str">
        <f ca="1">+IF(OFFSET('Sanitation Data'!$D$28,0,10*ROW('Sanitation Data'!D141))="","",OFFSET('Sanitation Data'!$D$28,0,10*ROW('Sanitation Data'!D141)))</f>
        <v/>
      </c>
      <c r="CL147" s="370" t="str">
        <f ca="1">+IF(OFFSET('Sanitation Data'!$D$29,0,10*ROW('Sanitation Data'!D141))="","",OFFSET('Sanitation Data'!$D$29,0,10*ROW('Sanitation Data'!D141)))</f>
        <v/>
      </c>
      <c r="CM147" s="370" t="str">
        <f ca="1">+IF(OFFSET('Sanitation Data'!$D$30,0,10*ROW('Sanitation Data'!D141))="","",OFFSET('Sanitation Data'!$D$30,0,10*ROW('Sanitation Data'!D141)))</f>
        <v/>
      </c>
      <c r="CN147" s="370" t="str">
        <f ca="1">+IF(OFFSET('Sanitation Data'!$D$31,0,10*ROW('Sanitation Data'!D141))="","",OFFSET('Sanitation Data'!$D$31,0,10*ROW('Sanitation Data'!D141)))</f>
        <v/>
      </c>
      <c r="CO147" s="370" t="str">
        <f ca="1">+IF(OFFSET('Sanitation Data'!$D$32,0,10*ROW('Sanitation Data'!D141))="","",OFFSET('Sanitation Data'!$D$32,0,10*ROW('Sanitation Data'!D141)))</f>
        <v/>
      </c>
      <c r="CP147" s="370" t="str">
        <f ca="1">+IF(OFFSET('Sanitation Data'!$E$28,0,10*ROW('Sanitation Data'!E141))="","",OFFSET('Sanitation Data'!$E$28,0,10*ROW('Sanitation Data'!E141)))</f>
        <v/>
      </c>
      <c r="CQ147" s="370" t="str">
        <f ca="1">+IF(OFFSET('Sanitation Data'!$E$29,0,10*ROW('Sanitation Data'!E141))="","",OFFSET('Sanitation Data'!$E$29,0,10*ROW('Sanitation Data'!E141)))</f>
        <v/>
      </c>
      <c r="CR147" s="370" t="str">
        <f ca="1">+IF(OFFSET('Sanitation Data'!$E$30,0,10*ROW('Sanitation Data'!E141))="","",OFFSET('Sanitation Data'!$E$30,0,10*ROW('Sanitation Data'!E141)))</f>
        <v/>
      </c>
      <c r="CS147" s="370" t="str">
        <f ca="1">+IF(OFFSET('Sanitation Data'!$E$31,0,10*ROW('Sanitation Data'!E141))="","",OFFSET('Sanitation Data'!$E$31,0,10*ROW('Sanitation Data'!E141)))</f>
        <v/>
      </c>
      <c r="CT147" s="370" t="str">
        <f ca="1">+IF(OFFSET('Sanitation Data'!$E$32,0,10*ROW('Sanitation Data'!E141))="","",OFFSET('Sanitation Data'!$E$32,0,10*ROW('Sanitation Data'!E141)))</f>
        <v/>
      </c>
      <c r="CU147" s="370" t="str">
        <f ca="1">+IF(OFFSET('Sanitation Data'!$F$28,0,10*ROW('Sanitation Data'!F141))="","",OFFSET('Sanitation Data'!$F$28,0,10*ROW('Sanitation Data'!F141)))</f>
        <v/>
      </c>
      <c r="CV147" s="370" t="str">
        <f ca="1">+IF(OFFSET('Sanitation Data'!$F$29,0,10*ROW('Sanitation Data'!F141))="","",OFFSET('Sanitation Data'!$F$29,0,10*ROW('Sanitation Data'!F141)))</f>
        <v/>
      </c>
      <c r="CW147" s="370" t="str">
        <f ca="1">+IF(OFFSET('Sanitation Data'!$F$30,0,10*ROW('Sanitation Data'!F141))="","",OFFSET('Sanitation Data'!$F$30,0,10*ROW('Sanitation Data'!F141)))</f>
        <v/>
      </c>
      <c r="CX147" s="370" t="str">
        <f ca="1">+IF(OFFSET('Sanitation Data'!$F$31,0,10*ROW('Sanitation Data'!F141))="","",OFFSET('Sanitation Data'!$F$31,0,10*ROW('Sanitation Data'!F141)))</f>
        <v/>
      </c>
      <c r="CY147" s="370" t="str">
        <f ca="1">+IF(OFFSET('Sanitation Data'!$F$32,0,10*ROW('Sanitation Data'!F141))="","",OFFSET('Sanitation Data'!$F$32,0,10*ROW('Sanitation Data'!F141)))</f>
        <v/>
      </c>
      <c r="CZ147" s="370" t="str">
        <f ca="1">+IF(OFFSET('Sanitation Data'!$G$28,0,10*ROW('Sanitation Data'!G141))="","",OFFSET('Sanitation Data'!$G$28,0,10*ROW('Sanitation Data'!G141)))</f>
        <v/>
      </c>
      <c r="DA147" s="370" t="str">
        <f ca="1">+IF(OFFSET('Sanitation Data'!$G$29,0,10*ROW('Sanitation Data'!G141))="","",OFFSET('Sanitation Data'!$G$29,0,10*ROW('Sanitation Data'!G141)))</f>
        <v/>
      </c>
      <c r="DB147" s="370" t="str">
        <f ca="1">+IF(OFFSET('Sanitation Data'!$G$30,0,10*ROW('Sanitation Data'!G141))="","",OFFSET('Sanitation Data'!$G$30,0,10*ROW('Sanitation Data'!G141)))</f>
        <v/>
      </c>
      <c r="DC147" s="370" t="str">
        <f ca="1">+IF(OFFSET('Sanitation Data'!$G$31,0,10*ROW('Sanitation Data'!G141))="","",OFFSET('Sanitation Data'!$G$31,0,10*ROW('Sanitation Data'!G141)))</f>
        <v/>
      </c>
      <c r="DD147" s="370" t="str">
        <f ca="1">+IF(OFFSET('Sanitation Data'!$G$32,0,10*ROW('Sanitation Data'!G141))="","",OFFSET('Sanitation Data'!$G$32,0,10*ROW('Sanitation Data'!G141)))</f>
        <v/>
      </c>
      <c r="DE147" s="370" t="str">
        <f ca="1">+IF(OFFSET('Sanitation Data'!$H$28,0,10*ROW('Sanitation Data'!H141))="","",OFFSET('Sanitation Data'!$H$28,0,10*ROW('Sanitation Data'!H141)))</f>
        <v/>
      </c>
      <c r="DF147" s="370" t="str">
        <f ca="1">+IF(OFFSET('Sanitation Data'!$H$29,0,10*ROW('Sanitation Data'!H141))="","",OFFSET('Sanitation Data'!$H$29,0,10*ROW('Sanitation Data'!H141)))</f>
        <v/>
      </c>
      <c r="DG147" s="370" t="str">
        <f ca="1">+IF(OFFSET('Sanitation Data'!$H$30,0,10*ROW('Sanitation Data'!H141))="","",OFFSET('Sanitation Data'!$H$30,0,10*ROW('Sanitation Data'!H141)))</f>
        <v/>
      </c>
      <c r="DH147" s="370" t="str">
        <f ca="1">+IF(OFFSET('Sanitation Data'!$H$31,0,10*ROW('Sanitation Data'!H141))="","",OFFSET('Sanitation Data'!$H$31,0,10*ROW('Sanitation Data'!H141)))</f>
        <v/>
      </c>
      <c r="DI147" s="370" t="str">
        <f ca="1">+IF(OFFSET('Sanitation Data'!$H$32,0,10*ROW('Sanitation Data'!H141))="","",OFFSET('Sanitation Data'!$H$32,0,10*ROW('Sanitation Data'!H141)))</f>
        <v/>
      </c>
      <c r="DJ147" s="370" t="str">
        <f ca="1">+IF(OFFSET('Sanitation Data'!$I$28,0,10*ROW('Sanitation Data'!I141))="","",OFFSET('Sanitation Data'!$I$28,0,10*ROW('Sanitation Data'!I141)))</f>
        <v/>
      </c>
      <c r="DK147" s="370" t="str">
        <f ca="1">+IF(OFFSET('Sanitation Data'!$I$29,0,10*ROW('Sanitation Data'!I141))="","",OFFSET('Sanitation Data'!$I$29,0,10*ROW('Sanitation Data'!I141)))</f>
        <v/>
      </c>
      <c r="DL147" s="370" t="str">
        <f ca="1">+IF(OFFSET('Sanitation Data'!$I$30,0,10*ROW('Sanitation Data'!I141))="","",OFFSET('Sanitation Data'!$I$30,0,10*ROW('Sanitation Data'!I141)))</f>
        <v/>
      </c>
      <c r="DM147" s="370" t="str">
        <f ca="1">+IF(OFFSET('Sanitation Data'!$I$31,0,10*ROW('Sanitation Data'!I141))="","",OFFSET('Sanitation Data'!$I$31,0,10*ROW('Sanitation Data'!I141)))</f>
        <v/>
      </c>
      <c r="DN147" s="370" t="str">
        <f ca="1">+IF(OFFSET('Sanitation Data'!$I$32,0,10*ROW('Sanitation Data'!I141))="","",OFFSET('Sanitation Data'!$I$32,0,10*ROW('Sanitation Data'!I141)))</f>
        <v/>
      </c>
      <c r="DO147" s="370" t="str">
        <f ca="1">+IF(OFFSET('Hygiene Data'!$D$11,0,10*ROW('Hygiene Data'!D141))="","",OFFSET('Hygiene Data'!$D$11,0,10*ROW('Hygiene Data'!D141)))</f>
        <v/>
      </c>
      <c r="DP147" s="370" t="str">
        <f ca="1">+IF(OFFSET('Hygiene Data'!$D$12,0,10*ROW('Hygiene Data'!D141))="","",OFFSET('Hygiene Data'!$D$12,0,10*ROW('Hygiene Data'!D141)))</f>
        <v/>
      </c>
      <c r="DQ147" s="370" t="str">
        <f ca="1">+IF(OFFSET('Hygiene Data'!$D$13,0,10*ROW('Hygiene Data'!D141))="","",OFFSET('Hygiene Data'!$D$13,0,10*ROW('Hygiene Data'!D141)))</f>
        <v/>
      </c>
      <c r="DR147" s="370" t="str">
        <f ca="1">+IF(OFFSET('Hygiene Data'!$E$11,0,10*ROW('Hygiene Data'!E141))="","",OFFSET('Hygiene Data'!$E$11,0,10*ROW('Hygiene Data'!E141)))</f>
        <v/>
      </c>
      <c r="DS147" s="370" t="str">
        <f ca="1">+IF(OFFSET('Hygiene Data'!$E$12,0,10*ROW('Hygiene Data'!E141))="","",OFFSET('Hygiene Data'!$E$12,0,10*ROW('Hygiene Data'!E141)))</f>
        <v/>
      </c>
      <c r="DT147" s="370" t="str">
        <f ca="1">+IF(OFFSET('Hygiene Data'!$E$13,0,10*ROW('Hygiene Data'!E141))="","",OFFSET('Hygiene Data'!$E$13,0,10*ROW('Hygiene Data'!E141)))</f>
        <v/>
      </c>
      <c r="DU147" s="370" t="str">
        <f ca="1">+IF(OFFSET('Hygiene Data'!$F$11,0,10*ROW('Hygiene Data'!F141))="","",OFFSET('Hygiene Data'!$F$11,0,10*ROW('Hygiene Data'!F141)))</f>
        <v/>
      </c>
      <c r="DV147" s="370" t="str">
        <f ca="1">+IF(OFFSET('Hygiene Data'!$F$12,0,10*ROW('Hygiene Data'!F141))="","",OFFSET('Hygiene Data'!$F$12,0,10*ROW('Hygiene Data'!F141)))</f>
        <v/>
      </c>
      <c r="DW147" s="370" t="str">
        <f ca="1">+IF(OFFSET('Hygiene Data'!$F$13,0,10*ROW('Hygiene Data'!F141))="","",OFFSET('Hygiene Data'!$F$13,0,10*ROW('Hygiene Data'!F141)))</f>
        <v/>
      </c>
      <c r="DX147" s="370" t="str">
        <f ca="1">+IF(OFFSET('Hygiene Data'!$G$11,0,10*ROW('Hygiene Data'!G141))="","",OFFSET('Hygiene Data'!$G$11,0,10*ROW('Hygiene Data'!G141)))</f>
        <v/>
      </c>
      <c r="DY147" s="370" t="str">
        <f ca="1">+IF(OFFSET('Hygiene Data'!$G$12,0,10*ROW('Hygiene Data'!G141))="","",OFFSET('Hygiene Data'!$G$12,0,10*ROW('Hygiene Data'!G141)))</f>
        <v/>
      </c>
      <c r="DZ147" s="370" t="str">
        <f ca="1">+IF(OFFSET('Hygiene Data'!$G$13,0,10*ROW('Hygiene Data'!G141))="","",OFFSET('Hygiene Data'!$G$13,0,10*ROW('Hygiene Data'!G141)))</f>
        <v/>
      </c>
      <c r="EA147" s="370" t="str">
        <f ca="1">+IF(OFFSET('Hygiene Data'!$H$11,0,10*ROW('Hygiene Data'!H141))="","",OFFSET('Hygiene Data'!$H$11,0,10*ROW('Hygiene Data'!H141)))</f>
        <v/>
      </c>
      <c r="EB147" s="370" t="str">
        <f ca="1">+IF(OFFSET('Hygiene Data'!$H$12,0,10*ROW('Hygiene Data'!H141))="","",OFFSET('Hygiene Data'!$H$12,0,10*ROW('Hygiene Data'!H141)))</f>
        <v/>
      </c>
      <c r="EC147" s="370" t="str">
        <f ca="1">+IF(OFFSET('Hygiene Data'!$H$13,0,10*ROW('Hygiene Data'!H141))="","",OFFSET('Hygiene Data'!$H$13,0,10*ROW('Hygiene Data'!H141)))</f>
        <v/>
      </c>
      <c r="ED147" s="370" t="str">
        <f ca="1">+IF(OFFSET('Hygiene Data'!$I$11,0,10*ROW('Hygiene Data'!I141))="","",OFFSET('Hygiene Data'!$I$11,0,10*ROW('Hygiene Data'!I141)))</f>
        <v/>
      </c>
      <c r="EE147" s="370" t="str">
        <f ca="1">+IF(OFFSET('Hygiene Data'!$I$12,0,10*ROW('Hygiene Data'!I141))="","",OFFSET('Hygiene Data'!$I$12,0,10*ROW('Hygiene Data'!I141)))</f>
        <v/>
      </c>
      <c r="EF147" s="370" t="str">
        <f ca="1">+IF(OFFSET('Hygiene Data'!$I$13,0,10*ROW('Hygiene Data'!I141))="","",OFFSET('Hygiene Data'!$I$13,0,10*ROW('Hygiene Data'!I141)))</f>
        <v/>
      </c>
    </row>
    <row r="148" spans="1:136" x14ac:dyDescent="0.25">
      <c r="A148" s="479" t="str">
        <f ca="1">+IF(OFFSET('Water Data'!$B$2,0,10*ROW('Water Data'!E142))="","",OFFSET('Water Data'!$B$2,0,10*ROW('Water Data'!E142)))</f>
        <v/>
      </c>
      <c r="B148" s="47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6" t="str">
        <f t="shared" ca="1" si="2"/>
        <v/>
      </c>
      <c r="D148" s="50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0" t="str">
        <f ca="1">+IF(OFFSET('Water Data'!$D$27,0,10*ROW('Water Data'!D142))="","",OFFSET('Water Data'!$D$27,0,10*ROW('Water Data'!D142)))</f>
        <v/>
      </c>
      <c r="BT148" s="370" t="str">
        <f ca="1">+IF(OFFSET('Water Data'!$D$28,0,10*ROW('Water Data'!D142))="","",OFFSET('Water Data'!$D$28,0,10*ROW('Water Data'!D142)))</f>
        <v/>
      </c>
      <c r="BU148" s="370" t="str">
        <f ca="1">+IF(OFFSET('Water Data'!$D$29,0,10*ROW('Water Data'!D142))="","",OFFSET('Water Data'!$D$29,0,10*ROW('Water Data'!D142)))</f>
        <v/>
      </c>
      <c r="BV148" s="370" t="str">
        <f ca="1">+IF(OFFSET('Water Data'!$E$27,0,10*ROW('Water Data'!E142))="","",OFFSET('Water Data'!$E$27,0,10*ROW('Water Data'!E142)))</f>
        <v/>
      </c>
      <c r="BW148" s="370" t="str">
        <f ca="1">+IF(OFFSET('Water Data'!$E$28,0,10*ROW('Water Data'!E142))="","",OFFSET('Water Data'!$E$28,0,10*ROW('Water Data'!E142)))</f>
        <v/>
      </c>
      <c r="BX148" s="370" t="str">
        <f ca="1">+IF(OFFSET('Water Data'!$E$29,0,10*ROW('Water Data'!E142))="","",OFFSET('Water Data'!$E$29,0,10*ROW('Water Data'!E142)))</f>
        <v/>
      </c>
      <c r="BY148" s="370" t="str">
        <f ca="1">+IF(OFFSET('Water Data'!$F$27,0,10*ROW('Water Data'!F142))="","",OFFSET('Water Data'!$F$27,0,10*ROW('Water Data'!F142)))</f>
        <v/>
      </c>
      <c r="BZ148" s="370" t="str">
        <f ca="1">+IF(OFFSET('Water Data'!$F$28,0,10*ROW('Water Data'!F142))="","",OFFSET('Water Data'!$F$28,0,10*ROW('Water Data'!F142)))</f>
        <v/>
      </c>
      <c r="CA148" s="370" t="str">
        <f ca="1">+IF(OFFSET('Water Data'!$F$29,0,10*ROW('Water Data'!F142))="","",OFFSET('Water Data'!$F$29,0,10*ROW('Water Data'!F142)))</f>
        <v/>
      </c>
      <c r="CB148" s="370" t="str">
        <f ca="1">+IF(OFFSET('Water Data'!$G$27,0,10*ROW('Water Data'!G142))="","",OFFSET('Water Data'!$G$27,0,10*ROW('Water Data'!G142)))</f>
        <v/>
      </c>
      <c r="CC148" s="370" t="str">
        <f ca="1">+IF(OFFSET('Water Data'!$G$28,0,10*ROW('Water Data'!G142))="","",OFFSET('Water Data'!$G$28,0,10*ROW('Water Data'!G142)))</f>
        <v/>
      </c>
      <c r="CD148" s="370" t="str">
        <f ca="1">+IF(OFFSET('Water Data'!$G$29,0,10*ROW('Water Data'!G142))="","",OFFSET('Water Data'!$G$29,0,10*ROW('Water Data'!G142)))</f>
        <v/>
      </c>
      <c r="CE148" s="370" t="str">
        <f ca="1">+IF(OFFSET('Water Data'!$H$27,0,10*ROW('Water Data'!H142))="","",OFFSET('Water Data'!$H$27,0,10*ROW('Water Data'!H142)))</f>
        <v/>
      </c>
      <c r="CF148" s="370" t="str">
        <f ca="1">+IF(OFFSET('Water Data'!$H$28,0,10*ROW('Water Data'!H142))="","",OFFSET('Water Data'!$H$28,0,10*ROW('Water Data'!H142)))</f>
        <v/>
      </c>
      <c r="CG148" s="370" t="str">
        <f ca="1">+IF(OFFSET('Water Data'!$H$29,0,10*ROW('Water Data'!H142))="","",OFFSET('Water Data'!$H$29,0,10*ROW('Water Data'!H142)))</f>
        <v/>
      </c>
      <c r="CH148" s="370" t="str">
        <f ca="1">+IF(OFFSET('Water Data'!$I$27,0,10*ROW('Water Data'!I142))="","",OFFSET('Water Data'!$I$27,0,10*ROW('Water Data'!I142)))</f>
        <v/>
      </c>
      <c r="CI148" s="370" t="str">
        <f ca="1">+IF(OFFSET('Water Data'!$I$28,0,10*ROW('Water Data'!I142))="","",OFFSET('Water Data'!$I$28,0,10*ROW('Water Data'!I142)))</f>
        <v/>
      </c>
      <c r="CJ148" s="370" t="str">
        <f ca="1">+IF(OFFSET('Water Data'!$I$29,0,10*ROW('Water Data'!I142))="","",OFFSET('Water Data'!$I$29,0,10*ROW('Water Data'!I142)))</f>
        <v/>
      </c>
      <c r="CK148" s="370" t="str">
        <f ca="1">+IF(OFFSET('Sanitation Data'!$D$28,0,10*ROW('Sanitation Data'!D142))="","",OFFSET('Sanitation Data'!$D$28,0,10*ROW('Sanitation Data'!D142)))</f>
        <v/>
      </c>
      <c r="CL148" s="370" t="str">
        <f ca="1">+IF(OFFSET('Sanitation Data'!$D$29,0,10*ROW('Sanitation Data'!D142))="","",OFFSET('Sanitation Data'!$D$29,0,10*ROW('Sanitation Data'!D142)))</f>
        <v/>
      </c>
      <c r="CM148" s="370" t="str">
        <f ca="1">+IF(OFFSET('Sanitation Data'!$D$30,0,10*ROW('Sanitation Data'!D142))="","",OFFSET('Sanitation Data'!$D$30,0,10*ROW('Sanitation Data'!D142)))</f>
        <v/>
      </c>
      <c r="CN148" s="370" t="str">
        <f ca="1">+IF(OFFSET('Sanitation Data'!$D$31,0,10*ROW('Sanitation Data'!D142))="","",OFFSET('Sanitation Data'!$D$31,0,10*ROW('Sanitation Data'!D142)))</f>
        <v/>
      </c>
      <c r="CO148" s="370" t="str">
        <f ca="1">+IF(OFFSET('Sanitation Data'!$D$32,0,10*ROW('Sanitation Data'!D142))="","",OFFSET('Sanitation Data'!$D$32,0,10*ROW('Sanitation Data'!D142)))</f>
        <v/>
      </c>
      <c r="CP148" s="370" t="str">
        <f ca="1">+IF(OFFSET('Sanitation Data'!$E$28,0,10*ROW('Sanitation Data'!E142))="","",OFFSET('Sanitation Data'!$E$28,0,10*ROW('Sanitation Data'!E142)))</f>
        <v/>
      </c>
      <c r="CQ148" s="370" t="str">
        <f ca="1">+IF(OFFSET('Sanitation Data'!$E$29,0,10*ROW('Sanitation Data'!E142))="","",OFFSET('Sanitation Data'!$E$29,0,10*ROW('Sanitation Data'!E142)))</f>
        <v/>
      </c>
      <c r="CR148" s="370" t="str">
        <f ca="1">+IF(OFFSET('Sanitation Data'!$E$30,0,10*ROW('Sanitation Data'!E142))="","",OFFSET('Sanitation Data'!$E$30,0,10*ROW('Sanitation Data'!E142)))</f>
        <v/>
      </c>
      <c r="CS148" s="370" t="str">
        <f ca="1">+IF(OFFSET('Sanitation Data'!$E$31,0,10*ROW('Sanitation Data'!E142))="","",OFFSET('Sanitation Data'!$E$31,0,10*ROW('Sanitation Data'!E142)))</f>
        <v/>
      </c>
      <c r="CT148" s="370" t="str">
        <f ca="1">+IF(OFFSET('Sanitation Data'!$E$32,0,10*ROW('Sanitation Data'!E142))="","",OFFSET('Sanitation Data'!$E$32,0,10*ROW('Sanitation Data'!E142)))</f>
        <v/>
      </c>
      <c r="CU148" s="370" t="str">
        <f ca="1">+IF(OFFSET('Sanitation Data'!$F$28,0,10*ROW('Sanitation Data'!F142))="","",OFFSET('Sanitation Data'!$F$28,0,10*ROW('Sanitation Data'!F142)))</f>
        <v/>
      </c>
      <c r="CV148" s="370" t="str">
        <f ca="1">+IF(OFFSET('Sanitation Data'!$F$29,0,10*ROW('Sanitation Data'!F142))="","",OFFSET('Sanitation Data'!$F$29,0,10*ROW('Sanitation Data'!F142)))</f>
        <v/>
      </c>
      <c r="CW148" s="370" t="str">
        <f ca="1">+IF(OFFSET('Sanitation Data'!$F$30,0,10*ROW('Sanitation Data'!F142))="","",OFFSET('Sanitation Data'!$F$30,0,10*ROW('Sanitation Data'!F142)))</f>
        <v/>
      </c>
      <c r="CX148" s="370" t="str">
        <f ca="1">+IF(OFFSET('Sanitation Data'!$F$31,0,10*ROW('Sanitation Data'!F142))="","",OFFSET('Sanitation Data'!$F$31,0,10*ROW('Sanitation Data'!F142)))</f>
        <v/>
      </c>
      <c r="CY148" s="370" t="str">
        <f ca="1">+IF(OFFSET('Sanitation Data'!$F$32,0,10*ROW('Sanitation Data'!F142))="","",OFFSET('Sanitation Data'!$F$32,0,10*ROW('Sanitation Data'!F142)))</f>
        <v/>
      </c>
      <c r="CZ148" s="370" t="str">
        <f ca="1">+IF(OFFSET('Sanitation Data'!$G$28,0,10*ROW('Sanitation Data'!G142))="","",OFFSET('Sanitation Data'!$G$28,0,10*ROW('Sanitation Data'!G142)))</f>
        <v/>
      </c>
      <c r="DA148" s="370" t="str">
        <f ca="1">+IF(OFFSET('Sanitation Data'!$G$29,0,10*ROW('Sanitation Data'!G142))="","",OFFSET('Sanitation Data'!$G$29,0,10*ROW('Sanitation Data'!G142)))</f>
        <v/>
      </c>
      <c r="DB148" s="370" t="str">
        <f ca="1">+IF(OFFSET('Sanitation Data'!$G$30,0,10*ROW('Sanitation Data'!G142))="","",OFFSET('Sanitation Data'!$G$30,0,10*ROW('Sanitation Data'!G142)))</f>
        <v/>
      </c>
      <c r="DC148" s="370" t="str">
        <f ca="1">+IF(OFFSET('Sanitation Data'!$G$31,0,10*ROW('Sanitation Data'!G142))="","",OFFSET('Sanitation Data'!$G$31,0,10*ROW('Sanitation Data'!G142)))</f>
        <v/>
      </c>
      <c r="DD148" s="370" t="str">
        <f ca="1">+IF(OFFSET('Sanitation Data'!$G$32,0,10*ROW('Sanitation Data'!G142))="","",OFFSET('Sanitation Data'!$G$32,0,10*ROW('Sanitation Data'!G142)))</f>
        <v/>
      </c>
      <c r="DE148" s="370" t="str">
        <f ca="1">+IF(OFFSET('Sanitation Data'!$H$28,0,10*ROW('Sanitation Data'!H142))="","",OFFSET('Sanitation Data'!$H$28,0,10*ROW('Sanitation Data'!H142)))</f>
        <v/>
      </c>
      <c r="DF148" s="370" t="str">
        <f ca="1">+IF(OFFSET('Sanitation Data'!$H$29,0,10*ROW('Sanitation Data'!H142))="","",OFFSET('Sanitation Data'!$H$29,0,10*ROW('Sanitation Data'!H142)))</f>
        <v/>
      </c>
      <c r="DG148" s="370" t="str">
        <f ca="1">+IF(OFFSET('Sanitation Data'!$H$30,0,10*ROW('Sanitation Data'!H142))="","",OFFSET('Sanitation Data'!$H$30,0,10*ROW('Sanitation Data'!H142)))</f>
        <v/>
      </c>
      <c r="DH148" s="370" t="str">
        <f ca="1">+IF(OFFSET('Sanitation Data'!$H$31,0,10*ROW('Sanitation Data'!H142))="","",OFFSET('Sanitation Data'!$H$31,0,10*ROW('Sanitation Data'!H142)))</f>
        <v/>
      </c>
      <c r="DI148" s="370" t="str">
        <f ca="1">+IF(OFFSET('Sanitation Data'!$H$32,0,10*ROW('Sanitation Data'!H142))="","",OFFSET('Sanitation Data'!$H$32,0,10*ROW('Sanitation Data'!H142)))</f>
        <v/>
      </c>
      <c r="DJ148" s="370" t="str">
        <f ca="1">+IF(OFFSET('Sanitation Data'!$I$28,0,10*ROW('Sanitation Data'!I142))="","",OFFSET('Sanitation Data'!$I$28,0,10*ROW('Sanitation Data'!I142)))</f>
        <v/>
      </c>
      <c r="DK148" s="370" t="str">
        <f ca="1">+IF(OFFSET('Sanitation Data'!$I$29,0,10*ROW('Sanitation Data'!I142))="","",OFFSET('Sanitation Data'!$I$29,0,10*ROW('Sanitation Data'!I142)))</f>
        <v/>
      </c>
      <c r="DL148" s="370" t="str">
        <f ca="1">+IF(OFFSET('Sanitation Data'!$I$30,0,10*ROW('Sanitation Data'!I142))="","",OFFSET('Sanitation Data'!$I$30,0,10*ROW('Sanitation Data'!I142)))</f>
        <v/>
      </c>
      <c r="DM148" s="370" t="str">
        <f ca="1">+IF(OFFSET('Sanitation Data'!$I$31,0,10*ROW('Sanitation Data'!I142))="","",OFFSET('Sanitation Data'!$I$31,0,10*ROW('Sanitation Data'!I142)))</f>
        <v/>
      </c>
      <c r="DN148" s="370" t="str">
        <f ca="1">+IF(OFFSET('Sanitation Data'!$I$32,0,10*ROW('Sanitation Data'!I142))="","",OFFSET('Sanitation Data'!$I$32,0,10*ROW('Sanitation Data'!I142)))</f>
        <v/>
      </c>
      <c r="DO148" s="370" t="str">
        <f ca="1">+IF(OFFSET('Hygiene Data'!$D$11,0,10*ROW('Hygiene Data'!D142))="","",OFFSET('Hygiene Data'!$D$11,0,10*ROW('Hygiene Data'!D142)))</f>
        <v/>
      </c>
      <c r="DP148" s="370" t="str">
        <f ca="1">+IF(OFFSET('Hygiene Data'!$D$12,0,10*ROW('Hygiene Data'!D142))="","",OFFSET('Hygiene Data'!$D$12,0,10*ROW('Hygiene Data'!D142)))</f>
        <v/>
      </c>
      <c r="DQ148" s="370" t="str">
        <f ca="1">+IF(OFFSET('Hygiene Data'!$D$13,0,10*ROW('Hygiene Data'!D142))="","",OFFSET('Hygiene Data'!$D$13,0,10*ROW('Hygiene Data'!D142)))</f>
        <v/>
      </c>
      <c r="DR148" s="370" t="str">
        <f ca="1">+IF(OFFSET('Hygiene Data'!$E$11,0,10*ROW('Hygiene Data'!E142))="","",OFFSET('Hygiene Data'!$E$11,0,10*ROW('Hygiene Data'!E142)))</f>
        <v/>
      </c>
      <c r="DS148" s="370" t="str">
        <f ca="1">+IF(OFFSET('Hygiene Data'!$E$12,0,10*ROW('Hygiene Data'!E142))="","",OFFSET('Hygiene Data'!$E$12,0,10*ROW('Hygiene Data'!E142)))</f>
        <v/>
      </c>
      <c r="DT148" s="370" t="str">
        <f ca="1">+IF(OFFSET('Hygiene Data'!$E$13,0,10*ROW('Hygiene Data'!E142))="","",OFFSET('Hygiene Data'!$E$13,0,10*ROW('Hygiene Data'!E142)))</f>
        <v/>
      </c>
      <c r="DU148" s="370" t="str">
        <f ca="1">+IF(OFFSET('Hygiene Data'!$F$11,0,10*ROW('Hygiene Data'!F142))="","",OFFSET('Hygiene Data'!$F$11,0,10*ROW('Hygiene Data'!F142)))</f>
        <v/>
      </c>
      <c r="DV148" s="370" t="str">
        <f ca="1">+IF(OFFSET('Hygiene Data'!$F$12,0,10*ROW('Hygiene Data'!F142))="","",OFFSET('Hygiene Data'!$F$12,0,10*ROW('Hygiene Data'!F142)))</f>
        <v/>
      </c>
      <c r="DW148" s="370" t="str">
        <f ca="1">+IF(OFFSET('Hygiene Data'!$F$13,0,10*ROW('Hygiene Data'!F142))="","",OFFSET('Hygiene Data'!$F$13,0,10*ROW('Hygiene Data'!F142)))</f>
        <v/>
      </c>
      <c r="DX148" s="370" t="str">
        <f ca="1">+IF(OFFSET('Hygiene Data'!$G$11,0,10*ROW('Hygiene Data'!G142))="","",OFFSET('Hygiene Data'!$G$11,0,10*ROW('Hygiene Data'!G142)))</f>
        <v/>
      </c>
      <c r="DY148" s="370" t="str">
        <f ca="1">+IF(OFFSET('Hygiene Data'!$G$12,0,10*ROW('Hygiene Data'!G142))="","",OFFSET('Hygiene Data'!$G$12,0,10*ROW('Hygiene Data'!G142)))</f>
        <v/>
      </c>
      <c r="DZ148" s="370" t="str">
        <f ca="1">+IF(OFFSET('Hygiene Data'!$G$13,0,10*ROW('Hygiene Data'!G142))="","",OFFSET('Hygiene Data'!$G$13,0,10*ROW('Hygiene Data'!G142)))</f>
        <v/>
      </c>
      <c r="EA148" s="370" t="str">
        <f ca="1">+IF(OFFSET('Hygiene Data'!$H$11,0,10*ROW('Hygiene Data'!H142))="","",OFFSET('Hygiene Data'!$H$11,0,10*ROW('Hygiene Data'!H142)))</f>
        <v/>
      </c>
      <c r="EB148" s="370" t="str">
        <f ca="1">+IF(OFFSET('Hygiene Data'!$H$12,0,10*ROW('Hygiene Data'!H142))="","",OFFSET('Hygiene Data'!$H$12,0,10*ROW('Hygiene Data'!H142)))</f>
        <v/>
      </c>
      <c r="EC148" s="370" t="str">
        <f ca="1">+IF(OFFSET('Hygiene Data'!$H$13,0,10*ROW('Hygiene Data'!H142))="","",OFFSET('Hygiene Data'!$H$13,0,10*ROW('Hygiene Data'!H142)))</f>
        <v/>
      </c>
      <c r="ED148" s="370" t="str">
        <f ca="1">+IF(OFFSET('Hygiene Data'!$I$11,0,10*ROW('Hygiene Data'!I142))="","",OFFSET('Hygiene Data'!$I$11,0,10*ROW('Hygiene Data'!I142)))</f>
        <v/>
      </c>
      <c r="EE148" s="370" t="str">
        <f ca="1">+IF(OFFSET('Hygiene Data'!$I$12,0,10*ROW('Hygiene Data'!I142))="","",OFFSET('Hygiene Data'!$I$12,0,10*ROW('Hygiene Data'!I142)))</f>
        <v/>
      </c>
      <c r="EF148" s="370" t="str">
        <f ca="1">+IF(OFFSET('Hygiene Data'!$I$13,0,10*ROW('Hygiene Data'!I142))="","",OFFSET('Hygiene Data'!$I$13,0,10*ROW('Hygiene Data'!I142)))</f>
        <v/>
      </c>
    </row>
    <row r="149" spans="1:136" x14ac:dyDescent="0.25">
      <c r="A149" s="479" t="str">
        <f ca="1">+IF(OFFSET('Water Data'!$B$2,0,10*ROW('Water Data'!E143))="","",OFFSET('Water Data'!$B$2,0,10*ROW('Water Data'!E143)))</f>
        <v/>
      </c>
      <c r="B149" s="47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6" t="str">
        <f t="shared" ca="1" si="2"/>
        <v/>
      </c>
      <c r="D149" s="50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0" t="str">
        <f ca="1">+IF(OFFSET('Water Data'!$D$27,0,10*ROW('Water Data'!D143))="","",OFFSET('Water Data'!$D$27,0,10*ROW('Water Data'!D143)))</f>
        <v/>
      </c>
      <c r="BT149" s="370" t="str">
        <f ca="1">+IF(OFFSET('Water Data'!$D$28,0,10*ROW('Water Data'!D143))="","",OFFSET('Water Data'!$D$28,0,10*ROW('Water Data'!D143)))</f>
        <v/>
      </c>
      <c r="BU149" s="370" t="str">
        <f ca="1">+IF(OFFSET('Water Data'!$D$29,0,10*ROW('Water Data'!D143))="","",OFFSET('Water Data'!$D$29,0,10*ROW('Water Data'!D143)))</f>
        <v/>
      </c>
      <c r="BV149" s="370" t="str">
        <f ca="1">+IF(OFFSET('Water Data'!$E$27,0,10*ROW('Water Data'!E143))="","",OFFSET('Water Data'!$E$27,0,10*ROW('Water Data'!E143)))</f>
        <v/>
      </c>
      <c r="BW149" s="370" t="str">
        <f ca="1">+IF(OFFSET('Water Data'!$E$28,0,10*ROW('Water Data'!E143))="","",OFFSET('Water Data'!$E$28,0,10*ROW('Water Data'!E143)))</f>
        <v/>
      </c>
      <c r="BX149" s="370" t="str">
        <f ca="1">+IF(OFFSET('Water Data'!$E$29,0,10*ROW('Water Data'!E143))="","",OFFSET('Water Data'!$E$29,0,10*ROW('Water Data'!E143)))</f>
        <v/>
      </c>
      <c r="BY149" s="370" t="str">
        <f ca="1">+IF(OFFSET('Water Data'!$F$27,0,10*ROW('Water Data'!F143))="","",OFFSET('Water Data'!$F$27,0,10*ROW('Water Data'!F143)))</f>
        <v/>
      </c>
      <c r="BZ149" s="370" t="str">
        <f ca="1">+IF(OFFSET('Water Data'!$F$28,0,10*ROW('Water Data'!F143))="","",OFFSET('Water Data'!$F$28,0,10*ROW('Water Data'!F143)))</f>
        <v/>
      </c>
      <c r="CA149" s="370" t="str">
        <f ca="1">+IF(OFFSET('Water Data'!$F$29,0,10*ROW('Water Data'!F143))="","",OFFSET('Water Data'!$F$29,0,10*ROW('Water Data'!F143)))</f>
        <v/>
      </c>
      <c r="CB149" s="370" t="str">
        <f ca="1">+IF(OFFSET('Water Data'!$G$27,0,10*ROW('Water Data'!G143))="","",OFFSET('Water Data'!$G$27,0,10*ROW('Water Data'!G143)))</f>
        <v/>
      </c>
      <c r="CC149" s="370" t="str">
        <f ca="1">+IF(OFFSET('Water Data'!$G$28,0,10*ROW('Water Data'!G143))="","",OFFSET('Water Data'!$G$28,0,10*ROW('Water Data'!G143)))</f>
        <v/>
      </c>
      <c r="CD149" s="370" t="str">
        <f ca="1">+IF(OFFSET('Water Data'!$G$29,0,10*ROW('Water Data'!G143))="","",OFFSET('Water Data'!$G$29,0,10*ROW('Water Data'!G143)))</f>
        <v/>
      </c>
      <c r="CE149" s="370" t="str">
        <f ca="1">+IF(OFFSET('Water Data'!$H$27,0,10*ROW('Water Data'!H143))="","",OFFSET('Water Data'!$H$27,0,10*ROW('Water Data'!H143)))</f>
        <v/>
      </c>
      <c r="CF149" s="370" t="str">
        <f ca="1">+IF(OFFSET('Water Data'!$H$28,0,10*ROW('Water Data'!H143))="","",OFFSET('Water Data'!$H$28,0,10*ROW('Water Data'!H143)))</f>
        <v/>
      </c>
      <c r="CG149" s="370" t="str">
        <f ca="1">+IF(OFFSET('Water Data'!$H$29,0,10*ROW('Water Data'!H143))="","",OFFSET('Water Data'!$H$29,0,10*ROW('Water Data'!H143)))</f>
        <v/>
      </c>
      <c r="CH149" s="370" t="str">
        <f ca="1">+IF(OFFSET('Water Data'!$I$27,0,10*ROW('Water Data'!I143))="","",OFFSET('Water Data'!$I$27,0,10*ROW('Water Data'!I143)))</f>
        <v/>
      </c>
      <c r="CI149" s="370" t="str">
        <f ca="1">+IF(OFFSET('Water Data'!$I$28,0,10*ROW('Water Data'!I143))="","",OFFSET('Water Data'!$I$28,0,10*ROW('Water Data'!I143)))</f>
        <v/>
      </c>
      <c r="CJ149" s="370" t="str">
        <f ca="1">+IF(OFFSET('Water Data'!$I$29,0,10*ROW('Water Data'!I143))="","",OFFSET('Water Data'!$I$29,0,10*ROW('Water Data'!I143)))</f>
        <v/>
      </c>
      <c r="CK149" s="370" t="str">
        <f ca="1">+IF(OFFSET('Sanitation Data'!$D$28,0,10*ROW('Sanitation Data'!D143))="","",OFFSET('Sanitation Data'!$D$28,0,10*ROW('Sanitation Data'!D143)))</f>
        <v/>
      </c>
      <c r="CL149" s="370" t="str">
        <f ca="1">+IF(OFFSET('Sanitation Data'!$D$29,0,10*ROW('Sanitation Data'!D143))="","",OFFSET('Sanitation Data'!$D$29,0,10*ROW('Sanitation Data'!D143)))</f>
        <v/>
      </c>
      <c r="CM149" s="370" t="str">
        <f ca="1">+IF(OFFSET('Sanitation Data'!$D$30,0,10*ROW('Sanitation Data'!D143))="","",OFFSET('Sanitation Data'!$D$30,0,10*ROW('Sanitation Data'!D143)))</f>
        <v/>
      </c>
      <c r="CN149" s="370" t="str">
        <f ca="1">+IF(OFFSET('Sanitation Data'!$D$31,0,10*ROW('Sanitation Data'!D143))="","",OFFSET('Sanitation Data'!$D$31,0,10*ROW('Sanitation Data'!D143)))</f>
        <v/>
      </c>
      <c r="CO149" s="370" t="str">
        <f ca="1">+IF(OFFSET('Sanitation Data'!$D$32,0,10*ROW('Sanitation Data'!D143))="","",OFFSET('Sanitation Data'!$D$32,0,10*ROW('Sanitation Data'!D143)))</f>
        <v/>
      </c>
      <c r="CP149" s="370" t="str">
        <f ca="1">+IF(OFFSET('Sanitation Data'!$E$28,0,10*ROW('Sanitation Data'!E143))="","",OFFSET('Sanitation Data'!$E$28,0,10*ROW('Sanitation Data'!E143)))</f>
        <v/>
      </c>
      <c r="CQ149" s="370" t="str">
        <f ca="1">+IF(OFFSET('Sanitation Data'!$E$29,0,10*ROW('Sanitation Data'!E143))="","",OFFSET('Sanitation Data'!$E$29,0,10*ROW('Sanitation Data'!E143)))</f>
        <v/>
      </c>
      <c r="CR149" s="370" t="str">
        <f ca="1">+IF(OFFSET('Sanitation Data'!$E$30,0,10*ROW('Sanitation Data'!E143))="","",OFFSET('Sanitation Data'!$E$30,0,10*ROW('Sanitation Data'!E143)))</f>
        <v/>
      </c>
      <c r="CS149" s="370" t="str">
        <f ca="1">+IF(OFFSET('Sanitation Data'!$E$31,0,10*ROW('Sanitation Data'!E143))="","",OFFSET('Sanitation Data'!$E$31,0,10*ROW('Sanitation Data'!E143)))</f>
        <v/>
      </c>
      <c r="CT149" s="370" t="str">
        <f ca="1">+IF(OFFSET('Sanitation Data'!$E$32,0,10*ROW('Sanitation Data'!E143))="","",OFFSET('Sanitation Data'!$E$32,0,10*ROW('Sanitation Data'!E143)))</f>
        <v/>
      </c>
      <c r="CU149" s="370" t="str">
        <f ca="1">+IF(OFFSET('Sanitation Data'!$F$28,0,10*ROW('Sanitation Data'!F143))="","",OFFSET('Sanitation Data'!$F$28,0,10*ROW('Sanitation Data'!F143)))</f>
        <v/>
      </c>
      <c r="CV149" s="370" t="str">
        <f ca="1">+IF(OFFSET('Sanitation Data'!$F$29,0,10*ROW('Sanitation Data'!F143))="","",OFFSET('Sanitation Data'!$F$29,0,10*ROW('Sanitation Data'!F143)))</f>
        <v/>
      </c>
      <c r="CW149" s="370" t="str">
        <f ca="1">+IF(OFFSET('Sanitation Data'!$F$30,0,10*ROW('Sanitation Data'!F143))="","",OFFSET('Sanitation Data'!$F$30,0,10*ROW('Sanitation Data'!F143)))</f>
        <v/>
      </c>
      <c r="CX149" s="370" t="str">
        <f ca="1">+IF(OFFSET('Sanitation Data'!$F$31,0,10*ROW('Sanitation Data'!F143))="","",OFFSET('Sanitation Data'!$F$31,0,10*ROW('Sanitation Data'!F143)))</f>
        <v/>
      </c>
      <c r="CY149" s="370" t="str">
        <f ca="1">+IF(OFFSET('Sanitation Data'!$F$32,0,10*ROW('Sanitation Data'!F143))="","",OFFSET('Sanitation Data'!$F$32,0,10*ROW('Sanitation Data'!F143)))</f>
        <v/>
      </c>
      <c r="CZ149" s="370" t="str">
        <f ca="1">+IF(OFFSET('Sanitation Data'!$G$28,0,10*ROW('Sanitation Data'!G143))="","",OFFSET('Sanitation Data'!$G$28,0,10*ROW('Sanitation Data'!G143)))</f>
        <v/>
      </c>
      <c r="DA149" s="370" t="str">
        <f ca="1">+IF(OFFSET('Sanitation Data'!$G$29,0,10*ROW('Sanitation Data'!G143))="","",OFFSET('Sanitation Data'!$G$29,0,10*ROW('Sanitation Data'!G143)))</f>
        <v/>
      </c>
      <c r="DB149" s="370" t="str">
        <f ca="1">+IF(OFFSET('Sanitation Data'!$G$30,0,10*ROW('Sanitation Data'!G143))="","",OFFSET('Sanitation Data'!$G$30,0,10*ROW('Sanitation Data'!G143)))</f>
        <v/>
      </c>
      <c r="DC149" s="370" t="str">
        <f ca="1">+IF(OFFSET('Sanitation Data'!$G$31,0,10*ROW('Sanitation Data'!G143))="","",OFFSET('Sanitation Data'!$G$31,0,10*ROW('Sanitation Data'!G143)))</f>
        <v/>
      </c>
      <c r="DD149" s="370" t="str">
        <f ca="1">+IF(OFFSET('Sanitation Data'!$G$32,0,10*ROW('Sanitation Data'!G143))="","",OFFSET('Sanitation Data'!$G$32,0,10*ROW('Sanitation Data'!G143)))</f>
        <v/>
      </c>
      <c r="DE149" s="370" t="str">
        <f ca="1">+IF(OFFSET('Sanitation Data'!$H$28,0,10*ROW('Sanitation Data'!H143))="","",OFFSET('Sanitation Data'!$H$28,0,10*ROW('Sanitation Data'!H143)))</f>
        <v/>
      </c>
      <c r="DF149" s="370" t="str">
        <f ca="1">+IF(OFFSET('Sanitation Data'!$H$29,0,10*ROW('Sanitation Data'!H143))="","",OFFSET('Sanitation Data'!$H$29,0,10*ROW('Sanitation Data'!H143)))</f>
        <v/>
      </c>
      <c r="DG149" s="370" t="str">
        <f ca="1">+IF(OFFSET('Sanitation Data'!$H$30,0,10*ROW('Sanitation Data'!H143))="","",OFFSET('Sanitation Data'!$H$30,0,10*ROW('Sanitation Data'!H143)))</f>
        <v/>
      </c>
      <c r="DH149" s="370" t="str">
        <f ca="1">+IF(OFFSET('Sanitation Data'!$H$31,0,10*ROW('Sanitation Data'!H143))="","",OFFSET('Sanitation Data'!$H$31,0,10*ROW('Sanitation Data'!H143)))</f>
        <v/>
      </c>
      <c r="DI149" s="370" t="str">
        <f ca="1">+IF(OFFSET('Sanitation Data'!$H$32,0,10*ROW('Sanitation Data'!H143))="","",OFFSET('Sanitation Data'!$H$32,0,10*ROW('Sanitation Data'!H143)))</f>
        <v/>
      </c>
      <c r="DJ149" s="370" t="str">
        <f ca="1">+IF(OFFSET('Sanitation Data'!$I$28,0,10*ROW('Sanitation Data'!I143))="","",OFFSET('Sanitation Data'!$I$28,0,10*ROW('Sanitation Data'!I143)))</f>
        <v/>
      </c>
      <c r="DK149" s="370" t="str">
        <f ca="1">+IF(OFFSET('Sanitation Data'!$I$29,0,10*ROW('Sanitation Data'!I143))="","",OFFSET('Sanitation Data'!$I$29,0,10*ROW('Sanitation Data'!I143)))</f>
        <v/>
      </c>
      <c r="DL149" s="370" t="str">
        <f ca="1">+IF(OFFSET('Sanitation Data'!$I$30,0,10*ROW('Sanitation Data'!I143))="","",OFFSET('Sanitation Data'!$I$30,0,10*ROW('Sanitation Data'!I143)))</f>
        <v/>
      </c>
      <c r="DM149" s="370" t="str">
        <f ca="1">+IF(OFFSET('Sanitation Data'!$I$31,0,10*ROW('Sanitation Data'!I143))="","",OFFSET('Sanitation Data'!$I$31,0,10*ROW('Sanitation Data'!I143)))</f>
        <v/>
      </c>
      <c r="DN149" s="370" t="str">
        <f ca="1">+IF(OFFSET('Sanitation Data'!$I$32,0,10*ROW('Sanitation Data'!I143))="","",OFFSET('Sanitation Data'!$I$32,0,10*ROW('Sanitation Data'!I143)))</f>
        <v/>
      </c>
      <c r="DO149" s="370" t="str">
        <f ca="1">+IF(OFFSET('Hygiene Data'!$D$11,0,10*ROW('Hygiene Data'!D143))="","",OFFSET('Hygiene Data'!$D$11,0,10*ROW('Hygiene Data'!D143)))</f>
        <v/>
      </c>
      <c r="DP149" s="370" t="str">
        <f ca="1">+IF(OFFSET('Hygiene Data'!$D$12,0,10*ROW('Hygiene Data'!D143))="","",OFFSET('Hygiene Data'!$D$12,0,10*ROW('Hygiene Data'!D143)))</f>
        <v/>
      </c>
      <c r="DQ149" s="370" t="str">
        <f ca="1">+IF(OFFSET('Hygiene Data'!$D$13,0,10*ROW('Hygiene Data'!D143))="","",OFFSET('Hygiene Data'!$D$13,0,10*ROW('Hygiene Data'!D143)))</f>
        <v/>
      </c>
      <c r="DR149" s="370" t="str">
        <f ca="1">+IF(OFFSET('Hygiene Data'!$E$11,0,10*ROW('Hygiene Data'!E143))="","",OFFSET('Hygiene Data'!$E$11,0,10*ROW('Hygiene Data'!E143)))</f>
        <v/>
      </c>
      <c r="DS149" s="370" t="str">
        <f ca="1">+IF(OFFSET('Hygiene Data'!$E$12,0,10*ROW('Hygiene Data'!E143))="","",OFFSET('Hygiene Data'!$E$12,0,10*ROW('Hygiene Data'!E143)))</f>
        <v/>
      </c>
      <c r="DT149" s="370" t="str">
        <f ca="1">+IF(OFFSET('Hygiene Data'!$E$13,0,10*ROW('Hygiene Data'!E143))="","",OFFSET('Hygiene Data'!$E$13,0,10*ROW('Hygiene Data'!E143)))</f>
        <v/>
      </c>
      <c r="DU149" s="370" t="str">
        <f ca="1">+IF(OFFSET('Hygiene Data'!$F$11,0,10*ROW('Hygiene Data'!F143))="","",OFFSET('Hygiene Data'!$F$11,0,10*ROW('Hygiene Data'!F143)))</f>
        <v/>
      </c>
      <c r="DV149" s="370" t="str">
        <f ca="1">+IF(OFFSET('Hygiene Data'!$F$12,0,10*ROW('Hygiene Data'!F143))="","",OFFSET('Hygiene Data'!$F$12,0,10*ROW('Hygiene Data'!F143)))</f>
        <v/>
      </c>
      <c r="DW149" s="370" t="str">
        <f ca="1">+IF(OFFSET('Hygiene Data'!$F$13,0,10*ROW('Hygiene Data'!F143))="","",OFFSET('Hygiene Data'!$F$13,0,10*ROW('Hygiene Data'!F143)))</f>
        <v/>
      </c>
      <c r="DX149" s="370" t="str">
        <f ca="1">+IF(OFFSET('Hygiene Data'!$G$11,0,10*ROW('Hygiene Data'!G143))="","",OFFSET('Hygiene Data'!$G$11,0,10*ROW('Hygiene Data'!G143)))</f>
        <v/>
      </c>
      <c r="DY149" s="370" t="str">
        <f ca="1">+IF(OFFSET('Hygiene Data'!$G$12,0,10*ROW('Hygiene Data'!G143))="","",OFFSET('Hygiene Data'!$G$12,0,10*ROW('Hygiene Data'!G143)))</f>
        <v/>
      </c>
      <c r="DZ149" s="370" t="str">
        <f ca="1">+IF(OFFSET('Hygiene Data'!$G$13,0,10*ROW('Hygiene Data'!G143))="","",OFFSET('Hygiene Data'!$G$13,0,10*ROW('Hygiene Data'!G143)))</f>
        <v/>
      </c>
      <c r="EA149" s="370" t="str">
        <f ca="1">+IF(OFFSET('Hygiene Data'!$H$11,0,10*ROW('Hygiene Data'!H143))="","",OFFSET('Hygiene Data'!$H$11,0,10*ROW('Hygiene Data'!H143)))</f>
        <v/>
      </c>
      <c r="EB149" s="370" t="str">
        <f ca="1">+IF(OFFSET('Hygiene Data'!$H$12,0,10*ROW('Hygiene Data'!H143))="","",OFFSET('Hygiene Data'!$H$12,0,10*ROW('Hygiene Data'!H143)))</f>
        <v/>
      </c>
      <c r="EC149" s="370" t="str">
        <f ca="1">+IF(OFFSET('Hygiene Data'!$H$13,0,10*ROW('Hygiene Data'!H143))="","",OFFSET('Hygiene Data'!$H$13,0,10*ROW('Hygiene Data'!H143)))</f>
        <v/>
      </c>
      <c r="ED149" s="370" t="str">
        <f ca="1">+IF(OFFSET('Hygiene Data'!$I$11,0,10*ROW('Hygiene Data'!I143))="","",OFFSET('Hygiene Data'!$I$11,0,10*ROW('Hygiene Data'!I143)))</f>
        <v/>
      </c>
      <c r="EE149" s="370" t="str">
        <f ca="1">+IF(OFFSET('Hygiene Data'!$I$12,0,10*ROW('Hygiene Data'!I143))="","",OFFSET('Hygiene Data'!$I$12,0,10*ROW('Hygiene Data'!I143)))</f>
        <v/>
      </c>
      <c r="EF149" s="370" t="str">
        <f ca="1">+IF(OFFSET('Hygiene Data'!$I$13,0,10*ROW('Hygiene Data'!I143))="","",OFFSET('Hygiene Data'!$I$13,0,10*ROW('Hygiene Data'!I143)))</f>
        <v/>
      </c>
    </row>
    <row r="150" spans="1:136" x14ac:dyDescent="0.25">
      <c r="A150" s="479" t="str">
        <f ca="1">+IF(OFFSET('Water Data'!$B$2,0,10*ROW('Water Data'!E144))="","",OFFSET('Water Data'!$B$2,0,10*ROW('Water Data'!E144)))</f>
        <v/>
      </c>
      <c r="B150" s="47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6" t="str">
        <f t="shared" ca="1" si="2"/>
        <v/>
      </c>
      <c r="D150" s="50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0" t="str">
        <f ca="1">+IF(OFFSET('Water Data'!$D$27,0,10*ROW('Water Data'!D144))="","",OFFSET('Water Data'!$D$27,0,10*ROW('Water Data'!D144)))</f>
        <v/>
      </c>
      <c r="BT150" s="370" t="str">
        <f ca="1">+IF(OFFSET('Water Data'!$D$28,0,10*ROW('Water Data'!D144))="","",OFFSET('Water Data'!$D$28,0,10*ROW('Water Data'!D144)))</f>
        <v/>
      </c>
      <c r="BU150" s="370" t="str">
        <f ca="1">+IF(OFFSET('Water Data'!$D$29,0,10*ROW('Water Data'!D144))="","",OFFSET('Water Data'!$D$29,0,10*ROW('Water Data'!D144)))</f>
        <v/>
      </c>
      <c r="BV150" s="370" t="str">
        <f ca="1">+IF(OFFSET('Water Data'!$E$27,0,10*ROW('Water Data'!E144))="","",OFFSET('Water Data'!$E$27,0,10*ROW('Water Data'!E144)))</f>
        <v/>
      </c>
      <c r="BW150" s="370" t="str">
        <f ca="1">+IF(OFFSET('Water Data'!$E$28,0,10*ROW('Water Data'!E144))="","",OFFSET('Water Data'!$E$28,0,10*ROW('Water Data'!E144)))</f>
        <v/>
      </c>
      <c r="BX150" s="370" t="str">
        <f ca="1">+IF(OFFSET('Water Data'!$E$29,0,10*ROW('Water Data'!E144))="","",OFFSET('Water Data'!$E$29,0,10*ROW('Water Data'!E144)))</f>
        <v/>
      </c>
      <c r="BY150" s="370" t="str">
        <f ca="1">+IF(OFFSET('Water Data'!$F$27,0,10*ROW('Water Data'!F144))="","",OFFSET('Water Data'!$F$27,0,10*ROW('Water Data'!F144)))</f>
        <v/>
      </c>
      <c r="BZ150" s="370" t="str">
        <f ca="1">+IF(OFFSET('Water Data'!$F$28,0,10*ROW('Water Data'!F144))="","",OFFSET('Water Data'!$F$28,0,10*ROW('Water Data'!F144)))</f>
        <v/>
      </c>
      <c r="CA150" s="370" t="str">
        <f ca="1">+IF(OFFSET('Water Data'!$F$29,0,10*ROW('Water Data'!F144))="","",OFFSET('Water Data'!$F$29,0,10*ROW('Water Data'!F144)))</f>
        <v/>
      </c>
      <c r="CB150" s="370" t="str">
        <f ca="1">+IF(OFFSET('Water Data'!$G$27,0,10*ROW('Water Data'!G144))="","",OFFSET('Water Data'!$G$27,0,10*ROW('Water Data'!G144)))</f>
        <v/>
      </c>
      <c r="CC150" s="370" t="str">
        <f ca="1">+IF(OFFSET('Water Data'!$G$28,0,10*ROW('Water Data'!G144))="","",OFFSET('Water Data'!$G$28,0,10*ROW('Water Data'!G144)))</f>
        <v/>
      </c>
      <c r="CD150" s="370" t="str">
        <f ca="1">+IF(OFFSET('Water Data'!$G$29,0,10*ROW('Water Data'!G144))="","",OFFSET('Water Data'!$G$29,0,10*ROW('Water Data'!G144)))</f>
        <v/>
      </c>
      <c r="CE150" s="370" t="str">
        <f ca="1">+IF(OFFSET('Water Data'!$H$27,0,10*ROW('Water Data'!H144))="","",OFFSET('Water Data'!$H$27,0,10*ROW('Water Data'!H144)))</f>
        <v/>
      </c>
      <c r="CF150" s="370" t="str">
        <f ca="1">+IF(OFFSET('Water Data'!$H$28,0,10*ROW('Water Data'!H144))="","",OFFSET('Water Data'!$H$28,0,10*ROW('Water Data'!H144)))</f>
        <v/>
      </c>
      <c r="CG150" s="370" t="str">
        <f ca="1">+IF(OFFSET('Water Data'!$H$29,0,10*ROW('Water Data'!H144))="","",OFFSET('Water Data'!$H$29,0,10*ROW('Water Data'!H144)))</f>
        <v/>
      </c>
      <c r="CH150" s="370" t="str">
        <f ca="1">+IF(OFFSET('Water Data'!$I$27,0,10*ROW('Water Data'!I144))="","",OFFSET('Water Data'!$I$27,0,10*ROW('Water Data'!I144)))</f>
        <v/>
      </c>
      <c r="CI150" s="370" t="str">
        <f ca="1">+IF(OFFSET('Water Data'!$I$28,0,10*ROW('Water Data'!I144))="","",OFFSET('Water Data'!$I$28,0,10*ROW('Water Data'!I144)))</f>
        <v/>
      </c>
      <c r="CJ150" s="370" t="str">
        <f ca="1">+IF(OFFSET('Water Data'!$I$29,0,10*ROW('Water Data'!I144))="","",OFFSET('Water Data'!$I$29,0,10*ROW('Water Data'!I144)))</f>
        <v/>
      </c>
      <c r="CK150" s="370" t="str">
        <f ca="1">+IF(OFFSET('Sanitation Data'!$D$28,0,10*ROW('Sanitation Data'!D144))="","",OFFSET('Sanitation Data'!$D$28,0,10*ROW('Sanitation Data'!D144)))</f>
        <v/>
      </c>
      <c r="CL150" s="370" t="str">
        <f ca="1">+IF(OFFSET('Sanitation Data'!$D$29,0,10*ROW('Sanitation Data'!D144))="","",OFFSET('Sanitation Data'!$D$29,0,10*ROW('Sanitation Data'!D144)))</f>
        <v/>
      </c>
      <c r="CM150" s="370" t="str">
        <f ca="1">+IF(OFFSET('Sanitation Data'!$D$30,0,10*ROW('Sanitation Data'!D144))="","",OFFSET('Sanitation Data'!$D$30,0,10*ROW('Sanitation Data'!D144)))</f>
        <v/>
      </c>
      <c r="CN150" s="370" t="str">
        <f ca="1">+IF(OFFSET('Sanitation Data'!$D$31,0,10*ROW('Sanitation Data'!D144))="","",OFFSET('Sanitation Data'!$D$31,0,10*ROW('Sanitation Data'!D144)))</f>
        <v/>
      </c>
      <c r="CO150" s="370" t="str">
        <f ca="1">+IF(OFFSET('Sanitation Data'!$D$32,0,10*ROW('Sanitation Data'!D144))="","",OFFSET('Sanitation Data'!$D$32,0,10*ROW('Sanitation Data'!D144)))</f>
        <v/>
      </c>
      <c r="CP150" s="370" t="str">
        <f ca="1">+IF(OFFSET('Sanitation Data'!$E$28,0,10*ROW('Sanitation Data'!E144))="","",OFFSET('Sanitation Data'!$E$28,0,10*ROW('Sanitation Data'!E144)))</f>
        <v/>
      </c>
      <c r="CQ150" s="370" t="str">
        <f ca="1">+IF(OFFSET('Sanitation Data'!$E$29,0,10*ROW('Sanitation Data'!E144))="","",OFFSET('Sanitation Data'!$E$29,0,10*ROW('Sanitation Data'!E144)))</f>
        <v/>
      </c>
      <c r="CR150" s="370" t="str">
        <f ca="1">+IF(OFFSET('Sanitation Data'!$E$30,0,10*ROW('Sanitation Data'!E144))="","",OFFSET('Sanitation Data'!$E$30,0,10*ROW('Sanitation Data'!E144)))</f>
        <v/>
      </c>
      <c r="CS150" s="370" t="str">
        <f ca="1">+IF(OFFSET('Sanitation Data'!$E$31,0,10*ROW('Sanitation Data'!E144))="","",OFFSET('Sanitation Data'!$E$31,0,10*ROW('Sanitation Data'!E144)))</f>
        <v/>
      </c>
      <c r="CT150" s="370" t="str">
        <f ca="1">+IF(OFFSET('Sanitation Data'!$E$32,0,10*ROW('Sanitation Data'!E144))="","",OFFSET('Sanitation Data'!$E$32,0,10*ROW('Sanitation Data'!E144)))</f>
        <v/>
      </c>
      <c r="CU150" s="370" t="str">
        <f ca="1">+IF(OFFSET('Sanitation Data'!$F$28,0,10*ROW('Sanitation Data'!F144))="","",OFFSET('Sanitation Data'!$F$28,0,10*ROW('Sanitation Data'!F144)))</f>
        <v/>
      </c>
      <c r="CV150" s="370" t="str">
        <f ca="1">+IF(OFFSET('Sanitation Data'!$F$29,0,10*ROW('Sanitation Data'!F144))="","",OFFSET('Sanitation Data'!$F$29,0,10*ROW('Sanitation Data'!F144)))</f>
        <v/>
      </c>
      <c r="CW150" s="370" t="str">
        <f ca="1">+IF(OFFSET('Sanitation Data'!$F$30,0,10*ROW('Sanitation Data'!F144))="","",OFFSET('Sanitation Data'!$F$30,0,10*ROW('Sanitation Data'!F144)))</f>
        <v/>
      </c>
      <c r="CX150" s="370" t="str">
        <f ca="1">+IF(OFFSET('Sanitation Data'!$F$31,0,10*ROW('Sanitation Data'!F144))="","",OFFSET('Sanitation Data'!$F$31,0,10*ROW('Sanitation Data'!F144)))</f>
        <v/>
      </c>
      <c r="CY150" s="370" t="str">
        <f ca="1">+IF(OFFSET('Sanitation Data'!$F$32,0,10*ROW('Sanitation Data'!F144))="","",OFFSET('Sanitation Data'!$F$32,0,10*ROW('Sanitation Data'!F144)))</f>
        <v/>
      </c>
      <c r="CZ150" s="370" t="str">
        <f ca="1">+IF(OFFSET('Sanitation Data'!$G$28,0,10*ROW('Sanitation Data'!G144))="","",OFFSET('Sanitation Data'!$G$28,0,10*ROW('Sanitation Data'!G144)))</f>
        <v/>
      </c>
      <c r="DA150" s="370" t="str">
        <f ca="1">+IF(OFFSET('Sanitation Data'!$G$29,0,10*ROW('Sanitation Data'!G144))="","",OFFSET('Sanitation Data'!$G$29,0,10*ROW('Sanitation Data'!G144)))</f>
        <v/>
      </c>
      <c r="DB150" s="370" t="str">
        <f ca="1">+IF(OFFSET('Sanitation Data'!$G$30,0,10*ROW('Sanitation Data'!G144))="","",OFFSET('Sanitation Data'!$G$30,0,10*ROW('Sanitation Data'!G144)))</f>
        <v/>
      </c>
      <c r="DC150" s="370" t="str">
        <f ca="1">+IF(OFFSET('Sanitation Data'!$G$31,0,10*ROW('Sanitation Data'!G144))="","",OFFSET('Sanitation Data'!$G$31,0,10*ROW('Sanitation Data'!G144)))</f>
        <v/>
      </c>
      <c r="DD150" s="370" t="str">
        <f ca="1">+IF(OFFSET('Sanitation Data'!$G$32,0,10*ROW('Sanitation Data'!G144))="","",OFFSET('Sanitation Data'!$G$32,0,10*ROW('Sanitation Data'!G144)))</f>
        <v/>
      </c>
      <c r="DE150" s="370" t="str">
        <f ca="1">+IF(OFFSET('Sanitation Data'!$H$28,0,10*ROW('Sanitation Data'!H144))="","",OFFSET('Sanitation Data'!$H$28,0,10*ROW('Sanitation Data'!H144)))</f>
        <v/>
      </c>
      <c r="DF150" s="370" t="str">
        <f ca="1">+IF(OFFSET('Sanitation Data'!$H$29,0,10*ROW('Sanitation Data'!H144))="","",OFFSET('Sanitation Data'!$H$29,0,10*ROW('Sanitation Data'!H144)))</f>
        <v/>
      </c>
      <c r="DG150" s="370" t="str">
        <f ca="1">+IF(OFFSET('Sanitation Data'!$H$30,0,10*ROW('Sanitation Data'!H144))="","",OFFSET('Sanitation Data'!$H$30,0,10*ROW('Sanitation Data'!H144)))</f>
        <v/>
      </c>
      <c r="DH150" s="370" t="str">
        <f ca="1">+IF(OFFSET('Sanitation Data'!$H$31,0,10*ROW('Sanitation Data'!H144))="","",OFFSET('Sanitation Data'!$H$31,0,10*ROW('Sanitation Data'!H144)))</f>
        <v/>
      </c>
      <c r="DI150" s="370" t="str">
        <f ca="1">+IF(OFFSET('Sanitation Data'!$H$32,0,10*ROW('Sanitation Data'!H144))="","",OFFSET('Sanitation Data'!$H$32,0,10*ROW('Sanitation Data'!H144)))</f>
        <v/>
      </c>
      <c r="DJ150" s="370" t="str">
        <f ca="1">+IF(OFFSET('Sanitation Data'!$I$28,0,10*ROW('Sanitation Data'!I144))="","",OFFSET('Sanitation Data'!$I$28,0,10*ROW('Sanitation Data'!I144)))</f>
        <v/>
      </c>
      <c r="DK150" s="370" t="str">
        <f ca="1">+IF(OFFSET('Sanitation Data'!$I$29,0,10*ROW('Sanitation Data'!I144))="","",OFFSET('Sanitation Data'!$I$29,0,10*ROW('Sanitation Data'!I144)))</f>
        <v/>
      </c>
      <c r="DL150" s="370" t="str">
        <f ca="1">+IF(OFFSET('Sanitation Data'!$I$30,0,10*ROW('Sanitation Data'!I144))="","",OFFSET('Sanitation Data'!$I$30,0,10*ROW('Sanitation Data'!I144)))</f>
        <v/>
      </c>
      <c r="DM150" s="370" t="str">
        <f ca="1">+IF(OFFSET('Sanitation Data'!$I$31,0,10*ROW('Sanitation Data'!I144))="","",OFFSET('Sanitation Data'!$I$31,0,10*ROW('Sanitation Data'!I144)))</f>
        <v/>
      </c>
      <c r="DN150" s="370" t="str">
        <f ca="1">+IF(OFFSET('Sanitation Data'!$I$32,0,10*ROW('Sanitation Data'!I144))="","",OFFSET('Sanitation Data'!$I$32,0,10*ROW('Sanitation Data'!I144)))</f>
        <v/>
      </c>
      <c r="DO150" s="370" t="str">
        <f ca="1">+IF(OFFSET('Hygiene Data'!$D$11,0,10*ROW('Hygiene Data'!D144))="","",OFFSET('Hygiene Data'!$D$11,0,10*ROW('Hygiene Data'!D144)))</f>
        <v/>
      </c>
      <c r="DP150" s="370" t="str">
        <f ca="1">+IF(OFFSET('Hygiene Data'!$D$12,0,10*ROW('Hygiene Data'!D144))="","",OFFSET('Hygiene Data'!$D$12,0,10*ROW('Hygiene Data'!D144)))</f>
        <v/>
      </c>
      <c r="DQ150" s="370" t="str">
        <f ca="1">+IF(OFFSET('Hygiene Data'!$D$13,0,10*ROW('Hygiene Data'!D144))="","",OFFSET('Hygiene Data'!$D$13,0,10*ROW('Hygiene Data'!D144)))</f>
        <v/>
      </c>
      <c r="DR150" s="370" t="str">
        <f ca="1">+IF(OFFSET('Hygiene Data'!$E$11,0,10*ROW('Hygiene Data'!E144))="","",OFFSET('Hygiene Data'!$E$11,0,10*ROW('Hygiene Data'!E144)))</f>
        <v/>
      </c>
      <c r="DS150" s="370" t="str">
        <f ca="1">+IF(OFFSET('Hygiene Data'!$E$12,0,10*ROW('Hygiene Data'!E144))="","",OFFSET('Hygiene Data'!$E$12,0,10*ROW('Hygiene Data'!E144)))</f>
        <v/>
      </c>
      <c r="DT150" s="370" t="str">
        <f ca="1">+IF(OFFSET('Hygiene Data'!$E$13,0,10*ROW('Hygiene Data'!E144))="","",OFFSET('Hygiene Data'!$E$13,0,10*ROW('Hygiene Data'!E144)))</f>
        <v/>
      </c>
      <c r="DU150" s="370" t="str">
        <f ca="1">+IF(OFFSET('Hygiene Data'!$F$11,0,10*ROW('Hygiene Data'!F144))="","",OFFSET('Hygiene Data'!$F$11,0,10*ROW('Hygiene Data'!F144)))</f>
        <v/>
      </c>
      <c r="DV150" s="370" t="str">
        <f ca="1">+IF(OFFSET('Hygiene Data'!$F$12,0,10*ROW('Hygiene Data'!F144))="","",OFFSET('Hygiene Data'!$F$12,0,10*ROW('Hygiene Data'!F144)))</f>
        <v/>
      </c>
      <c r="DW150" s="370" t="str">
        <f ca="1">+IF(OFFSET('Hygiene Data'!$F$13,0,10*ROW('Hygiene Data'!F144))="","",OFFSET('Hygiene Data'!$F$13,0,10*ROW('Hygiene Data'!F144)))</f>
        <v/>
      </c>
      <c r="DX150" s="370" t="str">
        <f ca="1">+IF(OFFSET('Hygiene Data'!$G$11,0,10*ROW('Hygiene Data'!G144))="","",OFFSET('Hygiene Data'!$G$11,0,10*ROW('Hygiene Data'!G144)))</f>
        <v/>
      </c>
      <c r="DY150" s="370" t="str">
        <f ca="1">+IF(OFFSET('Hygiene Data'!$G$12,0,10*ROW('Hygiene Data'!G144))="","",OFFSET('Hygiene Data'!$G$12,0,10*ROW('Hygiene Data'!G144)))</f>
        <v/>
      </c>
      <c r="DZ150" s="370" t="str">
        <f ca="1">+IF(OFFSET('Hygiene Data'!$G$13,0,10*ROW('Hygiene Data'!G144))="","",OFFSET('Hygiene Data'!$G$13,0,10*ROW('Hygiene Data'!G144)))</f>
        <v/>
      </c>
      <c r="EA150" s="370" t="str">
        <f ca="1">+IF(OFFSET('Hygiene Data'!$H$11,0,10*ROW('Hygiene Data'!H144))="","",OFFSET('Hygiene Data'!$H$11,0,10*ROW('Hygiene Data'!H144)))</f>
        <v/>
      </c>
      <c r="EB150" s="370" t="str">
        <f ca="1">+IF(OFFSET('Hygiene Data'!$H$12,0,10*ROW('Hygiene Data'!H144))="","",OFFSET('Hygiene Data'!$H$12,0,10*ROW('Hygiene Data'!H144)))</f>
        <v/>
      </c>
      <c r="EC150" s="370" t="str">
        <f ca="1">+IF(OFFSET('Hygiene Data'!$H$13,0,10*ROW('Hygiene Data'!H144))="","",OFFSET('Hygiene Data'!$H$13,0,10*ROW('Hygiene Data'!H144)))</f>
        <v/>
      </c>
      <c r="ED150" s="370" t="str">
        <f ca="1">+IF(OFFSET('Hygiene Data'!$I$11,0,10*ROW('Hygiene Data'!I144))="","",OFFSET('Hygiene Data'!$I$11,0,10*ROW('Hygiene Data'!I144)))</f>
        <v/>
      </c>
      <c r="EE150" s="370" t="str">
        <f ca="1">+IF(OFFSET('Hygiene Data'!$I$12,0,10*ROW('Hygiene Data'!I144))="","",OFFSET('Hygiene Data'!$I$12,0,10*ROW('Hygiene Data'!I144)))</f>
        <v/>
      </c>
      <c r="EF150" s="370" t="str">
        <f ca="1">+IF(OFFSET('Hygiene Data'!$I$13,0,10*ROW('Hygiene Data'!I144))="","",OFFSET('Hygiene Data'!$I$13,0,10*ROW('Hygiene Data'!I144)))</f>
        <v/>
      </c>
    </row>
    <row r="151" spans="1:136" x14ac:dyDescent="0.25">
      <c r="A151" s="479" t="str">
        <f ca="1">+IF(OFFSET('Water Data'!$B$2,0,10*ROW('Water Data'!E145))="","",OFFSET('Water Data'!$B$2,0,10*ROW('Water Data'!E145)))</f>
        <v/>
      </c>
      <c r="B151" s="47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6" t="str">
        <f t="shared" ca="1" si="2"/>
        <v/>
      </c>
      <c r="D151" s="50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0" t="str">
        <f ca="1">+IF(OFFSET('Water Data'!$D$27,0,10*ROW('Water Data'!D145))="","",OFFSET('Water Data'!$D$27,0,10*ROW('Water Data'!D145)))</f>
        <v/>
      </c>
      <c r="BT151" s="370" t="str">
        <f ca="1">+IF(OFFSET('Water Data'!$D$28,0,10*ROW('Water Data'!D145))="","",OFFSET('Water Data'!$D$28,0,10*ROW('Water Data'!D145)))</f>
        <v/>
      </c>
      <c r="BU151" s="370" t="str">
        <f ca="1">+IF(OFFSET('Water Data'!$D$29,0,10*ROW('Water Data'!D145))="","",OFFSET('Water Data'!$D$29,0,10*ROW('Water Data'!D145)))</f>
        <v/>
      </c>
      <c r="BV151" s="370" t="str">
        <f ca="1">+IF(OFFSET('Water Data'!$E$27,0,10*ROW('Water Data'!E145))="","",OFFSET('Water Data'!$E$27,0,10*ROW('Water Data'!E145)))</f>
        <v/>
      </c>
      <c r="BW151" s="370" t="str">
        <f ca="1">+IF(OFFSET('Water Data'!$E$28,0,10*ROW('Water Data'!E145))="","",OFFSET('Water Data'!$E$28,0,10*ROW('Water Data'!E145)))</f>
        <v/>
      </c>
      <c r="BX151" s="370" t="str">
        <f ca="1">+IF(OFFSET('Water Data'!$E$29,0,10*ROW('Water Data'!E145))="","",OFFSET('Water Data'!$E$29,0,10*ROW('Water Data'!E145)))</f>
        <v/>
      </c>
      <c r="BY151" s="370" t="str">
        <f ca="1">+IF(OFFSET('Water Data'!$F$27,0,10*ROW('Water Data'!F145))="","",OFFSET('Water Data'!$F$27,0,10*ROW('Water Data'!F145)))</f>
        <v/>
      </c>
      <c r="BZ151" s="370" t="str">
        <f ca="1">+IF(OFFSET('Water Data'!$F$28,0,10*ROW('Water Data'!F145))="","",OFFSET('Water Data'!$F$28,0,10*ROW('Water Data'!F145)))</f>
        <v/>
      </c>
      <c r="CA151" s="370" t="str">
        <f ca="1">+IF(OFFSET('Water Data'!$F$29,0,10*ROW('Water Data'!F145))="","",OFFSET('Water Data'!$F$29,0,10*ROW('Water Data'!F145)))</f>
        <v/>
      </c>
      <c r="CB151" s="370" t="str">
        <f ca="1">+IF(OFFSET('Water Data'!$G$27,0,10*ROW('Water Data'!G145))="","",OFFSET('Water Data'!$G$27,0,10*ROW('Water Data'!G145)))</f>
        <v/>
      </c>
      <c r="CC151" s="370" t="str">
        <f ca="1">+IF(OFFSET('Water Data'!$G$28,0,10*ROW('Water Data'!G145))="","",OFFSET('Water Data'!$G$28,0,10*ROW('Water Data'!G145)))</f>
        <v/>
      </c>
      <c r="CD151" s="370" t="str">
        <f ca="1">+IF(OFFSET('Water Data'!$G$29,0,10*ROW('Water Data'!G145))="","",OFFSET('Water Data'!$G$29,0,10*ROW('Water Data'!G145)))</f>
        <v/>
      </c>
      <c r="CE151" s="370" t="str">
        <f ca="1">+IF(OFFSET('Water Data'!$H$27,0,10*ROW('Water Data'!H145))="","",OFFSET('Water Data'!$H$27,0,10*ROW('Water Data'!H145)))</f>
        <v/>
      </c>
      <c r="CF151" s="370" t="str">
        <f ca="1">+IF(OFFSET('Water Data'!$H$28,0,10*ROW('Water Data'!H145))="","",OFFSET('Water Data'!$H$28,0,10*ROW('Water Data'!H145)))</f>
        <v/>
      </c>
      <c r="CG151" s="370" t="str">
        <f ca="1">+IF(OFFSET('Water Data'!$H$29,0,10*ROW('Water Data'!H145))="","",OFFSET('Water Data'!$H$29,0,10*ROW('Water Data'!H145)))</f>
        <v/>
      </c>
      <c r="CH151" s="370" t="str">
        <f ca="1">+IF(OFFSET('Water Data'!$I$27,0,10*ROW('Water Data'!I145))="","",OFFSET('Water Data'!$I$27,0,10*ROW('Water Data'!I145)))</f>
        <v/>
      </c>
      <c r="CI151" s="370" t="str">
        <f ca="1">+IF(OFFSET('Water Data'!$I$28,0,10*ROW('Water Data'!I145))="","",OFFSET('Water Data'!$I$28,0,10*ROW('Water Data'!I145)))</f>
        <v/>
      </c>
      <c r="CJ151" s="370" t="str">
        <f ca="1">+IF(OFFSET('Water Data'!$I$29,0,10*ROW('Water Data'!I145))="","",OFFSET('Water Data'!$I$29,0,10*ROW('Water Data'!I145)))</f>
        <v/>
      </c>
      <c r="CK151" s="370" t="str">
        <f ca="1">+IF(OFFSET('Sanitation Data'!$D$28,0,10*ROW('Sanitation Data'!D145))="","",OFFSET('Sanitation Data'!$D$28,0,10*ROW('Sanitation Data'!D145)))</f>
        <v/>
      </c>
      <c r="CL151" s="370" t="str">
        <f ca="1">+IF(OFFSET('Sanitation Data'!$D$29,0,10*ROW('Sanitation Data'!D145))="","",OFFSET('Sanitation Data'!$D$29,0,10*ROW('Sanitation Data'!D145)))</f>
        <v/>
      </c>
      <c r="CM151" s="370" t="str">
        <f ca="1">+IF(OFFSET('Sanitation Data'!$D$30,0,10*ROW('Sanitation Data'!D145))="","",OFFSET('Sanitation Data'!$D$30,0,10*ROW('Sanitation Data'!D145)))</f>
        <v/>
      </c>
      <c r="CN151" s="370" t="str">
        <f ca="1">+IF(OFFSET('Sanitation Data'!$D$31,0,10*ROW('Sanitation Data'!D145))="","",OFFSET('Sanitation Data'!$D$31,0,10*ROW('Sanitation Data'!D145)))</f>
        <v/>
      </c>
      <c r="CO151" s="370" t="str">
        <f ca="1">+IF(OFFSET('Sanitation Data'!$D$32,0,10*ROW('Sanitation Data'!D145))="","",OFFSET('Sanitation Data'!$D$32,0,10*ROW('Sanitation Data'!D145)))</f>
        <v/>
      </c>
      <c r="CP151" s="370" t="str">
        <f ca="1">+IF(OFFSET('Sanitation Data'!$E$28,0,10*ROW('Sanitation Data'!E145))="","",OFFSET('Sanitation Data'!$E$28,0,10*ROW('Sanitation Data'!E145)))</f>
        <v/>
      </c>
      <c r="CQ151" s="370" t="str">
        <f ca="1">+IF(OFFSET('Sanitation Data'!$E$29,0,10*ROW('Sanitation Data'!E145))="","",OFFSET('Sanitation Data'!$E$29,0,10*ROW('Sanitation Data'!E145)))</f>
        <v/>
      </c>
      <c r="CR151" s="370" t="str">
        <f ca="1">+IF(OFFSET('Sanitation Data'!$E$30,0,10*ROW('Sanitation Data'!E145))="","",OFFSET('Sanitation Data'!$E$30,0,10*ROW('Sanitation Data'!E145)))</f>
        <v/>
      </c>
      <c r="CS151" s="370" t="str">
        <f ca="1">+IF(OFFSET('Sanitation Data'!$E$31,0,10*ROW('Sanitation Data'!E145))="","",OFFSET('Sanitation Data'!$E$31,0,10*ROW('Sanitation Data'!E145)))</f>
        <v/>
      </c>
      <c r="CT151" s="370" t="str">
        <f ca="1">+IF(OFFSET('Sanitation Data'!$E$32,0,10*ROW('Sanitation Data'!E145))="","",OFFSET('Sanitation Data'!$E$32,0,10*ROW('Sanitation Data'!E145)))</f>
        <v/>
      </c>
      <c r="CU151" s="370" t="str">
        <f ca="1">+IF(OFFSET('Sanitation Data'!$F$28,0,10*ROW('Sanitation Data'!F145))="","",OFFSET('Sanitation Data'!$F$28,0,10*ROW('Sanitation Data'!F145)))</f>
        <v/>
      </c>
      <c r="CV151" s="370" t="str">
        <f ca="1">+IF(OFFSET('Sanitation Data'!$F$29,0,10*ROW('Sanitation Data'!F145))="","",OFFSET('Sanitation Data'!$F$29,0,10*ROW('Sanitation Data'!F145)))</f>
        <v/>
      </c>
      <c r="CW151" s="370" t="str">
        <f ca="1">+IF(OFFSET('Sanitation Data'!$F$30,0,10*ROW('Sanitation Data'!F145))="","",OFFSET('Sanitation Data'!$F$30,0,10*ROW('Sanitation Data'!F145)))</f>
        <v/>
      </c>
      <c r="CX151" s="370" t="str">
        <f ca="1">+IF(OFFSET('Sanitation Data'!$F$31,0,10*ROW('Sanitation Data'!F145))="","",OFFSET('Sanitation Data'!$F$31,0,10*ROW('Sanitation Data'!F145)))</f>
        <v/>
      </c>
      <c r="CY151" s="370" t="str">
        <f ca="1">+IF(OFFSET('Sanitation Data'!$F$32,0,10*ROW('Sanitation Data'!F145))="","",OFFSET('Sanitation Data'!$F$32,0,10*ROW('Sanitation Data'!F145)))</f>
        <v/>
      </c>
      <c r="CZ151" s="370" t="str">
        <f ca="1">+IF(OFFSET('Sanitation Data'!$G$28,0,10*ROW('Sanitation Data'!G145))="","",OFFSET('Sanitation Data'!$G$28,0,10*ROW('Sanitation Data'!G145)))</f>
        <v/>
      </c>
      <c r="DA151" s="370" t="str">
        <f ca="1">+IF(OFFSET('Sanitation Data'!$G$29,0,10*ROW('Sanitation Data'!G145))="","",OFFSET('Sanitation Data'!$G$29,0,10*ROW('Sanitation Data'!G145)))</f>
        <v/>
      </c>
      <c r="DB151" s="370" t="str">
        <f ca="1">+IF(OFFSET('Sanitation Data'!$G$30,0,10*ROW('Sanitation Data'!G145))="","",OFFSET('Sanitation Data'!$G$30,0,10*ROW('Sanitation Data'!G145)))</f>
        <v/>
      </c>
      <c r="DC151" s="370" t="str">
        <f ca="1">+IF(OFFSET('Sanitation Data'!$G$31,0,10*ROW('Sanitation Data'!G145))="","",OFFSET('Sanitation Data'!$G$31,0,10*ROW('Sanitation Data'!G145)))</f>
        <v/>
      </c>
      <c r="DD151" s="370" t="str">
        <f ca="1">+IF(OFFSET('Sanitation Data'!$G$32,0,10*ROW('Sanitation Data'!G145))="","",OFFSET('Sanitation Data'!$G$32,0,10*ROW('Sanitation Data'!G145)))</f>
        <v/>
      </c>
      <c r="DE151" s="370" t="str">
        <f ca="1">+IF(OFFSET('Sanitation Data'!$H$28,0,10*ROW('Sanitation Data'!H145))="","",OFFSET('Sanitation Data'!$H$28,0,10*ROW('Sanitation Data'!H145)))</f>
        <v/>
      </c>
      <c r="DF151" s="370" t="str">
        <f ca="1">+IF(OFFSET('Sanitation Data'!$H$29,0,10*ROW('Sanitation Data'!H145))="","",OFFSET('Sanitation Data'!$H$29,0,10*ROW('Sanitation Data'!H145)))</f>
        <v/>
      </c>
      <c r="DG151" s="370" t="str">
        <f ca="1">+IF(OFFSET('Sanitation Data'!$H$30,0,10*ROW('Sanitation Data'!H145))="","",OFFSET('Sanitation Data'!$H$30,0,10*ROW('Sanitation Data'!H145)))</f>
        <v/>
      </c>
      <c r="DH151" s="370" t="str">
        <f ca="1">+IF(OFFSET('Sanitation Data'!$H$31,0,10*ROW('Sanitation Data'!H145))="","",OFFSET('Sanitation Data'!$H$31,0,10*ROW('Sanitation Data'!H145)))</f>
        <v/>
      </c>
      <c r="DI151" s="370" t="str">
        <f ca="1">+IF(OFFSET('Sanitation Data'!$H$32,0,10*ROW('Sanitation Data'!H145))="","",OFFSET('Sanitation Data'!$H$32,0,10*ROW('Sanitation Data'!H145)))</f>
        <v/>
      </c>
      <c r="DJ151" s="370" t="str">
        <f ca="1">+IF(OFFSET('Sanitation Data'!$I$28,0,10*ROW('Sanitation Data'!I145))="","",OFFSET('Sanitation Data'!$I$28,0,10*ROW('Sanitation Data'!I145)))</f>
        <v/>
      </c>
      <c r="DK151" s="370" t="str">
        <f ca="1">+IF(OFFSET('Sanitation Data'!$I$29,0,10*ROW('Sanitation Data'!I145))="","",OFFSET('Sanitation Data'!$I$29,0,10*ROW('Sanitation Data'!I145)))</f>
        <v/>
      </c>
      <c r="DL151" s="370" t="str">
        <f ca="1">+IF(OFFSET('Sanitation Data'!$I$30,0,10*ROW('Sanitation Data'!I145))="","",OFFSET('Sanitation Data'!$I$30,0,10*ROW('Sanitation Data'!I145)))</f>
        <v/>
      </c>
      <c r="DM151" s="370" t="str">
        <f ca="1">+IF(OFFSET('Sanitation Data'!$I$31,0,10*ROW('Sanitation Data'!I145))="","",OFFSET('Sanitation Data'!$I$31,0,10*ROW('Sanitation Data'!I145)))</f>
        <v/>
      </c>
      <c r="DN151" s="370" t="str">
        <f ca="1">+IF(OFFSET('Sanitation Data'!$I$32,0,10*ROW('Sanitation Data'!I145))="","",OFFSET('Sanitation Data'!$I$32,0,10*ROW('Sanitation Data'!I145)))</f>
        <v/>
      </c>
      <c r="DO151" s="370" t="str">
        <f ca="1">+IF(OFFSET('Hygiene Data'!$D$11,0,10*ROW('Hygiene Data'!D145))="","",OFFSET('Hygiene Data'!$D$11,0,10*ROW('Hygiene Data'!D145)))</f>
        <v/>
      </c>
      <c r="DP151" s="370" t="str">
        <f ca="1">+IF(OFFSET('Hygiene Data'!$D$12,0,10*ROW('Hygiene Data'!D145))="","",OFFSET('Hygiene Data'!$D$12,0,10*ROW('Hygiene Data'!D145)))</f>
        <v/>
      </c>
      <c r="DQ151" s="370" t="str">
        <f ca="1">+IF(OFFSET('Hygiene Data'!$D$13,0,10*ROW('Hygiene Data'!D145))="","",OFFSET('Hygiene Data'!$D$13,0,10*ROW('Hygiene Data'!D145)))</f>
        <v/>
      </c>
      <c r="DR151" s="370" t="str">
        <f ca="1">+IF(OFFSET('Hygiene Data'!$E$11,0,10*ROW('Hygiene Data'!E145))="","",OFFSET('Hygiene Data'!$E$11,0,10*ROW('Hygiene Data'!E145)))</f>
        <v/>
      </c>
      <c r="DS151" s="370" t="str">
        <f ca="1">+IF(OFFSET('Hygiene Data'!$E$12,0,10*ROW('Hygiene Data'!E145))="","",OFFSET('Hygiene Data'!$E$12,0,10*ROW('Hygiene Data'!E145)))</f>
        <v/>
      </c>
      <c r="DT151" s="370" t="str">
        <f ca="1">+IF(OFFSET('Hygiene Data'!$E$13,0,10*ROW('Hygiene Data'!E145))="","",OFFSET('Hygiene Data'!$E$13,0,10*ROW('Hygiene Data'!E145)))</f>
        <v/>
      </c>
      <c r="DU151" s="370" t="str">
        <f ca="1">+IF(OFFSET('Hygiene Data'!$F$11,0,10*ROW('Hygiene Data'!F145))="","",OFFSET('Hygiene Data'!$F$11,0,10*ROW('Hygiene Data'!F145)))</f>
        <v/>
      </c>
      <c r="DV151" s="370" t="str">
        <f ca="1">+IF(OFFSET('Hygiene Data'!$F$12,0,10*ROW('Hygiene Data'!F145))="","",OFFSET('Hygiene Data'!$F$12,0,10*ROW('Hygiene Data'!F145)))</f>
        <v/>
      </c>
      <c r="DW151" s="370" t="str">
        <f ca="1">+IF(OFFSET('Hygiene Data'!$F$13,0,10*ROW('Hygiene Data'!F145))="","",OFFSET('Hygiene Data'!$F$13,0,10*ROW('Hygiene Data'!F145)))</f>
        <v/>
      </c>
      <c r="DX151" s="370" t="str">
        <f ca="1">+IF(OFFSET('Hygiene Data'!$G$11,0,10*ROW('Hygiene Data'!G145))="","",OFFSET('Hygiene Data'!$G$11,0,10*ROW('Hygiene Data'!G145)))</f>
        <v/>
      </c>
      <c r="DY151" s="370" t="str">
        <f ca="1">+IF(OFFSET('Hygiene Data'!$G$12,0,10*ROW('Hygiene Data'!G145))="","",OFFSET('Hygiene Data'!$G$12,0,10*ROW('Hygiene Data'!G145)))</f>
        <v/>
      </c>
      <c r="DZ151" s="370" t="str">
        <f ca="1">+IF(OFFSET('Hygiene Data'!$G$13,0,10*ROW('Hygiene Data'!G145))="","",OFFSET('Hygiene Data'!$G$13,0,10*ROW('Hygiene Data'!G145)))</f>
        <v/>
      </c>
      <c r="EA151" s="370" t="str">
        <f ca="1">+IF(OFFSET('Hygiene Data'!$H$11,0,10*ROW('Hygiene Data'!H145))="","",OFFSET('Hygiene Data'!$H$11,0,10*ROW('Hygiene Data'!H145)))</f>
        <v/>
      </c>
      <c r="EB151" s="370" t="str">
        <f ca="1">+IF(OFFSET('Hygiene Data'!$H$12,0,10*ROW('Hygiene Data'!H145))="","",OFFSET('Hygiene Data'!$H$12,0,10*ROW('Hygiene Data'!H145)))</f>
        <v/>
      </c>
      <c r="EC151" s="370" t="str">
        <f ca="1">+IF(OFFSET('Hygiene Data'!$H$13,0,10*ROW('Hygiene Data'!H145))="","",OFFSET('Hygiene Data'!$H$13,0,10*ROW('Hygiene Data'!H145)))</f>
        <v/>
      </c>
      <c r="ED151" s="370" t="str">
        <f ca="1">+IF(OFFSET('Hygiene Data'!$I$11,0,10*ROW('Hygiene Data'!I145))="","",OFFSET('Hygiene Data'!$I$11,0,10*ROW('Hygiene Data'!I145)))</f>
        <v/>
      </c>
      <c r="EE151" s="370" t="str">
        <f ca="1">+IF(OFFSET('Hygiene Data'!$I$12,0,10*ROW('Hygiene Data'!I145))="","",OFFSET('Hygiene Data'!$I$12,0,10*ROW('Hygiene Data'!I145)))</f>
        <v/>
      </c>
      <c r="EF151" s="370" t="str">
        <f ca="1">+IF(OFFSET('Hygiene Data'!$I$13,0,10*ROW('Hygiene Data'!I145))="","",OFFSET('Hygiene Data'!$I$13,0,10*ROW('Hygiene Data'!I145)))</f>
        <v/>
      </c>
    </row>
    <row r="152" spans="1:136" x14ac:dyDescent="0.25">
      <c r="A152" s="479" t="str">
        <f ca="1">+IF(OFFSET('Water Data'!$B$2,0,10*ROW('Water Data'!E146))="","",OFFSET('Water Data'!$B$2,0,10*ROW('Water Data'!E146)))</f>
        <v/>
      </c>
      <c r="B152" s="47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6" t="str">
        <f t="shared" ca="1" si="2"/>
        <v/>
      </c>
      <c r="D152" s="50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0" t="str">
        <f ca="1">+IF(OFFSET('Water Data'!$D$27,0,10*ROW('Water Data'!D146))="","",OFFSET('Water Data'!$D$27,0,10*ROW('Water Data'!D146)))</f>
        <v/>
      </c>
      <c r="BT152" s="370" t="str">
        <f ca="1">+IF(OFFSET('Water Data'!$D$28,0,10*ROW('Water Data'!D146))="","",OFFSET('Water Data'!$D$28,0,10*ROW('Water Data'!D146)))</f>
        <v/>
      </c>
      <c r="BU152" s="370" t="str">
        <f ca="1">+IF(OFFSET('Water Data'!$D$29,0,10*ROW('Water Data'!D146))="","",OFFSET('Water Data'!$D$29,0,10*ROW('Water Data'!D146)))</f>
        <v/>
      </c>
      <c r="BV152" s="370" t="str">
        <f ca="1">+IF(OFFSET('Water Data'!$E$27,0,10*ROW('Water Data'!E146))="","",OFFSET('Water Data'!$E$27,0,10*ROW('Water Data'!E146)))</f>
        <v/>
      </c>
      <c r="BW152" s="370" t="str">
        <f ca="1">+IF(OFFSET('Water Data'!$E$28,0,10*ROW('Water Data'!E146))="","",OFFSET('Water Data'!$E$28,0,10*ROW('Water Data'!E146)))</f>
        <v/>
      </c>
      <c r="BX152" s="370" t="str">
        <f ca="1">+IF(OFFSET('Water Data'!$E$29,0,10*ROW('Water Data'!E146))="","",OFFSET('Water Data'!$E$29,0,10*ROW('Water Data'!E146)))</f>
        <v/>
      </c>
      <c r="BY152" s="370" t="str">
        <f ca="1">+IF(OFFSET('Water Data'!$F$27,0,10*ROW('Water Data'!F146))="","",OFFSET('Water Data'!$F$27,0,10*ROW('Water Data'!F146)))</f>
        <v/>
      </c>
      <c r="BZ152" s="370" t="str">
        <f ca="1">+IF(OFFSET('Water Data'!$F$28,0,10*ROW('Water Data'!F146))="","",OFFSET('Water Data'!$F$28,0,10*ROW('Water Data'!F146)))</f>
        <v/>
      </c>
      <c r="CA152" s="370" t="str">
        <f ca="1">+IF(OFFSET('Water Data'!$F$29,0,10*ROW('Water Data'!F146))="","",OFFSET('Water Data'!$F$29,0,10*ROW('Water Data'!F146)))</f>
        <v/>
      </c>
      <c r="CB152" s="370" t="str">
        <f ca="1">+IF(OFFSET('Water Data'!$G$27,0,10*ROW('Water Data'!G146))="","",OFFSET('Water Data'!$G$27,0,10*ROW('Water Data'!G146)))</f>
        <v/>
      </c>
      <c r="CC152" s="370" t="str">
        <f ca="1">+IF(OFFSET('Water Data'!$G$28,0,10*ROW('Water Data'!G146))="","",OFFSET('Water Data'!$G$28,0,10*ROW('Water Data'!G146)))</f>
        <v/>
      </c>
      <c r="CD152" s="370" t="str">
        <f ca="1">+IF(OFFSET('Water Data'!$G$29,0,10*ROW('Water Data'!G146))="","",OFFSET('Water Data'!$G$29,0,10*ROW('Water Data'!G146)))</f>
        <v/>
      </c>
      <c r="CE152" s="370" t="str">
        <f ca="1">+IF(OFFSET('Water Data'!$H$27,0,10*ROW('Water Data'!H146))="","",OFFSET('Water Data'!$H$27,0,10*ROW('Water Data'!H146)))</f>
        <v/>
      </c>
      <c r="CF152" s="370" t="str">
        <f ca="1">+IF(OFFSET('Water Data'!$H$28,0,10*ROW('Water Data'!H146))="","",OFFSET('Water Data'!$H$28,0,10*ROW('Water Data'!H146)))</f>
        <v/>
      </c>
      <c r="CG152" s="370" t="str">
        <f ca="1">+IF(OFFSET('Water Data'!$H$29,0,10*ROW('Water Data'!H146))="","",OFFSET('Water Data'!$H$29,0,10*ROW('Water Data'!H146)))</f>
        <v/>
      </c>
      <c r="CH152" s="370" t="str">
        <f ca="1">+IF(OFFSET('Water Data'!$I$27,0,10*ROW('Water Data'!I146))="","",OFFSET('Water Data'!$I$27,0,10*ROW('Water Data'!I146)))</f>
        <v/>
      </c>
      <c r="CI152" s="370" t="str">
        <f ca="1">+IF(OFFSET('Water Data'!$I$28,0,10*ROW('Water Data'!I146))="","",OFFSET('Water Data'!$I$28,0,10*ROW('Water Data'!I146)))</f>
        <v/>
      </c>
      <c r="CJ152" s="370" t="str">
        <f ca="1">+IF(OFFSET('Water Data'!$I$29,0,10*ROW('Water Data'!I146))="","",OFFSET('Water Data'!$I$29,0,10*ROW('Water Data'!I146)))</f>
        <v/>
      </c>
      <c r="CK152" s="370" t="str">
        <f ca="1">+IF(OFFSET('Sanitation Data'!$D$28,0,10*ROW('Sanitation Data'!D146))="","",OFFSET('Sanitation Data'!$D$28,0,10*ROW('Sanitation Data'!D146)))</f>
        <v/>
      </c>
      <c r="CL152" s="370" t="str">
        <f ca="1">+IF(OFFSET('Sanitation Data'!$D$29,0,10*ROW('Sanitation Data'!D146))="","",OFFSET('Sanitation Data'!$D$29,0,10*ROW('Sanitation Data'!D146)))</f>
        <v/>
      </c>
      <c r="CM152" s="370" t="str">
        <f ca="1">+IF(OFFSET('Sanitation Data'!$D$30,0,10*ROW('Sanitation Data'!D146))="","",OFFSET('Sanitation Data'!$D$30,0,10*ROW('Sanitation Data'!D146)))</f>
        <v/>
      </c>
      <c r="CN152" s="370" t="str">
        <f ca="1">+IF(OFFSET('Sanitation Data'!$D$31,0,10*ROW('Sanitation Data'!D146))="","",OFFSET('Sanitation Data'!$D$31,0,10*ROW('Sanitation Data'!D146)))</f>
        <v/>
      </c>
      <c r="CO152" s="370" t="str">
        <f ca="1">+IF(OFFSET('Sanitation Data'!$D$32,0,10*ROW('Sanitation Data'!D146))="","",OFFSET('Sanitation Data'!$D$32,0,10*ROW('Sanitation Data'!D146)))</f>
        <v/>
      </c>
      <c r="CP152" s="370" t="str">
        <f ca="1">+IF(OFFSET('Sanitation Data'!$E$28,0,10*ROW('Sanitation Data'!E146))="","",OFFSET('Sanitation Data'!$E$28,0,10*ROW('Sanitation Data'!E146)))</f>
        <v/>
      </c>
      <c r="CQ152" s="370" t="str">
        <f ca="1">+IF(OFFSET('Sanitation Data'!$E$29,0,10*ROW('Sanitation Data'!E146))="","",OFFSET('Sanitation Data'!$E$29,0,10*ROW('Sanitation Data'!E146)))</f>
        <v/>
      </c>
      <c r="CR152" s="370" t="str">
        <f ca="1">+IF(OFFSET('Sanitation Data'!$E$30,0,10*ROW('Sanitation Data'!E146))="","",OFFSET('Sanitation Data'!$E$30,0,10*ROW('Sanitation Data'!E146)))</f>
        <v/>
      </c>
      <c r="CS152" s="370" t="str">
        <f ca="1">+IF(OFFSET('Sanitation Data'!$E$31,0,10*ROW('Sanitation Data'!E146))="","",OFFSET('Sanitation Data'!$E$31,0,10*ROW('Sanitation Data'!E146)))</f>
        <v/>
      </c>
      <c r="CT152" s="370" t="str">
        <f ca="1">+IF(OFFSET('Sanitation Data'!$E$32,0,10*ROW('Sanitation Data'!E146))="","",OFFSET('Sanitation Data'!$E$32,0,10*ROW('Sanitation Data'!E146)))</f>
        <v/>
      </c>
      <c r="CU152" s="370" t="str">
        <f ca="1">+IF(OFFSET('Sanitation Data'!$F$28,0,10*ROW('Sanitation Data'!F146))="","",OFFSET('Sanitation Data'!$F$28,0,10*ROW('Sanitation Data'!F146)))</f>
        <v/>
      </c>
      <c r="CV152" s="370" t="str">
        <f ca="1">+IF(OFFSET('Sanitation Data'!$F$29,0,10*ROW('Sanitation Data'!F146))="","",OFFSET('Sanitation Data'!$F$29,0,10*ROW('Sanitation Data'!F146)))</f>
        <v/>
      </c>
      <c r="CW152" s="370" t="str">
        <f ca="1">+IF(OFFSET('Sanitation Data'!$F$30,0,10*ROW('Sanitation Data'!F146))="","",OFFSET('Sanitation Data'!$F$30,0,10*ROW('Sanitation Data'!F146)))</f>
        <v/>
      </c>
      <c r="CX152" s="370" t="str">
        <f ca="1">+IF(OFFSET('Sanitation Data'!$F$31,0,10*ROW('Sanitation Data'!F146))="","",OFFSET('Sanitation Data'!$F$31,0,10*ROW('Sanitation Data'!F146)))</f>
        <v/>
      </c>
      <c r="CY152" s="370" t="str">
        <f ca="1">+IF(OFFSET('Sanitation Data'!$F$32,0,10*ROW('Sanitation Data'!F146))="","",OFFSET('Sanitation Data'!$F$32,0,10*ROW('Sanitation Data'!F146)))</f>
        <v/>
      </c>
      <c r="CZ152" s="370" t="str">
        <f ca="1">+IF(OFFSET('Sanitation Data'!$G$28,0,10*ROW('Sanitation Data'!G146))="","",OFFSET('Sanitation Data'!$G$28,0,10*ROW('Sanitation Data'!G146)))</f>
        <v/>
      </c>
      <c r="DA152" s="370" t="str">
        <f ca="1">+IF(OFFSET('Sanitation Data'!$G$29,0,10*ROW('Sanitation Data'!G146))="","",OFFSET('Sanitation Data'!$G$29,0,10*ROW('Sanitation Data'!G146)))</f>
        <v/>
      </c>
      <c r="DB152" s="370" t="str">
        <f ca="1">+IF(OFFSET('Sanitation Data'!$G$30,0,10*ROW('Sanitation Data'!G146))="","",OFFSET('Sanitation Data'!$G$30,0,10*ROW('Sanitation Data'!G146)))</f>
        <v/>
      </c>
      <c r="DC152" s="370" t="str">
        <f ca="1">+IF(OFFSET('Sanitation Data'!$G$31,0,10*ROW('Sanitation Data'!G146))="","",OFFSET('Sanitation Data'!$G$31,0,10*ROW('Sanitation Data'!G146)))</f>
        <v/>
      </c>
      <c r="DD152" s="370" t="str">
        <f ca="1">+IF(OFFSET('Sanitation Data'!$G$32,0,10*ROW('Sanitation Data'!G146))="","",OFFSET('Sanitation Data'!$G$32,0,10*ROW('Sanitation Data'!G146)))</f>
        <v/>
      </c>
      <c r="DE152" s="370" t="str">
        <f ca="1">+IF(OFFSET('Sanitation Data'!$H$28,0,10*ROW('Sanitation Data'!H146))="","",OFFSET('Sanitation Data'!$H$28,0,10*ROW('Sanitation Data'!H146)))</f>
        <v/>
      </c>
      <c r="DF152" s="370" t="str">
        <f ca="1">+IF(OFFSET('Sanitation Data'!$H$29,0,10*ROW('Sanitation Data'!H146))="","",OFFSET('Sanitation Data'!$H$29,0,10*ROW('Sanitation Data'!H146)))</f>
        <v/>
      </c>
      <c r="DG152" s="370" t="str">
        <f ca="1">+IF(OFFSET('Sanitation Data'!$H$30,0,10*ROW('Sanitation Data'!H146))="","",OFFSET('Sanitation Data'!$H$30,0,10*ROW('Sanitation Data'!H146)))</f>
        <v/>
      </c>
      <c r="DH152" s="370" t="str">
        <f ca="1">+IF(OFFSET('Sanitation Data'!$H$31,0,10*ROW('Sanitation Data'!H146))="","",OFFSET('Sanitation Data'!$H$31,0,10*ROW('Sanitation Data'!H146)))</f>
        <v/>
      </c>
      <c r="DI152" s="370" t="str">
        <f ca="1">+IF(OFFSET('Sanitation Data'!$H$32,0,10*ROW('Sanitation Data'!H146))="","",OFFSET('Sanitation Data'!$H$32,0,10*ROW('Sanitation Data'!H146)))</f>
        <v/>
      </c>
      <c r="DJ152" s="370" t="str">
        <f ca="1">+IF(OFFSET('Sanitation Data'!$I$28,0,10*ROW('Sanitation Data'!I146))="","",OFFSET('Sanitation Data'!$I$28,0,10*ROW('Sanitation Data'!I146)))</f>
        <v/>
      </c>
      <c r="DK152" s="370" t="str">
        <f ca="1">+IF(OFFSET('Sanitation Data'!$I$29,0,10*ROW('Sanitation Data'!I146))="","",OFFSET('Sanitation Data'!$I$29,0,10*ROW('Sanitation Data'!I146)))</f>
        <v/>
      </c>
      <c r="DL152" s="370" t="str">
        <f ca="1">+IF(OFFSET('Sanitation Data'!$I$30,0,10*ROW('Sanitation Data'!I146))="","",OFFSET('Sanitation Data'!$I$30,0,10*ROW('Sanitation Data'!I146)))</f>
        <v/>
      </c>
      <c r="DM152" s="370" t="str">
        <f ca="1">+IF(OFFSET('Sanitation Data'!$I$31,0,10*ROW('Sanitation Data'!I146))="","",OFFSET('Sanitation Data'!$I$31,0,10*ROW('Sanitation Data'!I146)))</f>
        <v/>
      </c>
      <c r="DN152" s="370" t="str">
        <f ca="1">+IF(OFFSET('Sanitation Data'!$I$32,0,10*ROW('Sanitation Data'!I146))="","",OFFSET('Sanitation Data'!$I$32,0,10*ROW('Sanitation Data'!I146)))</f>
        <v/>
      </c>
      <c r="DO152" s="370" t="str">
        <f ca="1">+IF(OFFSET('Hygiene Data'!$D$11,0,10*ROW('Hygiene Data'!D146))="","",OFFSET('Hygiene Data'!$D$11,0,10*ROW('Hygiene Data'!D146)))</f>
        <v/>
      </c>
      <c r="DP152" s="370" t="str">
        <f ca="1">+IF(OFFSET('Hygiene Data'!$D$12,0,10*ROW('Hygiene Data'!D146))="","",OFFSET('Hygiene Data'!$D$12,0,10*ROW('Hygiene Data'!D146)))</f>
        <v/>
      </c>
      <c r="DQ152" s="370" t="str">
        <f ca="1">+IF(OFFSET('Hygiene Data'!$D$13,0,10*ROW('Hygiene Data'!D146))="","",OFFSET('Hygiene Data'!$D$13,0,10*ROW('Hygiene Data'!D146)))</f>
        <v/>
      </c>
      <c r="DR152" s="370" t="str">
        <f ca="1">+IF(OFFSET('Hygiene Data'!$E$11,0,10*ROW('Hygiene Data'!E146))="","",OFFSET('Hygiene Data'!$E$11,0,10*ROW('Hygiene Data'!E146)))</f>
        <v/>
      </c>
      <c r="DS152" s="370" t="str">
        <f ca="1">+IF(OFFSET('Hygiene Data'!$E$12,0,10*ROW('Hygiene Data'!E146))="","",OFFSET('Hygiene Data'!$E$12,0,10*ROW('Hygiene Data'!E146)))</f>
        <v/>
      </c>
      <c r="DT152" s="370" t="str">
        <f ca="1">+IF(OFFSET('Hygiene Data'!$E$13,0,10*ROW('Hygiene Data'!E146))="","",OFFSET('Hygiene Data'!$E$13,0,10*ROW('Hygiene Data'!E146)))</f>
        <v/>
      </c>
      <c r="DU152" s="370" t="str">
        <f ca="1">+IF(OFFSET('Hygiene Data'!$F$11,0,10*ROW('Hygiene Data'!F146))="","",OFFSET('Hygiene Data'!$F$11,0,10*ROW('Hygiene Data'!F146)))</f>
        <v/>
      </c>
      <c r="DV152" s="370" t="str">
        <f ca="1">+IF(OFFSET('Hygiene Data'!$F$12,0,10*ROW('Hygiene Data'!F146))="","",OFFSET('Hygiene Data'!$F$12,0,10*ROW('Hygiene Data'!F146)))</f>
        <v/>
      </c>
      <c r="DW152" s="370" t="str">
        <f ca="1">+IF(OFFSET('Hygiene Data'!$F$13,0,10*ROW('Hygiene Data'!F146))="","",OFFSET('Hygiene Data'!$F$13,0,10*ROW('Hygiene Data'!F146)))</f>
        <v/>
      </c>
      <c r="DX152" s="370" t="str">
        <f ca="1">+IF(OFFSET('Hygiene Data'!$G$11,0,10*ROW('Hygiene Data'!G146))="","",OFFSET('Hygiene Data'!$G$11,0,10*ROW('Hygiene Data'!G146)))</f>
        <v/>
      </c>
      <c r="DY152" s="370" t="str">
        <f ca="1">+IF(OFFSET('Hygiene Data'!$G$12,0,10*ROW('Hygiene Data'!G146))="","",OFFSET('Hygiene Data'!$G$12,0,10*ROW('Hygiene Data'!G146)))</f>
        <v/>
      </c>
      <c r="DZ152" s="370" t="str">
        <f ca="1">+IF(OFFSET('Hygiene Data'!$G$13,0,10*ROW('Hygiene Data'!G146))="","",OFFSET('Hygiene Data'!$G$13,0,10*ROW('Hygiene Data'!G146)))</f>
        <v/>
      </c>
      <c r="EA152" s="370" t="str">
        <f ca="1">+IF(OFFSET('Hygiene Data'!$H$11,0,10*ROW('Hygiene Data'!H146))="","",OFFSET('Hygiene Data'!$H$11,0,10*ROW('Hygiene Data'!H146)))</f>
        <v/>
      </c>
      <c r="EB152" s="370" t="str">
        <f ca="1">+IF(OFFSET('Hygiene Data'!$H$12,0,10*ROW('Hygiene Data'!H146))="","",OFFSET('Hygiene Data'!$H$12,0,10*ROW('Hygiene Data'!H146)))</f>
        <v/>
      </c>
      <c r="EC152" s="370" t="str">
        <f ca="1">+IF(OFFSET('Hygiene Data'!$H$13,0,10*ROW('Hygiene Data'!H146))="","",OFFSET('Hygiene Data'!$H$13,0,10*ROW('Hygiene Data'!H146)))</f>
        <v/>
      </c>
      <c r="ED152" s="370" t="str">
        <f ca="1">+IF(OFFSET('Hygiene Data'!$I$11,0,10*ROW('Hygiene Data'!I146))="","",OFFSET('Hygiene Data'!$I$11,0,10*ROW('Hygiene Data'!I146)))</f>
        <v/>
      </c>
      <c r="EE152" s="370" t="str">
        <f ca="1">+IF(OFFSET('Hygiene Data'!$I$12,0,10*ROW('Hygiene Data'!I146))="","",OFFSET('Hygiene Data'!$I$12,0,10*ROW('Hygiene Data'!I146)))</f>
        <v/>
      </c>
      <c r="EF152" s="370" t="str">
        <f ca="1">+IF(OFFSET('Hygiene Data'!$I$13,0,10*ROW('Hygiene Data'!I146))="","",OFFSET('Hygiene Data'!$I$13,0,10*ROW('Hygiene Data'!I146)))</f>
        <v/>
      </c>
    </row>
    <row r="153" spans="1:136" x14ac:dyDescent="0.25">
      <c r="A153" s="479" t="str">
        <f ca="1">+IF(OFFSET('Water Data'!$B$2,0,10*ROW('Water Data'!E147))="","",OFFSET('Water Data'!$B$2,0,10*ROW('Water Data'!E147)))</f>
        <v/>
      </c>
      <c r="B153" s="47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6" t="str">
        <f t="shared" ca="1" si="2"/>
        <v/>
      </c>
      <c r="D153" s="50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0" t="str">
        <f ca="1">+IF(OFFSET('Water Data'!$D$27,0,10*ROW('Water Data'!D147))="","",OFFSET('Water Data'!$D$27,0,10*ROW('Water Data'!D147)))</f>
        <v/>
      </c>
      <c r="BT153" s="370" t="str">
        <f ca="1">+IF(OFFSET('Water Data'!$D$28,0,10*ROW('Water Data'!D147))="","",OFFSET('Water Data'!$D$28,0,10*ROW('Water Data'!D147)))</f>
        <v/>
      </c>
      <c r="BU153" s="370" t="str">
        <f ca="1">+IF(OFFSET('Water Data'!$D$29,0,10*ROW('Water Data'!D147))="","",OFFSET('Water Data'!$D$29,0,10*ROW('Water Data'!D147)))</f>
        <v/>
      </c>
      <c r="BV153" s="370" t="str">
        <f ca="1">+IF(OFFSET('Water Data'!$E$27,0,10*ROW('Water Data'!E147))="","",OFFSET('Water Data'!$E$27,0,10*ROW('Water Data'!E147)))</f>
        <v/>
      </c>
      <c r="BW153" s="370" t="str">
        <f ca="1">+IF(OFFSET('Water Data'!$E$28,0,10*ROW('Water Data'!E147))="","",OFFSET('Water Data'!$E$28,0,10*ROW('Water Data'!E147)))</f>
        <v/>
      </c>
      <c r="BX153" s="370" t="str">
        <f ca="1">+IF(OFFSET('Water Data'!$E$29,0,10*ROW('Water Data'!E147))="","",OFFSET('Water Data'!$E$29,0,10*ROW('Water Data'!E147)))</f>
        <v/>
      </c>
      <c r="BY153" s="370" t="str">
        <f ca="1">+IF(OFFSET('Water Data'!$F$27,0,10*ROW('Water Data'!F147))="","",OFFSET('Water Data'!$F$27,0,10*ROW('Water Data'!F147)))</f>
        <v/>
      </c>
      <c r="BZ153" s="370" t="str">
        <f ca="1">+IF(OFFSET('Water Data'!$F$28,0,10*ROW('Water Data'!F147))="","",OFFSET('Water Data'!$F$28,0,10*ROW('Water Data'!F147)))</f>
        <v/>
      </c>
      <c r="CA153" s="370" t="str">
        <f ca="1">+IF(OFFSET('Water Data'!$F$29,0,10*ROW('Water Data'!F147))="","",OFFSET('Water Data'!$F$29,0,10*ROW('Water Data'!F147)))</f>
        <v/>
      </c>
      <c r="CB153" s="370" t="str">
        <f ca="1">+IF(OFFSET('Water Data'!$G$27,0,10*ROW('Water Data'!G147))="","",OFFSET('Water Data'!$G$27,0,10*ROW('Water Data'!G147)))</f>
        <v/>
      </c>
      <c r="CC153" s="370" t="str">
        <f ca="1">+IF(OFFSET('Water Data'!$G$28,0,10*ROW('Water Data'!G147))="","",OFFSET('Water Data'!$G$28,0,10*ROW('Water Data'!G147)))</f>
        <v/>
      </c>
      <c r="CD153" s="370" t="str">
        <f ca="1">+IF(OFFSET('Water Data'!$G$29,0,10*ROW('Water Data'!G147))="","",OFFSET('Water Data'!$G$29,0,10*ROW('Water Data'!G147)))</f>
        <v/>
      </c>
      <c r="CE153" s="370" t="str">
        <f ca="1">+IF(OFFSET('Water Data'!$H$27,0,10*ROW('Water Data'!H147))="","",OFFSET('Water Data'!$H$27,0,10*ROW('Water Data'!H147)))</f>
        <v/>
      </c>
      <c r="CF153" s="370" t="str">
        <f ca="1">+IF(OFFSET('Water Data'!$H$28,0,10*ROW('Water Data'!H147))="","",OFFSET('Water Data'!$H$28,0,10*ROW('Water Data'!H147)))</f>
        <v/>
      </c>
      <c r="CG153" s="370" t="str">
        <f ca="1">+IF(OFFSET('Water Data'!$H$29,0,10*ROW('Water Data'!H147))="","",OFFSET('Water Data'!$H$29,0,10*ROW('Water Data'!H147)))</f>
        <v/>
      </c>
      <c r="CH153" s="370" t="str">
        <f ca="1">+IF(OFFSET('Water Data'!$I$27,0,10*ROW('Water Data'!I147))="","",OFFSET('Water Data'!$I$27,0,10*ROW('Water Data'!I147)))</f>
        <v/>
      </c>
      <c r="CI153" s="370" t="str">
        <f ca="1">+IF(OFFSET('Water Data'!$I$28,0,10*ROW('Water Data'!I147))="","",OFFSET('Water Data'!$I$28,0,10*ROW('Water Data'!I147)))</f>
        <v/>
      </c>
      <c r="CJ153" s="370" t="str">
        <f ca="1">+IF(OFFSET('Water Data'!$I$29,0,10*ROW('Water Data'!I147))="","",OFFSET('Water Data'!$I$29,0,10*ROW('Water Data'!I147)))</f>
        <v/>
      </c>
      <c r="CK153" s="370" t="str">
        <f ca="1">+IF(OFFSET('Sanitation Data'!$D$28,0,10*ROW('Sanitation Data'!D147))="","",OFFSET('Sanitation Data'!$D$28,0,10*ROW('Sanitation Data'!D147)))</f>
        <v/>
      </c>
      <c r="CL153" s="370" t="str">
        <f ca="1">+IF(OFFSET('Sanitation Data'!$D$29,0,10*ROW('Sanitation Data'!D147))="","",OFFSET('Sanitation Data'!$D$29,0,10*ROW('Sanitation Data'!D147)))</f>
        <v/>
      </c>
      <c r="CM153" s="370" t="str">
        <f ca="1">+IF(OFFSET('Sanitation Data'!$D$30,0,10*ROW('Sanitation Data'!D147))="","",OFFSET('Sanitation Data'!$D$30,0,10*ROW('Sanitation Data'!D147)))</f>
        <v/>
      </c>
      <c r="CN153" s="370" t="str">
        <f ca="1">+IF(OFFSET('Sanitation Data'!$D$31,0,10*ROW('Sanitation Data'!D147))="","",OFFSET('Sanitation Data'!$D$31,0,10*ROW('Sanitation Data'!D147)))</f>
        <v/>
      </c>
      <c r="CO153" s="370" t="str">
        <f ca="1">+IF(OFFSET('Sanitation Data'!$D$32,0,10*ROW('Sanitation Data'!D147))="","",OFFSET('Sanitation Data'!$D$32,0,10*ROW('Sanitation Data'!D147)))</f>
        <v/>
      </c>
      <c r="CP153" s="370" t="str">
        <f ca="1">+IF(OFFSET('Sanitation Data'!$E$28,0,10*ROW('Sanitation Data'!E147))="","",OFFSET('Sanitation Data'!$E$28,0,10*ROW('Sanitation Data'!E147)))</f>
        <v/>
      </c>
      <c r="CQ153" s="370" t="str">
        <f ca="1">+IF(OFFSET('Sanitation Data'!$E$29,0,10*ROW('Sanitation Data'!E147))="","",OFFSET('Sanitation Data'!$E$29,0,10*ROW('Sanitation Data'!E147)))</f>
        <v/>
      </c>
      <c r="CR153" s="370" t="str">
        <f ca="1">+IF(OFFSET('Sanitation Data'!$E$30,0,10*ROW('Sanitation Data'!E147))="","",OFFSET('Sanitation Data'!$E$30,0,10*ROW('Sanitation Data'!E147)))</f>
        <v/>
      </c>
      <c r="CS153" s="370" t="str">
        <f ca="1">+IF(OFFSET('Sanitation Data'!$E$31,0,10*ROW('Sanitation Data'!E147))="","",OFFSET('Sanitation Data'!$E$31,0,10*ROW('Sanitation Data'!E147)))</f>
        <v/>
      </c>
      <c r="CT153" s="370" t="str">
        <f ca="1">+IF(OFFSET('Sanitation Data'!$E$32,0,10*ROW('Sanitation Data'!E147))="","",OFFSET('Sanitation Data'!$E$32,0,10*ROW('Sanitation Data'!E147)))</f>
        <v/>
      </c>
      <c r="CU153" s="370" t="str">
        <f ca="1">+IF(OFFSET('Sanitation Data'!$F$28,0,10*ROW('Sanitation Data'!F147))="","",OFFSET('Sanitation Data'!$F$28,0,10*ROW('Sanitation Data'!F147)))</f>
        <v/>
      </c>
      <c r="CV153" s="370" t="str">
        <f ca="1">+IF(OFFSET('Sanitation Data'!$F$29,0,10*ROW('Sanitation Data'!F147))="","",OFFSET('Sanitation Data'!$F$29,0,10*ROW('Sanitation Data'!F147)))</f>
        <v/>
      </c>
      <c r="CW153" s="370" t="str">
        <f ca="1">+IF(OFFSET('Sanitation Data'!$F$30,0,10*ROW('Sanitation Data'!F147))="","",OFFSET('Sanitation Data'!$F$30,0,10*ROW('Sanitation Data'!F147)))</f>
        <v/>
      </c>
      <c r="CX153" s="370" t="str">
        <f ca="1">+IF(OFFSET('Sanitation Data'!$F$31,0,10*ROW('Sanitation Data'!F147))="","",OFFSET('Sanitation Data'!$F$31,0,10*ROW('Sanitation Data'!F147)))</f>
        <v/>
      </c>
      <c r="CY153" s="370" t="str">
        <f ca="1">+IF(OFFSET('Sanitation Data'!$F$32,0,10*ROW('Sanitation Data'!F147))="","",OFFSET('Sanitation Data'!$F$32,0,10*ROW('Sanitation Data'!F147)))</f>
        <v/>
      </c>
      <c r="CZ153" s="370" t="str">
        <f ca="1">+IF(OFFSET('Sanitation Data'!$G$28,0,10*ROW('Sanitation Data'!G147))="","",OFFSET('Sanitation Data'!$G$28,0,10*ROW('Sanitation Data'!G147)))</f>
        <v/>
      </c>
      <c r="DA153" s="370" t="str">
        <f ca="1">+IF(OFFSET('Sanitation Data'!$G$29,0,10*ROW('Sanitation Data'!G147))="","",OFFSET('Sanitation Data'!$G$29,0,10*ROW('Sanitation Data'!G147)))</f>
        <v/>
      </c>
      <c r="DB153" s="370" t="str">
        <f ca="1">+IF(OFFSET('Sanitation Data'!$G$30,0,10*ROW('Sanitation Data'!G147))="","",OFFSET('Sanitation Data'!$G$30,0,10*ROW('Sanitation Data'!G147)))</f>
        <v/>
      </c>
      <c r="DC153" s="370" t="str">
        <f ca="1">+IF(OFFSET('Sanitation Data'!$G$31,0,10*ROW('Sanitation Data'!G147))="","",OFFSET('Sanitation Data'!$G$31,0,10*ROW('Sanitation Data'!G147)))</f>
        <v/>
      </c>
      <c r="DD153" s="370" t="str">
        <f ca="1">+IF(OFFSET('Sanitation Data'!$G$32,0,10*ROW('Sanitation Data'!G147))="","",OFFSET('Sanitation Data'!$G$32,0,10*ROW('Sanitation Data'!G147)))</f>
        <v/>
      </c>
      <c r="DE153" s="370" t="str">
        <f ca="1">+IF(OFFSET('Sanitation Data'!$H$28,0,10*ROW('Sanitation Data'!H147))="","",OFFSET('Sanitation Data'!$H$28,0,10*ROW('Sanitation Data'!H147)))</f>
        <v/>
      </c>
      <c r="DF153" s="370" t="str">
        <f ca="1">+IF(OFFSET('Sanitation Data'!$H$29,0,10*ROW('Sanitation Data'!H147))="","",OFFSET('Sanitation Data'!$H$29,0,10*ROW('Sanitation Data'!H147)))</f>
        <v/>
      </c>
      <c r="DG153" s="370" t="str">
        <f ca="1">+IF(OFFSET('Sanitation Data'!$H$30,0,10*ROW('Sanitation Data'!H147))="","",OFFSET('Sanitation Data'!$H$30,0,10*ROW('Sanitation Data'!H147)))</f>
        <v/>
      </c>
      <c r="DH153" s="370" t="str">
        <f ca="1">+IF(OFFSET('Sanitation Data'!$H$31,0,10*ROW('Sanitation Data'!H147))="","",OFFSET('Sanitation Data'!$H$31,0,10*ROW('Sanitation Data'!H147)))</f>
        <v/>
      </c>
      <c r="DI153" s="370" t="str">
        <f ca="1">+IF(OFFSET('Sanitation Data'!$H$32,0,10*ROW('Sanitation Data'!H147))="","",OFFSET('Sanitation Data'!$H$32,0,10*ROW('Sanitation Data'!H147)))</f>
        <v/>
      </c>
      <c r="DJ153" s="370" t="str">
        <f ca="1">+IF(OFFSET('Sanitation Data'!$I$28,0,10*ROW('Sanitation Data'!I147))="","",OFFSET('Sanitation Data'!$I$28,0,10*ROW('Sanitation Data'!I147)))</f>
        <v/>
      </c>
      <c r="DK153" s="370" t="str">
        <f ca="1">+IF(OFFSET('Sanitation Data'!$I$29,0,10*ROW('Sanitation Data'!I147))="","",OFFSET('Sanitation Data'!$I$29,0,10*ROW('Sanitation Data'!I147)))</f>
        <v/>
      </c>
      <c r="DL153" s="370" t="str">
        <f ca="1">+IF(OFFSET('Sanitation Data'!$I$30,0,10*ROW('Sanitation Data'!I147))="","",OFFSET('Sanitation Data'!$I$30,0,10*ROW('Sanitation Data'!I147)))</f>
        <v/>
      </c>
      <c r="DM153" s="370" t="str">
        <f ca="1">+IF(OFFSET('Sanitation Data'!$I$31,0,10*ROW('Sanitation Data'!I147))="","",OFFSET('Sanitation Data'!$I$31,0,10*ROW('Sanitation Data'!I147)))</f>
        <v/>
      </c>
      <c r="DN153" s="370" t="str">
        <f ca="1">+IF(OFFSET('Sanitation Data'!$I$32,0,10*ROW('Sanitation Data'!I147))="","",OFFSET('Sanitation Data'!$I$32,0,10*ROW('Sanitation Data'!I147)))</f>
        <v/>
      </c>
      <c r="DO153" s="370" t="str">
        <f ca="1">+IF(OFFSET('Hygiene Data'!$D$11,0,10*ROW('Hygiene Data'!D147))="","",OFFSET('Hygiene Data'!$D$11,0,10*ROW('Hygiene Data'!D147)))</f>
        <v/>
      </c>
      <c r="DP153" s="370" t="str">
        <f ca="1">+IF(OFFSET('Hygiene Data'!$D$12,0,10*ROW('Hygiene Data'!D147))="","",OFFSET('Hygiene Data'!$D$12,0,10*ROW('Hygiene Data'!D147)))</f>
        <v/>
      </c>
      <c r="DQ153" s="370" t="str">
        <f ca="1">+IF(OFFSET('Hygiene Data'!$D$13,0,10*ROW('Hygiene Data'!D147))="","",OFFSET('Hygiene Data'!$D$13,0,10*ROW('Hygiene Data'!D147)))</f>
        <v/>
      </c>
      <c r="DR153" s="370" t="str">
        <f ca="1">+IF(OFFSET('Hygiene Data'!$E$11,0,10*ROW('Hygiene Data'!E147))="","",OFFSET('Hygiene Data'!$E$11,0,10*ROW('Hygiene Data'!E147)))</f>
        <v/>
      </c>
      <c r="DS153" s="370" t="str">
        <f ca="1">+IF(OFFSET('Hygiene Data'!$E$12,0,10*ROW('Hygiene Data'!E147))="","",OFFSET('Hygiene Data'!$E$12,0,10*ROW('Hygiene Data'!E147)))</f>
        <v/>
      </c>
      <c r="DT153" s="370" t="str">
        <f ca="1">+IF(OFFSET('Hygiene Data'!$E$13,0,10*ROW('Hygiene Data'!E147))="","",OFFSET('Hygiene Data'!$E$13,0,10*ROW('Hygiene Data'!E147)))</f>
        <v/>
      </c>
      <c r="DU153" s="370" t="str">
        <f ca="1">+IF(OFFSET('Hygiene Data'!$F$11,0,10*ROW('Hygiene Data'!F147))="","",OFFSET('Hygiene Data'!$F$11,0,10*ROW('Hygiene Data'!F147)))</f>
        <v/>
      </c>
      <c r="DV153" s="370" t="str">
        <f ca="1">+IF(OFFSET('Hygiene Data'!$F$12,0,10*ROW('Hygiene Data'!F147))="","",OFFSET('Hygiene Data'!$F$12,0,10*ROW('Hygiene Data'!F147)))</f>
        <v/>
      </c>
      <c r="DW153" s="370" t="str">
        <f ca="1">+IF(OFFSET('Hygiene Data'!$F$13,0,10*ROW('Hygiene Data'!F147))="","",OFFSET('Hygiene Data'!$F$13,0,10*ROW('Hygiene Data'!F147)))</f>
        <v/>
      </c>
      <c r="DX153" s="370" t="str">
        <f ca="1">+IF(OFFSET('Hygiene Data'!$G$11,0,10*ROW('Hygiene Data'!G147))="","",OFFSET('Hygiene Data'!$G$11,0,10*ROW('Hygiene Data'!G147)))</f>
        <v/>
      </c>
      <c r="DY153" s="370" t="str">
        <f ca="1">+IF(OFFSET('Hygiene Data'!$G$12,0,10*ROW('Hygiene Data'!G147))="","",OFFSET('Hygiene Data'!$G$12,0,10*ROW('Hygiene Data'!G147)))</f>
        <v/>
      </c>
      <c r="DZ153" s="370" t="str">
        <f ca="1">+IF(OFFSET('Hygiene Data'!$G$13,0,10*ROW('Hygiene Data'!G147))="","",OFFSET('Hygiene Data'!$G$13,0,10*ROW('Hygiene Data'!G147)))</f>
        <v/>
      </c>
      <c r="EA153" s="370" t="str">
        <f ca="1">+IF(OFFSET('Hygiene Data'!$H$11,0,10*ROW('Hygiene Data'!H147))="","",OFFSET('Hygiene Data'!$H$11,0,10*ROW('Hygiene Data'!H147)))</f>
        <v/>
      </c>
      <c r="EB153" s="370" t="str">
        <f ca="1">+IF(OFFSET('Hygiene Data'!$H$12,0,10*ROW('Hygiene Data'!H147))="","",OFFSET('Hygiene Data'!$H$12,0,10*ROW('Hygiene Data'!H147)))</f>
        <v/>
      </c>
      <c r="EC153" s="370" t="str">
        <f ca="1">+IF(OFFSET('Hygiene Data'!$H$13,0,10*ROW('Hygiene Data'!H147))="","",OFFSET('Hygiene Data'!$H$13,0,10*ROW('Hygiene Data'!H147)))</f>
        <v/>
      </c>
      <c r="ED153" s="370" t="str">
        <f ca="1">+IF(OFFSET('Hygiene Data'!$I$11,0,10*ROW('Hygiene Data'!I147))="","",OFFSET('Hygiene Data'!$I$11,0,10*ROW('Hygiene Data'!I147)))</f>
        <v/>
      </c>
      <c r="EE153" s="370" t="str">
        <f ca="1">+IF(OFFSET('Hygiene Data'!$I$12,0,10*ROW('Hygiene Data'!I147))="","",OFFSET('Hygiene Data'!$I$12,0,10*ROW('Hygiene Data'!I147)))</f>
        <v/>
      </c>
      <c r="EF153" s="370" t="str">
        <f ca="1">+IF(OFFSET('Hygiene Data'!$I$13,0,10*ROW('Hygiene Data'!I147))="","",OFFSET('Hygiene Data'!$I$13,0,10*ROW('Hygiene Data'!I147)))</f>
        <v/>
      </c>
    </row>
    <row r="154" spans="1:136" x14ac:dyDescent="0.25">
      <c r="A154" s="479" t="str">
        <f ca="1">+IF(OFFSET('Water Data'!$B$2,0,10*ROW('Water Data'!E148))="","",OFFSET('Water Data'!$B$2,0,10*ROW('Water Data'!E148)))</f>
        <v/>
      </c>
      <c r="B154" s="47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6" t="str">
        <f t="shared" ca="1" si="2"/>
        <v/>
      </c>
      <c r="D154" s="50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0" t="str">
        <f ca="1">+IF(OFFSET('Water Data'!$D$27,0,10*ROW('Water Data'!D148))="","",OFFSET('Water Data'!$D$27,0,10*ROW('Water Data'!D148)))</f>
        <v/>
      </c>
      <c r="BT154" s="370" t="str">
        <f ca="1">+IF(OFFSET('Water Data'!$D$28,0,10*ROW('Water Data'!D148))="","",OFFSET('Water Data'!$D$28,0,10*ROW('Water Data'!D148)))</f>
        <v/>
      </c>
      <c r="BU154" s="370" t="str">
        <f ca="1">+IF(OFFSET('Water Data'!$D$29,0,10*ROW('Water Data'!D148))="","",OFFSET('Water Data'!$D$29,0,10*ROW('Water Data'!D148)))</f>
        <v/>
      </c>
      <c r="BV154" s="370" t="str">
        <f ca="1">+IF(OFFSET('Water Data'!$E$27,0,10*ROW('Water Data'!E148))="","",OFFSET('Water Data'!$E$27,0,10*ROW('Water Data'!E148)))</f>
        <v/>
      </c>
      <c r="BW154" s="370" t="str">
        <f ca="1">+IF(OFFSET('Water Data'!$E$28,0,10*ROW('Water Data'!E148))="","",OFFSET('Water Data'!$E$28,0,10*ROW('Water Data'!E148)))</f>
        <v/>
      </c>
      <c r="BX154" s="370" t="str">
        <f ca="1">+IF(OFFSET('Water Data'!$E$29,0,10*ROW('Water Data'!E148))="","",OFFSET('Water Data'!$E$29,0,10*ROW('Water Data'!E148)))</f>
        <v/>
      </c>
      <c r="BY154" s="370" t="str">
        <f ca="1">+IF(OFFSET('Water Data'!$F$27,0,10*ROW('Water Data'!F148))="","",OFFSET('Water Data'!$F$27,0,10*ROW('Water Data'!F148)))</f>
        <v/>
      </c>
      <c r="BZ154" s="370" t="str">
        <f ca="1">+IF(OFFSET('Water Data'!$F$28,0,10*ROW('Water Data'!F148))="","",OFFSET('Water Data'!$F$28,0,10*ROW('Water Data'!F148)))</f>
        <v/>
      </c>
      <c r="CA154" s="370" t="str">
        <f ca="1">+IF(OFFSET('Water Data'!$F$29,0,10*ROW('Water Data'!F148))="","",OFFSET('Water Data'!$F$29,0,10*ROW('Water Data'!F148)))</f>
        <v/>
      </c>
      <c r="CB154" s="370" t="str">
        <f ca="1">+IF(OFFSET('Water Data'!$G$27,0,10*ROW('Water Data'!G148))="","",OFFSET('Water Data'!$G$27,0,10*ROW('Water Data'!G148)))</f>
        <v/>
      </c>
      <c r="CC154" s="370" t="str">
        <f ca="1">+IF(OFFSET('Water Data'!$G$28,0,10*ROW('Water Data'!G148))="","",OFFSET('Water Data'!$G$28,0,10*ROW('Water Data'!G148)))</f>
        <v/>
      </c>
      <c r="CD154" s="370" t="str">
        <f ca="1">+IF(OFFSET('Water Data'!$G$29,0,10*ROW('Water Data'!G148))="","",OFFSET('Water Data'!$G$29,0,10*ROW('Water Data'!G148)))</f>
        <v/>
      </c>
      <c r="CE154" s="370" t="str">
        <f ca="1">+IF(OFFSET('Water Data'!$H$27,0,10*ROW('Water Data'!H148))="","",OFFSET('Water Data'!$H$27,0,10*ROW('Water Data'!H148)))</f>
        <v/>
      </c>
      <c r="CF154" s="370" t="str">
        <f ca="1">+IF(OFFSET('Water Data'!$H$28,0,10*ROW('Water Data'!H148))="","",OFFSET('Water Data'!$H$28,0,10*ROW('Water Data'!H148)))</f>
        <v/>
      </c>
      <c r="CG154" s="370" t="str">
        <f ca="1">+IF(OFFSET('Water Data'!$H$29,0,10*ROW('Water Data'!H148))="","",OFFSET('Water Data'!$H$29,0,10*ROW('Water Data'!H148)))</f>
        <v/>
      </c>
      <c r="CH154" s="370" t="str">
        <f ca="1">+IF(OFFSET('Water Data'!$I$27,0,10*ROW('Water Data'!I148))="","",OFFSET('Water Data'!$I$27,0,10*ROW('Water Data'!I148)))</f>
        <v/>
      </c>
      <c r="CI154" s="370" t="str">
        <f ca="1">+IF(OFFSET('Water Data'!$I$28,0,10*ROW('Water Data'!I148))="","",OFFSET('Water Data'!$I$28,0,10*ROW('Water Data'!I148)))</f>
        <v/>
      </c>
      <c r="CJ154" s="370" t="str">
        <f ca="1">+IF(OFFSET('Water Data'!$I$29,0,10*ROW('Water Data'!I148))="","",OFFSET('Water Data'!$I$29,0,10*ROW('Water Data'!I148)))</f>
        <v/>
      </c>
      <c r="CK154" s="370" t="str">
        <f ca="1">+IF(OFFSET('Sanitation Data'!$D$28,0,10*ROW('Sanitation Data'!D148))="","",OFFSET('Sanitation Data'!$D$28,0,10*ROW('Sanitation Data'!D148)))</f>
        <v/>
      </c>
      <c r="CL154" s="370" t="str">
        <f ca="1">+IF(OFFSET('Sanitation Data'!$D$29,0,10*ROW('Sanitation Data'!D148))="","",OFFSET('Sanitation Data'!$D$29,0,10*ROW('Sanitation Data'!D148)))</f>
        <v/>
      </c>
      <c r="CM154" s="370" t="str">
        <f ca="1">+IF(OFFSET('Sanitation Data'!$D$30,0,10*ROW('Sanitation Data'!D148))="","",OFFSET('Sanitation Data'!$D$30,0,10*ROW('Sanitation Data'!D148)))</f>
        <v/>
      </c>
      <c r="CN154" s="370" t="str">
        <f ca="1">+IF(OFFSET('Sanitation Data'!$D$31,0,10*ROW('Sanitation Data'!D148))="","",OFFSET('Sanitation Data'!$D$31,0,10*ROW('Sanitation Data'!D148)))</f>
        <v/>
      </c>
      <c r="CO154" s="370" t="str">
        <f ca="1">+IF(OFFSET('Sanitation Data'!$D$32,0,10*ROW('Sanitation Data'!D148))="","",OFFSET('Sanitation Data'!$D$32,0,10*ROW('Sanitation Data'!D148)))</f>
        <v/>
      </c>
      <c r="CP154" s="370" t="str">
        <f ca="1">+IF(OFFSET('Sanitation Data'!$E$28,0,10*ROW('Sanitation Data'!E148))="","",OFFSET('Sanitation Data'!$E$28,0,10*ROW('Sanitation Data'!E148)))</f>
        <v/>
      </c>
      <c r="CQ154" s="370" t="str">
        <f ca="1">+IF(OFFSET('Sanitation Data'!$E$29,0,10*ROW('Sanitation Data'!E148))="","",OFFSET('Sanitation Data'!$E$29,0,10*ROW('Sanitation Data'!E148)))</f>
        <v/>
      </c>
      <c r="CR154" s="370" t="str">
        <f ca="1">+IF(OFFSET('Sanitation Data'!$E$30,0,10*ROW('Sanitation Data'!E148))="","",OFFSET('Sanitation Data'!$E$30,0,10*ROW('Sanitation Data'!E148)))</f>
        <v/>
      </c>
      <c r="CS154" s="370" t="str">
        <f ca="1">+IF(OFFSET('Sanitation Data'!$E$31,0,10*ROW('Sanitation Data'!E148))="","",OFFSET('Sanitation Data'!$E$31,0,10*ROW('Sanitation Data'!E148)))</f>
        <v/>
      </c>
      <c r="CT154" s="370" t="str">
        <f ca="1">+IF(OFFSET('Sanitation Data'!$E$32,0,10*ROW('Sanitation Data'!E148))="","",OFFSET('Sanitation Data'!$E$32,0,10*ROW('Sanitation Data'!E148)))</f>
        <v/>
      </c>
      <c r="CU154" s="370" t="str">
        <f ca="1">+IF(OFFSET('Sanitation Data'!$F$28,0,10*ROW('Sanitation Data'!F148))="","",OFFSET('Sanitation Data'!$F$28,0,10*ROW('Sanitation Data'!F148)))</f>
        <v/>
      </c>
      <c r="CV154" s="370" t="str">
        <f ca="1">+IF(OFFSET('Sanitation Data'!$F$29,0,10*ROW('Sanitation Data'!F148))="","",OFFSET('Sanitation Data'!$F$29,0,10*ROW('Sanitation Data'!F148)))</f>
        <v/>
      </c>
      <c r="CW154" s="370" t="str">
        <f ca="1">+IF(OFFSET('Sanitation Data'!$F$30,0,10*ROW('Sanitation Data'!F148))="","",OFFSET('Sanitation Data'!$F$30,0,10*ROW('Sanitation Data'!F148)))</f>
        <v/>
      </c>
      <c r="CX154" s="370" t="str">
        <f ca="1">+IF(OFFSET('Sanitation Data'!$F$31,0,10*ROW('Sanitation Data'!F148))="","",OFFSET('Sanitation Data'!$F$31,0,10*ROW('Sanitation Data'!F148)))</f>
        <v/>
      </c>
      <c r="CY154" s="370" t="str">
        <f ca="1">+IF(OFFSET('Sanitation Data'!$F$32,0,10*ROW('Sanitation Data'!F148))="","",OFFSET('Sanitation Data'!$F$32,0,10*ROW('Sanitation Data'!F148)))</f>
        <v/>
      </c>
      <c r="CZ154" s="370" t="str">
        <f ca="1">+IF(OFFSET('Sanitation Data'!$G$28,0,10*ROW('Sanitation Data'!G148))="","",OFFSET('Sanitation Data'!$G$28,0,10*ROW('Sanitation Data'!G148)))</f>
        <v/>
      </c>
      <c r="DA154" s="370" t="str">
        <f ca="1">+IF(OFFSET('Sanitation Data'!$G$29,0,10*ROW('Sanitation Data'!G148))="","",OFFSET('Sanitation Data'!$G$29,0,10*ROW('Sanitation Data'!G148)))</f>
        <v/>
      </c>
      <c r="DB154" s="370" t="str">
        <f ca="1">+IF(OFFSET('Sanitation Data'!$G$30,0,10*ROW('Sanitation Data'!G148))="","",OFFSET('Sanitation Data'!$G$30,0,10*ROW('Sanitation Data'!G148)))</f>
        <v/>
      </c>
      <c r="DC154" s="370" t="str">
        <f ca="1">+IF(OFFSET('Sanitation Data'!$G$31,0,10*ROW('Sanitation Data'!G148))="","",OFFSET('Sanitation Data'!$G$31,0,10*ROW('Sanitation Data'!G148)))</f>
        <v/>
      </c>
      <c r="DD154" s="370" t="str">
        <f ca="1">+IF(OFFSET('Sanitation Data'!$G$32,0,10*ROW('Sanitation Data'!G148))="","",OFFSET('Sanitation Data'!$G$32,0,10*ROW('Sanitation Data'!G148)))</f>
        <v/>
      </c>
      <c r="DE154" s="370" t="str">
        <f ca="1">+IF(OFFSET('Sanitation Data'!$H$28,0,10*ROW('Sanitation Data'!H148))="","",OFFSET('Sanitation Data'!$H$28,0,10*ROW('Sanitation Data'!H148)))</f>
        <v/>
      </c>
      <c r="DF154" s="370" t="str">
        <f ca="1">+IF(OFFSET('Sanitation Data'!$H$29,0,10*ROW('Sanitation Data'!H148))="","",OFFSET('Sanitation Data'!$H$29,0,10*ROW('Sanitation Data'!H148)))</f>
        <v/>
      </c>
      <c r="DG154" s="370" t="str">
        <f ca="1">+IF(OFFSET('Sanitation Data'!$H$30,0,10*ROW('Sanitation Data'!H148))="","",OFFSET('Sanitation Data'!$H$30,0,10*ROW('Sanitation Data'!H148)))</f>
        <v/>
      </c>
      <c r="DH154" s="370" t="str">
        <f ca="1">+IF(OFFSET('Sanitation Data'!$H$31,0,10*ROW('Sanitation Data'!H148))="","",OFFSET('Sanitation Data'!$H$31,0,10*ROW('Sanitation Data'!H148)))</f>
        <v/>
      </c>
      <c r="DI154" s="370" t="str">
        <f ca="1">+IF(OFFSET('Sanitation Data'!$H$32,0,10*ROW('Sanitation Data'!H148))="","",OFFSET('Sanitation Data'!$H$32,0,10*ROW('Sanitation Data'!H148)))</f>
        <v/>
      </c>
      <c r="DJ154" s="370" t="str">
        <f ca="1">+IF(OFFSET('Sanitation Data'!$I$28,0,10*ROW('Sanitation Data'!I148))="","",OFFSET('Sanitation Data'!$I$28,0,10*ROW('Sanitation Data'!I148)))</f>
        <v/>
      </c>
      <c r="DK154" s="370" t="str">
        <f ca="1">+IF(OFFSET('Sanitation Data'!$I$29,0,10*ROW('Sanitation Data'!I148))="","",OFFSET('Sanitation Data'!$I$29,0,10*ROW('Sanitation Data'!I148)))</f>
        <v/>
      </c>
      <c r="DL154" s="370" t="str">
        <f ca="1">+IF(OFFSET('Sanitation Data'!$I$30,0,10*ROW('Sanitation Data'!I148))="","",OFFSET('Sanitation Data'!$I$30,0,10*ROW('Sanitation Data'!I148)))</f>
        <v/>
      </c>
      <c r="DM154" s="370" t="str">
        <f ca="1">+IF(OFFSET('Sanitation Data'!$I$31,0,10*ROW('Sanitation Data'!I148))="","",OFFSET('Sanitation Data'!$I$31,0,10*ROW('Sanitation Data'!I148)))</f>
        <v/>
      </c>
      <c r="DN154" s="370" t="str">
        <f ca="1">+IF(OFFSET('Sanitation Data'!$I$32,0,10*ROW('Sanitation Data'!I148))="","",OFFSET('Sanitation Data'!$I$32,0,10*ROW('Sanitation Data'!I148)))</f>
        <v/>
      </c>
      <c r="DO154" s="370" t="str">
        <f ca="1">+IF(OFFSET('Hygiene Data'!$D$11,0,10*ROW('Hygiene Data'!D148))="","",OFFSET('Hygiene Data'!$D$11,0,10*ROW('Hygiene Data'!D148)))</f>
        <v/>
      </c>
      <c r="DP154" s="370" t="str">
        <f ca="1">+IF(OFFSET('Hygiene Data'!$D$12,0,10*ROW('Hygiene Data'!D148))="","",OFFSET('Hygiene Data'!$D$12,0,10*ROW('Hygiene Data'!D148)))</f>
        <v/>
      </c>
      <c r="DQ154" s="370" t="str">
        <f ca="1">+IF(OFFSET('Hygiene Data'!$D$13,0,10*ROW('Hygiene Data'!D148))="","",OFFSET('Hygiene Data'!$D$13,0,10*ROW('Hygiene Data'!D148)))</f>
        <v/>
      </c>
      <c r="DR154" s="370" t="str">
        <f ca="1">+IF(OFFSET('Hygiene Data'!$E$11,0,10*ROW('Hygiene Data'!E148))="","",OFFSET('Hygiene Data'!$E$11,0,10*ROW('Hygiene Data'!E148)))</f>
        <v/>
      </c>
      <c r="DS154" s="370" t="str">
        <f ca="1">+IF(OFFSET('Hygiene Data'!$E$12,0,10*ROW('Hygiene Data'!E148))="","",OFFSET('Hygiene Data'!$E$12,0,10*ROW('Hygiene Data'!E148)))</f>
        <v/>
      </c>
      <c r="DT154" s="370" t="str">
        <f ca="1">+IF(OFFSET('Hygiene Data'!$E$13,0,10*ROW('Hygiene Data'!E148))="","",OFFSET('Hygiene Data'!$E$13,0,10*ROW('Hygiene Data'!E148)))</f>
        <v/>
      </c>
      <c r="DU154" s="370" t="str">
        <f ca="1">+IF(OFFSET('Hygiene Data'!$F$11,0,10*ROW('Hygiene Data'!F148))="","",OFFSET('Hygiene Data'!$F$11,0,10*ROW('Hygiene Data'!F148)))</f>
        <v/>
      </c>
      <c r="DV154" s="370" t="str">
        <f ca="1">+IF(OFFSET('Hygiene Data'!$F$12,0,10*ROW('Hygiene Data'!F148))="","",OFFSET('Hygiene Data'!$F$12,0,10*ROW('Hygiene Data'!F148)))</f>
        <v/>
      </c>
      <c r="DW154" s="370" t="str">
        <f ca="1">+IF(OFFSET('Hygiene Data'!$F$13,0,10*ROW('Hygiene Data'!F148))="","",OFFSET('Hygiene Data'!$F$13,0,10*ROW('Hygiene Data'!F148)))</f>
        <v/>
      </c>
      <c r="DX154" s="370" t="str">
        <f ca="1">+IF(OFFSET('Hygiene Data'!$G$11,0,10*ROW('Hygiene Data'!G148))="","",OFFSET('Hygiene Data'!$G$11,0,10*ROW('Hygiene Data'!G148)))</f>
        <v/>
      </c>
      <c r="DY154" s="370" t="str">
        <f ca="1">+IF(OFFSET('Hygiene Data'!$G$12,0,10*ROW('Hygiene Data'!G148))="","",OFFSET('Hygiene Data'!$G$12,0,10*ROW('Hygiene Data'!G148)))</f>
        <v/>
      </c>
      <c r="DZ154" s="370" t="str">
        <f ca="1">+IF(OFFSET('Hygiene Data'!$G$13,0,10*ROW('Hygiene Data'!G148))="","",OFFSET('Hygiene Data'!$G$13,0,10*ROW('Hygiene Data'!G148)))</f>
        <v/>
      </c>
      <c r="EA154" s="370" t="str">
        <f ca="1">+IF(OFFSET('Hygiene Data'!$H$11,0,10*ROW('Hygiene Data'!H148))="","",OFFSET('Hygiene Data'!$H$11,0,10*ROW('Hygiene Data'!H148)))</f>
        <v/>
      </c>
      <c r="EB154" s="370" t="str">
        <f ca="1">+IF(OFFSET('Hygiene Data'!$H$12,0,10*ROW('Hygiene Data'!H148))="","",OFFSET('Hygiene Data'!$H$12,0,10*ROW('Hygiene Data'!H148)))</f>
        <v/>
      </c>
      <c r="EC154" s="370" t="str">
        <f ca="1">+IF(OFFSET('Hygiene Data'!$H$13,0,10*ROW('Hygiene Data'!H148))="","",OFFSET('Hygiene Data'!$H$13,0,10*ROW('Hygiene Data'!H148)))</f>
        <v/>
      </c>
      <c r="ED154" s="370" t="str">
        <f ca="1">+IF(OFFSET('Hygiene Data'!$I$11,0,10*ROW('Hygiene Data'!I148))="","",OFFSET('Hygiene Data'!$I$11,0,10*ROW('Hygiene Data'!I148)))</f>
        <v/>
      </c>
      <c r="EE154" s="370" t="str">
        <f ca="1">+IF(OFFSET('Hygiene Data'!$I$12,0,10*ROW('Hygiene Data'!I148))="","",OFFSET('Hygiene Data'!$I$12,0,10*ROW('Hygiene Data'!I148)))</f>
        <v/>
      </c>
      <c r="EF154" s="370" t="str">
        <f ca="1">+IF(OFFSET('Hygiene Data'!$I$13,0,10*ROW('Hygiene Data'!I148))="","",OFFSET('Hygiene Data'!$I$13,0,10*ROW('Hygiene Data'!I148)))</f>
        <v/>
      </c>
    </row>
    <row r="155" spans="1:136" x14ac:dyDescent="0.25">
      <c r="A155" s="479" t="str">
        <f ca="1">+IF(OFFSET('Water Data'!$B$2,0,10*ROW('Water Data'!E149))="","",OFFSET('Water Data'!$B$2,0,10*ROW('Water Data'!E149)))</f>
        <v/>
      </c>
      <c r="B155" s="47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6" t="str">
        <f t="shared" ca="1" si="2"/>
        <v/>
      </c>
      <c r="D155" s="50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0" t="str">
        <f ca="1">+IF(OFFSET('Water Data'!$D$27,0,10*ROW('Water Data'!D149))="","",OFFSET('Water Data'!$D$27,0,10*ROW('Water Data'!D149)))</f>
        <v/>
      </c>
      <c r="BT155" s="370" t="str">
        <f ca="1">+IF(OFFSET('Water Data'!$D$28,0,10*ROW('Water Data'!D149))="","",OFFSET('Water Data'!$D$28,0,10*ROW('Water Data'!D149)))</f>
        <v/>
      </c>
      <c r="BU155" s="370" t="str">
        <f ca="1">+IF(OFFSET('Water Data'!$D$29,0,10*ROW('Water Data'!D149))="","",OFFSET('Water Data'!$D$29,0,10*ROW('Water Data'!D149)))</f>
        <v/>
      </c>
      <c r="BV155" s="370" t="str">
        <f ca="1">+IF(OFFSET('Water Data'!$E$27,0,10*ROW('Water Data'!E149))="","",OFFSET('Water Data'!$E$27,0,10*ROW('Water Data'!E149)))</f>
        <v/>
      </c>
      <c r="BW155" s="370" t="str">
        <f ca="1">+IF(OFFSET('Water Data'!$E$28,0,10*ROW('Water Data'!E149))="","",OFFSET('Water Data'!$E$28,0,10*ROW('Water Data'!E149)))</f>
        <v/>
      </c>
      <c r="BX155" s="370" t="str">
        <f ca="1">+IF(OFFSET('Water Data'!$E$29,0,10*ROW('Water Data'!E149))="","",OFFSET('Water Data'!$E$29,0,10*ROW('Water Data'!E149)))</f>
        <v/>
      </c>
      <c r="BY155" s="370" t="str">
        <f ca="1">+IF(OFFSET('Water Data'!$F$27,0,10*ROW('Water Data'!F149))="","",OFFSET('Water Data'!$F$27,0,10*ROW('Water Data'!F149)))</f>
        <v/>
      </c>
      <c r="BZ155" s="370" t="str">
        <f ca="1">+IF(OFFSET('Water Data'!$F$28,0,10*ROW('Water Data'!F149))="","",OFFSET('Water Data'!$F$28,0,10*ROW('Water Data'!F149)))</f>
        <v/>
      </c>
      <c r="CA155" s="370" t="str">
        <f ca="1">+IF(OFFSET('Water Data'!$F$29,0,10*ROW('Water Data'!F149))="","",OFFSET('Water Data'!$F$29,0,10*ROW('Water Data'!F149)))</f>
        <v/>
      </c>
      <c r="CB155" s="370" t="str">
        <f ca="1">+IF(OFFSET('Water Data'!$G$27,0,10*ROW('Water Data'!G149))="","",OFFSET('Water Data'!$G$27,0,10*ROW('Water Data'!G149)))</f>
        <v/>
      </c>
      <c r="CC155" s="370" t="str">
        <f ca="1">+IF(OFFSET('Water Data'!$G$28,0,10*ROW('Water Data'!G149))="","",OFFSET('Water Data'!$G$28,0,10*ROW('Water Data'!G149)))</f>
        <v/>
      </c>
      <c r="CD155" s="370" t="str">
        <f ca="1">+IF(OFFSET('Water Data'!$G$29,0,10*ROW('Water Data'!G149))="","",OFFSET('Water Data'!$G$29,0,10*ROW('Water Data'!G149)))</f>
        <v/>
      </c>
      <c r="CE155" s="370" t="str">
        <f ca="1">+IF(OFFSET('Water Data'!$H$27,0,10*ROW('Water Data'!H149))="","",OFFSET('Water Data'!$H$27,0,10*ROW('Water Data'!H149)))</f>
        <v/>
      </c>
      <c r="CF155" s="370" t="str">
        <f ca="1">+IF(OFFSET('Water Data'!$H$28,0,10*ROW('Water Data'!H149))="","",OFFSET('Water Data'!$H$28,0,10*ROW('Water Data'!H149)))</f>
        <v/>
      </c>
      <c r="CG155" s="370" t="str">
        <f ca="1">+IF(OFFSET('Water Data'!$H$29,0,10*ROW('Water Data'!H149))="","",OFFSET('Water Data'!$H$29,0,10*ROW('Water Data'!H149)))</f>
        <v/>
      </c>
      <c r="CH155" s="370" t="str">
        <f ca="1">+IF(OFFSET('Water Data'!$I$27,0,10*ROW('Water Data'!I149))="","",OFFSET('Water Data'!$I$27,0,10*ROW('Water Data'!I149)))</f>
        <v/>
      </c>
      <c r="CI155" s="370" t="str">
        <f ca="1">+IF(OFFSET('Water Data'!$I$28,0,10*ROW('Water Data'!I149))="","",OFFSET('Water Data'!$I$28,0,10*ROW('Water Data'!I149)))</f>
        <v/>
      </c>
      <c r="CJ155" s="370" t="str">
        <f ca="1">+IF(OFFSET('Water Data'!$I$29,0,10*ROW('Water Data'!I149))="","",OFFSET('Water Data'!$I$29,0,10*ROW('Water Data'!I149)))</f>
        <v/>
      </c>
      <c r="CK155" s="370" t="str">
        <f ca="1">+IF(OFFSET('Sanitation Data'!$D$28,0,10*ROW('Sanitation Data'!D149))="","",OFFSET('Sanitation Data'!$D$28,0,10*ROW('Sanitation Data'!D149)))</f>
        <v/>
      </c>
      <c r="CL155" s="370" t="str">
        <f ca="1">+IF(OFFSET('Sanitation Data'!$D$29,0,10*ROW('Sanitation Data'!D149))="","",OFFSET('Sanitation Data'!$D$29,0,10*ROW('Sanitation Data'!D149)))</f>
        <v/>
      </c>
      <c r="CM155" s="370" t="str">
        <f ca="1">+IF(OFFSET('Sanitation Data'!$D$30,0,10*ROW('Sanitation Data'!D149))="","",OFFSET('Sanitation Data'!$D$30,0,10*ROW('Sanitation Data'!D149)))</f>
        <v/>
      </c>
      <c r="CN155" s="370" t="str">
        <f ca="1">+IF(OFFSET('Sanitation Data'!$D$31,0,10*ROW('Sanitation Data'!D149))="","",OFFSET('Sanitation Data'!$D$31,0,10*ROW('Sanitation Data'!D149)))</f>
        <v/>
      </c>
      <c r="CO155" s="370" t="str">
        <f ca="1">+IF(OFFSET('Sanitation Data'!$D$32,0,10*ROW('Sanitation Data'!D149))="","",OFFSET('Sanitation Data'!$D$32,0,10*ROW('Sanitation Data'!D149)))</f>
        <v/>
      </c>
      <c r="CP155" s="370" t="str">
        <f ca="1">+IF(OFFSET('Sanitation Data'!$E$28,0,10*ROW('Sanitation Data'!E149))="","",OFFSET('Sanitation Data'!$E$28,0,10*ROW('Sanitation Data'!E149)))</f>
        <v/>
      </c>
      <c r="CQ155" s="370" t="str">
        <f ca="1">+IF(OFFSET('Sanitation Data'!$E$29,0,10*ROW('Sanitation Data'!E149))="","",OFFSET('Sanitation Data'!$E$29,0,10*ROW('Sanitation Data'!E149)))</f>
        <v/>
      </c>
      <c r="CR155" s="370" t="str">
        <f ca="1">+IF(OFFSET('Sanitation Data'!$E$30,0,10*ROW('Sanitation Data'!E149))="","",OFFSET('Sanitation Data'!$E$30,0,10*ROW('Sanitation Data'!E149)))</f>
        <v/>
      </c>
      <c r="CS155" s="370" t="str">
        <f ca="1">+IF(OFFSET('Sanitation Data'!$E$31,0,10*ROW('Sanitation Data'!E149))="","",OFFSET('Sanitation Data'!$E$31,0,10*ROW('Sanitation Data'!E149)))</f>
        <v/>
      </c>
      <c r="CT155" s="370" t="str">
        <f ca="1">+IF(OFFSET('Sanitation Data'!$E$32,0,10*ROW('Sanitation Data'!E149))="","",OFFSET('Sanitation Data'!$E$32,0,10*ROW('Sanitation Data'!E149)))</f>
        <v/>
      </c>
      <c r="CU155" s="370" t="str">
        <f ca="1">+IF(OFFSET('Sanitation Data'!$F$28,0,10*ROW('Sanitation Data'!F149))="","",OFFSET('Sanitation Data'!$F$28,0,10*ROW('Sanitation Data'!F149)))</f>
        <v/>
      </c>
      <c r="CV155" s="370" t="str">
        <f ca="1">+IF(OFFSET('Sanitation Data'!$F$29,0,10*ROW('Sanitation Data'!F149))="","",OFFSET('Sanitation Data'!$F$29,0,10*ROW('Sanitation Data'!F149)))</f>
        <v/>
      </c>
      <c r="CW155" s="370" t="str">
        <f ca="1">+IF(OFFSET('Sanitation Data'!$F$30,0,10*ROW('Sanitation Data'!F149))="","",OFFSET('Sanitation Data'!$F$30,0,10*ROW('Sanitation Data'!F149)))</f>
        <v/>
      </c>
      <c r="CX155" s="370" t="str">
        <f ca="1">+IF(OFFSET('Sanitation Data'!$F$31,0,10*ROW('Sanitation Data'!F149))="","",OFFSET('Sanitation Data'!$F$31,0,10*ROW('Sanitation Data'!F149)))</f>
        <v/>
      </c>
      <c r="CY155" s="370" t="str">
        <f ca="1">+IF(OFFSET('Sanitation Data'!$F$32,0,10*ROW('Sanitation Data'!F149))="","",OFFSET('Sanitation Data'!$F$32,0,10*ROW('Sanitation Data'!F149)))</f>
        <v/>
      </c>
      <c r="CZ155" s="370" t="str">
        <f ca="1">+IF(OFFSET('Sanitation Data'!$G$28,0,10*ROW('Sanitation Data'!G149))="","",OFFSET('Sanitation Data'!$G$28,0,10*ROW('Sanitation Data'!G149)))</f>
        <v/>
      </c>
      <c r="DA155" s="370" t="str">
        <f ca="1">+IF(OFFSET('Sanitation Data'!$G$29,0,10*ROW('Sanitation Data'!G149))="","",OFFSET('Sanitation Data'!$G$29,0,10*ROW('Sanitation Data'!G149)))</f>
        <v/>
      </c>
      <c r="DB155" s="370" t="str">
        <f ca="1">+IF(OFFSET('Sanitation Data'!$G$30,0,10*ROW('Sanitation Data'!G149))="","",OFFSET('Sanitation Data'!$G$30,0,10*ROW('Sanitation Data'!G149)))</f>
        <v/>
      </c>
      <c r="DC155" s="370" t="str">
        <f ca="1">+IF(OFFSET('Sanitation Data'!$G$31,0,10*ROW('Sanitation Data'!G149))="","",OFFSET('Sanitation Data'!$G$31,0,10*ROW('Sanitation Data'!G149)))</f>
        <v/>
      </c>
      <c r="DD155" s="370" t="str">
        <f ca="1">+IF(OFFSET('Sanitation Data'!$G$32,0,10*ROW('Sanitation Data'!G149))="","",OFFSET('Sanitation Data'!$G$32,0,10*ROW('Sanitation Data'!G149)))</f>
        <v/>
      </c>
      <c r="DE155" s="370" t="str">
        <f ca="1">+IF(OFFSET('Sanitation Data'!$H$28,0,10*ROW('Sanitation Data'!H149))="","",OFFSET('Sanitation Data'!$H$28,0,10*ROW('Sanitation Data'!H149)))</f>
        <v/>
      </c>
      <c r="DF155" s="370" t="str">
        <f ca="1">+IF(OFFSET('Sanitation Data'!$H$29,0,10*ROW('Sanitation Data'!H149))="","",OFFSET('Sanitation Data'!$H$29,0,10*ROW('Sanitation Data'!H149)))</f>
        <v/>
      </c>
      <c r="DG155" s="370" t="str">
        <f ca="1">+IF(OFFSET('Sanitation Data'!$H$30,0,10*ROW('Sanitation Data'!H149))="","",OFFSET('Sanitation Data'!$H$30,0,10*ROW('Sanitation Data'!H149)))</f>
        <v/>
      </c>
      <c r="DH155" s="370" t="str">
        <f ca="1">+IF(OFFSET('Sanitation Data'!$H$31,0,10*ROW('Sanitation Data'!H149))="","",OFFSET('Sanitation Data'!$H$31,0,10*ROW('Sanitation Data'!H149)))</f>
        <v/>
      </c>
      <c r="DI155" s="370" t="str">
        <f ca="1">+IF(OFFSET('Sanitation Data'!$H$32,0,10*ROW('Sanitation Data'!H149))="","",OFFSET('Sanitation Data'!$H$32,0,10*ROW('Sanitation Data'!H149)))</f>
        <v/>
      </c>
      <c r="DJ155" s="370" t="str">
        <f ca="1">+IF(OFFSET('Sanitation Data'!$I$28,0,10*ROW('Sanitation Data'!I149))="","",OFFSET('Sanitation Data'!$I$28,0,10*ROW('Sanitation Data'!I149)))</f>
        <v/>
      </c>
      <c r="DK155" s="370" t="str">
        <f ca="1">+IF(OFFSET('Sanitation Data'!$I$29,0,10*ROW('Sanitation Data'!I149))="","",OFFSET('Sanitation Data'!$I$29,0,10*ROW('Sanitation Data'!I149)))</f>
        <v/>
      </c>
      <c r="DL155" s="370" t="str">
        <f ca="1">+IF(OFFSET('Sanitation Data'!$I$30,0,10*ROW('Sanitation Data'!I149))="","",OFFSET('Sanitation Data'!$I$30,0,10*ROW('Sanitation Data'!I149)))</f>
        <v/>
      </c>
      <c r="DM155" s="370" t="str">
        <f ca="1">+IF(OFFSET('Sanitation Data'!$I$31,0,10*ROW('Sanitation Data'!I149))="","",OFFSET('Sanitation Data'!$I$31,0,10*ROW('Sanitation Data'!I149)))</f>
        <v/>
      </c>
      <c r="DN155" s="370" t="str">
        <f ca="1">+IF(OFFSET('Sanitation Data'!$I$32,0,10*ROW('Sanitation Data'!I149))="","",OFFSET('Sanitation Data'!$I$32,0,10*ROW('Sanitation Data'!I149)))</f>
        <v/>
      </c>
      <c r="DO155" s="370" t="str">
        <f ca="1">+IF(OFFSET('Hygiene Data'!$D$11,0,10*ROW('Hygiene Data'!D149))="","",OFFSET('Hygiene Data'!$D$11,0,10*ROW('Hygiene Data'!D149)))</f>
        <v/>
      </c>
      <c r="DP155" s="370" t="str">
        <f ca="1">+IF(OFFSET('Hygiene Data'!$D$12,0,10*ROW('Hygiene Data'!D149))="","",OFFSET('Hygiene Data'!$D$12,0,10*ROW('Hygiene Data'!D149)))</f>
        <v/>
      </c>
      <c r="DQ155" s="370" t="str">
        <f ca="1">+IF(OFFSET('Hygiene Data'!$D$13,0,10*ROW('Hygiene Data'!D149))="","",OFFSET('Hygiene Data'!$D$13,0,10*ROW('Hygiene Data'!D149)))</f>
        <v/>
      </c>
      <c r="DR155" s="370" t="str">
        <f ca="1">+IF(OFFSET('Hygiene Data'!$E$11,0,10*ROW('Hygiene Data'!E149))="","",OFFSET('Hygiene Data'!$E$11,0,10*ROW('Hygiene Data'!E149)))</f>
        <v/>
      </c>
      <c r="DS155" s="370" t="str">
        <f ca="1">+IF(OFFSET('Hygiene Data'!$E$12,0,10*ROW('Hygiene Data'!E149))="","",OFFSET('Hygiene Data'!$E$12,0,10*ROW('Hygiene Data'!E149)))</f>
        <v/>
      </c>
      <c r="DT155" s="370" t="str">
        <f ca="1">+IF(OFFSET('Hygiene Data'!$E$13,0,10*ROW('Hygiene Data'!E149))="","",OFFSET('Hygiene Data'!$E$13,0,10*ROW('Hygiene Data'!E149)))</f>
        <v/>
      </c>
      <c r="DU155" s="370" t="str">
        <f ca="1">+IF(OFFSET('Hygiene Data'!$F$11,0,10*ROW('Hygiene Data'!F149))="","",OFFSET('Hygiene Data'!$F$11,0,10*ROW('Hygiene Data'!F149)))</f>
        <v/>
      </c>
      <c r="DV155" s="370" t="str">
        <f ca="1">+IF(OFFSET('Hygiene Data'!$F$12,0,10*ROW('Hygiene Data'!F149))="","",OFFSET('Hygiene Data'!$F$12,0,10*ROW('Hygiene Data'!F149)))</f>
        <v/>
      </c>
      <c r="DW155" s="370" t="str">
        <f ca="1">+IF(OFFSET('Hygiene Data'!$F$13,0,10*ROW('Hygiene Data'!F149))="","",OFFSET('Hygiene Data'!$F$13,0,10*ROW('Hygiene Data'!F149)))</f>
        <v/>
      </c>
      <c r="DX155" s="370" t="str">
        <f ca="1">+IF(OFFSET('Hygiene Data'!$G$11,0,10*ROW('Hygiene Data'!G149))="","",OFFSET('Hygiene Data'!$G$11,0,10*ROW('Hygiene Data'!G149)))</f>
        <v/>
      </c>
      <c r="DY155" s="370" t="str">
        <f ca="1">+IF(OFFSET('Hygiene Data'!$G$12,0,10*ROW('Hygiene Data'!G149))="","",OFFSET('Hygiene Data'!$G$12,0,10*ROW('Hygiene Data'!G149)))</f>
        <v/>
      </c>
      <c r="DZ155" s="370" t="str">
        <f ca="1">+IF(OFFSET('Hygiene Data'!$G$13,0,10*ROW('Hygiene Data'!G149))="","",OFFSET('Hygiene Data'!$G$13,0,10*ROW('Hygiene Data'!G149)))</f>
        <v/>
      </c>
      <c r="EA155" s="370" t="str">
        <f ca="1">+IF(OFFSET('Hygiene Data'!$H$11,0,10*ROW('Hygiene Data'!H149))="","",OFFSET('Hygiene Data'!$H$11,0,10*ROW('Hygiene Data'!H149)))</f>
        <v/>
      </c>
      <c r="EB155" s="370" t="str">
        <f ca="1">+IF(OFFSET('Hygiene Data'!$H$12,0,10*ROW('Hygiene Data'!H149))="","",OFFSET('Hygiene Data'!$H$12,0,10*ROW('Hygiene Data'!H149)))</f>
        <v/>
      </c>
      <c r="EC155" s="370" t="str">
        <f ca="1">+IF(OFFSET('Hygiene Data'!$H$13,0,10*ROW('Hygiene Data'!H149))="","",OFFSET('Hygiene Data'!$H$13,0,10*ROW('Hygiene Data'!H149)))</f>
        <v/>
      </c>
      <c r="ED155" s="370" t="str">
        <f ca="1">+IF(OFFSET('Hygiene Data'!$I$11,0,10*ROW('Hygiene Data'!I149))="","",OFFSET('Hygiene Data'!$I$11,0,10*ROW('Hygiene Data'!I149)))</f>
        <v/>
      </c>
      <c r="EE155" s="370" t="str">
        <f ca="1">+IF(OFFSET('Hygiene Data'!$I$12,0,10*ROW('Hygiene Data'!I149))="","",OFFSET('Hygiene Data'!$I$12,0,10*ROW('Hygiene Data'!I149)))</f>
        <v/>
      </c>
      <c r="EF155" s="370" t="str">
        <f ca="1">+IF(OFFSET('Hygiene Data'!$I$13,0,10*ROW('Hygiene Data'!I149))="","",OFFSET('Hygiene Data'!$I$13,0,10*ROW('Hygiene Data'!I149)))</f>
        <v/>
      </c>
    </row>
    <row r="156" spans="1:136" x14ac:dyDescent="0.25">
      <c r="A156" s="479" t="str">
        <f ca="1">+IF(OFFSET('Water Data'!$B$2,0,10*ROW('Water Data'!E150))="","",OFFSET('Water Data'!$B$2,0,10*ROW('Water Data'!E150)))</f>
        <v/>
      </c>
      <c r="B156" s="47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6" t="str">
        <f t="shared" ca="1" si="2"/>
        <v/>
      </c>
      <c r="D156" s="50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0" t="str">
        <f ca="1">+IF(OFFSET('Water Data'!$D$27,0,10*ROW('Water Data'!D150))="","",OFFSET('Water Data'!$D$27,0,10*ROW('Water Data'!D150)))</f>
        <v/>
      </c>
      <c r="BT156" s="370" t="str">
        <f ca="1">+IF(OFFSET('Water Data'!$D$28,0,10*ROW('Water Data'!D150))="","",OFFSET('Water Data'!$D$28,0,10*ROW('Water Data'!D150)))</f>
        <v/>
      </c>
      <c r="BU156" s="370" t="str">
        <f ca="1">+IF(OFFSET('Water Data'!$D$29,0,10*ROW('Water Data'!D150))="","",OFFSET('Water Data'!$D$29,0,10*ROW('Water Data'!D150)))</f>
        <v/>
      </c>
      <c r="BV156" s="370" t="str">
        <f ca="1">+IF(OFFSET('Water Data'!$E$27,0,10*ROW('Water Data'!E150))="","",OFFSET('Water Data'!$E$27,0,10*ROW('Water Data'!E150)))</f>
        <v/>
      </c>
      <c r="BW156" s="370" t="str">
        <f ca="1">+IF(OFFSET('Water Data'!$E$28,0,10*ROW('Water Data'!E150))="","",OFFSET('Water Data'!$E$28,0,10*ROW('Water Data'!E150)))</f>
        <v/>
      </c>
      <c r="BX156" s="370" t="str">
        <f ca="1">+IF(OFFSET('Water Data'!$E$29,0,10*ROW('Water Data'!E150))="","",OFFSET('Water Data'!$E$29,0,10*ROW('Water Data'!E150)))</f>
        <v/>
      </c>
      <c r="BY156" s="370" t="str">
        <f ca="1">+IF(OFFSET('Water Data'!$F$27,0,10*ROW('Water Data'!F150))="","",OFFSET('Water Data'!$F$27,0,10*ROW('Water Data'!F150)))</f>
        <v/>
      </c>
      <c r="BZ156" s="370" t="str">
        <f ca="1">+IF(OFFSET('Water Data'!$F$28,0,10*ROW('Water Data'!F150))="","",OFFSET('Water Data'!$F$28,0,10*ROW('Water Data'!F150)))</f>
        <v/>
      </c>
      <c r="CA156" s="370" t="str">
        <f ca="1">+IF(OFFSET('Water Data'!$F$29,0,10*ROW('Water Data'!F150))="","",OFFSET('Water Data'!$F$29,0,10*ROW('Water Data'!F150)))</f>
        <v/>
      </c>
      <c r="CB156" s="370" t="str">
        <f ca="1">+IF(OFFSET('Water Data'!$G$27,0,10*ROW('Water Data'!G150))="","",OFFSET('Water Data'!$G$27,0,10*ROW('Water Data'!G150)))</f>
        <v/>
      </c>
      <c r="CC156" s="370" t="str">
        <f ca="1">+IF(OFFSET('Water Data'!$G$28,0,10*ROW('Water Data'!G150))="","",OFFSET('Water Data'!$G$28,0,10*ROW('Water Data'!G150)))</f>
        <v/>
      </c>
      <c r="CD156" s="370" t="str">
        <f ca="1">+IF(OFFSET('Water Data'!$G$29,0,10*ROW('Water Data'!G150))="","",OFFSET('Water Data'!$G$29,0,10*ROW('Water Data'!G150)))</f>
        <v/>
      </c>
      <c r="CE156" s="370" t="str">
        <f ca="1">+IF(OFFSET('Water Data'!$H$27,0,10*ROW('Water Data'!H150))="","",OFFSET('Water Data'!$H$27,0,10*ROW('Water Data'!H150)))</f>
        <v/>
      </c>
      <c r="CF156" s="370" t="str">
        <f ca="1">+IF(OFFSET('Water Data'!$H$28,0,10*ROW('Water Data'!H150))="","",OFFSET('Water Data'!$H$28,0,10*ROW('Water Data'!H150)))</f>
        <v/>
      </c>
      <c r="CG156" s="370" t="str">
        <f ca="1">+IF(OFFSET('Water Data'!$H$29,0,10*ROW('Water Data'!H150))="","",OFFSET('Water Data'!$H$29,0,10*ROW('Water Data'!H150)))</f>
        <v/>
      </c>
      <c r="CH156" s="370" t="str">
        <f ca="1">+IF(OFFSET('Water Data'!$I$27,0,10*ROW('Water Data'!I150))="","",OFFSET('Water Data'!$I$27,0,10*ROW('Water Data'!I150)))</f>
        <v/>
      </c>
      <c r="CI156" s="370" t="str">
        <f ca="1">+IF(OFFSET('Water Data'!$I$28,0,10*ROW('Water Data'!I150))="","",OFFSET('Water Data'!$I$28,0,10*ROW('Water Data'!I150)))</f>
        <v/>
      </c>
      <c r="CJ156" s="370" t="str">
        <f ca="1">+IF(OFFSET('Water Data'!$I$29,0,10*ROW('Water Data'!I150))="","",OFFSET('Water Data'!$I$29,0,10*ROW('Water Data'!I150)))</f>
        <v/>
      </c>
      <c r="CK156" s="370" t="str">
        <f ca="1">+IF(OFFSET('Sanitation Data'!$D$28,0,10*ROW('Sanitation Data'!D150))="","",OFFSET('Sanitation Data'!$D$28,0,10*ROW('Sanitation Data'!D150)))</f>
        <v/>
      </c>
      <c r="CL156" s="370" t="str">
        <f ca="1">+IF(OFFSET('Sanitation Data'!$D$29,0,10*ROW('Sanitation Data'!D150))="","",OFFSET('Sanitation Data'!$D$29,0,10*ROW('Sanitation Data'!D150)))</f>
        <v/>
      </c>
      <c r="CM156" s="370" t="str">
        <f ca="1">+IF(OFFSET('Sanitation Data'!$D$30,0,10*ROW('Sanitation Data'!D150))="","",OFFSET('Sanitation Data'!$D$30,0,10*ROW('Sanitation Data'!D150)))</f>
        <v/>
      </c>
      <c r="CN156" s="370" t="str">
        <f ca="1">+IF(OFFSET('Sanitation Data'!$D$31,0,10*ROW('Sanitation Data'!D150))="","",OFFSET('Sanitation Data'!$D$31,0,10*ROW('Sanitation Data'!D150)))</f>
        <v/>
      </c>
      <c r="CO156" s="370" t="str">
        <f ca="1">+IF(OFFSET('Sanitation Data'!$D$32,0,10*ROW('Sanitation Data'!D150))="","",OFFSET('Sanitation Data'!$D$32,0,10*ROW('Sanitation Data'!D150)))</f>
        <v/>
      </c>
      <c r="CP156" s="370" t="str">
        <f ca="1">+IF(OFFSET('Sanitation Data'!$E$28,0,10*ROW('Sanitation Data'!E150))="","",OFFSET('Sanitation Data'!$E$28,0,10*ROW('Sanitation Data'!E150)))</f>
        <v/>
      </c>
      <c r="CQ156" s="370" t="str">
        <f ca="1">+IF(OFFSET('Sanitation Data'!$E$29,0,10*ROW('Sanitation Data'!E150))="","",OFFSET('Sanitation Data'!$E$29,0,10*ROW('Sanitation Data'!E150)))</f>
        <v/>
      </c>
      <c r="CR156" s="370" t="str">
        <f ca="1">+IF(OFFSET('Sanitation Data'!$E$30,0,10*ROW('Sanitation Data'!E150))="","",OFFSET('Sanitation Data'!$E$30,0,10*ROW('Sanitation Data'!E150)))</f>
        <v/>
      </c>
      <c r="CS156" s="370" t="str">
        <f ca="1">+IF(OFFSET('Sanitation Data'!$E$31,0,10*ROW('Sanitation Data'!E150))="","",OFFSET('Sanitation Data'!$E$31,0,10*ROW('Sanitation Data'!E150)))</f>
        <v/>
      </c>
      <c r="CT156" s="370" t="str">
        <f ca="1">+IF(OFFSET('Sanitation Data'!$E$32,0,10*ROW('Sanitation Data'!E150))="","",OFFSET('Sanitation Data'!$E$32,0,10*ROW('Sanitation Data'!E150)))</f>
        <v/>
      </c>
      <c r="CU156" s="370" t="str">
        <f ca="1">+IF(OFFSET('Sanitation Data'!$F$28,0,10*ROW('Sanitation Data'!F150))="","",OFFSET('Sanitation Data'!$F$28,0,10*ROW('Sanitation Data'!F150)))</f>
        <v/>
      </c>
      <c r="CV156" s="370" t="str">
        <f ca="1">+IF(OFFSET('Sanitation Data'!$F$29,0,10*ROW('Sanitation Data'!F150))="","",OFFSET('Sanitation Data'!$F$29,0,10*ROW('Sanitation Data'!F150)))</f>
        <v/>
      </c>
      <c r="CW156" s="370" t="str">
        <f ca="1">+IF(OFFSET('Sanitation Data'!$F$30,0,10*ROW('Sanitation Data'!F150))="","",OFFSET('Sanitation Data'!$F$30,0,10*ROW('Sanitation Data'!F150)))</f>
        <v/>
      </c>
      <c r="CX156" s="370" t="str">
        <f ca="1">+IF(OFFSET('Sanitation Data'!$F$31,0,10*ROW('Sanitation Data'!F150))="","",OFFSET('Sanitation Data'!$F$31,0,10*ROW('Sanitation Data'!F150)))</f>
        <v/>
      </c>
      <c r="CY156" s="370" t="str">
        <f ca="1">+IF(OFFSET('Sanitation Data'!$F$32,0,10*ROW('Sanitation Data'!F150))="","",OFFSET('Sanitation Data'!$F$32,0,10*ROW('Sanitation Data'!F150)))</f>
        <v/>
      </c>
      <c r="CZ156" s="370" t="str">
        <f ca="1">+IF(OFFSET('Sanitation Data'!$G$28,0,10*ROW('Sanitation Data'!G150))="","",OFFSET('Sanitation Data'!$G$28,0,10*ROW('Sanitation Data'!G150)))</f>
        <v/>
      </c>
      <c r="DA156" s="370" t="str">
        <f ca="1">+IF(OFFSET('Sanitation Data'!$G$29,0,10*ROW('Sanitation Data'!G150))="","",OFFSET('Sanitation Data'!$G$29,0,10*ROW('Sanitation Data'!G150)))</f>
        <v/>
      </c>
      <c r="DB156" s="370" t="str">
        <f ca="1">+IF(OFFSET('Sanitation Data'!$G$30,0,10*ROW('Sanitation Data'!G150))="","",OFFSET('Sanitation Data'!$G$30,0,10*ROW('Sanitation Data'!G150)))</f>
        <v/>
      </c>
      <c r="DC156" s="370" t="str">
        <f ca="1">+IF(OFFSET('Sanitation Data'!$G$31,0,10*ROW('Sanitation Data'!G150))="","",OFFSET('Sanitation Data'!$G$31,0,10*ROW('Sanitation Data'!G150)))</f>
        <v/>
      </c>
      <c r="DD156" s="370" t="str">
        <f ca="1">+IF(OFFSET('Sanitation Data'!$G$32,0,10*ROW('Sanitation Data'!G150))="","",OFFSET('Sanitation Data'!$G$32,0,10*ROW('Sanitation Data'!G150)))</f>
        <v/>
      </c>
      <c r="DE156" s="370" t="str">
        <f ca="1">+IF(OFFSET('Sanitation Data'!$H$28,0,10*ROW('Sanitation Data'!H150))="","",OFFSET('Sanitation Data'!$H$28,0,10*ROW('Sanitation Data'!H150)))</f>
        <v/>
      </c>
      <c r="DF156" s="370" t="str">
        <f ca="1">+IF(OFFSET('Sanitation Data'!$H$29,0,10*ROW('Sanitation Data'!H150))="","",OFFSET('Sanitation Data'!$H$29,0,10*ROW('Sanitation Data'!H150)))</f>
        <v/>
      </c>
      <c r="DG156" s="370" t="str">
        <f ca="1">+IF(OFFSET('Sanitation Data'!$H$30,0,10*ROW('Sanitation Data'!H150))="","",OFFSET('Sanitation Data'!$H$30,0,10*ROW('Sanitation Data'!H150)))</f>
        <v/>
      </c>
      <c r="DH156" s="370" t="str">
        <f ca="1">+IF(OFFSET('Sanitation Data'!$H$31,0,10*ROW('Sanitation Data'!H150))="","",OFFSET('Sanitation Data'!$H$31,0,10*ROW('Sanitation Data'!H150)))</f>
        <v/>
      </c>
      <c r="DI156" s="370" t="str">
        <f ca="1">+IF(OFFSET('Sanitation Data'!$H$32,0,10*ROW('Sanitation Data'!H150))="","",OFFSET('Sanitation Data'!$H$32,0,10*ROW('Sanitation Data'!H150)))</f>
        <v/>
      </c>
      <c r="DJ156" s="370" t="str">
        <f ca="1">+IF(OFFSET('Sanitation Data'!$I$28,0,10*ROW('Sanitation Data'!I150))="","",OFFSET('Sanitation Data'!$I$28,0,10*ROW('Sanitation Data'!I150)))</f>
        <v/>
      </c>
      <c r="DK156" s="370" t="str">
        <f ca="1">+IF(OFFSET('Sanitation Data'!$I$29,0,10*ROW('Sanitation Data'!I150))="","",OFFSET('Sanitation Data'!$I$29,0,10*ROW('Sanitation Data'!I150)))</f>
        <v/>
      </c>
      <c r="DL156" s="370" t="str">
        <f ca="1">+IF(OFFSET('Sanitation Data'!$I$30,0,10*ROW('Sanitation Data'!I150))="","",OFFSET('Sanitation Data'!$I$30,0,10*ROW('Sanitation Data'!I150)))</f>
        <v/>
      </c>
      <c r="DM156" s="370" t="str">
        <f ca="1">+IF(OFFSET('Sanitation Data'!$I$31,0,10*ROW('Sanitation Data'!I150))="","",OFFSET('Sanitation Data'!$I$31,0,10*ROW('Sanitation Data'!I150)))</f>
        <v/>
      </c>
      <c r="DN156" s="370" t="str">
        <f ca="1">+IF(OFFSET('Sanitation Data'!$I$32,0,10*ROW('Sanitation Data'!I150))="","",OFFSET('Sanitation Data'!$I$32,0,10*ROW('Sanitation Data'!I150)))</f>
        <v/>
      </c>
      <c r="DO156" s="370" t="str">
        <f ca="1">+IF(OFFSET('Hygiene Data'!$D$11,0,10*ROW('Hygiene Data'!D150))="","",OFFSET('Hygiene Data'!$D$11,0,10*ROW('Hygiene Data'!D150)))</f>
        <v/>
      </c>
      <c r="DP156" s="370" t="str">
        <f ca="1">+IF(OFFSET('Hygiene Data'!$D$12,0,10*ROW('Hygiene Data'!D150))="","",OFFSET('Hygiene Data'!$D$12,0,10*ROW('Hygiene Data'!D150)))</f>
        <v/>
      </c>
      <c r="DQ156" s="370" t="str">
        <f ca="1">+IF(OFFSET('Hygiene Data'!$D$13,0,10*ROW('Hygiene Data'!D150))="","",OFFSET('Hygiene Data'!$D$13,0,10*ROW('Hygiene Data'!D150)))</f>
        <v/>
      </c>
      <c r="DR156" s="370" t="str">
        <f ca="1">+IF(OFFSET('Hygiene Data'!$E$11,0,10*ROW('Hygiene Data'!E150))="","",OFFSET('Hygiene Data'!$E$11,0,10*ROW('Hygiene Data'!E150)))</f>
        <v/>
      </c>
      <c r="DS156" s="370" t="str">
        <f ca="1">+IF(OFFSET('Hygiene Data'!$E$12,0,10*ROW('Hygiene Data'!E150))="","",OFFSET('Hygiene Data'!$E$12,0,10*ROW('Hygiene Data'!E150)))</f>
        <v/>
      </c>
      <c r="DT156" s="370" t="str">
        <f ca="1">+IF(OFFSET('Hygiene Data'!$E$13,0,10*ROW('Hygiene Data'!E150))="","",OFFSET('Hygiene Data'!$E$13,0,10*ROW('Hygiene Data'!E150)))</f>
        <v/>
      </c>
      <c r="DU156" s="370" t="str">
        <f ca="1">+IF(OFFSET('Hygiene Data'!$F$11,0,10*ROW('Hygiene Data'!F150))="","",OFFSET('Hygiene Data'!$F$11,0,10*ROW('Hygiene Data'!F150)))</f>
        <v/>
      </c>
      <c r="DV156" s="370" t="str">
        <f ca="1">+IF(OFFSET('Hygiene Data'!$F$12,0,10*ROW('Hygiene Data'!F150))="","",OFFSET('Hygiene Data'!$F$12,0,10*ROW('Hygiene Data'!F150)))</f>
        <v/>
      </c>
      <c r="DW156" s="370" t="str">
        <f ca="1">+IF(OFFSET('Hygiene Data'!$F$13,0,10*ROW('Hygiene Data'!F150))="","",OFFSET('Hygiene Data'!$F$13,0,10*ROW('Hygiene Data'!F150)))</f>
        <v/>
      </c>
      <c r="DX156" s="370" t="str">
        <f ca="1">+IF(OFFSET('Hygiene Data'!$G$11,0,10*ROW('Hygiene Data'!G150))="","",OFFSET('Hygiene Data'!$G$11,0,10*ROW('Hygiene Data'!G150)))</f>
        <v/>
      </c>
      <c r="DY156" s="370" t="str">
        <f ca="1">+IF(OFFSET('Hygiene Data'!$G$12,0,10*ROW('Hygiene Data'!G150))="","",OFFSET('Hygiene Data'!$G$12,0,10*ROW('Hygiene Data'!G150)))</f>
        <v/>
      </c>
      <c r="DZ156" s="370" t="str">
        <f ca="1">+IF(OFFSET('Hygiene Data'!$G$13,0,10*ROW('Hygiene Data'!G150))="","",OFFSET('Hygiene Data'!$G$13,0,10*ROW('Hygiene Data'!G150)))</f>
        <v/>
      </c>
      <c r="EA156" s="370" t="str">
        <f ca="1">+IF(OFFSET('Hygiene Data'!$H$11,0,10*ROW('Hygiene Data'!H150))="","",OFFSET('Hygiene Data'!$H$11,0,10*ROW('Hygiene Data'!H150)))</f>
        <v/>
      </c>
      <c r="EB156" s="370" t="str">
        <f ca="1">+IF(OFFSET('Hygiene Data'!$H$12,0,10*ROW('Hygiene Data'!H150))="","",OFFSET('Hygiene Data'!$H$12,0,10*ROW('Hygiene Data'!H150)))</f>
        <v/>
      </c>
      <c r="EC156" s="370" t="str">
        <f ca="1">+IF(OFFSET('Hygiene Data'!$H$13,0,10*ROW('Hygiene Data'!H150))="","",OFFSET('Hygiene Data'!$H$13,0,10*ROW('Hygiene Data'!H150)))</f>
        <v/>
      </c>
      <c r="ED156" s="370" t="str">
        <f ca="1">+IF(OFFSET('Hygiene Data'!$I$11,0,10*ROW('Hygiene Data'!I150))="","",OFFSET('Hygiene Data'!$I$11,0,10*ROW('Hygiene Data'!I150)))</f>
        <v/>
      </c>
      <c r="EE156" s="370" t="str">
        <f ca="1">+IF(OFFSET('Hygiene Data'!$I$12,0,10*ROW('Hygiene Data'!I150))="","",OFFSET('Hygiene Data'!$I$12,0,10*ROW('Hygiene Data'!I150)))</f>
        <v/>
      </c>
      <c r="EF156" s="370" t="str">
        <f ca="1">+IF(OFFSET('Hygiene Data'!$I$13,0,10*ROW('Hygiene Data'!I150))="","",OFFSET('Hygiene Data'!$I$13,0,10*ROW('Hygiene Data'!I150)))</f>
        <v/>
      </c>
    </row>
    <row r="157" spans="1:136" x14ac:dyDescent="0.25">
      <c r="A157" s="479" t="str">
        <f ca="1">+IF(OFFSET('Water Data'!$B$2,0,10*ROW('Water Data'!E151))="","",OFFSET('Water Data'!$B$2,0,10*ROW('Water Data'!E151)))</f>
        <v/>
      </c>
      <c r="B157" s="47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6" t="str">
        <f t="shared" ca="1" si="2"/>
        <v/>
      </c>
      <c r="D157" s="50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0" t="str">
        <f ca="1">+IF(OFFSET('Water Data'!$D$27,0,10*ROW('Water Data'!D151))="","",OFFSET('Water Data'!$D$27,0,10*ROW('Water Data'!D151)))</f>
        <v/>
      </c>
      <c r="BT157" s="370" t="str">
        <f ca="1">+IF(OFFSET('Water Data'!$D$28,0,10*ROW('Water Data'!D151))="","",OFFSET('Water Data'!$D$28,0,10*ROW('Water Data'!D151)))</f>
        <v/>
      </c>
      <c r="BU157" s="370" t="str">
        <f ca="1">+IF(OFFSET('Water Data'!$D$29,0,10*ROW('Water Data'!D151))="","",OFFSET('Water Data'!$D$29,0,10*ROW('Water Data'!D151)))</f>
        <v/>
      </c>
      <c r="BV157" s="370" t="str">
        <f ca="1">+IF(OFFSET('Water Data'!$E$27,0,10*ROW('Water Data'!E151))="","",OFFSET('Water Data'!$E$27,0,10*ROW('Water Data'!E151)))</f>
        <v/>
      </c>
      <c r="BW157" s="370" t="str">
        <f ca="1">+IF(OFFSET('Water Data'!$E$28,0,10*ROW('Water Data'!E151))="","",OFFSET('Water Data'!$E$28,0,10*ROW('Water Data'!E151)))</f>
        <v/>
      </c>
      <c r="BX157" s="370" t="str">
        <f ca="1">+IF(OFFSET('Water Data'!$E$29,0,10*ROW('Water Data'!E151))="","",OFFSET('Water Data'!$E$29,0,10*ROW('Water Data'!E151)))</f>
        <v/>
      </c>
      <c r="BY157" s="370" t="str">
        <f ca="1">+IF(OFFSET('Water Data'!$F$27,0,10*ROW('Water Data'!F151))="","",OFFSET('Water Data'!$F$27,0,10*ROW('Water Data'!F151)))</f>
        <v/>
      </c>
      <c r="BZ157" s="370" t="str">
        <f ca="1">+IF(OFFSET('Water Data'!$F$28,0,10*ROW('Water Data'!F151))="","",OFFSET('Water Data'!$F$28,0,10*ROW('Water Data'!F151)))</f>
        <v/>
      </c>
      <c r="CA157" s="370" t="str">
        <f ca="1">+IF(OFFSET('Water Data'!$F$29,0,10*ROW('Water Data'!F151))="","",OFFSET('Water Data'!$F$29,0,10*ROW('Water Data'!F151)))</f>
        <v/>
      </c>
      <c r="CB157" s="370" t="str">
        <f ca="1">+IF(OFFSET('Water Data'!$G$27,0,10*ROW('Water Data'!G151))="","",OFFSET('Water Data'!$G$27,0,10*ROW('Water Data'!G151)))</f>
        <v/>
      </c>
      <c r="CC157" s="370" t="str">
        <f ca="1">+IF(OFFSET('Water Data'!$G$28,0,10*ROW('Water Data'!G151))="","",OFFSET('Water Data'!$G$28,0,10*ROW('Water Data'!G151)))</f>
        <v/>
      </c>
      <c r="CD157" s="370" t="str">
        <f ca="1">+IF(OFFSET('Water Data'!$G$29,0,10*ROW('Water Data'!G151))="","",OFFSET('Water Data'!$G$29,0,10*ROW('Water Data'!G151)))</f>
        <v/>
      </c>
      <c r="CE157" s="370" t="str">
        <f ca="1">+IF(OFFSET('Water Data'!$H$27,0,10*ROW('Water Data'!H151))="","",OFFSET('Water Data'!$H$27,0,10*ROW('Water Data'!H151)))</f>
        <v/>
      </c>
      <c r="CF157" s="370" t="str">
        <f ca="1">+IF(OFFSET('Water Data'!$H$28,0,10*ROW('Water Data'!H151))="","",OFFSET('Water Data'!$H$28,0,10*ROW('Water Data'!H151)))</f>
        <v/>
      </c>
      <c r="CG157" s="370" t="str">
        <f ca="1">+IF(OFFSET('Water Data'!$H$29,0,10*ROW('Water Data'!H151))="","",OFFSET('Water Data'!$H$29,0,10*ROW('Water Data'!H151)))</f>
        <v/>
      </c>
      <c r="CH157" s="370" t="str">
        <f ca="1">+IF(OFFSET('Water Data'!$I$27,0,10*ROW('Water Data'!I151))="","",OFFSET('Water Data'!$I$27,0,10*ROW('Water Data'!I151)))</f>
        <v/>
      </c>
      <c r="CI157" s="370" t="str">
        <f ca="1">+IF(OFFSET('Water Data'!$I$28,0,10*ROW('Water Data'!I151))="","",OFFSET('Water Data'!$I$28,0,10*ROW('Water Data'!I151)))</f>
        <v/>
      </c>
      <c r="CJ157" s="370" t="str">
        <f ca="1">+IF(OFFSET('Water Data'!$I$29,0,10*ROW('Water Data'!I151))="","",OFFSET('Water Data'!$I$29,0,10*ROW('Water Data'!I151)))</f>
        <v/>
      </c>
      <c r="CK157" s="370" t="str">
        <f ca="1">+IF(OFFSET('Sanitation Data'!$D$28,0,10*ROW('Sanitation Data'!D151))="","",OFFSET('Sanitation Data'!$D$28,0,10*ROW('Sanitation Data'!D151)))</f>
        <v/>
      </c>
      <c r="CL157" s="370" t="str">
        <f ca="1">+IF(OFFSET('Sanitation Data'!$D$29,0,10*ROW('Sanitation Data'!D151))="","",OFFSET('Sanitation Data'!$D$29,0,10*ROW('Sanitation Data'!D151)))</f>
        <v/>
      </c>
      <c r="CM157" s="370" t="str">
        <f ca="1">+IF(OFFSET('Sanitation Data'!$D$30,0,10*ROW('Sanitation Data'!D151))="","",OFFSET('Sanitation Data'!$D$30,0,10*ROW('Sanitation Data'!D151)))</f>
        <v/>
      </c>
      <c r="CN157" s="370" t="str">
        <f ca="1">+IF(OFFSET('Sanitation Data'!$D$31,0,10*ROW('Sanitation Data'!D151))="","",OFFSET('Sanitation Data'!$D$31,0,10*ROW('Sanitation Data'!D151)))</f>
        <v/>
      </c>
      <c r="CO157" s="370" t="str">
        <f ca="1">+IF(OFFSET('Sanitation Data'!$D$32,0,10*ROW('Sanitation Data'!D151))="","",OFFSET('Sanitation Data'!$D$32,0,10*ROW('Sanitation Data'!D151)))</f>
        <v/>
      </c>
      <c r="CP157" s="370" t="str">
        <f ca="1">+IF(OFFSET('Sanitation Data'!$E$28,0,10*ROW('Sanitation Data'!E151))="","",OFFSET('Sanitation Data'!$E$28,0,10*ROW('Sanitation Data'!E151)))</f>
        <v/>
      </c>
      <c r="CQ157" s="370" t="str">
        <f ca="1">+IF(OFFSET('Sanitation Data'!$E$29,0,10*ROW('Sanitation Data'!E151))="","",OFFSET('Sanitation Data'!$E$29,0,10*ROW('Sanitation Data'!E151)))</f>
        <v/>
      </c>
      <c r="CR157" s="370" t="str">
        <f ca="1">+IF(OFFSET('Sanitation Data'!$E$30,0,10*ROW('Sanitation Data'!E151))="","",OFFSET('Sanitation Data'!$E$30,0,10*ROW('Sanitation Data'!E151)))</f>
        <v/>
      </c>
      <c r="CS157" s="370" t="str">
        <f ca="1">+IF(OFFSET('Sanitation Data'!$E$31,0,10*ROW('Sanitation Data'!E151))="","",OFFSET('Sanitation Data'!$E$31,0,10*ROW('Sanitation Data'!E151)))</f>
        <v/>
      </c>
      <c r="CT157" s="370" t="str">
        <f ca="1">+IF(OFFSET('Sanitation Data'!$E$32,0,10*ROW('Sanitation Data'!E151))="","",OFFSET('Sanitation Data'!$E$32,0,10*ROW('Sanitation Data'!E151)))</f>
        <v/>
      </c>
      <c r="CU157" s="370" t="str">
        <f ca="1">+IF(OFFSET('Sanitation Data'!$F$28,0,10*ROW('Sanitation Data'!F151))="","",OFFSET('Sanitation Data'!$F$28,0,10*ROW('Sanitation Data'!F151)))</f>
        <v/>
      </c>
      <c r="CV157" s="370" t="str">
        <f ca="1">+IF(OFFSET('Sanitation Data'!$F$29,0,10*ROW('Sanitation Data'!F151))="","",OFFSET('Sanitation Data'!$F$29,0,10*ROW('Sanitation Data'!F151)))</f>
        <v/>
      </c>
      <c r="CW157" s="370" t="str">
        <f ca="1">+IF(OFFSET('Sanitation Data'!$F$30,0,10*ROW('Sanitation Data'!F151))="","",OFFSET('Sanitation Data'!$F$30,0,10*ROW('Sanitation Data'!F151)))</f>
        <v/>
      </c>
      <c r="CX157" s="370" t="str">
        <f ca="1">+IF(OFFSET('Sanitation Data'!$F$31,0,10*ROW('Sanitation Data'!F151))="","",OFFSET('Sanitation Data'!$F$31,0,10*ROW('Sanitation Data'!F151)))</f>
        <v/>
      </c>
      <c r="CY157" s="370" t="str">
        <f ca="1">+IF(OFFSET('Sanitation Data'!$F$32,0,10*ROW('Sanitation Data'!F151))="","",OFFSET('Sanitation Data'!$F$32,0,10*ROW('Sanitation Data'!F151)))</f>
        <v/>
      </c>
      <c r="CZ157" s="370" t="str">
        <f ca="1">+IF(OFFSET('Sanitation Data'!$G$28,0,10*ROW('Sanitation Data'!G151))="","",OFFSET('Sanitation Data'!$G$28,0,10*ROW('Sanitation Data'!G151)))</f>
        <v/>
      </c>
      <c r="DA157" s="370" t="str">
        <f ca="1">+IF(OFFSET('Sanitation Data'!$G$29,0,10*ROW('Sanitation Data'!G151))="","",OFFSET('Sanitation Data'!$G$29,0,10*ROW('Sanitation Data'!G151)))</f>
        <v/>
      </c>
      <c r="DB157" s="370" t="str">
        <f ca="1">+IF(OFFSET('Sanitation Data'!$G$30,0,10*ROW('Sanitation Data'!G151))="","",OFFSET('Sanitation Data'!$G$30,0,10*ROW('Sanitation Data'!G151)))</f>
        <v/>
      </c>
      <c r="DC157" s="370" t="str">
        <f ca="1">+IF(OFFSET('Sanitation Data'!$G$31,0,10*ROW('Sanitation Data'!G151))="","",OFFSET('Sanitation Data'!$G$31,0,10*ROW('Sanitation Data'!G151)))</f>
        <v/>
      </c>
      <c r="DD157" s="370" t="str">
        <f ca="1">+IF(OFFSET('Sanitation Data'!$G$32,0,10*ROW('Sanitation Data'!G151))="","",OFFSET('Sanitation Data'!$G$32,0,10*ROW('Sanitation Data'!G151)))</f>
        <v/>
      </c>
      <c r="DE157" s="370" t="str">
        <f ca="1">+IF(OFFSET('Sanitation Data'!$H$28,0,10*ROW('Sanitation Data'!H151))="","",OFFSET('Sanitation Data'!$H$28,0,10*ROW('Sanitation Data'!H151)))</f>
        <v/>
      </c>
      <c r="DF157" s="370" t="str">
        <f ca="1">+IF(OFFSET('Sanitation Data'!$H$29,0,10*ROW('Sanitation Data'!H151))="","",OFFSET('Sanitation Data'!$H$29,0,10*ROW('Sanitation Data'!H151)))</f>
        <v/>
      </c>
      <c r="DG157" s="370" t="str">
        <f ca="1">+IF(OFFSET('Sanitation Data'!$H$30,0,10*ROW('Sanitation Data'!H151))="","",OFFSET('Sanitation Data'!$H$30,0,10*ROW('Sanitation Data'!H151)))</f>
        <v/>
      </c>
      <c r="DH157" s="370" t="str">
        <f ca="1">+IF(OFFSET('Sanitation Data'!$H$31,0,10*ROW('Sanitation Data'!H151))="","",OFFSET('Sanitation Data'!$H$31,0,10*ROW('Sanitation Data'!H151)))</f>
        <v/>
      </c>
      <c r="DI157" s="370" t="str">
        <f ca="1">+IF(OFFSET('Sanitation Data'!$H$32,0,10*ROW('Sanitation Data'!H151))="","",OFFSET('Sanitation Data'!$H$32,0,10*ROW('Sanitation Data'!H151)))</f>
        <v/>
      </c>
      <c r="DJ157" s="370" t="str">
        <f ca="1">+IF(OFFSET('Sanitation Data'!$I$28,0,10*ROW('Sanitation Data'!I151))="","",OFFSET('Sanitation Data'!$I$28,0,10*ROW('Sanitation Data'!I151)))</f>
        <v/>
      </c>
      <c r="DK157" s="370" t="str">
        <f ca="1">+IF(OFFSET('Sanitation Data'!$I$29,0,10*ROW('Sanitation Data'!I151))="","",OFFSET('Sanitation Data'!$I$29,0,10*ROW('Sanitation Data'!I151)))</f>
        <v/>
      </c>
      <c r="DL157" s="370" t="str">
        <f ca="1">+IF(OFFSET('Sanitation Data'!$I$30,0,10*ROW('Sanitation Data'!I151))="","",OFFSET('Sanitation Data'!$I$30,0,10*ROW('Sanitation Data'!I151)))</f>
        <v/>
      </c>
      <c r="DM157" s="370" t="str">
        <f ca="1">+IF(OFFSET('Sanitation Data'!$I$31,0,10*ROW('Sanitation Data'!I151))="","",OFFSET('Sanitation Data'!$I$31,0,10*ROW('Sanitation Data'!I151)))</f>
        <v/>
      </c>
      <c r="DN157" s="370" t="str">
        <f ca="1">+IF(OFFSET('Sanitation Data'!$I$32,0,10*ROW('Sanitation Data'!I151))="","",OFFSET('Sanitation Data'!$I$32,0,10*ROW('Sanitation Data'!I151)))</f>
        <v/>
      </c>
      <c r="DO157" s="370" t="str">
        <f ca="1">+IF(OFFSET('Hygiene Data'!$D$11,0,10*ROW('Hygiene Data'!D151))="","",OFFSET('Hygiene Data'!$D$11,0,10*ROW('Hygiene Data'!D151)))</f>
        <v/>
      </c>
      <c r="DP157" s="370" t="str">
        <f ca="1">+IF(OFFSET('Hygiene Data'!$D$12,0,10*ROW('Hygiene Data'!D151))="","",OFFSET('Hygiene Data'!$D$12,0,10*ROW('Hygiene Data'!D151)))</f>
        <v/>
      </c>
      <c r="DQ157" s="370" t="str">
        <f ca="1">+IF(OFFSET('Hygiene Data'!$D$13,0,10*ROW('Hygiene Data'!D151))="","",OFFSET('Hygiene Data'!$D$13,0,10*ROW('Hygiene Data'!D151)))</f>
        <v/>
      </c>
      <c r="DR157" s="370" t="str">
        <f ca="1">+IF(OFFSET('Hygiene Data'!$E$11,0,10*ROW('Hygiene Data'!E151))="","",OFFSET('Hygiene Data'!$E$11,0,10*ROW('Hygiene Data'!E151)))</f>
        <v/>
      </c>
      <c r="DS157" s="370" t="str">
        <f ca="1">+IF(OFFSET('Hygiene Data'!$E$12,0,10*ROW('Hygiene Data'!E151))="","",OFFSET('Hygiene Data'!$E$12,0,10*ROW('Hygiene Data'!E151)))</f>
        <v/>
      </c>
      <c r="DT157" s="370" t="str">
        <f ca="1">+IF(OFFSET('Hygiene Data'!$E$13,0,10*ROW('Hygiene Data'!E151))="","",OFFSET('Hygiene Data'!$E$13,0,10*ROW('Hygiene Data'!E151)))</f>
        <v/>
      </c>
      <c r="DU157" s="370" t="str">
        <f ca="1">+IF(OFFSET('Hygiene Data'!$F$11,0,10*ROW('Hygiene Data'!F151))="","",OFFSET('Hygiene Data'!$F$11,0,10*ROW('Hygiene Data'!F151)))</f>
        <v/>
      </c>
      <c r="DV157" s="370" t="str">
        <f ca="1">+IF(OFFSET('Hygiene Data'!$F$12,0,10*ROW('Hygiene Data'!F151))="","",OFFSET('Hygiene Data'!$F$12,0,10*ROW('Hygiene Data'!F151)))</f>
        <v/>
      </c>
      <c r="DW157" s="370" t="str">
        <f ca="1">+IF(OFFSET('Hygiene Data'!$F$13,0,10*ROW('Hygiene Data'!F151))="","",OFFSET('Hygiene Data'!$F$13,0,10*ROW('Hygiene Data'!F151)))</f>
        <v/>
      </c>
      <c r="DX157" s="370" t="str">
        <f ca="1">+IF(OFFSET('Hygiene Data'!$G$11,0,10*ROW('Hygiene Data'!G151))="","",OFFSET('Hygiene Data'!$G$11,0,10*ROW('Hygiene Data'!G151)))</f>
        <v/>
      </c>
      <c r="DY157" s="370" t="str">
        <f ca="1">+IF(OFFSET('Hygiene Data'!$G$12,0,10*ROW('Hygiene Data'!G151))="","",OFFSET('Hygiene Data'!$G$12,0,10*ROW('Hygiene Data'!G151)))</f>
        <v/>
      </c>
      <c r="DZ157" s="370" t="str">
        <f ca="1">+IF(OFFSET('Hygiene Data'!$G$13,0,10*ROW('Hygiene Data'!G151))="","",OFFSET('Hygiene Data'!$G$13,0,10*ROW('Hygiene Data'!G151)))</f>
        <v/>
      </c>
      <c r="EA157" s="370" t="str">
        <f ca="1">+IF(OFFSET('Hygiene Data'!$H$11,0,10*ROW('Hygiene Data'!H151))="","",OFFSET('Hygiene Data'!$H$11,0,10*ROW('Hygiene Data'!H151)))</f>
        <v/>
      </c>
      <c r="EB157" s="370" t="str">
        <f ca="1">+IF(OFFSET('Hygiene Data'!$H$12,0,10*ROW('Hygiene Data'!H151))="","",OFFSET('Hygiene Data'!$H$12,0,10*ROW('Hygiene Data'!H151)))</f>
        <v/>
      </c>
      <c r="EC157" s="370" t="str">
        <f ca="1">+IF(OFFSET('Hygiene Data'!$H$13,0,10*ROW('Hygiene Data'!H151))="","",OFFSET('Hygiene Data'!$H$13,0,10*ROW('Hygiene Data'!H151)))</f>
        <v/>
      </c>
      <c r="ED157" s="370" t="str">
        <f ca="1">+IF(OFFSET('Hygiene Data'!$I$11,0,10*ROW('Hygiene Data'!I151))="","",OFFSET('Hygiene Data'!$I$11,0,10*ROW('Hygiene Data'!I151)))</f>
        <v/>
      </c>
      <c r="EE157" s="370" t="str">
        <f ca="1">+IF(OFFSET('Hygiene Data'!$I$12,0,10*ROW('Hygiene Data'!I151))="","",OFFSET('Hygiene Data'!$I$12,0,10*ROW('Hygiene Data'!I151)))</f>
        <v/>
      </c>
      <c r="EF157" s="370" t="str">
        <f ca="1">+IF(OFFSET('Hygiene Data'!$I$13,0,10*ROW('Hygiene Data'!I151))="","",OFFSET('Hygiene Data'!$I$13,0,10*ROW('Hygiene Data'!I151)))</f>
        <v/>
      </c>
    </row>
    <row r="158" spans="1:136" x14ac:dyDescent="0.25">
      <c r="A158" s="479" t="str">
        <f ca="1">+IF(OFFSET('Water Data'!$B$2,0,10*ROW('Water Data'!E152))="","",OFFSET('Water Data'!$B$2,0,10*ROW('Water Data'!E152)))</f>
        <v/>
      </c>
      <c r="B158" s="47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6" t="str">
        <f t="shared" ca="1" si="2"/>
        <v/>
      </c>
      <c r="D158" s="50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0" t="str">
        <f ca="1">+IF(OFFSET('Water Data'!$D$27,0,10*ROW('Water Data'!D152))="","",OFFSET('Water Data'!$D$27,0,10*ROW('Water Data'!D152)))</f>
        <v/>
      </c>
      <c r="BT158" s="370" t="str">
        <f ca="1">+IF(OFFSET('Water Data'!$D$28,0,10*ROW('Water Data'!D152))="","",OFFSET('Water Data'!$D$28,0,10*ROW('Water Data'!D152)))</f>
        <v/>
      </c>
      <c r="BU158" s="370" t="str">
        <f ca="1">+IF(OFFSET('Water Data'!$D$29,0,10*ROW('Water Data'!D152))="","",OFFSET('Water Data'!$D$29,0,10*ROW('Water Data'!D152)))</f>
        <v/>
      </c>
      <c r="BV158" s="370" t="str">
        <f ca="1">+IF(OFFSET('Water Data'!$E$27,0,10*ROW('Water Data'!E152))="","",OFFSET('Water Data'!$E$27,0,10*ROW('Water Data'!E152)))</f>
        <v/>
      </c>
      <c r="BW158" s="370" t="str">
        <f ca="1">+IF(OFFSET('Water Data'!$E$28,0,10*ROW('Water Data'!E152))="","",OFFSET('Water Data'!$E$28,0,10*ROW('Water Data'!E152)))</f>
        <v/>
      </c>
      <c r="BX158" s="370" t="str">
        <f ca="1">+IF(OFFSET('Water Data'!$E$29,0,10*ROW('Water Data'!E152))="","",OFFSET('Water Data'!$E$29,0,10*ROW('Water Data'!E152)))</f>
        <v/>
      </c>
      <c r="BY158" s="370" t="str">
        <f ca="1">+IF(OFFSET('Water Data'!$F$27,0,10*ROW('Water Data'!F152))="","",OFFSET('Water Data'!$F$27,0,10*ROW('Water Data'!F152)))</f>
        <v/>
      </c>
      <c r="BZ158" s="370" t="str">
        <f ca="1">+IF(OFFSET('Water Data'!$F$28,0,10*ROW('Water Data'!F152))="","",OFFSET('Water Data'!$F$28,0,10*ROW('Water Data'!F152)))</f>
        <v/>
      </c>
      <c r="CA158" s="370" t="str">
        <f ca="1">+IF(OFFSET('Water Data'!$F$29,0,10*ROW('Water Data'!F152))="","",OFFSET('Water Data'!$F$29,0,10*ROW('Water Data'!F152)))</f>
        <v/>
      </c>
      <c r="CB158" s="370" t="str">
        <f ca="1">+IF(OFFSET('Water Data'!$G$27,0,10*ROW('Water Data'!G152))="","",OFFSET('Water Data'!$G$27,0,10*ROW('Water Data'!G152)))</f>
        <v/>
      </c>
      <c r="CC158" s="370" t="str">
        <f ca="1">+IF(OFFSET('Water Data'!$G$28,0,10*ROW('Water Data'!G152))="","",OFFSET('Water Data'!$G$28,0,10*ROW('Water Data'!G152)))</f>
        <v/>
      </c>
      <c r="CD158" s="370" t="str">
        <f ca="1">+IF(OFFSET('Water Data'!$G$29,0,10*ROW('Water Data'!G152))="","",OFFSET('Water Data'!$G$29,0,10*ROW('Water Data'!G152)))</f>
        <v/>
      </c>
      <c r="CE158" s="370" t="str">
        <f ca="1">+IF(OFFSET('Water Data'!$H$27,0,10*ROW('Water Data'!H152))="","",OFFSET('Water Data'!$H$27,0,10*ROW('Water Data'!H152)))</f>
        <v/>
      </c>
      <c r="CF158" s="370" t="str">
        <f ca="1">+IF(OFFSET('Water Data'!$H$28,0,10*ROW('Water Data'!H152))="","",OFFSET('Water Data'!$H$28,0,10*ROW('Water Data'!H152)))</f>
        <v/>
      </c>
      <c r="CG158" s="370" t="str">
        <f ca="1">+IF(OFFSET('Water Data'!$H$29,0,10*ROW('Water Data'!H152))="","",OFFSET('Water Data'!$H$29,0,10*ROW('Water Data'!H152)))</f>
        <v/>
      </c>
      <c r="CH158" s="370" t="str">
        <f ca="1">+IF(OFFSET('Water Data'!$I$27,0,10*ROW('Water Data'!I152))="","",OFFSET('Water Data'!$I$27,0,10*ROW('Water Data'!I152)))</f>
        <v/>
      </c>
      <c r="CI158" s="370" t="str">
        <f ca="1">+IF(OFFSET('Water Data'!$I$28,0,10*ROW('Water Data'!I152))="","",OFFSET('Water Data'!$I$28,0,10*ROW('Water Data'!I152)))</f>
        <v/>
      </c>
      <c r="CJ158" s="370" t="str">
        <f ca="1">+IF(OFFSET('Water Data'!$I$29,0,10*ROW('Water Data'!I152))="","",OFFSET('Water Data'!$I$29,0,10*ROW('Water Data'!I152)))</f>
        <v/>
      </c>
      <c r="CK158" s="370" t="str">
        <f ca="1">+IF(OFFSET('Sanitation Data'!$D$28,0,10*ROW('Sanitation Data'!D152))="","",OFFSET('Sanitation Data'!$D$28,0,10*ROW('Sanitation Data'!D152)))</f>
        <v/>
      </c>
      <c r="CL158" s="370" t="str">
        <f ca="1">+IF(OFFSET('Sanitation Data'!$D$29,0,10*ROW('Sanitation Data'!D152))="","",OFFSET('Sanitation Data'!$D$29,0,10*ROW('Sanitation Data'!D152)))</f>
        <v/>
      </c>
      <c r="CM158" s="370" t="str">
        <f ca="1">+IF(OFFSET('Sanitation Data'!$D$30,0,10*ROW('Sanitation Data'!D152))="","",OFFSET('Sanitation Data'!$D$30,0,10*ROW('Sanitation Data'!D152)))</f>
        <v/>
      </c>
      <c r="CN158" s="370" t="str">
        <f ca="1">+IF(OFFSET('Sanitation Data'!$D$31,0,10*ROW('Sanitation Data'!D152))="","",OFFSET('Sanitation Data'!$D$31,0,10*ROW('Sanitation Data'!D152)))</f>
        <v/>
      </c>
      <c r="CO158" s="370" t="str">
        <f ca="1">+IF(OFFSET('Sanitation Data'!$D$32,0,10*ROW('Sanitation Data'!D152))="","",OFFSET('Sanitation Data'!$D$32,0,10*ROW('Sanitation Data'!D152)))</f>
        <v/>
      </c>
      <c r="CP158" s="370" t="str">
        <f ca="1">+IF(OFFSET('Sanitation Data'!$E$28,0,10*ROW('Sanitation Data'!E152))="","",OFFSET('Sanitation Data'!$E$28,0,10*ROW('Sanitation Data'!E152)))</f>
        <v/>
      </c>
      <c r="CQ158" s="370" t="str">
        <f ca="1">+IF(OFFSET('Sanitation Data'!$E$29,0,10*ROW('Sanitation Data'!E152))="","",OFFSET('Sanitation Data'!$E$29,0,10*ROW('Sanitation Data'!E152)))</f>
        <v/>
      </c>
      <c r="CR158" s="370" t="str">
        <f ca="1">+IF(OFFSET('Sanitation Data'!$E$30,0,10*ROW('Sanitation Data'!E152))="","",OFFSET('Sanitation Data'!$E$30,0,10*ROW('Sanitation Data'!E152)))</f>
        <v/>
      </c>
      <c r="CS158" s="370" t="str">
        <f ca="1">+IF(OFFSET('Sanitation Data'!$E$31,0,10*ROW('Sanitation Data'!E152))="","",OFFSET('Sanitation Data'!$E$31,0,10*ROW('Sanitation Data'!E152)))</f>
        <v/>
      </c>
      <c r="CT158" s="370" t="str">
        <f ca="1">+IF(OFFSET('Sanitation Data'!$E$32,0,10*ROW('Sanitation Data'!E152))="","",OFFSET('Sanitation Data'!$E$32,0,10*ROW('Sanitation Data'!E152)))</f>
        <v/>
      </c>
      <c r="CU158" s="370" t="str">
        <f ca="1">+IF(OFFSET('Sanitation Data'!$F$28,0,10*ROW('Sanitation Data'!F152))="","",OFFSET('Sanitation Data'!$F$28,0,10*ROW('Sanitation Data'!F152)))</f>
        <v/>
      </c>
      <c r="CV158" s="370" t="str">
        <f ca="1">+IF(OFFSET('Sanitation Data'!$F$29,0,10*ROW('Sanitation Data'!F152))="","",OFFSET('Sanitation Data'!$F$29,0,10*ROW('Sanitation Data'!F152)))</f>
        <v/>
      </c>
      <c r="CW158" s="370" t="str">
        <f ca="1">+IF(OFFSET('Sanitation Data'!$F$30,0,10*ROW('Sanitation Data'!F152))="","",OFFSET('Sanitation Data'!$F$30,0,10*ROW('Sanitation Data'!F152)))</f>
        <v/>
      </c>
      <c r="CX158" s="370" t="str">
        <f ca="1">+IF(OFFSET('Sanitation Data'!$F$31,0,10*ROW('Sanitation Data'!F152))="","",OFFSET('Sanitation Data'!$F$31,0,10*ROW('Sanitation Data'!F152)))</f>
        <v/>
      </c>
      <c r="CY158" s="370" t="str">
        <f ca="1">+IF(OFFSET('Sanitation Data'!$F$32,0,10*ROW('Sanitation Data'!F152))="","",OFFSET('Sanitation Data'!$F$32,0,10*ROW('Sanitation Data'!F152)))</f>
        <v/>
      </c>
      <c r="CZ158" s="370" t="str">
        <f ca="1">+IF(OFFSET('Sanitation Data'!$G$28,0,10*ROW('Sanitation Data'!G152))="","",OFFSET('Sanitation Data'!$G$28,0,10*ROW('Sanitation Data'!G152)))</f>
        <v/>
      </c>
      <c r="DA158" s="370" t="str">
        <f ca="1">+IF(OFFSET('Sanitation Data'!$G$29,0,10*ROW('Sanitation Data'!G152))="","",OFFSET('Sanitation Data'!$G$29,0,10*ROW('Sanitation Data'!G152)))</f>
        <v/>
      </c>
      <c r="DB158" s="370" t="str">
        <f ca="1">+IF(OFFSET('Sanitation Data'!$G$30,0,10*ROW('Sanitation Data'!G152))="","",OFFSET('Sanitation Data'!$G$30,0,10*ROW('Sanitation Data'!G152)))</f>
        <v/>
      </c>
      <c r="DC158" s="370" t="str">
        <f ca="1">+IF(OFFSET('Sanitation Data'!$G$31,0,10*ROW('Sanitation Data'!G152))="","",OFFSET('Sanitation Data'!$G$31,0,10*ROW('Sanitation Data'!G152)))</f>
        <v/>
      </c>
      <c r="DD158" s="370" t="str">
        <f ca="1">+IF(OFFSET('Sanitation Data'!$G$32,0,10*ROW('Sanitation Data'!G152))="","",OFFSET('Sanitation Data'!$G$32,0,10*ROW('Sanitation Data'!G152)))</f>
        <v/>
      </c>
      <c r="DE158" s="370" t="str">
        <f ca="1">+IF(OFFSET('Sanitation Data'!$H$28,0,10*ROW('Sanitation Data'!H152))="","",OFFSET('Sanitation Data'!$H$28,0,10*ROW('Sanitation Data'!H152)))</f>
        <v/>
      </c>
      <c r="DF158" s="370" t="str">
        <f ca="1">+IF(OFFSET('Sanitation Data'!$H$29,0,10*ROW('Sanitation Data'!H152))="","",OFFSET('Sanitation Data'!$H$29,0,10*ROW('Sanitation Data'!H152)))</f>
        <v/>
      </c>
      <c r="DG158" s="370" t="str">
        <f ca="1">+IF(OFFSET('Sanitation Data'!$H$30,0,10*ROW('Sanitation Data'!H152))="","",OFFSET('Sanitation Data'!$H$30,0,10*ROW('Sanitation Data'!H152)))</f>
        <v/>
      </c>
      <c r="DH158" s="370" t="str">
        <f ca="1">+IF(OFFSET('Sanitation Data'!$H$31,0,10*ROW('Sanitation Data'!H152))="","",OFFSET('Sanitation Data'!$H$31,0,10*ROW('Sanitation Data'!H152)))</f>
        <v/>
      </c>
      <c r="DI158" s="370" t="str">
        <f ca="1">+IF(OFFSET('Sanitation Data'!$H$32,0,10*ROW('Sanitation Data'!H152))="","",OFFSET('Sanitation Data'!$H$32,0,10*ROW('Sanitation Data'!H152)))</f>
        <v/>
      </c>
      <c r="DJ158" s="370" t="str">
        <f ca="1">+IF(OFFSET('Sanitation Data'!$I$28,0,10*ROW('Sanitation Data'!I152))="","",OFFSET('Sanitation Data'!$I$28,0,10*ROW('Sanitation Data'!I152)))</f>
        <v/>
      </c>
      <c r="DK158" s="370" t="str">
        <f ca="1">+IF(OFFSET('Sanitation Data'!$I$29,0,10*ROW('Sanitation Data'!I152))="","",OFFSET('Sanitation Data'!$I$29,0,10*ROW('Sanitation Data'!I152)))</f>
        <v/>
      </c>
      <c r="DL158" s="370" t="str">
        <f ca="1">+IF(OFFSET('Sanitation Data'!$I$30,0,10*ROW('Sanitation Data'!I152))="","",OFFSET('Sanitation Data'!$I$30,0,10*ROW('Sanitation Data'!I152)))</f>
        <v/>
      </c>
      <c r="DM158" s="370" t="str">
        <f ca="1">+IF(OFFSET('Sanitation Data'!$I$31,0,10*ROW('Sanitation Data'!I152))="","",OFFSET('Sanitation Data'!$I$31,0,10*ROW('Sanitation Data'!I152)))</f>
        <v/>
      </c>
      <c r="DN158" s="370" t="str">
        <f ca="1">+IF(OFFSET('Sanitation Data'!$I$32,0,10*ROW('Sanitation Data'!I152))="","",OFFSET('Sanitation Data'!$I$32,0,10*ROW('Sanitation Data'!I152)))</f>
        <v/>
      </c>
      <c r="DO158" s="370" t="str">
        <f ca="1">+IF(OFFSET('Hygiene Data'!$D$11,0,10*ROW('Hygiene Data'!D152))="","",OFFSET('Hygiene Data'!$D$11,0,10*ROW('Hygiene Data'!D152)))</f>
        <v/>
      </c>
      <c r="DP158" s="370" t="str">
        <f ca="1">+IF(OFFSET('Hygiene Data'!$D$12,0,10*ROW('Hygiene Data'!D152))="","",OFFSET('Hygiene Data'!$D$12,0,10*ROW('Hygiene Data'!D152)))</f>
        <v/>
      </c>
      <c r="DQ158" s="370" t="str">
        <f ca="1">+IF(OFFSET('Hygiene Data'!$D$13,0,10*ROW('Hygiene Data'!D152))="","",OFFSET('Hygiene Data'!$D$13,0,10*ROW('Hygiene Data'!D152)))</f>
        <v/>
      </c>
      <c r="DR158" s="370" t="str">
        <f ca="1">+IF(OFFSET('Hygiene Data'!$E$11,0,10*ROW('Hygiene Data'!E152))="","",OFFSET('Hygiene Data'!$E$11,0,10*ROW('Hygiene Data'!E152)))</f>
        <v/>
      </c>
      <c r="DS158" s="370" t="str">
        <f ca="1">+IF(OFFSET('Hygiene Data'!$E$12,0,10*ROW('Hygiene Data'!E152))="","",OFFSET('Hygiene Data'!$E$12,0,10*ROW('Hygiene Data'!E152)))</f>
        <v/>
      </c>
      <c r="DT158" s="370" t="str">
        <f ca="1">+IF(OFFSET('Hygiene Data'!$E$13,0,10*ROW('Hygiene Data'!E152))="","",OFFSET('Hygiene Data'!$E$13,0,10*ROW('Hygiene Data'!E152)))</f>
        <v/>
      </c>
      <c r="DU158" s="370" t="str">
        <f ca="1">+IF(OFFSET('Hygiene Data'!$F$11,0,10*ROW('Hygiene Data'!F152))="","",OFFSET('Hygiene Data'!$F$11,0,10*ROW('Hygiene Data'!F152)))</f>
        <v/>
      </c>
      <c r="DV158" s="370" t="str">
        <f ca="1">+IF(OFFSET('Hygiene Data'!$F$12,0,10*ROW('Hygiene Data'!F152))="","",OFFSET('Hygiene Data'!$F$12,0,10*ROW('Hygiene Data'!F152)))</f>
        <v/>
      </c>
      <c r="DW158" s="370" t="str">
        <f ca="1">+IF(OFFSET('Hygiene Data'!$F$13,0,10*ROW('Hygiene Data'!F152))="","",OFFSET('Hygiene Data'!$F$13,0,10*ROW('Hygiene Data'!F152)))</f>
        <v/>
      </c>
      <c r="DX158" s="370" t="str">
        <f ca="1">+IF(OFFSET('Hygiene Data'!$G$11,0,10*ROW('Hygiene Data'!G152))="","",OFFSET('Hygiene Data'!$G$11,0,10*ROW('Hygiene Data'!G152)))</f>
        <v/>
      </c>
      <c r="DY158" s="370" t="str">
        <f ca="1">+IF(OFFSET('Hygiene Data'!$G$12,0,10*ROW('Hygiene Data'!G152))="","",OFFSET('Hygiene Data'!$G$12,0,10*ROW('Hygiene Data'!G152)))</f>
        <v/>
      </c>
      <c r="DZ158" s="370" t="str">
        <f ca="1">+IF(OFFSET('Hygiene Data'!$G$13,0,10*ROW('Hygiene Data'!G152))="","",OFFSET('Hygiene Data'!$G$13,0,10*ROW('Hygiene Data'!G152)))</f>
        <v/>
      </c>
      <c r="EA158" s="370" t="str">
        <f ca="1">+IF(OFFSET('Hygiene Data'!$H$11,0,10*ROW('Hygiene Data'!H152))="","",OFFSET('Hygiene Data'!$H$11,0,10*ROW('Hygiene Data'!H152)))</f>
        <v/>
      </c>
      <c r="EB158" s="370" t="str">
        <f ca="1">+IF(OFFSET('Hygiene Data'!$H$12,0,10*ROW('Hygiene Data'!H152))="","",OFFSET('Hygiene Data'!$H$12,0,10*ROW('Hygiene Data'!H152)))</f>
        <v/>
      </c>
      <c r="EC158" s="370" t="str">
        <f ca="1">+IF(OFFSET('Hygiene Data'!$H$13,0,10*ROW('Hygiene Data'!H152))="","",OFFSET('Hygiene Data'!$H$13,0,10*ROW('Hygiene Data'!H152)))</f>
        <v/>
      </c>
      <c r="ED158" s="370" t="str">
        <f ca="1">+IF(OFFSET('Hygiene Data'!$I$11,0,10*ROW('Hygiene Data'!I152))="","",OFFSET('Hygiene Data'!$I$11,0,10*ROW('Hygiene Data'!I152)))</f>
        <v/>
      </c>
      <c r="EE158" s="370" t="str">
        <f ca="1">+IF(OFFSET('Hygiene Data'!$I$12,0,10*ROW('Hygiene Data'!I152))="","",OFFSET('Hygiene Data'!$I$12,0,10*ROW('Hygiene Data'!I152)))</f>
        <v/>
      </c>
      <c r="EF158" s="370" t="str">
        <f ca="1">+IF(OFFSET('Hygiene Data'!$I$13,0,10*ROW('Hygiene Data'!I152))="","",OFFSET('Hygiene Data'!$I$13,0,10*ROW('Hygiene Data'!I152)))</f>
        <v/>
      </c>
    </row>
    <row r="159" spans="1:136" x14ac:dyDescent="0.25">
      <c r="A159" s="479" t="str">
        <f ca="1">+IF(OFFSET('Water Data'!$B$2,0,10*ROW('Water Data'!E153))="","",OFFSET('Water Data'!$B$2,0,10*ROW('Water Data'!E153)))</f>
        <v/>
      </c>
      <c r="B159" s="47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6" t="str">
        <f t="shared" ca="1" si="2"/>
        <v/>
      </c>
      <c r="D159" s="50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0" t="str">
        <f ca="1">+IF(OFFSET('Water Data'!$D$27,0,10*ROW('Water Data'!D153))="","",OFFSET('Water Data'!$D$27,0,10*ROW('Water Data'!D153)))</f>
        <v/>
      </c>
      <c r="BT159" s="370" t="str">
        <f ca="1">+IF(OFFSET('Water Data'!$D$28,0,10*ROW('Water Data'!D153))="","",OFFSET('Water Data'!$D$28,0,10*ROW('Water Data'!D153)))</f>
        <v/>
      </c>
      <c r="BU159" s="370" t="str">
        <f ca="1">+IF(OFFSET('Water Data'!$D$29,0,10*ROW('Water Data'!D153))="","",OFFSET('Water Data'!$D$29,0,10*ROW('Water Data'!D153)))</f>
        <v/>
      </c>
      <c r="BV159" s="370" t="str">
        <f ca="1">+IF(OFFSET('Water Data'!$E$27,0,10*ROW('Water Data'!E153))="","",OFFSET('Water Data'!$E$27,0,10*ROW('Water Data'!E153)))</f>
        <v/>
      </c>
      <c r="BW159" s="370" t="str">
        <f ca="1">+IF(OFFSET('Water Data'!$E$28,0,10*ROW('Water Data'!E153))="","",OFFSET('Water Data'!$E$28,0,10*ROW('Water Data'!E153)))</f>
        <v/>
      </c>
      <c r="BX159" s="370" t="str">
        <f ca="1">+IF(OFFSET('Water Data'!$E$29,0,10*ROW('Water Data'!E153))="","",OFFSET('Water Data'!$E$29,0,10*ROW('Water Data'!E153)))</f>
        <v/>
      </c>
      <c r="BY159" s="370" t="str">
        <f ca="1">+IF(OFFSET('Water Data'!$F$27,0,10*ROW('Water Data'!F153))="","",OFFSET('Water Data'!$F$27,0,10*ROW('Water Data'!F153)))</f>
        <v/>
      </c>
      <c r="BZ159" s="370" t="str">
        <f ca="1">+IF(OFFSET('Water Data'!$F$28,0,10*ROW('Water Data'!F153))="","",OFFSET('Water Data'!$F$28,0,10*ROW('Water Data'!F153)))</f>
        <v/>
      </c>
      <c r="CA159" s="370" t="str">
        <f ca="1">+IF(OFFSET('Water Data'!$F$29,0,10*ROW('Water Data'!F153))="","",OFFSET('Water Data'!$F$29,0,10*ROW('Water Data'!F153)))</f>
        <v/>
      </c>
      <c r="CB159" s="370" t="str">
        <f ca="1">+IF(OFFSET('Water Data'!$G$27,0,10*ROW('Water Data'!G153))="","",OFFSET('Water Data'!$G$27,0,10*ROW('Water Data'!G153)))</f>
        <v/>
      </c>
      <c r="CC159" s="370" t="str">
        <f ca="1">+IF(OFFSET('Water Data'!$G$28,0,10*ROW('Water Data'!G153))="","",OFFSET('Water Data'!$G$28,0,10*ROW('Water Data'!G153)))</f>
        <v/>
      </c>
      <c r="CD159" s="370" t="str">
        <f ca="1">+IF(OFFSET('Water Data'!$G$29,0,10*ROW('Water Data'!G153))="","",OFFSET('Water Data'!$G$29,0,10*ROW('Water Data'!G153)))</f>
        <v/>
      </c>
      <c r="CE159" s="370" t="str">
        <f ca="1">+IF(OFFSET('Water Data'!$H$27,0,10*ROW('Water Data'!H153))="","",OFFSET('Water Data'!$H$27,0,10*ROW('Water Data'!H153)))</f>
        <v/>
      </c>
      <c r="CF159" s="370" t="str">
        <f ca="1">+IF(OFFSET('Water Data'!$H$28,0,10*ROW('Water Data'!H153))="","",OFFSET('Water Data'!$H$28,0,10*ROW('Water Data'!H153)))</f>
        <v/>
      </c>
      <c r="CG159" s="370" t="str">
        <f ca="1">+IF(OFFSET('Water Data'!$H$29,0,10*ROW('Water Data'!H153))="","",OFFSET('Water Data'!$H$29,0,10*ROW('Water Data'!H153)))</f>
        <v/>
      </c>
      <c r="CH159" s="370" t="str">
        <f ca="1">+IF(OFFSET('Water Data'!$I$27,0,10*ROW('Water Data'!I153))="","",OFFSET('Water Data'!$I$27,0,10*ROW('Water Data'!I153)))</f>
        <v/>
      </c>
      <c r="CI159" s="370" t="str">
        <f ca="1">+IF(OFFSET('Water Data'!$I$28,0,10*ROW('Water Data'!I153))="","",OFFSET('Water Data'!$I$28,0,10*ROW('Water Data'!I153)))</f>
        <v/>
      </c>
      <c r="CJ159" s="370" t="str">
        <f ca="1">+IF(OFFSET('Water Data'!$I$29,0,10*ROW('Water Data'!I153))="","",OFFSET('Water Data'!$I$29,0,10*ROW('Water Data'!I153)))</f>
        <v/>
      </c>
      <c r="CK159" s="370" t="str">
        <f ca="1">+IF(OFFSET('Sanitation Data'!$D$28,0,10*ROW('Sanitation Data'!D153))="","",OFFSET('Sanitation Data'!$D$28,0,10*ROW('Sanitation Data'!D153)))</f>
        <v/>
      </c>
      <c r="CL159" s="370" t="str">
        <f ca="1">+IF(OFFSET('Sanitation Data'!$D$29,0,10*ROW('Sanitation Data'!D153))="","",OFFSET('Sanitation Data'!$D$29,0,10*ROW('Sanitation Data'!D153)))</f>
        <v/>
      </c>
      <c r="CM159" s="370" t="str">
        <f ca="1">+IF(OFFSET('Sanitation Data'!$D$30,0,10*ROW('Sanitation Data'!D153))="","",OFFSET('Sanitation Data'!$D$30,0,10*ROW('Sanitation Data'!D153)))</f>
        <v/>
      </c>
      <c r="CN159" s="370" t="str">
        <f ca="1">+IF(OFFSET('Sanitation Data'!$D$31,0,10*ROW('Sanitation Data'!D153))="","",OFFSET('Sanitation Data'!$D$31,0,10*ROW('Sanitation Data'!D153)))</f>
        <v/>
      </c>
      <c r="CO159" s="370" t="str">
        <f ca="1">+IF(OFFSET('Sanitation Data'!$D$32,0,10*ROW('Sanitation Data'!D153))="","",OFFSET('Sanitation Data'!$D$32,0,10*ROW('Sanitation Data'!D153)))</f>
        <v/>
      </c>
      <c r="CP159" s="370" t="str">
        <f ca="1">+IF(OFFSET('Sanitation Data'!$E$28,0,10*ROW('Sanitation Data'!E153))="","",OFFSET('Sanitation Data'!$E$28,0,10*ROW('Sanitation Data'!E153)))</f>
        <v/>
      </c>
      <c r="CQ159" s="370" t="str">
        <f ca="1">+IF(OFFSET('Sanitation Data'!$E$29,0,10*ROW('Sanitation Data'!E153))="","",OFFSET('Sanitation Data'!$E$29,0,10*ROW('Sanitation Data'!E153)))</f>
        <v/>
      </c>
      <c r="CR159" s="370" t="str">
        <f ca="1">+IF(OFFSET('Sanitation Data'!$E$30,0,10*ROW('Sanitation Data'!E153))="","",OFFSET('Sanitation Data'!$E$30,0,10*ROW('Sanitation Data'!E153)))</f>
        <v/>
      </c>
      <c r="CS159" s="370" t="str">
        <f ca="1">+IF(OFFSET('Sanitation Data'!$E$31,0,10*ROW('Sanitation Data'!E153))="","",OFFSET('Sanitation Data'!$E$31,0,10*ROW('Sanitation Data'!E153)))</f>
        <v/>
      </c>
      <c r="CT159" s="370" t="str">
        <f ca="1">+IF(OFFSET('Sanitation Data'!$E$32,0,10*ROW('Sanitation Data'!E153))="","",OFFSET('Sanitation Data'!$E$32,0,10*ROW('Sanitation Data'!E153)))</f>
        <v/>
      </c>
      <c r="CU159" s="370" t="str">
        <f ca="1">+IF(OFFSET('Sanitation Data'!$F$28,0,10*ROW('Sanitation Data'!F153))="","",OFFSET('Sanitation Data'!$F$28,0,10*ROW('Sanitation Data'!F153)))</f>
        <v/>
      </c>
      <c r="CV159" s="370" t="str">
        <f ca="1">+IF(OFFSET('Sanitation Data'!$F$29,0,10*ROW('Sanitation Data'!F153))="","",OFFSET('Sanitation Data'!$F$29,0,10*ROW('Sanitation Data'!F153)))</f>
        <v/>
      </c>
      <c r="CW159" s="370" t="str">
        <f ca="1">+IF(OFFSET('Sanitation Data'!$F$30,0,10*ROW('Sanitation Data'!F153))="","",OFFSET('Sanitation Data'!$F$30,0,10*ROW('Sanitation Data'!F153)))</f>
        <v/>
      </c>
      <c r="CX159" s="370" t="str">
        <f ca="1">+IF(OFFSET('Sanitation Data'!$F$31,0,10*ROW('Sanitation Data'!F153))="","",OFFSET('Sanitation Data'!$F$31,0,10*ROW('Sanitation Data'!F153)))</f>
        <v/>
      </c>
      <c r="CY159" s="370" t="str">
        <f ca="1">+IF(OFFSET('Sanitation Data'!$F$32,0,10*ROW('Sanitation Data'!F153))="","",OFFSET('Sanitation Data'!$F$32,0,10*ROW('Sanitation Data'!F153)))</f>
        <v/>
      </c>
      <c r="CZ159" s="370" t="str">
        <f ca="1">+IF(OFFSET('Sanitation Data'!$G$28,0,10*ROW('Sanitation Data'!G153))="","",OFFSET('Sanitation Data'!$G$28,0,10*ROW('Sanitation Data'!G153)))</f>
        <v/>
      </c>
      <c r="DA159" s="370" t="str">
        <f ca="1">+IF(OFFSET('Sanitation Data'!$G$29,0,10*ROW('Sanitation Data'!G153))="","",OFFSET('Sanitation Data'!$G$29,0,10*ROW('Sanitation Data'!G153)))</f>
        <v/>
      </c>
      <c r="DB159" s="370" t="str">
        <f ca="1">+IF(OFFSET('Sanitation Data'!$G$30,0,10*ROW('Sanitation Data'!G153))="","",OFFSET('Sanitation Data'!$G$30,0,10*ROW('Sanitation Data'!G153)))</f>
        <v/>
      </c>
      <c r="DC159" s="370" t="str">
        <f ca="1">+IF(OFFSET('Sanitation Data'!$G$31,0,10*ROW('Sanitation Data'!G153))="","",OFFSET('Sanitation Data'!$G$31,0,10*ROW('Sanitation Data'!G153)))</f>
        <v/>
      </c>
      <c r="DD159" s="370" t="str">
        <f ca="1">+IF(OFFSET('Sanitation Data'!$G$32,0,10*ROW('Sanitation Data'!G153))="","",OFFSET('Sanitation Data'!$G$32,0,10*ROW('Sanitation Data'!G153)))</f>
        <v/>
      </c>
      <c r="DE159" s="370" t="str">
        <f ca="1">+IF(OFFSET('Sanitation Data'!$H$28,0,10*ROW('Sanitation Data'!H153))="","",OFFSET('Sanitation Data'!$H$28,0,10*ROW('Sanitation Data'!H153)))</f>
        <v/>
      </c>
      <c r="DF159" s="370" t="str">
        <f ca="1">+IF(OFFSET('Sanitation Data'!$H$29,0,10*ROW('Sanitation Data'!H153))="","",OFFSET('Sanitation Data'!$H$29,0,10*ROW('Sanitation Data'!H153)))</f>
        <v/>
      </c>
      <c r="DG159" s="370" t="str">
        <f ca="1">+IF(OFFSET('Sanitation Data'!$H$30,0,10*ROW('Sanitation Data'!H153))="","",OFFSET('Sanitation Data'!$H$30,0,10*ROW('Sanitation Data'!H153)))</f>
        <v/>
      </c>
      <c r="DH159" s="370" t="str">
        <f ca="1">+IF(OFFSET('Sanitation Data'!$H$31,0,10*ROW('Sanitation Data'!H153))="","",OFFSET('Sanitation Data'!$H$31,0,10*ROW('Sanitation Data'!H153)))</f>
        <v/>
      </c>
      <c r="DI159" s="370" t="str">
        <f ca="1">+IF(OFFSET('Sanitation Data'!$H$32,0,10*ROW('Sanitation Data'!H153))="","",OFFSET('Sanitation Data'!$H$32,0,10*ROW('Sanitation Data'!H153)))</f>
        <v/>
      </c>
      <c r="DJ159" s="370" t="str">
        <f ca="1">+IF(OFFSET('Sanitation Data'!$I$28,0,10*ROW('Sanitation Data'!I153))="","",OFFSET('Sanitation Data'!$I$28,0,10*ROW('Sanitation Data'!I153)))</f>
        <v/>
      </c>
      <c r="DK159" s="370" t="str">
        <f ca="1">+IF(OFFSET('Sanitation Data'!$I$29,0,10*ROW('Sanitation Data'!I153))="","",OFFSET('Sanitation Data'!$I$29,0,10*ROW('Sanitation Data'!I153)))</f>
        <v/>
      </c>
      <c r="DL159" s="370" t="str">
        <f ca="1">+IF(OFFSET('Sanitation Data'!$I$30,0,10*ROW('Sanitation Data'!I153))="","",OFFSET('Sanitation Data'!$I$30,0,10*ROW('Sanitation Data'!I153)))</f>
        <v/>
      </c>
      <c r="DM159" s="370" t="str">
        <f ca="1">+IF(OFFSET('Sanitation Data'!$I$31,0,10*ROW('Sanitation Data'!I153))="","",OFFSET('Sanitation Data'!$I$31,0,10*ROW('Sanitation Data'!I153)))</f>
        <v/>
      </c>
      <c r="DN159" s="370" t="str">
        <f ca="1">+IF(OFFSET('Sanitation Data'!$I$32,0,10*ROW('Sanitation Data'!I153))="","",OFFSET('Sanitation Data'!$I$32,0,10*ROW('Sanitation Data'!I153)))</f>
        <v/>
      </c>
      <c r="DO159" s="370" t="str">
        <f ca="1">+IF(OFFSET('Hygiene Data'!$D$11,0,10*ROW('Hygiene Data'!D153))="","",OFFSET('Hygiene Data'!$D$11,0,10*ROW('Hygiene Data'!D153)))</f>
        <v/>
      </c>
      <c r="DP159" s="370" t="str">
        <f ca="1">+IF(OFFSET('Hygiene Data'!$D$12,0,10*ROW('Hygiene Data'!D153))="","",OFFSET('Hygiene Data'!$D$12,0,10*ROW('Hygiene Data'!D153)))</f>
        <v/>
      </c>
      <c r="DQ159" s="370" t="str">
        <f ca="1">+IF(OFFSET('Hygiene Data'!$D$13,0,10*ROW('Hygiene Data'!D153))="","",OFFSET('Hygiene Data'!$D$13,0,10*ROW('Hygiene Data'!D153)))</f>
        <v/>
      </c>
      <c r="DR159" s="370" t="str">
        <f ca="1">+IF(OFFSET('Hygiene Data'!$E$11,0,10*ROW('Hygiene Data'!E153))="","",OFFSET('Hygiene Data'!$E$11,0,10*ROW('Hygiene Data'!E153)))</f>
        <v/>
      </c>
      <c r="DS159" s="370" t="str">
        <f ca="1">+IF(OFFSET('Hygiene Data'!$E$12,0,10*ROW('Hygiene Data'!E153))="","",OFFSET('Hygiene Data'!$E$12,0,10*ROW('Hygiene Data'!E153)))</f>
        <v/>
      </c>
      <c r="DT159" s="370" t="str">
        <f ca="1">+IF(OFFSET('Hygiene Data'!$E$13,0,10*ROW('Hygiene Data'!E153))="","",OFFSET('Hygiene Data'!$E$13,0,10*ROW('Hygiene Data'!E153)))</f>
        <v/>
      </c>
      <c r="DU159" s="370" t="str">
        <f ca="1">+IF(OFFSET('Hygiene Data'!$F$11,0,10*ROW('Hygiene Data'!F153))="","",OFFSET('Hygiene Data'!$F$11,0,10*ROW('Hygiene Data'!F153)))</f>
        <v/>
      </c>
      <c r="DV159" s="370" t="str">
        <f ca="1">+IF(OFFSET('Hygiene Data'!$F$12,0,10*ROW('Hygiene Data'!F153))="","",OFFSET('Hygiene Data'!$F$12,0,10*ROW('Hygiene Data'!F153)))</f>
        <v/>
      </c>
      <c r="DW159" s="370" t="str">
        <f ca="1">+IF(OFFSET('Hygiene Data'!$F$13,0,10*ROW('Hygiene Data'!F153))="","",OFFSET('Hygiene Data'!$F$13,0,10*ROW('Hygiene Data'!F153)))</f>
        <v/>
      </c>
      <c r="DX159" s="370" t="str">
        <f ca="1">+IF(OFFSET('Hygiene Data'!$G$11,0,10*ROW('Hygiene Data'!G153))="","",OFFSET('Hygiene Data'!$G$11,0,10*ROW('Hygiene Data'!G153)))</f>
        <v/>
      </c>
      <c r="DY159" s="370" t="str">
        <f ca="1">+IF(OFFSET('Hygiene Data'!$G$12,0,10*ROW('Hygiene Data'!G153))="","",OFFSET('Hygiene Data'!$G$12,0,10*ROW('Hygiene Data'!G153)))</f>
        <v/>
      </c>
      <c r="DZ159" s="370" t="str">
        <f ca="1">+IF(OFFSET('Hygiene Data'!$G$13,0,10*ROW('Hygiene Data'!G153))="","",OFFSET('Hygiene Data'!$G$13,0,10*ROW('Hygiene Data'!G153)))</f>
        <v/>
      </c>
      <c r="EA159" s="370" t="str">
        <f ca="1">+IF(OFFSET('Hygiene Data'!$H$11,0,10*ROW('Hygiene Data'!H153))="","",OFFSET('Hygiene Data'!$H$11,0,10*ROW('Hygiene Data'!H153)))</f>
        <v/>
      </c>
      <c r="EB159" s="370" t="str">
        <f ca="1">+IF(OFFSET('Hygiene Data'!$H$12,0,10*ROW('Hygiene Data'!H153))="","",OFFSET('Hygiene Data'!$H$12,0,10*ROW('Hygiene Data'!H153)))</f>
        <v/>
      </c>
      <c r="EC159" s="370" t="str">
        <f ca="1">+IF(OFFSET('Hygiene Data'!$H$13,0,10*ROW('Hygiene Data'!H153))="","",OFFSET('Hygiene Data'!$H$13,0,10*ROW('Hygiene Data'!H153)))</f>
        <v/>
      </c>
      <c r="ED159" s="370" t="str">
        <f ca="1">+IF(OFFSET('Hygiene Data'!$I$11,0,10*ROW('Hygiene Data'!I153))="","",OFFSET('Hygiene Data'!$I$11,0,10*ROW('Hygiene Data'!I153)))</f>
        <v/>
      </c>
      <c r="EE159" s="370" t="str">
        <f ca="1">+IF(OFFSET('Hygiene Data'!$I$12,0,10*ROW('Hygiene Data'!I153))="","",OFFSET('Hygiene Data'!$I$12,0,10*ROW('Hygiene Data'!I153)))</f>
        <v/>
      </c>
      <c r="EF159" s="370" t="str">
        <f ca="1">+IF(OFFSET('Hygiene Data'!$I$13,0,10*ROW('Hygiene Data'!I153))="","",OFFSET('Hygiene Data'!$I$13,0,10*ROW('Hygiene Data'!I153)))</f>
        <v/>
      </c>
    </row>
    <row r="160" spans="1:136" x14ac:dyDescent="0.25">
      <c r="A160" s="479" t="str">
        <f ca="1">+IF(OFFSET('Water Data'!$B$2,0,10*ROW('Water Data'!E154))="","",OFFSET('Water Data'!$B$2,0,10*ROW('Water Data'!E154)))</f>
        <v/>
      </c>
      <c r="B160" s="47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6" t="str">
        <f t="shared" ca="1" si="2"/>
        <v/>
      </c>
      <c r="D160" s="50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0" t="str">
        <f ca="1">+IF(OFFSET('Water Data'!$D$27,0,10*ROW('Water Data'!D154))="","",OFFSET('Water Data'!$D$27,0,10*ROW('Water Data'!D154)))</f>
        <v/>
      </c>
      <c r="BT160" s="370" t="str">
        <f ca="1">+IF(OFFSET('Water Data'!$D$28,0,10*ROW('Water Data'!D154))="","",OFFSET('Water Data'!$D$28,0,10*ROW('Water Data'!D154)))</f>
        <v/>
      </c>
      <c r="BU160" s="370" t="str">
        <f ca="1">+IF(OFFSET('Water Data'!$D$29,0,10*ROW('Water Data'!D154))="","",OFFSET('Water Data'!$D$29,0,10*ROW('Water Data'!D154)))</f>
        <v/>
      </c>
      <c r="BV160" s="370" t="str">
        <f ca="1">+IF(OFFSET('Water Data'!$E$27,0,10*ROW('Water Data'!E154))="","",OFFSET('Water Data'!$E$27,0,10*ROW('Water Data'!E154)))</f>
        <v/>
      </c>
      <c r="BW160" s="370" t="str">
        <f ca="1">+IF(OFFSET('Water Data'!$E$28,0,10*ROW('Water Data'!E154))="","",OFFSET('Water Data'!$E$28,0,10*ROW('Water Data'!E154)))</f>
        <v/>
      </c>
      <c r="BX160" s="370" t="str">
        <f ca="1">+IF(OFFSET('Water Data'!$E$29,0,10*ROW('Water Data'!E154))="","",OFFSET('Water Data'!$E$29,0,10*ROW('Water Data'!E154)))</f>
        <v/>
      </c>
      <c r="BY160" s="370" t="str">
        <f ca="1">+IF(OFFSET('Water Data'!$F$27,0,10*ROW('Water Data'!F154))="","",OFFSET('Water Data'!$F$27,0,10*ROW('Water Data'!F154)))</f>
        <v/>
      </c>
      <c r="BZ160" s="370" t="str">
        <f ca="1">+IF(OFFSET('Water Data'!$F$28,0,10*ROW('Water Data'!F154))="","",OFFSET('Water Data'!$F$28,0,10*ROW('Water Data'!F154)))</f>
        <v/>
      </c>
      <c r="CA160" s="370" t="str">
        <f ca="1">+IF(OFFSET('Water Data'!$F$29,0,10*ROW('Water Data'!F154))="","",OFFSET('Water Data'!$F$29,0,10*ROW('Water Data'!F154)))</f>
        <v/>
      </c>
      <c r="CB160" s="370" t="str">
        <f ca="1">+IF(OFFSET('Water Data'!$G$27,0,10*ROW('Water Data'!G154))="","",OFFSET('Water Data'!$G$27,0,10*ROW('Water Data'!G154)))</f>
        <v/>
      </c>
      <c r="CC160" s="370" t="str">
        <f ca="1">+IF(OFFSET('Water Data'!$G$28,0,10*ROW('Water Data'!G154))="","",OFFSET('Water Data'!$G$28,0,10*ROW('Water Data'!G154)))</f>
        <v/>
      </c>
      <c r="CD160" s="370" t="str">
        <f ca="1">+IF(OFFSET('Water Data'!$G$29,0,10*ROW('Water Data'!G154))="","",OFFSET('Water Data'!$G$29,0,10*ROW('Water Data'!G154)))</f>
        <v/>
      </c>
      <c r="CE160" s="370" t="str">
        <f ca="1">+IF(OFFSET('Water Data'!$H$27,0,10*ROW('Water Data'!H154))="","",OFFSET('Water Data'!$H$27,0,10*ROW('Water Data'!H154)))</f>
        <v/>
      </c>
      <c r="CF160" s="370" t="str">
        <f ca="1">+IF(OFFSET('Water Data'!$H$28,0,10*ROW('Water Data'!H154))="","",OFFSET('Water Data'!$H$28,0,10*ROW('Water Data'!H154)))</f>
        <v/>
      </c>
      <c r="CG160" s="370" t="str">
        <f ca="1">+IF(OFFSET('Water Data'!$H$29,0,10*ROW('Water Data'!H154))="","",OFFSET('Water Data'!$H$29,0,10*ROW('Water Data'!H154)))</f>
        <v/>
      </c>
      <c r="CH160" s="370" t="str">
        <f ca="1">+IF(OFFSET('Water Data'!$I$27,0,10*ROW('Water Data'!I154))="","",OFFSET('Water Data'!$I$27,0,10*ROW('Water Data'!I154)))</f>
        <v/>
      </c>
      <c r="CI160" s="370" t="str">
        <f ca="1">+IF(OFFSET('Water Data'!$I$28,0,10*ROW('Water Data'!I154))="","",OFFSET('Water Data'!$I$28,0,10*ROW('Water Data'!I154)))</f>
        <v/>
      </c>
      <c r="CJ160" s="370" t="str">
        <f ca="1">+IF(OFFSET('Water Data'!$I$29,0,10*ROW('Water Data'!I154))="","",OFFSET('Water Data'!$I$29,0,10*ROW('Water Data'!I154)))</f>
        <v/>
      </c>
      <c r="CK160" s="370" t="str">
        <f ca="1">+IF(OFFSET('Sanitation Data'!$D$28,0,10*ROW('Sanitation Data'!D154))="","",OFFSET('Sanitation Data'!$D$28,0,10*ROW('Sanitation Data'!D154)))</f>
        <v/>
      </c>
      <c r="CL160" s="370" t="str">
        <f ca="1">+IF(OFFSET('Sanitation Data'!$D$29,0,10*ROW('Sanitation Data'!D154))="","",OFFSET('Sanitation Data'!$D$29,0,10*ROW('Sanitation Data'!D154)))</f>
        <v/>
      </c>
      <c r="CM160" s="370" t="str">
        <f ca="1">+IF(OFFSET('Sanitation Data'!$D$30,0,10*ROW('Sanitation Data'!D154))="","",OFFSET('Sanitation Data'!$D$30,0,10*ROW('Sanitation Data'!D154)))</f>
        <v/>
      </c>
      <c r="CN160" s="370" t="str">
        <f ca="1">+IF(OFFSET('Sanitation Data'!$D$31,0,10*ROW('Sanitation Data'!D154))="","",OFFSET('Sanitation Data'!$D$31,0,10*ROW('Sanitation Data'!D154)))</f>
        <v/>
      </c>
      <c r="CO160" s="370" t="str">
        <f ca="1">+IF(OFFSET('Sanitation Data'!$D$32,0,10*ROW('Sanitation Data'!D154))="","",OFFSET('Sanitation Data'!$D$32,0,10*ROW('Sanitation Data'!D154)))</f>
        <v/>
      </c>
      <c r="CP160" s="370" t="str">
        <f ca="1">+IF(OFFSET('Sanitation Data'!$E$28,0,10*ROW('Sanitation Data'!E154))="","",OFFSET('Sanitation Data'!$E$28,0,10*ROW('Sanitation Data'!E154)))</f>
        <v/>
      </c>
      <c r="CQ160" s="370" t="str">
        <f ca="1">+IF(OFFSET('Sanitation Data'!$E$29,0,10*ROW('Sanitation Data'!E154))="","",OFFSET('Sanitation Data'!$E$29,0,10*ROW('Sanitation Data'!E154)))</f>
        <v/>
      </c>
      <c r="CR160" s="370" t="str">
        <f ca="1">+IF(OFFSET('Sanitation Data'!$E$30,0,10*ROW('Sanitation Data'!E154))="","",OFFSET('Sanitation Data'!$E$30,0,10*ROW('Sanitation Data'!E154)))</f>
        <v/>
      </c>
      <c r="CS160" s="370" t="str">
        <f ca="1">+IF(OFFSET('Sanitation Data'!$E$31,0,10*ROW('Sanitation Data'!E154))="","",OFFSET('Sanitation Data'!$E$31,0,10*ROW('Sanitation Data'!E154)))</f>
        <v/>
      </c>
      <c r="CT160" s="370" t="str">
        <f ca="1">+IF(OFFSET('Sanitation Data'!$E$32,0,10*ROW('Sanitation Data'!E154))="","",OFFSET('Sanitation Data'!$E$32,0,10*ROW('Sanitation Data'!E154)))</f>
        <v/>
      </c>
      <c r="CU160" s="370" t="str">
        <f ca="1">+IF(OFFSET('Sanitation Data'!$F$28,0,10*ROW('Sanitation Data'!F154))="","",OFFSET('Sanitation Data'!$F$28,0,10*ROW('Sanitation Data'!F154)))</f>
        <v/>
      </c>
      <c r="CV160" s="370" t="str">
        <f ca="1">+IF(OFFSET('Sanitation Data'!$F$29,0,10*ROW('Sanitation Data'!F154))="","",OFFSET('Sanitation Data'!$F$29,0,10*ROW('Sanitation Data'!F154)))</f>
        <v/>
      </c>
      <c r="CW160" s="370" t="str">
        <f ca="1">+IF(OFFSET('Sanitation Data'!$F$30,0,10*ROW('Sanitation Data'!F154))="","",OFFSET('Sanitation Data'!$F$30,0,10*ROW('Sanitation Data'!F154)))</f>
        <v/>
      </c>
      <c r="CX160" s="370" t="str">
        <f ca="1">+IF(OFFSET('Sanitation Data'!$F$31,0,10*ROW('Sanitation Data'!F154))="","",OFFSET('Sanitation Data'!$F$31,0,10*ROW('Sanitation Data'!F154)))</f>
        <v/>
      </c>
      <c r="CY160" s="370" t="str">
        <f ca="1">+IF(OFFSET('Sanitation Data'!$F$32,0,10*ROW('Sanitation Data'!F154))="","",OFFSET('Sanitation Data'!$F$32,0,10*ROW('Sanitation Data'!F154)))</f>
        <v/>
      </c>
      <c r="CZ160" s="370" t="str">
        <f ca="1">+IF(OFFSET('Sanitation Data'!$G$28,0,10*ROW('Sanitation Data'!G154))="","",OFFSET('Sanitation Data'!$G$28,0,10*ROW('Sanitation Data'!G154)))</f>
        <v/>
      </c>
      <c r="DA160" s="370" t="str">
        <f ca="1">+IF(OFFSET('Sanitation Data'!$G$29,0,10*ROW('Sanitation Data'!G154))="","",OFFSET('Sanitation Data'!$G$29,0,10*ROW('Sanitation Data'!G154)))</f>
        <v/>
      </c>
      <c r="DB160" s="370" t="str">
        <f ca="1">+IF(OFFSET('Sanitation Data'!$G$30,0,10*ROW('Sanitation Data'!G154))="","",OFFSET('Sanitation Data'!$G$30,0,10*ROW('Sanitation Data'!G154)))</f>
        <v/>
      </c>
      <c r="DC160" s="370" t="str">
        <f ca="1">+IF(OFFSET('Sanitation Data'!$G$31,0,10*ROW('Sanitation Data'!G154))="","",OFFSET('Sanitation Data'!$G$31,0,10*ROW('Sanitation Data'!G154)))</f>
        <v/>
      </c>
      <c r="DD160" s="370" t="str">
        <f ca="1">+IF(OFFSET('Sanitation Data'!$G$32,0,10*ROW('Sanitation Data'!G154))="","",OFFSET('Sanitation Data'!$G$32,0,10*ROW('Sanitation Data'!G154)))</f>
        <v/>
      </c>
      <c r="DE160" s="370" t="str">
        <f ca="1">+IF(OFFSET('Sanitation Data'!$H$28,0,10*ROW('Sanitation Data'!H154))="","",OFFSET('Sanitation Data'!$H$28,0,10*ROW('Sanitation Data'!H154)))</f>
        <v/>
      </c>
      <c r="DF160" s="370" t="str">
        <f ca="1">+IF(OFFSET('Sanitation Data'!$H$29,0,10*ROW('Sanitation Data'!H154))="","",OFFSET('Sanitation Data'!$H$29,0,10*ROW('Sanitation Data'!H154)))</f>
        <v/>
      </c>
      <c r="DG160" s="370" t="str">
        <f ca="1">+IF(OFFSET('Sanitation Data'!$H$30,0,10*ROW('Sanitation Data'!H154))="","",OFFSET('Sanitation Data'!$H$30,0,10*ROW('Sanitation Data'!H154)))</f>
        <v/>
      </c>
      <c r="DH160" s="370" t="str">
        <f ca="1">+IF(OFFSET('Sanitation Data'!$H$31,0,10*ROW('Sanitation Data'!H154))="","",OFFSET('Sanitation Data'!$H$31,0,10*ROW('Sanitation Data'!H154)))</f>
        <v/>
      </c>
      <c r="DI160" s="370" t="str">
        <f ca="1">+IF(OFFSET('Sanitation Data'!$H$32,0,10*ROW('Sanitation Data'!H154))="","",OFFSET('Sanitation Data'!$H$32,0,10*ROW('Sanitation Data'!H154)))</f>
        <v/>
      </c>
      <c r="DJ160" s="370" t="str">
        <f ca="1">+IF(OFFSET('Sanitation Data'!$I$28,0,10*ROW('Sanitation Data'!I154))="","",OFFSET('Sanitation Data'!$I$28,0,10*ROW('Sanitation Data'!I154)))</f>
        <v/>
      </c>
      <c r="DK160" s="370" t="str">
        <f ca="1">+IF(OFFSET('Sanitation Data'!$I$29,0,10*ROW('Sanitation Data'!I154))="","",OFFSET('Sanitation Data'!$I$29,0,10*ROW('Sanitation Data'!I154)))</f>
        <v/>
      </c>
      <c r="DL160" s="370" t="str">
        <f ca="1">+IF(OFFSET('Sanitation Data'!$I$30,0,10*ROW('Sanitation Data'!I154))="","",OFFSET('Sanitation Data'!$I$30,0,10*ROW('Sanitation Data'!I154)))</f>
        <v/>
      </c>
      <c r="DM160" s="370" t="str">
        <f ca="1">+IF(OFFSET('Sanitation Data'!$I$31,0,10*ROW('Sanitation Data'!I154))="","",OFFSET('Sanitation Data'!$I$31,0,10*ROW('Sanitation Data'!I154)))</f>
        <v/>
      </c>
      <c r="DN160" s="370" t="str">
        <f ca="1">+IF(OFFSET('Sanitation Data'!$I$32,0,10*ROW('Sanitation Data'!I154))="","",OFFSET('Sanitation Data'!$I$32,0,10*ROW('Sanitation Data'!I154)))</f>
        <v/>
      </c>
      <c r="DO160" s="370" t="str">
        <f ca="1">+IF(OFFSET('Hygiene Data'!$D$11,0,10*ROW('Hygiene Data'!D154))="","",OFFSET('Hygiene Data'!$D$11,0,10*ROW('Hygiene Data'!D154)))</f>
        <v/>
      </c>
      <c r="DP160" s="370" t="str">
        <f ca="1">+IF(OFFSET('Hygiene Data'!$D$12,0,10*ROW('Hygiene Data'!D154))="","",OFFSET('Hygiene Data'!$D$12,0,10*ROW('Hygiene Data'!D154)))</f>
        <v/>
      </c>
      <c r="DQ160" s="370" t="str">
        <f ca="1">+IF(OFFSET('Hygiene Data'!$D$13,0,10*ROW('Hygiene Data'!D154))="","",OFFSET('Hygiene Data'!$D$13,0,10*ROW('Hygiene Data'!D154)))</f>
        <v/>
      </c>
      <c r="DR160" s="370" t="str">
        <f ca="1">+IF(OFFSET('Hygiene Data'!$E$11,0,10*ROW('Hygiene Data'!E154))="","",OFFSET('Hygiene Data'!$E$11,0,10*ROW('Hygiene Data'!E154)))</f>
        <v/>
      </c>
      <c r="DS160" s="370" t="str">
        <f ca="1">+IF(OFFSET('Hygiene Data'!$E$12,0,10*ROW('Hygiene Data'!E154))="","",OFFSET('Hygiene Data'!$E$12,0,10*ROW('Hygiene Data'!E154)))</f>
        <v/>
      </c>
      <c r="DT160" s="370" t="str">
        <f ca="1">+IF(OFFSET('Hygiene Data'!$E$13,0,10*ROW('Hygiene Data'!E154))="","",OFFSET('Hygiene Data'!$E$13,0,10*ROW('Hygiene Data'!E154)))</f>
        <v/>
      </c>
      <c r="DU160" s="370" t="str">
        <f ca="1">+IF(OFFSET('Hygiene Data'!$F$11,0,10*ROW('Hygiene Data'!F154))="","",OFFSET('Hygiene Data'!$F$11,0,10*ROW('Hygiene Data'!F154)))</f>
        <v/>
      </c>
      <c r="DV160" s="370" t="str">
        <f ca="1">+IF(OFFSET('Hygiene Data'!$F$12,0,10*ROW('Hygiene Data'!F154))="","",OFFSET('Hygiene Data'!$F$12,0,10*ROW('Hygiene Data'!F154)))</f>
        <v/>
      </c>
      <c r="DW160" s="370" t="str">
        <f ca="1">+IF(OFFSET('Hygiene Data'!$F$13,0,10*ROW('Hygiene Data'!F154))="","",OFFSET('Hygiene Data'!$F$13,0,10*ROW('Hygiene Data'!F154)))</f>
        <v/>
      </c>
      <c r="DX160" s="370" t="str">
        <f ca="1">+IF(OFFSET('Hygiene Data'!$G$11,0,10*ROW('Hygiene Data'!G154))="","",OFFSET('Hygiene Data'!$G$11,0,10*ROW('Hygiene Data'!G154)))</f>
        <v/>
      </c>
      <c r="DY160" s="370" t="str">
        <f ca="1">+IF(OFFSET('Hygiene Data'!$G$12,0,10*ROW('Hygiene Data'!G154))="","",OFFSET('Hygiene Data'!$G$12,0,10*ROW('Hygiene Data'!G154)))</f>
        <v/>
      </c>
      <c r="DZ160" s="370" t="str">
        <f ca="1">+IF(OFFSET('Hygiene Data'!$G$13,0,10*ROW('Hygiene Data'!G154))="","",OFFSET('Hygiene Data'!$G$13,0,10*ROW('Hygiene Data'!G154)))</f>
        <v/>
      </c>
      <c r="EA160" s="370" t="str">
        <f ca="1">+IF(OFFSET('Hygiene Data'!$H$11,0,10*ROW('Hygiene Data'!H154))="","",OFFSET('Hygiene Data'!$H$11,0,10*ROW('Hygiene Data'!H154)))</f>
        <v/>
      </c>
      <c r="EB160" s="370" t="str">
        <f ca="1">+IF(OFFSET('Hygiene Data'!$H$12,0,10*ROW('Hygiene Data'!H154))="","",OFFSET('Hygiene Data'!$H$12,0,10*ROW('Hygiene Data'!H154)))</f>
        <v/>
      </c>
      <c r="EC160" s="370" t="str">
        <f ca="1">+IF(OFFSET('Hygiene Data'!$H$13,0,10*ROW('Hygiene Data'!H154))="","",OFFSET('Hygiene Data'!$H$13,0,10*ROW('Hygiene Data'!H154)))</f>
        <v/>
      </c>
      <c r="ED160" s="370" t="str">
        <f ca="1">+IF(OFFSET('Hygiene Data'!$I$11,0,10*ROW('Hygiene Data'!I154))="","",OFFSET('Hygiene Data'!$I$11,0,10*ROW('Hygiene Data'!I154)))</f>
        <v/>
      </c>
      <c r="EE160" s="370" t="str">
        <f ca="1">+IF(OFFSET('Hygiene Data'!$I$12,0,10*ROW('Hygiene Data'!I154))="","",OFFSET('Hygiene Data'!$I$12,0,10*ROW('Hygiene Data'!I154)))</f>
        <v/>
      </c>
      <c r="EF160" s="370" t="str">
        <f ca="1">+IF(OFFSET('Hygiene Data'!$I$13,0,10*ROW('Hygiene Data'!I154))="","",OFFSET('Hygiene Data'!$I$13,0,10*ROW('Hygiene Data'!I154)))</f>
        <v/>
      </c>
    </row>
    <row r="161" spans="1:136" x14ac:dyDescent="0.25">
      <c r="A161" s="479" t="str">
        <f ca="1">+IF(OFFSET('Water Data'!$B$2,0,10*ROW('Water Data'!E155))="","",OFFSET('Water Data'!$B$2,0,10*ROW('Water Data'!E155)))</f>
        <v/>
      </c>
      <c r="B161" s="47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6" t="str">
        <f t="shared" ca="1" si="2"/>
        <v/>
      </c>
      <c r="D161" s="50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0" t="str">
        <f ca="1">+IF(OFFSET('Water Data'!$D$27,0,10*ROW('Water Data'!D155))="","",OFFSET('Water Data'!$D$27,0,10*ROW('Water Data'!D155)))</f>
        <v/>
      </c>
      <c r="BT161" s="370" t="str">
        <f ca="1">+IF(OFFSET('Water Data'!$D$28,0,10*ROW('Water Data'!D155))="","",OFFSET('Water Data'!$D$28,0,10*ROW('Water Data'!D155)))</f>
        <v/>
      </c>
      <c r="BU161" s="370" t="str">
        <f ca="1">+IF(OFFSET('Water Data'!$D$29,0,10*ROW('Water Data'!D155))="","",OFFSET('Water Data'!$D$29,0,10*ROW('Water Data'!D155)))</f>
        <v/>
      </c>
      <c r="BV161" s="370" t="str">
        <f ca="1">+IF(OFFSET('Water Data'!$E$27,0,10*ROW('Water Data'!E155))="","",OFFSET('Water Data'!$E$27,0,10*ROW('Water Data'!E155)))</f>
        <v/>
      </c>
      <c r="BW161" s="370" t="str">
        <f ca="1">+IF(OFFSET('Water Data'!$E$28,0,10*ROW('Water Data'!E155))="","",OFFSET('Water Data'!$E$28,0,10*ROW('Water Data'!E155)))</f>
        <v/>
      </c>
      <c r="BX161" s="370" t="str">
        <f ca="1">+IF(OFFSET('Water Data'!$E$29,0,10*ROW('Water Data'!E155))="","",OFFSET('Water Data'!$E$29,0,10*ROW('Water Data'!E155)))</f>
        <v/>
      </c>
      <c r="BY161" s="370" t="str">
        <f ca="1">+IF(OFFSET('Water Data'!$F$27,0,10*ROW('Water Data'!F155))="","",OFFSET('Water Data'!$F$27,0,10*ROW('Water Data'!F155)))</f>
        <v/>
      </c>
      <c r="BZ161" s="370" t="str">
        <f ca="1">+IF(OFFSET('Water Data'!$F$28,0,10*ROW('Water Data'!F155))="","",OFFSET('Water Data'!$F$28,0,10*ROW('Water Data'!F155)))</f>
        <v/>
      </c>
      <c r="CA161" s="370" t="str">
        <f ca="1">+IF(OFFSET('Water Data'!$F$29,0,10*ROW('Water Data'!F155))="","",OFFSET('Water Data'!$F$29,0,10*ROW('Water Data'!F155)))</f>
        <v/>
      </c>
      <c r="CB161" s="370" t="str">
        <f ca="1">+IF(OFFSET('Water Data'!$G$27,0,10*ROW('Water Data'!G155))="","",OFFSET('Water Data'!$G$27,0,10*ROW('Water Data'!G155)))</f>
        <v/>
      </c>
      <c r="CC161" s="370" t="str">
        <f ca="1">+IF(OFFSET('Water Data'!$G$28,0,10*ROW('Water Data'!G155))="","",OFFSET('Water Data'!$G$28,0,10*ROW('Water Data'!G155)))</f>
        <v/>
      </c>
      <c r="CD161" s="370" t="str">
        <f ca="1">+IF(OFFSET('Water Data'!$G$29,0,10*ROW('Water Data'!G155))="","",OFFSET('Water Data'!$G$29,0,10*ROW('Water Data'!G155)))</f>
        <v/>
      </c>
      <c r="CE161" s="370" t="str">
        <f ca="1">+IF(OFFSET('Water Data'!$H$27,0,10*ROW('Water Data'!H155))="","",OFFSET('Water Data'!$H$27,0,10*ROW('Water Data'!H155)))</f>
        <v/>
      </c>
      <c r="CF161" s="370" t="str">
        <f ca="1">+IF(OFFSET('Water Data'!$H$28,0,10*ROW('Water Data'!H155))="","",OFFSET('Water Data'!$H$28,0,10*ROW('Water Data'!H155)))</f>
        <v/>
      </c>
      <c r="CG161" s="370" t="str">
        <f ca="1">+IF(OFFSET('Water Data'!$H$29,0,10*ROW('Water Data'!H155))="","",OFFSET('Water Data'!$H$29,0,10*ROW('Water Data'!H155)))</f>
        <v/>
      </c>
      <c r="CH161" s="370" t="str">
        <f ca="1">+IF(OFFSET('Water Data'!$I$27,0,10*ROW('Water Data'!I155))="","",OFFSET('Water Data'!$I$27,0,10*ROW('Water Data'!I155)))</f>
        <v/>
      </c>
      <c r="CI161" s="370" t="str">
        <f ca="1">+IF(OFFSET('Water Data'!$I$28,0,10*ROW('Water Data'!I155))="","",OFFSET('Water Data'!$I$28,0,10*ROW('Water Data'!I155)))</f>
        <v/>
      </c>
      <c r="CJ161" s="370" t="str">
        <f ca="1">+IF(OFFSET('Water Data'!$I$29,0,10*ROW('Water Data'!I155))="","",OFFSET('Water Data'!$I$29,0,10*ROW('Water Data'!I155)))</f>
        <v/>
      </c>
      <c r="CK161" s="370" t="str">
        <f ca="1">+IF(OFFSET('Sanitation Data'!$D$28,0,10*ROW('Sanitation Data'!D155))="","",OFFSET('Sanitation Data'!$D$28,0,10*ROW('Sanitation Data'!D155)))</f>
        <v/>
      </c>
      <c r="CL161" s="370" t="str">
        <f ca="1">+IF(OFFSET('Sanitation Data'!$D$29,0,10*ROW('Sanitation Data'!D155))="","",OFFSET('Sanitation Data'!$D$29,0,10*ROW('Sanitation Data'!D155)))</f>
        <v/>
      </c>
      <c r="CM161" s="370" t="str">
        <f ca="1">+IF(OFFSET('Sanitation Data'!$D$30,0,10*ROW('Sanitation Data'!D155))="","",OFFSET('Sanitation Data'!$D$30,0,10*ROW('Sanitation Data'!D155)))</f>
        <v/>
      </c>
      <c r="CN161" s="370" t="str">
        <f ca="1">+IF(OFFSET('Sanitation Data'!$D$31,0,10*ROW('Sanitation Data'!D155))="","",OFFSET('Sanitation Data'!$D$31,0,10*ROW('Sanitation Data'!D155)))</f>
        <v/>
      </c>
      <c r="CO161" s="370" t="str">
        <f ca="1">+IF(OFFSET('Sanitation Data'!$D$32,0,10*ROW('Sanitation Data'!D155))="","",OFFSET('Sanitation Data'!$D$32,0,10*ROW('Sanitation Data'!D155)))</f>
        <v/>
      </c>
      <c r="CP161" s="370" t="str">
        <f ca="1">+IF(OFFSET('Sanitation Data'!$E$28,0,10*ROW('Sanitation Data'!E155))="","",OFFSET('Sanitation Data'!$E$28,0,10*ROW('Sanitation Data'!E155)))</f>
        <v/>
      </c>
      <c r="CQ161" s="370" t="str">
        <f ca="1">+IF(OFFSET('Sanitation Data'!$E$29,0,10*ROW('Sanitation Data'!E155))="","",OFFSET('Sanitation Data'!$E$29,0,10*ROW('Sanitation Data'!E155)))</f>
        <v/>
      </c>
      <c r="CR161" s="370" t="str">
        <f ca="1">+IF(OFFSET('Sanitation Data'!$E$30,0,10*ROW('Sanitation Data'!E155))="","",OFFSET('Sanitation Data'!$E$30,0,10*ROW('Sanitation Data'!E155)))</f>
        <v/>
      </c>
      <c r="CS161" s="370" t="str">
        <f ca="1">+IF(OFFSET('Sanitation Data'!$E$31,0,10*ROW('Sanitation Data'!E155))="","",OFFSET('Sanitation Data'!$E$31,0,10*ROW('Sanitation Data'!E155)))</f>
        <v/>
      </c>
      <c r="CT161" s="370" t="str">
        <f ca="1">+IF(OFFSET('Sanitation Data'!$E$32,0,10*ROW('Sanitation Data'!E155))="","",OFFSET('Sanitation Data'!$E$32,0,10*ROW('Sanitation Data'!E155)))</f>
        <v/>
      </c>
      <c r="CU161" s="370" t="str">
        <f ca="1">+IF(OFFSET('Sanitation Data'!$F$28,0,10*ROW('Sanitation Data'!F155))="","",OFFSET('Sanitation Data'!$F$28,0,10*ROW('Sanitation Data'!F155)))</f>
        <v/>
      </c>
      <c r="CV161" s="370" t="str">
        <f ca="1">+IF(OFFSET('Sanitation Data'!$F$29,0,10*ROW('Sanitation Data'!F155))="","",OFFSET('Sanitation Data'!$F$29,0,10*ROW('Sanitation Data'!F155)))</f>
        <v/>
      </c>
      <c r="CW161" s="370" t="str">
        <f ca="1">+IF(OFFSET('Sanitation Data'!$F$30,0,10*ROW('Sanitation Data'!F155))="","",OFFSET('Sanitation Data'!$F$30,0,10*ROW('Sanitation Data'!F155)))</f>
        <v/>
      </c>
      <c r="CX161" s="370" t="str">
        <f ca="1">+IF(OFFSET('Sanitation Data'!$F$31,0,10*ROW('Sanitation Data'!F155))="","",OFFSET('Sanitation Data'!$F$31,0,10*ROW('Sanitation Data'!F155)))</f>
        <v/>
      </c>
      <c r="CY161" s="370" t="str">
        <f ca="1">+IF(OFFSET('Sanitation Data'!$F$32,0,10*ROW('Sanitation Data'!F155))="","",OFFSET('Sanitation Data'!$F$32,0,10*ROW('Sanitation Data'!F155)))</f>
        <v/>
      </c>
      <c r="CZ161" s="370" t="str">
        <f ca="1">+IF(OFFSET('Sanitation Data'!$G$28,0,10*ROW('Sanitation Data'!G155))="","",OFFSET('Sanitation Data'!$G$28,0,10*ROW('Sanitation Data'!G155)))</f>
        <v/>
      </c>
      <c r="DA161" s="370" t="str">
        <f ca="1">+IF(OFFSET('Sanitation Data'!$G$29,0,10*ROW('Sanitation Data'!G155))="","",OFFSET('Sanitation Data'!$G$29,0,10*ROW('Sanitation Data'!G155)))</f>
        <v/>
      </c>
      <c r="DB161" s="370" t="str">
        <f ca="1">+IF(OFFSET('Sanitation Data'!$G$30,0,10*ROW('Sanitation Data'!G155))="","",OFFSET('Sanitation Data'!$G$30,0,10*ROW('Sanitation Data'!G155)))</f>
        <v/>
      </c>
      <c r="DC161" s="370" t="str">
        <f ca="1">+IF(OFFSET('Sanitation Data'!$G$31,0,10*ROW('Sanitation Data'!G155))="","",OFFSET('Sanitation Data'!$G$31,0,10*ROW('Sanitation Data'!G155)))</f>
        <v/>
      </c>
      <c r="DD161" s="370" t="str">
        <f ca="1">+IF(OFFSET('Sanitation Data'!$G$32,0,10*ROW('Sanitation Data'!G155))="","",OFFSET('Sanitation Data'!$G$32,0,10*ROW('Sanitation Data'!G155)))</f>
        <v/>
      </c>
      <c r="DE161" s="370" t="str">
        <f ca="1">+IF(OFFSET('Sanitation Data'!$H$28,0,10*ROW('Sanitation Data'!H155))="","",OFFSET('Sanitation Data'!$H$28,0,10*ROW('Sanitation Data'!H155)))</f>
        <v/>
      </c>
      <c r="DF161" s="370" t="str">
        <f ca="1">+IF(OFFSET('Sanitation Data'!$H$29,0,10*ROW('Sanitation Data'!H155))="","",OFFSET('Sanitation Data'!$H$29,0,10*ROW('Sanitation Data'!H155)))</f>
        <v/>
      </c>
      <c r="DG161" s="370" t="str">
        <f ca="1">+IF(OFFSET('Sanitation Data'!$H$30,0,10*ROW('Sanitation Data'!H155))="","",OFFSET('Sanitation Data'!$H$30,0,10*ROW('Sanitation Data'!H155)))</f>
        <v/>
      </c>
      <c r="DH161" s="370" t="str">
        <f ca="1">+IF(OFFSET('Sanitation Data'!$H$31,0,10*ROW('Sanitation Data'!H155))="","",OFFSET('Sanitation Data'!$H$31,0,10*ROW('Sanitation Data'!H155)))</f>
        <v/>
      </c>
      <c r="DI161" s="370" t="str">
        <f ca="1">+IF(OFFSET('Sanitation Data'!$H$32,0,10*ROW('Sanitation Data'!H155))="","",OFFSET('Sanitation Data'!$H$32,0,10*ROW('Sanitation Data'!H155)))</f>
        <v/>
      </c>
      <c r="DJ161" s="370" t="str">
        <f ca="1">+IF(OFFSET('Sanitation Data'!$I$28,0,10*ROW('Sanitation Data'!I155))="","",OFFSET('Sanitation Data'!$I$28,0,10*ROW('Sanitation Data'!I155)))</f>
        <v/>
      </c>
      <c r="DK161" s="370" t="str">
        <f ca="1">+IF(OFFSET('Sanitation Data'!$I$29,0,10*ROW('Sanitation Data'!I155))="","",OFFSET('Sanitation Data'!$I$29,0,10*ROW('Sanitation Data'!I155)))</f>
        <v/>
      </c>
      <c r="DL161" s="370" t="str">
        <f ca="1">+IF(OFFSET('Sanitation Data'!$I$30,0,10*ROW('Sanitation Data'!I155))="","",OFFSET('Sanitation Data'!$I$30,0,10*ROW('Sanitation Data'!I155)))</f>
        <v/>
      </c>
      <c r="DM161" s="370" t="str">
        <f ca="1">+IF(OFFSET('Sanitation Data'!$I$31,0,10*ROW('Sanitation Data'!I155))="","",OFFSET('Sanitation Data'!$I$31,0,10*ROW('Sanitation Data'!I155)))</f>
        <v/>
      </c>
      <c r="DN161" s="370" t="str">
        <f ca="1">+IF(OFFSET('Sanitation Data'!$I$32,0,10*ROW('Sanitation Data'!I155))="","",OFFSET('Sanitation Data'!$I$32,0,10*ROW('Sanitation Data'!I155)))</f>
        <v/>
      </c>
      <c r="DO161" s="370" t="str">
        <f ca="1">+IF(OFFSET('Hygiene Data'!$D$11,0,10*ROW('Hygiene Data'!D155))="","",OFFSET('Hygiene Data'!$D$11,0,10*ROW('Hygiene Data'!D155)))</f>
        <v/>
      </c>
      <c r="DP161" s="370" t="str">
        <f ca="1">+IF(OFFSET('Hygiene Data'!$D$12,0,10*ROW('Hygiene Data'!D155))="","",OFFSET('Hygiene Data'!$D$12,0,10*ROW('Hygiene Data'!D155)))</f>
        <v/>
      </c>
      <c r="DQ161" s="370" t="str">
        <f ca="1">+IF(OFFSET('Hygiene Data'!$D$13,0,10*ROW('Hygiene Data'!D155))="","",OFFSET('Hygiene Data'!$D$13,0,10*ROW('Hygiene Data'!D155)))</f>
        <v/>
      </c>
      <c r="DR161" s="370" t="str">
        <f ca="1">+IF(OFFSET('Hygiene Data'!$E$11,0,10*ROW('Hygiene Data'!E155))="","",OFFSET('Hygiene Data'!$E$11,0,10*ROW('Hygiene Data'!E155)))</f>
        <v/>
      </c>
      <c r="DS161" s="370" t="str">
        <f ca="1">+IF(OFFSET('Hygiene Data'!$E$12,0,10*ROW('Hygiene Data'!E155))="","",OFFSET('Hygiene Data'!$E$12,0,10*ROW('Hygiene Data'!E155)))</f>
        <v/>
      </c>
      <c r="DT161" s="370" t="str">
        <f ca="1">+IF(OFFSET('Hygiene Data'!$E$13,0,10*ROW('Hygiene Data'!E155))="","",OFFSET('Hygiene Data'!$E$13,0,10*ROW('Hygiene Data'!E155)))</f>
        <v/>
      </c>
      <c r="DU161" s="370" t="str">
        <f ca="1">+IF(OFFSET('Hygiene Data'!$F$11,0,10*ROW('Hygiene Data'!F155))="","",OFFSET('Hygiene Data'!$F$11,0,10*ROW('Hygiene Data'!F155)))</f>
        <v/>
      </c>
      <c r="DV161" s="370" t="str">
        <f ca="1">+IF(OFFSET('Hygiene Data'!$F$12,0,10*ROW('Hygiene Data'!F155))="","",OFFSET('Hygiene Data'!$F$12,0,10*ROW('Hygiene Data'!F155)))</f>
        <v/>
      </c>
      <c r="DW161" s="370" t="str">
        <f ca="1">+IF(OFFSET('Hygiene Data'!$F$13,0,10*ROW('Hygiene Data'!F155))="","",OFFSET('Hygiene Data'!$F$13,0,10*ROW('Hygiene Data'!F155)))</f>
        <v/>
      </c>
      <c r="DX161" s="370" t="str">
        <f ca="1">+IF(OFFSET('Hygiene Data'!$G$11,0,10*ROW('Hygiene Data'!G155))="","",OFFSET('Hygiene Data'!$G$11,0,10*ROW('Hygiene Data'!G155)))</f>
        <v/>
      </c>
      <c r="DY161" s="370" t="str">
        <f ca="1">+IF(OFFSET('Hygiene Data'!$G$12,0,10*ROW('Hygiene Data'!G155))="","",OFFSET('Hygiene Data'!$G$12,0,10*ROW('Hygiene Data'!G155)))</f>
        <v/>
      </c>
      <c r="DZ161" s="370" t="str">
        <f ca="1">+IF(OFFSET('Hygiene Data'!$G$13,0,10*ROW('Hygiene Data'!G155))="","",OFFSET('Hygiene Data'!$G$13,0,10*ROW('Hygiene Data'!G155)))</f>
        <v/>
      </c>
      <c r="EA161" s="370" t="str">
        <f ca="1">+IF(OFFSET('Hygiene Data'!$H$11,0,10*ROW('Hygiene Data'!H155))="","",OFFSET('Hygiene Data'!$H$11,0,10*ROW('Hygiene Data'!H155)))</f>
        <v/>
      </c>
      <c r="EB161" s="370" t="str">
        <f ca="1">+IF(OFFSET('Hygiene Data'!$H$12,0,10*ROW('Hygiene Data'!H155))="","",OFFSET('Hygiene Data'!$H$12,0,10*ROW('Hygiene Data'!H155)))</f>
        <v/>
      </c>
      <c r="EC161" s="370" t="str">
        <f ca="1">+IF(OFFSET('Hygiene Data'!$H$13,0,10*ROW('Hygiene Data'!H155))="","",OFFSET('Hygiene Data'!$H$13,0,10*ROW('Hygiene Data'!H155)))</f>
        <v/>
      </c>
      <c r="ED161" s="370" t="str">
        <f ca="1">+IF(OFFSET('Hygiene Data'!$I$11,0,10*ROW('Hygiene Data'!I155))="","",OFFSET('Hygiene Data'!$I$11,0,10*ROW('Hygiene Data'!I155)))</f>
        <v/>
      </c>
      <c r="EE161" s="370" t="str">
        <f ca="1">+IF(OFFSET('Hygiene Data'!$I$12,0,10*ROW('Hygiene Data'!I155))="","",OFFSET('Hygiene Data'!$I$12,0,10*ROW('Hygiene Data'!I155)))</f>
        <v/>
      </c>
      <c r="EF161" s="370" t="str">
        <f ca="1">+IF(OFFSET('Hygiene Data'!$I$13,0,10*ROW('Hygiene Data'!I155))="","",OFFSET('Hygiene Data'!$I$13,0,10*ROW('Hygiene Data'!I155)))</f>
        <v/>
      </c>
    </row>
    <row r="162" spans="1:136" x14ac:dyDescent="0.25">
      <c r="A162" s="479" t="str">
        <f ca="1">+IF(OFFSET('Water Data'!$B$2,0,10*ROW('Water Data'!E156))="","",OFFSET('Water Data'!$B$2,0,10*ROW('Water Data'!E156)))</f>
        <v/>
      </c>
      <c r="B162" s="47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6" t="str">
        <f t="shared" ca="1" si="2"/>
        <v/>
      </c>
      <c r="D162" s="50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0" t="str">
        <f ca="1">+IF(OFFSET('Water Data'!$D$27,0,10*ROW('Water Data'!D156))="","",OFFSET('Water Data'!$D$27,0,10*ROW('Water Data'!D156)))</f>
        <v/>
      </c>
      <c r="BT162" s="370" t="str">
        <f ca="1">+IF(OFFSET('Water Data'!$D$28,0,10*ROW('Water Data'!D156))="","",OFFSET('Water Data'!$D$28,0,10*ROW('Water Data'!D156)))</f>
        <v/>
      </c>
      <c r="BU162" s="370" t="str">
        <f ca="1">+IF(OFFSET('Water Data'!$D$29,0,10*ROW('Water Data'!D156))="","",OFFSET('Water Data'!$D$29,0,10*ROW('Water Data'!D156)))</f>
        <v/>
      </c>
      <c r="BV162" s="370" t="str">
        <f ca="1">+IF(OFFSET('Water Data'!$E$27,0,10*ROW('Water Data'!E156))="","",OFFSET('Water Data'!$E$27,0,10*ROW('Water Data'!E156)))</f>
        <v/>
      </c>
      <c r="BW162" s="370" t="str">
        <f ca="1">+IF(OFFSET('Water Data'!$E$28,0,10*ROW('Water Data'!E156))="","",OFFSET('Water Data'!$E$28,0,10*ROW('Water Data'!E156)))</f>
        <v/>
      </c>
      <c r="BX162" s="370" t="str">
        <f ca="1">+IF(OFFSET('Water Data'!$E$29,0,10*ROW('Water Data'!E156))="","",OFFSET('Water Data'!$E$29,0,10*ROW('Water Data'!E156)))</f>
        <v/>
      </c>
      <c r="BY162" s="370" t="str">
        <f ca="1">+IF(OFFSET('Water Data'!$F$27,0,10*ROW('Water Data'!F156))="","",OFFSET('Water Data'!$F$27,0,10*ROW('Water Data'!F156)))</f>
        <v/>
      </c>
      <c r="BZ162" s="370" t="str">
        <f ca="1">+IF(OFFSET('Water Data'!$F$28,0,10*ROW('Water Data'!F156))="","",OFFSET('Water Data'!$F$28,0,10*ROW('Water Data'!F156)))</f>
        <v/>
      </c>
      <c r="CA162" s="370" t="str">
        <f ca="1">+IF(OFFSET('Water Data'!$F$29,0,10*ROW('Water Data'!F156))="","",OFFSET('Water Data'!$F$29,0,10*ROW('Water Data'!F156)))</f>
        <v/>
      </c>
      <c r="CB162" s="370" t="str">
        <f ca="1">+IF(OFFSET('Water Data'!$G$27,0,10*ROW('Water Data'!G156))="","",OFFSET('Water Data'!$G$27,0,10*ROW('Water Data'!G156)))</f>
        <v/>
      </c>
      <c r="CC162" s="370" t="str">
        <f ca="1">+IF(OFFSET('Water Data'!$G$28,0,10*ROW('Water Data'!G156))="","",OFFSET('Water Data'!$G$28,0,10*ROW('Water Data'!G156)))</f>
        <v/>
      </c>
      <c r="CD162" s="370" t="str">
        <f ca="1">+IF(OFFSET('Water Data'!$G$29,0,10*ROW('Water Data'!G156))="","",OFFSET('Water Data'!$G$29,0,10*ROW('Water Data'!G156)))</f>
        <v/>
      </c>
      <c r="CE162" s="370" t="str">
        <f ca="1">+IF(OFFSET('Water Data'!$H$27,0,10*ROW('Water Data'!H156))="","",OFFSET('Water Data'!$H$27,0,10*ROW('Water Data'!H156)))</f>
        <v/>
      </c>
      <c r="CF162" s="370" t="str">
        <f ca="1">+IF(OFFSET('Water Data'!$H$28,0,10*ROW('Water Data'!H156))="","",OFFSET('Water Data'!$H$28,0,10*ROW('Water Data'!H156)))</f>
        <v/>
      </c>
      <c r="CG162" s="370" t="str">
        <f ca="1">+IF(OFFSET('Water Data'!$H$29,0,10*ROW('Water Data'!H156))="","",OFFSET('Water Data'!$H$29,0,10*ROW('Water Data'!H156)))</f>
        <v/>
      </c>
      <c r="CH162" s="370" t="str">
        <f ca="1">+IF(OFFSET('Water Data'!$I$27,0,10*ROW('Water Data'!I156))="","",OFFSET('Water Data'!$I$27,0,10*ROW('Water Data'!I156)))</f>
        <v/>
      </c>
      <c r="CI162" s="370" t="str">
        <f ca="1">+IF(OFFSET('Water Data'!$I$28,0,10*ROW('Water Data'!I156))="","",OFFSET('Water Data'!$I$28,0,10*ROW('Water Data'!I156)))</f>
        <v/>
      </c>
      <c r="CJ162" s="370" t="str">
        <f ca="1">+IF(OFFSET('Water Data'!$I$29,0,10*ROW('Water Data'!I156))="","",OFFSET('Water Data'!$I$29,0,10*ROW('Water Data'!I156)))</f>
        <v/>
      </c>
      <c r="CK162" s="370" t="str">
        <f ca="1">+IF(OFFSET('Sanitation Data'!$D$28,0,10*ROW('Sanitation Data'!D156))="","",OFFSET('Sanitation Data'!$D$28,0,10*ROW('Sanitation Data'!D156)))</f>
        <v/>
      </c>
      <c r="CL162" s="370" t="str">
        <f ca="1">+IF(OFFSET('Sanitation Data'!$D$29,0,10*ROW('Sanitation Data'!D156))="","",OFFSET('Sanitation Data'!$D$29,0,10*ROW('Sanitation Data'!D156)))</f>
        <v/>
      </c>
      <c r="CM162" s="370" t="str">
        <f ca="1">+IF(OFFSET('Sanitation Data'!$D$30,0,10*ROW('Sanitation Data'!D156))="","",OFFSET('Sanitation Data'!$D$30,0,10*ROW('Sanitation Data'!D156)))</f>
        <v/>
      </c>
      <c r="CN162" s="370" t="str">
        <f ca="1">+IF(OFFSET('Sanitation Data'!$D$31,0,10*ROW('Sanitation Data'!D156))="","",OFFSET('Sanitation Data'!$D$31,0,10*ROW('Sanitation Data'!D156)))</f>
        <v/>
      </c>
      <c r="CO162" s="370" t="str">
        <f ca="1">+IF(OFFSET('Sanitation Data'!$D$32,0,10*ROW('Sanitation Data'!D156))="","",OFFSET('Sanitation Data'!$D$32,0,10*ROW('Sanitation Data'!D156)))</f>
        <v/>
      </c>
      <c r="CP162" s="370" t="str">
        <f ca="1">+IF(OFFSET('Sanitation Data'!$E$28,0,10*ROW('Sanitation Data'!E156))="","",OFFSET('Sanitation Data'!$E$28,0,10*ROW('Sanitation Data'!E156)))</f>
        <v/>
      </c>
      <c r="CQ162" s="370" t="str">
        <f ca="1">+IF(OFFSET('Sanitation Data'!$E$29,0,10*ROW('Sanitation Data'!E156))="","",OFFSET('Sanitation Data'!$E$29,0,10*ROW('Sanitation Data'!E156)))</f>
        <v/>
      </c>
      <c r="CR162" s="370" t="str">
        <f ca="1">+IF(OFFSET('Sanitation Data'!$E$30,0,10*ROW('Sanitation Data'!E156))="","",OFFSET('Sanitation Data'!$E$30,0,10*ROW('Sanitation Data'!E156)))</f>
        <v/>
      </c>
      <c r="CS162" s="370" t="str">
        <f ca="1">+IF(OFFSET('Sanitation Data'!$E$31,0,10*ROW('Sanitation Data'!E156))="","",OFFSET('Sanitation Data'!$E$31,0,10*ROW('Sanitation Data'!E156)))</f>
        <v/>
      </c>
      <c r="CT162" s="370" t="str">
        <f ca="1">+IF(OFFSET('Sanitation Data'!$E$32,0,10*ROW('Sanitation Data'!E156))="","",OFFSET('Sanitation Data'!$E$32,0,10*ROW('Sanitation Data'!E156)))</f>
        <v/>
      </c>
      <c r="CU162" s="370" t="str">
        <f ca="1">+IF(OFFSET('Sanitation Data'!$F$28,0,10*ROW('Sanitation Data'!F156))="","",OFFSET('Sanitation Data'!$F$28,0,10*ROW('Sanitation Data'!F156)))</f>
        <v/>
      </c>
      <c r="CV162" s="370" t="str">
        <f ca="1">+IF(OFFSET('Sanitation Data'!$F$29,0,10*ROW('Sanitation Data'!F156))="","",OFFSET('Sanitation Data'!$F$29,0,10*ROW('Sanitation Data'!F156)))</f>
        <v/>
      </c>
      <c r="CW162" s="370" t="str">
        <f ca="1">+IF(OFFSET('Sanitation Data'!$F$30,0,10*ROW('Sanitation Data'!F156))="","",OFFSET('Sanitation Data'!$F$30,0,10*ROW('Sanitation Data'!F156)))</f>
        <v/>
      </c>
      <c r="CX162" s="370" t="str">
        <f ca="1">+IF(OFFSET('Sanitation Data'!$F$31,0,10*ROW('Sanitation Data'!F156))="","",OFFSET('Sanitation Data'!$F$31,0,10*ROW('Sanitation Data'!F156)))</f>
        <v/>
      </c>
      <c r="CY162" s="370" t="str">
        <f ca="1">+IF(OFFSET('Sanitation Data'!$F$32,0,10*ROW('Sanitation Data'!F156))="","",OFFSET('Sanitation Data'!$F$32,0,10*ROW('Sanitation Data'!F156)))</f>
        <v/>
      </c>
      <c r="CZ162" s="370" t="str">
        <f ca="1">+IF(OFFSET('Sanitation Data'!$G$28,0,10*ROW('Sanitation Data'!G156))="","",OFFSET('Sanitation Data'!$G$28,0,10*ROW('Sanitation Data'!G156)))</f>
        <v/>
      </c>
      <c r="DA162" s="370" t="str">
        <f ca="1">+IF(OFFSET('Sanitation Data'!$G$29,0,10*ROW('Sanitation Data'!G156))="","",OFFSET('Sanitation Data'!$G$29,0,10*ROW('Sanitation Data'!G156)))</f>
        <v/>
      </c>
      <c r="DB162" s="370" t="str">
        <f ca="1">+IF(OFFSET('Sanitation Data'!$G$30,0,10*ROW('Sanitation Data'!G156))="","",OFFSET('Sanitation Data'!$G$30,0,10*ROW('Sanitation Data'!G156)))</f>
        <v/>
      </c>
      <c r="DC162" s="370" t="str">
        <f ca="1">+IF(OFFSET('Sanitation Data'!$G$31,0,10*ROW('Sanitation Data'!G156))="","",OFFSET('Sanitation Data'!$G$31,0,10*ROW('Sanitation Data'!G156)))</f>
        <v/>
      </c>
      <c r="DD162" s="370" t="str">
        <f ca="1">+IF(OFFSET('Sanitation Data'!$G$32,0,10*ROW('Sanitation Data'!G156))="","",OFFSET('Sanitation Data'!$G$32,0,10*ROW('Sanitation Data'!G156)))</f>
        <v/>
      </c>
      <c r="DE162" s="370" t="str">
        <f ca="1">+IF(OFFSET('Sanitation Data'!$H$28,0,10*ROW('Sanitation Data'!H156))="","",OFFSET('Sanitation Data'!$H$28,0,10*ROW('Sanitation Data'!H156)))</f>
        <v/>
      </c>
      <c r="DF162" s="370" t="str">
        <f ca="1">+IF(OFFSET('Sanitation Data'!$H$29,0,10*ROW('Sanitation Data'!H156))="","",OFFSET('Sanitation Data'!$H$29,0,10*ROW('Sanitation Data'!H156)))</f>
        <v/>
      </c>
      <c r="DG162" s="370" t="str">
        <f ca="1">+IF(OFFSET('Sanitation Data'!$H$30,0,10*ROW('Sanitation Data'!H156))="","",OFFSET('Sanitation Data'!$H$30,0,10*ROW('Sanitation Data'!H156)))</f>
        <v/>
      </c>
      <c r="DH162" s="370" t="str">
        <f ca="1">+IF(OFFSET('Sanitation Data'!$H$31,0,10*ROW('Sanitation Data'!H156))="","",OFFSET('Sanitation Data'!$H$31,0,10*ROW('Sanitation Data'!H156)))</f>
        <v/>
      </c>
      <c r="DI162" s="370" t="str">
        <f ca="1">+IF(OFFSET('Sanitation Data'!$H$32,0,10*ROW('Sanitation Data'!H156))="","",OFFSET('Sanitation Data'!$H$32,0,10*ROW('Sanitation Data'!H156)))</f>
        <v/>
      </c>
      <c r="DJ162" s="370" t="str">
        <f ca="1">+IF(OFFSET('Sanitation Data'!$I$28,0,10*ROW('Sanitation Data'!I156))="","",OFFSET('Sanitation Data'!$I$28,0,10*ROW('Sanitation Data'!I156)))</f>
        <v/>
      </c>
      <c r="DK162" s="370" t="str">
        <f ca="1">+IF(OFFSET('Sanitation Data'!$I$29,0,10*ROW('Sanitation Data'!I156))="","",OFFSET('Sanitation Data'!$I$29,0,10*ROW('Sanitation Data'!I156)))</f>
        <v/>
      </c>
      <c r="DL162" s="370" t="str">
        <f ca="1">+IF(OFFSET('Sanitation Data'!$I$30,0,10*ROW('Sanitation Data'!I156))="","",OFFSET('Sanitation Data'!$I$30,0,10*ROW('Sanitation Data'!I156)))</f>
        <v/>
      </c>
      <c r="DM162" s="370" t="str">
        <f ca="1">+IF(OFFSET('Sanitation Data'!$I$31,0,10*ROW('Sanitation Data'!I156))="","",OFFSET('Sanitation Data'!$I$31,0,10*ROW('Sanitation Data'!I156)))</f>
        <v/>
      </c>
      <c r="DN162" s="370" t="str">
        <f ca="1">+IF(OFFSET('Sanitation Data'!$I$32,0,10*ROW('Sanitation Data'!I156))="","",OFFSET('Sanitation Data'!$I$32,0,10*ROW('Sanitation Data'!I156)))</f>
        <v/>
      </c>
      <c r="DO162" s="370" t="str">
        <f ca="1">+IF(OFFSET('Hygiene Data'!$D$11,0,10*ROW('Hygiene Data'!D156))="","",OFFSET('Hygiene Data'!$D$11,0,10*ROW('Hygiene Data'!D156)))</f>
        <v/>
      </c>
      <c r="DP162" s="370" t="str">
        <f ca="1">+IF(OFFSET('Hygiene Data'!$D$12,0,10*ROW('Hygiene Data'!D156))="","",OFFSET('Hygiene Data'!$D$12,0,10*ROW('Hygiene Data'!D156)))</f>
        <v/>
      </c>
      <c r="DQ162" s="370" t="str">
        <f ca="1">+IF(OFFSET('Hygiene Data'!$D$13,0,10*ROW('Hygiene Data'!D156))="","",OFFSET('Hygiene Data'!$D$13,0,10*ROW('Hygiene Data'!D156)))</f>
        <v/>
      </c>
      <c r="DR162" s="370" t="str">
        <f ca="1">+IF(OFFSET('Hygiene Data'!$E$11,0,10*ROW('Hygiene Data'!E156))="","",OFFSET('Hygiene Data'!$E$11,0,10*ROW('Hygiene Data'!E156)))</f>
        <v/>
      </c>
      <c r="DS162" s="370" t="str">
        <f ca="1">+IF(OFFSET('Hygiene Data'!$E$12,0,10*ROW('Hygiene Data'!E156))="","",OFFSET('Hygiene Data'!$E$12,0,10*ROW('Hygiene Data'!E156)))</f>
        <v/>
      </c>
      <c r="DT162" s="370" t="str">
        <f ca="1">+IF(OFFSET('Hygiene Data'!$E$13,0,10*ROW('Hygiene Data'!E156))="","",OFFSET('Hygiene Data'!$E$13,0,10*ROW('Hygiene Data'!E156)))</f>
        <v/>
      </c>
      <c r="DU162" s="370" t="str">
        <f ca="1">+IF(OFFSET('Hygiene Data'!$F$11,0,10*ROW('Hygiene Data'!F156))="","",OFFSET('Hygiene Data'!$F$11,0,10*ROW('Hygiene Data'!F156)))</f>
        <v/>
      </c>
      <c r="DV162" s="370" t="str">
        <f ca="1">+IF(OFFSET('Hygiene Data'!$F$12,0,10*ROW('Hygiene Data'!F156))="","",OFFSET('Hygiene Data'!$F$12,0,10*ROW('Hygiene Data'!F156)))</f>
        <v/>
      </c>
      <c r="DW162" s="370" t="str">
        <f ca="1">+IF(OFFSET('Hygiene Data'!$F$13,0,10*ROW('Hygiene Data'!F156))="","",OFFSET('Hygiene Data'!$F$13,0,10*ROW('Hygiene Data'!F156)))</f>
        <v/>
      </c>
      <c r="DX162" s="370" t="str">
        <f ca="1">+IF(OFFSET('Hygiene Data'!$G$11,0,10*ROW('Hygiene Data'!G156))="","",OFFSET('Hygiene Data'!$G$11,0,10*ROW('Hygiene Data'!G156)))</f>
        <v/>
      </c>
      <c r="DY162" s="370" t="str">
        <f ca="1">+IF(OFFSET('Hygiene Data'!$G$12,0,10*ROW('Hygiene Data'!G156))="","",OFFSET('Hygiene Data'!$G$12,0,10*ROW('Hygiene Data'!G156)))</f>
        <v/>
      </c>
      <c r="DZ162" s="370" t="str">
        <f ca="1">+IF(OFFSET('Hygiene Data'!$G$13,0,10*ROW('Hygiene Data'!G156))="","",OFFSET('Hygiene Data'!$G$13,0,10*ROW('Hygiene Data'!G156)))</f>
        <v/>
      </c>
      <c r="EA162" s="370" t="str">
        <f ca="1">+IF(OFFSET('Hygiene Data'!$H$11,0,10*ROW('Hygiene Data'!H156))="","",OFFSET('Hygiene Data'!$H$11,0,10*ROW('Hygiene Data'!H156)))</f>
        <v/>
      </c>
      <c r="EB162" s="370" t="str">
        <f ca="1">+IF(OFFSET('Hygiene Data'!$H$12,0,10*ROW('Hygiene Data'!H156))="","",OFFSET('Hygiene Data'!$H$12,0,10*ROW('Hygiene Data'!H156)))</f>
        <v/>
      </c>
      <c r="EC162" s="370" t="str">
        <f ca="1">+IF(OFFSET('Hygiene Data'!$H$13,0,10*ROW('Hygiene Data'!H156))="","",OFFSET('Hygiene Data'!$H$13,0,10*ROW('Hygiene Data'!H156)))</f>
        <v/>
      </c>
      <c r="ED162" s="370" t="str">
        <f ca="1">+IF(OFFSET('Hygiene Data'!$I$11,0,10*ROW('Hygiene Data'!I156))="","",OFFSET('Hygiene Data'!$I$11,0,10*ROW('Hygiene Data'!I156)))</f>
        <v/>
      </c>
      <c r="EE162" s="370" t="str">
        <f ca="1">+IF(OFFSET('Hygiene Data'!$I$12,0,10*ROW('Hygiene Data'!I156))="","",OFFSET('Hygiene Data'!$I$12,0,10*ROW('Hygiene Data'!I156)))</f>
        <v/>
      </c>
      <c r="EF162" s="370" t="str">
        <f ca="1">+IF(OFFSET('Hygiene Data'!$I$13,0,10*ROW('Hygiene Data'!I156))="","",OFFSET('Hygiene Data'!$I$13,0,10*ROW('Hygiene Data'!I156)))</f>
        <v/>
      </c>
    </row>
    <row r="163" spans="1:136" x14ac:dyDescent="0.25">
      <c r="A163" s="479" t="str">
        <f ca="1">+IF(OFFSET('Water Data'!$B$2,0,10*ROW('Water Data'!E157))="","",OFFSET('Water Data'!$B$2,0,10*ROW('Water Data'!E157)))</f>
        <v/>
      </c>
      <c r="B163" s="47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6" t="str">
        <f t="shared" ca="1" si="2"/>
        <v/>
      </c>
      <c r="D163" s="50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0" t="str">
        <f ca="1">+IF(OFFSET('Water Data'!$D$27,0,10*ROW('Water Data'!D157))="","",OFFSET('Water Data'!$D$27,0,10*ROW('Water Data'!D157)))</f>
        <v/>
      </c>
      <c r="BT163" s="370" t="str">
        <f ca="1">+IF(OFFSET('Water Data'!$D$28,0,10*ROW('Water Data'!D157))="","",OFFSET('Water Data'!$D$28,0,10*ROW('Water Data'!D157)))</f>
        <v/>
      </c>
      <c r="BU163" s="370" t="str">
        <f ca="1">+IF(OFFSET('Water Data'!$D$29,0,10*ROW('Water Data'!D157))="","",OFFSET('Water Data'!$D$29,0,10*ROW('Water Data'!D157)))</f>
        <v/>
      </c>
      <c r="BV163" s="370" t="str">
        <f ca="1">+IF(OFFSET('Water Data'!$E$27,0,10*ROW('Water Data'!E157))="","",OFFSET('Water Data'!$E$27,0,10*ROW('Water Data'!E157)))</f>
        <v/>
      </c>
      <c r="BW163" s="370" t="str">
        <f ca="1">+IF(OFFSET('Water Data'!$E$28,0,10*ROW('Water Data'!E157))="","",OFFSET('Water Data'!$E$28,0,10*ROW('Water Data'!E157)))</f>
        <v/>
      </c>
      <c r="BX163" s="370" t="str">
        <f ca="1">+IF(OFFSET('Water Data'!$E$29,0,10*ROW('Water Data'!E157))="","",OFFSET('Water Data'!$E$29,0,10*ROW('Water Data'!E157)))</f>
        <v/>
      </c>
      <c r="BY163" s="370" t="str">
        <f ca="1">+IF(OFFSET('Water Data'!$F$27,0,10*ROW('Water Data'!F157))="","",OFFSET('Water Data'!$F$27,0,10*ROW('Water Data'!F157)))</f>
        <v/>
      </c>
      <c r="BZ163" s="370" t="str">
        <f ca="1">+IF(OFFSET('Water Data'!$F$28,0,10*ROW('Water Data'!F157))="","",OFFSET('Water Data'!$F$28,0,10*ROW('Water Data'!F157)))</f>
        <v/>
      </c>
      <c r="CA163" s="370" t="str">
        <f ca="1">+IF(OFFSET('Water Data'!$F$29,0,10*ROW('Water Data'!F157))="","",OFFSET('Water Data'!$F$29,0,10*ROW('Water Data'!F157)))</f>
        <v/>
      </c>
      <c r="CB163" s="370" t="str">
        <f ca="1">+IF(OFFSET('Water Data'!$G$27,0,10*ROW('Water Data'!G157))="","",OFFSET('Water Data'!$G$27,0,10*ROW('Water Data'!G157)))</f>
        <v/>
      </c>
      <c r="CC163" s="370" t="str">
        <f ca="1">+IF(OFFSET('Water Data'!$G$28,0,10*ROW('Water Data'!G157))="","",OFFSET('Water Data'!$G$28,0,10*ROW('Water Data'!G157)))</f>
        <v/>
      </c>
      <c r="CD163" s="370" t="str">
        <f ca="1">+IF(OFFSET('Water Data'!$G$29,0,10*ROW('Water Data'!G157))="","",OFFSET('Water Data'!$G$29,0,10*ROW('Water Data'!G157)))</f>
        <v/>
      </c>
      <c r="CE163" s="370" t="str">
        <f ca="1">+IF(OFFSET('Water Data'!$H$27,0,10*ROW('Water Data'!H157))="","",OFFSET('Water Data'!$H$27,0,10*ROW('Water Data'!H157)))</f>
        <v/>
      </c>
      <c r="CF163" s="370" t="str">
        <f ca="1">+IF(OFFSET('Water Data'!$H$28,0,10*ROW('Water Data'!H157))="","",OFFSET('Water Data'!$H$28,0,10*ROW('Water Data'!H157)))</f>
        <v/>
      </c>
      <c r="CG163" s="370" t="str">
        <f ca="1">+IF(OFFSET('Water Data'!$H$29,0,10*ROW('Water Data'!H157))="","",OFFSET('Water Data'!$H$29,0,10*ROW('Water Data'!H157)))</f>
        <v/>
      </c>
      <c r="CH163" s="370" t="str">
        <f ca="1">+IF(OFFSET('Water Data'!$I$27,0,10*ROW('Water Data'!I157))="","",OFFSET('Water Data'!$I$27,0,10*ROW('Water Data'!I157)))</f>
        <v/>
      </c>
      <c r="CI163" s="370" t="str">
        <f ca="1">+IF(OFFSET('Water Data'!$I$28,0,10*ROW('Water Data'!I157))="","",OFFSET('Water Data'!$I$28,0,10*ROW('Water Data'!I157)))</f>
        <v/>
      </c>
      <c r="CJ163" s="370" t="str">
        <f ca="1">+IF(OFFSET('Water Data'!$I$29,0,10*ROW('Water Data'!I157))="","",OFFSET('Water Data'!$I$29,0,10*ROW('Water Data'!I157)))</f>
        <v/>
      </c>
      <c r="CK163" s="370" t="str">
        <f ca="1">+IF(OFFSET('Sanitation Data'!$D$28,0,10*ROW('Sanitation Data'!D157))="","",OFFSET('Sanitation Data'!$D$28,0,10*ROW('Sanitation Data'!D157)))</f>
        <v/>
      </c>
      <c r="CL163" s="370" t="str">
        <f ca="1">+IF(OFFSET('Sanitation Data'!$D$29,0,10*ROW('Sanitation Data'!D157))="","",OFFSET('Sanitation Data'!$D$29,0,10*ROW('Sanitation Data'!D157)))</f>
        <v/>
      </c>
      <c r="CM163" s="370" t="str">
        <f ca="1">+IF(OFFSET('Sanitation Data'!$D$30,0,10*ROW('Sanitation Data'!D157))="","",OFFSET('Sanitation Data'!$D$30,0,10*ROW('Sanitation Data'!D157)))</f>
        <v/>
      </c>
      <c r="CN163" s="370" t="str">
        <f ca="1">+IF(OFFSET('Sanitation Data'!$D$31,0,10*ROW('Sanitation Data'!D157))="","",OFFSET('Sanitation Data'!$D$31,0,10*ROW('Sanitation Data'!D157)))</f>
        <v/>
      </c>
      <c r="CO163" s="370" t="str">
        <f ca="1">+IF(OFFSET('Sanitation Data'!$D$32,0,10*ROW('Sanitation Data'!D157))="","",OFFSET('Sanitation Data'!$D$32,0,10*ROW('Sanitation Data'!D157)))</f>
        <v/>
      </c>
      <c r="CP163" s="370" t="str">
        <f ca="1">+IF(OFFSET('Sanitation Data'!$E$28,0,10*ROW('Sanitation Data'!E157))="","",OFFSET('Sanitation Data'!$E$28,0,10*ROW('Sanitation Data'!E157)))</f>
        <v/>
      </c>
      <c r="CQ163" s="370" t="str">
        <f ca="1">+IF(OFFSET('Sanitation Data'!$E$29,0,10*ROW('Sanitation Data'!E157))="","",OFFSET('Sanitation Data'!$E$29,0,10*ROW('Sanitation Data'!E157)))</f>
        <v/>
      </c>
      <c r="CR163" s="370" t="str">
        <f ca="1">+IF(OFFSET('Sanitation Data'!$E$30,0,10*ROW('Sanitation Data'!E157))="","",OFFSET('Sanitation Data'!$E$30,0,10*ROW('Sanitation Data'!E157)))</f>
        <v/>
      </c>
      <c r="CS163" s="370" t="str">
        <f ca="1">+IF(OFFSET('Sanitation Data'!$E$31,0,10*ROW('Sanitation Data'!E157))="","",OFFSET('Sanitation Data'!$E$31,0,10*ROW('Sanitation Data'!E157)))</f>
        <v/>
      </c>
      <c r="CT163" s="370" t="str">
        <f ca="1">+IF(OFFSET('Sanitation Data'!$E$32,0,10*ROW('Sanitation Data'!E157))="","",OFFSET('Sanitation Data'!$E$32,0,10*ROW('Sanitation Data'!E157)))</f>
        <v/>
      </c>
      <c r="CU163" s="370" t="str">
        <f ca="1">+IF(OFFSET('Sanitation Data'!$F$28,0,10*ROW('Sanitation Data'!F157))="","",OFFSET('Sanitation Data'!$F$28,0,10*ROW('Sanitation Data'!F157)))</f>
        <v/>
      </c>
      <c r="CV163" s="370" t="str">
        <f ca="1">+IF(OFFSET('Sanitation Data'!$F$29,0,10*ROW('Sanitation Data'!F157))="","",OFFSET('Sanitation Data'!$F$29,0,10*ROW('Sanitation Data'!F157)))</f>
        <v/>
      </c>
      <c r="CW163" s="370" t="str">
        <f ca="1">+IF(OFFSET('Sanitation Data'!$F$30,0,10*ROW('Sanitation Data'!F157))="","",OFFSET('Sanitation Data'!$F$30,0,10*ROW('Sanitation Data'!F157)))</f>
        <v/>
      </c>
      <c r="CX163" s="370" t="str">
        <f ca="1">+IF(OFFSET('Sanitation Data'!$F$31,0,10*ROW('Sanitation Data'!F157))="","",OFFSET('Sanitation Data'!$F$31,0,10*ROW('Sanitation Data'!F157)))</f>
        <v/>
      </c>
      <c r="CY163" s="370" t="str">
        <f ca="1">+IF(OFFSET('Sanitation Data'!$F$32,0,10*ROW('Sanitation Data'!F157))="","",OFFSET('Sanitation Data'!$F$32,0,10*ROW('Sanitation Data'!F157)))</f>
        <v/>
      </c>
      <c r="CZ163" s="370" t="str">
        <f ca="1">+IF(OFFSET('Sanitation Data'!$G$28,0,10*ROW('Sanitation Data'!G157))="","",OFFSET('Sanitation Data'!$G$28,0,10*ROW('Sanitation Data'!G157)))</f>
        <v/>
      </c>
      <c r="DA163" s="370" t="str">
        <f ca="1">+IF(OFFSET('Sanitation Data'!$G$29,0,10*ROW('Sanitation Data'!G157))="","",OFFSET('Sanitation Data'!$G$29,0,10*ROW('Sanitation Data'!G157)))</f>
        <v/>
      </c>
      <c r="DB163" s="370" t="str">
        <f ca="1">+IF(OFFSET('Sanitation Data'!$G$30,0,10*ROW('Sanitation Data'!G157))="","",OFFSET('Sanitation Data'!$G$30,0,10*ROW('Sanitation Data'!G157)))</f>
        <v/>
      </c>
      <c r="DC163" s="370" t="str">
        <f ca="1">+IF(OFFSET('Sanitation Data'!$G$31,0,10*ROW('Sanitation Data'!G157))="","",OFFSET('Sanitation Data'!$G$31,0,10*ROW('Sanitation Data'!G157)))</f>
        <v/>
      </c>
      <c r="DD163" s="370" t="str">
        <f ca="1">+IF(OFFSET('Sanitation Data'!$G$32,0,10*ROW('Sanitation Data'!G157))="","",OFFSET('Sanitation Data'!$G$32,0,10*ROW('Sanitation Data'!G157)))</f>
        <v/>
      </c>
      <c r="DE163" s="370" t="str">
        <f ca="1">+IF(OFFSET('Sanitation Data'!$H$28,0,10*ROW('Sanitation Data'!H157))="","",OFFSET('Sanitation Data'!$H$28,0,10*ROW('Sanitation Data'!H157)))</f>
        <v/>
      </c>
      <c r="DF163" s="370" t="str">
        <f ca="1">+IF(OFFSET('Sanitation Data'!$H$29,0,10*ROW('Sanitation Data'!H157))="","",OFFSET('Sanitation Data'!$H$29,0,10*ROW('Sanitation Data'!H157)))</f>
        <v/>
      </c>
      <c r="DG163" s="370" t="str">
        <f ca="1">+IF(OFFSET('Sanitation Data'!$H$30,0,10*ROW('Sanitation Data'!H157))="","",OFFSET('Sanitation Data'!$H$30,0,10*ROW('Sanitation Data'!H157)))</f>
        <v/>
      </c>
      <c r="DH163" s="370" t="str">
        <f ca="1">+IF(OFFSET('Sanitation Data'!$H$31,0,10*ROW('Sanitation Data'!H157))="","",OFFSET('Sanitation Data'!$H$31,0,10*ROW('Sanitation Data'!H157)))</f>
        <v/>
      </c>
      <c r="DI163" s="370" t="str">
        <f ca="1">+IF(OFFSET('Sanitation Data'!$H$32,0,10*ROW('Sanitation Data'!H157))="","",OFFSET('Sanitation Data'!$H$32,0,10*ROW('Sanitation Data'!H157)))</f>
        <v/>
      </c>
      <c r="DJ163" s="370" t="str">
        <f ca="1">+IF(OFFSET('Sanitation Data'!$I$28,0,10*ROW('Sanitation Data'!I157))="","",OFFSET('Sanitation Data'!$I$28,0,10*ROW('Sanitation Data'!I157)))</f>
        <v/>
      </c>
      <c r="DK163" s="370" t="str">
        <f ca="1">+IF(OFFSET('Sanitation Data'!$I$29,0,10*ROW('Sanitation Data'!I157))="","",OFFSET('Sanitation Data'!$I$29,0,10*ROW('Sanitation Data'!I157)))</f>
        <v/>
      </c>
      <c r="DL163" s="370" t="str">
        <f ca="1">+IF(OFFSET('Sanitation Data'!$I$30,0,10*ROW('Sanitation Data'!I157))="","",OFFSET('Sanitation Data'!$I$30,0,10*ROW('Sanitation Data'!I157)))</f>
        <v/>
      </c>
      <c r="DM163" s="370" t="str">
        <f ca="1">+IF(OFFSET('Sanitation Data'!$I$31,0,10*ROW('Sanitation Data'!I157))="","",OFFSET('Sanitation Data'!$I$31,0,10*ROW('Sanitation Data'!I157)))</f>
        <v/>
      </c>
      <c r="DN163" s="370" t="str">
        <f ca="1">+IF(OFFSET('Sanitation Data'!$I$32,0,10*ROW('Sanitation Data'!I157))="","",OFFSET('Sanitation Data'!$I$32,0,10*ROW('Sanitation Data'!I157)))</f>
        <v/>
      </c>
      <c r="DO163" s="370" t="str">
        <f ca="1">+IF(OFFSET('Hygiene Data'!$D$11,0,10*ROW('Hygiene Data'!D157))="","",OFFSET('Hygiene Data'!$D$11,0,10*ROW('Hygiene Data'!D157)))</f>
        <v/>
      </c>
      <c r="DP163" s="370" t="str">
        <f ca="1">+IF(OFFSET('Hygiene Data'!$D$12,0,10*ROW('Hygiene Data'!D157))="","",OFFSET('Hygiene Data'!$D$12,0,10*ROW('Hygiene Data'!D157)))</f>
        <v/>
      </c>
      <c r="DQ163" s="370" t="str">
        <f ca="1">+IF(OFFSET('Hygiene Data'!$D$13,0,10*ROW('Hygiene Data'!D157))="","",OFFSET('Hygiene Data'!$D$13,0,10*ROW('Hygiene Data'!D157)))</f>
        <v/>
      </c>
      <c r="DR163" s="370" t="str">
        <f ca="1">+IF(OFFSET('Hygiene Data'!$E$11,0,10*ROW('Hygiene Data'!E157))="","",OFFSET('Hygiene Data'!$E$11,0,10*ROW('Hygiene Data'!E157)))</f>
        <v/>
      </c>
      <c r="DS163" s="370" t="str">
        <f ca="1">+IF(OFFSET('Hygiene Data'!$E$12,0,10*ROW('Hygiene Data'!E157))="","",OFFSET('Hygiene Data'!$E$12,0,10*ROW('Hygiene Data'!E157)))</f>
        <v/>
      </c>
      <c r="DT163" s="370" t="str">
        <f ca="1">+IF(OFFSET('Hygiene Data'!$E$13,0,10*ROW('Hygiene Data'!E157))="","",OFFSET('Hygiene Data'!$E$13,0,10*ROW('Hygiene Data'!E157)))</f>
        <v/>
      </c>
      <c r="DU163" s="370" t="str">
        <f ca="1">+IF(OFFSET('Hygiene Data'!$F$11,0,10*ROW('Hygiene Data'!F157))="","",OFFSET('Hygiene Data'!$F$11,0,10*ROW('Hygiene Data'!F157)))</f>
        <v/>
      </c>
      <c r="DV163" s="370" t="str">
        <f ca="1">+IF(OFFSET('Hygiene Data'!$F$12,0,10*ROW('Hygiene Data'!F157))="","",OFFSET('Hygiene Data'!$F$12,0,10*ROW('Hygiene Data'!F157)))</f>
        <v/>
      </c>
      <c r="DW163" s="370" t="str">
        <f ca="1">+IF(OFFSET('Hygiene Data'!$F$13,0,10*ROW('Hygiene Data'!F157))="","",OFFSET('Hygiene Data'!$F$13,0,10*ROW('Hygiene Data'!F157)))</f>
        <v/>
      </c>
      <c r="DX163" s="370" t="str">
        <f ca="1">+IF(OFFSET('Hygiene Data'!$G$11,0,10*ROW('Hygiene Data'!G157))="","",OFFSET('Hygiene Data'!$G$11,0,10*ROW('Hygiene Data'!G157)))</f>
        <v/>
      </c>
      <c r="DY163" s="370" t="str">
        <f ca="1">+IF(OFFSET('Hygiene Data'!$G$12,0,10*ROW('Hygiene Data'!G157))="","",OFFSET('Hygiene Data'!$G$12,0,10*ROW('Hygiene Data'!G157)))</f>
        <v/>
      </c>
      <c r="DZ163" s="370" t="str">
        <f ca="1">+IF(OFFSET('Hygiene Data'!$G$13,0,10*ROW('Hygiene Data'!G157))="","",OFFSET('Hygiene Data'!$G$13,0,10*ROW('Hygiene Data'!G157)))</f>
        <v/>
      </c>
      <c r="EA163" s="370" t="str">
        <f ca="1">+IF(OFFSET('Hygiene Data'!$H$11,0,10*ROW('Hygiene Data'!H157))="","",OFFSET('Hygiene Data'!$H$11,0,10*ROW('Hygiene Data'!H157)))</f>
        <v/>
      </c>
      <c r="EB163" s="370" t="str">
        <f ca="1">+IF(OFFSET('Hygiene Data'!$H$12,0,10*ROW('Hygiene Data'!H157))="","",OFFSET('Hygiene Data'!$H$12,0,10*ROW('Hygiene Data'!H157)))</f>
        <v/>
      </c>
      <c r="EC163" s="370" t="str">
        <f ca="1">+IF(OFFSET('Hygiene Data'!$H$13,0,10*ROW('Hygiene Data'!H157))="","",OFFSET('Hygiene Data'!$H$13,0,10*ROW('Hygiene Data'!H157)))</f>
        <v/>
      </c>
      <c r="ED163" s="370" t="str">
        <f ca="1">+IF(OFFSET('Hygiene Data'!$I$11,0,10*ROW('Hygiene Data'!I157))="","",OFFSET('Hygiene Data'!$I$11,0,10*ROW('Hygiene Data'!I157)))</f>
        <v/>
      </c>
      <c r="EE163" s="370" t="str">
        <f ca="1">+IF(OFFSET('Hygiene Data'!$I$12,0,10*ROW('Hygiene Data'!I157))="","",OFFSET('Hygiene Data'!$I$12,0,10*ROW('Hygiene Data'!I157)))</f>
        <v/>
      </c>
      <c r="EF163" s="370" t="str">
        <f ca="1">+IF(OFFSET('Hygiene Data'!$I$13,0,10*ROW('Hygiene Data'!I157))="","",OFFSET('Hygiene Data'!$I$13,0,10*ROW('Hygiene Data'!I157)))</f>
        <v/>
      </c>
    </row>
    <row r="164" spans="1:136" x14ac:dyDescent="0.25">
      <c r="A164" s="479" t="str">
        <f ca="1">+IF(OFFSET('Water Data'!$B$2,0,10*ROW('Water Data'!E158))="","",OFFSET('Water Data'!$B$2,0,10*ROW('Water Data'!E158)))</f>
        <v/>
      </c>
      <c r="B164" s="47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6" t="str">
        <f t="shared" ca="1" si="2"/>
        <v/>
      </c>
      <c r="D164" s="50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0" t="str">
        <f ca="1">+IF(OFFSET('Water Data'!$D$27,0,10*ROW('Water Data'!D158))="","",OFFSET('Water Data'!$D$27,0,10*ROW('Water Data'!D158)))</f>
        <v/>
      </c>
      <c r="BT164" s="370" t="str">
        <f ca="1">+IF(OFFSET('Water Data'!$D$28,0,10*ROW('Water Data'!D158))="","",OFFSET('Water Data'!$D$28,0,10*ROW('Water Data'!D158)))</f>
        <v/>
      </c>
      <c r="BU164" s="370" t="str">
        <f ca="1">+IF(OFFSET('Water Data'!$D$29,0,10*ROW('Water Data'!D158))="","",OFFSET('Water Data'!$D$29,0,10*ROW('Water Data'!D158)))</f>
        <v/>
      </c>
      <c r="BV164" s="370" t="str">
        <f ca="1">+IF(OFFSET('Water Data'!$E$27,0,10*ROW('Water Data'!E158))="","",OFFSET('Water Data'!$E$27,0,10*ROW('Water Data'!E158)))</f>
        <v/>
      </c>
      <c r="BW164" s="370" t="str">
        <f ca="1">+IF(OFFSET('Water Data'!$E$28,0,10*ROW('Water Data'!E158))="","",OFFSET('Water Data'!$E$28,0,10*ROW('Water Data'!E158)))</f>
        <v/>
      </c>
      <c r="BX164" s="370" t="str">
        <f ca="1">+IF(OFFSET('Water Data'!$E$29,0,10*ROW('Water Data'!E158))="","",OFFSET('Water Data'!$E$29,0,10*ROW('Water Data'!E158)))</f>
        <v/>
      </c>
      <c r="BY164" s="370" t="str">
        <f ca="1">+IF(OFFSET('Water Data'!$F$27,0,10*ROW('Water Data'!F158))="","",OFFSET('Water Data'!$F$27,0,10*ROW('Water Data'!F158)))</f>
        <v/>
      </c>
      <c r="BZ164" s="370" t="str">
        <f ca="1">+IF(OFFSET('Water Data'!$F$28,0,10*ROW('Water Data'!F158))="","",OFFSET('Water Data'!$F$28,0,10*ROW('Water Data'!F158)))</f>
        <v/>
      </c>
      <c r="CA164" s="370" t="str">
        <f ca="1">+IF(OFFSET('Water Data'!$F$29,0,10*ROW('Water Data'!F158))="","",OFFSET('Water Data'!$F$29,0,10*ROW('Water Data'!F158)))</f>
        <v/>
      </c>
      <c r="CB164" s="370" t="str">
        <f ca="1">+IF(OFFSET('Water Data'!$G$27,0,10*ROW('Water Data'!G158))="","",OFFSET('Water Data'!$G$27,0,10*ROW('Water Data'!G158)))</f>
        <v/>
      </c>
      <c r="CC164" s="370" t="str">
        <f ca="1">+IF(OFFSET('Water Data'!$G$28,0,10*ROW('Water Data'!G158))="","",OFFSET('Water Data'!$G$28,0,10*ROW('Water Data'!G158)))</f>
        <v/>
      </c>
      <c r="CD164" s="370" t="str">
        <f ca="1">+IF(OFFSET('Water Data'!$G$29,0,10*ROW('Water Data'!G158))="","",OFFSET('Water Data'!$G$29,0,10*ROW('Water Data'!G158)))</f>
        <v/>
      </c>
      <c r="CE164" s="370" t="str">
        <f ca="1">+IF(OFFSET('Water Data'!$H$27,0,10*ROW('Water Data'!H158))="","",OFFSET('Water Data'!$H$27,0,10*ROW('Water Data'!H158)))</f>
        <v/>
      </c>
      <c r="CF164" s="370" t="str">
        <f ca="1">+IF(OFFSET('Water Data'!$H$28,0,10*ROW('Water Data'!H158))="","",OFFSET('Water Data'!$H$28,0,10*ROW('Water Data'!H158)))</f>
        <v/>
      </c>
      <c r="CG164" s="370" t="str">
        <f ca="1">+IF(OFFSET('Water Data'!$H$29,0,10*ROW('Water Data'!H158))="","",OFFSET('Water Data'!$H$29,0,10*ROW('Water Data'!H158)))</f>
        <v/>
      </c>
      <c r="CH164" s="370" t="str">
        <f ca="1">+IF(OFFSET('Water Data'!$I$27,0,10*ROW('Water Data'!I158))="","",OFFSET('Water Data'!$I$27,0,10*ROW('Water Data'!I158)))</f>
        <v/>
      </c>
      <c r="CI164" s="370" t="str">
        <f ca="1">+IF(OFFSET('Water Data'!$I$28,0,10*ROW('Water Data'!I158))="","",OFFSET('Water Data'!$I$28,0,10*ROW('Water Data'!I158)))</f>
        <v/>
      </c>
      <c r="CJ164" s="370" t="str">
        <f ca="1">+IF(OFFSET('Water Data'!$I$29,0,10*ROW('Water Data'!I158))="","",OFFSET('Water Data'!$I$29,0,10*ROW('Water Data'!I158)))</f>
        <v/>
      </c>
      <c r="CK164" s="370" t="str">
        <f ca="1">+IF(OFFSET('Sanitation Data'!$D$28,0,10*ROW('Sanitation Data'!D158))="","",OFFSET('Sanitation Data'!$D$28,0,10*ROW('Sanitation Data'!D158)))</f>
        <v/>
      </c>
      <c r="CL164" s="370" t="str">
        <f ca="1">+IF(OFFSET('Sanitation Data'!$D$29,0,10*ROW('Sanitation Data'!D158))="","",OFFSET('Sanitation Data'!$D$29,0,10*ROW('Sanitation Data'!D158)))</f>
        <v/>
      </c>
      <c r="CM164" s="370" t="str">
        <f ca="1">+IF(OFFSET('Sanitation Data'!$D$30,0,10*ROW('Sanitation Data'!D158))="","",OFFSET('Sanitation Data'!$D$30,0,10*ROW('Sanitation Data'!D158)))</f>
        <v/>
      </c>
      <c r="CN164" s="370" t="str">
        <f ca="1">+IF(OFFSET('Sanitation Data'!$D$31,0,10*ROW('Sanitation Data'!D158))="","",OFFSET('Sanitation Data'!$D$31,0,10*ROW('Sanitation Data'!D158)))</f>
        <v/>
      </c>
      <c r="CO164" s="370" t="str">
        <f ca="1">+IF(OFFSET('Sanitation Data'!$D$32,0,10*ROW('Sanitation Data'!D158))="","",OFFSET('Sanitation Data'!$D$32,0,10*ROW('Sanitation Data'!D158)))</f>
        <v/>
      </c>
      <c r="CP164" s="370" t="str">
        <f ca="1">+IF(OFFSET('Sanitation Data'!$E$28,0,10*ROW('Sanitation Data'!E158))="","",OFFSET('Sanitation Data'!$E$28,0,10*ROW('Sanitation Data'!E158)))</f>
        <v/>
      </c>
      <c r="CQ164" s="370" t="str">
        <f ca="1">+IF(OFFSET('Sanitation Data'!$E$29,0,10*ROW('Sanitation Data'!E158))="","",OFFSET('Sanitation Data'!$E$29,0,10*ROW('Sanitation Data'!E158)))</f>
        <v/>
      </c>
      <c r="CR164" s="370" t="str">
        <f ca="1">+IF(OFFSET('Sanitation Data'!$E$30,0,10*ROW('Sanitation Data'!E158))="","",OFFSET('Sanitation Data'!$E$30,0,10*ROW('Sanitation Data'!E158)))</f>
        <v/>
      </c>
      <c r="CS164" s="370" t="str">
        <f ca="1">+IF(OFFSET('Sanitation Data'!$E$31,0,10*ROW('Sanitation Data'!E158))="","",OFFSET('Sanitation Data'!$E$31,0,10*ROW('Sanitation Data'!E158)))</f>
        <v/>
      </c>
      <c r="CT164" s="370" t="str">
        <f ca="1">+IF(OFFSET('Sanitation Data'!$E$32,0,10*ROW('Sanitation Data'!E158))="","",OFFSET('Sanitation Data'!$E$32,0,10*ROW('Sanitation Data'!E158)))</f>
        <v/>
      </c>
      <c r="CU164" s="370" t="str">
        <f ca="1">+IF(OFFSET('Sanitation Data'!$F$28,0,10*ROW('Sanitation Data'!F158))="","",OFFSET('Sanitation Data'!$F$28,0,10*ROW('Sanitation Data'!F158)))</f>
        <v/>
      </c>
      <c r="CV164" s="370" t="str">
        <f ca="1">+IF(OFFSET('Sanitation Data'!$F$29,0,10*ROW('Sanitation Data'!F158))="","",OFFSET('Sanitation Data'!$F$29,0,10*ROW('Sanitation Data'!F158)))</f>
        <v/>
      </c>
      <c r="CW164" s="370" t="str">
        <f ca="1">+IF(OFFSET('Sanitation Data'!$F$30,0,10*ROW('Sanitation Data'!F158))="","",OFFSET('Sanitation Data'!$F$30,0,10*ROW('Sanitation Data'!F158)))</f>
        <v/>
      </c>
      <c r="CX164" s="370" t="str">
        <f ca="1">+IF(OFFSET('Sanitation Data'!$F$31,0,10*ROW('Sanitation Data'!F158))="","",OFFSET('Sanitation Data'!$F$31,0,10*ROW('Sanitation Data'!F158)))</f>
        <v/>
      </c>
      <c r="CY164" s="370" t="str">
        <f ca="1">+IF(OFFSET('Sanitation Data'!$F$32,0,10*ROW('Sanitation Data'!F158))="","",OFFSET('Sanitation Data'!$F$32,0,10*ROW('Sanitation Data'!F158)))</f>
        <v/>
      </c>
      <c r="CZ164" s="370" t="str">
        <f ca="1">+IF(OFFSET('Sanitation Data'!$G$28,0,10*ROW('Sanitation Data'!G158))="","",OFFSET('Sanitation Data'!$G$28,0,10*ROW('Sanitation Data'!G158)))</f>
        <v/>
      </c>
      <c r="DA164" s="370" t="str">
        <f ca="1">+IF(OFFSET('Sanitation Data'!$G$29,0,10*ROW('Sanitation Data'!G158))="","",OFFSET('Sanitation Data'!$G$29,0,10*ROW('Sanitation Data'!G158)))</f>
        <v/>
      </c>
      <c r="DB164" s="370" t="str">
        <f ca="1">+IF(OFFSET('Sanitation Data'!$G$30,0,10*ROW('Sanitation Data'!G158))="","",OFFSET('Sanitation Data'!$G$30,0,10*ROW('Sanitation Data'!G158)))</f>
        <v/>
      </c>
      <c r="DC164" s="370" t="str">
        <f ca="1">+IF(OFFSET('Sanitation Data'!$G$31,0,10*ROW('Sanitation Data'!G158))="","",OFFSET('Sanitation Data'!$G$31,0,10*ROW('Sanitation Data'!G158)))</f>
        <v/>
      </c>
      <c r="DD164" s="370" t="str">
        <f ca="1">+IF(OFFSET('Sanitation Data'!$G$32,0,10*ROW('Sanitation Data'!G158))="","",OFFSET('Sanitation Data'!$G$32,0,10*ROW('Sanitation Data'!G158)))</f>
        <v/>
      </c>
      <c r="DE164" s="370" t="str">
        <f ca="1">+IF(OFFSET('Sanitation Data'!$H$28,0,10*ROW('Sanitation Data'!H158))="","",OFFSET('Sanitation Data'!$H$28,0,10*ROW('Sanitation Data'!H158)))</f>
        <v/>
      </c>
      <c r="DF164" s="370" t="str">
        <f ca="1">+IF(OFFSET('Sanitation Data'!$H$29,0,10*ROW('Sanitation Data'!H158))="","",OFFSET('Sanitation Data'!$H$29,0,10*ROW('Sanitation Data'!H158)))</f>
        <v/>
      </c>
      <c r="DG164" s="370" t="str">
        <f ca="1">+IF(OFFSET('Sanitation Data'!$H$30,0,10*ROW('Sanitation Data'!H158))="","",OFFSET('Sanitation Data'!$H$30,0,10*ROW('Sanitation Data'!H158)))</f>
        <v/>
      </c>
      <c r="DH164" s="370" t="str">
        <f ca="1">+IF(OFFSET('Sanitation Data'!$H$31,0,10*ROW('Sanitation Data'!H158))="","",OFFSET('Sanitation Data'!$H$31,0,10*ROW('Sanitation Data'!H158)))</f>
        <v/>
      </c>
      <c r="DI164" s="370" t="str">
        <f ca="1">+IF(OFFSET('Sanitation Data'!$H$32,0,10*ROW('Sanitation Data'!H158))="","",OFFSET('Sanitation Data'!$H$32,0,10*ROW('Sanitation Data'!H158)))</f>
        <v/>
      </c>
      <c r="DJ164" s="370" t="str">
        <f ca="1">+IF(OFFSET('Sanitation Data'!$I$28,0,10*ROW('Sanitation Data'!I158))="","",OFFSET('Sanitation Data'!$I$28,0,10*ROW('Sanitation Data'!I158)))</f>
        <v/>
      </c>
      <c r="DK164" s="370" t="str">
        <f ca="1">+IF(OFFSET('Sanitation Data'!$I$29,0,10*ROW('Sanitation Data'!I158))="","",OFFSET('Sanitation Data'!$I$29,0,10*ROW('Sanitation Data'!I158)))</f>
        <v/>
      </c>
      <c r="DL164" s="370" t="str">
        <f ca="1">+IF(OFFSET('Sanitation Data'!$I$30,0,10*ROW('Sanitation Data'!I158))="","",OFFSET('Sanitation Data'!$I$30,0,10*ROW('Sanitation Data'!I158)))</f>
        <v/>
      </c>
      <c r="DM164" s="370" t="str">
        <f ca="1">+IF(OFFSET('Sanitation Data'!$I$31,0,10*ROW('Sanitation Data'!I158))="","",OFFSET('Sanitation Data'!$I$31,0,10*ROW('Sanitation Data'!I158)))</f>
        <v/>
      </c>
      <c r="DN164" s="370" t="str">
        <f ca="1">+IF(OFFSET('Sanitation Data'!$I$32,0,10*ROW('Sanitation Data'!I158))="","",OFFSET('Sanitation Data'!$I$32,0,10*ROW('Sanitation Data'!I158)))</f>
        <v/>
      </c>
      <c r="DO164" s="370" t="str">
        <f ca="1">+IF(OFFSET('Hygiene Data'!$D$11,0,10*ROW('Hygiene Data'!D158))="","",OFFSET('Hygiene Data'!$D$11,0,10*ROW('Hygiene Data'!D158)))</f>
        <v/>
      </c>
      <c r="DP164" s="370" t="str">
        <f ca="1">+IF(OFFSET('Hygiene Data'!$D$12,0,10*ROW('Hygiene Data'!D158))="","",OFFSET('Hygiene Data'!$D$12,0,10*ROW('Hygiene Data'!D158)))</f>
        <v/>
      </c>
      <c r="DQ164" s="370" t="str">
        <f ca="1">+IF(OFFSET('Hygiene Data'!$D$13,0,10*ROW('Hygiene Data'!D158))="","",OFFSET('Hygiene Data'!$D$13,0,10*ROW('Hygiene Data'!D158)))</f>
        <v/>
      </c>
      <c r="DR164" s="370" t="str">
        <f ca="1">+IF(OFFSET('Hygiene Data'!$E$11,0,10*ROW('Hygiene Data'!E158))="","",OFFSET('Hygiene Data'!$E$11,0,10*ROW('Hygiene Data'!E158)))</f>
        <v/>
      </c>
      <c r="DS164" s="370" t="str">
        <f ca="1">+IF(OFFSET('Hygiene Data'!$E$12,0,10*ROW('Hygiene Data'!E158))="","",OFFSET('Hygiene Data'!$E$12,0,10*ROW('Hygiene Data'!E158)))</f>
        <v/>
      </c>
      <c r="DT164" s="370" t="str">
        <f ca="1">+IF(OFFSET('Hygiene Data'!$E$13,0,10*ROW('Hygiene Data'!E158))="","",OFFSET('Hygiene Data'!$E$13,0,10*ROW('Hygiene Data'!E158)))</f>
        <v/>
      </c>
      <c r="DU164" s="370" t="str">
        <f ca="1">+IF(OFFSET('Hygiene Data'!$F$11,0,10*ROW('Hygiene Data'!F158))="","",OFFSET('Hygiene Data'!$F$11,0,10*ROW('Hygiene Data'!F158)))</f>
        <v/>
      </c>
      <c r="DV164" s="370" t="str">
        <f ca="1">+IF(OFFSET('Hygiene Data'!$F$12,0,10*ROW('Hygiene Data'!F158))="","",OFFSET('Hygiene Data'!$F$12,0,10*ROW('Hygiene Data'!F158)))</f>
        <v/>
      </c>
      <c r="DW164" s="370" t="str">
        <f ca="1">+IF(OFFSET('Hygiene Data'!$F$13,0,10*ROW('Hygiene Data'!F158))="","",OFFSET('Hygiene Data'!$F$13,0,10*ROW('Hygiene Data'!F158)))</f>
        <v/>
      </c>
      <c r="DX164" s="370" t="str">
        <f ca="1">+IF(OFFSET('Hygiene Data'!$G$11,0,10*ROW('Hygiene Data'!G158))="","",OFFSET('Hygiene Data'!$G$11,0,10*ROW('Hygiene Data'!G158)))</f>
        <v/>
      </c>
      <c r="DY164" s="370" t="str">
        <f ca="1">+IF(OFFSET('Hygiene Data'!$G$12,0,10*ROW('Hygiene Data'!G158))="","",OFFSET('Hygiene Data'!$G$12,0,10*ROW('Hygiene Data'!G158)))</f>
        <v/>
      </c>
      <c r="DZ164" s="370" t="str">
        <f ca="1">+IF(OFFSET('Hygiene Data'!$G$13,0,10*ROW('Hygiene Data'!G158))="","",OFFSET('Hygiene Data'!$G$13,0,10*ROW('Hygiene Data'!G158)))</f>
        <v/>
      </c>
      <c r="EA164" s="370" t="str">
        <f ca="1">+IF(OFFSET('Hygiene Data'!$H$11,0,10*ROW('Hygiene Data'!H158))="","",OFFSET('Hygiene Data'!$H$11,0,10*ROW('Hygiene Data'!H158)))</f>
        <v/>
      </c>
      <c r="EB164" s="370" t="str">
        <f ca="1">+IF(OFFSET('Hygiene Data'!$H$12,0,10*ROW('Hygiene Data'!H158))="","",OFFSET('Hygiene Data'!$H$12,0,10*ROW('Hygiene Data'!H158)))</f>
        <v/>
      </c>
      <c r="EC164" s="370" t="str">
        <f ca="1">+IF(OFFSET('Hygiene Data'!$H$13,0,10*ROW('Hygiene Data'!H158))="","",OFFSET('Hygiene Data'!$H$13,0,10*ROW('Hygiene Data'!H158)))</f>
        <v/>
      </c>
      <c r="ED164" s="370" t="str">
        <f ca="1">+IF(OFFSET('Hygiene Data'!$I$11,0,10*ROW('Hygiene Data'!I158))="","",OFFSET('Hygiene Data'!$I$11,0,10*ROW('Hygiene Data'!I158)))</f>
        <v/>
      </c>
      <c r="EE164" s="370" t="str">
        <f ca="1">+IF(OFFSET('Hygiene Data'!$I$12,0,10*ROW('Hygiene Data'!I158))="","",OFFSET('Hygiene Data'!$I$12,0,10*ROW('Hygiene Data'!I158)))</f>
        <v/>
      </c>
      <c r="EF164" s="370" t="str">
        <f ca="1">+IF(OFFSET('Hygiene Data'!$I$13,0,10*ROW('Hygiene Data'!I158))="","",OFFSET('Hygiene Data'!$I$13,0,10*ROW('Hygiene Data'!I158)))</f>
        <v/>
      </c>
    </row>
    <row r="165" spans="1:136" x14ac:dyDescent="0.25">
      <c r="A165" s="479" t="str">
        <f ca="1">+IF(OFFSET('Water Data'!$B$2,0,10*ROW('Water Data'!E159))="","",OFFSET('Water Data'!$B$2,0,10*ROW('Water Data'!E159)))</f>
        <v/>
      </c>
      <c r="B165" s="47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6" t="str">
        <f t="shared" ca="1" si="2"/>
        <v/>
      </c>
      <c r="D165" s="50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0" t="str">
        <f ca="1">+IF(OFFSET('Water Data'!$D$27,0,10*ROW('Water Data'!D159))="","",OFFSET('Water Data'!$D$27,0,10*ROW('Water Data'!D159)))</f>
        <v/>
      </c>
      <c r="BT165" s="370" t="str">
        <f ca="1">+IF(OFFSET('Water Data'!$D$28,0,10*ROW('Water Data'!D159))="","",OFFSET('Water Data'!$D$28,0,10*ROW('Water Data'!D159)))</f>
        <v/>
      </c>
      <c r="BU165" s="370" t="str">
        <f ca="1">+IF(OFFSET('Water Data'!$D$29,0,10*ROW('Water Data'!D159))="","",OFFSET('Water Data'!$D$29,0,10*ROW('Water Data'!D159)))</f>
        <v/>
      </c>
      <c r="BV165" s="370" t="str">
        <f ca="1">+IF(OFFSET('Water Data'!$E$27,0,10*ROW('Water Data'!E159))="","",OFFSET('Water Data'!$E$27,0,10*ROW('Water Data'!E159)))</f>
        <v/>
      </c>
      <c r="BW165" s="370" t="str">
        <f ca="1">+IF(OFFSET('Water Data'!$E$28,0,10*ROW('Water Data'!E159))="","",OFFSET('Water Data'!$E$28,0,10*ROW('Water Data'!E159)))</f>
        <v/>
      </c>
      <c r="BX165" s="370" t="str">
        <f ca="1">+IF(OFFSET('Water Data'!$E$29,0,10*ROW('Water Data'!E159))="","",OFFSET('Water Data'!$E$29,0,10*ROW('Water Data'!E159)))</f>
        <v/>
      </c>
      <c r="BY165" s="370" t="str">
        <f ca="1">+IF(OFFSET('Water Data'!$F$27,0,10*ROW('Water Data'!F159))="","",OFFSET('Water Data'!$F$27,0,10*ROW('Water Data'!F159)))</f>
        <v/>
      </c>
      <c r="BZ165" s="370" t="str">
        <f ca="1">+IF(OFFSET('Water Data'!$F$28,0,10*ROW('Water Data'!F159))="","",OFFSET('Water Data'!$F$28,0,10*ROW('Water Data'!F159)))</f>
        <v/>
      </c>
      <c r="CA165" s="370" t="str">
        <f ca="1">+IF(OFFSET('Water Data'!$F$29,0,10*ROW('Water Data'!F159))="","",OFFSET('Water Data'!$F$29,0,10*ROW('Water Data'!F159)))</f>
        <v/>
      </c>
      <c r="CB165" s="370" t="str">
        <f ca="1">+IF(OFFSET('Water Data'!$G$27,0,10*ROW('Water Data'!G159))="","",OFFSET('Water Data'!$G$27,0,10*ROW('Water Data'!G159)))</f>
        <v/>
      </c>
      <c r="CC165" s="370" t="str">
        <f ca="1">+IF(OFFSET('Water Data'!$G$28,0,10*ROW('Water Data'!G159))="","",OFFSET('Water Data'!$G$28,0,10*ROW('Water Data'!G159)))</f>
        <v/>
      </c>
      <c r="CD165" s="370" t="str">
        <f ca="1">+IF(OFFSET('Water Data'!$G$29,0,10*ROW('Water Data'!G159))="","",OFFSET('Water Data'!$G$29,0,10*ROW('Water Data'!G159)))</f>
        <v/>
      </c>
      <c r="CE165" s="370" t="str">
        <f ca="1">+IF(OFFSET('Water Data'!$H$27,0,10*ROW('Water Data'!H159))="","",OFFSET('Water Data'!$H$27,0,10*ROW('Water Data'!H159)))</f>
        <v/>
      </c>
      <c r="CF165" s="370" t="str">
        <f ca="1">+IF(OFFSET('Water Data'!$H$28,0,10*ROW('Water Data'!H159))="","",OFFSET('Water Data'!$H$28,0,10*ROW('Water Data'!H159)))</f>
        <v/>
      </c>
      <c r="CG165" s="370" t="str">
        <f ca="1">+IF(OFFSET('Water Data'!$H$29,0,10*ROW('Water Data'!H159))="","",OFFSET('Water Data'!$H$29,0,10*ROW('Water Data'!H159)))</f>
        <v/>
      </c>
      <c r="CH165" s="370" t="str">
        <f ca="1">+IF(OFFSET('Water Data'!$I$27,0,10*ROW('Water Data'!I159))="","",OFFSET('Water Data'!$I$27,0,10*ROW('Water Data'!I159)))</f>
        <v/>
      </c>
      <c r="CI165" s="370" t="str">
        <f ca="1">+IF(OFFSET('Water Data'!$I$28,0,10*ROW('Water Data'!I159))="","",OFFSET('Water Data'!$I$28,0,10*ROW('Water Data'!I159)))</f>
        <v/>
      </c>
      <c r="CJ165" s="370" t="str">
        <f ca="1">+IF(OFFSET('Water Data'!$I$29,0,10*ROW('Water Data'!I159))="","",OFFSET('Water Data'!$I$29,0,10*ROW('Water Data'!I159)))</f>
        <v/>
      </c>
      <c r="CK165" s="370" t="str">
        <f ca="1">+IF(OFFSET('Sanitation Data'!$D$28,0,10*ROW('Sanitation Data'!D159))="","",OFFSET('Sanitation Data'!$D$28,0,10*ROW('Sanitation Data'!D159)))</f>
        <v/>
      </c>
      <c r="CL165" s="370" t="str">
        <f ca="1">+IF(OFFSET('Sanitation Data'!$D$29,0,10*ROW('Sanitation Data'!D159))="","",OFFSET('Sanitation Data'!$D$29,0,10*ROW('Sanitation Data'!D159)))</f>
        <v/>
      </c>
      <c r="CM165" s="370" t="str">
        <f ca="1">+IF(OFFSET('Sanitation Data'!$D$30,0,10*ROW('Sanitation Data'!D159))="","",OFFSET('Sanitation Data'!$D$30,0,10*ROW('Sanitation Data'!D159)))</f>
        <v/>
      </c>
      <c r="CN165" s="370" t="str">
        <f ca="1">+IF(OFFSET('Sanitation Data'!$D$31,0,10*ROW('Sanitation Data'!D159))="","",OFFSET('Sanitation Data'!$D$31,0,10*ROW('Sanitation Data'!D159)))</f>
        <v/>
      </c>
      <c r="CO165" s="370" t="str">
        <f ca="1">+IF(OFFSET('Sanitation Data'!$D$32,0,10*ROW('Sanitation Data'!D159))="","",OFFSET('Sanitation Data'!$D$32,0,10*ROW('Sanitation Data'!D159)))</f>
        <v/>
      </c>
      <c r="CP165" s="370" t="str">
        <f ca="1">+IF(OFFSET('Sanitation Data'!$E$28,0,10*ROW('Sanitation Data'!E159))="","",OFFSET('Sanitation Data'!$E$28,0,10*ROW('Sanitation Data'!E159)))</f>
        <v/>
      </c>
      <c r="CQ165" s="370" t="str">
        <f ca="1">+IF(OFFSET('Sanitation Data'!$E$29,0,10*ROW('Sanitation Data'!E159))="","",OFFSET('Sanitation Data'!$E$29,0,10*ROW('Sanitation Data'!E159)))</f>
        <v/>
      </c>
      <c r="CR165" s="370" t="str">
        <f ca="1">+IF(OFFSET('Sanitation Data'!$E$30,0,10*ROW('Sanitation Data'!E159))="","",OFFSET('Sanitation Data'!$E$30,0,10*ROW('Sanitation Data'!E159)))</f>
        <v/>
      </c>
      <c r="CS165" s="370" t="str">
        <f ca="1">+IF(OFFSET('Sanitation Data'!$E$31,0,10*ROW('Sanitation Data'!E159))="","",OFFSET('Sanitation Data'!$E$31,0,10*ROW('Sanitation Data'!E159)))</f>
        <v/>
      </c>
      <c r="CT165" s="370" t="str">
        <f ca="1">+IF(OFFSET('Sanitation Data'!$E$32,0,10*ROW('Sanitation Data'!E159))="","",OFFSET('Sanitation Data'!$E$32,0,10*ROW('Sanitation Data'!E159)))</f>
        <v/>
      </c>
      <c r="CU165" s="370" t="str">
        <f ca="1">+IF(OFFSET('Sanitation Data'!$F$28,0,10*ROW('Sanitation Data'!F159))="","",OFFSET('Sanitation Data'!$F$28,0,10*ROW('Sanitation Data'!F159)))</f>
        <v/>
      </c>
      <c r="CV165" s="370" t="str">
        <f ca="1">+IF(OFFSET('Sanitation Data'!$F$29,0,10*ROW('Sanitation Data'!F159))="","",OFFSET('Sanitation Data'!$F$29,0,10*ROW('Sanitation Data'!F159)))</f>
        <v/>
      </c>
      <c r="CW165" s="370" t="str">
        <f ca="1">+IF(OFFSET('Sanitation Data'!$F$30,0,10*ROW('Sanitation Data'!F159))="","",OFFSET('Sanitation Data'!$F$30,0,10*ROW('Sanitation Data'!F159)))</f>
        <v/>
      </c>
      <c r="CX165" s="370" t="str">
        <f ca="1">+IF(OFFSET('Sanitation Data'!$F$31,0,10*ROW('Sanitation Data'!F159))="","",OFFSET('Sanitation Data'!$F$31,0,10*ROW('Sanitation Data'!F159)))</f>
        <v/>
      </c>
      <c r="CY165" s="370" t="str">
        <f ca="1">+IF(OFFSET('Sanitation Data'!$F$32,0,10*ROW('Sanitation Data'!F159))="","",OFFSET('Sanitation Data'!$F$32,0,10*ROW('Sanitation Data'!F159)))</f>
        <v/>
      </c>
      <c r="CZ165" s="370" t="str">
        <f ca="1">+IF(OFFSET('Sanitation Data'!$G$28,0,10*ROW('Sanitation Data'!G159))="","",OFFSET('Sanitation Data'!$G$28,0,10*ROW('Sanitation Data'!G159)))</f>
        <v/>
      </c>
      <c r="DA165" s="370" t="str">
        <f ca="1">+IF(OFFSET('Sanitation Data'!$G$29,0,10*ROW('Sanitation Data'!G159))="","",OFFSET('Sanitation Data'!$G$29,0,10*ROW('Sanitation Data'!G159)))</f>
        <v/>
      </c>
      <c r="DB165" s="370" t="str">
        <f ca="1">+IF(OFFSET('Sanitation Data'!$G$30,0,10*ROW('Sanitation Data'!G159))="","",OFFSET('Sanitation Data'!$G$30,0,10*ROW('Sanitation Data'!G159)))</f>
        <v/>
      </c>
      <c r="DC165" s="370" t="str">
        <f ca="1">+IF(OFFSET('Sanitation Data'!$G$31,0,10*ROW('Sanitation Data'!G159))="","",OFFSET('Sanitation Data'!$G$31,0,10*ROW('Sanitation Data'!G159)))</f>
        <v/>
      </c>
      <c r="DD165" s="370" t="str">
        <f ca="1">+IF(OFFSET('Sanitation Data'!$G$32,0,10*ROW('Sanitation Data'!G159))="","",OFFSET('Sanitation Data'!$G$32,0,10*ROW('Sanitation Data'!G159)))</f>
        <v/>
      </c>
      <c r="DE165" s="370" t="str">
        <f ca="1">+IF(OFFSET('Sanitation Data'!$H$28,0,10*ROW('Sanitation Data'!H159))="","",OFFSET('Sanitation Data'!$H$28,0,10*ROW('Sanitation Data'!H159)))</f>
        <v/>
      </c>
      <c r="DF165" s="370" t="str">
        <f ca="1">+IF(OFFSET('Sanitation Data'!$H$29,0,10*ROW('Sanitation Data'!H159))="","",OFFSET('Sanitation Data'!$H$29,0,10*ROW('Sanitation Data'!H159)))</f>
        <v/>
      </c>
      <c r="DG165" s="370" t="str">
        <f ca="1">+IF(OFFSET('Sanitation Data'!$H$30,0,10*ROW('Sanitation Data'!H159))="","",OFFSET('Sanitation Data'!$H$30,0,10*ROW('Sanitation Data'!H159)))</f>
        <v/>
      </c>
      <c r="DH165" s="370" t="str">
        <f ca="1">+IF(OFFSET('Sanitation Data'!$H$31,0,10*ROW('Sanitation Data'!H159))="","",OFFSET('Sanitation Data'!$H$31,0,10*ROW('Sanitation Data'!H159)))</f>
        <v/>
      </c>
      <c r="DI165" s="370" t="str">
        <f ca="1">+IF(OFFSET('Sanitation Data'!$H$32,0,10*ROW('Sanitation Data'!H159))="","",OFFSET('Sanitation Data'!$H$32,0,10*ROW('Sanitation Data'!H159)))</f>
        <v/>
      </c>
      <c r="DJ165" s="370" t="str">
        <f ca="1">+IF(OFFSET('Sanitation Data'!$I$28,0,10*ROW('Sanitation Data'!I159))="","",OFFSET('Sanitation Data'!$I$28,0,10*ROW('Sanitation Data'!I159)))</f>
        <v/>
      </c>
      <c r="DK165" s="370" t="str">
        <f ca="1">+IF(OFFSET('Sanitation Data'!$I$29,0,10*ROW('Sanitation Data'!I159))="","",OFFSET('Sanitation Data'!$I$29,0,10*ROW('Sanitation Data'!I159)))</f>
        <v/>
      </c>
      <c r="DL165" s="370" t="str">
        <f ca="1">+IF(OFFSET('Sanitation Data'!$I$30,0,10*ROW('Sanitation Data'!I159))="","",OFFSET('Sanitation Data'!$I$30,0,10*ROW('Sanitation Data'!I159)))</f>
        <v/>
      </c>
      <c r="DM165" s="370" t="str">
        <f ca="1">+IF(OFFSET('Sanitation Data'!$I$31,0,10*ROW('Sanitation Data'!I159))="","",OFFSET('Sanitation Data'!$I$31,0,10*ROW('Sanitation Data'!I159)))</f>
        <v/>
      </c>
      <c r="DN165" s="370" t="str">
        <f ca="1">+IF(OFFSET('Sanitation Data'!$I$32,0,10*ROW('Sanitation Data'!I159))="","",OFFSET('Sanitation Data'!$I$32,0,10*ROW('Sanitation Data'!I159)))</f>
        <v/>
      </c>
      <c r="DO165" s="370" t="str">
        <f ca="1">+IF(OFFSET('Hygiene Data'!$D$11,0,10*ROW('Hygiene Data'!D159))="","",OFFSET('Hygiene Data'!$D$11,0,10*ROW('Hygiene Data'!D159)))</f>
        <v/>
      </c>
      <c r="DP165" s="370" t="str">
        <f ca="1">+IF(OFFSET('Hygiene Data'!$D$12,0,10*ROW('Hygiene Data'!D159))="","",OFFSET('Hygiene Data'!$D$12,0,10*ROW('Hygiene Data'!D159)))</f>
        <v/>
      </c>
      <c r="DQ165" s="370" t="str">
        <f ca="1">+IF(OFFSET('Hygiene Data'!$D$13,0,10*ROW('Hygiene Data'!D159))="","",OFFSET('Hygiene Data'!$D$13,0,10*ROW('Hygiene Data'!D159)))</f>
        <v/>
      </c>
      <c r="DR165" s="370" t="str">
        <f ca="1">+IF(OFFSET('Hygiene Data'!$E$11,0,10*ROW('Hygiene Data'!E159))="","",OFFSET('Hygiene Data'!$E$11,0,10*ROW('Hygiene Data'!E159)))</f>
        <v/>
      </c>
      <c r="DS165" s="370" t="str">
        <f ca="1">+IF(OFFSET('Hygiene Data'!$E$12,0,10*ROW('Hygiene Data'!E159))="","",OFFSET('Hygiene Data'!$E$12,0,10*ROW('Hygiene Data'!E159)))</f>
        <v/>
      </c>
      <c r="DT165" s="370" t="str">
        <f ca="1">+IF(OFFSET('Hygiene Data'!$E$13,0,10*ROW('Hygiene Data'!E159))="","",OFFSET('Hygiene Data'!$E$13,0,10*ROW('Hygiene Data'!E159)))</f>
        <v/>
      </c>
      <c r="DU165" s="370" t="str">
        <f ca="1">+IF(OFFSET('Hygiene Data'!$F$11,0,10*ROW('Hygiene Data'!F159))="","",OFFSET('Hygiene Data'!$F$11,0,10*ROW('Hygiene Data'!F159)))</f>
        <v/>
      </c>
      <c r="DV165" s="370" t="str">
        <f ca="1">+IF(OFFSET('Hygiene Data'!$F$12,0,10*ROW('Hygiene Data'!F159))="","",OFFSET('Hygiene Data'!$F$12,0,10*ROW('Hygiene Data'!F159)))</f>
        <v/>
      </c>
      <c r="DW165" s="370" t="str">
        <f ca="1">+IF(OFFSET('Hygiene Data'!$F$13,0,10*ROW('Hygiene Data'!F159))="","",OFFSET('Hygiene Data'!$F$13,0,10*ROW('Hygiene Data'!F159)))</f>
        <v/>
      </c>
      <c r="DX165" s="370" t="str">
        <f ca="1">+IF(OFFSET('Hygiene Data'!$G$11,0,10*ROW('Hygiene Data'!G159))="","",OFFSET('Hygiene Data'!$G$11,0,10*ROW('Hygiene Data'!G159)))</f>
        <v/>
      </c>
      <c r="DY165" s="370" t="str">
        <f ca="1">+IF(OFFSET('Hygiene Data'!$G$12,0,10*ROW('Hygiene Data'!G159))="","",OFFSET('Hygiene Data'!$G$12,0,10*ROW('Hygiene Data'!G159)))</f>
        <v/>
      </c>
      <c r="DZ165" s="370" t="str">
        <f ca="1">+IF(OFFSET('Hygiene Data'!$G$13,0,10*ROW('Hygiene Data'!G159))="","",OFFSET('Hygiene Data'!$G$13,0,10*ROW('Hygiene Data'!G159)))</f>
        <v/>
      </c>
      <c r="EA165" s="370" t="str">
        <f ca="1">+IF(OFFSET('Hygiene Data'!$H$11,0,10*ROW('Hygiene Data'!H159))="","",OFFSET('Hygiene Data'!$H$11,0,10*ROW('Hygiene Data'!H159)))</f>
        <v/>
      </c>
      <c r="EB165" s="370" t="str">
        <f ca="1">+IF(OFFSET('Hygiene Data'!$H$12,0,10*ROW('Hygiene Data'!H159))="","",OFFSET('Hygiene Data'!$H$12,0,10*ROW('Hygiene Data'!H159)))</f>
        <v/>
      </c>
      <c r="EC165" s="370" t="str">
        <f ca="1">+IF(OFFSET('Hygiene Data'!$H$13,0,10*ROW('Hygiene Data'!H159))="","",OFFSET('Hygiene Data'!$H$13,0,10*ROW('Hygiene Data'!H159)))</f>
        <v/>
      </c>
      <c r="ED165" s="370" t="str">
        <f ca="1">+IF(OFFSET('Hygiene Data'!$I$11,0,10*ROW('Hygiene Data'!I159))="","",OFFSET('Hygiene Data'!$I$11,0,10*ROW('Hygiene Data'!I159)))</f>
        <v/>
      </c>
      <c r="EE165" s="370" t="str">
        <f ca="1">+IF(OFFSET('Hygiene Data'!$I$12,0,10*ROW('Hygiene Data'!I159))="","",OFFSET('Hygiene Data'!$I$12,0,10*ROW('Hygiene Data'!I159)))</f>
        <v/>
      </c>
      <c r="EF165" s="370" t="str">
        <f ca="1">+IF(OFFSET('Hygiene Data'!$I$13,0,10*ROW('Hygiene Data'!I159))="","",OFFSET('Hygiene Data'!$I$13,0,10*ROW('Hygiene Data'!I159)))</f>
        <v/>
      </c>
    </row>
    <row r="166" spans="1:136" x14ac:dyDescent="0.25">
      <c r="A166" s="479" t="str">
        <f ca="1">+IF(OFFSET('Water Data'!$B$2,0,10*ROW('Water Data'!E160))="","",OFFSET('Water Data'!$B$2,0,10*ROW('Water Data'!E160)))</f>
        <v/>
      </c>
      <c r="B166" s="47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6" t="str">
        <f t="shared" ca="1" si="2"/>
        <v/>
      </c>
      <c r="D166" s="50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0" t="str">
        <f ca="1">+IF(OFFSET('Water Data'!$D$27,0,10*ROW('Water Data'!D160))="","",OFFSET('Water Data'!$D$27,0,10*ROW('Water Data'!D160)))</f>
        <v/>
      </c>
      <c r="BT166" s="370" t="str">
        <f ca="1">+IF(OFFSET('Water Data'!$D$28,0,10*ROW('Water Data'!D160))="","",OFFSET('Water Data'!$D$28,0,10*ROW('Water Data'!D160)))</f>
        <v/>
      </c>
      <c r="BU166" s="370" t="str">
        <f ca="1">+IF(OFFSET('Water Data'!$D$29,0,10*ROW('Water Data'!D160))="","",OFFSET('Water Data'!$D$29,0,10*ROW('Water Data'!D160)))</f>
        <v/>
      </c>
      <c r="BV166" s="370" t="str">
        <f ca="1">+IF(OFFSET('Water Data'!$E$27,0,10*ROW('Water Data'!E160))="","",OFFSET('Water Data'!$E$27,0,10*ROW('Water Data'!E160)))</f>
        <v/>
      </c>
      <c r="BW166" s="370" t="str">
        <f ca="1">+IF(OFFSET('Water Data'!$E$28,0,10*ROW('Water Data'!E160))="","",OFFSET('Water Data'!$E$28,0,10*ROW('Water Data'!E160)))</f>
        <v/>
      </c>
      <c r="BX166" s="370" t="str">
        <f ca="1">+IF(OFFSET('Water Data'!$E$29,0,10*ROW('Water Data'!E160))="","",OFFSET('Water Data'!$E$29,0,10*ROW('Water Data'!E160)))</f>
        <v/>
      </c>
      <c r="BY166" s="370" t="str">
        <f ca="1">+IF(OFFSET('Water Data'!$F$27,0,10*ROW('Water Data'!F160))="","",OFFSET('Water Data'!$F$27,0,10*ROW('Water Data'!F160)))</f>
        <v/>
      </c>
      <c r="BZ166" s="370" t="str">
        <f ca="1">+IF(OFFSET('Water Data'!$F$28,0,10*ROW('Water Data'!F160))="","",OFFSET('Water Data'!$F$28,0,10*ROW('Water Data'!F160)))</f>
        <v/>
      </c>
      <c r="CA166" s="370" t="str">
        <f ca="1">+IF(OFFSET('Water Data'!$F$29,0,10*ROW('Water Data'!F160))="","",OFFSET('Water Data'!$F$29,0,10*ROW('Water Data'!F160)))</f>
        <v/>
      </c>
      <c r="CB166" s="370" t="str">
        <f ca="1">+IF(OFFSET('Water Data'!$G$27,0,10*ROW('Water Data'!G160))="","",OFFSET('Water Data'!$G$27,0,10*ROW('Water Data'!G160)))</f>
        <v/>
      </c>
      <c r="CC166" s="370" t="str">
        <f ca="1">+IF(OFFSET('Water Data'!$G$28,0,10*ROW('Water Data'!G160))="","",OFFSET('Water Data'!$G$28,0,10*ROW('Water Data'!G160)))</f>
        <v/>
      </c>
      <c r="CD166" s="370" t="str">
        <f ca="1">+IF(OFFSET('Water Data'!$G$29,0,10*ROW('Water Data'!G160))="","",OFFSET('Water Data'!$G$29,0,10*ROW('Water Data'!G160)))</f>
        <v/>
      </c>
      <c r="CE166" s="370" t="str">
        <f ca="1">+IF(OFFSET('Water Data'!$H$27,0,10*ROW('Water Data'!H160))="","",OFFSET('Water Data'!$H$27,0,10*ROW('Water Data'!H160)))</f>
        <v/>
      </c>
      <c r="CF166" s="370" t="str">
        <f ca="1">+IF(OFFSET('Water Data'!$H$28,0,10*ROW('Water Data'!H160))="","",OFFSET('Water Data'!$H$28,0,10*ROW('Water Data'!H160)))</f>
        <v/>
      </c>
      <c r="CG166" s="370" t="str">
        <f ca="1">+IF(OFFSET('Water Data'!$H$29,0,10*ROW('Water Data'!H160))="","",OFFSET('Water Data'!$H$29,0,10*ROW('Water Data'!H160)))</f>
        <v/>
      </c>
      <c r="CH166" s="370" t="str">
        <f ca="1">+IF(OFFSET('Water Data'!$I$27,0,10*ROW('Water Data'!I160))="","",OFFSET('Water Data'!$I$27,0,10*ROW('Water Data'!I160)))</f>
        <v/>
      </c>
      <c r="CI166" s="370" t="str">
        <f ca="1">+IF(OFFSET('Water Data'!$I$28,0,10*ROW('Water Data'!I160))="","",OFFSET('Water Data'!$I$28,0,10*ROW('Water Data'!I160)))</f>
        <v/>
      </c>
      <c r="CJ166" s="370" t="str">
        <f ca="1">+IF(OFFSET('Water Data'!$I$29,0,10*ROW('Water Data'!I160))="","",OFFSET('Water Data'!$I$29,0,10*ROW('Water Data'!I160)))</f>
        <v/>
      </c>
      <c r="CK166" s="370" t="str">
        <f ca="1">+IF(OFFSET('Sanitation Data'!$D$28,0,10*ROW('Sanitation Data'!D160))="","",OFFSET('Sanitation Data'!$D$28,0,10*ROW('Sanitation Data'!D160)))</f>
        <v/>
      </c>
      <c r="CL166" s="370" t="str">
        <f ca="1">+IF(OFFSET('Sanitation Data'!$D$29,0,10*ROW('Sanitation Data'!D160))="","",OFFSET('Sanitation Data'!$D$29,0,10*ROW('Sanitation Data'!D160)))</f>
        <v/>
      </c>
      <c r="CM166" s="370" t="str">
        <f ca="1">+IF(OFFSET('Sanitation Data'!$D$30,0,10*ROW('Sanitation Data'!D160))="","",OFFSET('Sanitation Data'!$D$30,0,10*ROW('Sanitation Data'!D160)))</f>
        <v/>
      </c>
      <c r="CN166" s="370" t="str">
        <f ca="1">+IF(OFFSET('Sanitation Data'!$D$31,0,10*ROW('Sanitation Data'!D160))="","",OFFSET('Sanitation Data'!$D$31,0,10*ROW('Sanitation Data'!D160)))</f>
        <v/>
      </c>
      <c r="CO166" s="370" t="str">
        <f ca="1">+IF(OFFSET('Sanitation Data'!$D$32,0,10*ROW('Sanitation Data'!D160))="","",OFFSET('Sanitation Data'!$D$32,0,10*ROW('Sanitation Data'!D160)))</f>
        <v/>
      </c>
      <c r="CP166" s="370" t="str">
        <f ca="1">+IF(OFFSET('Sanitation Data'!$E$28,0,10*ROW('Sanitation Data'!E160))="","",OFFSET('Sanitation Data'!$E$28,0,10*ROW('Sanitation Data'!E160)))</f>
        <v/>
      </c>
      <c r="CQ166" s="370" t="str">
        <f ca="1">+IF(OFFSET('Sanitation Data'!$E$29,0,10*ROW('Sanitation Data'!E160))="","",OFFSET('Sanitation Data'!$E$29,0,10*ROW('Sanitation Data'!E160)))</f>
        <v/>
      </c>
      <c r="CR166" s="370" t="str">
        <f ca="1">+IF(OFFSET('Sanitation Data'!$E$30,0,10*ROW('Sanitation Data'!E160))="","",OFFSET('Sanitation Data'!$E$30,0,10*ROW('Sanitation Data'!E160)))</f>
        <v/>
      </c>
      <c r="CS166" s="370" t="str">
        <f ca="1">+IF(OFFSET('Sanitation Data'!$E$31,0,10*ROW('Sanitation Data'!E160))="","",OFFSET('Sanitation Data'!$E$31,0,10*ROW('Sanitation Data'!E160)))</f>
        <v/>
      </c>
      <c r="CT166" s="370" t="str">
        <f ca="1">+IF(OFFSET('Sanitation Data'!$E$32,0,10*ROW('Sanitation Data'!E160))="","",OFFSET('Sanitation Data'!$E$32,0,10*ROW('Sanitation Data'!E160)))</f>
        <v/>
      </c>
      <c r="CU166" s="370" t="str">
        <f ca="1">+IF(OFFSET('Sanitation Data'!$F$28,0,10*ROW('Sanitation Data'!F160))="","",OFFSET('Sanitation Data'!$F$28,0,10*ROW('Sanitation Data'!F160)))</f>
        <v/>
      </c>
      <c r="CV166" s="370" t="str">
        <f ca="1">+IF(OFFSET('Sanitation Data'!$F$29,0,10*ROW('Sanitation Data'!F160))="","",OFFSET('Sanitation Data'!$F$29,0,10*ROW('Sanitation Data'!F160)))</f>
        <v/>
      </c>
      <c r="CW166" s="370" t="str">
        <f ca="1">+IF(OFFSET('Sanitation Data'!$F$30,0,10*ROW('Sanitation Data'!F160))="","",OFFSET('Sanitation Data'!$F$30,0,10*ROW('Sanitation Data'!F160)))</f>
        <v/>
      </c>
      <c r="CX166" s="370" t="str">
        <f ca="1">+IF(OFFSET('Sanitation Data'!$F$31,0,10*ROW('Sanitation Data'!F160))="","",OFFSET('Sanitation Data'!$F$31,0,10*ROW('Sanitation Data'!F160)))</f>
        <v/>
      </c>
      <c r="CY166" s="370" t="str">
        <f ca="1">+IF(OFFSET('Sanitation Data'!$F$32,0,10*ROW('Sanitation Data'!F160))="","",OFFSET('Sanitation Data'!$F$32,0,10*ROW('Sanitation Data'!F160)))</f>
        <v/>
      </c>
      <c r="CZ166" s="370" t="str">
        <f ca="1">+IF(OFFSET('Sanitation Data'!$G$28,0,10*ROW('Sanitation Data'!G160))="","",OFFSET('Sanitation Data'!$G$28,0,10*ROW('Sanitation Data'!G160)))</f>
        <v/>
      </c>
      <c r="DA166" s="370" t="str">
        <f ca="1">+IF(OFFSET('Sanitation Data'!$G$29,0,10*ROW('Sanitation Data'!G160))="","",OFFSET('Sanitation Data'!$G$29,0,10*ROW('Sanitation Data'!G160)))</f>
        <v/>
      </c>
      <c r="DB166" s="370" t="str">
        <f ca="1">+IF(OFFSET('Sanitation Data'!$G$30,0,10*ROW('Sanitation Data'!G160))="","",OFFSET('Sanitation Data'!$G$30,0,10*ROW('Sanitation Data'!G160)))</f>
        <v/>
      </c>
      <c r="DC166" s="370" t="str">
        <f ca="1">+IF(OFFSET('Sanitation Data'!$G$31,0,10*ROW('Sanitation Data'!G160))="","",OFFSET('Sanitation Data'!$G$31,0,10*ROW('Sanitation Data'!G160)))</f>
        <v/>
      </c>
      <c r="DD166" s="370" t="str">
        <f ca="1">+IF(OFFSET('Sanitation Data'!$G$32,0,10*ROW('Sanitation Data'!G160))="","",OFFSET('Sanitation Data'!$G$32,0,10*ROW('Sanitation Data'!G160)))</f>
        <v/>
      </c>
      <c r="DE166" s="370" t="str">
        <f ca="1">+IF(OFFSET('Sanitation Data'!$H$28,0,10*ROW('Sanitation Data'!H160))="","",OFFSET('Sanitation Data'!$H$28,0,10*ROW('Sanitation Data'!H160)))</f>
        <v/>
      </c>
      <c r="DF166" s="370" t="str">
        <f ca="1">+IF(OFFSET('Sanitation Data'!$H$29,0,10*ROW('Sanitation Data'!H160))="","",OFFSET('Sanitation Data'!$H$29,0,10*ROW('Sanitation Data'!H160)))</f>
        <v/>
      </c>
      <c r="DG166" s="370" t="str">
        <f ca="1">+IF(OFFSET('Sanitation Data'!$H$30,0,10*ROW('Sanitation Data'!H160))="","",OFFSET('Sanitation Data'!$H$30,0,10*ROW('Sanitation Data'!H160)))</f>
        <v/>
      </c>
      <c r="DH166" s="370" t="str">
        <f ca="1">+IF(OFFSET('Sanitation Data'!$H$31,0,10*ROW('Sanitation Data'!H160))="","",OFFSET('Sanitation Data'!$H$31,0,10*ROW('Sanitation Data'!H160)))</f>
        <v/>
      </c>
      <c r="DI166" s="370" t="str">
        <f ca="1">+IF(OFFSET('Sanitation Data'!$H$32,0,10*ROW('Sanitation Data'!H160))="","",OFFSET('Sanitation Data'!$H$32,0,10*ROW('Sanitation Data'!H160)))</f>
        <v/>
      </c>
      <c r="DJ166" s="370" t="str">
        <f ca="1">+IF(OFFSET('Sanitation Data'!$I$28,0,10*ROW('Sanitation Data'!I160))="","",OFFSET('Sanitation Data'!$I$28,0,10*ROW('Sanitation Data'!I160)))</f>
        <v/>
      </c>
      <c r="DK166" s="370" t="str">
        <f ca="1">+IF(OFFSET('Sanitation Data'!$I$29,0,10*ROW('Sanitation Data'!I160))="","",OFFSET('Sanitation Data'!$I$29,0,10*ROW('Sanitation Data'!I160)))</f>
        <v/>
      </c>
      <c r="DL166" s="370" t="str">
        <f ca="1">+IF(OFFSET('Sanitation Data'!$I$30,0,10*ROW('Sanitation Data'!I160))="","",OFFSET('Sanitation Data'!$I$30,0,10*ROW('Sanitation Data'!I160)))</f>
        <v/>
      </c>
      <c r="DM166" s="370" t="str">
        <f ca="1">+IF(OFFSET('Sanitation Data'!$I$31,0,10*ROW('Sanitation Data'!I160))="","",OFFSET('Sanitation Data'!$I$31,0,10*ROW('Sanitation Data'!I160)))</f>
        <v/>
      </c>
      <c r="DN166" s="370" t="str">
        <f ca="1">+IF(OFFSET('Sanitation Data'!$I$32,0,10*ROW('Sanitation Data'!I160))="","",OFFSET('Sanitation Data'!$I$32,0,10*ROW('Sanitation Data'!I160)))</f>
        <v/>
      </c>
      <c r="DO166" s="370" t="str">
        <f ca="1">+IF(OFFSET('Hygiene Data'!$D$11,0,10*ROW('Hygiene Data'!D160))="","",OFFSET('Hygiene Data'!$D$11,0,10*ROW('Hygiene Data'!D160)))</f>
        <v/>
      </c>
      <c r="DP166" s="370" t="str">
        <f ca="1">+IF(OFFSET('Hygiene Data'!$D$12,0,10*ROW('Hygiene Data'!D160))="","",OFFSET('Hygiene Data'!$D$12,0,10*ROW('Hygiene Data'!D160)))</f>
        <v/>
      </c>
      <c r="DQ166" s="370" t="str">
        <f ca="1">+IF(OFFSET('Hygiene Data'!$D$13,0,10*ROW('Hygiene Data'!D160))="","",OFFSET('Hygiene Data'!$D$13,0,10*ROW('Hygiene Data'!D160)))</f>
        <v/>
      </c>
      <c r="DR166" s="370" t="str">
        <f ca="1">+IF(OFFSET('Hygiene Data'!$E$11,0,10*ROW('Hygiene Data'!E160))="","",OFFSET('Hygiene Data'!$E$11,0,10*ROW('Hygiene Data'!E160)))</f>
        <v/>
      </c>
      <c r="DS166" s="370" t="str">
        <f ca="1">+IF(OFFSET('Hygiene Data'!$E$12,0,10*ROW('Hygiene Data'!E160))="","",OFFSET('Hygiene Data'!$E$12,0,10*ROW('Hygiene Data'!E160)))</f>
        <v/>
      </c>
      <c r="DT166" s="370" t="str">
        <f ca="1">+IF(OFFSET('Hygiene Data'!$E$13,0,10*ROW('Hygiene Data'!E160))="","",OFFSET('Hygiene Data'!$E$13,0,10*ROW('Hygiene Data'!E160)))</f>
        <v/>
      </c>
      <c r="DU166" s="370" t="str">
        <f ca="1">+IF(OFFSET('Hygiene Data'!$F$11,0,10*ROW('Hygiene Data'!F160))="","",OFFSET('Hygiene Data'!$F$11,0,10*ROW('Hygiene Data'!F160)))</f>
        <v/>
      </c>
      <c r="DV166" s="370" t="str">
        <f ca="1">+IF(OFFSET('Hygiene Data'!$F$12,0,10*ROW('Hygiene Data'!F160))="","",OFFSET('Hygiene Data'!$F$12,0,10*ROW('Hygiene Data'!F160)))</f>
        <v/>
      </c>
      <c r="DW166" s="370" t="str">
        <f ca="1">+IF(OFFSET('Hygiene Data'!$F$13,0,10*ROW('Hygiene Data'!F160))="","",OFFSET('Hygiene Data'!$F$13,0,10*ROW('Hygiene Data'!F160)))</f>
        <v/>
      </c>
      <c r="DX166" s="370" t="str">
        <f ca="1">+IF(OFFSET('Hygiene Data'!$G$11,0,10*ROW('Hygiene Data'!G160))="","",OFFSET('Hygiene Data'!$G$11,0,10*ROW('Hygiene Data'!G160)))</f>
        <v/>
      </c>
      <c r="DY166" s="370" t="str">
        <f ca="1">+IF(OFFSET('Hygiene Data'!$G$12,0,10*ROW('Hygiene Data'!G160))="","",OFFSET('Hygiene Data'!$G$12,0,10*ROW('Hygiene Data'!G160)))</f>
        <v/>
      </c>
      <c r="DZ166" s="370" t="str">
        <f ca="1">+IF(OFFSET('Hygiene Data'!$G$13,0,10*ROW('Hygiene Data'!G160))="","",OFFSET('Hygiene Data'!$G$13,0,10*ROW('Hygiene Data'!G160)))</f>
        <v/>
      </c>
      <c r="EA166" s="370" t="str">
        <f ca="1">+IF(OFFSET('Hygiene Data'!$H$11,0,10*ROW('Hygiene Data'!H160))="","",OFFSET('Hygiene Data'!$H$11,0,10*ROW('Hygiene Data'!H160)))</f>
        <v/>
      </c>
      <c r="EB166" s="370" t="str">
        <f ca="1">+IF(OFFSET('Hygiene Data'!$H$12,0,10*ROW('Hygiene Data'!H160))="","",OFFSET('Hygiene Data'!$H$12,0,10*ROW('Hygiene Data'!H160)))</f>
        <v/>
      </c>
      <c r="EC166" s="370" t="str">
        <f ca="1">+IF(OFFSET('Hygiene Data'!$H$13,0,10*ROW('Hygiene Data'!H160))="","",OFFSET('Hygiene Data'!$H$13,0,10*ROW('Hygiene Data'!H160)))</f>
        <v/>
      </c>
      <c r="ED166" s="370" t="str">
        <f ca="1">+IF(OFFSET('Hygiene Data'!$I$11,0,10*ROW('Hygiene Data'!I160))="","",OFFSET('Hygiene Data'!$I$11,0,10*ROW('Hygiene Data'!I160)))</f>
        <v/>
      </c>
      <c r="EE166" s="370" t="str">
        <f ca="1">+IF(OFFSET('Hygiene Data'!$I$12,0,10*ROW('Hygiene Data'!I160))="","",OFFSET('Hygiene Data'!$I$12,0,10*ROW('Hygiene Data'!I160)))</f>
        <v/>
      </c>
      <c r="EF166" s="370" t="str">
        <f ca="1">+IF(OFFSET('Hygiene Data'!$I$13,0,10*ROW('Hygiene Data'!I160))="","",OFFSET('Hygiene Data'!$I$13,0,10*ROW('Hygiene Data'!I160)))</f>
        <v/>
      </c>
    </row>
    <row r="167" spans="1:136" x14ac:dyDescent="0.25">
      <c r="A167" s="479" t="str">
        <f ca="1">+IF(OFFSET('Water Data'!$B$2,0,10*ROW('Water Data'!E161))="","",OFFSET('Water Data'!$B$2,0,10*ROW('Water Data'!E161)))</f>
        <v/>
      </c>
      <c r="B167" s="47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6" t="str">
        <f t="shared" ca="1" si="2"/>
        <v/>
      </c>
      <c r="D167" s="50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0" t="str">
        <f ca="1">+IF(OFFSET('Water Data'!$D$27,0,10*ROW('Water Data'!D161))="","",OFFSET('Water Data'!$D$27,0,10*ROW('Water Data'!D161)))</f>
        <v/>
      </c>
      <c r="BT167" s="370" t="str">
        <f ca="1">+IF(OFFSET('Water Data'!$D$28,0,10*ROW('Water Data'!D161))="","",OFFSET('Water Data'!$D$28,0,10*ROW('Water Data'!D161)))</f>
        <v/>
      </c>
      <c r="BU167" s="370" t="str">
        <f ca="1">+IF(OFFSET('Water Data'!$D$29,0,10*ROW('Water Data'!D161))="","",OFFSET('Water Data'!$D$29,0,10*ROW('Water Data'!D161)))</f>
        <v/>
      </c>
      <c r="BV167" s="370" t="str">
        <f ca="1">+IF(OFFSET('Water Data'!$E$27,0,10*ROW('Water Data'!E161))="","",OFFSET('Water Data'!$E$27,0,10*ROW('Water Data'!E161)))</f>
        <v/>
      </c>
      <c r="BW167" s="370" t="str">
        <f ca="1">+IF(OFFSET('Water Data'!$E$28,0,10*ROW('Water Data'!E161))="","",OFFSET('Water Data'!$E$28,0,10*ROW('Water Data'!E161)))</f>
        <v/>
      </c>
      <c r="BX167" s="370" t="str">
        <f ca="1">+IF(OFFSET('Water Data'!$E$29,0,10*ROW('Water Data'!E161))="","",OFFSET('Water Data'!$E$29,0,10*ROW('Water Data'!E161)))</f>
        <v/>
      </c>
      <c r="BY167" s="370" t="str">
        <f ca="1">+IF(OFFSET('Water Data'!$F$27,0,10*ROW('Water Data'!F161))="","",OFFSET('Water Data'!$F$27,0,10*ROW('Water Data'!F161)))</f>
        <v/>
      </c>
      <c r="BZ167" s="370" t="str">
        <f ca="1">+IF(OFFSET('Water Data'!$F$28,0,10*ROW('Water Data'!F161))="","",OFFSET('Water Data'!$F$28,0,10*ROW('Water Data'!F161)))</f>
        <v/>
      </c>
      <c r="CA167" s="370" t="str">
        <f ca="1">+IF(OFFSET('Water Data'!$F$29,0,10*ROW('Water Data'!F161))="","",OFFSET('Water Data'!$F$29,0,10*ROW('Water Data'!F161)))</f>
        <v/>
      </c>
      <c r="CB167" s="370" t="str">
        <f ca="1">+IF(OFFSET('Water Data'!$G$27,0,10*ROW('Water Data'!G161))="","",OFFSET('Water Data'!$G$27,0,10*ROW('Water Data'!G161)))</f>
        <v/>
      </c>
      <c r="CC167" s="370" t="str">
        <f ca="1">+IF(OFFSET('Water Data'!$G$28,0,10*ROW('Water Data'!G161))="","",OFFSET('Water Data'!$G$28,0,10*ROW('Water Data'!G161)))</f>
        <v/>
      </c>
      <c r="CD167" s="370" t="str">
        <f ca="1">+IF(OFFSET('Water Data'!$G$29,0,10*ROW('Water Data'!G161))="","",OFFSET('Water Data'!$G$29,0,10*ROW('Water Data'!G161)))</f>
        <v/>
      </c>
      <c r="CE167" s="370" t="str">
        <f ca="1">+IF(OFFSET('Water Data'!$H$27,0,10*ROW('Water Data'!H161))="","",OFFSET('Water Data'!$H$27,0,10*ROW('Water Data'!H161)))</f>
        <v/>
      </c>
      <c r="CF167" s="370" t="str">
        <f ca="1">+IF(OFFSET('Water Data'!$H$28,0,10*ROW('Water Data'!H161))="","",OFFSET('Water Data'!$H$28,0,10*ROW('Water Data'!H161)))</f>
        <v/>
      </c>
      <c r="CG167" s="370" t="str">
        <f ca="1">+IF(OFFSET('Water Data'!$H$29,0,10*ROW('Water Data'!H161))="","",OFFSET('Water Data'!$H$29,0,10*ROW('Water Data'!H161)))</f>
        <v/>
      </c>
      <c r="CH167" s="370" t="str">
        <f ca="1">+IF(OFFSET('Water Data'!$I$27,0,10*ROW('Water Data'!I161))="","",OFFSET('Water Data'!$I$27,0,10*ROW('Water Data'!I161)))</f>
        <v/>
      </c>
      <c r="CI167" s="370" t="str">
        <f ca="1">+IF(OFFSET('Water Data'!$I$28,0,10*ROW('Water Data'!I161))="","",OFFSET('Water Data'!$I$28,0,10*ROW('Water Data'!I161)))</f>
        <v/>
      </c>
      <c r="CJ167" s="370" t="str">
        <f ca="1">+IF(OFFSET('Water Data'!$I$29,0,10*ROW('Water Data'!I161))="","",OFFSET('Water Data'!$I$29,0,10*ROW('Water Data'!I161)))</f>
        <v/>
      </c>
      <c r="CK167" s="370" t="str">
        <f ca="1">+IF(OFFSET('Sanitation Data'!$D$28,0,10*ROW('Sanitation Data'!D161))="","",OFFSET('Sanitation Data'!$D$28,0,10*ROW('Sanitation Data'!D161)))</f>
        <v/>
      </c>
      <c r="CL167" s="370" t="str">
        <f ca="1">+IF(OFFSET('Sanitation Data'!$D$29,0,10*ROW('Sanitation Data'!D161))="","",OFFSET('Sanitation Data'!$D$29,0,10*ROW('Sanitation Data'!D161)))</f>
        <v/>
      </c>
      <c r="CM167" s="370" t="str">
        <f ca="1">+IF(OFFSET('Sanitation Data'!$D$30,0,10*ROW('Sanitation Data'!D161))="","",OFFSET('Sanitation Data'!$D$30,0,10*ROW('Sanitation Data'!D161)))</f>
        <v/>
      </c>
      <c r="CN167" s="370" t="str">
        <f ca="1">+IF(OFFSET('Sanitation Data'!$D$31,0,10*ROW('Sanitation Data'!D161))="","",OFFSET('Sanitation Data'!$D$31,0,10*ROW('Sanitation Data'!D161)))</f>
        <v/>
      </c>
      <c r="CO167" s="370" t="str">
        <f ca="1">+IF(OFFSET('Sanitation Data'!$D$32,0,10*ROW('Sanitation Data'!D161))="","",OFFSET('Sanitation Data'!$D$32,0,10*ROW('Sanitation Data'!D161)))</f>
        <v/>
      </c>
      <c r="CP167" s="370" t="str">
        <f ca="1">+IF(OFFSET('Sanitation Data'!$E$28,0,10*ROW('Sanitation Data'!E161))="","",OFFSET('Sanitation Data'!$E$28,0,10*ROW('Sanitation Data'!E161)))</f>
        <v/>
      </c>
      <c r="CQ167" s="370" t="str">
        <f ca="1">+IF(OFFSET('Sanitation Data'!$E$29,0,10*ROW('Sanitation Data'!E161))="","",OFFSET('Sanitation Data'!$E$29,0,10*ROW('Sanitation Data'!E161)))</f>
        <v/>
      </c>
      <c r="CR167" s="370" t="str">
        <f ca="1">+IF(OFFSET('Sanitation Data'!$E$30,0,10*ROW('Sanitation Data'!E161))="","",OFFSET('Sanitation Data'!$E$30,0,10*ROW('Sanitation Data'!E161)))</f>
        <v/>
      </c>
      <c r="CS167" s="370" t="str">
        <f ca="1">+IF(OFFSET('Sanitation Data'!$E$31,0,10*ROW('Sanitation Data'!E161))="","",OFFSET('Sanitation Data'!$E$31,0,10*ROW('Sanitation Data'!E161)))</f>
        <v/>
      </c>
      <c r="CT167" s="370" t="str">
        <f ca="1">+IF(OFFSET('Sanitation Data'!$E$32,0,10*ROW('Sanitation Data'!E161))="","",OFFSET('Sanitation Data'!$E$32,0,10*ROW('Sanitation Data'!E161)))</f>
        <v/>
      </c>
      <c r="CU167" s="370" t="str">
        <f ca="1">+IF(OFFSET('Sanitation Data'!$F$28,0,10*ROW('Sanitation Data'!F161))="","",OFFSET('Sanitation Data'!$F$28,0,10*ROW('Sanitation Data'!F161)))</f>
        <v/>
      </c>
      <c r="CV167" s="370" t="str">
        <f ca="1">+IF(OFFSET('Sanitation Data'!$F$29,0,10*ROW('Sanitation Data'!F161))="","",OFFSET('Sanitation Data'!$F$29,0,10*ROW('Sanitation Data'!F161)))</f>
        <v/>
      </c>
      <c r="CW167" s="370" t="str">
        <f ca="1">+IF(OFFSET('Sanitation Data'!$F$30,0,10*ROW('Sanitation Data'!F161))="","",OFFSET('Sanitation Data'!$F$30,0,10*ROW('Sanitation Data'!F161)))</f>
        <v/>
      </c>
      <c r="CX167" s="370" t="str">
        <f ca="1">+IF(OFFSET('Sanitation Data'!$F$31,0,10*ROW('Sanitation Data'!F161))="","",OFFSET('Sanitation Data'!$F$31,0,10*ROW('Sanitation Data'!F161)))</f>
        <v/>
      </c>
      <c r="CY167" s="370" t="str">
        <f ca="1">+IF(OFFSET('Sanitation Data'!$F$32,0,10*ROW('Sanitation Data'!F161))="","",OFFSET('Sanitation Data'!$F$32,0,10*ROW('Sanitation Data'!F161)))</f>
        <v/>
      </c>
      <c r="CZ167" s="370" t="str">
        <f ca="1">+IF(OFFSET('Sanitation Data'!$G$28,0,10*ROW('Sanitation Data'!G161))="","",OFFSET('Sanitation Data'!$G$28,0,10*ROW('Sanitation Data'!G161)))</f>
        <v/>
      </c>
      <c r="DA167" s="370" t="str">
        <f ca="1">+IF(OFFSET('Sanitation Data'!$G$29,0,10*ROW('Sanitation Data'!G161))="","",OFFSET('Sanitation Data'!$G$29,0,10*ROW('Sanitation Data'!G161)))</f>
        <v/>
      </c>
      <c r="DB167" s="370" t="str">
        <f ca="1">+IF(OFFSET('Sanitation Data'!$G$30,0,10*ROW('Sanitation Data'!G161))="","",OFFSET('Sanitation Data'!$G$30,0,10*ROW('Sanitation Data'!G161)))</f>
        <v/>
      </c>
      <c r="DC167" s="370" t="str">
        <f ca="1">+IF(OFFSET('Sanitation Data'!$G$31,0,10*ROW('Sanitation Data'!G161))="","",OFFSET('Sanitation Data'!$G$31,0,10*ROW('Sanitation Data'!G161)))</f>
        <v/>
      </c>
      <c r="DD167" s="370" t="str">
        <f ca="1">+IF(OFFSET('Sanitation Data'!$G$32,0,10*ROW('Sanitation Data'!G161))="","",OFFSET('Sanitation Data'!$G$32,0,10*ROW('Sanitation Data'!G161)))</f>
        <v/>
      </c>
      <c r="DE167" s="370" t="str">
        <f ca="1">+IF(OFFSET('Sanitation Data'!$H$28,0,10*ROW('Sanitation Data'!H161))="","",OFFSET('Sanitation Data'!$H$28,0,10*ROW('Sanitation Data'!H161)))</f>
        <v/>
      </c>
      <c r="DF167" s="370" t="str">
        <f ca="1">+IF(OFFSET('Sanitation Data'!$H$29,0,10*ROW('Sanitation Data'!H161))="","",OFFSET('Sanitation Data'!$H$29,0,10*ROW('Sanitation Data'!H161)))</f>
        <v/>
      </c>
      <c r="DG167" s="370" t="str">
        <f ca="1">+IF(OFFSET('Sanitation Data'!$H$30,0,10*ROW('Sanitation Data'!H161))="","",OFFSET('Sanitation Data'!$H$30,0,10*ROW('Sanitation Data'!H161)))</f>
        <v/>
      </c>
      <c r="DH167" s="370" t="str">
        <f ca="1">+IF(OFFSET('Sanitation Data'!$H$31,0,10*ROW('Sanitation Data'!H161))="","",OFFSET('Sanitation Data'!$H$31,0,10*ROW('Sanitation Data'!H161)))</f>
        <v/>
      </c>
      <c r="DI167" s="370" t="str">
        <f ca="1">+IF(OFFSET('Sanitation Data'!$H$32,0,10*ROW('Sanitation Data'!H161))="","",OFFSET('Sanitation Data'!$H$32,0,10*ROW('Sanitation Data'!H161)))</f>
        <v/>
      </c>
      <c r="DJ167" s="370" t="str">
        <f ca="1">+IF(OFFSET('Sanitation Data'!$I$28,0,10*ROW('Sanitation Data'!I161))="","",OFFSET('Sanitation Data'!$I$28,0,10*ROW('Sanitation Data'!I161)))</f>
        <v/>
      </c>
      <c r="DK167" s="370" t="str">
        <f ca="1">+IF(OFFSET('Sanitation Data'!$I$29,0,10*ROW('Sanitation Data'!I161))="","",OFFSET('Sanitation Data'!$I$29,0,10*ROW('Sanitation Data'!I161)))</f>
        <v/>
      </c>
      <c r="DL167" s="370" t="str">
        <f ca="1">+IF(OFFSET('Sanitation Data'!$I$30,0,10*ROW('Sanitation Data'!I161))="","",OFFSET('Sanitation Data'!$I$30,0,10*ROW('Sanitation Data'!I161)))</f>
        <v/>
      </c>
      <c r="DM167" s="370" t="str">
        <f ca="1">+IF(OFFSET('Sanitation Data'!$I$31,0,10*ROW('Sanitation Data'!I161))="","",OFFSET('Sanitation Data'!$I$31,0,10*ROW('Sanitation Data'!I161)))</f>
        <v/>
      </c>
      <c r="DN167" s="370" t="str">
        <f ca="1">+IF(OFFSET('Sanitation Data'!$I$32,0,10*ROW('Sanitation Data'!I161))="","",OFFSET('Sanitation Data'!$I$32,0,10*ROW('Sanitation Data'!I161)))</f>
        <v/>
      </c>
      <c r="DO167" s="370" t="str">
        <f ca="1">+IF(OFFSET('Hygiene Data'!$D$11,0,10*ROW('Hygiene Data'!D161))="","",OFFSET('Hygiene Data'!$D$11,0,10*ROW('Hygiene Data'!D161)))</f>
        <v/>
      </c>
      <c r="DP167" s="370" t="str">
        <f ca="1">+IF(OFFSET('Hygiene Data'!$D$12,0,10*ROW('Hygiene Data'!D161))="","",OFFSET('Hygiene Data'!$D$12,0,10*ROW('Hygiene Data'!D161)))</f>
        <v/>
      </c>
      <c r="DQ167" s="370" t="str">
        <f ca="1">+IF(OFFSET('Hygiene Data'!$D$13,0,10*ROW('Hygiene Data'!D161))="","",OFFSET('Hygiene Data'!$D$13,0,10*ROW('Hygiene Data'!D161)))</f>
        <v/>
      </c>
      <c r="DR167" s="370" t="str">
        <f ca="1">+IF(OFFSET('Hygiene Data'!$E$11,0,10*ROW('Hygiene Data'!E161))="","",OFFSET('Hygiene Data'!$E$11,0,10*ROW('Hygiene Data'!E161)))</f>
        <v/>
      </c>
      <c r="DS167" s="370" t="str">
        <f ca="1">+IF(OFFSET('Hygiene Data'!$E$12,0,10*ROW('Hygiene Data'!E161))="","",OFFSET('Hygiene Data'!$E$12,0,10*ROW('Hygiene Data'!E161)))</f>
        <v/>
      </c>
      <c r="DT167" s="370" t="str">
        <f ca="1">+IF(OFFSET('Hygiene Data'!$E$13,0,10*ROW('Hygiene Data'!E161))="","",OFFSET('Hygiene Data'!$E$13,0,10*ROW('Hygiene Data'!E161)))</f>
        <v/>
      </c>
      <c r="DU167" s="370" t="str">
        <f ca="1">+IF(OFFSET('Hygiene Data'!$F$11,0,10*ROW('Hygiene Data'!F161))="","",OFFSET('Hygiene Data'!$F$11,0,10*ROW('Hygiene Data'!F161)))</f>
        <v/>
      </c>
      <c r="DV167" s="370" t="str">
        <f ca="1">+IF(OFFSET('Hygiene Data'!$F$12,0,10*ROW('Hygiene Data'!F161))="","",OFFSET('Hygiene Data'!$F$12,0,10*ROW('Hygiene Data'!F161)))</f>
        <v/>
      </c>
      <c r="DW167" s="370" t="str">
        <f ca="1">+IF(OFFSET('Hygiene Data'!$F$13,0,10*ROW('Hygiene Data'!F161))="","",OFFSET('Hygiene Data'!$F$13,0,10*ROW('Hygiene Data'!F161)))</f>
        <v/>
      </c>
      <c r="DX167" s="370" t="str">
        <f ca="1">+IF(OFFSET('Hygiene Data'!$G$11,0,10*ROW('Hygiene Data'!G161))="","",OFFSET('Hygiene Data'!$G$11,0,10*ROW('Hygiene Data'!G161)))</f>
        <v/>
      </c>
      <c r="DY167" s="370" t="str">
        <f ca="1">+IF(OFFSET('Hygiene Data'!$G$12,0,10*ROW('Hygiene Data'!G161))="","",OFFSET('Hygiene Data'!$G$12,0,10*ROW('Hygiene Data'!G161)))</f>
        <v/>
      </c>
      <c r="DZ167" s="370" t="str">
        <f ca="1">+IF(OFFSET('Hygiene Data'!$G$13,0,10*ROW('Hygiene Data'!G161))="","",OFFSET('Hygiene Data'!$G$13,0,10*ROW('Hygiene Data'!G161)))</f>
        <v/>
      </c>
      <c r="EA167" s="370" t="str">
        <f ca="1">+IF(OFFSET('Hygiene Data'!$H$11,0,10*ROW('Hygiene Data'!H161))="","",OFFSET('Hygiene Data'!$H$11,0,10*ROW('Hygiene Data'!H161)))</f>
        <v/>
      </c>
      <c r="EB167" s="370" t="str">
        <f ca="1">+IF(OFFSET('Hygiene Data'!$H$12,0,10*ROW('Hygiene Data'!H161))="","",OFFSET('Hygiene Data'!$H$12,0,10*ROW('Hygiene Data'!H161)))</f>
        <v/>
      </c>
      <c r="EC167" s="370" t="str">
        <f ca="1">+IF(OFFSET('Hygiene Data'!$H$13,0,10*ROW('Hygiene Data'!H161))="","",OFFSET('Hygiene Data'!$H$13,0,10*ROW('Hygiene Data'!H161)))</f>
        <v/>
      </c>
      <c r="ED167" s="370" t="str">
        <f ca="1">+IF(OFFSET('Hygiene Data'!$I$11,0,10*ROW('Hygiene Data'!I161))="","",OFFSET('Hygiene Data'!$I$11,0,10*ROW('Hygiene Data'!I161)))</f>
        <v/>
      </c>
      <c r="EE167" s="370" t="str">
        <f ca="1">+IF(OFFSET('Hygiene Data'!$I$12,0,10*ROW('Hygiene Data'!I161))="","",OFFSET('Hygiene Data'!$I$12,0,10*ROW('Hygiene Data'!I161)))</f>
        <v/>
      </c>
      <c r="EF167" s="370" t="str">
        <f ca="1">+IF(OFFSET('Hygiene Data'!$I$13,0,10*ROW('Hygiene Data'!I161))="","",OFFSET('Hygiene Data'!$I$13,0,10*ROW('Hygiene Data'!I161)))</f>
        <v/>
      </c>
    </row>
    <row r="168" spans="1:136" x14ac:dyDescent="0.25">
      <c r="A168" s="479" t="str">
        <f ca="1">+IF(OFFSET('Water Data'!$B$2,0,10*ROW('Water Data'!E162))="","",OFFSET('Water Data'!$B$2,0,10*ROW('Water Data'!E162)))</f>
        <v/>
      </c>
      <c r="B168" s="47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6" t="str">
        <f t="shared" ca="1" si="2"/>
        <v/>
      </c>
      <c r="D168" s="50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0" t="str">
        <f ca="1">+IF(OFFSET('Water Data'!$D$27,0,10*ROW('Water Data'!D162))="","",OFFSET('Water Data'!$D$27,0,10*ROW('Water Data'!D162)))</f>
        <v/>
      </c>
      <c r="BT168" s="370" t="str">
        <f ca="1">+IF(OFFSET('Water Data'!$D$28,0,10*ROW('Water Data'!D162))="","",OFFSET('Water Data'!$D$28,0,10*ROW('Water Data'!D162)))</f>
        <v/>
      </c>
      <c r="BU168" s="370" t="str">
        <f ca="1">+IF(OFFSET('Water Data'!$D$29,0,10*ROW('Water Data'!D162))="","",OFFSET('Water Data'!$D$29,0,10*ROW('Water Data'!D162)))</f>
        <v/>
      </c>
      <c r="BV168" s="370" t="str">
        <f ca="1">+IF(OFFSET('Water Data'!$E$27,0,10*ROW('Water Data'!E162))="","",OFFSET('Water Data'!$E$27,0,10*ROW('Water Data'!E162)))</f>
        <v/>
      </c>
      <c r="BW168" s="370" t="str">
        <f ca="1">+IF(OFFSET('Water Data'!$E$28,0,10*ROW('Water Data'!E162))="","",OFFSET('Water Data'!$E$28,0,10*ROW('Water Data'!E162)))</f>
        <v/>
      </c>
      <c r="BX168" s="370" t="str">
        <f ca="1">+IF(OFFSET('Water Data'!$E$29,0,10*ROW('Water Data'!E162))="","",OFFSET('Water Data'!$E$29,0,10*ROW('Water Data'!E162)))</f>
        <v/>
      </c>
      <c r="BY168" s="370" t="str">
        <f ca="1">+IF(OFFSET('Water Data'!$F$27,0,10*ROW('Water Data'!F162))="","",OFFSET('Water Data'!$F$27,0,10*ROW('Water Data'!F162)))</f>
        <v/>
      </c>
      <c r="BZ168" s="370" t="str">
        <f ca="1">+IF(OFFSET('Water Data'!$F$28,0,10*ROW('Water Data'!F162))="","",OFFSET('Water Data'!$F$28,0,10*ROW('Water Data'!F162)))</f>
        <v/>
      </c>
      <c r="CA168" s="370" t="str">
        <f ca="1">+IF(OFFSET('Water Data'!$F$29,0,10*ROW('Water Data'!F162))="","",OFFSET('Water Data'!$F$29,0,10*ROW('Water Data'!F162)))</f>
        <v/>
      </c>
      <c r="CB168" s="370" t="str">
        <f ca="1">+IF(OFFSET('Water Data'!$G$27,0,10*ROW('Water Data'!G162))="","",OFFSET('Water Data'!$G$27,0,10*ROW('Water Data'!G162)))</f>
        <v/>
      </c>
      <c r="CC168" s="370" t="str">
        <f ca="1">+IF(OFFSET('Water Data'!$G$28,0,10*ROW('Water Data'!G162))="","",OFFSET('Water Data'!$G$28,0,10*ROW('Water Data'!G162)))</f>
        <v/>
      </c>
      <c r="CD168" s="370" t="str">
        <f ca="1">+IF(OFFSET('Water Data'!$G$29,0,10*ROW('Water Data'!G162))="","",OFFSET('Water Data'!$G$29,0,10*ROW('Water Data'!G162)))</f>
        <v/>
      </c>
      <c r="CE168" s="370" t="str">
        <f ca="1">+IF(OFFSET('Water Data'!$H$27,0,10*ROW('Water Data'!H162))="","",OFFSET('Water Data'!$H$27,0,10*ROW('Water Data'!H162)))</f>
        <v/>
      </c>
      <c r="CF168" s="370" t="str">
        <f ca="1">+IF(OFFSET('Water Data'!$H$28,0,10*ROW('Water Data'!H162))="","",OFFSET('Water Data'!$H$28,0,10*ROW('Water Data'!H162)))</f>
        <v/>
      </c>
      <c r="CG168" s="370" t="str">
        <f ca="1">+IF(OFFSET('Water Data'!$H$29,0,10*ROW('Water Data'!H162))="","",OFFSET('Water Data'!$H$29,0,10*ROW('Water Data'!H162)))</f>
        <v/>
      </c>
      <c r="CH168" s="370" t="str">
        <f ca="1">+IF(OFFSET('Water Data'!$I$27,0,10*ROW('Water Data'!I162))="","",OFFSET('Water Data'!$I$27,0,10*ROW('Water Data'!I162)))</f>
        <v/>
      </c>
      <c r="CI168" s="370" t="str">
        <f ca="1">+IF(OFFSET('Water Data'!$I$28,0,10*ROW('Water Data'!I162))="","",OFFSET('Water Data'!$I$28,0,10*ROW('Water Data'!I162)))</f>
        <v/>
      </c>
      <c r="CJ168" s="370" t="str">
        <f ca="1">+IF(OFFSET('Water Data'!$I$29,0,10*ROW('Water Data'!I162))="","",OFFSET('Water Data'!$I$29,0,10*ROW('Water Data'!I162)))</f>
        <v/>
      </c>
      <c r="CK168" s="370" t="str">
        <f ca="1">+IF(OFFSET('Sanitation Data'!$D$28,0,10*ROW('Sanitation Data'!D162))="","",OFFSET('Sanitation Data'!$D$28,0,10*ROW('Sanitation Data'!D162)))</f>
        <v/>
      </c>
      <c r="CL168" s="370" t="str">
        <f ca="1">+IF(OFFSET('Sanitation Data'!$D$29,0,10*ROW('Sanitation Data'!D162))="","",OFFSET('Sanitation Data'!$D$29,0,10*ROW('Sanitation Data'!D162)))</f>
        <v/>
      </c>
      <c r="CM168" s="370" t="str">
        <f ca="1">+IF(OFFSET('Sanitation Data'!$D$30,0,10*ROW('Sanitation Data'!D162))="","",OFFSET('Sanitation Data'!$D$30,0,10*ROW('Sanitation Data'!D162)))</f>
        <v/>
      </c>
      <c r="CN168" s="370" t="str">
        <f ca="1">+IF(OFFSET('Sanitation Data'!$D$31,0,10*ROW('Sanitation Data'!D162))="","",OFFSET('Sanitation Data'!$D$31,0,10*ROW('Sanitation Data'!D162)))</f>
        <v/>
      </c>
      <c r="CO168" s="370" t="str">
        <f ca="1">+IF(OFFSET('Sanitation Data'!$D$32,0,10*ROW('Sanitation Data'!D162))="","",OFFSET('Sanitation Data'!$D$32,0,10*ROW('Sanitation Data'!D162)))</f>
        <v/>
      </c>
      <c r="CP168" s="370" t="str">
        <f ca="1">+IF(OFFSET('Sanitation Data'!$E$28,0,10*ROW('Sanitation Data'!E162))="","",OFFSET('Sanitation Data'!$E$28,0,10*ROW('Sanitation Data'!E162)))</f>
        <v/>
      </c>
      <c r="CQ168" s="370" t="str">
        <f ca="1">+IF(OFFSET('Sanitation Data'!$E$29,0,10*ROW('Sanitation Data'!E162))="","",OFFSET('Sanitation Data'!$E$29,0,10*ROW('Sanitation Data'!E162)))</f>
        <v/>
      </c>
      <c r="CR168" s="370" t="str">
        <f ca="1">+IF(OFFSET('Sanitation Data'!$E$30,0,10*ROW('Sanitation Data'!E162))="","",OFFSET('Sanitation Data'!$E$30,0,10*ROW('Sanitation Data'!E162)))</f>
        <v/>
      </c>
      <c r="CS168" s="370" t="str">
        <f ca="1">+IF(OFFSET('Sanitation Data'!$E$31,0,10*ROW('Sanitation Data'!E162))="","",OFFSET('Sanitation Data'!$E$31,0,10*ROW('Sanitation Data'!E162)))</f>
        <v/>
      </c>
      <c r="CT168" s="370" t="str">
        <f ca="1">+IF(OFFSET('Sanitation Data'!$E$32,0,10*ROW('Sanitation Data'!E162))="","",OFFSET('Sanitation Data'!$E$32,0,10*ROW('Sanitation Data'!E162)))</f>
        <v/>
      </c>
      <c r="CU168" s="370" t="str">
        <f ca="1">+IF(OFFSET('Sanitation Data'!$F$28,0,10*ROW('Sanitation Data'!F162))="","",OFFSET('Sanitation Data'!$F$28,0,10*ROW('Sanitation Data'!F162)))</f>
        <v/>
      </c>
      <c r="CV168" s="370" t="str">
        <f ca="1">+IF(OFFSET('Sanitation Data'!$F$29,0,10*ROW('Sanitation Data'!F162))="","",OFFSET('Sanitation Data'!$F$29,0,10*ROW('Sanitation Data'!F162)))</f>
        <v/>
      </c>
      <c r="CW168" s="370" t="str">
        <f ca="1">+IF(OFFSET('Sanitation Data'!$F$30,0,10*ROW('Sanitation Data'!F162))="","",OFFSET('Sanitation Data'!$F$30,0,10*ROW('Sanitation Data'!F162)))</f>
        <v/>
      </c>
      <c r="CX168" s="370" t="str">
        <f ca="1">+IF(OFFSET('Sanitation Data'!$F$31,0,10*ROW('Sanitation Data'!F162))="","",OFFSET('Sanitation Data'!$F$31,0,10*ROW('Sanitation Data'!F162)))</f>
        <v/>
      </c>
      <c r="CY168" s="370" t="str">
        <f ca="1">+IF(OFFSET('Sanitation Data'!$F$32,0,10*ROW('Sanitation Data'!F162))="","",OFFSET('Sanitation Data'!$F$32,0,10*ROW('Sanitation Data'!F162)))</f>
        <v/>
      </c>
      <c r="CZ168" s="370" t="str">
        <f ca="1">+IF(OFFSET('Sanitation Data'!$G$28,0,10*ROW('Sanitation Data'!G162))="","",OFFSET('Sanitation Data'!$G$28,0,10*ROW('Sanitation Data'!G162)))</f>
        <v/>
      </c>
      <c r="DA168" s="370" t="str">
        <f ca="1">+IF(OFFSET('Sanitation Data'!$G$29,0,10*ROW('Sanitation Data'!G162))="","",OFFSET('Sanitation Data'!$G$29,0,10*ROW('Sanitation Data'!G162)))</f>
        <v/>
      </c>
      <c r="DB168" s="370" t="str">
        <f ca="1">+IF(OFFSET('Sanitation Data'!$G$30,0,10*ROW('Sanitation Data'!G162))="","",OFFSET('Sanitation Data'!$G$30,0,10*ROW('Sanitation Data'!G162)))</f>
        <v/>
      </c>
      <c r="DC168" s="370" t="str">
        <f ca="1">+IF(OFFSET('Sanitation Data'!$G$31,0,10*ROW('Sanitation Data'!G162))="","",OFFSET('Sanitation Data'!$G$31,0,10*ROW('Sanitation Data'!G162)))</f>
        <v/>
      </c>
      <c r="DD168" s="370" t="str">
        <f ca="1">+IF(OFFSET('Sanitation Data'!$G$32,0,10*ROW('Sanitation Data'!G162))="","",OFFSET('Sanitation Data'!$G$32,0,10*ROW('Sanitation Data'!G162)))</f>
        <v/>
      </c>
      <c r="DE168" s="370" t="str">
        <f ca="1">+IF(OFFSET('Sanitation Data'!$H$28,0,10*ROW('Sanitation Data'!H162))="","",OFFSET('Sanitation Data'!$H$28,0,10*ROW('Sanitation Data'!H162)))</f>
        <v/>
      </c>
      <c r="DF168" s="370" t="str">
        <f ca="1">+IF(OFFSET('Sanitation Data'!$H$29,0,10*ROW('Sanitation Data'!H162))="","",OFFSET('Sanitation Data'!$H$29,0,10*ROW('Sanitation Data'!H162)))</f>
        <v/>
      </c>
      <c r="DG168" s="370" t="str">
        <f ca="1">+IF(OFFSET('Sanitation Data'!$H$30,0,10*ROW('Sanitation Data'!H162))="","",OFFSET('Sanitation Data'!$H$30,0,10*ROW('Sanitation Data'!H162)))</f>
        <v/>
      </c>
      <c r="DH168" s="370" t="str">
        <f ca="1">+IF(OFFSET('Sanitation Data'!$H$31,0,10*ROW('Sanitation Data'!H162))="","",OFFSET('Sanitation Data'!$H$31,0,10*ROW('Sanitation Data'!H162)))</f>
        <v/>
      </c>
      <c r="DI168" s="370" t="str">
        <f ca="1">+IF(OFFSET('Sanitation Data'!$H$32,0,10*ROW('Sanitation Data'!H162))="","",OFFSET('Sanitation Data'!$H$32,0,10*ROW('Sanitation Data'!H162)))</f>
        <v/>
      </c>
      <c r="DJ168" s="370" t="str">
        <f ca="1">+IF(OFFSET('Sanitation Data'!$I$28,0,10*ROW('Sanitation Data'!I162))="","",OFFSET('Sanitation Data'!$I$28,0,10*ROW('Sanitation Data'!I162)))</f>
        <v/>
      </c>
      <c r="DK168" s="370" t="str">
        <f ca="1">+IF(OFFSET('Sanitation Data'!$I$29,0,10*ROW('Sanitation Data'!I162))="","",OFFSET('Sanitation Data'!$I$29,0,10*ROW('Sanitation Data'!I162)))</f>
        <v/>
      </c>
      <c r="DL168" s="370" t="str">
        <f ca="1">+IF(OFFSET('Sanitation Data'!$I$30,0,10*ROW('Sanitation Data'!I162))="","",OFFSET('Sanitation Data'!$I$30,0,10*ROW('Sanitation Data'!I162)))</f>
        <v/>
      </c>
      <c r="DM168" s="370" t="str">
        <f ca="1">+IF(OFFSET('Sanitation Data'!$I$31,0,10*ROW('Sanitation Data'!I162))="","",OFFSET('Sanitation Data'!$I$31,0,10*ROW('Sanitation Data'!I162)))</f>
        <v/>
      </c>
      <c r="DN168" s="370" t="str">
        <f ca="1">+IF(OFFSET('Sanitation Data'!$I$32,0,10*ROW('Sanitation Data'!I162))="","",OFFSET('Sanitation Data'!$I$32,0,10*ROW('Sanitation Data'!I162)))</f>
        <v/>
      </c>
      <c r="DO168" s="370" t="str">
        <f ca="1">+IF(OFFSET('Hygiene Data'!$D$11,0,10*ROW('Hygiene Data'!D162))="","",OFFSET('Hygiene Data'!$D$11,0,10*ROW('Hygiene Data'!D162)))</f>
        <v/>
      </c>
      <c r="DP168" s="370" t="str">
        <f ca="1">+IF(OFFSET('Hygiene Data'!$D$12,0,10*ROW('Hygiene Data'!D162))="","",OFFSET('Hygiene Data'!$D$12,0,10*ROW('Hygiene Data'!D162)))</f>
        <v/>
      </c>
      <c r="DQ168" s="370" t="str">
        <f ca="1">+IF(OFFSET('Hygiene Data'!$D$13,0,10*ROW('Hygiene Data'!D162))="","",OFFSET('Hygiene Data'!$D$13,0,10*ROW('Hygiene Data'!D162)))</f>
        <v/>
      </c>
      <c r="DR168" s="370" t="str">
        <f ca="1">+IF(OFFSET('Hygiene Data'!$E$11,0,10*ROW('Hygiene Data'!E162))="","",OFFSET('Hygiene Data'!$E$11,0,10*ROW('Hygiene Data'!E162)))</f>
        <v/>
      </c>
      <c r="DS168" s="370" t="str">
        <f ca="1">+IF(OFFSET('Hygiene Data'!$E$12,0,10*ROW('Hygiene Data'!E162))="","",OFFSET('Hygiene Data'!$E$12,0,10*ROW('Hygiene Data'!E162)))</f>
        <v/>
      </c>
      <c r="DT168" s="370" t="str">
        <f ca="1">+IF(OFFSET('Hygiene Data'!$E$13,0,10*ROW('Hygiene Data'!E162))="","",OFFSET('Hygiene Data'!$E$13,0,10*ROW('Hygiene Data'!E162)))</f>
        <v/>
      </c>
      <c r="DU168" s="370" t="str">
        <f ca="1">+IF(OFFSET('Hygiene Data'!$F$11,0,10*ROW('Hygiene Data'!F162))="","",OFFSET('Hygiene Data'!$F$11,0,10*ROW('Hygiene Data'!F162)))</f>
        <v/>
      </c>
      <c r="DV168" s="370" t="str">
        <f ca="1">+IF(OFFSET('Hygiene Data'!$F$12,0,10*ROW('Hygiene Data'!F162))="","",OFFSET('Hygiene Data'!$F$12,0,10*ROW('Hygiene Data'!F162)))</f>
        <v/>
      </c>
      <c r="DW168" s="370" t="str">
        <f ca="1">+IF(OFFSET('Hygiene Data'!$F$13,0,10*ROW('Hygiene Data'!F162))="","",OFFSET('Hygiene Data'!$F$13,0,10*ROW('Hygiene Data'!F162)))</f>
        <v/>
      </c>
      <c r="DX168" s="370" t="str">
        <f ca="1">+IF(OFFSET('Hygiene Data'!$G$11,0,10*ROW('Hygiene Data'!G162))="","",OFFSET('Hygiene Data'!$G$11,0,10*ROW('Hygiene Data'!G162)))</f>
        <v/>
      </c>
      <c r="DY168" s="370" t="str">
        <f ca="1">+IF(OFFSET('Hygiene Data'!$G$12,0,10*ROW('Hygiene Data'!G162))="","",OFFSET('Hygiene Data'!$G$12,0,10*ROW('Hygiene Data'!G162)))</f>
        <v/>
      </c>
      <c r="DZ168" s="370" t="str">
        <f ca="1">+IF(OFFSET('Hygiene Data'!$G$13,0,10*ROW('Hygiene Data'!G162))="","",OFFSET('Hygiene Data'!$G$13,0,10*ROW('Hygiene Data'!G162)))</f>
        <v/>
      </c>
      <c r="EA168" s="370" t="str">
        <f ca="1">+IF(OFFSET('Hygiene Data'!$H$11,0,10*ROW('Hygiene Data'!H162))="","",OFFSET('Hygiene Data'!$H$11,0,10*ROW('Hygiene Data'!H162)))</f>
        <v/>
      </c>
      <c r="EB168" s="370" t="str">
        <f ca="1">+IF(OFFSET('Hygiene Data'!$H$12,0,10*ROW('Hygiene Data'!H162))="","",OFFSET('Hygiene Data'!$H$12,0,10*ROW('Hygiene Data'!H162)))</f>
        <v/>
      </c>
      <c r="EC168" s="370" t="str">
        <f ca="1">+IF(OFFSET('Hygiene Data'!$H$13,0,10*ROW('Hygiene Data'!H162))="","",OFFSET('Hygiene Data'!$H$13,0,10*ROW('Hygiene Data'!H162)))</f>
        <v/>
      </c>
      <c r="ED168" s="370" t="str">
        <f ca="1">+IF(OFFSET('Hygiene Data'!$I$11,0,10*ROW('Hygiene Data'!I162))="","",OFFSET('Hygiene Data'!$I$11,0,10*ROW('Hygiene Data'!I162)))</f>
        <v/>
      </c>
      <c r="EE168" s="370" t="str">
        <f ca="1">+IF(OFFSET('Hygiene Data'!$I$12,0,10*ROW('Hygiene Data'!I162))="","",OFFSET('Hygiene Data'!$I$12,0,10*ROW('Hygiene Data'!I162)))</f>
        <v/>
      </c>
      <c r="EF168" s="370" t="str">
        <f ca="1">+IF(OFFSET('Hygiene Data'!$I$13,0,10*ROW('Hygiene Data'!I162))="","",OFFSET('Hygiene Data'!$I$13,0,10*ROW('Hygiene Data'!I162)))</f>
        <v/>
      </c>
    </row>
    <row r="169" spans="1:136" x14ac:dyDescent="0.25">
      <c r="A169" s="479" t="str">
        <f ca="1">+IF(OFFSET('Water Data'!$B$2,0,10*ROW('Water Data'!E163))="","",OFFSET('Water Data'!$B$2,0,10*ROW('Water Data'!E163)))</f>
        <v/>
      </c>
      <c r="B169" s="47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6" t="str">
        <f t="shared" ca="1" si="2"/>
        <v/>
      </c>
      <c r="D169" s="50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0" t="str">
        <f ca="1">+IF(OFFSET('Water Data'!$D$27,0,10*ROW('Water Data'!D163))="","",OFFSET('Water Data'!$D$27,0,10*ROW('Water Data'!D163)))</f>
        <v/>
      </c>
      <c r="BT169" s="370" t="str">
        <f ca="1">+IF(OFFSET('Water Data'!$D$28,0,10*ROW('Water Data'!D163))="","",OFFSET('Water Data'!$D$28,0,10*ROW('Water Data'!D163)))</f>
        <v/>
      </c>
      <c r="BU169" s="370" t="str">
        <f ca="1">+IF(OFFSET('Water Data'!$D$29,0,10*ROW('Water Data'!D163))="","",OFFSET('Water Data'!$D$29,0,10*ROW('Water Data'!D163)))</f>
        <v/>
      </c>
      <c r="BV169" s="370" t="str">
        <f ca="1">+IF(OFFSET('Water Data'!$E$27,0,10*ROW('Water Data'!E163))="","",OFFSET('Water Data'!$E$27,0,10*ROW('Water Data'!E163)))</f>
        <v/>
      </c>
      <c r="BW169" s="370" t="str">
        <f ca="1">+IF(OFFSET('Water Data'!$E$28,0,10*ROW('Water Data'!E163))="","",OFFSET('Water Data'!$E$28,0,10*ROW('Water Data'!E163)))</f>
        <v/>
      </c>
      <c r="BX169" s="370" t="str">
        <f ca="1">+IF(OFFSET('Water Data'!$E$29,0,10*ROW('Water Data'!E163))="","",OFFSET('Water Data'!$E$29,0,10*ROW('Water Data'!E163)))</f>
        <v/>
      </c>
      <c r="BY169" s="370" t="str">
        <f ca="1">+IF(OFFSET('Water Data'!$F$27,0,10*ROW('Water Data'!F163))="","",OFFSET('Water Data'!$F$27,0,10*ROW('Water Data'!F163)))</f>
        <v/>
      </c>
      <c r="BZ169" s="370" t="str">
        <f ca="1">+IF(OFFSET('Water Data'!$F$28,0,10*ROW('Water Data'!F163))="","",OFFSET('Water Data'!$F$28,0,10*ROW('Water Data'!F163)))</f>
        <v/>
      </c>
      <c r="CA169" s="370" t="str">
        <f ca="1">+IF(OFFSET('Water Data'!$F$29,0,10*ROW('Water Data'!F163))="","",OFFSET('Water Data'!$F$29,0,10*ROW('Water Data'!F163)))</f>
        <v/>
      </c>
      <c r="CB169" s="370" t="str">
        <f ca="1">+IF(OFFSET('Water Data'!$G$27,0,10*ROW('Water Data'!G163))="","",OFFSET('Water Data'!$G$27,0,10*ROW('Water Data'!G163)))</f>
        <v/>
      </c>
      <c r="CC169" s="370" t="str">
        <f ca="1">+IF(OFFSET('Water Data'!$G$28,0,10*ROW('Water Data'!G163))="","",OFFSET('Water Data'!$G$28,0,10*ROW('Water Data'!G163)))</f>
        <v/>
      </c>
      <c r="CD169" s="370" t="str">
        <f ca="1">+IF(OFFSET('Water Data'!$G$29,0,10*ROW('Water Data'!G163))="","",OFFSET('Water Data'!$G$29,0,10*ROW('Water Data'!G163)))</f>
        <v/>
      </c>
      <c r="CE169" s="370" t="str">
        <f ca="1">+IF(OFFSET('Water Data'!$H$27,0,10*ROW('Water Data'!H163))="","",OFFSET('Water Data'!$H$27,0,10*ROW('Water Data'!H163)))</f>
        <v/>
      </c>
      <c r="CF169" s="370" t="str">
        <f ca="1">+IF(OFFSET('Water Data'!$H$28,0,10*ROW('Water Data'!H163))="","",OFFSET('Water Data'!$H$28,0,10*ROW('Water Data'!H163)))</f>
        <v/>
      </c>
      <c r="CG169" s="370" t="str">
        <f ca="1">+IF(OFFSET('Water Data'!$H$29,0,10*ROW('Water Data'!H163))="","",OFFSET('Water Data'!$H$29,0,10*ROW('Water Data'!H163)))</f>
        <v/>
      </c>
      <c r="CH169" s="370" t="str">
        <f ca="1">+IF(OFFSET('Water Data'!$I$27,0,10*ROW('Water Data'!I163))="","",OFFSET('Water Data'!$I$27,0,10*ROW('Water Data'!I163)))</f>
        <v/>
      </c>
      <c r="CI169" s="370" t="str">
        <f ca="1">+IF(OFFSET('Water Data'!$I$28,0,10*ROW('Water Data'!I163))="","",OFFSET('Water Data'!$I$28,0,10*ROW('Water Data'!I163)))</f>
        <v/>
      </c>
      <c r="CJ169" s="370" t="str">
        <f ca="1">+IF(OFFSET('Water Data'!$I$29,0,10*ROW('Water Data'!I163))="","",OFFSET('Water Data'!$I$29,0,10*ROW('Water Data'!I163)))</f>
        <v/>
      </c>
      <c r="CK169" s="370" t="str">
        <f ca="1">+IF(OFFSET('Sanitation Data'!$D$28,0,10*ROW('Sanitation Data'!D163))="","",OFFSET('Sanitation Data'!$D$28,0,10*ROW('Sanitation Data'!D163)))</f>
        <v/>
      </c>
      <c r="CL169" s="370" t="str">
        <f ca="1">+IF(OFFSET('Sanitation Data'!$D$29,0,10*ROW('Sanitation Data'!D163))="","",OFFSET('Sanitation Data'!$D$29,0,10*ROW('Sanitation Data'!D163)))</f>
        <v/>
      </c>
      <c r="CM169" s="370" t="str">
        <f ca="1">+IF(OFFSET('Sanitation Data'!$D$30,0,10*ROW('Sanitation Data'!D163))="","",OFFSET('Sanitation Data'!$D$30,0,10*ROW('Sanitation Data'!D163)))</f>
        <v/>
      </c>
      <c r="CN169" s="370" t="str">
        <f ca="1">+IF(OFFSET('Sanitation Data'!$D$31,0,10*ROW('Sanitation Data'!D163))="","",OFFSET('Sanitation Data'!$D$31,0,10*ROW('Sanitation Data'!D163)))</f>
        <v/>
      </c>
      <c r="CO169" s="370" t="str">
        <f ca="1">+IF(OFFSET('Sanitation Data'!$D$32,0,10*ROW('Sanitation Data'!D163))="","",OFFSET('Sanitation Data'!$D$32,0,10*ROW('Sanitation Data'!D163)))</f>
        <v/>
      </c>
      <c r="CP169" s="370" t="str">
        <f ca="1">+IF(OFFSET('Sanitation Data'!$E$28,0,10*ROW('Sanitation Data'!E163))="","",OFFSET('Sanitation Data'!$E$28,0,10*ROW('Sanitation Data'!E163)))</f>
        <v/>
      </c>
      <c r="CQ169" s="370" t="str">
        <f ca="1">+IF(OFFSET('Sanitation Data'!$E$29,0,10*ROW('Sanitation Data'!E163))="","",OFFSET('Sanitation Data'!$E$29,0,10*ROW('Sanitation Data'!E163)))</f>
        <v/>
      </c>
      <c r="CR169" s="370" t="str">
        <f ca="1">+IF(OFFSET('Sanitation Data'!$E$30,0,10*ROW('Sanitation Data'!E163))="","",OFFSET('Sanitation Data'!$E$30,0,10*ROW('Sanitation Data'!E163)))</f>
        <v/>
      </c>
      <c r="CS169" s="370" t="str">
        <f ca="1">+IF(OFFSET('Sanitation Data'!$E$31,0,10*ROW('Sanitation Data'!E163))="","",OFFSET('Sanitation Data'!$E$31,0,10*ROW('Sanitation Data'!E163)))</f>
        <v/>
      </c>
      <c r="CT169" s="370" t="str">
        <f ca="1">+IF(OFFSET('Sanitation Data'!$E$32,0,10*ROW('Sanitation Data'!E163))="","",OFFSET('Sanitation Data'!$E$32,0,10*ROW('Sanitation Data'!E163)))</f>
        <v/>
      </c>
      <c r="CU169" s="370" t="str">
        <f ca="1">+IF(OFFSET('Sanitation Data'!$F$28,0,10*ROW('Sanitation Data'!F163))="","",OFFSET('Sanitation Data'!$F$28,0,10*ROW('Sanitation Data'!F163)))</f>
        <v/>
      </c>
      <c r="CV169" s="370" t="str">
        <f ca="1">+IF(OFFSET('Sanitation Data'!$F$29,0,10*ROW('Sanitation Data'!F163))="","",OFFSET('Sanitation Data'!$F$29,0,10*ROW('Sanitation Data'!F163)))</f>
        <v/>
      </c>
      <c r="CW169" s="370" t="str">
        <f ca="1">+IF(OFFSET('Sanitation Data'!$F$30,0,10*ROW('Sanitation Data'!F163))="","",OFFSET('Sanitation Data'!$F$30,0,10*ROW('Sanitation Data'!F163)))</f>
        <v/>
      </c>
      <c r="CX169" s="370" t="str">
        <f ca="1">+IF(OFFSET('Sanitation Data'!$F$31,0,10*ROW('Sanitation Data'!F163))="","",OFFSET('Sanitation Data'!$F$31,0,10*ROW('Sanitation Data'!F163)))</f>
        <v/>
      </c>
      <c r="CY169" s="370" t="str">
        <f ca="1">+IF(OFFSET('Sanitation Data'!$F$32,0,10*ROW('Sanitation Data'!F163))="","",OFFSET('Sanitation Data'!$F$32,0,10*ROW('Sanitation Data'!F163)))</f>
        <v/>
      </c>
      <c r="CZ169" s="370" t="str">
        <f ca="1">+IF(OFFSET('Sanitation Data'!$G$28,0,10*ROW('Sanitation Data'!G163))="","",OFFSET('Sanitation Data'!$G$28,0,10*ROW('Sanitation Data'!G163)))</f>
        <v/>
      </c>
      <c r="DA169" s="370" t="str">
        <f ca="1">+IF(OFFSET('Sanitation Data'!$G$29,0,10*ROW('Sanitation Data'!G163))="","",OFFSET('Sanitation Data'!$G$29,0,10*ROW('Sanitation Data'!G163)))</f>
        <v/>
      </c>
      <c r="DB169" s="370" t="str">
        <f ca="1">+IF(OFFSET('Sanitation Data'!$G$30,0,10*ROW('Sanitation Data'!G163))="","",OFFSET('Sanitation Data'!$G$30,0,10*ROW('Sanitation Data'!G163)))</f>
        <v/>
      </c>
      <c r="DC169" s="370" t="str">
        <f ca="1">+IF(OFFSET('Sanitation Data'!$G$31,0,10*ROW('Sanitation Data'!G163))="","",OFFSET('Sanitation Data'!$G$31,0,10*ROW('Sanitation Data'!G163)))</f>
        <v/>
      </c>
      <c r="DD169" s="370" t="str">
        <f ca="1">+IF(OFFSET('Sanitation Data'!$G$32,0,10*ROW('Sanitation Data'!G163))="","",OFFSET('Sanitation Data'!$G$32,0,10*ROW('Sanitation Data'!G163)))</f>
        <v/>
      </c>
      <c r="DE169" s="370" t="str">
        <f ca="1">+IF(OFFSET('Sanitation Data'!$H$28,0,10*ROW('Sanitation Data'!H163))="","",OFFSET('Sanitation Data'!$H$28,0,10*ROW('Sanitation Data'!H163)))</f>
        <v/>
      </c>
      <c r="DF169" s="370" t="str">
        <f ca="1">+IF(OFFSET('Sanitation Data'!$H$29,0,10*ROW('Sanitation Data'!H163))="","",OFFSET('Sanitation Data'!$H$29,0,10*ROW('Sanitation Data'!H163)))</f>
        <v/>
      </c>
      <c r="DG169" s="370" t="str">
        <f ca="1">+IF(OFFSET('Sanitation Data'!$H$30,0,10*ROW('Sanitation Data'!H163))="","",OFFSET('Sanitation Data'!$H$30,0,10*ROW('Sanitation Data'!H163)))</f>
        <v/>
      </c>
      <c r="DH169" s="370" t="str">
        <f ca="1">+IF(OFFSET('Sanitation Data'!$H$31,0,10*ROW('Sanitation Data'!H163))="","",OFFSET('Sanitation Data'!$H$31,0,10*ROW('Sanitation Data'!H163)))</f>
        <v/>
      </c>
      <c r="DI169" s="370" t="str">
        <f ca="1">+IF(OFFSET('Sanitation Data'!$H$32,0,10*ROW('Sanitation Data'!H163))="","",OFFSET('Sanitation Data'!$H$32,0,10*ROW('Sanitation Data'!H163)))</f>
        <v/>
      </c>
      <c r="DJ169" s="370" t="str">
        <f ca="1">+IF(OFFSET('Sanitation Data'!$I$28,0,10*ROW('Sanitation Data'!I163))="","",OFFSET('Sanitation Data'!$I$28,0,10*ROW('Sanitation Data'!I163)))</f>
        <v/>
      </c>
      <c r="DK169" s="370" t="str">
        <f ca="1">+IF(OFFSET('Sanitation Data'!$I$29,0,10*ROW('Sanitation Data'!I163))="","",OFFSET('Sanitation Data'!$I$29,0,10*ROW('Sanitation Data'!I163)))</f>
        <v/>
      </c>
      <c r="DL169" s="370" t="str">
        <f ca="1">+IF(OFFSET('Sanitation Data'!$I$30,0,10*ROW('Sanitation Data'!I163))="","",OFFSET('Sanitation Data'!$I$30,0,10*ROW('Sanitation Data'!I163)))</f>
        <v/>
      </c>
      <c r="DM169" s="370" t="str">
        <f ca="1">+IF(OFFSET('Sanitation Data'!$I$31,0,10*ROW('Sanitation Data'!I163))="","",OFFSET('Sanitation Data'!$I$31,0,10*ROW('Sanitation Data'!I163)))</f>
        <v/>
      </c>
      <c r="DN169" s="370" t="str">
        <f ca="1">+IF(OFFSET('Sanitation Data'!$I$32,0,10*ROW('Sanitation Data'!I163))="","",OFFSET('Sanitation Data'!$I$32,0,10*ROW('Sanitation Data'!I163)))</f>
        <v/>
      </c>
      <c r="DO169" s="370" t="str">
        <f ca="1">+IF(OFFSET('Hygiene Data'!$D$11,0,10*ROW('Hygiene Data'!D163))="","",OFFSET('Hygiene Data'!$D$11,0,10*ROW('Hygiene Data'!D163)))</f>
        <v/>
      </c>
      <c r="DP169" s="370" t="str">
        <f ca="1">+IF(OFFSET('Hygiene Data'!$D$12,0,10*ROW('Hygiene Data'!D163))="","",OFFSET('Hygiene Data'!$D$12,0,10*ROW('Hygiene Data'!D163)))</f>
        <v/>
      </c>
      <c r="DQ169" s="370" t="str">
        <f ca="1">+IF(OFFSET('Hygiene Data'!$D$13,0,10*ROW('Hygiene Data'!D163))="","",OFFSET('Hygiene Data'!$D$13,0,10*ROW('Hygiene Data'!D163)))</f>
        <v/>
      </c>
      <c r="DR169" s="370" t="str">
        <f ca="1">+IF(OFFSET('Hygiene Data'!$E$11,0,10*ROW('Hygiene Data'!E163))="","",OFFSET('Hygiene Data'!$E$11,0,10*ROW('Hygiene Data'!E163)))</f>
        <v/>
      </c>
      <c r="DS169" s="370" t="str">
        <f ca="1">+IF(OFFSET('Hygiene Data'!$E$12,0,10*ROW('Hygiene Data'!E163))="","",OFFSET('Hygiene Data'!$E$12,0,10*ROW('Hygiene Data'!E163)))</f>
        <v/>
      </c>
      <c r="DT169" s="370" t="str">
        <f ca="1">+IF(OFFSET('Hygiene Data'!$E$13,0,10*ROW('Hygiene Data'!E163))="","",OFFSET('Hygiene Data'!$E$13,0,10*ROW('Hygiene Data'!E163)))</f>
        <v/>
      </c>
      <c r="DU169" s="370" t="str">
        <f ca="1">+IF(OFFSET('Hygiene Data'!$F$11,0,10*ROW('Hygiene Data'!F163))="","",OFFSET('Hygiene Data'!$F$11,0,10*ROW('Hygiene Data'!F163)))</f>
        <v/>
      </c>
      <c r="DV169" s="370" t="str">
        <f ca="1">+IF(OFFSET('Hygiene Data'!$F$12,0,10*ROW('Hygiene Data'!F163))="","",OFFSET('Hygiene Data'!$F$12,0,10*ROW('Hygiene Data'!F163)))</f>
        <v/>
      </c>
      <c r="DW169" s="370" t="str">
        <f ca="1">+IF(OFFSET('Hygiene Data'!$F$13,0,10*ROW('Hygiene Data'!F163))="","",OFFSET('Hygiene Data'!$F$13,0,10*ROW('Hygiene Data'!F163)))</f>
        <v/>
      </c>
      <c r="DX169" s="370" t="str">
        <f ca="1">+IF(OFFSET('Hygiene Data'!$G$11,0,10*ROW('Hygiene Data'!G163))="","",OFFSET('Hygiene Data'!$G$11,0,10*ROW('Hygiene Data'!G163)))</f>
        <v/>
      </c>
      <c r="DY169" s="370" t="str">
        <f ca="1">+IF(OFFSET('Hygiene Data'!$G$12,0,10*ROW('Hygiene Data'!G163))="","",OFFSET('Hygiene Data'!$G$12,0,10*ROW('Hygiene Data'!G163)))</f>
        <v/>
      </c>
      <c r="DZ169" s="370" t="str">
        <f ca="1">+IF(OFFSET('Hygiene Data'!$G$13,0,10*ROW('Hygiene Data'!G163))="","",OFFSET('Hygiene Data'!$G$13,0,10*ROW('Hygiene Data'!G163)))</f>
        <v/>
      </c>
      <c r="EA169" s="370" t="str">
        <f ca="1">+IF(OFFSET('Hygiene Data'!$H$11,0,10*ROW('Hygiene Data'!H163))="","",OFFSET('Hygiene Data'!$H$11,0,10*ROW('Hygiene Data'!H163)))</f>
        <v/>
      </c>
      <c r="EB169" s="370" t="str">
        <f ca="1">+IF(OFFSET('Hygiene Data'!$H$12,0,10*ROW('Hygiene Data'!H163))="","",OFFSET('Hygiene Data'!$H$12,0,10*ROW('Hygiene Data'!H163)))</f>
        <v/>
      </c>
      <c r="EC169" s="370" t="str">
        <f ca="1">+IF(OFFSET('Hygiene Data'!$H$13,0,10*ROW('Hygiene Data'!H163))="","",OFFSET('Hygiene Data'!$H$13,0,10*ROW('Hygiene Data'!H163)))</f>
        <v/>
      </c>
      <c r="ED169" s="370" t="str">
        <f ca="1">+IF(OFFSET('Hygiene Data'!$I$11,0,10*ROW('Hygiene Data'!I163))="","",OFFSET('Hygiene Data'!$I$11,0,10*ROW('Hygiene Data'!I163)))</f>
        <v/>
      </c>
      <c r="EE169" s="370" t="str">
        <f ca="1">+IF(OFFSET('Hygiene Data'!$I$12,0,10*ROW('Hygiene Data'!I163))="","",OFFSET('Hygiene Data'!$I$12,0,10*ROW('Hygiene Data'!I163)))</f>
        <v/>
      </c>
      <c r="EF169" s="370" t="str">
        <f ca="1">+IF(OFFSET('Hygiene Data'!$I$13,0,10*ROW('Hygiene Data'!I163))="","",OFFSET('Hygiene Data'!$I$13,0,10*ROW('Hygiene Data'!I163)))</f>
        <v/>
      </c>
    </row>
    <row r="170" spans="1:136" x14ac:dyDescent="0.25">
      <c r="A170" s="479" t="str">
        <f ca="1">+IF(OFFSET('Water Data'!$B$2,0,10*ROW('Water Data'!E164))="","",OFFSET('Water Data'!$B$2,0,10*ROW('Water Data'!E164)))</f>
        <v/>
      </c>
      <c r="B170" s="47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6" t="str">
        <f t="shared" ca="1" si="2"/>
        <v/>
      </c>
      <c r="D170" s="50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0" t="str">
        <f ca="1">+IF(OFFSET('Water Data'!$D$27,0,10*ROW('Water Data'!D164))="","",OFFSET('Water Data'!$D$27,0,10*ROW('Water Data'!D164)))</f>
        <v/>
      </c>
      <c r="BT170" s="370" t="str">
        <f ca="1">+IF(OFFSET('Water Data'!$D$28,0,10*ROW('Water Data'!D164))="","",OFFSET('Water Data'!$D$28,0,10*ROW('Water Data'!D164)))</f>
        <v/>
      </c>
      <c r="BU170" s="370" t="str">
        <f ca="1">+IF(OFFSET('Water Data'!$D$29,0,10*ROW('Water Data'!D164))="","",OFFSET('Water Data'!$D$29,0,10*ROW('Water Data'!D164)))</f>
        <v/>
      </c>
      <c r="BV170" s="370" t="str">
        <f ca="1">+IF(OFFSET('Water Data'!$E$27,0,10*ROW('Water Data'!E164))="","",OFFSET('Water Data'!$E$27,0,10*ROW('Water Data'!E164)))</f>
        <v/>
      </c>
      <c r="BW170" s="370" t="str">
        <f ca="1">+IF(OFFSET('Water Data'!$E$28,0,10*ROW('Water Data'!E164))="","",OFFSET('Water Data'!$E$28,0,10*ROW('Water Data'!E164)))</f>
        <v/>
      </c>
      <c r="BX170" s="370" t="str">
        <f ca="1">+IF(OFFSET('Water Data'!$E$29,0,10*ROW('Water Data'!E164))="","",OFFSET('Water Data'!$E$29,0,10*ROW('Water Data'!E164)))</f>
        <v/>
      </c>
      <c r="BY170" s="370" t="str">
        <f ca="1">+IF(OFFSET('Water Data'!$F$27,0,10*ROW('Water Data'!F164))="","",OFFSET('Water Data'!$F$27,0,10*ROW('Water Data'!F164)))</f>
        <v/>
      </c>
      <c r="BZ170" s="370" t="str">
        <f ca="1">+IF(OFFSET('Water Data'!$F$28,0,10*ROW('Water Data'!F164))="","",OFFSET('Water Data'!$F$28,0,10*ROW('Water Data'!F164)))</f>
        <v/>
      </c>
      <c r="CA170" s="370" t="str">
        <f ca="1">+IF(OFFSET('Water Data'!$F$29,0,10*ROW('Water Data'!F164))="","",OFFSET('Water Data'!$F$29,0,10*ROW('Water Data'!F164)))</f>
        <v/>
      </c>
      <c r="CB170" s="370" t="str">
        <f ca="1">+IF(OFFSET('Water Data'!$G$27,0,10*ROW('Water Data'!G164))="","",OFFSET('Water Data'!$G$27,0,10*ROW('Water Data'!G164)))</f>
        <v/>
      </c>
      <c r="CC170" s="370" t="str">
        <f ca="1">+IF(OFFSET('Water Data'!$G$28,0,10*ROW('Water Data'!G164))="","",OFFSET('Water Data'!$G$28,0,10*ROW('Water Data'!G164)))</f>
        <v/>
      </c>
      <c r="CD170" s="370" t="str">
        <f ca="1">+IF(OFFSET('Water Data'!$G$29,0,10*ROW('Water Data'!G164))="","",OFFSET('Water Data'!$G$29,0,10*ROW('Water Data'!G164)))</f>
        <v/>
      </c>
      <c r="CE170" s="370" t="str">
        <f ca="1">+IF(OFFSET('Water Data'!$H$27,0,10*ROW('Water Data'!H164))="","",OFFSET('Water Data'!$H$27,0,10*ROW('Water Data'!H164)))</f>
        <v/>
      </c>
      <c r="CF170" s="370" t="str">
        <f ca="1">+IF(OFFSET('Water Data'!$H$28,0,10*ROW('Water Data'!H164))="","",OFFSET('Water Data'!$H$28,0,10*ROW('Water Data'!H164)))</f>
        <v/>
      </c>
      <c r="CG170" s="370" t="str">
        <f ca="1">+IF(OFFSET('Water Data'!$H$29,0,10*ROW('Water Data'!H164))="","",OFFSET('Water Data'!$H$29,0,10*ROW('Water Data'!H164)))</f>
        <v/>
      </c>
      <c r="CH170" s="370" t="str">
        <f ca="1">+IF(OFFSET('Water Data'!$I$27,0,10*ROW('Water Data'!I164))="","",OFFSET('Water Data'!$I$27,0,10*ROW('Water Data'!I164)))</f>
        <v/>
      </c>
      <c r="CI170" s="370" t="str">
        <f ca="1">+IF(OFFSET('Water Data'!$I$28,0,10*ROW('Water Data'!I164))="","",OFFSET('Water Data'!$I$28,0,10*ROW('Water Data'!I164)))</f>
        <v/>
      </c>
      <c r="CJ170" s="370" t="str">
        <f ca="1">+IF(OFFSET('Water Data'!$I$29,0,10*ROW('Water Data'!I164))="","",OFFSET('Water Data'!$I$29,0,10*ROW('Water Data'!I164)))</f>
        <v/>
      </c>
      <c r="CK170" s="370" t="str">
        <f ca="1">+IF(OFFSET('Sanitation Data'!$D$28,0,10*ROW('Sanitation Data'!D164))="","",OFFSET('Sanitation Data'!$D$28,0,10*ROW('Sanitation Data'!D164)))</f>
        <v/>
      </c>
      <c r="CL170" s="370" t="str">
        <f ca="1">+IF(OFFSET('Sanitation Data'!$D$29,0,10*ROW('Sanitation Data'!D164))="","",OFFSET('Sanitation Data'!$D$29,0,10*ROW('Sanitation Data'!D164)))</f>
        <v/>
      </c>
      <c r="CM170" s="370" t="str">
        <f ca="1">+IF(OFFSET('Sanitation Data'!$D$30,0,10*ROW('Sanitation Data'!D164))="","",OFFSET('Sanitation Data'!$D$30,0,10*ROW('Sanitation Data'!D164)))</f>
        <v/>
      </c>
      <c r="CN170" s="370" t="str">
        <f ca="1">+IF(OFFSET('Sanitation Data'!$D$31,0,10*ROW('Sanitation Data'!D164))="","",OFFSET('Sanitation Data'!$D$31,0,10*ROW('Sanitation Data'!D164)))</f>
        <v/>
      </c>
      <c r="CO170" s="370" t="str">
        <f ca="1">+IF(OFFSET('Sanitation Data'!$D$32,0,10*ROW('Sanitation Data'!D164))="","",OFFSET('Sanitation Data'!$D$32,0,10*ROW('Sanitation Data'!D164)))</f>
        <v/>
      </c>
      <c r="CP170" s="370" t="str">
        <f ca="1">+IF(OFFSET('Sanitation Data'!$E$28,0,10*ROW('Sanitation Data'!E164))="","",OFFSET('Sanitation Data'!$E$28,0,10*ROW('Sanitation Data'!E164)))</f>
        <v/>
      </c>
      <c r="CQ170" s="370" t="str">
        <f ca="1">+IF(OFFSET('Sanitation Data'!$E$29,0,10*ROW('Sanitation Data'!E164))="","",OFFSET('Sanitation Data'!$E$29,0,10*ROW('Sanitation Data'!E164)))</f>
        <v/>
      </c>
      <c r="CR170" s="370" t="str">
        <f ca="1">+IF(OFFSET('Sanitation Data'!$E$30,0,10*ROW('Sanitation Data'!E164))="","",OFFSET('Sanitation Data'!$E$30,0,10*ROW('Sanitation Data'!E164)))</f>
        <v/>
      </c>
      <c r="CS170" s="370" t="str">
        <f ca="1">+IF(OFFSET('Sanitation Data'!$E$31,0,10*ROW('Sanitation Data'!E164))="","",OFFSET('Sanitation Data'!$E$31,0,10*ROW('Sanitation Data'!E164)))</f>
        <v/>
      </c>
      <c r="CT170" s="370" t="str">
        <f ca="1">+IF(OFFSET('Sanitation Data'!$E$32,0,10*ROW('Sanitation Data'!E164))="","",OFFSET('Sanitation Data'!$E$32,0,10*ROW('Sanitation Data'!E164)))</f>
        <v/>
      </c>
      <c r="CU170" s="370" t="str">
        <f ca="1">+IF(OFFSET('Sanitation Data'!$F$28,0,10*ROW('Sanitation Data'!F164))="","",OFFSET('Sanitation Data'!$F$28,0,10*ROW('Sanitation Data'!F164)))</f>
        <v/>
      </c>
      <c r="CV170" s="370" t="str">
        <f ca="1">+IF(OFFSET('Sanitation Data'!$F$29,0,10*ROW('Sanitation Data'!F164))="","",OFFSET('Sanitation Data'!$F$29,0,10*ROW('Sanitation Data'!F164)))</f>
        <v/>
      </c>
      <c r="CW170" s="370" t="str">
        <f ca="1">+IF(OFFSET('Sanitation Data'!$F$30,0,10*ROW('Sanitation Data'!F164))="","",OFFSET('Sanitation Data'!$F$30,0,10*ROW('Sanitation Data'!F164)))</f>
        <v/>
      </c>
      <c r="CX170" s="370" t="str">
        <f ca="1">+IF(OFFSET('Sanitation Data'!$F$31,0,10*ROW('Sanitation Data'!F164))="","",OFFSET('Sanitation Data'!$F$31,0,10*ROW('Sanitation Data'!F164)))</f>
        <v/>
      </c>
      <c r="CY170" s="370" t="str">
        <f ca="1">+IF(OFFSET('Sanitation Data'!$F$32,0,10*ROW('Sanitation Data'!F164))="","",OFFSET('Sanitation Data'!$F$32,0,10*ROW('Sanitation Data'!F164)))</f>
        <v/>
      </c>
      <c r="CZ170" s="370" t="str">
        <f ca="1">+IF(OFFSET('Sanitation Data'!$G$28,0,10*ROW('Sanitation Data'!G164))="","",OFFSET('Sanitation Data'!$G$28,0,10*ROW('Sanitation Data'!G164)))</f>
        <v/>
      </c>
      <c r="DA170" s="370" t="str">
        <f ca="1">+IF(OFFSET('Sanitation Data'!$G$29,0,10*ROW('Sanitation Data'!G164))="","",OFFSET('Sanitation Data'!$G$29,0,10*ROW('Sanitation Data'!G164)))</f>
        <v/>
      </c>
      <c r="DB170" s="370" t="str">
        <f ca="1">+IF(OFFSET('Sanitation Data'!$G$30,0,10*ROW('Sanitation Data'!G164))="","",OFFSET('Sanitation Data'!$G$30,0,10*ROW('Sanitation Data'!G164)))</f>
        <v/>
      </c>
      <c r="DC170" s="370" t="str">
        <f ca="1">+IF(OFFSET('Sanitation Data'!$G$31,0,10*ROW('Sanitation Data'!G164))="","",OFFSET('Sanitation Data'!$G$31,0,10*ROW('Sanitation Data'!G164)))</f>
        <v/>
      </c>
      <c r="DD170" s="370" t="str">
        <f ca="1">+IF(OFFSET('Sanitation Data'!$G$32,0,10*ROW('Sanitation Data'!G164))="","",OFFSET('Sanitation Data'!$G$32,0,10*ROW('Sanitation Data'!G164)))</f>
        <v/>
      </c>
      <c r="DE170" s="370" t="str">
        <f ca="1">+IF(OFFSET('Sanitation Data'!$H$28,0,10*ROW('Sanitation Data'!H164))="","",OFFSET('Sanitation Data'!$H$28,0,10*ROW('Sanitation Data'!H164)))</f>
        <v/>
      </c>
      <c r="DF170" s="370" t="str">
        <f ca="1">+IF(OFFSET('Sanitation Data'!$H$29,0,10*ROW('Sanitation Data'!H164))="","",OFFSET('Sanitation Data'!$H$29,0,10*ROW('Sanitation Data'!H164)))</f>
        <v/>
      </c>
      <c r="DG170" s="370" t="str">
        <f ca="1">+IF(OFFSET('Sanitation Data'!$H$30,0,10*ROW('Sanitation Data'!H164))="","",OFFSET('Sanitation Data'!$H$30,0,10*ROW('Sanitation Data'!H164)))</f>
        <v/>
      </c>
      <c r="DH170" s="370" t="str">
        <f ca="1">+IF(OFFSET('Sanitation Data'!$H$31,0,10*ROW('Sanitation Data'!H164))="","",OFFSET('Sanitation Data'!$H$31,0,10*ROW('Sanitation Data'!H164)))</f>
        <v/>
      </c>
      <c r="DI170" s="370" t="str">
        <f ca="1">+IF(OFFSET('Sanitation Data'!$H$32,0,10*ROW('Sanitation Data'!H164))="","",OFFSET('Sanitation Data'!$H$32,0,10*ROW('Sanitation Data'!H164)))</f>
        <v/>
      </c>
      <c r="DJ170" s="370" t="str">
        <f ca="1">+IF(OFFSET('Sanitation Data'!$I$28,0,10*ROW('Sanitation Data'!I164))="","",OFFSET('Sanitation Data'!$I$28,0,10*ROW('Sanitation Data'!I164)))</f>
        <v/>
      </c>
      <c r="DK170" s="370" t="str">
        <f ca="1">+IF(OFFSET('Sanitation Data'!$I$29,0,10*ROW('Sanitation Data'!I164))="","",OFFSET('Sanitation Data'!$I$29,0,10*ROW('Sanitation Data'!I164)))</f>
        <v/>
      </c>
      <c r="DL170" s="370" t="str">
        <f ca="1">+IF(OFFSET('Sanitation Data'!$I$30,0,10*ROW('Sanitation Data'!I164))="","",OFFSET('Sanitation Data'!$I$30,0,10*ROW('Sanitation Data'!I164)))</f>
        <v/>
      </c>
      <c r="DM170" s="370" t="str">
        <f ca="1">+IF(OFFSET('Sanitation Data'!$I$31,0,10*ROW('Sanitation Data'!I164))="","",OFFSET('Sanitation Data'!$I$31,0,10*ROW('Sanitation Data'!I164)))</f>
        <v/>
      </c>
      <c r="DN170" s="370" t="str">
        <f ca="1">+IF(OFFSET('Sanitation Data'!$I$32,0,10*ROW('Sanitation Data'!I164))="","",OFFSET('Sanitation Data'!$I$32,0,10*ROW('Sanitation Data'!I164)))</f>
        <v/>
      </c>
      <c r="DO170" s="370" t="str">
        <f ca="1">+IF(OFFSET('Hygiene Data'!$D$11,0,10*ROW('Hygiene Data'!D164))="","",OFFSET('Hygiene Data'!$D$11,0,10*ROW('Hygiene Data'!D164)))</f>
        <v/>
      </c>
      <c r="DP170" s="370" t="str">
        <f ca="1">+IF(OFFSET('Hygiene Data'!$D$12,0,10*ROW('Hygiene Data'!D164))="","",OFFSET('Hygiene Data'!$D$12,0,10*ROW('Hygiene Data'!D164)))</f>
        <v/>
      </c>
      <c r="DQ170" s="370" t="str">
        <f ca="1">+IF(OFFSET('Hygiene Data'!$D$13,0,10*ROW('Hygiene Data'!D164))="","",OFFSET('Hygiene Data'!$D$13,0,10*ROW('Hygiene Data'!D164)))</f>
        <v/>
      </c>
      <c r="DR170" s="370" t="str">
        <f ca="1">+IF(OFFSET('Hygiene Data'!$E$11,0,10*ROW('Hygiene Data'!E164))="","",OFFSET('Hygiene Data'!$E$11,0,10*ROW('Hygiene Data'!E164)))</f>
        <v/>
      </c>
      <c r="DS170" s="370" t="str">
        <f ca="1">+IF(OFFSET('Hygiene Data'!$E$12,0,10*ROW('Hygiene Data'!E164))="","",OFFSET('Hygiene Data'!$E$12,0,10*ROW('Hygiene Data'!E164)))</f>
        <v/>
      </c>
      <c r="DT170" s="370" t="str">
        <f ca="1">+IF(OFFSET('Hygiene Data'!$E$13,0,10*ROW('Hygiene Data'!E164))="","",OFFSET('Hygiene Data'!$E$13,0,10*ROW('Hygiene Data'!E164)))</f>
        <v/>
      </c>
      <c r="DU170" s="370" t="str">
        <f ca="1">+IF(OFFSET('Hygiene Data'!$F$11,0,10*ROW('Hygiene Data'!F164))="","",OFFSET('Hygiene Data'!$F$11,0,10*ROW('Hygiene Data'!F164)))</f>
        <v/>
      </c>
      <c r="DV170" s="370" t="str">
        <f ca="1">+IF(OFFSET('Hygiene Data'!$F$12,0,10*ROW('Hygiene Data'!F164))="","",OFFSET('Hygiene Data'!$F$12,0,10*ROW('Hygiene Data'!F164)))</f>
        <v/>
      </c>
      <c r="DW170" s="370" t="str">
        <f ca="1">+IF(OFFSET('Hygiene Data'!$F$13,0,10*ROW('Hygiene Data'!F164))="","",OFFSET('Hygiene Data'!$F$13,0,10*ROW('Hygiene Data'!F164)))</f>
        <v/>
      </c>
      <c r="DX170" s="370" t="str">
        <f ca="1">+IF(OFFSET('Hygiene Data'!$G$11,0,10*ROW('Hygiene Data'!G164))="","",OFFSET('Hygiene Data'!$G$11,0,10*ROW('Hygiene Data'!G164)))</f>
        <v/>
      </c>
      <c r="DY170" s="370" t="str">
        <f ca="1">+IF(OFFSET('Hygiene Data'!$G$12,0,10*ROW('Hygiene Data'!G164))="","",OFFSET('Hygiene Data'!$G$12,0,10*ROW('Hygiene Data'!G164)))</f>
        <v/>
      </c>
      <c r="DZ170" s="370" t="str">
        <f ca="1">+IF(OFFSET('Hygiene Data'!$G$13,0,10*ROW('Hygiene Data'!G164))="","",OFFSET('Hygiene Data'!$G$13,0,10*ROW('Hygiene Data'!G164)))</f>
        <v/>
      </c>
      <c r="EA170" s="370" t="str">
        <f ca="1">+IF(OFFSET('Hygiene Data'!$H$11,0,10*ROW('Hygiene Data'!H164))="","",OFFSET('Hygiene Data'!$H$11,0,10*ROW('Hygiene Data'!H164)))</f>
        <v/>
      </c>
      <c r="EB170" s="370" t="str">
        <f ca="1">+IF(OFFSET('Hygiene Data'!$H$12,0,10*ROW('Hygiene Data'!H164))="","",OFFSET('Hygiene Data'!$H$12,0,10*ROW('Hygiene Data'!H164)))</f>
        <v/>
      </c>
      <c r="EC170" s="370" t="str">
        <f ca="1">+IF(OFFSET('Hygiene Data'!$H$13,0,10*ROW('Hygiene Data'!H164))="","",OFFSET('Hygiene Data'!$H$13,0,10*ROW('Hygiene Data'!H164)))</f>
        <v/>
      </c>
      <c r="ED170" s="370" t="str">
        <f ca="1">+IF(OFFSET('Hygiene Data'!$I$11,0,10*ROW('Hygiene Data'!I164))="","",OFFSET('Hygiene Data'!$I$11,0,10*ROW('Hygiene Data'!I164)))</f>
        <v/>
      </c>
      <c r="EE170" s="370" t="str">
        <f ca="1">+IF(OFFSET('Hygiene Data'!$I$12,0,10*ROW('Hygiene Data'!I164))="","",OFFSET('Hygiene Data'!$I$12,0,10*ROW('Hygiene Data'!I164)))</f>
        <v/>
      </c>
      <c r="EF170" s="370" t="str">
        <f ca="1">+IF(OFFSET('Hygiene Data'!$I$13,0,10*ROW('Hygiene Data'!I164))="","",OFFSET('Hygiene Data'!$I$13,0,10*ROW('Hygiene Data'!I164)))</f>
        <v/>
      </c>
    </row>
    <row r="171" spans="1:136" x14ac:dyDescent="0.25">
      <c r="A171" s="479" t="str">
        <f ca="1">+IF(OFFSET('Water Data'!$B$2,0,10*ROW('Water Data'!E165))="","",OFFSET('Water Data'!$B$2,0,10*ROW('Water Data'!E165)))</f>
        <v/>
      </c>
      <c r="B171" s="47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6" t="str">
        <f t="shared" ca="1" si="2"/>
        <v/>
      </c>
      <c r="D171" s="50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0" t="str">
        <f ca="1">+IF(OFFSET('Water Data'!$D$27,0,10*ROW('Water Data'!D165))="","",OFFSET('Water Data'!$D$27,0,10*ROW('Water Data'!D165)))</f>
        <v/>
      </c>
      <c r="BT171" s="370" t="str">
        <f ca="1">+IF(OFFSET('Water Data'!$D$28,0,10*ROW('Water Data'!D165))="","",OFFSET('Water Data'!$D$28,0,10*ROW('Water Data'!D165)))</f>
        <v/>
      </c>
      <c r="BU171" s="370" t="str">
        <f ca="1">+IF(OFFSET('Water Data'!$D$29,0,10*ROW('Water Data'!D165))="","",OFFSET('Water Data'!$D$29,0,10*ROW('Water Data'!D165)))</f>
        <v/>
      </c>
      <c r="BV171" s="370" t="str">
        <f ca="1">+IF(OFFSET('Water Data'!$E$27,0,10*ROW('Water Data'!E165))="","",OFFSET('Water Data'!$E$27,0,10*ROW('Water Data'!E165)))</f>
        <v/>
      </c>
      <c r="BW171" s="370" t="str">
        <f ca="1">+IF(OFFSET('Water Data'!$E$28,0,10*ROW('Water Data'!E165))="","",OFFSET('Water Data'!$E$28,0,10*ROW('Water Data'!E165)))</f>
        <v/>
      </c>
      <c r="BX171" s="370" t="str">
        <f ca="1">+IF(OFFSET('Water Data'!$E$29,0,10*ROW('Water Data'!E165))="","",OFFSET('Water Data'!$E$29,0,10*ROW('Water Data'!E165)))</f>
        <v/>
      </c>
      <c r="BY171" s="370" t="str">
        <f ca="1">+IF(OFFSET('Water Data'!$F$27,0,10*ROW('Water Data'!F165))="","",OFFSET('Water Data'!$F$27,0,10*ROW('Water Data'!F165)))</f>
        <v/>
      </c>
      <c r="BZ171" s="370" t="str">
        <f ca="1">+IF(OFFSET('Water Data'!$F$28,0,10*ROW('Water Data'!F165))="","",OFFSET('Water Data'!$F$28,0,10*ROW('Water Data'!F165)))</f>
        <v/>
      </c>
      <c r="CA171" s="370" t="str">
        <f ca="1">+IF(OFFSET('Water Data'!$F$29,0,10*ROW('Water Data'!F165))="","",OFFSET('Water Data'!$F$29,0,10*ROW('Water Data'!F165)))</f>
        <v/>
      </c>
      <c r="CB171" s="370" t="str">
        <f ca="1">+IF(OFFSET('Water Data'!$G$27,0,10*ROW('Water Data'!G165))="","",OFFSET('Water Data'!$G$27,0,10*ROW('Water Data'!G165)))</f>
        <v/>
      </c>
      <c r="CC171" s="370" t="str">
        <f ca="1">+IF(OFFSET('Water Data'!$G$28,0,10*ROW('Water Data'!G165))="","",OFFSET('Water Data'!$G$28,0,10*ROW('Water Data'!G165)))</f>
        <v/>
      </c>
      <c r="CD171" s="370" t="str">
        <f ca="1">+IF(OFFSET('Water Data'!$G$29,0,10*ROW('Water Data'!G165))="","",OFFSET('Water Data'!$G$29,0,10*ROW('Water Data'!G165)))</f>
        <v/>
      </c>
      <c r="CE171" s="370" t="str">
        <f ca="1">+IF(OFFSET('Water Data'!$H$27,0,10*ROW('Water Data'!H165))="","",OFFSET('Water Data'!$H$27,0,10*ROW('Water Data'!H165)))</f>
        <v/>
      </c>
      <c r="CF171" s="370" t="str">
        <f ca="1">+IF(OFFSET('Water Data'!$H$28,0,10*ROW('Water Data'!H165))="","",OFFSET('Water Data'!$H$28,0,10*ROW('Water Data'!H165)))</f>
        <v/>
      </c>
      <c r="CG171" s="370" t="str">
        <f ca="1">+IF(OFFSET('Water Data'!$H$29,0,10*ROW('Water Data'!H165))="","",OFFSET('Water Data'!$H$29,0,10*ROW('Water Data'!H165)))</f>
        <v/>
      </c>
      <c r="CH171" s="370" t="str">
        <f ca="1">+IF(OFFSET('Water Data'!$I$27,0,10*ROW('Water Data'!I165))="","",OFFSET('Water Data'!$I$27,0,10*ROW('Water Data'!I165)))</f>
        <v/>
      </c>
      <c r="CI171" s="370" t="str">
        <f ca="1">+IF(OFFSET('Water Data'!$I$28,0,10*ROW('Water Data'!I165))="","",OFFSET('Water Data'!$I$28,0,10*ROW('Water Data'!I165)))</f>
        <v/>
      </c>
      <c r="CJ171" s="370" t="str">
        <f ca="1">+IF(OFFSET('Water Data'!$I$29,0,10*ROW('Water Data'!I165))="","",OFFSET('Water Data'!$I$29,0,10*ROW('Water Data'!I165)))</f>
        <v/>
      </c>
      <c r="CK171" s="370" t="str">
        <f ca="1">+IF(OFFSET('Sanitation Data'!$D$28,0,10*ROW('Sanitation Data'!D165))="","",OFFSET('Sanitation Data'!$D$28,0,10*ROW('Sanitation Data'!D165)))</f>
        <v/>
      </c>
      <c r="CL171" s="370" t="str">
        <f ca="1">+IF(OFFSET('Sanitation Data'!$D$29,0,10*ROW('Sanitation Data'!D165))="","",OFFSET('Sanitation Data'!$D$29,0,10*ROW('Sanitation Data'!D165)))</f>
        <v/>
      </c>
      <c r="CM171" s="370" t="str">
        <f ca="1">+IF(OFFSET('Sanitation Data'!$D$30,0,10*ROW('Sanitation Data'!D165))="","",OFFSET('Sanitation Data'!$D$30,0,10*ROW('Sanitation Data'!D165)))</f>
        <v/>
      </c>
      <c r="CN171" s="370" t="str">
        <f ca="1">+IF(OFFSET('Sanitation Data'!$D$31,0,10*ROW('Sanitation Data'!D165))="","",OFFSET('Sanitation Data'!$D$31,0,10*ROW('Sanitation Data'!D165)))</f>
        <v/>
      </c>
      <c r="CO171" s="370" t="str">
        <f ca="1">+IF(OFFSET('Sanitation Data'!$D$32,0,10*ROW('Sanitation Data'!D165))="","",OFFSET('Sanitation Data'!$D$32,0,10*ROW('Sanitation Data'!D165)))</f>
        <v/>
      </c>
      <c r="CP171" s="370" t="str">
        <f ca="1">+IF(OFFSET('Sanitation Data'!$E$28,0,10*ROW('Sanitation Data'!E165))="","",OFFSET('Sanitation Data'!$E$28,0,10*ROW('Sanitation Data'!E165)))</f>
        <v/>
      </c>
      <c r="CQ171" s="370" t="str">
        <f ca="1">+IF(OFFSET('Sanitation Data'!$E$29,0,10*ROW('Sanitation Data'!E165))="","",OFFSET('Sanitation Data'!$E$29,0,10*ROW('Sanitation Data'!E165)))</f>
        <v/>
      </c>
      <c r="CR171" s="370" t="str">
        <f ca="1">+IF(OFFSET('Sanitation Data'!$E$30,0,10*ROW('Sanitation Data'!E165))="","",OFFSET('Sanitation Data'!$E$30,0,10*ROW('Sanitation Data'!E165)))</f>
        <v/>
      </c>
      <c r="CS171" s="370" t="str">
        <f ca="1">+IF(OFFSET('Sanitation Data'!$E$31,0,10*ROW('Sanitation Data'!E165))="","",OFFSET('Sanitation Data'!$E$31,0,10*ROW('Sanitation Data'!E165)))</f>
        <v/>
      </c>
      <c r="CT171" s="370" t="str">
        <f ca="1">+IF(OFFSET('Sanitation Data'!$E$32,0,10*ROW('Sanitation Data'!E165))="","",OFFSET('Sanitation Data'!$E$32,0,10*ROW('Sanitation Data'!E165)))</f>
        <v/>
      </c>
      <c r="CU171" s="370" t="str">
        <f ca="1">+IF(OFFSET('Sanitation Data'!$F$28,0,10*ROW('Sanitation Data'!F165))="","",OFFSET('Sanitation Data'!$F$28,0,10*ROW('Sanitation Data'!F165)))</f>
        <v/>
      </c>
      <c r="CV171" s="370" t="str">
        <f ca="1">+IF(OFFSET('Sanitation Data'!$F$29,0,10*ROW('Sanitation Data'!F165))="","",OFFSET('Sanitation Data'!$F$29,0,10*ROW('Sanitation Data'!F165)))</f>
        <v/>
      </c>
      <c r="CW171" s="370" t="str">
        <f ca="1">+IF(OFFSET('Sanitation Data'!$F$30,0,10*ROW('Sanitation Data'!F165))="","",OFFSET('Sanitation Data'!$F$30,0,10*ROW('Sanitation Data'!F165)))</f>
        <v/>
      </c>
      <c r="CX171" s="370" t="str">
        <f ca="1">+IF(OFFSET('Sanitation Data'!$F$31,0,10*ROW('Sanitation Data'!F165))="","",OFFSET('Sanitation Data'!$F$31,0,10*ROW('Sanitation Data'!F165)))</f>
        <v/>
      </c>
      <c r="CY171" s="370" t="str">
        <f ca="1">+IF(OFFSET('Sanitation Data'!$F$32,0,10*ROW('Sanitation Data'!F165))="","",OFFSET('Sanitation Data'!$F$32,0,10*ROW('Sanitation Data'!F165)))</f>
        <v/>
      </c>
      <c r="CZ171" s="370" t="str">
        <f ca="1">+IF(OFFSET('Sanitation Data'!$G$28,0,10*ROW('Sanitation Data'!G165))="","",OFFSET('Sanitation Data'!$G$28,0,10*ROW('Sanitation Data'!G165)))</f>
        <v/>
      </c>
      <c r="DA171" s="370" t="str">
        <f ca="1">+IF(OFFSET('Sanitation Data'!$G$29,0,10*ROW('Sanitation Data'!G165))="","",OFFSET('Sanitation Data'!$G$29,0,10*ROW('Sanitation Data'!G165)))</f>
        <v/>
      </c>
      <c r="DB171" s="370" t="str">
        <f ca="1">+IF(OFFSET('Sanitation Data'!$G$30,0,10*ROW('Sanitation Data'!G165))="","",OFFSET('Sanitation Data'!$G$30,0,10*ROW('Sanitation Data'!G165)))</f>
        <v/>
      </c>
      <c r="DC171" s="370" t="str">
        <f ca="1">+IF(OFFSET('Sanitation Data'!$G$31,0,10*ROW('Sanitation Data'!G165))="","",OFFSET('Sanitation Data'!$G$31,0,10*ROW('Sanitation Data'!G165)))</f>
        <v/>
      </c>
      <c r="DD171" s="370" t="str">
        <f ca="1">+IF(OFFSET('Sanitation Data'!$G$32,0,10*ROW('Sanitation Data'!G165))="","",OFFSET('Sanitation Data'!$G$32,0,10*ROW('Sanitation Data'!G165)))</f>
        <v/>
      </c>
      <c r="DE171" s="370" t="str">
        <f ca="1">+IF(OFFSET('Sanitation Data'!$H$28,0,10*ROW('Sanitation Data'!H165))="","",OFFSET('Sanitation Data'!$H$28,0,10*ROW('Sanitation Data'!H165)))</f>
        <v/>
      </c>
      <c r="DF171" s="370" t="str">
        <f ca="1">+IF(OFFSET('Sanitation Data'!$H$29,0,10*ROW('Sanitation Data'!H165))="","",OFFSET('Sanitation Data'!$H$29,0,10*ROW('Sanitation Data'!H165)))</f>
        <v/>
      </c>
      <c r="DG171" s="370" t="str">
        <f ca="1">+IF(OFFSET('Sanitation Data'!$H$30,0,10*ROW('Sanitation Data'!H165))="","",OFFSET('Sanitation Data'!$H$30,0,10*ROW('Sanitation Data'!H165)))</f>
        <v/>
      </c>
      <c r="DH171" s="370" t="str">
        <f ca="1">+IF(OFFSET('Sanitation Data'!$H$31,0,10*ROW('Sanitation Data'!H165))="","",OFFSET('Sanitation Data'!$H$31,0,10*ROW('Sanitation Data'!H165)))</f>
        <v/>
      </c>
      <c r="DI171" s="370" t="str">
        <f ca="1">+IF(OFFSET('Sanitation Data'!$H$32,0,10*ROW('Sanitation Data'!H165))="","",OFFSET('Sanitation Data'!$H$32,0,10*ROW('Sanitation Data'!H165)))</f>
        <v/>
      </c>
      <c r="DJ171" s="370" t="str">
        <f ca="1">+IF(OFFSET('Sanitation Data'!$I$28,0,10*ROW('Sanitation Data'!I165))="","",OFFSET('Sanitation Data'!$I$28,0,10*ROW('Sanitation Data'!I165)))</f>
        <v/>
      </c>
      <c r="DK171" s="370" t="str">
        <f ca="1">+IF(OFFSET('Sanitation Data'!$I$29,0,10*ROW('Sanitation Data'!I165))="","",OFFSET('Sanitation Data'!$I$29,0,10*ROW('Sanitation Data'!I165)))</f>
        <v/>
      </c>
      <c r="DL171" s="370" t="str">
        <f ca="1">+IF(OFFSET('Sanitation Data'!$I$30,0,10*ROW('Sanitation Data'!I165))="","",OFFSET('Sanitation Data'!$I$30,0,10*ROW('Sanitation Data'!I165)))</f>
        <v/>
      </c>
      <c r="DM171" s="370" t="str">
        <f ca="1">+IF(OFFSET('Sanitation Data'!$I$31,0,10*ROW('Sanitation Data'!I165))="","",OFFSET('Sanitation Data'!$I$31,0,10*ROW('Sanitation Data'!I165)))</f>
        <v/>
      </c>
      <c r="DN171" s="370" t="str">
        <f ca="1">+IF(OFFSET('Sanitation Data'!$I$32,0,10*ROW('Sanitation Data'!I165))="","",OFFSET('Sanitation Data'!$I$32,0,10*ROW('Sanitation Data'!I165)))</f>
        <v/>
      </c>
      <c r="DO171" s="370" t="str">
        <f ca="1">+IF(OFFSET('Hygiene Data'!$D$11,0,10*ROW('Hygiene Data'!D165))="","",OFFSET('Hygiene Data'!$D$11,0,10*ROW('Hygiene Data'!D165)))</f>
        <v/>
      </c>
      <c r="DP171" s="370" t="str">
        <f ca="1">+IF(OFFSET('Hygiene Data'!$D$12,0,10*ROW('Hygiene Data'!D165))="","",OFFSET('Hygiene Data'!$D$12,0,10*ROW('Hygiene Data'!D165)))</f>
        <v/>
      </c>
      <c r="DQ171" s="370" t="str">
        <f ca="1">+IF(OFFSET('Hygiene Data'!$D$13,0,10*ROW('Hygiene Data'!D165))="","",OFFSET('Hygiene Data'!$D$13,0,10*ROW('Hygiene Data'!D165)))</f>
        <v/>
      </c>
      <c r="DR171" s="370" t="str">
        <f ca="1">+IF(OFFSET('Hygiene Data'!$E$11,0,10*ROW('Hygiene Data'!E165))="","",OFFSET('Hygiene Data'!$E$11,0,10*ROW('Hygiene Data'!E165)))</f>
        <v/>
      </c>
      <c r="DS171" s="370" t="str">
        <f ca="1">+IF(OFFSET('Hygiene Data'!$E$12,0,10*ROW('Hygiene Data'!E165))="","",OFFSET('Hygiene Data'!$E$12,0,10*ROW('Hygiene Data'!E165)))</f>
        <v/>
      </c>
      <c r="DT171" s="370" t="str">
        <f ca="1">+IF(OFFSET('Hygiene Data'!$E$13,0,10*ROW('Hygiene Data'!E165))="","",OFFSET('Hygiene Data'!$E$13,0,10*ROW('Hygiene Data'!E165)))</f>
        <v/>
      </c>
      <c r="DU171" s="370" t="str">
        <f ca="1">+IF(OFFSET('Hygiene Data'!$F$11,0,10*ROW('Hygiene Data'!F165))="","",OFFSET('Hygiene Data'!$F$11,0,10*ROW('Hygiene Data'!F165)))</f>
        <v/>
      </c>
      <c r="DV171" s="370" t="str">
        <f ca="1">+IF(OFFSET('Hygiene Data'!$F$12,0,10*ROW('Hygiene Data'!F165))="","",OFFSET('Hygiene Data'!$F$12,0,10*ROW('Hygiene Data'!F165)))</f>
        <v/>
      </c>
      <c r="DW171" s="370" t="str">
        <f ca="1">+IF(OFFSET('Hygiene Data'!$F$13,0,10*ROW('Hygiene Data'!F165))="","",OFFSET('Hygiene Data'!$F$13,0,10*ROW('Hygiene Data'!F165)))</f>
        <v/>
      </c>
      <c r="DX171" s="370" t="str">
        <f ca="1">+IF(OFFSET('Hygiene Data'!$G$11,0,10*ROW('Hygiene Data'!G165))="","",OFFSET('Hygiene Data'!$G$11,0,10*ROW('Hygiene Data'!G165)))</f>
        <v/>
      </c>
      <c r="DY171" s="370" t="str">
        <f ca="1">+IF(OFFSET('Hygiene Data'!$G$12,0,10*ROW('Hygiene Data'!G165))="","",OFFSET('Hygiene Data'!$G$12,0,10*ROW('Hygiene Data'!G165)))</f>
        <v/>
      </c>
      <c r="DZ171" s="370" t="str">
        <f ca="1">+IF(OFFSET('Hygiene Data'!$G$13,0,10*ROW('Hygiene Data'!G165))="","",OFFSET('Hygiene Data'!$G$13,0,10*ROW('Hygiene Data'!G165)))</f>
        <v/>
      </c>
      <c r="EA171" s="370" t="str">
        <f ca="1">+IF(OFFSET('Hygiene Data'!$H$11,0,10*ROW('Hygiene Data'!H165))="","",OFFSET('Hygiene Data'!$H$11,0,10*ROW('Hygiene Data'!H165)))</f>
        <v/>
      </c>
      <c r="EB171" s="370" t="str">
        <f ca="1">+IF(OFFSET('Hygiene Data'!$H$12,0,10*ROW('Hygiene Data'!H165))="","",OFFSET('Hygiene Data'!$H$12,0,10*ROW('Hygiene Data'!H165)))</f>
        <v/>
      </c>
      <c r="EC171" s="370" t="str">
        <f ca="1">+IF(OFFSET('Hygiene Data'!$H$13,0,10*ROW('Hygiene Data'!H165))="","",OFFSET('Hygiene Data'!$H$13,0,10*ROW('Hygiene Data'!H165)))</f>
        <v/>
      </c>
      <c r="ED171" s="370" t="str">
        <f ca="1">+IF(OFFSET('Hygiene Data'!$I$11,0,10*ROW('Hygiene Data'!I165))="","",OFFSET('Hygiene Data'!$I$11,0,10*ROW('Hygiene Data'!I165)))</f>
        <v/>
      </c>
      <c r="EE171" s="370" t="str">
        <f ca="1">+IF(OFFSET('Hygiene Data'!$I$12,0,10*ROW('Hygiene Data'!I165))="","",OFFSET('Hygiene Data'!$I$12,0,10*ROW('Hygiene Data'!I165)))</f>
        <v/>
      </c>
      <c r="EF171" s="370" t="str">
        <f ca="1">+IF(OFFSET('Hygiene Data'!$I$13,0,10*ROW('Hygiene Data'!I165))="","",OFFSET('Hygiene Data'!$I$13,0,10*ROW('Hygiene Data'!I165)))</f>
        <v/>
      </c>
    </row>
    <row r="172" spans="1:136" x14ac:dyDescent="0.25">
      <c r="A172" s="479" t="str">
        <f ca="1">+IF(OFFSET('Water Data'!$B$2,0,10*ROW('Water Data'!E166))="","",OFFSET('Water Data'!$B$2,0,10*ROW('Water Data'!E166)))</f>
        <v/>
      </c>
      <c r="B172" s="47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6" t="str">
        <f t="shared" ca="1" si="2"/>
        <v/>
      </c>
      <c r="D172" s="50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0" t="str">
        <f ca="1">+IF(OFFSET('Water Data'!$D$27,0,10*ROW('Water Data'!D166))="","",OFFSET('Water Data'!$D$27,0,10*ROW('Water Data'!D166)))</f>
        <v/>
      </c>
      <c r="BT172" s="370" t="str">
        <f ca="1">+IF(OFFSET('Water Data'!$D$28,0,10*ROW('Water Data'!D166))="","",OFFSET('Water Data'!$D$28,0,10*ROW('Water Data'!D166)))</f>
        <v/>
      </c>
      <c r="BU172" s="370" t="str">
        <f ca="1">+IF(OFFSET('Water Data'!$D$29,0,10*ROW('Water Data'!D166))="","",OFFSET('Water Data'!$D$29,0,10*ROW('Water Data'!D166)))</f>
        <v/>
      </c>
      <c r="BV172" s="370" t="str">
        <f ca="1">+IF(OFFSET('Water Data'!$E$27,0,10*ROW('Water Data'!E166))="","",OFFSET('Water Data'!$E$27,0,10*ROW('Water Data'!E166)))</f>
        <v/>
      </c>
      <c r="BW172" s="370" t="str">
        <f ca="1">+IF(OFFSET('Water Data'!$E$28,0,10*ROW('Water Data'!E166))="","",OFFSET('Water Data'!$E$28,0,10*ROW('Water Data'!E166)))</f>
        <v/>
      </c>
      <c r="BX172" s="370" t="str">
        <f ca="1">+IF(OFFSET('Water Data'!$E$29,0,10*ROW('Water Data'!E166))="","",OFFSET('Water Data'!$E$29,0,10*ROW('Water Data'!E166)))</f>
        <v/>
      </c>
      <c r="BY172" s="370" t="str">
        <f ca="1">+IF(OFFSET('Water Data'!$F$27,0,10*ROW('Water Data'!F166))="","",OFFSET('Water Data'!$F$27,0,10*ROW('Water Data'!F166)))</f>
        <v/>
      </c>
      <c r="BZ172" s="370" t="str">
        <f ca="1">+IF(OFFSET('Water Data'!$F$28,0,10*ROW('Water Data'!F166))="","",OFFSET('Water Data'!$F$28,0,10*ROW('Water Data'!F166)))</f>
        <v/>
      </c>
      <c r="CA172" s="370" t="str">
        <f ca="1">+IF(OFFSET('Water Data'!$F$29,0,10*ROW('Water Data'!F166))="","",OFFSET('Water Data'!$F$29,0,10*ROW('Water Data'!F166)))</f>
        <v/>
      </c>
      <c r="CB172" s="370" t="str">
        <f ca="1">+IF(OFFSET('Water Data'!$G$27,0,10*ROW('Water Data'!G166))="","",OFFSET('Water Data'!$G$27,0,10*ROW('Water Data'!G166)))</f>
        <v/>
      </c>
      <c r="CC172" s="370" t="str">
        <f ca="1">+IF(OFFSET('Water Data'!$G$28,0,10*ROW('Water Data'!G166))="","",OFFSET('Water Data'!$G$28,0,10*ROW('Water Data'!G166)))</f>
        <v/>
      </c>
      <c r="CD172" s="370" t="str">
        <f ca="1">+IF(OFFSET('Water Data'!$G$29,0,10*ROW('Water Data'!G166))="","",OFFSET('Water Data'!$G$29,0,10*ROW('Water Data'!G166)))</f>
        <v/>
      </c>
      <c r="CE172" s="370" t="str">
        <f ca="1">+IF(OFFSET('Water Data'!$H$27,0,10*ROW('Water Data'!H166))="","",OFFSET('Water Data'!$H$27,0,10*ROW('Water Data'!H166)))</f>
        <v/>
      </c>
      <c r="CF172" s="370" t="str">
        <f ca="1">+IF(OFFSET('Water Data'!$H$28,0,10*ROW('Water Data'!H166))="","",OFFSET('Water Data'!$H$28,0,10*ROW('Water Data'!H166)))</f>
        <v/>
      </c>
      <c r="CG172" s="370" t="str">
        <f ca="1">+IF(OFFSET('Water Data'!$H$29,0,10*ROW('Water Data'!H166))="","",OFFSET('Water Data'!$H$29,0,10*ROW('Water Data'!H166)))</f>
        <v/>
      </c>
      <c r="CH172" s="370" t="str">
        <f ca="1">+IF(OFFSET('Water Data'!$I$27,0,10*ROW('Water Data'!I166))="","",OFFSET('Water Data'!$I$27,0,10*ROW('Water Data'!I166)))</f>
        <v/>
      </c>
      <c r="CI172" s="370" t="str">
        <f ca="1">+IF(OFFSET('Water Data'!$I$28,0,10*ROW('Water Data'!I166))="","",OFFSET('Water Data'!$I$28,0,10*ROW('Water Data'!I166)))</f>
        <v/>
      </c>
      <c r="CJ172" s="370" t="str">
        <f ca="1">+IF(OFFSET('Water Data'!$I$29,0,10*ROW('Water Data'!I166))="","",OFFSET('Water Data'!$I$29,0,10*ROW('Water Data'!I166)))</f>
        <v/>
      </c>
      <c r="CK172" s="370" t="str">
        <f ca="1">+IF(OFFSET('Sanitation Data'!$D$28,0,10*ROW('Sanitation Data'!D166))="","",OFFSET('Sanitation Data'!$D$28,0,10*ROW('Sanitation Data'!D166)))</f>
        <v/>
      </c>
      <c r="CL172" s="370" t="str">
        <f ca="1">+IF(OFFSET('Sanitation Data'!$D$29,0,10*ROW('Sanitation Data'!D166))="","",OFFSET('Sanitation Data'!$D$29,0,10*ROW('Sanitation Data'!D166)))</f>
        <v/>
      </c>
      <c r="CM172" s="370" t="str">
        <f ca="1">+IF(OFFSET('Sanitation Data'!$D$30,0,10*ROW('Sanitation Data'!D166))="","",OFFSET('Sanitation Data'!$D$30,0,10*ROW('Sanitation Data'!D166)))</f>
        <v/>
      </c>
      <c r="CN172" s="370" t="str">
        <f ca="1">+IF(OFFSET('Sanitation Data'!$D$31,0,10*ROW('Sanitation Data'!D166))="","",OFFSET('Sanitation Data'!$D$31,0,10*ROW('Sanitation Data'!D166)))</f>
        <v/>
      </c>
      <c r="CO172" s="370" t="str">
        <f ca="1">+IF(OFFSET('Sanitation Data'!$D$32,0,10*ROW('Sanitation Data'!D166))="","",OFFSET('Sanitation Data'!$D$32,0,10*ROW('Sanitation Data'!D166)))</f>
        <v/>
      </c>
      <c r="CP172" s="370" t="str">
        <f ca="1">+IF(OFFSET('Sanitation Data'!$E$28,0,10*ROW('Sanitation Data'!E166))="","",OFFSET('Sanitation Data'!$E$28,0,10*ROW('Sanitation Data'!E166)))</f>
        <v/>
      </c>
      <c r="CQ172" s="370" t="str">
        <f ca="1">+IF(OFFSET('Sanitation Data'!$E$29,0,10*ROW('Sanitation Data'!E166))="","",OFFSET('Sanitation Data'!$E$29,0,10*ROW('Sanitation Data'!E166)))</f>
        <v/>
      </c>
      <c r="CR172" s="370" t="str">
        <f ca="1">+IF(OFFSET('Sanitation Data'!$E$30,0,10*ROW('Sanitation Data'!E166))="","",OFFSET('Sanitation Data'!$E$30,0,10*ROW('Sanitation Data'!E166)))</f>
        <v/>
      </c>
      <c r="CS172" s="370" t="str">
        <f ca="1">+IF(OFFSET('Sanitation Data'!$E$31,0,10*ROW('Sanitation Data'!E166))="","",OFFSET('Sanitation Data'!$E$31,0,10*ROW('Sanitation Data'!E166)))</f>
        <v/>
      </c>
      <c r="CT172" s="370" t="str">
        <f ca="1">+IF(OFFSET('Sanitation Data'!$E$32,0,10*ROW('Sanitation Data'!E166))="","",OFFSET('Sanitation Data'!$E$32,0,10*ROW('Sanitation Data'!E166)))</f>
        <v/>
      </c>
      <c r="CU172" s="370" t="str">
        <f ca="1">+IF(OFFSET('Sanitation Data'!$F$28,0,10*ROW('Sanitation Data'!F166))="","",OFFSET('Sanitation Data'!$F$28,0,10*ROW('Sanitation Data'!F166)))</f>
        <v/>
      </c>
      <c r="CV172" s="370" t="str">
        <f ca="1">+IF(OFFSET('Sanitation Data'!$F$29,0,10*ROW('Sanitation Data'!F166))="","",OFFSET('Sanitation Data'!$F$29,0,10*ROW('Sanitation Data'!F166)))</f>
        <v/>
      </c>
      <c r="CW172" s="370" t="str">
        <f ca="1">+IF(OFFSET('Sanitation Data'!$F$30,0,10*ROW('Sanitation Data'!F166))="","",OFFSET('Sanitation Data'!$F$30,0,10*ROW('Sanitation Data'!F166)))</f>
        <v/>
      </c>
      <c r="CX172" s="370" t="str">
        <f ca="1">+IF(OFFSET('Sanitation Data'!$F$31,0,10*ROW('Sanitation Data'!F166))="","",OFFSET('Sanitation Data'!$F$31,0,10*ROW('Sanitation Data'!F166)))</f>
        <v/>
      </c>
      <c r="CY172" s="370" t="str">
        <f ca="1">+IF(OFFSET('Sanitation Data'!$F$32,0,10*ROW('Sanitation Data'!F166))="","",OFFSET('Sanitation Data'!$F$32,0,10*ROW('Sanitation Data'!F166)))</f>
        <v/>
      </c>
      <c r="CZ172" s="370" t="str">
        <f ca="1">+IF(OFFSET('Sanitation Data'!$G$28,0,10*ROW('Sanitation Data'!G166))="","",OFFSET('Sanitation Data'!$G$28,0,10*ROW('Sanitation Data'!G166)))</f>
        <v/>
      </c>
      <c r="DA172" s="370" t="str">
        <f ca="1">+IF(OFFSET('Sanitation Data'!$G$29,0,10*ROW('Sanitation Data'!G166))="","",OFFSET('Sanitation Data'!$G$29,0,10*ROW('Sanitation Data'!G166)))</f>
        <v/>
      </c>
      <c r="DB172" s="370" t="str">
        <f ca="1">+IF(OFFSET('Sanitation Data'!$G$30,0,10*ROW('Sanitation Data'!G166))="","",OFFSET('Sanitation Data'!$G$30,0,10*ROW('Sanitation Data'!G166)))</f>
        <v/>
      </c>
      <c r="DC172" s="370" t="str">
        <f ca="1">+IF(OFFSET('Sanitation Data'!$G$31,0,10*ROW('Sanitation Data'!G166))="","",OFFSET('Sanitation Data'!$G$31,0,10*ROW('Sanitation Data'!G166)))</f>
        <v/>
      </c>
      <c r="DD172" s="370" t="str">
        <f ca="1">+IF(OFFSET('Sanitation Data'!$G$32,0,10*ROW('Sanitation Data'!G166))="","",OFFSET('Sanitation Data'!$G$32,0,10*ROW('Sanitation Data'!G166)))</f>
        <v/>
      </c>
      <c r="DE172" s="370" t="str">
        <f ca="1">+IF(OFFSET('Sanitation Data'!$H$28,0,10*ROW('Sanitation Data'!H166))="","",OFFSET('Sanitation Data'!$H$28,0,10*ROW('Sanitation Data'!H166)))</f>
        <v/>
      </c>
      <c r="DF172" s="370" t="str">
        <f ca="1">+IF(OFFSET('Sanitation Data'!$H$29,0,10*ROW('Sanitation Data'!H166))="","",OFFSET('Sanitation Data'!$H$29,0,10*ROW('Sanitation Data'!H166)))</f>
        <v/>
      </c>
      <c r="DG172" s="370" t="str">
        <f ca="1">+IF(OFFSET('Sanitation Data'!$H$30,0,10*ROW('Sanitation Data'!H166))="","",OFFSET('Sanitation Data'!$H$30,0,10*ROW('Sanitation Data'!H166)))</f>
        <v/>
      </c>
      <c r="DH172" s="370" t="str">
        <f ca="1">+IF(OFFSET('Sanitation Data'!$H$31,0,10*ROW('Sanitation Data'!H166))="","",OFFSET('Sanitation Data'!$H$31,0,10*ROW('Sanitation Data'!H166)))</f>
        <v/>
      </c>
      <c r="DI172" s="370" t="str">
        <f ca="1">+IF(OFFSET('Sanitation Data'!$H$32,0,10*ROW('Sanitation Data'!H166))="","",OFFSET('Sanitation Data'!$H$32,0,10*ROW('Sanitation Data'!H166)))</f>
        <v/>
      </c>
      <c r="DJ172" s="370" t="str">
        <f ca="1">+IF(OFFSET('Sanitation Data'!$I$28,0,10*ROW('Sanitation Data'!I166))="","",OFFSET('Sanitation Data'!$I$28,0,10*ROW('Sanitation Data'!I166)))</f>
        <v/>
      </c>
      <c r="DK172" s="370" t="str">
        <f ca="1">+IF(OFFSET('Sanitation Data'!$I$29,0,10*ROW('Sanitation Data'!I166))="","",OFFSET('Sanitation Data'!$I$29,0,10*ROW('Sanitation Data'!I166)))</f>
        <v/>
      </c>
      <c r="DL172" s="370" t="str">
        <f ca="1">+IF(OFFSET('Sanitation Data'!$I$30,0,10*ROW('Sanitation Data'!I166))="","",OFFSET('Sanitation Data'!$I$30,0,10*ROW('Sanitation Data'!I166)))</f>
        <v/>
      </c>
      <c r="DM172" s="370" t="str">
        <f ca="1">+IF(OFFSET('Sanitation Data'!$I$31,0,10*ROW('Sanitation Data'!I166))="","",OFFSET('Sanitation Data'!$I$31,0,10*ROW('Sanitation Data'!I166)))</f>
        <v/>
      </c>
      <c r="DN172" s="370" t="str">
        <f ca="1">+IF(OFFSET('Sanitation Data'!$I$32,0,10*ROW('Sanitation Data'!I166))="","",OFFSET('Sanitation Data'!$I$32,0,10*ROW('Sanitation Data'!I166)))</f>
        <v/>
      </c>
      <c r="DO172" s="370" t="str">
        <f ca="1">+IF(OFFSET('Hygiene Data'!$D$11,0,10*ROW('Hygiene Data'!D166))="","",OFFSET('Hygiene Data'!$D$11,0,10*ROW('Hygiene Data'!D166)))</f>
        <v/>
      </c>
      <c r="DP172" s="370" t="str">
        <f ca="1">+IF(OFFSET('Hygiene Data'!$D$12,0,10*ROW('Hygiene Data'!D166))="","",OFFSET('Hygiene Data'!$D$12,0,10*ROW('Hygiene Data'!D166)))</f>
        <v/>
      </c>
      <c r="DQ172" s="370" t="str">
        <f ca="1">+IF(OFFSET('Hygiene Data'!$D$13,0,10*ROW('Hygiene Data'!D166))="","",OFFSET('Hygiene Data'!$D$13,0,10*ROW('Hygiene Data'!D166)))</f>
        <v/>
      </c>
      <c r="DR172" s="370" t="str">
        <f ca="1">+IF(OFFSET('Hygiene Data'!$E$11,0,10*ROW('Hygiene Data'!E166))="","",OFFSET('Hygiene Data'!$E$11,0,10*ROW('Hygiene Data'!E166)))</f>
        <v/>
      </c>
      <c r="DS172" s="370" t="str">
        <f ca="1">+IF(OFFSET('Hygiene Data'!$E$12,0,10*ROW('Hygiene Data'!E166))="","",OFFSET('Hygiene Data'!$E$12,0,10*ROW('Hygiene Data'!E166)))</f>
        <v/>
      </c>
      <c r="DT172" s="370" t="str">
        <f ca="1">+IF(OFFSET('Hygiene Data'!$E$13,0,10*ROW('Hygiene Data'!E166))="","",OFFSET('Hygiene Data'!$E$13,0,10*ROW('Hygiene Data'!E166)))</f>
        <v/>
      </c>
      <c r="DU172" s="370" t="str">
        <f ca="1">+IF(OFFSET('Hygiene Data'!$F$11,0,10*ROW('Hygiene Data'!F166))="","",OFFSET('Hygiene Data'!$F$11,0,10*ROW('Hygiene Data'!F166)))</f>
        <v/>
      </c>
      <c r="DV172" s="370" t="str">
        <f ca="1">+IF(OFFSET('Hygiene Data'!$F$12,0,10*ROW('Hygiene Data'!F166))="","",OFFSET('Hygiene Data'!$F$12,0,10*ROW('Hygiene Data'!F166)))</f>
        <v/>
      </c>
      <c r="DW172" s="370" t="str">
        <f ca="1">+IF(OFFSET('Hygiene Data'!$F$13,0,10*ROW('Hygiene Data'!F166))="","",OFFSET('Hygiene Data'!$F$13,0,10*ROW('Hygiene Data'!F166)))</f>
        <v/>
      </c>
      <c r="DX172" s="370" t="str">
        <f ca="1">+IF(OFFSET('Hygiene Data'!$G$11,0,10*ROW('Hygiene Data'!G166))="","",OFFSET('Hygiene Data'!$G$11,0,10*ROW('Hygiene Data'!G166)))</f>
        <v/>
      </c>
      <c r="DY172" s="370" t="str">
        <f ca="1">+IF(OFFSET('Hygiene Data'!$G$12,0,10*ROW('Hygiene Data'!G166))="","",OFFSET('Hygiene Data'!$G$12,0,10*ROW('Hygiene Data'!G166)))</f>
        <v/>
      </c>
      <c r="DZ172" s="370" t="str">
        <f ca="1">+IF(OFFSET('Hygiene Data'!$G$13,0,10*ROW('Hygiene Data'!G166))="","",OFFSET('Hygiene Data'!$G$13,0,10*ROW('Hygiene Data'!G166)))</f>
        <v/>
      </c>
      <c r="EA172" s="370" t="str">
        <f ca="1">+IF(OFFSET('Hygiene Data'!$H$11,0,10*ROW('Hygiene Data'!H166))="","",OFFSET('Hygiene Data'!$H$11,0,10*ROW('Hygiene Data'!H166)))</f>
        <v/>
      </c>
      <c r="EB172" s="370" t="str">
        <f ca="1">+IF(OFFSET('Hygiene Data'!$H$12,0,10*ROW('Hygiene Data'!H166))="","",OFFSET('Hygiene Data'!$H$12,0,10*ROW('Hygiene Data'!H166)))</f>
        <v/>
      </c>
      <c r="EC172" s="370" t="str">
        <f ca="1">+IF(OFFSET('Hygiene Data'!$H$13,0,10*ROW('Hygiene Data'!H166))="","",OFFSET('Hygiene Data'!$H$13,0,10*ROW('Hygiene Data'!H166)))</f>
        <v/>
      </c>
      <c r="ED172" s="370" t="str">
        <f ca="1">+IF(OFFSET('Hygiene Data'!$I$11,0,10*ROW('Hygiene Data'!I166))="","",OFFSET('Hygiene Data'!$I$11,0,10*ROW('Hygiene Data'!I166)))</f>
        <v/>
      </c>
      <c r="EE172" s="370" t="str">
        <f ca="1">+IF(OFFSET('Hygiene Data'!$I$12,0,10*ROW('Hygiene Data'!I166))="","",OFFSET('Hygiene Data'!$I$12,0,10*ROW('Hygiene Data'!I166)))</f>
        <v/>
      </c>
      <c r="EF172" s="370" t="str">
        <f ca="1">+IF(OFFSET('Hygiene Data'!$I$13,0,10*ROW('Hygiene Data'!I166))="","",OFFSET('Hygiene Data'!$I$13,0,10*ROW('Hygiene Data'!I166)))</f>
        <v/>
      </c>
    </row>
    <row r="173" spans="1:136" x14ac:dyDescent="0.25">
      <c r="A173" s="479" t="str">
        <f ca="1">+IF(OFFSET('Water Data'!$B$2,0,10*ROW('Water Data'!E167))="","",OFFSET('Water Data'!$B$2,0,10*ROW('Water Data'!E167)))</f>
        <v/>
      </c>
      <c r="B173" s="47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6" t="str">
        <f t="shared" ca="1" si="2"/>
        <v/>
      </c>
      <c r="D173" s="50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0" t="str">
        <f ca="1">+IF(OFFSET('Water Data'!$D$27,0,10*ROW('Water Data'!D167))="","",OFFSET('Water Data'!$D$27,0,10*ROW('Water Data'!D167)))</f>
        <v/>
      </c>
      <c r="BT173" s="370" t="str">
        <f ca="1">+IF(OFFSET('Water Data'!$D$28,0,10*ROW('Water Data'!D167))="","",OFFSET('Water Data'!$D$28,0,10*ROW('Water Data'!D167)))</f>
        <v/>
      </c>
      <c r="BU173" s="370" t="str">
        <f ca="1">+IF(OFFSET('Water Data'!$D$29,0,10*ROW('Water Data'!D167))="","",OFFSET('Water Data'!$D$29,0,10*ROW('Water Data'!D167)))</f>
        <v/>
      </c>
      <c r="BV173" s="370" t="str">
        <f ca="1">+IF(OFFSET('Water Data'!$E$27,0,10*ROW('Water Data'!E167))="","",OFFSET('Water Data'!$E$27,0,10*ROW('Water Data'!E167)))</f>
        <v/>
      </c>
      <c r="BW173" s="370" t="str">
        <f ca="1">+IF(OFFSET('Water Data'!$E$28,0,10*ROW('Water Data'!E167))="","",OFFSET('Water Data'!$E$28,0,10*ROW('Water Data'!E167)))</f>
        <v/>
      </c>
      <c r="BX173" s="370" t="str">
        <f ca="1">+IF(OFFSET('Water Data'!$E$29,0,10*ROW('Water Data'!E167))="","",OFFSET('Water Data'!$E$29,0,10*ROW('Water Data'!E167)))</f>
        <v/>
      </c>
      <c r="BY173" s="370" t="str">
        <f ca="1">+IF(OFFSET('Water Data'!$F$27,0,10*ROW('Water Data'!F167))="","",OFFSET('Water Data'!$F$27,0,10*ROW('Water Data'!F167)))</f>
        <v/>
      </c>
      <c r="BZ173" s="370" t="str">
        <f ca="1">+IF(OFFSET('Water Data'!$F$28,0,10*ROW('Water Data'!F167))="","",OFFSET('Water Data'!$F$28,0,10*ROW('Water Data'!F167)))</f>
        <v/>
      </c>
      <c r="CA173" s="370" t="str">
        <f ca="1">+IF(OFFSET('Water Data'!$F$29,0,10*ROW('Water Data'!F167))="","",OFFSET('Water Data'!$F$29,0,10*ROW('Water Data'!F167)))</f>
        <v/>
      </c>
      <c r="CB173" s="370" t="str">
        <f ca="1">+IF(OFFSET('Water Data'!$G$27,0,10*ROW('Water Data'!G167))="","",OFFSET('Water Data'!$G$27,0,10*ROW('Water Data'!G167)))</f>
        <v/>
      </c>
      <c r="CC173" s="370" t="str">
        <f ca="1">+IF(OFFSET('Water Data'!$G$28,0,10*ROW('Water Data'!G167))="","",OFFSET('Water Data'!$G$28,0,10*ROW('Water Data'!G167)))</f>
        <v/>
      </c>
      <c r="CD173" s="370" t="str">
        <f ca="1">+IF(OFFSET('Water Data'!$G$29,0,10*ROW('Water Data'!G167))="","",OFFSET('Water Data'!$G$29,0,10*ROW('Water Data'!G167)))</f>
        <v/>
      </c>
      <c r="CE173" s="370" t="str">
        <f ca="1">+IF(OFFSET('Water Data'!$H$27,0,10*ROW('Water Data'!H167))="","",OFFSET('Water Data'!$H$27,0,10*ROW('Water Data'!H167)))</f>
        <v/>
      </c>
      <c r="CF173" s="370" t="str">
        <f ca="1">+IF(OFFSET('Water Data'!$H$28,0,10*ROW('Water Data'!H167))="","",OFFSET('Water Data'!$H$28,0,10*ROW('Water Data'!H167)))</f>
        <v/>
      </c>
      <c r="CG173" s="370" t="str">
        <f ca="1">+IF(OFFSET('Water Data'!$H$29,0,10*ROW('Water Data'!H167))="","",OFFSET('Water Data'!$H$29,0,10*ROW('Water Data'!H167)))</f>
        <v/>
      </c>
      <c r="CH173" s="370" t="str">
        <f ca="1">+IF(OFFSET('Water Data'!$I$27,0,10*ROW('Water Data'!I167))="","",OFFSET('Water Data'!$I$27,0,10*ROW('Water Data'!I167)))</f>
        <v/>
      </c>
      <c r="CI173" s="370" t="str">
        <f ca="1">+IF(OFFSET('Water Data'!$I$28,0,10*ROW('Water Data'!I167))="","",OFFSET('Water Data'!$I$28,0,10*ROW('Water Data'!I167)))</f>
        <v/>
      </c>
      <c r="CJ173" s="370" t="str">
        <f ca="1">+IF(OFFSET('Water Data'!$I$29,0,10*ROW('Water Data'!I167))="","",OFFSET('Water Data'!$I$29,0,10*ROW('Water Data'!I167)))</f>
        <v/>
      </c>
      <c r="CK173" s="370" t="str">
        <f ca="1">+IF(OFFSET('Sanitation Data'!$D$28,0,10*ROW('Sanitation Data'!D167))="","",OFFSET('Sanitation Data'!$D$28,0,10*ROW('Sanitation Data'!D167)))</f>
        <v/>
      </c>
      <c r="CL173" s="370" t="str">
        <f ca="1">+IF(OFFSET('Sanitation Data'!$D$29,0,10*ROW('Sanitation Data'!D167))="","",OFFSET('Sanitation Data'!$D$29,0,10*ROW('Sanitation Data'!D167)))</f>
        <v/>
      </c>
      <c r="CM173" s="370" t="str">
        <f ca="1">+IF(OFFSET('Sanitation Data'!$D$30,0,10*ROW('Sanitation Data'!D167))="","",OFFSET('Sanitation Data'!$D$30,0,10*ROW('Sanitation Data'!D167)))</f>
        <v/>
      </c>
      <c r="CN173" s="370" t="str">
        <f ca="1">+IF(OFFSET('Sanitation Data'!$D$31,0,10*ROW('Sanitation Data'!D167))="","",OFFSET('Sanitation Data'!$D$31,0,10*ROW('Sanitation Data'!D167)))</f>
        <v/>
      </c>
      <c r="CO173" s="370" t="str">
        <f ca="1">+IF(OFFSET('Sanitation Data'!$D$32,0,10*ROW('Sanitation Data'!D167))="","",OFFSET('Sanitation Data'!$D$32,0,10*ROW('Sanitation Data'!D167)))</f>
        <v/>
      </c>
      <c r="CP173" s="370" t="str">
        <f ca="1">+IF(OFFSET('Sanitation Data'!$E$28,0,10*ROW('Sanitation Data'!E167))="","",OFFSET('Sanitation Data'!$E$28,0,10*ROW('Sanitation Data'!E167)))</f>
        <v/>
      </c>
      <c r="CQ173" s="370" t="str">
        <f ca="1">+IF(OFFSET('Sanitation Data'!$E$29,0,10*ROW('Sanitation Data'!E167))="","",OFFSET('Sanitation Data'!$E$29,0,10*ROW('Sanitation Data'!E167)))</f>
        <v/>
      </c>
      <c r="CR173" s="370" t="str">
        <f ca="1">+IF(OFFSET('Sanitation Data'!$E$30,0,10*ROW('Sanitation Data'!E167))="","",OFFSET('Sanitation Data'!$E$30,0,10*ROW('Sanitation Data'!E167)))</f>
        <v/>
      </c>
      <c r="CS173" s="370" t="str">
        <f ca="1">+IF(OFFSET('Sanitation Data'!$E$31,0,10*ROW('Sanitation Data'!E167))="","",OFFSET('Sanitation Data'!$E$31,0,10*ROW('Sanitation Data'!E167)))</f>
        <v/>
      </c>
      <c r="CT173" s="370" t="str">
        <f ca="1">+IF(OFFSET('Sanitation Data'!$E$32,0,10*ROW('Sanitation Data'!E167))="","",OFFSET('Sanitation Data'!$E$32,0,10*ROW('Sanitation Data'!E167)))</f>
        <v/>
      </c>
      <c r="CU173" s="370" t="str">
        <f ca="1">+IF(OFFSET('Sanitation Data'!$F$28,0,10*ROW('Sanitation Data'!F167))="","",OFFSET('Sanitation Data'!$F$28,0,10*ROW('Sanitation Data'!F167)))</f>
        <v/>
      </c>
      <c r="CV173" s="370" t="str">
        <f ca="1">+IF(OFFSET('Sanitation Data'!$F$29,0,10*ROW('Sanitation Data'!F167))="","",OFFSET('Sanitation Data'!$F$29,0,10*ROW('Sanitation Data'!F167)))</f>
        <v/>
      </c>
      <c r="CW173" s="370" t="str">
        <f ca="1">+IF(OFFSET('Sanitation Data'!$F$30,0,10*ROW('Sanitation Data'!F167))="","",OFFSET('Sanitation Data'!$F$30,0,10*ROW('Sanitation Data'!F167)))</f>
        <v/>
      </c>
      <c r="CX173" s="370" t="str">
        <f ca="1">+IF(OFFSET('Sanitation Data'!$F$31,0,10*ROW('Sanitation Data'!F167))="","",OFFSET('Sanitation Data'!$F$31,0,10*ROW('Sanitation Data'!F167)))</f>
        <v/>
      </c>
      <c r="CY173" s="370" t="str">
        <f ca="1">+IF(OFFSET('Sanitation Data'!$F$32,0,10*ROW('Sanitation Data'!F167))="","",OFFSET('Sanitation Data'!$F$32,0,10*ROW('Sanitation Data'!F167)))</f>
        <v/>
      </c>
      <c r="CZ173" s="370" t="str">
        <f ca="1">+IF(OFFSET('Sanitation Data'!$G$28,0,10*ROW('Sanitation Data'!G167))="","",OFFSET('Sanitation Data'!$G$28,0,10*ROW('Sanitation Data'!G167)))</f>
        <v/>
      </c>
      <c r="DA173" s="370" t="str">
        <f ca="1">+IF(OFFSET('Sanitation Data'!$G$29,0,10*ROW('Sanitation Data'!G167))="","",OFFSET('Sanitation Data'!$G$29,0,10*ROW('Sanitation Data'!G167)))</f>
        <v/>
      </c>
      <c r="DB173" s="370" t="str">
        <f ca="1">+IF(OFFSET('Sanitation Data'!$G$30,0,10*ROW('Sanitation Data'!G167))="","",OFFSET('Sanitation Data'!$G$30,0,10*ROW('Sanitation Data'!G167)))</f>
        <v/>
      </c>
      <c r="DC173" s="370" t="str">
        <f ca="1">+IF(OFFSET('Sanitation Data'!$G$31,0,10*ROW('Sanitation Data'!G167))="","",OFFSET('Sanitation Data'!$G$31,0,10*ROW('Sanitation Data'!G167)))</f>
        <v/>
      </c>
      <c r="DD173" s="370" t="str">
        <f ca="1">+IF(OFFSET('Sanitation Data'!$G$32,0,10*ROW('Sanitation Data'!G167))="","",OFFSET('Sanitation Data'!$G$32,0,10*ROW('Sanitation Data'!G167)))</f>
        <v/>
      </c>
      <c r="DE173" s="370" t="str">
        <f ca="1">+IF(OFFSET('Sanitation Data'!$H$28,0,10*ROW('Sanitation Data'!H167))="","",OFFSET('Sanitation Data'!$H$28,0,10*ROW('Sanitation Data'!H167)))</f>
        <v/>
      </c>
      <c r="DF173" s="370" t="str">
        <f ca="1">+IF(OFFSET('Sanitation Data'!$H$29,0,10*ROW('Sanitation Data'!H167))="","",OFFSET('Sanitation Data'!$H$29,0,10*ROW('Sanitation Data'!H167)))</f>
        <v/>
      </c>
      <c r="DG173" s="370" t="str">
        <f ca="1">+IF(OFFSET('Sanitation Data'!$H$30,0,10*ROW('Sanitation Data'!H167))="","",OFFSET('Sanitation Data'!$H$30,0,10*ROW('Sanitation Data'!H167)))</f>
        <v/>
      </c>
      <c r="DH173" s="370" t="str">
        <f ca="1">+IF(OFFSET('Sanitation Data'!$H$31,0,10*ROW('Sanitation Data'!H167))="","",OFFSET('Sanitation Data'!$H$31,0,10*ROW('Sanitation Data'!H167)))</f>
        <v/>
      </c>
      <c r="DI173" s="370" t="str">
        <f ca="1">+IF(OFFSET('Sanitation Data'!$H$32,0,10*ROW('Sanitation Data'!H167))="","",OFFSET('Sanitation Data'!$H$32,0,10*ROW('Sanitation Data'!H167)))</f>
        <v/>
      </c>
      <c r="DJ173" s="370" t="str">
        <f ca="1">+IF(OFFSET('Sanitation Data'!$I$28,0,10*ROW('Sanitation Data'!I167))="","",OFFSET('Sanitation Data'!$I$28,0,10*ROW('Sanitation Data'!I167)))</f>
        <v/>
      </c>
      <c r="DK173" s="370" t="str">
        <f ca="1">+IF(OFFSET('Sanitation Data'!$I$29,0,10*ROW('Sanitation Data'!I167))="","",OFFSET('Sanitation Data'!$I$29,0,10*ROW('Sanitation Data'!I167)))</f>
        <v/>
      </c>
      <c r="DL173" s="370" t="str">
        <f ca="1">+IF(OFFSET('Sanitation Data'!$I$30,0,10*ROW('Sanitation Data'!I167))="","",OFFSET('Sanitation Data'!$I$30,0,10*ROW('Sanitation Data'!I167)))</f>
        <v/>
      </c>
      <c r="DM173" s="370" t="str">
        <f ca="1">+IF(OFFSET('Sanitation Data'!$I$31,0,10*ROW('Sanitation Data'!I167))="","",OFFSET('Sanitation Data'!$I$31,0,10*ROW('Sanitation Data'!I167)))</f>
        <v/>
      </c>
      <c r="DN173" s="370" t="str">
        <f ca="1">+IF(OFFSET('Sanitation Data'!$I$32,0,10*ROW('Sanitation Data'!I167))="","",OFFSET('Sanitation Data'!$I$32,0,10*ROW('Sanitation Data'!I167)))</f>
        <v/>
      </c>
      <c r="DO173" s="370" t="str">
        <f ca="1">+IF(OFFSET('Hygiene Data'!$D$11,0,10*ROW('Hygiene Data'!D167))="","",OFFSET('Hygiene Data'!$D$11,0,10*ROW('Hygiene Data'!D167)))</f>
        <v/>
      </c>
      <c r="DP173" s="370" t="str">
        <f ca="1">+IF(OFFSET('Hygiene Data'!$D$12,0,10*ROW('Hygiene Data'!D167))="","",OFFSET('Hygiene Data'!$D$12,0,10*ROW('Hygiene Data'!D167)))</f>
        <v/>
      </c>
      <c r="DQ173" s="370" t="str">
        <f ca="1">+IF(OFFSET('Hygiene Data'!$D$13,0,10*ROW('Hygiene Data'!D167))="","",OFFSET('Hygiene Data'!$D$13,0,10*ROW('Hygiene Data'!D167)))</f>
        <v/>
      </c>
      <c r="DR173" s="370" t="str">
        <f ca="1">+IF(OFFSET('Hygiene Data'!$E$11,0,10*ROW('Hygiene Data'!E167))="","",OFFSET('Hygiene Data'!$E$11,0,10*ROW('Hygiene Data'!E167)))</f>
        <v/>
      </c>
      <c r="DS173" s="370" t="str">
        <f ca="1">+IF(OFFSET('Hygiene Data'!$E$12,0,10*ROW('Hygiene Data'!E167))="","",OFFSET('Hygiene Data'!$E$12,0,10*ROW('Hygiene Data'!E167)))</f>
        <v/>
      </c>
      <c r="DT173" s="370" t="str">
        <f ca="1">+IF(OFFSET('Hygiene Data'!$E$13,0,10*ROW('Hygiene Data'!E167))="","",OFFSET('Hygiene Data'!$E$13,0,10*ROW('Hygiene Data'!E167)))</f>
        <v/>
      </c>
      <c r="DU173" s="370" t="str">
        <f ca="1">+IF(OFFSET('Hygiene Data'!$F$11,0,10*ROW('Hygiene Data'!F167))="","",OFFSET('Hygiene Data'!$F$11,0,10*ROW('Hygiene Data'!F167)))</f>
        <v/>
      </c>
      <c r="DV173" s="370" t="str">
        <f ca="1">+IF(OFFSET('Hygiene Data'!$F$12,0,10*ROW('Hygiene Data'!F167))="","",OFFSET('Hygiene Data'!$F$12,0,10*ROW('Hygiene Data'!F167)))</f>
        <v/>
      </c>
      <c r="DW173" s="370" t="str">
        <f ca="1">+IF(OFFSET('Hygiene Data'!$F$13,0,10*ROW('Hygiene Data'!F167))="","",OFFSET('Hygiene Data'!$F$13,0,10*ROW('Hygiene Data'!F167)))</f>
        <v/>
      </c>
      <c r="DX173" s="370" t="str">
        <f ca="1">+IF(OFFSET('Hygiene Data'!$G$11,0,10*ROW('Hygiene Data'!G167))="","",OFFSET('Hygiene Data'!$G$11,0,10*ROW('Hygiene Data'!G167)))</f>
        <v/>
      </c>
      <c r="DY173" s="370" t="str">
        <f ca="1">+IF(OFFSET('Hygiene Data'!$G$12,0,10*ROW('Hygiene Data'!G167))="","",OFFSET('Hygiene Data'!$G$12,0,10*ROW('Hygiene Data'!G167)))</f>
        <v/>
      </c>
      <c r="DZ173" s="370" t="str">
        <f ca="1">+IF(OFFSET('Hygiene Data'!$G$13,0,10*ROW('Hygiene Data'!G167))="","",OFFSET('Hygiene Data'!$G$13,0,10*ROW('Hygiene Data'!G167)))</f>
        <v/>
      </c>
      <c r="EA173" s="370" t="str">
        <f ca="1">+IF(OFFSET('Hygiene Data'!$H$11,0,10*ROW('Hygiene Data'!H167))="","",OFFSET('Hygiene Data'!$H$11,0,10*ROW('Hygiene Data'!H167)))</f>
        <v/>
      </c>
      <c r="EB173" s="370" t="str">
        <f ca="1">+IF(OFFSET('Hygiene Data'!$H$12,0,10*ROW('Hygiene Data'!H167))="","",OFFSET('Hygiene Data'!$H$12,0,10*ROW('Hygiene Data'!H167)))</f>
        <v/>
      </c>
      <c r="EC173" s="370" t="str">
        <f ca="1">+IF(OFFSET('Hygiene Data'!$H$13,0,10*ROW('Hygiene Data'!H167))="","",OFFSET('Hygiene Data'!$H$13,0,10*ROW('Hygiene Data'!H167)))</f>
        <v/>
      </c>
      <c r="ED173" s="370" t="str">
        <f ca="1">+IF(OFFSET('Hygiene Data'!$I$11,0,10*ROW('Hygiene Data'!I167))="","",OFFSET('Hygiene Data'!$I$11,0,10*ROW('Hygiene Data'!I167)))</f>
        <v/>
      </c>
      <c r="EE173" s="370" t="str">
        <f ca="1">+IF(OFFSET('Hygiene Data'!$I$12,0,10*ROW('Hygiene Data'!I167))="","",OFFSET('Hygiene Data'!$I$12,0,10*ROW('Hygiene Data'!I167)))</f>
        <v/>
      </c>
      <c r="EF173" s="370" t="str">
        <f ca="1">+IF(OFFSET('Hygiene Data'!$I$13,0,10*ROW('Hygiene Data'!I167))="","",OFFSET('Hygiene Data'!$I$13,0,10*ROW('Hygiene Data'!I167)))</f>
        <v/>
      </c>
    </row>
    <row r="174" spans="1:136" x14ac:dyDescent="0.25">
      <c r="A174" s="479" t="str">
        <f ca="1">+IF(OFFSET('Water Data'!$B$2,0,10*ROW('Water Data'!E168))="","",OFFSET('Water Data'!$B$2,0,10*ROW('Water Data'!E168)))</f>
        <v/>
      </c>
      <c r="B174" s="47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6" t="str">
        <f t="shared" ca="1" si="2"/>
        <v/>
      </c>
      <c r="D174" s="50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0" t="str">
        <f ca="1">+IF(OFFSET('Water Data'!$D$27,0,10*ROW('Water Data'!D168))="","",OFFSET('Water Data'!$D$27,0,10*ROW('Water Data'!D168)))</f>
        <v/>
      </c>
      <c r="BT174" s="370" t="str">
        <f ca="1">+IF(OFFSET('Water Data'!$D$28,0,10*ROW('Water Data'!D168))="","",OFFSET('Water Data'!$D$28,0,10*ROW('Water Data'!D168)))</f>
        <v/>
      </c>
      <c r="BU174" s="370" t="str">
        <f ca="1">+IF(OFFSET('Water Data'!$D$29,0,10*ROW('Water Data'!D168))="","",OFFSET('Water Data'!$D$29,0,10*ROW('Water Data'!D168)))</f>
        <v/>
      </c>
      <c r="BV174" s="370" t="str">
        <f ca="1">+IF(OFFSET('Water Data'!$E$27,0,10*ROW('Water Data'!E168))="","",OFFSET('Water Data'!$E$27,0,10*ROW('Water Data'!E168)))</f>
        <v/>
      </c>
      <c r="BW174" s="370" t="str">
        <f ca="1">+IF(OFFSET('Water Data'!$E$28,0,10*ROW('Water Data'!E168))="","",OFFSET('Water Data'!$E$28,0,10*ROW('Water Data'!E168)))</f>
        <v/>
      </c>
      <c r="BX174" s="370" t="str">
        <f ca="1">+IF(OFFSET('Water Data'!$E$29,0,10*ROW('Water Data'!E168))="","",OFFSET('Water Data'!$E$29,0,10*ROW('Water Data'!E168)))</f>
        <v/>
      </c>
      <c r="BY174" s="370" t="str">
        <f ca="1">+IF(OFFSET('Water Data'!$F$27,0,10*ROW('Water Data'!F168))="","",OFFSET('Water Data'!$F$27,0,10*ROW('Water Data'!F168)))</f>
        <v/>
      </c>
      <c r="BZ174" s="370" t="str">
        <f ca="1">+IF(OFFSET('Water Data'!$F$28,0,10*ROW('Water Data'!F168))="","",OFFSET('Water Data'!$F$28,0,10*ROW('Water Data'!F168)))</f>
        <v/>
      </c>
      <c r="CA174" s="370" t="str">
        <f ca="1">+IF(OFFSET('Water Data'!$F$29,0,10*ROW('Water Data'!F168))="","",OFFSET('Water Data'!$F$29,0,10*ROW('Water Data'!F168)))</f>
        <v/>
      </c>
      <c r="CB174" s="370" t="str">
        <f ca="1">+IF(OFFSET('Water Data'!$G$27,0,10*ROW('Water Data'!G168))="","",OFFSET('Water Data'!$G$27,0,10*ROW('Water Data'!G168)))</f>
        <v/>
      </c>
      <c r="CC174" s="370" t="str">
        <f ca="1">+IF(OFFSET('Water Data'!$G$28,0,10*ROW('Water Data'!G168))="","",OFFSET('Water Data'!$G$28,0,10*ROW('Water Data'!G168)))</f>
        <v/>
      </c>
      <c r="CD174" s="370" t="str">
        <f ca="1">+IF(OFFSET('Water Data'!$G$29,0,10*ROW('Water Data'!G168))="","",OFFSET('Water Data'!$G$29,0,10*ROW('Water Data'!G168)))</f>
        <v/>
      </c>
      <c r="CE174" s="370" t="str">
        <f ca="1">+IF(OFFSET('Water Data'!$H$27,0,10*ROW('Water Data'!H168))="","",OFFSET('Water Data'!$H$27,0,10*ROW('Water Data'!H168)))</f>
        <v/>
      </c>
      <c r="CF174" s="370" t="str">
        <f ca="1">+IF(OFFSET('Water Data'!$H$28,0,10*ROW('Water Data'!H168))="","",OFFSET('Water Data'!$H$28,0,10*ROW('Water Data'!H168)))</f>
        <v/>
      </c>
      <c r="CG174" s="370" t="str">
        <f ca="1">+IF(OFFSET('Water Data'!$H$29,0,10*ROW('Water Data'!H168))="","",OFFSET('Water Data'!$H$29,0,10*ROW('Water Data'!H168)))</f>
        <v/>
      </c>
      <c r="CH174" s="370" t="str">
        <f ca="1">+IF(OFFSET('Water Data'!$I$27,0,10*ROW('Water Data'!I168))="","",OFFSET('Water Data'!$I$27,0,10*ROW('Water Data'!I168)))</f>
        <v/>
      </c>
      <c r="CI174" s="370" t="str">
        <f ca="1">+IF(OFFSET('Water Data'!$I$28,0,10*ROW('Water Data'!I168))="","",OFFSET('Water Data'!$I$28,0,10*ROW('Water Data'!I168)))</f>
        <v/>
      </c>
      <c r="CJ174" s="370" t="str">
        <f ca="1">+IF(OFFSET('Water Data'!$I$29,0,10*ROW('Water Data'!I168))="","",OFFSET('Water Data'!$I$29,0,10*ROW('Water Data'!I168)))</f>
        <v/>
      </c>
      <c r="CK174" s="370" t="str">
        <f ca="1">+IF(OFFSET('Sanitation Data'!$D$28,0,10*ROW('Sanitation Data'!D168))="","",OFFSET('Sanitation Data'!$D$28,0,10*ROW('Sanitation Data'!D168)))</f>
        <v/>
      </c>
      <c r="CL174" s="370" t="str">
        <f ca="1">+IF(OFFSET('Sanitation Data'!$D$29,0,10*ROW('Sanitation Data'!D168))="","",OFFSET('Sanitation Data'!$D$29,0,10*ROW('Sanitation Data'!D168)))</f>
        <v/>
      </c>
      <c r="CM174" s="370" t="str">
        <f ca="1">+IF(OFFSET('Sanitation Data'!$D$30,0,10*ROW('Sanitation Data'!D168))="","",OFFSET('Sanitation Data'!$D$30,0,10*ROW('Sanitation Data'!D168)))</f>
        <v/>
      </c>
      <c r="CN174" s="370" t="str">
        <f ca="1">+IF(OFFSET('Sanitation Data'!$D$31,0,10*ROW('Sanitation Data'!D168))="","",OFFSET('Sanitation Data'!$D$31,0,10*ROW('Sanitation Data'!D168)))</f>
        <v/>
      </c>
      <c r="CO174" s="370" t="str">
        <f ca="1">+IF(OFFSET('Sanitation Data'!$D$32,0,10*ROW('Sanitation Data'!D168))="","",OFFSET('Sanitation Data'!$D$32,0,10*ROW('Sanitation Data'!D168)))</f>
        <v/>
      </c>
      <c r="CP174" s="370" t="str">
        <f ca="1">+IF(OFFSET('Sanitation Data'!$E$28,0,10*ROW('Sanitation Data'!E168))="","",OFFSET('Sanitation Data'!$E$28,0,10*ROW('Sanitation Data'!E168)))</f>
        <v/>
      </c>
      <c r="CQ174" s="370" t="str">
        <f ca="1">+IF(OFFSET('Sanitation Data'!$E$29,0,10*ROW('Sanitation Data'!E168))="","",OFFSET('Sanitation Data'!$E$29,0,10*ROW('Sanitation Data'!E168)))</f>
        <v/>
      </c>
      <c r="CR174" s="370" t="str">
        <f ca="1">+IF(OFFSET('Sanitation Data'!$E$30,0,10*ROW('Sanitation Data'!E168))="","",OFFSET('Sanitation Data'!$E$30,0,10*ROW('Sanitation Data'!E168)))</f>
        <v/>
      </c>
      <c r="CS174" s="370" t="str">
        <f ca="1">+IF(OFFSET('Sanitation Data'!$E$31,0,10*ROW('Sanitation Data'!E168))="","",OFFSET('Sanitation Data'!$E$31,0,10*ROW('Sanitation Data'!E168)))</f>
        <v/>
      </c>
      <c r="CT174" s="370" t="str">
        <f ca="1">+IF(OFFSET('Sanitation Data'!$E$32,0,10*ROW('Sanitation Data'!E168))="","",OFFSET('Sanitation Data'!$E$32,0,10*ROW('Sanitation Data'!E168)))</f>
        <v/>
      </c>
      <c r="CU174" s="370" t="str">
        <f ca="1">+IF(OFFSET('Sanitation Data'!$F$28,0,10*ROW('Sanitation Data'!F168))="","",OFFSET('Sanitation Data'!$F$28,0,10*ROW('Sanitation Data'!F168)))</f>
        <v/>
      </c>
      <c r="CV174" s="370" t="str">
        <f ca="1">+IF(OFFSET('Sanitation Data'!$F$29,0,10*ROW('Sanitation Data'!F168))="","",OFFSET('Sanitation Data'!$F$29,0,10*ROW('Sanitation Data'!F168)))</f>
        <v/>
      </c>
      <c r="CW174" s="370" t="str">
        <f ca="1">+IF(OFFSET('Sanitation Data'!$F$30,0,10*ROW('Sanitation Data'!F168))="","",OFFSET('Sanitation Data'!$F$30,0,10*ROW('Sanitation Data'!F168)))</f>
        <v/>
      </c>
      <c r="CX174" s="370" t="str">
        <f ca="1">+IF(OFFSET('Sanitation Data'!$F$31,0,10*ROW('Sanitation Data'!F168))="","",OFFSET('Sanitation Data'!$F$31,0,10*ROW('Sanitation Data'!F168)))</f>
        <v/>
      </c>
      <c r="CY174" s="370" t="str">
        <f ca="1">+IF(OFFSET('Sanitation Data'!$F$32,0,10*ROW('Sanitation Data'!F168))="","",OFFSET('Sanitation Data'!$F$32,0,10*ROW('Sanitation Data'!F168)))</f>
        <v/>
      </c>
      <c r="CZ174" s="370" t="str">
        <f ca="1">+IF(OFFSET('Sanitation Data'!$G$28,0,10*ROW('Sanitation Data'!G168))="","",OFFSET('Sanitation Data'!$G$28,0,10*ROW('Sanitation Data'!G168)))</f>
        <v/>
      </c>
      <c r="DA174" s="370" t="str">
        <f ca="1">+IF(OFFSET('Sanitation Data'!$G$29,0,10*ROW('Sanitation Data'!G168))="","",OFFSET('Sanitation Data'!$G$29,0,10*ROW('Sanitation Data'!G168)))</f>
        <v/>
      </c>
      <c r="DB174" s="370" t="str">
        <f ca="1">+IF(OFFSET('Sanitation Data'!$G$30,0,10*ROW('Sanitation Data'!G168))="","",OFFSET('Sanitation Data'!$G$30,0,10*ROW('Sanitation Data'!G168)))</f>
        <v/>
      </c>
      <c r="DC174" s="370" t="str">
        <f ca="1">+IF(OFFSET('Sanitation Data'!$G$31,0,10*ROW('Sanitation Data'!G168))="","",OFFSET('Sanitation Data'!$G$31,0,10*ROW('Sanitation Data'!G168)))</f>
        <v/>
      </c>
      <c r="DD174" s="370" t="str">
        <f ca="1">+IF(OFFSET('Sanitation Data'!$G$32,0,10*ROW('Sanitation Data'!G168))="","",OFFSET('Sanitation Data'!$G$32,0,10*ROW('Sanitation Data'!G168)))</f>
        <v/>
      </c>
      <c r="DE174" s="370" t="str">
        <f ca="1">+IF(OFFSET('Sanitation Data'!$H$28,0,10*ROW('Sanitation Data'!H168))="","",OFFSET('Sanitation Data'!$H$28,0,10*ROW('Sanitation Data'!H168)))</f>
        <v/>
      </c>
      <c r="DF174" s="370" t="str">
        <f ca="1">+IF(OFFSET('Sanitation Data'!$H$29,0,10*ROW('Sanitation Data'!H168))="","",OFFSET('Sanitation Data'!$H$29,0,10*ROW('Sanitation Data'!H168)))</f>
        <v/>
      </c>
      <c r="DG174" s="370" t="str">
        <f ca="1">+IF(OFFSET('Sanitation Data'!$H$30,0,10*ROW('Sanitation Data'!H168))="","",OFFSET('Sanitation Data'!$H$30,0,10*ROW('Sanitation Data'!H168)))</f>
        <v/>
      </c>
      <c r="DH174" s="370" t="str">
        <f ca="1">+IF(OFFSET('Sanitation Data'!$H$31,0,10*ROW('Sanitation Data'!H168))="","",OFFSET('Sanitation Data'!$H$31,0,10*ROW('Sanitation Data'!H168)))</f>
        <v/>
      </c>
      <c r="DI174" s="370" t="str">
        <f ca="1">+IF(OFFSET('Sanitation Data'!$H$32,0,10*ROW('Sanitation Data'!H168))="","",OFFSET('Sanitation Data'!$H$32,0,10*ROW('Sanitation Data'!H168)))</f>
        <v/>
      </c>
      <c r="DJ174" s="370" t="str">
        <f ca="1">+IF(OFFSET('Sanitation Data'!$I$28,0,10*ROW('Sanitation Data'!I168))="","",OFFSET('Sanitation Data'!$I$28,0,10*ROW('Sanitation Data'!I168)))</f>
        <v/>
      </c>
      <c r="DK174" s="370" t="str">
        <f ca="1">+IF(OFFSET('Sanitation Data'!$I$29,0,10*ROW('Sanitation Data'!I168))="","",OFFSET('Sanitation Data'!$I$29,0,10*ROW('Sanitation Data'!I168)))</f>
        <v/>
      </c>
      <c r="DL174" s="370" t="str">
        <f ca="1">+IF(OFFSET('Sanitation Data'!$I$30,0,10*ROW('Sanitation Data'!I168))="","",OFFSET('Sanitation Data'!$I$30,0,10*ROW('Sanitation Data'!I168)))</f>
        <v/>
      </c>
      <c r="DM174" s="370" t="str">
        <f ca="1">+IF(OFFSET('Sanitation Data'!$I$31,0,10*ROW('Sanitation Data'!I168))="","",OFFSET('Sanitation Data'!$I$31,0,10*ROW('Sanitation Data'!I168)))</f>
        <v/>
      </c>
      <c r="DN174" s="370" t="str">
        <f ca="1">+IF(OFFSET('Sanitation Data'!$I$32,0,10*ROW('Sanitation Data'!I168))="","",OFFSET('Sanitation Data'!$I$32,0,10*ROW('Sanitation Data'!I168)))</f>
        <v/>
      </c>
      <c r="DO174" s="370" t="str">
        <f ca="1">+IF(OFFSET('Hygiene Data'!$D$11,0,10*ROW('Hygiene Data'!D168))="","",OFFSET('Hygiene Data'!$D$11,0,10*ROW('Hygiene Data'!D168)))</f>
        <v/>
      </c>
      <c r="DP174" s="370" t="str">
        <f ca="1">+IF(OFFSET('Hygiene Data'!$D$12,0,10*ROW('Hygiene Data'!D168))="","",OFFSET('Hygiene Data'!$D$12,0,10*ROW('Hygiene Data'!D168)))</f>
        <v/>
      </c>
      <c r="DQ174" s="370" t="str">
        <f ca="1">+IF(OFFSET('Hygiene Data'!$D$13,0,10*ROW('Hygiene Data'!D168))="","",OFFSET('Hygiene Data'!$D$13,0,10*ROW('Hygiene Data'!D168)))</f>
        <v/>
      </c>
      <c r="DR174" s="370" t="str">
        <f ca="1">+IF(OFFSET('Hygiene Data'!$E$11,0,10*ROW('Hygiene Data'!E168))="","",OFFSET('Hygiene Data'!$E$11,0,10*ROW('Hygiene Data'!E168)))</f>
        <v/>
      </c>
      <c r="DS174" s="370" t="str">
        <f ca="1">+IF(OFFSET('Hygiene Data'!$E$12,0,10*ROW('Hygiene Data'!E168))="","",OFFSET('Hygiene Data'!$E$12,0,10*ROW('Hygiene Data'!E168)))</f>
        <v/>
      </c>
      <c r="DT174" s="370" t="str">
        <f ca="1">+IF(OFFSET('Hygiene Data'!$E$13,0,10*ROW('Hygiene Data'!E168))="","",OFFSET('Hygiene Data'!$E$13,0,10*ROW('Hygiene Data'!E168)))</f>
        <v/>
      </c>
      <c r="DU174" s="370" t="str">
        <f ca="1">+IF(OFFSET('Hygiene Data'!$F$11,0,10*ROW('Hygiene Data'!F168))="","",OFFSET('Hygiene Data'!$F$11,0,10*ROW('Hygiene Data'!F168)))</f>
        <v/>
      </c>
      <c r="DV174" s="370" t="str">
        <f ca="1">+IF(OFFSET('Hygiene Data'!$F$12,0,10*ROW('Hygiene Data'!F168))="","",OFFSET('Hygiene Data'!$F$12,0,10*ROW('Hygiene Data'!F168)))</f>
        <v/>
      </c>
      <c r="DW174" s="370" t="str">
        <f ca="1">+IF(OFFSET('Hygiene Data'!$F$13,0,10*ROW('Hygiene Data'!F168))="","",OFFSET('Hygiene Data'!$F$13,0,10*ROW('Hygiene Data'!F168)))</f>
        <v/>
      </c>
      <c r="DX174" s="370" t="str">
        <f ca="1">+IF(OFFSET('Hygiene Data'!$G$11,0,10*ROW('Hygiene Data'!G168))="","",OFFSET('Hygiene Data'!$G$11,0,10*ROW('Hygiene Data'!G168)))</f>
        <v/>
      </c>
      <c r="DY174" s="370" t="str">
        <f ca="1">+IF(OFFSET('Hygiene Data'!$G$12,0,10*ROW('Hygiene Data'!G168))="","",OFFSET('Hygiene Data'!$G$12,0,10*ROW('Hygiene Data'!G168)))</f>
        <v/>
      </c>
      <c r="DZ174" s="370" t="str">
        <f ca="1">+IF(OFFSET('Hygiene Data'!$G$13,0,10*ROW('Hygiene Data'!G168))="","",OFFSET('Hygiene Data'!$G$13,0,10*ROW('Hygiene Data'!G168)))</f>
        <v/>
      </c>
      <c r="EA174" s="370" t="str">
        <f ca="1">+IF(OFFSET('Hygiene Data'!$H$11,0,10*ROW('Hygiene Data'!H168))="","",OFFSET('Hygiene Data'!$H$11,0,10*ROW('Hygiene Data'!H168)))</f>
        <v/>
      </c>
      <c r="EB174" s="370" t="str">
        <f ca="1">+IF(OFFSET('Hygiene Data'!$H$12,0,10*ROW('Hygiene Data'!H168))="","",OFFSET('Hygiene Data'!$H$12,0,10*ROW('Hygiene Data'!H168)))</f>
        <v/>
      </c>
      <c r="EC174" s="370" t="str">
        <f ca="1">+IF(OFFSET('Hygiene Data'!$H$13,0,10*ROW('Hygiene Data'!H168))="","",OFFSET('Hygiene Data'!$H$13,0,10*ROW('Hygiene Data'!H168)))</f>
        <v/>
      </c>
      <c r="ED174" s="370" t="str">
        <f ca="1">+IF(OFFSET('Hygiene Data'!$I$11,0,10*ROW('Hygiene Data'!I168))="","",OFFSET('Hygiene Data'!$I$11,0,10*ROW('Hygiene Data'!I168)))</f>
        <v/>
      </c>
      <c r="EE174" s="370" t="str">
        <f ca="1">+IF(OFFSET('Hygiene Data'!$I$12,0,10*ROW('Hygiene Data'!I168))="","",OFFSET('Hygiene Data'!$I$12,0,10*ROW('Hygiene Data'!I168)))</f>
        <v/>
      </c>
      <c r="EF174" s="370" t="str">
        <f ca="1">+IF(OFFSET('Hygiene Data'!$I$13,0,10*ROW('Hygiene Data'!I168))="","",OFFSET('Hygiene Data'!$I$13,0,10*ROW('Hygiene Data'!I168)))</f>
        <v/>
      </c>
    </row>
    <row r="175" spans="1:136" x14ac:dyDescent="0.25">
      <c r="A175" s="479" t="str">
        <f ca="1">+IF(OFFSET('Water Data'!$B$2,0,10*ROW('Water Data'!E169))="","",OFFSET('Water Data'!$B$2,0,10*ROW('Water Data'!E169)))</f>
        <v/>
      </c>
      <c r="B175" s="47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6" t="str">
        <f t="shared" ca="1" si="2"/>
        <v/>
      </c>
      <c r="D175" s="50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0" t="str">
        <f ca="1">+IF(OFFSET('Water Data'!$D$27,0,10*ROW('Water Data'!D169))="","",OFFSET('Water Data'!$D$27,0,10*ROW('Water Data'!D169)))</f>
        <v/>
      </c>
      <c r="BT175" s="370" t="str">
        <f ca="1">+IF(OFFSET('Water Data'!$D$28,0,10*ROW('Water Data'!D169))="","",OFFSET('Water Data'!$D$28,0,10*ROW('Water Data'!D169)))</f>
        <v/>
      </c>
      <c r="BU175" s="370" t="str">
        <f ca="1">+IF(OFFSET('Water Data'!$D$29,0,10*ROW('Water Data'!D169))="","",OFFSET('Water Data'!$D$29,0,10*ROW('Water Data'!D169)))</f>
        <v/>
      </c>
      <c r="BV175" s="370" t="str">
        <f ca="1">+IF(OFFSET('Water Data'!$E$27,0,10*ROW('Water Data'!E169))="","",OFFSET('Water Data'!$E$27,0,10*ROW('Water Data'!E169)))</f>
        <v/>
      </c>
      <c r="BW175" s="370" t="str">
        <f ca="1">+IF(OFFSET('Water Data'!$E$28,0,10*ROW('Water Data'!E169))="","",OFFSET('Water Data'!$E$28,0,10*ROW('Water Data'!E169)))</f>
        <v/>
      </c>
      <c r="BX175" s="370" t="str">
        <f ca="1">+IF(OFFSET('Water Data'!$E$29,0,10*ROW('Water Data'!E169))="","",OFFSET('Water Data'!$E$29,0,10*ROW('Water Data'!E169)))</f>
        <v/>
      </c>
      <c r="BY175" s="370" t="str">
        <f ca="1">+IF(OFFSET('Water Data'!$F$27,0,10*ROW('Water Data'!F169))="","",OFFSET('Water Data'!$F$27,0,10*ROW('Water Data'!F169)))</f>
        <v/>
      </c>
      <c r="BZ175" s="370" t="str">
        <f ca="1">+IF(OFFSET('Water Data'!$F$28,0,10*ROW('Water Data'!F169))="","",OFFSET('Water Data'!$F$28,0,10*ROW('Water Data'!F169)))</f>
        <v/>
      </c>
      <c r="CA175" s="370" t="str">
        <f ca="1">+IF(OFFSET('Water Data'!$F$29,0,10*ROW('Water Data'!F169))="","",OFFSET('Water Data'!$F$29,0,10*ROW('Water Data'!F169)))</f>
        <v/>
      </c>
      <c r="CB175" s="370" t="str">
        <f ca="1">+IF(OFFSET('Water Data'!$G$27,0,10*ROW('Water Data'!G169))="","",OFFSET('Water Data'!$G$27,0,10*ROW('Water Data'!G169)))</f>
        <v/>
      </c>
      <c r="CC175" s="370" t="str">
        <f ca="1">+IF(OFFSET('Water Data'!$G$28,0,10*ROW('Water Data'!G169))="","",OFFSET('Water Data'!$G$28,0,10*ROW('Water Data'!G169)))</f>
        <v/>
      </c>
      <c r="CD175" s="370" t="str">
        <f ca="1">+IF(OFFSET('Water Data'!$G$29,0,10*ROW('Water Data'!G169))="","",OFFSET('Water Data'!$G$29,0,10*ROW('Water Data'!G169)))</f>
        <v/>
      </c>
      <c r="CE175" s="370" t="str">
        <f ca="1">+IF(OFFSET('Water Data'!$H$27,0,10*ROW('Water Data'!H169))="","",OFFSET('Water Data'!$H$27,0,10*ROW('Water Data'!H169)))</f>
        <v/>
      </c>
      <c r="CF175" s="370" t="str">
        <f ca="1">+IF(OFFSET('Water Data'!$H$28,0,10*ROW('Water Data'!H169))="","",OFFSET('Water Data'!$H$28,0,10*ROW('Water Data'!H169)))</f>
        <v/>
      </c>
      <c r="CG175" s="370" t="str">
        <f ca="1">+IF(OFFSET('Water Data'!$H$29,0,10*ROW('Water Data'!H169))="","",OFFSET('Water Data'!$H$29,0,10*ROW('Water Data'!H169)))</f>
        <v/>
      </c>
      <c r="CH175" s="370" t="str">
        <f ca="1">+IF(OFFSET('Water Data'!$I$27,0,10*ROW('Water Data'!I169))="","",OFFSET('Water Data'!$I$27,0,10*ROW('Water Data'!I169)))</f>
        <v/>
      </c>
      <c r="CI175" s="370" t="str">
        <f ca="1">+IF(OFFSET('Water Data'!$I$28,0,10*ROW('Water Data'!I169))="","",OFFSET('Water Data'!$I$28,0,10*ROW('Water Data'!I169)))</f>
        <v/>
      </c>
      <c r="CJ175" s="370" t="str">
        <f ca="1">+IF(OFFSET('Water Data'!$I$29,0,10*ROW('Water Data'!I169))="","",OFFSET('Water Data'!$I$29,0,10*ROW('Water Data'!I169)))</f>
        <v/>
      </c>
      <c r="CK175" s="370" t="str">
        <f ca="1">+IF(OFFSET('Sanitation Data'!$D$28,0,10*ROW('Sanitation Data'!D169))="","",OFFSET('Sanitation Data'!$D$28,0,10*ROW('Sanitation Data'!D169)))</f>
        <v/>
      </c>
      <c r="CL175" s="370" t="str">
        <f ca="1">+IF(OFFSET('Sanitation Data'!$D$29,0,10*ROW('Sanitation Data'!D169))="","",OFFSET('Sanitation Data'!$D$29,0,10*ROW('Sanitation Data'!D169)))</f>
        <v/>
      </c>
      <c r="CM175" s="370" t="str">
        <f ca="1">+IF(OFFSET('Sanitation Data'!$D$30,0,10*ROW('Sanitation Data'!D169))="","",OFFSET('Sanitation Data'!$D$30,0,10*ROW('Sanitation Data'!D169)))</f>
        <v/>
      </c>
      <c r="CN175" s="370" t="str">
        <f ca="1">+IF(OFFSET('Sanitation Data'!$D$31,0,10*ROW('Sanitation Data'!D169))="","",OFFSET('Sanitation Data'!$D$31,0,10*ROW('Sanitation Data'!D169)))</f>
        <v/>
      </c>
      <c r="CO175" s="370" t="str">
        <f ca="1">+IF(OFFSET('Sanitation Data'!$D$32,0,10*ROW('Sanitation Data'!D169))="","",OFFSET('Sanitation Data'!$D$32,0,10*ROW('Sanitation Data'!D169)))</f>
        <v/>
      </c>
      <c r="CP175" s="370" t="str">
        <f ca="1">+IF(OFFSET('Sanitation Data'!$E$28,0,10*ROW('Sanitation Data'!E169))="","",OFFSET('Sanitation Data'!$E$28,0,10*ROW('Sanitation Data'!E169)))</f>
        <v/>
      </c>
      <c r="CQ175" s="370" t="str">
        <f ca="1">+IF(OFFSET('Sanitation Data'!$E$29,0,10*ROW('Sanitation Data'!E169))="","",OFFSET('Sanitation Data'!$E$29,0,10*ROW('Sanitation Data'!E169)))</f>
        <v/>
      </c>
      <c r="CR175" s="370" t="str">
        <f ca="1">+IF(OFFSET('Sanitation Data'!$E$30,0,10*ROW('Sanitation Data'!E169))="","",OFFSET('Sanitation Data'!$E$30,0,10*ROW('Sanitation Data'!E169)))</f>
        <v/>
      </c>
      <c r="CS175" s="370" t="str">
        <f ca="1">+IF(OFFSET('Sanitation Data'!$E$31,0,10*ROW('Sanitation Data'!E169))="","",OFFSET('Sanitation Data'!$E$31,0,10*ROW('Sanitation Data'!E169)))</f>
        <v/>
      </c>
      <c r="CT175" s="370" t="str">
        <f ca="1">+IF(OFFSET('Sanitation Data'!$E$32,0,10*ROW('Sanitation Data'!E169))="","",OFFSET('Sanitation Data'!$E$32,0,10*ROW('Sanitation Data'!E169)))</f>
        <v/>
      </c>
      <c r="CU175" s="370" t="str">
        <f ca="1">+IF(OFFSET('Sanitation Data'!$F$28,0,10*ROW('Sanitation Data'!F169))="","",OFFSET('Sanitation Data'!$F$28,0,10*ROW('Sanitation Data'!F169)))</f>
        <v/>
      </c>
      <c r="CV175" s="370" t="str">
        <f ca="1">+IF(OFFSET('Sanitation Data'!$F$29,0,10*ROW('Sanitation Data'!F169))="","",OFFSET('Sanitation Data'!$F$29,0,10*ROW('Sanitation Data'!F169)))</f>
        <v/>
      </c>
      <c r="CW175" s="370" t="str">
        <f ca="1">+IF(OFFSET('Sanitation Data'!$F$30,0,10*ROW('Sanitation Data'!F169))="","",OFFSET('Sanitation Data'!$F$30,0,10*ROW('Sanitation Data'!F169)))</f>
        <v/>
      </c>
      <c r="CX175" s="370" t="str">
        <f ca="1">+IF(OFFSET('Sanitation Data'!$F$31,0,10*ROW('Sanitation Data'!F169))="","",OFFSET('Sanitation Data'!$F$31,0,10*ROW('Sanitation Data'!F169)))</f>
        <v/>
      </c>
      <c r="CY175" s="370" t="str">
        <f ca="1">+IF(OFFSET('Sanitation Data'!$F$32,0,10*ROW('Sanitation Data'!F169))="","",OFFSET('Sanitation Data'!$F$32,0,10*ROW('Sanitation Data'!F169)))</f>
        <v/>
      </c>
      <c r="CZ175" s="370" t="str">
        <f ca="1">+IF(OFFSET('Sanitation Data'!$G$28,0,10*ROW('Sanitation Data'!G169))="","",OFFSET('Sanitation Data'!$G$28,0,10*ROW('Sanitation Data'!G169)))</f>
        <v/>
      </c>
      <c r="DA175" s="370" t="str">
        <f ca="1">+IF(OFFSET('Sanitation Data'!$G$29,0,10*ROW('Sanitation Data'!G169))="","",OFFSET('Sanitation Data'!$G$29,0,10*ROW('Sanitation Data'!G169)))</f>
        <v/>
      </c>
      <c r="DB175" s="370" t="str">
        <f ca="1">+IF(OFFSET('Sanitation Data'!$G$30,0,10*ROW('Sanitation Data'!G169))="","",OFFSET('Sanitation Data'!$G$30,0,10*ROW('Sanitation Data'!G169)))</f>
        <v/>
      </c>
      <c r="DC175" s="370" t="str">
        <f ca="1">+IF(OFFSET('Sanitation Data'!$G$31,0,10*ROW('Sanitation Data'!G169))="","",OFFSET('Sanitation Data'!$G$31,0,10*ROW('Sanitation Data'!G169)))</f>
        <v/>
      </c>
      <c r="DD175" s="370" t="str">
        <f ca="1">+IF(OFFSET('Sanitation Data'!$G$32,0,10*ROW('Sanitation Data'!G169))="","",OFFSET('Sanitation Data'!$G$32,0,10*ROW('Sanitation Data'!G169)))</f>
        <v/>
      </c>
      <c r="DE175" s="370" t="str">
        <f ca="1">+IF(OFFSET('Sanitation Data'!$H$28,0,10*ROW('Sanitation Data'!H169))="","",OFFSET('Sanitation Data'!$H$28,0,10*ROW('Sanitation Data'!H169)))</f>
        <v/>
      </c>
      <c r="DF175" s="370" t="str">
        <f ca="1">+IF(OFFSET('Sanitation Data'!$H$29,0,10*ROW('Sanitation Data'!H169))="","",OFFSET('Sanitation Data'!$H$29,0,10*ROW('Sanitation Data'!H169)))</f>
        <v/>
      </c>
      <c r="DG175" s="370" t="str">
        <f ca="1">+IF(OFFSET('Sanitation Data'!$H$30,0,10*ROW('Sanitation Data'!H169))="","",OFFSET('Sanitation Data'!$H$30,0,10*ROW('Sanitation Data'!H169)))</f>
        <v/>
      </c>
      <c r="DH175" s="370" t="str">
        <f ca="1">+IF(OFFSET('Sanitation Data'!$H$31,0,10*ROW('Sanitation Data'!H169))="","",OFFSET('Sanitation Data'!$H$31,0,10*ROW('Sanitation Data'!H169)))</f>
        <v/>
      </c>
      <c r="DI175" s="370" t="str">
        <f ca="1">+IF(OFFSET('Sanitation Data'!$H$32,0,10*ROW('Sanitation Data'!H169))="","",OFFSET('Sanitation Data'!$H$32,0,10*ROW('Sanitation Data'!H169)))</f>
        <v/>
      </c>
      <c r="DJ175" s="370" t="str">
        <f ca="1">+IF(OFFSET('Sanitation Data'!$I$28,0,10*ROW('Sanitation Data'!I169))="","",OFFSET('Sanitation Data'!$I$28,0,10*ROW('Sanitation Data'!I169)))</f>
        <v/>
      </c>
      <c r="DK175" s="370" t="str">
        <f ca="1">+IF(OFFSET('Sanitation Data'!$I$29,0,10*ROW('Sanitation Data'!I169))="","",OFFSET('Sanitation Data'!$I$29,0,10*ROW('Sanitation Data'!I169)))</f>
        <v/>
      </c>
      <c r="DL175" s="370" t="str">
        <f ca="1">+IF(OFFSET('Sanitation Data'!$I$30,0,10*ROW('Sanitation Data'!I169))="","",OFFSET('Sanitation Data'!$I$30,0,10*ROW('Sanitation Data'!I169)))</f>
        <v/>
      </c>
      <c r="DM175" s="370" t="str">
        <f ca="1">+IF(OFFSET('Sanitation Data'!$I$31,0,10*ROW('Sanitation Data'!I169))="","",OFFSET('Sanitation Data'!$I$31,0,10*ROW('Sanitation Data'!I169)))</f>
        <v/>
      </c>
      <c r="DN175" s="370" t="str">
        <f ca="1">+IF(OFFSET('Sanitation Data'!$I$32,0,10*ROW('Sanitation Data'!I169))="","",OFFSET('Sanitation Data'!$I$32,0,10*ROW('Sanitation Data'!I169)))</f>
        <v/>
      </c>
      <c r="DO175" s="370" t="str">
        <f ca="1">+IF(OFFSET('Hygiene Data'!$D$11,0,10*ROW('Hygiene Data'!D169))="","",OFFSET('Hygiene Data'!$D$11,0,10*ROW('Hygiene Data'!D169)))</f>
        <v/>
      </c>
      <c r="DP175" s="370" t="str">
        <f ca="1">+IF(OFFSET('Hygiene Data'!$D$12,0,10*ROW('Hygiene Data'!D169))="","",OFFSET('Hygiene Data'!$D$12,0,10*ROW('Hygiene Data'!D169)))</f>
        <v/>
      </c>
      <c r="DQ175" s="370" t="str">
        <f ca="1">+IF(OFFSET('Hygiene Data'!$D$13,0,10*ROW('Hygiene Data'!D169))="","",OFFSET('Hygiene Data'!$D$13,0,10*ROW('Hygiene Data'!D169)))</f>
        <v/>
      </c>
      <c r="DR175" s="370" t="str">
        <f ca="1">+IF(OFFSET('Hygiene Data'!$E$11,0,10*ROW('Hygiene Data'!E169))="","",OFFSET('Hygiene Data'!$E$11,0,10*ROW('Hygiene Data'!E169)))</f>
        <v/>
      </c>
      <c r="DS175" s="370" t="str">
        <f ca="1">+IF(OFFSET('Hygiene Data'!$E$12,0,10*ROW('Hygiene Data'!E169))="","",OFFSET('Hygiene Data'!$E$12,0,10*ROW('Hygiene Data'!E169)))</f>
        <v/>
      </c>
      <c r="DT175" s="370" t="str">
        <f ca="1">+IF(OFFSET('Hygiene Data'!$E$13,0,10*ROW('Hygiene Data'!E169))="","",OFFSET('Hygiene Data'!$E$13,0,10*ROW('Hygiene Data'!E169)))</f>
        <v/>
      </c>
      <c r="DU175" s="370" t="str">
        <f ca="1">+IF(OFFSET('Hygiene Data'!$F$11,0,10*ROW('Hygiene Data'!F169))="","",OFFSET('Hygiene Data'!$F$11,0,10*ROW('Hygiene Data'!F169)))</f>
        <v/>
      </c>
      <c r="DV175" s="370" t="str">
        <f ca="1">+IF(OFFSET('Hygiene Data'!$F$12,0,10*ROW('Hygiene Data'!F169))="","",OFFSET('Hygiene Data'!$F$12,0,10*ROW('Hygiene Data'!F169)))</f>
        <v/>
      </c>
      <c r="DW175" s="370" t="str">
        <f ca="1">+IF(OFFSET('Hygiene Data'!$F$13,0,10*ROW('Hygiene Data'!F169))="","",OFFSET('Hygiene Data'!$F$13,0,10*ROW('Hygiene Data'!F169)))</f>
        <v/>
      </c>
      <c r="DX175" s="370" t="str">
        <f ca="1">+IF(OFFSET('Hygiene Data'!$G$11,0,10*ROW('Hygiene Data'!G169))="","",OFFSET('Hygiene Data'!$G$11,0,10*ROW('Hygiene Data'!G169)))</f>
        <v/>
      </c>
      <c r="DY175" s="370" t="str">
        <f ca="1">+IF(OFFSET('Hygiene Data'!$G$12,0,10*ROW('Hygiene Data'!G169))="","",OFFSET('Hygiene Data'!$G$12,0,10*ROW('Hygiene Data'!G169)))</f>
        <v/>
      </c>
      <c r="DZ175" s="370" t="str">
        <f ca="1">+IF(OFFSET('Hygiene Data'!$G$13,0,10*ROW('Hygiene Data'!G169))="","",OFFSET('Hygiene Data'!$G$13,0,10*ROW('Hygiene Data'!G169)))</f>
        <v/>
      </c>
      <c r="EA175" s="370" t="str">
        <f ca="1">+IF(OFFSET('Hygiene Data'!$H$11,0,10*ROW('Hygiene Data'!H169))="","",OFFSET('Hygiene Data'!$H$11,0,10*ROW('Hygiene Data'!H169)))</f>
        <v/>
      </c>
      <c r="EB175" s="370" t="str">
        <f ca="1">+IF(OFFSET('Hygiene Data'!$H$12,0,10*ROW('Hygiene Data'!H169))="","",OFFSET('Hygiene Data'!$H$12,0,10*ROW('Hygiene Data'!H169)))</f>
        <v/>
      </c>
      <c r="EC175" s="370" t="str">
        <f ca="1">+IF(OFFSET('Hygiene Data'!$H$13,0,10*ROW('Hygiene Data'!H169))="","",OFFSET('Hygiene Data'!$H$13,0,10*ROW('Hygiene Data'!H169)))</f>
        <v/>
      </c>
      <c r="ED175" s="370" t="str">
        <f ca="1">+IF(OFFSET('Hygiene Data'!$I$11,0,10*ROW('Hygiene Data'!I169))="","",OFFSET('Hygiene Data'!$I$11,0,10*ROW('Hygiene Data'!I169)))</f>
        <v/>
      </c>
      <c r="EE175" s="370" t="str">
        <f ca="1">+IF(OFFSET('Hygiene Data'!$I$12,0,10*ROW('Hygiene Data'!I169))="","",OFFSET('Hygiene Data'!$I$12,0,10*ROW('Hygiene Data'!I169)))</f>
        <v/>
      </c>
      <c r="EF175" s="370" t="str">
        <f ca="1">+IF(OFFSET('Hygiene Data'!$I$13,0,10*ROW('Hygiene Data'!I169))="","",OFFSET('Hygiene Data'!$I$13,0,10*ROW('Hygiene Data'!I169)))</f>
        <v/>
      </c>
    </row>
    <row r="176" spans="1:136" x14ac:dyDescent="0.25">
      <c r="A176" s="479" t="str">
        <f ca="1">+IF(OFFSET('Water Data'!$B$2,0,10*ROW('Water Data'!E170))="","",OFFSET('Water Data'!$B$2,0,10*ROW('Water Data'!E170)))</f>
        <v/>
      </c>
      <c r="B176" s="47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6" t="str">
        <f t="shared" ca="1" si="2"/>
        <v/>
      </c>
      <c r="D176" s="50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0" t="str">
        <f ca="1">+IF(OFFSET('Water Data'!$D$27,0,10*ROW('Water Data'!D170))="","",OFFSET('Water Data'!$D$27,0,10*ROW('Water Data'!D170)))</f>
        <v/>
      </c>
      <c r="BT176" s="370" t="str">
        <f ca="1">+IF(OFFSET('Water Data'!$D$28,0,10*ROW('Water Data'!D170))="","",OFFSET('Water Data'!$D$28,0,10*ROW('Water Data'!D170)))</f>
        <v/>
      </c>
      <c r="BU176" s="370" t="str">
        <f ca="1">+IF(OFFSET('Water Data'!$D$29,0,10*ROW('Water Data'!D170))="","",OFFSET('Water Data'!$D$29,0,10*ROW('Water Data'!D170)))</f>
        <v/>
      </c>
      <c r="BV176" s="370" t="str">
        <f ca="1">+IF(OFFSET('Water Data'!$E$27,0,10*ROW('Water Data'!E170))="","",OFFSET('Water Data'!$E$27,0,10*ROW('Water Data'!E170)))</f>
        <v/>
      </c>
      <c r="BW176" s="370" t="str">
        <f ca="1">+IF(OFFSET('Water Data'!$E$28,0,10*ROW('Water Data'!E170))="","",OFFSET('Water Data'!$E$28,0,10*ROW('Water Data'!E170)))</f>
        <v/>
      </c>
      <c r="BX176" s="370" t="str">
        <f ca="1">+IF(OFFSET('Water Data'!$E$29,0,10*ROW('Water Data'!E170))="","",OFFSET('Water Data'!$E$29,0,10*ROW('Water Data'!E170)))</f>
        <v/>
      </c>
      <c r="BY176" s="370" t="str">
        <f ca="1">+IF(OFFSET('Water Data'!$F$27,0,10*ROW('Water Data'!F170))="","",OFFSET('Water Data'!$F$27,0,10*ROW('Water Data'!F170)))</f>
        <v/>
      </c>
      <c r="BZ176" s="370" t="str">
        <f ca="1">+IF(OFFSET('Water Data'!$F$28,0,10*ROW('Water Data'!F170))="","",OFFSET('Water Data'!$F$28,0,10*ROW('Water Data'!F170)))</f>
        <v/>
      </c>
      <c r="CA176" s="370" t="str">
        <f ca="1">+IF(OFFSET('Water Data'!$F$29,0,10*ROW('Water Data'!F170))="","",OFFSET('Water Data'!$F$29,0,10*ROW('Water Data'!F170)))</f>
        <v/>
      </c>
      <c r="CB176" s="370" t="str">
        <f ca="1">+IF(OFFSET('Water Data'!$G$27,0,10*ROW('Water Data'!G170))="","",OFFSET('Water Data'!$G$27,0,10*ROW('Water Data'!G170)))</f>
        <v/>
      </c>
      <c r="CC176" s="370" t="str">
        <f ca="1">+IF(OFFSET('Water Data'!$G$28,0,10*ROW('Water Data'!G170))="","",OFFSET('Water Data'!$G$28,0,10*ROW('Water Data'!G170)))</f>
        <v/>
      </c>
      <c r="CD176" s="370" t="str">
        <f ca="1">+IF(OFFSET('Water Data'!$G$29,0,10*ROW('Water Data'!G170))="","",OFFSET('Water Data'!$G$29,0,10*ROW('Water Data'!G170)))</f>
        <v/>
      </c>
      <c r="CE176" s="370" t="str">
        <f ca="1">+IF(OFFSET('Water Data'!$H$27,0,10*ROW('Water Data'!H170))="","",OFFSET('Water Data'!$H$27,0,10*ROW('Water Data'!H170)))</f>
        <v/>
      </c>
      <c r="CF176" s="370" t="str">
        <f ca="1">+IF(OFFSET('Water Data'!$H$28,0,10*ROW('Water Data'!H170))="","",OFFSET('Water Data'!$H$28,0,10*ROW('Water Data'!H170)))</f>
        <v/>
      </c>
      <c r="CG176" s="370" t="str">
        <f ca="1">+IF(OFFSET('Water Data'!$H$29,0,10*ROW('Water Data'!H170))="","",OFFSET('Water Data'!$H$29,0,10*ROW('Water Data'!H170)))</f>
        <v/>
      </c>
      <c r="CH176" s="370" t="str">
        <f ca="1">+IF(OFFSET('Water Data'!$I$27,0,10*ROW('Water Data'!I170))="","",OFFSET('Water Data'!$I$27,0,10*ROW('Water Data'!I170)))</f>
        <v/>
      </c>
      <c r="CI176" s="370" t="str">
        <f ca="1">+IF(OFFSET('Water Data'!$I$28,0,10*ROW('Water Data'!I170))="","",OFFSET('Water Data'!$I$28,0,10*ROW('Water Data'!I170)))</f>
        <v/>
      </c>
      <c r="CJ176" s="370" t="str">
        <f ca="1">+IF(OFFSET('Water Data'!$I$29,0,10*ROW('Water Data'!I170))="","",OFFSET('Water Data'!$I$29,0,10*ROW('Water Data'!I170)))</f>
        <v/>
      </c>
      <c r="CK176" s="370" t="str">
        <f ca="1">+IF(OFFSET('Sanitation Data'!$D$28,0,10*ROW('Sanitation Data'!D170))="","",OFFSET('Sanitation Data'!$D$28,0,10*ROW('Sanitation Data'!D170)))</f>
        <v/>
      </c>
      <c r="CL176" s="370" t="str">
        <f ca="1">+IF(OFFSET('Sanitation Data'!$D$29,0,10*ROW('Sanitation Data'!D170))="","",OFFSET('Sanitation Data'!$D$29,0,10*ROW('Sanitation Data'!D170)))</f>
        <v/>
      </c>
      <c r="CM176" s="370" t="str">
        <f ca="1">+IF(OFFSET('Sanitation Data'!$D$30,0,10*ROW('Sanitation Data'!D170))="","",OFFSET('Sanitation Data'!$D$30,0,10*ROW('Sanitation Data'!D170)))</f>
        <v/>
      </c>
      <c r="CN176" s="370" t="str">
        <f ca="1">+IF(OFFSET('Sanitation Data'!$D$31,0,10*ROW('Sanitation Data'!D170))="","",OFFSET('Sanitation Data'!$D$31,0,10*ROW('Sanitation Data'!D170)))</f>
        <v/>
      </c>
      <c r="CO176" s="370" t="str">
        <f ca="1">+IF(OFFSET('Sanitation Data'!$D$32,0,10*ROW('Sanitation Data'!D170))="","",OFFSET('Sanitation Data'!$D$32,0,10*ROW('Sanitation Data'!D170)))</f>
        <v/>
      </c>
      <c r="CP176" s="370" t="str">
        <f ca="1">+IF(OFFSET('Sanitation Data'!$E$28,0,10*ROW('Sanitation Data'!E170))="","",OFFSET('Sanitation Data'!$E$28,0,10*ROW('Sanitation Data'!E170)))</f>
        <v/>
      </c>
      <c r="CQ176" s="370" t="str">
        <f ca="1">+IF(OFFSET('Sanitation Data'!$E$29,0,10*ROW('Sanitation Data'!E170))="","",OFFSET('Sanitation Data'!$E$29,0,10*ROW('Sanitation Data'!E170)))</f>
        <v/>
      </c>
      <c r="CR176" s="370" t="str">
        <f ca="1">+IF(OFFSET('Sanitation Data'!$E$30,0,10*ROW('Sanitation Data'!E170))="","",OFFSET('Sanitation Data'!$E$30,0,10*ROW('Sanitation Data'!E170)))</f>
        <v/>
      </c>
      <c r="CS176" s="370" t="str">
        <f ca="1">+IF(OFFSET('Sanitation Data'!$E$31,0,10*ROW('Sanitation Data'!E170))="","",OFFSET('Sanitation Data'!$E$31,0,10*ROW('Sanitation Data'!E170)))</f>
        <v/>
      </c>
      <c r="CT176" s="370" t="str">
        <f ca="1">+IF(OFFSET('Sanitation Data'!$E$32,0,10*ROW('Sanitation Data'!E170))="","",OFFSET('Sanitation Data'!$E$32,0,10*ROW('Sanitation Data'!E170)))</f>
        <v/>
      </c>
      <c r="CU176" s="370" t="str">
        <f ca="1">+IF(OFFSET('Sanitation Data'!$F$28,0,10*ROW('Sanitation Data'!F170))="","",OFFSET('Sanitation Data'!$F$28,0,10*ROW('Sanitation Data'!F170)))</f>
        <v/>
      </c>
      <c r="CV176" s="370" t="str">
        <f ca="1">+IF(OFFSET('Sanitation Data'!$F$29,0,10*ROW('Sanitation Data'!F170))="","",OFFSET('Sanitation Data'!$F$29,0,10*ROW('Sanitation Data'!F170)))</f>
        <v/>
      </c>
      <c r="CW176" s="370" t="str">
        <f ca="1">+IF(OFFSET('Sanitation Data'!$F$30,0,10*ROW('Sanitation Data'!F170))="","",OFFSET('Sanitation Data'!$F$30,0,10*ROW('Sanitation Data'!F170)))</f>
        <v/>
      </c>
      <c r="CX176" s="370" t="str">
        <f ca="1">+IF(OFFSET('Sanitation Data'!$F$31,0,10*ROW('Sanitation Data'!F170))="","",OFFSET('Sanitation Data'!$F$31,0,10*ROW('Sanitation Data'!F170)))</f>
        <v/>
      </c>
      <c r="CY176" s="370" t="str">
        <f ca="1">+IF(OFFSET('Sanitation Data'!$F$32,0,10*ROW('Sanitation Data'!F170))="","",OFFSET('Sanitation Data'!$F$32,0,10*ROW('Sanitation Data'!F170)))</f>
        <v/>
      </c>
      <c r="CZ176" s="370" t="str">
        <f ca="1">+IF(OFFSET('Sanitation Data'!$G$28,0,10*ROW('Sanitation Data'!G170))="","",OFFSET('Sanitation Data'!$G$28,0,10*ROW('Sanitation Data'!G170)))</f>
        <v/>
      </c>
      <c r="DA176" s="370" t="str">
        <f ca="1">+IF(OFFSET('Sanitation Data'!$G$29,0,10*ROW('Sanitation Data'!G170))="","",OFFSET('Sanitation Data'!$G$29,0,10*ROW('Sanitation Data'!G170)))</f>
        <v/>
      </c>
      <c r="DB176" s="370" t="str">
        <f ca="1">+IF(OFFSET('Sanitation Data'!$G$30,0,10*ROW('Sanitation Data'!G170))="","",OFFSET('Sanitation Data'!$G$30,0,10*ROW('Sanitation Data'!G170)))</f>
        <v/>
      </c>
      <c r="DC176" s="370" t="str">
        <f ca="1">+IF(OFFSET('Sanitation Data'!$G$31,0,10*ROW('Sanitation Data'!G170))="","",OFFSET('Sanitation Data'!$G$31,0,10*ROW('Sanitation Data'!G170)))</f>
        <v/>
      </c>
      <c r="DD176" s="370" t="str">
        <f ca="1">+IF(OFFSET('Sanitation Data'!$G$32,0,10*ROW('Sanitation Data'!G170))="","",OFFSET('Sanitation Data'!$G$32,0,10*ROW('Sanitation Data'!G170)))</f>
        <v/>
      </c>
      <c r="DE176" s="370" t="str">
        <f ca="1">+IF(OFFSET('Sanitation Data'!$H$28,0,10*ROW('Sanitation Data'!H170))="","",OFFSET('Sanitation Data'!$H$28,0,10*ROW('Sanitation Data'!H170)))</f>
        <v/>
      </c>
      <c r="DF176" s="370" t="str">
        <f ca="1">+IF(OFFSET('Sanitation Data'!$H$29,0,10*ROW('Sanitation Data'!H170))="","",OFFSET('Sanitation Data'!$H$29,0,10*ROW('Sanitation Data'!H170)))</f>
        <v/>
      </c>
      <c r="DG176" s="370" t="str">
        <f ca="1">+IF(OFFSET('Sanitation Data'!$H$30,0,10*ROW('Sanitation Data'!H170))="","",OFFSET('Sanitation Data'!$H$30,0,10*ROW('Sanitation Data'!H170)))</f>
        <v/>
      </c>
      <c r="DH176" s="370" t="str">
        <f ca="1">+IF(OFFSET('Sanitation Data'!$H$31,0,10*ROW('Sanitation Data'!H170))="","",OFFSET('Sanitation Data'!$H$31,0,10*ROW('Sanitation Data'!H170)))</f>
        <v/>
      </c>
      <c r="DI176" s="370" t="str">
        <f ca="1">+IF(OFFSET('Sanitation Data'!$H$32,0,10*ROW('Sanitation Data'!H170))="","",OFFSET('Sanitation Data'!$H$32,0,10*ROW('Sanitation Data'!H170)))</f>
        <v/>
      </c>
      <c r="DJ176" s="370" t="str">
        <f ca="1">+IF(OFFSET('Sanitation Data'!$I$28,0,10*ROW('Sanitation Data'!I170))="","",OFFSET('Sanitation Data'!$I$28,0,10*ROW('Sanitation Data'!I170)))</f>
        <v/>
      </c>
      <c r="DK176" s="370" t="str">
        <f ca="1">+IF(OFFSET('Sanitation Data'!$I$29,0,10*ROW('Sanitation Data'!I170))="","",OFFSET('Sanitation Data'!$I$29,0,10*ROW('Sanitation Data'!I170)))</f>
        <v/>
      </c>
      <c r="DL176" s="370" t="str">
        <f ca="1">+IF(OFFSET('Sanitation Data'!$I$30,0,10*ROW('Sanitation Data'!I170))="","",OFFSET('Sanitation Data'!$I$30,0,10*ROW('Sanitation Data'!I170)))</f>
        <v/>
      </c>
      <c r="DM176" s="370" t="str">
        <f ca="1">+IF(OFFSET('Sanitation Data'!$I$31,0,10*ROW('Sanitation Data'!I170))="","",OFFSET('Sanitation Data'!$I$31,0,10*ROW('Sanitation Data'!I170)))</f>
        <v/>
      </c>
      <c r="DN176" s="370" t="str">
        <f ca="1">+IF(OFFSET('Sanitation Data'!$I$32,0,10*ROW('Sanitation Data'!I170))="","",OFFSET('Sanitation Data'!$I$32,0,10*ROW('Sanitation Data'!I170)))</f>
        <v/>
      </c>
      <c r="DO176" s="370" t="str">
        <f ca="1">+IF(OFFSET('Hygiene Data'!$D$11,0,10*ROW('Hygiene Data'!D170))="","",OFFSET('Hygiene Data'!$D$11,0,10*ROW('Hygiene Data'!D170)))</f>
        <v/>
      </c>
      <c r="DP176" s="370" t="str">
        <f ca="1">+IF(OFFSET('Hygiene Data'!$D$12,0,10*ROW('Hygiene Data'!D170))="","",OFFSET('Hygiene Data'!$D$12,0,10*ROW('Hygiene Data'!D170)))</f>
        <v/>
      </c>
      <c r="DQ176" s="370" t="str">
        <f ca="1">+IF(OFFSET('Hygiene Data'!$D$13,0,10*ROW('Hygiene Data'!D170))="","",OFFSET('Hygiene Data'!$D$13,0,10*ROW('Hygiene Data'!D170)))</f>
        <v/>
      </c>
      <c r="DR176" s="370" t="str">
        <f ca="1">+IF(OFFSET('Hygiene Data'!$E$11,0,10*ROW('Hygiene Data'!E170))="","",OFFSET('Hygiene Data'!$E$11,0,10*ROW('Hygiene Data'!E170)))</f>
        <v/>
      </c>
      <c r="DS176" s="370" t="str">
        <f ca="1">+IF(OFFSET('Hygiene Data'!$E$12,0,10*ROW('Hygiene Data'!E170))="","",OFFSET('Hygiene Data'!$E$12,0,10*ROW('Hygiene Data'!E170)))</f>
        <v/>
      </c>
      <c r="DT176" s="370" t="str">
        <f ca="1">+IF(OFFSET('Hygiene Data'!$E$13,0,10*ROW('Hygiene Data'!E170))="","",OFFSET('Hygiene Data'!$E$13,0,10*ROW('Hygiene Data'!E170)))</f>
        <v/>
      </c>
      <c r="DU176" s="370" t="str">
        <f ca="1">+IF(OFFSET('Hygiene Data'!$F$11,0,10*ROW('Hygiene Data'!F170))="","",OFFSET('Hygiene Data'!$F$11,0,10*ROW('Hygiene Data'!F170)))</f>
        <v/>
      </c>
      <c r="DV176" s="370" t="str">
        <f ca="1">+IF(OFFSET('Hygiene Data'!$F$12,0,10*ROW('Hygiene Data'!F170))="","",OFFSET('Hygiene Data'!$F$12,0,10*ROW('Hygiene Data'!F170)))</f>
        <v/>
      </c>
      <c r="DW176" s="370" t="str">
        <f ca="1">+IF(OFFSET('Hygiene Data'!$F$13,0,10*ROW('Hygiene Data'!F170))="","",OFFSET('Hygiene Data'!$F$13,0,10*ROW('Hygiene Data'!F170)))</f>
        <v/>
      </c>
      <c r="DX176" s="370" t="str">
        <f ca="1">+IF(OFFSET('Hygiene Data'!$G$11,0,10*ROW('Hygiene Data'!G170))="","",OFFSET('Hygiene Data'!$G$11,0,10*ROW('Hygiene Data'!G170)))</f>
        <v/>
      </c>
      <c r="DY176" s="370" t="str">
        <f ca="1">+IF(OFFSET('Hygiene Data'!$G$12,0,10*ROW('Hygiene Data'!G170))="","",OFFSET('Hygiene Data'!$G$12,0,10*ROW('Hygiene Data'!G170)))</f>
        <v/>
      </c>
      <c r="DZ176" s="370" t="str">
        <f ca="1">+IF(OFFSET('Hygiene Data'!$G$13,0,10*ROW('Hygiene Data'!G170))="","",OFFSET('Hygiene Data'!$G$13,0,10*ROW('Hygiene Data'!G170)))</f>
        <v/>
      </c>
      <c r="EA176" s="370" t="str">
        <f ca="1">+IF(OFFSET('Hygiene Data'!$H$11,0,10*ROW('Hygiene Data'!H170))="","",OFFSET('Hygiene Data'!$H$11,0,10*ROW('Hygiene Data'!H170)))</f>
        <v/>
      </c>
      <c r="EB176" s="370" t="str">
        <f ca="1">+IF(OFFSET('Hygiene Data'!$H$12,0,10*ROW('Hygiene Data'!H170))="","",OFFSET('Hygiene Data'!$H$12,0,10*ROW('Hygiene Data'!H170)))</f>
        <v/>
      </c>
      <c r="EC176" s="370" t="str">
        <f ca="1">+IF(OFFSET('Hygiene Data'!$H$13,0,10*ROW('Hygiene Data'!H170))="","",OFFSET('Hygiene Data'!$H$13,0,10*ROW('Hygiene Data'!H170)))</f>
        <v/>
      </c>
      <c r="ED176" s="370" t="str">
        <f ca="1">+IF(OFFSET('Hygiene Data'!$I$11,0,10*ROW('Hygiene Data'!I170))="","",OFFSET('Hygiene Data'!$I$11,0,10*ROW('Hygiene Data'!I170)))</f>
        <v/>
      </c>
      <c r="EE176" s="370" t="str">
        <f ca="1">+IF(OFFSET('Hygiene Data'!$I$12,0,10*ROW('Hygiene Data'!I170))="","",OFFSET('Hygiene Data'!$I$12,0,10*ROW('Hygiene Data'!I170)))</f>
        <v/>
      </c>
      <c r="EF176" s="370" t="str">
        <f ca="1">+IF(OFFSET('Hygiene Data'!$I$13,0,10*ROW('Hygiene Data'!I170))="","",OFFSET('Hygiene Data'!$I$13,0,10*ROW('Hygiene Data'!I170)))</f>
        <v/>
      </c>
    </row>
    <row r="177" spans="1:136" x14ac:dyDescent="0.25">
      <c r="A177" s="479" t="str">
        <f ca="1">+IF(OFFSET('Water Data'!$B$2,0,10*ROW('Water Data'!E171))="","",OFFSET('Water Data'!$B$2,0,10*ROW('Water Data'!E171)))</f>
        <v/>
      </c>
      <c r="B177" s="47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6" t="str">
        <f t="shared" ca="1" si="2"/>
        <v/>
      </c>
      <c r="D177" s="50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0" t="str">
        <f ca="1">+IF(OFFSET('Water Data'!$D$27,0,10*ROW('Water Data'!D171))="","",OFFSET('Water Data'!$D$27,0,10*ROW('Water Data'!D171)))</f>
        <v/>
      </c>
      <c r="BT177" s="370" t="str">
        <f ca="1">+IF(OFFSET('Water Data'!$D$28,0,10*ROW('Water Data'!D171))="","",OFFSET('Water Data'!$D$28,0,10*ROW('Water Data'!D171)))</f>
        <v/>
      </c>
      <c r="BU177" s="370" t="str">
        <f ca="1">+IF(OFFSET('Water Data'!$D$29,0,10*ROW('Water Data'!D171))="","",OFFSET('Water Data'!$D$29,0,10*ROW('Water Data'!D171)))</f>
        <v/>
      </c>
      <c r="BV177" s="370" t="str">
        <f ca="1">+IF(OFFSET('Water Data'!$E$27,0,10*ROW('Water Data'!E171))="","",OFFSET('Water Data'!$E$27,0,10*ROW('Water Data'!E171)))</f>
        <v/>
      </c>
      <c r="BW177" s="370" t="str">
        <f ca="1">+IF(OFFSET('Water Data'!$E$28,0,10*ROW('Water Data'!E171))="","",OFFSET('Water Data'!$E$28,0,10*ROW('Water Data'!E171)))</f>
        <v/>
      </c>
      <c r="BX177" s="370" t="str">
        <f ca="1">+IF(OFFSET('Water Data'!$E$29,0,10*ROW('Water Data'!E171))="","",OFFSET('Water Data'!$E$29,0,10*ROW('Water Data'!E171)))</f>
        <v/>
      </c>
      <c r="BY177" s="370" t="str">
        <f ca="1">+IF(OFFSET('Water Data'!$F$27,0,10*ROW('Water Data'!F171))="","",OFFSET('Water Data'!$F$27,0,10*ROW('Water Data'!F171)))</f>
        <v/>
      </c>
      <c r="BZ177" s="370" t="str">
        <f ca="1">+IF(OFFSET('Water Data'!$F$28,0,10*ROW('Water Data'!F171))="","",OFFSET('Water Data'!$F$28,0,10*ROW('Water Data'!F171)))</f>
        <v/>
      </c>
      <c r="CA177" s="370" t="str">
        <f ca="1">+IF(OFFSET('Water Data'!$F$29,0,10*ROW('Water Data'!F171))="","",OFFSET('Water Data'!$F$29,0,10*ROW('Water Data'!F171)))</f>
        <v/>
      </c>
      <c r="CB177" s="370" t="str">
        <f ca="1">+IF(OFFSET('Water Data'!$G$27,0,10*ROW('Water Data'!G171))="","",OFFSET('Water Data'!$G$27,0,10*ROW('Water Data'!G171)))</f>
        <v/>
      </c>
      <c r="CC177" s="370" t="str">
        <f ca="1">+IF(OFFSET('Water Data'!$G$28,0,10*ROW('Water Data'!G171))="","",OFFSET('Water Data'!$G$28,0,10*ROW('Water Data'!G171)))</f>
        <v/>
      </c>
      <c r="CD177" s="370" t="str">
        <f ca="1">+IF(OFFSET('Water Data'!$G$29,0,10*ROW('Water Data'!G171))="","",OFFSET('Water Data'!$G$29,0,10*ROW('Water Data'!G171)))</f>
        <v/>
      </c>
      <c r="CE177" s="370" t="str">
        <f ca="1">+IF(OFFSET('Water Data'!$H$27,0,10*ROW('Water Data'!H171))="","",OFFSET('Water Data'!$H$27,0,10*ROW('Water Data'!H171)))</f>
        <v/>
      </c>
      <c r="CF177" s="370" t="str">
        <f ca="1">+IF(OFFSET('Water Data'!$H$28,0,10*ROW('Water Data'!H171))="","",OFFSET('Water Data'!$H$28,0,10*ROW('Water Data'!H171)))</f>
        <v/>
      </c>
      <c r="CG177" s="370" t="str">
        <f ca="1">+IF(OFFSET('Water Data'!$H$29,0,10*ROW('Water Data'!H171))="","",OFFSET('Water Data'!$H$29,0,10*ROW('Water Data'!H171)))</f>
        <v/>
      </c>
      <c r="CH177" s="370" t="str">
        <f ca="1">+IF(OFFSET('Water Data'!$I$27,0,10*ROW('Water Data'!I171))="","",OFFSET('Water Data'!$I$27,0,10*ROW('Water Data'!I171)))</f>
        <v/>
      </c>
      <c r="CI177" s="370" t="str">
        <f ca="1">+IF(OFFSET('Water Data'!$I$28,0,10*ROW('Water Data'!I171))="","",OFFSET('Water Data'!$I$28,0,10*ROW('Water Data'!I171)))</f>
        <v/>
      </c>
      <c r="CJ177" s="370" t="str">
        <f ca="1">+IF(OFFSET('Water Data'!$I$29,0,10*ROW('Water Data'!I171))="","",OFFSET('Water Data'!$I$29,0,10*ROW('Water Data'!I171)))</f>
        <v/>
      </c>
      <c r="CK177" s="370" t="str">
        <f ca="1">+IF(OFFSET('Sanitation Data'!$D$28,0,10*ROW('Sanitation Data'!D171))="","",OFFSET('Sanitation Data'!$D$28,0,10*ROW('Sanitation Data'!D171)))</f>
        <v/>
      </c>
      <c r="CL177" s="370" t="str">
        <f ca="1">+IF(OFFSET('Sanitation Data'!$D$29,0,10*ROW('Sanitation Data'!D171))="","",OFFSET('Sanitation Data'!$D$29,0,10*ROW('Sanitation Data'!D171)))</f>
        <v/>
      </c>
      <c r="CM177" s="370" t="str">
        <f ca="1">+IF(OFFSET('Sanitation Data'!$D$30,0,10*ROW('Sanitation Data'!D171))="","",OFFSET('Sanitation Data'!$D$30,0,10*ROW('Sanitation Data'!D171)))</f>
        <v/>
      </c>
      <c r="CN177" s="370" t="str">
        <f ca="1">+IF(OFFSET('Sanitation Data'!$D$31,0,10*ROW('Sanitation Data'!D171))="","",OFFSET('Sanitation Data'!$D$31,0,10*ROW('Sanitation Data'!D171)))</f>
        <v/>
      </c>
      <c r="CO177" s="370" t="str">
        <f ca="1">+IF(OFFSET('Sanitation Data'!$D$32,0,10*ROW('Sanitation Data'!D171))="","",OFFSET('Sanitation Data'!$D$32,0,10*ROW('Sanitation Data'!D171)))</f>
        <v/>
      </c>
      <c r="CP177" s="370" t="str">
        <f ca="1">+IF(OFFSET('Sanitation Data'!$E$28,0,10*ROW('Sanitation Data'!E171))="","",OFFSET('Sanitation Data'!$E$28,0,10*ROW('Sanitation Data'!E171)))</f>
        <v/>
      </c>
      <c r="CQ177" s="370" t="str">
        <f ca="1">+IF(OFFSET('Sanitation Data'!$E$29,0,10*ROW('Sanitation Data'!E171))="","",OFFSET('Sanitation Data'!$E$29,0,10*ROW('Sanitation Data'!E171)))</f>
        <v/>
      </c>
      <c r="CR177" s="370" t="str">
        <f ca="1">+IF(OFFSET('Sanitation Data'!$E$30,0,10*ROW('Sanitation Data'!E171))="","",OFFSET('Sanitation Data'!$E$30,0,10*ROW('Sanitation Data'!E171)))</f>
        <v/>
      </c>
      <c r="CS177" s="370" t="str">
        <f ca="1">+IF(OFFSET('Sanitation Data'!$E$31,0,10*ROW('Sanitation Data'!E171))="","",OFFSET('Sanitation Data'!$E$31,0,10*ROW('Sanitation Data'!E171)))</f>
        <v/>
      </c>
      <c r="CT177" s="370" t="str">
        <f ca="1">+IF(OFFSET('Sanitation Data'!$E$32,0,10*ROW('Sanitation Data'!E171))="","",OFFSET('Sanitation Data'!$E$32,0,10*ROW('Sanitation Data'!E171)))</f>
        <v/>
      </c>
      <c r="CU177" s="370" t="str">
        <f ca="1">+IF(OFFSET('Sanitation Data'!$F$28,0,10*ROW('Sanitation Data'!F171))="","",OFFSET('Sanitation Data'!$F$28,0,10*ROW('Sanitation Data'!F171)))</f>
        <v/>
      </c>
      <c r="CV177" s="370" t="str">
        <f ca="1">+IF(OFFSET('Sanitation Data'!$F$29,0,10*ROW('Sanitation Data'!F171))="","",OFFSET('Sanitation Data'!$F$29,0,10*ROW('Sanitation Data'!F171)))</f>
        <v/>
      </c>
      <c r="CW177" s="370" t="str">
        <f ca="1">+IF(OFFSET('Sanitation Data'!$F$30,0,10*ROW('Sanitation Data'!F171))="","",OFFSET('Sanitation Data'!$F$30,0,10*ROW('Sanitation Data'!F171)))</f>
        <v/>
      </c>
      <c r="CX177" s="370" t="str">
        <f ca="1">+IF(OFFSET('Sanitation Data'!$F$31,0,10*ROW('Sanitation Data'!F171))="","",OFFSET('Sanitation Data'!$F$31,0,10*ROW('Sanitation Data'!F171)))</f>
        <v/>
      </c>
      <c r="CY177" s="370" t="str">
        <f ca="1">+IF(OFFSET('Sanitation Data'!$F$32,0,10*ROW('Sanitation Data'!F171))="","",OFFSET('Sanitation Data'!$F$32,0,10*ROW('Sanitation Data'!F171)))</f>
        <v/>
      </c>
      <c r="CZ177" s="370" t="str">
        <f ca="1">+IF(OFFSET('Sanitation Data'!$G$28,0,10*ROW('Sanitation Data'!G171))="","",OFFSET('Sanitation Data'!$G$28,0,10*ROW('Sanitation Data'!G171)))</f>
        <v/>
      </c>
      <c r="DA177" s="370" t="str">
        <f ca="1">+IF(OFFSET('Sanitation Data'!$G$29,0,10*ROW('Sanitation Data'!G171))="","",OFFSET('Sanitation Data'!$G$29,0,10*ROW('Sanitation Data'!G171)))</f>
        <v/>
      </c>
      <c r="DB177" s="370" t="str">
        <f ca="1">+IF(OFFSET('Sanitation Data'!$G$30,0,10*ROW('Sanitation Data'!G171))="","",OFFSET('Sanitation Data'!$G$30,0,10*ROW('Sanitation Data'!G171)))</f>
        <v/>
      </c>
      <c r="DC177" s="370" t="str">
        <f ca="1">+IF(OFFSET('Sanitation Data'!$G$31,0,10*ROW('Sanitation Data'!G171))="","",OFFSET('Sanitation Data'!$G$31,0,10*ROW('Sanitation Data'!G171)))</f>
        <v/>
      </c>
      <c r="DD177" s="370" t="str">
        <f ca="1">+IF(OFFSET('Sanitation Data'!$G$32,0,10*ROW('Sanitation Data'!G171))="","",OFFSET('Sanitation Data'!$G$32,0,10*ROW('Sanitation Data'!G171)))</f>
        <v/>
      </c>
      <c r="DE177" s="370" t="str">
        <f ca="1">+IF(OFFSET('Sanitation Data'!$H$28,0,10*ROW('Sanitation Data'!H171))="","",OFFSET('Sanitation Data'!$H$28,0,10*ROW('Sanitation Data'!H171)))</f>
        <v/>
      </c>
      <c r="DF177" s="370" t="str">
        <f ca="1">+IF(OFFSET('Sanitation Data'!$H$29,0,10*ROW('Sanitation Data'!H171))="","",OFFSET('Sanitation Data'!$H$29,0,10*ROW('Sanitation Data'!H171)))</f>
        <v/>
      </c>
      <c r="DG177" s="370" t="str">
        <f ca="1">+IF(OFFSET('Sanitation Data'!$H$30,0,10*ROW('Sanitation Data'!H171))="","",OFFSET('Sanitation Data'!$H$30,0,10*ROW('Sanitation Data'!H171)))</f>
        <v/>
      </c>
      <c r="DH177" s="370" t="str">
        <f ca="1">+IF(OFFSET('Sanitation Data'!$H$31,0,10*ROW('Sanitation Data'!H171))="","",OFFSET('Sanitation Data'!$H$31,0,10*ROW('Sanitation Data'!H171)))</f>
        <v/>
      </c>
      <c r="DI177" s="370" t="str">
        <f ca="1">+IF(OFFSET('Sanitation Data'!$H$32,0,10*ROW('Sanitation Data'!H171))="","",OFFSET('Sanitation Data'!$H$32,0,10*ROW('Sanitation Data'!H171)))</f>
        <v/>
      </c>
      <c r="DJ177" s="370" t="str">
        <f ca="1">+IF(OFFSET('Sanitation Data'!$I$28,0,10*ROW('Sanitation Data'!I171))="","",OFFSET('Sanitation Data'!$I$28,0,10*ROW('Sanitation Data'!I171)))</f>
        <v/>
      </c>
      <c r="DK177" s="370" t="str">
        <f ca="1">+IF(OFFSET('Sanitation Data'!$I$29,0,10*ROW('Sanitation Data'!I171))="","",OFFSET('Sanitation Data'!$I$29,0,10*ROW('Sanitation Data'!I171)))</f>
        <v/>
      </c>
      <c r="DL177" s="370" t="str">
        <f ca="1">+IF(OFFSET('Sanitation Data'!$I$30,0,10*ROW('Sanitation Data'!I171))="","",OFFSET('Sanitation Data'!$I$30,0,10*ROW('Sanitation Data'!I171)))</f>
        <v/>
      </c>
      <c r="DM177" s="370" t="str">
        <f ca="1">+IF(OFFSET('Sanitation Data'!$I$31,0,10*ROW('Sanitation Data'!I171))="","",OFFSET('Sanitation Data'!$I$31,0,10*ROW('Sanitation Data'!I171)))</f>
        <v/>
      </c>
      <c r="DN177" s="370" t="str">
        <f ca="1">+IF(OFFSET('Sanitation Data'!$I$32,0,10*ROW('Sanitation Data'!I171))="","",OFFSET('Sanitation Data'!$I$32,0,10*ROW('Sanitation Data'!I171)))</f>
        <v/>
      </c>
      <c r="DO177" s="370" t="str">
        <f ca="1">+IF(OFFSET('Hygiene Data'!$D$11,0,10*ROW('Hygiene Data'!D171))="","",OFFSET('Hygiene Data'!$D$11,0,10*ROW('Hygiene Data'!D171)))</f>
        <v/>
      </c>
      <c r="DP177" s="370" t="str">
        <f ca="1">+IF(OFFSET('Hygiene Data'!$D$12,0,10*ROW('Hygiene Data'!D171))="","",OFFSET('Hygiene Data'!$D$12,0,10*ROW('Hygiene Data'!D171)))</f>
        <v/>
      </c>
      <c r="DQ177" s="370" t="str">
        <f ca="1">+IF(OFFSET('Hygiene Data'!$D$13,0,10*ROW('Hygiene Data'!D171))="","",OFFSET('Hygiene Data'!$D$13,0,10*ROW('Hygiene Data'!D171)))</f>
        <v/>
      </c>
      <c r="DR177" s="370" t="str">
        <f ca="1">+IF(OFFSET('Hygiene Data'!$E$11,0,10*ROW('Hygiene Data'!E171))="","",OFFSET('Hygiene Data'!$E$11,0,10*ROW('Hygiene Data'!E171)))</f>
        <v/>
      </c>
      <c r="DS177" s="370" t="str">
        <f ca="1">+IF(OFFSET('Hygiene Data'!$E$12,0,10*ROW('Hygiene Data'!E171))="","",OFFSET('Hygiene Data'!$E$12,0,10*ROW('Hygiene Data'!E171)))</f>
        <v/>
      </c>
      <c r="DT177" s="370" t="str">
        <f ca="1">+IF(OFFSET('Hygiene Data'!$E$13,0,10*ROW('Hygiene Data'!E171))="","",OFFSET('Hygiene Data'!$E$13,0,10*ROW('Hygiene Data'!E171)))</f>
        <v/>
      </c>
      <c r="DU177" s="370" t="str">
        <f ca="1">+IF(OFFSET('Hygiene Data'!$F$11,0,10*ROW('Hygiene Data'!F171))="","",OFFSET('Hygiene Data'!$F$11,0,10*ROW('Hygiene Data'!F171)))</f>
        <v/>
      </c>
      <c r="DV177" s="370" t="str">
        <f ca="1">+IF(OFFSET('Hygiene Data'!$F$12,0,10*ROW('Hygiene Data'!F171))="","",OFFSET('Hygiene Data'!$F$12,0,10*ROW('Hygiene Data'!F171)))</f>
        <v/>
      </c>
      <c r="DW177" s="370" t="str">
        <f ca="1">+IF(OFFSET('Hygiene Data'!$F$13,0,10*ROW('Hygiene Data'!F171))="","",OFFSET('Hygiene Data'!$F$13,0,10*ROW('Hygiene Data'!F171)))</f>
        <v/>
      </c>
      <c r="DX177" s="370" t="str">
        <f ca="1">+IF(OFFSET('Hygiene Data'!$G$11,0,10*ROW('Hygiene Data'!G171))="","",OFFSET('Hygiene Data'!$G$11,0,10*ROW('Hygiene Data'!G171)))</f>
        <v/>
      </c>
      <c r="DY177" s="370" t="str">
        <f ca="1">+IF(OFFSET('Hygiene Data'!$G$12,0,10*ROW('Hygiene Data'!G171))="","",OFFSET('Hygiene Data'!$G$12,0,10*ROW('Hygiene Data'!G171)))</f>
        <v/>
      </c>
      <c r="DZ177" s="370" t="str">
        <f ca="1">+IF(OFFSET('Hygiene Data'!$G$13,0,10*ROW('Hygiene Data'!G171))="","",OFFSET('Hygiene Data'!$G$13,0,10*ROW('Hygiene Data'!G171)))</f>
        <v/>
      </c>
      <c r="EA177" s="370" t="str">
        <f ca="1">+IF(OFFSET('Hygiene Data'!$H$11,0,10*ROW('Hygiene Data'!H171))="","",OFFSET('Hygiene Data'!$H$11,0,10*ROW('Hygiene Data'!H171)))</f>
        <v/>
      </c>
      <c r="EB177" s="370" t="str">
        <f ca="1">+IF(OFFSET('Hygiene Data'!$H$12,0,10*ROW('Hygiene Data'!H171))="","",OFFSET('Hygiene Data'!$H$12,0,10*ROW('Hygiene Data'!H171)))</f>
        <v/>
      </c>
      <c r="EC177" s="370" t="str">
        <f ca="1">+IF(OFFSET('Hygiene Data'!$H$13,0,10*ROW('Hygiene Data'!H171))="","",OFFSET('Hygiene Data'!$H$13,0,10*ROW('Hygiene Data'!H171)))</f>
        <v/>
      </c>
      <c r="ED177" s="370" t="str">
        <f ca="1">+IF(OFFSET('Hygiene Data'!$I$11,0,10*ROW('Hygiene Data'!I171))="","",OFFSET('Hygiene Data'!$I$11,0,10*ROW('Hygiene Data'!I171)))</f>
        <v/>
      </c>
      <c r="EE177" s="370" t="str">
        <f ca="1">+IF(OFFSET('Hygiene Data'!$I$12,0,10*ROW('Hygiene Data'!I171))="","",OFFSET('Hygiene Data'!$I$12,0,10*ROW('Hygiene Data'!I171)))</f>
        <v/>
      </c>
      <c r="EF177" s="370" t="str">
        <f ca="1">+IF(OFFSET('Hygiene Data'!$I$13,0,10*ROW('Hygiene Data'!I171))="","",OFFSET('Hygiene Data'!$I$13,0,10*ROW('Hygiene Data'!I171)))</f>
        <v/>
      </c>
    </row>
    <row r="178" spans="1:136" x14ac:dyDescent="0.25">
      <c r="A178" s="479" t="str">
        <f ca="1">+IF(OFFSET('Water Data'!$B$2,0,10*ROW('Water Data'!E172))="","",OFFSET('Water Data'!$B$2,0,10*ROW('Water Data'!E172)))</f>
        <v/>
      </c>
      <c r="B178" s="47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6" t="str">
        <f t="shared" ca="1" si="2"/>
        <v/>
      </c>
      <c r="D178" s="50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0" t="str">
        <f ca="1">+IF(OFFSET('Water Data'!$D$27,0,10*ROW('Water Data'!D172))="","",OFFSET('Water Data'!$D$27,0,10*ROW('Water Data'!D172)))</f>
        <v/>
      </c>
      <c r="BT178" s="370" t="str">
        <f ca="1">+IF(OFFSET('Water Data'!$D$28,0,10*ROW('Water Data'!D172))="","",OFFSET('Water Data'!$D$28,0,10*ROW('Water Data'!D172)))</f>
        <v/>
      </c>
      <c r="BU178" s="370" t="str">
        <f ca="1">+IF(OFFSET('Water Data'!$D$29,0,10*ROW('Water Data'!D172))="","",OFFSET('Water Data'!$D$29,0,10*ROW('Water Data'!D172)))</f>
        <v/>
      </c>
      <c r="BV178" s="370" t="str">
        <f ca="1">+IF(OFFSET('Water Data'!$E$27,0,10*ROW('Water Data'!E172))="","",OFFSET('Water Data'!$E$27,0,10*ROW('Water Data'!E172)))</f>
        <v/>
      </c>
      <c r="BW178" s="370" t="str">
        <f ca="1">+IF(OFFSET('Water Data'!$E$28,0,10*ROW('Water Data'!E172))="","",OFFSET('Water Data'!$E$28,0,10*ROW('Water Data'!E172)))</f>
        <v/>
      </c>
      <c r="BX178" s="370" t="str">
        <f ca="1">+IF(OFFSET('Water Data'!$E$29,0,10*ROW('Water Data'!E172))="","",OFFSET('Water Data'!$E$29,0,10*ROW('Water Data'!E172)))</f>
        <v/>
      </c>
      <c r="BY178" s="370" t="str">
        <f ca="1">+IF(OFFSET('Water Data'!$F$27,0,10*ROW('Water Data'!F172))="","",OFFSET('Water Data'!$F$27,0,10*ROW('Water Data'!F172)))</f>
        <v/>
      </c>
      <c r="BZ178" s="370" t="str">
        <f ca="1">+IF(OFFSET('Water Data'!$F$28,0,10*ROW('Water Data'!F172))="","",OFFSET('Water Data'!$F$28,0,10*ROW('Water Data'!F172)))</f>
        <v/>
      </c>
      <c r="CA178" s="370" t="str">
        <f ca="1">+IF(OFFSET('Water Data'!$F$29,0,10*ROW('Water Data'!F172))="","",OFFSET('Water Data'!$F$29,0,10*ROW('Water Data'!F172)))</f>
        <v/>
      </c>
      <c r="CB178" s="370" t="str">
        <f ca="1">+IF(OFFSET('Water Data'!$G$27,0,10*ROW('Water Data'!G172))="","",OFFSET('Water Data'!$G$27,0,10*ROW('Water Data'!G172)))</f>
        <v/>
      </c>
      <c r="CC178" s="370" t="str">
        <f ca="1">+IF(OFFSET('Water Data'!$G$28,0,10*ROW('Water Data'!G172))="","",OFFSET('Water Data'!$G$28,0,10*ROW('Water Data'!G172)))</f>
        <v/>
      </c>
      <c r="CD178" s="370" t="str">
        <f ca="1">+IF(OFFSET('Water Data'!$G$29,0,10*ROW('Water Data'!G172))="","",OFFSET('Water Data'!$G$29,0,10*ROW('Water Data'!G172)))</f>
        <v/>
      </c>
      <c r="CE178" s="370" t="str">
        <f ca="1">+IF(OFFSET('Water Data'!$H$27,0,10*ROW('Water Data'!H172))="","",OFFSET('Water Data'!$H$27,0,10*ROW('Water Data'!H172)))</f>
        <v/>
      </c>
      <c r="CF178" s="370" t="str">
        <f ca="1">+IF(OFFSET('Water Data'!$H$28,0,10*ROW('Water Data'!H172))="","",OFFSET('Water Data'!$H$28,0,10*ROW('Water Data'!H172)))</f>
        <v/>
      </c>
      <c r="CG178" s="370" t="str">
        <f ca="1">+IF(OFFSET('Water Data'!$H$29,0,10*ROW('Water Data'!H172))="","",OFFSET('Water Data'!$H$29,0,10*ROW('Water Data'!H172)))</f>
        <v/>
      </c>
      <c r="CH178" s="370" t="str">
        <f ca="1">+IF(OFFSET('Water Data'!$I$27,0,10*ROW('Water Data'!I172))="","",OFFSET('Water Data'!$I$27,0,10*ROW('Water Data'!I172)))</f>
        <v/>
      </c>
      <c r="CI178" s="370" t="str">
        <f ca="1">+IF(OFFSET('Water Data'!$I$28,0,10*ROW('Water Data'!I172))="","",OFFSET('Water Data'!$I$28,0,10*ROW('Water Data'!I172)))</f>
        <v/>
      </c>
      <c r="CJ178" s="370" t="str">
        <f ca="1">+IF(OFFSET('Water Data'!$I$29,0,10*ROW('Water Data'!I172))="","",OFFSET('Water Data'!$I$29,0,10*ROW('Water Data'!I172)))</f>
        <v/>
      </c>
      <c r="CK178" s="370" t="str">
        <f ca="1">+IF(OFFSET('Sanitation Data'!$D$28,0,10*ROW('Sanitation Data'!D172))="","",OFFSET('Sanitation Data'!$D$28,0,10*ROW('Sanitation Data'!D172)))</f>
        <v/>
      </c>
      <c r="CL178" s="370" t="str">
        <f ca="1">+IF(OFFSET('Sanitation Data'!$D$29,0,10*ROW('Sanitation Data'!D172))="","",OFFSET('Sanitation Data'!$D$29,0,10*ROW('Sanitation Data'!D172)))</f>
        <v/>
      </c>
      <c r="CM178" s="370" t="str">
        <f ca="1">+IF(OFFSET('Sanitation Data'!$D$30,0,10*ROW('Sanitation Data'!D172))="","",OFFSET('Sanitation Data'!$D$30,0,10*ROW('Sanitation Data'!D172)))</f>
        <v/>
      </c>
      <c r="CN178" s="370" t="str">
        <f ca="1">+IF(OFFSET('Sanitation Data'!$D$31,0,10*ROW('Sanitation Data'!D172))="","",OFFSET('Sanitation Data'!$D$31,0,10*ROW('Sanitation Data'!D172)))</f>
        <v/>
      </c>
      <c r="CO178" s="370" t="str">
        <f ca="1">+IF(OFFSET('Sanitation Data'!$D$32,0,10*ROW('Sanitation Data'!D172))="","",OFFSET('Sanitation Data'!$D$32,0,10*ROW('Sanitation Data'!D172)))</f>
        <v/>
      </c>
      <c r="CP178" s="370" t="str">
        <f ca="1">+IF(OFFSET('Sanitation Data'!$E$28,0,10*ROW('Sanitation Data'!E172))="","",OFFSET('Sanitation Data'!$E$28,0,10*ROW('Sanitation Data'!E172)))</f>
        <v/>
      </c>
      <c r="CQ178" s="370" t="str">
        <f ca="1">+IF(OFFSET('Sanitation Data'!$E$29,0,10*ROW('Sanitation Data'!E172))="","",OFFSET('Sanitation Data'!$E$29,0,10*ROW('Sanitation Data'!E172)))</f>
        <v/>
      </c>
      <c r="CR178" s="370" t="str">
        <f ca="1">+IF(OFFSET('Sanitation Data'!$E$30,0,10*ROW('Sanitation Data'!E172))="","",OFFSET('Sanitation Data'!$E$30,0,10*ROW('Sanitation Data'!E172)))</f>
        <v/>
      </c>
      <c r="CS178" s="370" t="str">
        <f ca="1">+IF(OFFSET('Sanitation Data'!$E$31,0,10*ROW('Sanitation Data'!E172))="","",OFFSET('Sanitation Data'!$E$31,0,10*ROW('Sanitation Data'!E172)))</f>
        <v/>
      </c>
      <c r="CT178" s="370" t="str">
        <f ca="1">+IF(OFFSET('Sanitation Data'!$E$32,0,10*ROW('Sanitation Data'!E172))="","",OFFSET('Sanitation Data'!$E$32,0,10*ROW('Sanitation Data'!E172)))</f>
        <v/>
      </c>
      <c r="CU178" s="370" t="str">
        <f ca="1">+IF(OFFSET('Sanitation Data'!$F$28,0,10*ROW('Sanitation Data'!F172))="","",OFFSET('Sanitation Data'!$F$28,0,10*ROW('Sanitation Data'!F172)))</f>
        <v/>
      </c>
      <c r="CV178" s="370" t="str">
        <f ca="1">+IF(OFFSET('Sanitation Data'!$F$29,0,10*ROW('Sanitation Data'!F172))="","",OFFSET('Sanitation Data'!$F$29,0,10*ROW('Sanitation Data'!F172)))</f>
        <v/>
      </c>
      <c r="CW178" s="370" t="str">
        <f ca="1">+IF(OFFSET('Sanitation Data'!$F$30,0,10*ROW('Sanitation Data'!F172))="","",OFFSET('Sanitation Data'!$F$30,0,10*ROW('Sanitation Data'!F172)))</f>
        <v/>
      </c>
      <c r="CX178" s="370" t="str">
        <f ca="1">+IF(OFFSET('Sanitation Data'!$F$31,0,10*ROW('Sanitation Data'!F172))="","",OFFSET('Sanitation Data'!$F$31,0,10*ROW('Sanitation Data'!F172)))</f>
        <v/>
      </c>
      <c r="CY178" s="370" t="str">
        <f ca="1">+IF(OFFSET('Sanitation Data'!$F$32,0,10*ROW('Sanitation Data'!F172))="","",OFFSET('Sanitation Data'!$F$32,0,10*ROW('Sanitation Data'!F172)))</f>
        <v/>
      </c>
      <c r="CZ178" s="370" t="str">
        <f ca="1">+IF(OFFSET('Sanitation Data'!$G$28,0,10*ROW('Sanitation Data'!G172))="","",OFFSET('Sanitation Data'!$G$28,0,10*ROW('Sanitation Data'!G172)))</f>
        <v/>
      </c>
      <c r="DA178" s="370" t="str">
        <f ca="1">+IF(OFFSET('Sanitation Data'!$G$29,0,10*ROW('Sanitation Data'!G172))="","",OFFSET('Sanitation Data'!$G$29,0,10*ROW('Sanitation Data'!G172)))</f>
        <v/>
      </c>
      <c r="DB178" s="370" t="str">
        <f ca="1">+IF(OFFSET('Sanitation Data'!$G$30,0,10*ROW('Sanitation Data'!G172))="","",OFFSET('Sanitation Data'!$G$30,0,10*ROW('Sanitation Data'!G172)))</f>
        <v/>
      </c>
      <c r="DC178" s="370" t="str">
        <f ca="1">+IF(OFFSET('Sanitation Data'!$G$31,0,10*ROW('Sanitation Data'!G172))="","",OFFSET('Sanitation Data'!$G$31,0,10*ROW('Sanitation Data'!G172)))</f>
        <v/>
      </c>
      <c r="DD178" s="370" t="str">
        <f ca="1">+IF(OFFSET('Sanitation Data'!$G$32,0,10*ROW('Sanitation Data'!G172))="","",OFFSET('Sanitation Data'!$G$32,0,10*ROW('Sanitation Data'!G172)))</f>
        <v/>
      </c>
      <c r="DE178" s="370" t="str">
        <f ca="1">+IF(OFFSET('Sanitation Data'!$H$28,0,10*ROW('Sanitation Data'!H172))="","",OFFSET('Sanitation Data'!$H$28,0,10*ROW('Sanitation Data'!H172)))</f>
        <v/>
      </c>
      <c r="DF178" s="370" t="str">
        <f ca="1">+IF(OFFSET('Sanitation Data'!$H$29,0,10*ROW('Sanitation Data'!H172))="","",OFFSET('Sanitation Data'!$H$29,0,10*ROW('Sanitation Data'!H172)))</f>
        <v/>
      </c>
      <c r="DG178" s="370" t="str">
        <f ca="1">+IF(OFFSET('Sanitation Data'!$H$30,0,10*ROW('Sanitation Data'!H172))="","",OFFSET('Sanitation Data'!$H$30,0,10*ROW('Sanitation Data'!H172)))</f>
        <v/>
      </c>
      <c r="DH178" s="370" t="str">
        <f ca="1">+IF(OFFSET('Sanitation Data'!$H$31,0,10*ROW('Sanitation Data'!H172))="","",OFFSET('Sanitation Data'!$H$31,0,10*ROW('Sanitation Data'!H172)))</f>
        <v/>
      </c>
      <c r="DI178" s="370" t="str">
        <f ca="1">+IF(OFFSET('Sanitation Data'!$H$32,0,10*ROW('Sanitation Data'!H172))="","",OFFSET('Sanitation Data'!$H$32,0,10*ROW('Sanitation Data'!H172)))</f>
        <v/>
      </c>
      <c r="DJ178" s="370" t="str">
        <f ca="1">+IF(OFFSET('Sanitation Data'!$I$28,0,10*ROW('Sanitation Data'!I172))="","",OFFSET('Sanitation Data'!$I$28,0,10*ROW('Sanitation Data'!I172)))</f>
        <v/>
      </c>
      <c r="DK178" s="370" t="str">
        <f ca="1">+IF(OFFSET('Sanitation Data'!$I$29,0,10*ROW('Sanitation Data'!I172))="","",OFFSET('Sanitation Data'!$I$29,0,10*ROW('Sanitation Data'!I172)))</f>
        <v/>
      </c>
      <c r="DL178" s="370" t="str">
        <f ca="1">+IF(OFFSET('Sanitation Data'!$I$30,0,10*ROW('Sanitation Data'!I172))="","",OFFSET('Sanitation Data'!$I$30,0,10*ROW('Sanitation Data'!I172)))</f>
        <v/>
      </c>
      <c r="DM178" s="370" t="str">
        <f ca="1">+IF(OFFSET('Sanitation Data'!$I$31,0,10*ROW('Sanitation Data'!I172))="","",OFFSET('Sanitation Data'!$I$31,0,10*ROW('Sanitation Data'!I172)))</f>
        <v/>
      </c>
      <c r="DN178" s="370" t="str">
        <f ca="1">+IF(OFFSET('Sanitation Data'!$I$32,0,10*ROW('Sanitation Data'!I172))="","",OFFSET('Sanitation Data'!$I$32,0,10*ROW('Sanitation Data'!I172)))</f>
        <v/>
      </c>
      <c r="DO178" s="370" t="str">
        <f ca="1">+IF(OFFSET('Hygiene Data'!$D$11,0,10*ROW('Hygiene Data'!D172))="","",OFFSET('Hygiene Data'!$D$11,0,10*ROW('Hygiene Data'!D172)))</f>
        <v/>
      </c>
      <c r="DP178" s="370" t="str">
        <f ca="1">+IF(OFFSET('Hygiene Data'!$D$12,0,10*ROW('Hygiene Data'!D172))="","",OFFSET('Hygiene Data'!$D$12,0,10*ROW('Hygiene Data'!D172)))</f>
        <v/>
      </c>
      <c r="DQ178" s="370" t="str">
        <f ca="1">+IF(OFFSET('Hygiene Data'!$D$13,0,10*ROW('Hygiene Data'!D172))="","",OFFSET('Hygiene Data'!$D$13,0,10*ROW('Hygiene Data'!D172)))</f>
        <v/>
      </c>
      <c r="DR178" s="370" t="str">
        <f ca="1">+IF(OFFSET('Hygiene Data'!$E$11,0,10*ROW('Hygiene Data'!E172))="","",OFFSET('Hygiene Data'!$E$11,0,10*ROW('Hygiene Data'!E172)))</f>
        <v/>
      </c>
      <c r="DS178" s="370" t="str">
        <f ca="1">+IF(OFFSET('Hygiene Data'!$E$12,0,10*ROW('Hygiene Data'!E172))="","",OFFSET('Hygiene Data'!$E$12,0,10*ROW('Hygiene Data'!E172)))</f>
        <v/>
      </c>
      <c r="DT178" s="370" t="str">
        <f ca="1">+IF(OFFSET('Hygiene Data'!$E$13,0,10*ROW('Hygiene Data'!E172))="","",OFFSET('Hygiene Data'!$E$13,0,10*ROW('Hygiene Data'!E172)))</f>
        <v/>
      </c>
      <c r="DU178" s="370" t="str">
        <f ca="1">+IF(OFFSET('Hygiene Data'!$F$11,0,10*ROW('Hygiene Data'!F172))="","",OFFSET('Hygiene Data'!$F$11,0,10*ROW('Hygiene Data'!F172)))</f>
        <v/>
      </c>
      <c r="DV178" s="370" t="str">
        <f ca="1">+IF(OFFSET('Hygiene Data'!$F$12,0,10*ROW('Hygiene Data'!F172))="","",OFFSET('Hygiene Data'!$F$12,0,10*ROW('Hygiene Data'!F172)))</f>
        <v/>
      </c>
      <c r="DW178" s="370" t="str">
        <f ca="1">+IF(OFFSET('Hygiene Data'!$F$13,0,10*ROW('Hygiene Data'!F172))="","",OFFSET('Hygiene Data'!$F$13,0,10*ROW('Hygiene Data'!F172)))</f>
        <v/>
      </c>
      <c r="DX178" s="370" t="str">
        <f ca="1">+IF(OFFSET('Hygiene Data'!$G$11,0,10*ROW('Hygiene Data'!G172))="","",OFFSET('Hygiene Data'!$G$11,0,10*ROW('Hygiene Data'!G172)))</f>
        <v/>
      </c>
      <c r="DY178" s="370" t="str">
        <f ca="1">+IF(OFFSET('Hygiene Data'!$G$12,0,10*ROW('Hygiene Data'!G172))="","",OFFSET('Hygiene Data'!$G$12,0,10*ROW('Hygiene Data'!G172)))</f>
        <v/>
      </c>
      <c r="DZ178" s="370" t="str">
        <f ca="1">+IF(OFFSET('Hygiene Data'!$G$13,0,10*ROW('Hygiene Data'!G172))="","",OFFSET('Hygiene Data'!$G$13,0,10*ROW('Hygiene Data'!G172)))</f>
        <v/>
      </c>
      <c r="EA178" s="370" t="str">
        <f ca="1">+IF(OFFSET('Hygiene Data'!$H$11,0,10*ROW('Hygiene Data'!H172))="","",OFFSET('Hygiene Data'!$H$11,0,10*ROW('Hygiene Data'!H172)))</f>
        <v/>
      </c>
      <c r="EB178" s="370" t="str">
        <f ca="1">+IF(OFFSET('Hygiene Data'!$H$12,0,10*ROW('Hygiene Data'!H172))="","",OFFSET('Hygiene Data'!$H$12,0,10*ROW('Hygiene Data'!H172)))</f>
        <v/>
      </c>
      <c r="EC178" s="370" t="str">
        <f ca="1">+IF(OFFSET('Hygiene Data'!$H$13,0,10*ROW('Hygiene Data'!H172))="","",OFFSET('Hygiene Data'!$H$13,0,10*ROW('Hygiene Data'!H172)))</f>
        <v/>
      </c>
      <c r="ED178" s="370" t="str">
        <f ca="1">+IF(OFFSET('Hygiene Data'!$I$11,0,10*ROW('Hygiene Data'!I172))="","",OFFSET('Hygiene Data'!$I$11,0,10*ROW('Hygiene Data'!I172)))</f>
        <v/>
      </c>
      <c r="EE178" s="370" t="str">
        <f ca="1">+IF(OFFSET('Hygiene Data'!$I$12,0,10*ROW('Hygiene Data'!I172))="","",OFFSET('Hygiene Data'!$I$12,0,10*ROW('Hygiene Data'!I172)))</f>
        <v/>
      </c>
      <c r="EF178" s="370" t="str">
        <f ca="1">+IF(OFFSET('Hygiene Data'!$I$13,0,10*ROW('Hygiene Data'!I172))="","",OFFSET('Hygiene Data'!$I$13,0,10*ROW('Hygiene Data'!I172)))</f>
        <v/>
      </c>
    </row>
    <row r="179" spans="1:136" x14ac:dyDescent="0.25">
      <c r="A179" s="479" t="str">
        <f ca="1">+IF(OFFSET('Water Data'!$B$2,0,10*ROW('Water Data'!E173))="","",OFFSET('Water Data'!$B$2,0,10*ROW('Water Data'!E173)))</f>
        <v/>
      </c>
      <c r="B179" s="47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6" t="str">
        <f t="shared" ca="1" si="2"/>
        <v/>
      </c>
      <c r="D179" s="50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0" t="str">
        <f ca="1">+IF(OFFSET('Water Data'!$D$27,0,10*ROW('Water Data'!D173))="","",OFFSET('Water Data'!$D$27,0,10*ROW('Water Data'!D173)))</f>
        <v/>
      </c>
      <c r="BT179" s="370" t="str">
        <f ca="1">+IF(OFFSET('Water Data'!$D$28,0,10*ROW('Water Data'!D173))="","",OFFSET('Water Data'!$D$28,0,10*ROW('Water Data'!D173)))</f>
        <v/>
      </c>
      <c r="BU179" s="370" t="str">
        <f ca="1">+IF(OFFSET('Water Data'!$D$29,0,10*ROW('Water Data'!D173))="","",OFFSET('Water Data'!$D$29,0,10*ROW('Water Data'!D173)))</f>
        <v/>
      </c>
      <c r="BV179" s="370" t="str">
        <f ca="1">+IF(OFFSET('Water Data'!$E$27,0,10*ROW('Water Data'!E173))="","",OFFSET('Water Data'!$E$27,0,10*ROW('Water Data'!E173)))</f>
        <v/>
      </c>
      <c r="BW179" s="370" t="str">
        <f ca="1">+IF(OFFSET('Water Data'!$E$28,0,10*ROW('Water Data'!E173))="","",OFFSET('Water Data'!$E$28,0,10*ROW('Water Data'!E173)))</f>
        <v/>
      </c>
      <c r="BX179" s="370" t="str">
        <f ca="1">+IF(OFFSET('Water Data'!$E$29,0,10*ROW('Water Data'!E173))="","",OFFSET('Water Data'!$E$29,0,10*ROW('Water Data'!E173)))</f>
        <v/>
      </c>
      <c r="BY179" s="370" t="str">
        <f ca="1">+IF(OFFSET('Water Data'!$F$27,0,10*ROW('Water Data'!F173))="","",OFFSET('Water Data'!$F$27,0,10*ROW('Water Data'!F173)))</f>
        <v/>
      </c>
      <c r="BZ179" s="370" t="str">
        <f ca="1">+IF(OFFSET('Water Data'!$F$28,0,10*ROW('Water Data'!F173))="","",OFFSET('Water Data'!$F$28,0,10*ROW('Water Data'!F173)))</f>
        <v/>
      </c>
      <c r="CA179" s="370" t="str">
        <f ca="1">+IF(OFFSET('Water Data'!$F$29,0,10*ROW('Water Data'!F173))="","",OFFSET('Water Data'!$F$29,0,10*ROW('Water Data'!F173)))</f>
        <v/>
      </c>
      <c r="CB179" s="370" t="str">
        <f ca="1">+IF(OFFSET('Water Data'!$G$27,0,10*ROW('Water Data'!G173))="","",OFFSET('Water Data'!$G$27,0,10*ROW('Water Data'!G173)))</f>
        <v/>
      </c>
      <c r="CC179" s="370" t="str">
        <f ca="1">+IF(OFFSET('Water Data'!$G$28,0,10*ROW('Water Data'!G173))="","",OFFSET('Water Data'!$G$28,0,10*ROW('Water Data'!G173)))</f>
        <v/>
      </c>
      <c r="CD179" s="370" t="str">
        <f ca="1">+IF(OFFSET('Water Data'!$G$29,0,10*ROW('Water Data'!G173))="","",OFFSET('Water Data'!$G$29,0,10*ROW('Water Data'!G173)))</f>
        <v/>
      </c>
      <c r="CE179" s="370" t="str">
        <f ca="1">+IF(OFFSET('Water Data'!$H$27,0,10*ROW('Water Data'!H173))="","",OFFSET('Water Data'!$H$27,0,10*ROW('Water Data'!H173)))</f>
        <v/>
      </c>
      <c r="CF179" s="370" t="str">
        <f ca="1">+IF(OFFSET('Water Data'!$H$28,0,10*ROW('Water Data'!H173))="","",OFFSET('Water Data'!$H$28,0,10*ROW('Water Data'!H173)))</f>
        <v/>
      </c>
      <c r="CG179" s="370" t="str">
        <f ca="1">+IF(OFFSET('Water Data'!$H$29,0,10*ROW('Water Data'!H173))="","",OFFSET('Water Data'!$H$29,0,10*ROW('Water Data'!H173)))</f>
        <v/>
      </c>
      <c r="CH179" s="370" t="str">
        <f ca="1">+IF(OFFSET('Water Data'!$I$27,0,10*ROW('Water Data'!I173))="","",OFFSET('Water Data'!$I$27,0,10*ROW('Water Data'!I173)))</f>
        <v/>
      </c>
      <c r="CI179" s="370" t="str">
        <f ca="1">+IF(OFFSET('Water Data'!$I$28,0,10*ROW('Water Data'!I173))="","",OFFSET('Water Data'!$I$28,0,10*ROW('Water Data'!I173)))</f>
        <v/>
      </c>
      <c r="CJ179" s="370" t="str">
        <f ca="1">+IF(OFFSET('Water Data'!$I$29,0,10*ROW('Water Data'!I173))="","",OFFSET('Water Data'!$I$29,0,10*ROW('Water Data'!I173)))</f>
        <v/>
      </c>
      <c r="CK179" s="370" t="str">
        <f ca="1">+IF(OFFSET('Sanitation Data'!$D$28,0,10*ROW('Sanitation Data'!D173))="","",OFFSET('Sanitation Data'!$D$28,0,10*ROW('Sanitation Data'!D173)))</f>
        <v/>
      </c>
      <c r="CL179" s="370" t="str">
        <f ca="1">+IF(OFFSET('Sanitation Data'!$D$29,0,10*ROW('Sanitation Data'!D173))="","",OFFSET('Sanitation Data'!$D$29,0,10*ROW('Sanitation Data'!D173)))</f>
        <v/>
      </c>
      <c r="CM179" s="370" t="str">
        <f ca="1">+IF(OFFSET('Sanitation Data'!$D$30,0,10*ROW('Sanitation Data'!D173))="","",OFFSET('Sanitation Data'!$D$30,0,10*ROW('Sanitation Data'!D173)))</f>
        <v/>
      </c>
      <c r="CN179" s="370" t="str">
        <f ca="1">+IF(OFFSET('Sanitation Data'!$D$31,0,10*ROW('Sanitation Data'!D173))="","",OFFSET('Sanitation Data'!$D$31,0,10*ROW('Sanitation Data'!D173)))</f>
        <v/>
      </c>
      <c r="CO179" s="370" t="str">
        <f ca="1">+IF(OFFSET('Sanitation Data'!$D$32,0,10*ROW('Sanitation Data'!D173))="","",OFFSET('Sanitation Data'!$D$32,0,10*ROW('Sanitation Data'!D173)))</f>
        <v/>
      </c>
      <c r="CP179" s="370" t="str">
        <f ca="1">+IF(OFFSET('Sanitation Data'!$E$28,0,10*ROW('Sanitation Data'!E173))="","",OFFSET('Sanitation Data'!$E$28,0,10*ROW('Sanitation Data'!E173)))</f>
        <v/>
      </c>
      <c r="CQ179" s="370" t="str">
        <f ca="1">+IF(OFFSET('Sanitation Data'!$E$29,0,10*ROW('Sanitation Data'!E173))="","",OFFSET('Sanitation Data'!$E$29,0,10*ROW('Sanitation Data'!E173)))</f>
        <v/>
      </c>
      <c r="CR179" s="370" t="str">
        <f ca="1">+IF(OFFSET('Sanitation Data'!$E$30,0,10*ROW('Sanitation Data'!E173))="","",OFFSET('Sanitation Data'!$E$30,0,10*ROW('Sanitation Data'!E173)))</f>
        <v/>
      </c>
      <c r="CS179" s="370" t="str">
        <f ca="1">+IF(OFFSET('Sanitation Data'!$E$31,0,10*ROW('Sanitation Data'!E173))="","",OFFSET('Sanitation Data'!$E$31,0,10*ROW('Sanitation Data'!E173)))</f>
        <v/>
      </c>
      <c r="CT179" s="370" t="str">
        <f ca="1">+IF(OFFSET('Sanitation Data'!$E$32,0,10*ROW('Sanitation Data'!E173))="","",OFFSET('Sanitation Data'!$E$32,0,10*ROW('Sanitation Data'!E173)))</f>
        <v/>
      </c>
      <c r="CU179" s="370" t="str">
        <f ca="1">+IF(OFFSET('Sanitation Data'!$F$28,0,10*ROW('Sanitation Data'!F173))="","",OFFSET('Sanitation Data'!$F$28,0,10*ROW('Sanitation Data'!F173)))</f>
        <v/>
      </c>
      <c r="CV179" s="370" t="str">
        <f ca="1">+IF(OFFSET('Sanitation Data'!$F$29,0,10*ROW('Sanitation Data'!F173))="","",OFFSET('Sanitation Data'!$F$29,0,10*ROW('Sanitation Data'!F173)))</f>
        <v/>
      </c>
      <c r="CW179" s="370" t="str">
        <f ca="1">+IF(OFFSET('Sanitation Data'!$F$30,0,10*ROW('Sanitation Data'!F173))="","",OFFSET('Sanitation Data'!$F$30,0,10*ROW('Sanitation Data'!F173)))</f>
        <v/>
      </c>
      <c r="CX179" s="370" t="str">
        <f ca="1">+IF(OFFSET('Sanitation Data'!$F$31,0,10*ROW('Sanitation Data'!F173))="","",OFFSET('Sanitation Data'!$F$31,0,10*ROW('Sanitation Data'!F173)))</f>
        <v/>
      </c>
      <c r="CY179" s="370" t="str">
        <f ca="1">+IF(OFFSET('Sanitation Data'!$F$32,0,10*ROW('Sanitation Data'!F173))="","",OFFSET('Sanitation Data'!$F$32,0,10*ROW('Sanitation Data'!F173)))</f>
        <v/>
      </c>
      <c r="CZ179" s="370" t="str">
        <f ca="1">+IF(OFFSET('Sanitation Data'!$G$28,0,10*ROW('Sanitation Data'!G173))="","",OFFSET('Sanitation Data'!$G$28,0,10*ROW('Sanitation Data'!G173)))</f>
        <v/>
      </c>
      <c r="DA179" s="370" t="str">
        <f ca="1">+IF(OFFSET('Sanitation Data'!$G$29,0,10*ROW('Sanitation Data'!G173))="","",OFFSET('Sanitation Data'!$G$29,0,10*ROW('Sanitation Data'!G173)))</f>
        <v/>
      </c>
      <c r="DB179" s="370" t="str">
        <f ca="1">+IF(OFFSET('Sanitation Data'!$G$30,0,10*ROW('Sanitation Data'!G173))="","",OFFSET('Sanitation Data'!$G$30,0,10*ROW('Sanitation Data'!G173)))</f>
        <v/>
      </c>
      <c r="DC179" s="370" t="str">
        <f ca="1">+IF(OFFSET('Sanitation Data'!$G$31,0,10*ROW('Sanitation Data'!G173))="","",OFFSET('Sanitation Data'!$G$31,0,10*ROW('Sanitation Data'!G173)))</f>
        <v/>
      </c>
      <c r="DD179" s="370" t="str">
        <f ca="1">+IF(OFFSET('Sanitation Data'!$G$32,0,10*ROW('Sanitation Data'!G173))="","",OFFSET('Sanitation Data'!$G$32,0,10*ROW('Sanitation Data'!G173)))</f>
        <v/>
      </c>
      <c r="DE179" s="370" t="str">
        <f ca="1">+IF(OFFSET('Sanitation Data'!$H$28,0,10*ROW('Sanitation Data'!H173))="","",OFFSET('Sanitation Data'!$H$28,0,10*ROW('Sanitation Data'!H173)))</f>
        <v/>
      </c>
      <c r="DF179" s="370" t="str">
        <f ca="1">+IF(OFFSET('Sanitation Data'!$H$29,0,10*ROW('Sanitation Data'!H173))="","",OFFSET('Sanitation Data'!$H$29,0,10*ROW('Sanitation Data'!H173)))</f>
        <v/>
      </c>
      <c r="DG179" s="370" t="str">
        <f ca="1">+IF(OFFSET('Sanitation Data'!$H$30,0,10*ROW('Sanitation Data'!H173))="","",OFFSET('Sanitation Data'!$H$30,0,10*ROW('Sanitation Data'!H173)))</f>
        <v/>
      </c>
      <c r="DH179" s="370" t="str">
        <f ca="1">+IF(OFFSET('Sanitation Data'!$H$31,0,10*ROW('Sanitation Data'!H173))="","",OFFSET('Sanitation Data'!$H$31,0,10*ROW('Sanitation Data'!H173)))</f>
        <v/>
      </c>
      <c r="DI179" s="370" t="str">
        <f ca="1">+IF(OFFSET('Sanitation Data'!$H$32,0,10*ROW('Sanitation Data'!H173))="","",OFFSET('Sanitation Data'!$H$32,0,10*ROW('Sanitation Data'!H173)))</f>
        <v/>
      </c>
      <c r="DJ179" s="370" t="str">
        <f ca="1">+IF(OFFSET('Sanitation Data'!$I$28,0,10*ROW('Sanitation Data'!I173))="","",OFFSET('Sanitation Data'!$I$28,0,10*ROW('Sanitation Data'!I173)))</f>
        <v/>
      </c>
      <c r="DK179" s="370" t="str">
        <f ca="1">+IF(OFFSET('Sanitation Data'!$I$29,0,10*ROW('Sanitation Data'!I173))="","",OFFSET('Sanitation Data'!$I$29,0,10*ROW('Sanitation Data'!I173)))</f>
        <v/>
      </c>
      <c r="DL179" s="370" t="str">
        <f ca="1">+IF(OFFSET('Sanitation Data'!$I$30,0,10*ROW('Sanitation Data'!I173))="","",OFFSET('Sanitation Data'!$I$30,0,10*ROW('Sanitation Data'!I173)))</f>
        <v/>
      </c>
      <c r="DM179" s="370" t="str">
        <f ca="1">+IF(OFFSET('Sanitation Data'!$I$31,0,10*ROW('Sanitation Data'!I173))="","",OFFSET('Sanitation Data'!$I$31,0,10*ROW('Sanitation Data'!I173)))</f>
        <v/>
      </c>
      <c r="DN179" s="370" t="str">
        <f ca="1">+IF(OFFSET('Sanitation Data'!$I$32,0,10*ROW('Sanitation Data'!I173))="","",OFFSET('Sanitation Data'!$I$32,0,10*ROW('Sanitation Data'!I173)))</f>
        <v/>
      </c>
      <c r="DO179" s="370" t="str">
        <f ca="1">+IF(OFFSET('Hygiene Data'!$D$11,0,10*ROW('Hygiene Data'!D173))="","",OFFSET('Hygiene Data'!$D$11,0,10*ROW('Hygiene Data'!D173)))</f>
        <v/>
      </c>
      <c r="DP179" s="370" t="str">
        <f ca="1">+IF(OFFSET('Hygiene Data'!$D$12,0,10*ROW('Hygiene Data'!D173))="","",OFFSET('Hygiene Data'!$D$12,0,10*ROW('Hygiene Data'!D173)))</f>
        <v/>
      </c>
      <c r="DQ179" s="370" t="str">
        <f ca="1">+IF(OFFSET('Hygiene Data'!$D$13,0,10*ROW('Hygiene Data'!D173))="","",OFFSET('Hygiene Data'!$D$13,0,10*ROW('Hygiene Data'!D173)))</f>
        <v/>
      </c>
      <c r="DR179" s="370" t="str">
        <f ca="1">+IF(OFFSET('Hygiene Data'!$E$11,0,10*ROW('Hygiene Data'!E173))="","",OFFSET('Hygiene Data'!$E$11,0,10*ROW('Hygiene Data'!E173)))</f>
        <v/>
      </c>
      <c r="DS179" s="370" t="str">
        <f ca="1">+IF(OFFSET('Hygiene Data'!$E$12,0,10*ROW('Hygiene Data'!E173))="","",OFFSET('Hygiene Data'!$E$12,0,10*ROW('Hygiene Data'!E173)))</f>
        <v/>
      </c>
      <c r="DT179" s="370" t="str">
        <f ca="1">+IF(OFFSET('Hygiene Data'!$E$13,0,10*ROW('Hygiene Data'!E173))="","",OFFSET('Hygiene Data'!$E$13,0,10*ROW('Hygiene Data'!E173)))</f>
        <v/>
      </c>
      <c r="DU179" s="370" t="str">
        <f ca="1">+IF(OFFSET('Hygiene Data'!$F$11,0,10*ROW('Hygiene Data'!F173))="","",OFFSET('Hygiene Data'!$F$11,0,10*ROW('Hygiene Data'!F173)))</f>
        <v/>
      </c>
      <c r="DV179" s="370" t="str">
        <f ca="1">+IF(OFFSET('Hygiene Data'!$F$12,0,10*ROW('Hygiene Data'!F173))="","",OFFSET('Hygiene Data'!$F$12,0,10*ROW('Hygiene Data'!F173)))</f>
        <v/>
      </c>
      <c r="DW179" s="370" t="str">
        <f ca="1">+IF(OFFSET('Hygiene Data'!$F$13,0,10*ROW('Hygiene Data'!F173))="","",OFFSET('Hygiene Data'!$F$13,0,10*ROW('Hygiene Data'!F173)))</f>
        <v/>
      </c>
      <c r="DX179" s="370" t="str">
        <f ca="1">+IF(OFFSET('Hygiene Data'!$G$11,0,10*ROW('Hygiene Data'!G173))="","",OFFSET('Hygiene Data'!$G$11,0,10*ROW('Hygiene Data'!G173)))</f>
        <v/>
      </c>
      <c r="DY179" s="370" t="str">
        <f ca="1">+IF(OFFSET('Hygiene Data'!$G$12,0,10*ROW('Hygiene Data'!G173))="","",OFFSET('Hygiene Data'!$G$12,0,10*ROW('Hygiene Data'!G173)))</f>
        <v/>
      </c>
      <c r="DZ179" s="370" t="str">
        <f ca="1">+IF(OFFSET('Hygiene Data'!$G$13,0,10*ROW('Hygiene Data'!G173))="","",OFFSET('Hygiene Data'!$G$13,0,10*ROW('Hygiene Data'!G173)))</f>
        <v/>
      </c>
      <c r="EA179" s="370" t="str">
        <f ca="1">+IF(OFFSET('Hygiene Data'!$H$11,0,10*ROW('Hygiene Data'!H173))="","",OFFSET('Hygiene Data'!$H$11,0,10*ROW('Hygiene Data'!H173)))</f>
        <v/>
      </c>
      <c r="EB179" s="370" t="str">
        <f ca="1">+IF(OFFSET('Hygiene Data'!$H$12,0,10*ROW('Hygiene Data'!H173))="","",OFFSET('Hygiene Data'!$H$12,0,10*ROW('Hygiene Data'!H173)))</f>
        <v/>
      </c>
      <c r="EC179" s="370" t="str">
        <f ca="1">+IF(OFFSET('Hygiene Data'!$H$13,0,10*ROW('Hygiene Data'!H173))="","",OFFSET('Hygiene Data'!$H$13,0,10*ROW('Hygiene Data'!H173)))</f>
        <v/>
      </c>
      <c r="ED179" s="370" t="str">
        <f ca="1">+IF(OFFSET('Hygiene Data'!$I$11,0,10*ROW('Hygiene Data'!I173))="","",OFFSET('Hygiene Data'!$I$11,0,10*ROW('Hygiene Data'!I173)))</f>
        <v/>
      </c>
      <c r="EE179" s="370" t="str">
        <f ca="1">+IF(OFFSET('Hygiene Data'!$I$12,0,10*ROW('Hygiene Data'!I173))="","",OFFSET('Hygiene Data'!$I$12,0,10*ROW('Hygiene Data'!I173)))</f>
        <v/>
      </c>
      <c r="EF179" s="370" t="str">
        <f ca="1">+IF(OFFSET('Hygiene Data'!$I$13,0,10*ROW('Hygiene Data'!I173))="","",OFFSET('Hygiene Data'!$I$13,0,10*ROW('Hygiene Data'!I173)))</f>
        <v/>
      </c>
    </row>
    <row r="180" spans="1:136" x14ac:dyDescent="0.25">
      <c r="A180" s="479" t="str">
        <f ca="1">+IF(OFFSET('Water Data'!$B$2,0,10*ROW('Water Data'!E174))="","",OFFSET('Water Data'!$B$2,0,10*ROW('Water Data'!E174)))</f>
        <v/>
      </c>
      <c r="B180" s="47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6" t="str">
        <f t="shared" ca="1" si="2"/>
        <v/>
      </c>
      <c r="D180" s="50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0" t="str">
        <f ca="1">+IF(OFFSET('Water Data'!$D$27,0,10*ROW('Water Data'!D174))="","",OFFSET('Water Data'!$D$27,0,10*ROW('Water Data'!D174)))</f>
        <v/>
      </c>
      <c r="BT180" s="370" t="str">
        <f ca="1">+IF(OFFSET('Water Data'!$D$28,0,10*ROW('Water Data'!D174))="","",OFFSET('Water Data'!$D$28,0,10*ROW('Water Data'!D174)))</f>
        <v/>
      </c>
      <c r="BU180" s="370" t="str">
        <f ca="1">+IF(OFFSET('Water Data'!$D$29,0,10*ROW('Water Data'!D174))="","",OFFSET('Water Data'!$D$29,0,10*ROW('Water Data'!D174)))</f>
        <v/>
      </c>
      <c r="BV180" s="370" t="str">
        <f ca="1">+IF(OFFSET('Water Data'!$E$27,0,10*ROW('Water Data'!E174))="","",OFFSET('Water Data'!$E$27,0,10*ROW('Water Data'!E174)))</f>
        <v/>
      </c>
      <c r="BW180" s="370" t="str">
        <f ca="1">+IF(OFFSET('Water Data'!$E$28,0,10*ROW('Water Data'!E174))="","",OFFSET('Water Data'!$E$28,0,10*ROW('Water Data'!E174)))</f>
        <v/>
      </c>
      <c r="BX180" s="370" t="str">
        <f ca="1">+IF(OFFSET('Water Data'!$E$29,0,10*ROW('Water Data'!E174))="","",OFFSET('Water Data'!$E$29,0,10*ROW('Water Data'!E174)))</f>
        <v/>
      </c>
      <c r="BY180" s="370" t="str">
        <f ca="1">+IF(OFFSET('Water Data'!$F$27,0,10*ROW('Water Data'!F174))="","",OFFSET('Water Data'!$F$27,0,10*ROW('Water Data'!F174)))</f>
        <v/>
      </c>
      <c r="BZ180" s="370" t="str">
        <f ca="1">+IF(OFFSET('Water Data'!$F$28,0,10*ROW('Water Data'!F174))="","",OFFSET('Water Data'!$F$28,0,10*ROW('Water Data'!F174)))</f>
        <v/>
      </c>
      <c r="CA180" s="370" t="str">
        <f ca="1">+IF(OFFSET('Water Data'!$F$29,0,10*ROW('Water Data'!F174))="","",OFFSET('Water Data'!$F$29,0,10*ROW('Water Data'!F174)))</f>
        <v/>
      </c>
      <c r="CB180" s="370" t="str">
        <f ca="1">+IF(OFFSET('Water Data'!$G$27,0,10*ROW('Water Data'!G174))="","",OFFSET('Water Data'!$G$27,0,10*ROW('Water Data'!G174)))</f>
        <v/>
      </c>
      <c r="CC180" s="370" t="str">
        <f ca="1">+IF(OFFSET('Water Data'!$G$28,0,10*ROW('Water Data'!G174))="","",OFFSET('Water Data'!$G$28,0,10*ROW('Water Data'!G174)))</f>
        <v/>
      </c>
      <c r="CD180" s="370" t="str">
        <f ca="1">+IF(OFFSET('Water Data'!$G$29,0,10*ROW('Water Data'!G174))="","",OFFSET('Water Data'!$G$29,0,10*ROW('Water Data'!G174)))</f>
        <v/>
      </c>
      <c r="CE180" s="370" t="str">
        <f ca="1">+IF(OFFSET('Water Data'!$H$27,0,10*ROW('Water Data'!H174))="","",OFFSET('Water Data'!$H$27,0,10*ROW('Water Data'!H174)))</f>
        <v/>
      </c>
      <c r="CF180" s="370" t="str">
        <f ca="1">+IF(OFFSET('Water Data'!$H$28,0,10*ROW('Water Data'!H174))="","",OFFSET('Water Data'!$H$28,0,10*ROW('Water Data'!H174)))</f>
        <v/>
      </c>
      <c r="CG180" s="370" t="str">
        <f ca="1">+IF(OFFSET('Water Data'!$H$29,0,10*ROW('Water Data'!H174))="","",OFFSET('Water Data'!$H$29,0,10*ROW('Water Data'!H174)))</f>
        <v/>
      </c>
      <c r="CH180" s="370" t="str">
        <f ca="1">+IF(OFFSET('Water Data'!$I$27,0,10*ROW('Water Data'!I174))="","",OFFSET('Water Data'!$I$27,0,10*ROW('Water Data'!I174)))</f>
        <v/>
      </c>
      <c r="CI180" s="370" t="str">
        <f ca="1">+IF(OFFSET('Water Data'!$I$28,0,10*ROW('Water Data'!I174))="","",OFFSET('Water Data'!$I$28,0,10*ROW('Water Data'!I174)))</f>
        <v/>
      </c>
      <c r="CJ180" s="370" t="str">
        <f ca="1">+IF(OFFSET('Water Data'!$I$29,0,10*ROW('Water Data'!I174))="","",OFFSET('Water Data'!$I$29,0,10*ROW('Water Data'!I174)))</f>
        <v/>
      </c>
      <c r="CK180" s="370" t="str">
        <f ca="1">+IF(OFFSET('Sanitation Data'!$D$28,0,10*ROW('Sanitation Data'!D174))="","",OFFSET('Sanitation Data'!$D$28,0,10*ROW('Sanitation Data'!D174)))</f>
        <v/>
      </c>
      <c r="CL180" s="370" t="str">
        <f ca="1">+IF(OFFSET('Sanitation Data'!$D$29,0,10*ROW('Sanitation Data'!D174))="","",OFFSET('Sanitation Data'!$D$29,0,10*ROW('Sanitation Data'!D174)))</f>
        <v/>
      </c>
      <c r="CM180" s="370" t="str">
        <f ca="1">+IF(OFFSET('Sanitation Data'!$D$30,0,10*ROW('Sanitation Data'!D174))="","",OFFSET('Sanitation Data'!$D$30,0,10*ROW('Sanitation Data'!D174)))</f>
        <v/>
      </c>
      <c r="CN180" s="370" t="str">
        <f ca="1">+IF(OFFSET('Sanitation Data'!$D$31,0,10*ROW('Sanitation Data'!D174))="","",OFFSET('Sanitation Data'!$D$31,0,10*ROW('Sanitation Data'!D174)))</f>
        <v/>
      </c>
      <c r="CO180" s="370" t="str">
        <f ca="1">+IF(OFFSET('Sanitation Data'!$D$32,0,10*ROW('Sanitation Data'!D174))="","",OFFSET('Sanitation Data'!$D$32,0,10*ROW('Sanitation Data'!D174)))</f>
        <v/>
      </c>
      <c r="CP180" s="370" t="str">
        <f ca="1">+IF(OFFSET('Sanitation Data'!$E$28,0,10*ROW('Sanitation Data'!E174))="","",OFFSET('Sanitation Data'!$E$28,0,10*ROW('Sanitation Data'!E174)))</f>
        <v/>
      </c>
      <c r="CQ180" s="370" t="str">
        <f ca="1">+IF(OFFSET('Sanitation Data'!$E$29,0,10*ROW('Sanitation Data'!E174))="","",OFFSET('Sanitation Data'!$E$29,0,10*ROW('Sanitation Data'!E174)))</f>
        <v/>
      </c>
      <c r="CR180" s="370" t="str">
        <f ca="1">+IF(OFFSET('Sanitation Data'!$E$30,0,10*ROW('Sanitation Data'!E174))="","",OFFSET('Sanitation Data'!$E$30,0,10*ROW('Sanitation Data'!E174)))</f>
        <v/>
      </c>
      <c r="CS180" s="370" t="str">
        <f ca="1">+IF(OFFSET('Sanitation Data'!$E$31,0,10*ROW('Sanitation Data'!E174))="","",OFFSET('Sanitation Data'!$E$31,0,10*ROW('Sanitation Data'!E174)))</f>
        <v/>
      </c>
      <c r="CT180" s="370" t="str">
        <f ca="1">+IF(OFFSET('Sanitation Data'!$E$32,0,10*ROW('Sanitation Data'!E174))="","",OFFSET('Sanitation Data'!$E$32,0,10*ROW('Sanitation Data'!E174)))</f>
        <v/>
      </c>
      <c r="CU180" s="370" t="str">
        <f ca="1">+IF(OFFSET('Sanitation Data'!$F$28,0,10*ROW('Sanitation Data'!F174))="","",OFFSET('Sanitation Data'!$F$28,0,10*ROW('Sanitation Data'!F174)))</f>
        <v/>
      </c>
      <c r="CV180" s="370" t="str">
        <f ca="1">+IF(OFFSET('Sanitation Data'!$F$29,0,10*ROW('Sanitation Data'!F174))="","",OFFSET('Sanitation Data'!$F$29,0,10*ROW('Sanitation Data'!F174)))</f>
        <v/>
      </c>
      <c r="CW180" s="370" t="str">
        <f ca="1">+IF(OFFSET('Sanitation Data'!$F$30,0,10*ROW('Sanitation Data'!F174))="","",OFFSET('Sanitation Data'!$F$30,0,10*ROW('Sanitation Data'!F174)))</f>
        <v/>
      </c>
      <c r="CX180" s="370" t="str">
        <f ca="1">+IF(OFFSET('Sanitation Data'!$F$31,0,10*ROW('Sanitation Data'!F174))="","",OFFSET('Sanitation Data'!$F$31,0,10*ROW('Sanitation Data'!F174)))</f>
        <v/>
      </c>
      <c r="CY180" s="370" t="str">
        <f ca="1">+IF(OFFSET('Sanitation Data'!$F$32,0,10*ROW('Sanitation Data'!F174))="","",OFFSET('Sanitation Data'!$F$32,0,10*ROW('Sanitation Data'!F174)))</f>
        <v/>
      </c>
      <c r="CZ180" s="370" t="str">
        <f ca="1">+IF(OFFSET('Sanitation Data'!$G$28,0,10*ROW('Sanitation Data'!G174))="","",OFFSET('Sanitation Data'!$G$28,0,10*ROW('Sanitation Data'!G174)))</f>
        <v/>
      </c>
      <c r="DA180" s="370" t="str">
        <f ca="1">+IF(OFFSET('Sanitation Data'!$G$29,0,10*ROW('Sanitation Data'!G174))="","",OFFSET('Sanitation Data'!$G$29,0,10*ROW('Sanitation Data'!G174)))</f>
        <v/>
      </c>
      <c r="DB180" s="370" t="str">
        <f ca="1">+IF(OFFSET('Sanitation Data'!$G$30,0,10*ROW('Sanitation Data'!G174))="","",OFFSET('Sanitation Data'!$G$30,0,10*ROW('Sanitation Data'!G174)))</f>
        <v/>
      </c>
      <c r="DC180" s="370" t="str">
        <f ca="1">+IF(OFFSET('Sanitation Data'!$G$31,0,10*ROW('Sanitation Data'!G174))="","",OFFSET('Sanitation Data'!$G$31,0,10*ROW('Sanitation Data'!G174)))</f>
        <v/>
      </c>
      <c r="DD180" s="370" t="str">
        <f ca="1">+IF(OFFSET('Sanitation Data'!$G$32,0,10*ROW('Sanitation Data'!G174))="","",OFFSET('Sanitation Data'!$G$32,0,10*ROW('Sanitation Data'!G174)))</f>
        <v/>
      </c>
      <c r="DE180" s="370" t="str">
        <f ca="1">+IF(OFFSET('Sanitation Data'!$H$28,0,10*ROW('Sanitation Data'!H174))="","",OFFSET('Sanitation Data'!$H$28,0,10*ROW('Sanitation Data'!H174)))</f>
        <v/>
      </c>
      <c r="DF180" s="370" t="str">
        <f ca="1">+IF(OFFSET('Sanitation Data'!$H$29,0,10*ROW('Sanitation Data'!H174))="","",OFFSET('Sanitation Data'!$H$29,0,10*ROW('Sanitation Data'!H174)))</f>
        <v/>
      </c>
      <c r="DG180" s="370" t="str">
        <f ca="1">+IF(OFFSET('Sanitation Data'!$H$30,0,10*ROW('Sanitation Data'!H174))="","",OFFSET('Sanitation Data'!$H$30,0,10*ROW('Sanitation Data'!H174)))</f>
        <v/>
      </c>
      <c r="DH180" s="370" t="str">
        <f ca="1">+IF(OFFSET('Sanitation Data'!$H$31,0,10*ROW('Sanitation Data'!H174))="","",OFFSET('Sanitation Data'!$H$31,0,10*ROW('Sanitation Data'!H174)))</f>
        <v/>
      </c>
      <c r="DI180" s="370" t="str">
        <f ca="1">+IF(OFFSET('Sanitation Data'!$H$32,0,10*ROW('Sanitation Data'!H174))="","",OFFSET('Sanitation Data'!$H$32,0,10*ROW('Sanitation Data'!H174)))</f>
        <v/>
      </c>
      <c r="DJ180" s="370" t="str">
        <f ca="1">+IF(OFFSET('Sanitation Data'!$I$28,0,10*ROW('Sanitation Data'!I174))="","",OFFSET('Sanitation Data'!$I$28,0,10*ROW('Sanitation Data'!I174)))</f>
        <v/>
      </c>
      <c r="DK180" s="370" t="str">
        <f ca="1">+IF(OFFSET('Sanitation Data'!$I$29,0,10*ROW('Sanitation Data'!I174))="","",OFFSET('Sanitation Data'!$I$29,0,10*ROW('Sanitation Data'!I174)))</f>
        <v/>
      </c>
      <c r="DL180" s="370" t="str">
        <f ca="1">+IF(OFFSET('Sanitation Data'!$I$30,0,10*ROW('Sanitation Data'!I174))="","",OFFSET('Sanitation Data'!$I$30,0,10*ROW('Sanitation Data'!I174)))</f>
        <v/>
      </c>
      <c r="DM180" s="370" t="str">
        <f ca="1">+IF(OFFSET('Sanitation Data'!$I$31,0,10*ROW('Sanitation Data'!I174))="","",OFFSET('Sanitation Data'!$I$31,0,10*ROW('Sanitation Data'!I174)))</f>
        <v/>
      </c>
      <c r="DN180" s="370" t="str">
        <f ca="1">+IF(OFFSET('Sanitation Data'!$I$32,0,10*ROW('Sanitation Data'!I174))="","",OFFSET('Sanitation Data'!$I$32,0,10*ROW('Sanitation Data'!I174)))</f>
        <v/>
      </c>
      <c r="DO180" s="370" t="str">
        <f ca="1">+IF(OFFSET('Hygiene Data'!$D$11,0,10*ROW('Hygiene Data'!D174))="","",OFFSET('Hygiene Data'!$D$11,0,10*ROW('Hygiene Data'!D174)))</f>
        <v/>
      </c>
      <c r="DP180" s="370" t="str">
        <f ca="1">+IF(OFFSET('Hygiene Data'!$D$12,0,10*ROW('Hygiene Data'!D174))="","",OFFSET('Hygiene Data'!$D$12,0,10*ROW('Hygiene Data'!D174)))</f>
        <v/>
      </c>
      <c r="DQ180" s="370" t="str">
        <f ca="1">+IF(OFFSET('Hygiene Data'!$D$13,0,10*ROW('Hygiene Data'!D174))="","",OFFSET('Hygiene Data'!$D$13,0,10*ROW('Hygiene Data'!D174)))</f>
        <v/>
      </c>
      <c r="DR180" s="370" t="str">
        <f ca="1">+IF(OFFSET('Hygiene Data'!$E$11,0,10*ROW('Hygiene Data'!E174))="","",OFFSET('Hygiene Data'!$E$11,0,10*ROW('Hygiene Data'!E174)))</f>
        <v/>
      </c>
      <c r="DS180" s="370" t="str">
        <f ca="1">+IF(OFFSET('Hygiene Data'!$E$12,0,10*ROW('Hygiene Data'!E174))="","",OFFSET('Hygiene Data'!$E$12,0,10*ROW('Hygiene Data'!E174)))</f>
        <v/>
      </c>
      <c r="DT180" s="370" t="str">
        <f ca="1">+IF(OFFSET('Hygiene Data'!$E$13,0,10*ROW('Hygiene Data'!E174))="","",OFFSET('Hygiene Data'!$E$13,0,10*ROW('Hygiene Data'!E174)))</f>
        <v/>
      </c>
      <c r="DU180" s="370" t="str">
        <f ca="1">+IF(OFFSET('Hygiene Data'!$F$11,0,10*ROW('Hygiene Data'!F174))="","",OFFSET('Hygiene Data'!$F$11,0,10*ROW('Hygiene Data'!F174)))</f>
        <v/>
      </c>
      <c r="DV180" s="370" t="str">
        <f ca="1">+IF(OFFSET('Hygiene Data'!$F$12,0,10*ROW('Hygiene Data'!F174))="","",OFFSET('Hygiene Data'!$F$12,0,10*ROW('Hygiene Data'!F174)))</f>
        <v/>
      </c>
      <c r="DW180" s="370" t="str">
        <f ca="1">+IF(OFFSET('Hygiene Data'!$F$13,0,10*ROW('Hygiene Data'!F174))="","",OFFSET('Hygiene Data'!$F$13,0,10*ROW('Hygiene Data'!F174)))</f>
        <v/>
      </c>
      <c r="DX180" s="370" t="str">
        <f ca="1">+IF(OFFSET('Hygiene Data'!$G$11,0,10*ROW('Hygiene Data'!G174))="","",OFFSET('Hygiene Data'!$G$11,0,10*ROW('Hygiene Data'!G174)))</f>
        <v/>
      </c>
      <c r="DY180" s="370" t="str">
        <f ca="1">+IF(OFFSET('Hygiene Data'!$G$12,0,10*ROW('Hygiene Data'!G174))="","",OFFSET('Hygiene Data'!$G$12,0,10*ROW('Hygiene Data'!G174)))</f>
        <v/>
      </c>
      <c r="DZ180" s="370" t="str">
        <f ca="1">+IF(OFFSET('Hygiene Data'!$G$13,0,10*ROW('Hygiene Data'!G174))="","",OFFSET('Hygiene Data'!$G$13,0,10*ROW('Hygiene Data'!G174)))</f>
        <v/>
      </c>
      <c r="EA180" s="370" t="str">
        <f ca="1">+IF(OFFSET('Hygiene Data'!$H$11,0,10*ROW('Hygiene Data'!H174))="","",OFFSET('Hygiene Data'!$H$11,0,10*ROW('Hygiene Data'!H174)))</f>
        <v/>
      </c>
      <c r="EB180" s="370" t="str">
        <f ca="1">+IF(OFFSET('Hygiene Data'!$H$12,0,10*ROW('Hygiene Data'!H174))="","",OFFSET('Hygiene Data'!$H$12,0,10*ROW('Hygiene Data'!H174)))</f>
        <v/>
      </c>
      <c r="EC180" s="370" t="str">
        <f ca="1">+IF(OFFSET('Hygiene Data'!$H$13,0,10*ROW('Hygiene Data'!H174))="","",OFFSET('Hygiene Data'!$H$13,0,10*ROW('Hygiene Data'!H174)))</f>
        <v/>
      </c>
      <c r="ED180" s="370" t="str">
        <f ca="1">+IF(OFFSET('Hygiene Data'!$I$11,0,10*ROW('Hygiene Data'!I174))="","",OFFSET('Hygiene Data'!$I$11,0,10*ROW('Hygiene Data'!I174)))</f>
        <v/>
      </c>
      <c r="EE180" s="370" t="str">
        <f ca="1">+IF(OFFSET('Hygiene Data'!$I$12,0,10*ROW('Hygiene Data'!I174))="","",OFFSET('Hygiene Data'!$I$12,0,10*ROW('Hygiene Data'!I174)))</f>
        <v/>
      </c>
      <c r="EF180" s="370" t="str">
        <f ca="1">+IF(OFFSET('Hygiene Data'!$I$13,0,10*ROW('Hygiene Data'!I174))="","",OFFSET('Hygiene Data'!$I$13,0,10*ROW('Hygiene Data'!I174)))</f>
        <v/>
      </c>
    </row>
    <row r="181" spans="1:136" x14ac:dyDescent="0.25">
      <c r="A181" s="479" t="str">
        <f ca="1">+IF(OFFSET('Water Data'!$B$2,0,10*ROW('Water Data'!E175))="","",OFFSET('Water Data'!$B$2,0,10*ROW('Water Data'!E175)))</f>
        <v/>
      </c>
      <c r="B181" s="47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6" t="str">
        <f t="shared" ca="1" si="2"/>
        <v/>
      </c>
      <c r="D181" s="50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0" t="str">
        <f ca="1">+IF(OFFSET('Water Data'!$D$27,0,10*ROW('Water Data'!D175))="","",OFFSET('Water Data'!$D$27,0,10*ROW('Water Data'!D175)))</f>
        <v/>
      </c>
      <c r="BT181" s="370" t="str">
        <f ca="1">+IF(OFFSET('Water Data'!$D$28,0,10*ROW('Water Data'!D175))="","",OFFSET('Water Data'!$D$28,0,10*ROW('Water Data'!D175)))</f>
        <v/>
      </c>
      <c r="BU181" s="370" t="str">
        <f ca="1">+IF(OFFSET('Water Data'!$D$29,0,10*ROW('Water Data'!D175))="","",OFFSET('Water Data'!$D$29,0,10*ROW('Water Data'!D175)))</f>
        <v/>
      </c>
      <c r="BV181" s="370" t="str">
        <f ca="1">+IF(OFFSET('Water Data'!$E$27,0,10*ROW('Water Data'!E175))="","",OFFSET('Water Data'!$E$27,0,10*ROW('Water Data'!E175)))</f>
        <v/>
      </c>
      <c r="BW181" s="370" t="str">
        <f ca="1">+IF(OFFSET('Water Data'!$E$28,0,10*ROW('Water Data'!E175))="","",OFFSET('Water Data'!$E$28,0,10*ROW('Water Data'!E175)))</f>
        <v/>
      </c>
      <c r="BX181" s="370" t="str">
        <f ca="1">+IF(OFFSET('Water Data'!$E$29,0,10*ROW('Water Data'!E175))="","",OFFSET('Water Data'!$E$29,0,10*ROW('Water Data'!E175)))</f>
        <v/>
      </c>
      <c r="BY181" s="370" t="str">
        <f ca="1">+IF(OFFSET('Water Data'!$F$27,0,10*ROW('Water Data'!F175))="","",OFFSET('Water Data'!$F$27,0,10*ROW('Water Data'!F175)))</f>
        <v/>
      </c>
      <c r="BZ181" s="370" t="str">
        <f ca="1">+IF(OFFSET('Water Data'!$F$28,0,10*ROW('Water Data'!F175))="","",OFFSET('Water Data'!$F$28,0,10*ROW('Water Data'!F175)))</f>
        <v/>
      </c>
      <c r="CA181" s="370" t="str">
        <f ca="1">+IF(OFFSET('Water Data'!$F$29,0,10*ROW('Water Data'!F175))="","",OFFSET('Water Data'!$F$29,0,10*ROW('Water Data'!F175)))</f>
        <v/>
      </c>
      <c r="CB181" s="370" t="str">
        <f ca="1">+IF(OFFSET('Water Data'!$G$27,0,10*ROW('Water Data'!G175))="","",OFFSET('Water Data'!$G$27,0,10*ROW('Water Data'!G175)))</f>
        <v/>
      </c>
      <c r="CC181" s="370" t="str">
        <f ca="1">+IF(OFFSET('Water Data'!$G$28,0,10*ROW('Water Data'!G175))="","",OFFSET('Water Data'!$G$28,0,10*ROW('Water Data'!G175)))</f>
        <v/>
      </c>
      <c r="CD181" s="370" t="str">
        <f ca="1">+IF(OFFSET('Water Data'!$G$29,0,10*ROW('Water Data'!G175))="","",OFFSET('Water Data'!$G$29,0,10*ROW('Water Data'!G175)))</f>
        <v/>
      </c>
      <c r="CE181" s="370" t="str">
        <f ca="1">+IF(OFFSET('Water Data'!$H$27,0,10*ROW('Water Data'!H175))="","",OFFSET('Water Data'!$H$27,0,10*ROW('Water Data'!H175)))</f>
        <v/>
      </c>
      <c r="CF181" s="370" t="str">
        <f ca="1">+IF(OFFSET('Water Data'!$H$28,0,10*ROW('Water Data'!H175))="","",OFFSET('Water Data'!$H$28,0,10*ROW('Water Data'!H175)))</f>
        <v/>
      </c>
      <c r="CG181" s="370" t="str">
        <f ca="1">+IF(OFFSET('Water Data'!$H$29,0,10*ROW('Water Data'!H175))="","",OFFSET('Water Data'!$H$29,0,10*ROW('Water Data'!H175)))</f>
        <v/>
      </c>
      <c r="CH181" s="370" t="str">
        <f ca="1">+IF(OFFSET('Water Data'!$I$27,0,10*ROW('Water Data'!I175))="","",OFFSET('Water Data'!$I$27,0,10*ROW('Water Data'!I175)))</f>
        <v/>
      </c>
      <c r="CI181" s="370" t="str">
        <f ca="1">+IF(OFFSET('Water Data'!$I$28,0,10*ROW('Water Data'!I175))="","",OFFSET('Water Data'!$I$28,0,10*ROW('Water Data'!I175)))</f>
        <v/>
      </c>
      <c r="CJ181" s="370" t="str">
        <f ca="1">+IF(OFFSET('Water Data'!$I$29,0,10*ROW('Water Data'!I175))="","",OFFSET('Water Data'!$I$29,0,10*ROW('Water Data'!I175)))</f>
        <v/>
      </c>
      <c r="CK181" s="370" t="str">
        <f ca="1">+IF(OFFSET('Sanitation Data'!$D$28,0,10*ROW('Sanitation Data'!D175))="","",OFFSET('Sanitation Data'!$D$28,0,10*ROW('Sanitation Data'!D175)))</f>
        <v/>
      </c>
      <c r="CL181" s="370" t="str">
        <f ca="1">+IF(OFFSET('Sanitation Data'!$D$29,0,10*ROW('Sanitation Data'!D175))="","",OFFSET('Sanitation Data'!$D$29,0,10*ROW('Sanitation Data'!D175)))</f>
        <v/>
      </c>
      <c r="CM181" s="370" t="str">
        <f ca="1">+IF(OFFSET('Sanitation Data'!$D$30,0,10*ROW('Sanitation Data'!D175))="","",OFFSET('Sanitation Data'!$D$30,0,10*ROW('Sanitation Data'!D175)))</f>
        <v/>
      </c>
      <c r="CN181" s="370" t="str">
        <f ca="1">+IF(OFFSET('Sanitation Data'!$D$31,0,10*ROW('Sanitation Data'!D175))="","",OFFSET('Sanitation Data'!$D$31,0,10*ROW('Sanitation Data'!D175)))</f>
        <v/>
      </c>
      <c r="CO181" s="370" t="str">
        <f ca="1">+IF(OFFSET('Sanitation Data'!$D$32,0,10*ROW('Sanitation Data'!D175))="","",OFFSET('Sanitation Data'!$D$32,0,10*ROW('Sanitation Data'!D175)))</f>
        <v/>
      </c>
      <c r="CP181" s="370" t="str">
        <f ca="1">+IF(OFFSET('Sanitation Data'!$E$28,0,10*ROW('Sanitation Data'!E175))="","",OFFSET('Sanitation Data'!$E$28,0,10*ROW('Sanitation Data'!E175)))</f>
        <v/>
      </c>
      <c r="CQ181" s="370" t="str">
        <f ca="1">+IF(OFFSET('Sanitation Data'!$E$29,0,10*ROW('Sanitation Data'!E175))="","",OFFSET('Sanitation Data'!$E$29,0,10*ROW('Sanitation Data'!E175)))</f>
        <v/>
      </c>
      <c r="CR181" s="370" t="str">
        <f ca="1">+IF(OFFSET('Sanitation Data'!$E$30,0,10*ROW('Sanitation Data'!E175))="","",OFFSET('Sanitation Data'!$E$30,0,10*ROW('Sanitation Data'!E175)))</f>
        <v/>
      </c>
      <c r="CS181" s="370" t="str">
        <f ca="1">+IF(OFFSET('Sanitation Data'!$E$31,0,10*ROW('Sanitation Data'!E175))="","",OFFSET('Sanitation Data'!$E$31,0,10*ROW('Sanitation Data'!E175)))</f>
        <v/>
      </c>
      <c r="CT181" s="370" t="str">
        <f ca="1">+IF(OFFSET('Sanitation Data'!$E$32,0,10*ROW('Sanitation Data'!E175))="","",OFFSET('Sanitation Data'!$E$32,0,10*ROW('Sanitation Data'!E175)))</f>
        <v/>
      </c>
      <c r="CU181" s="370" t="str">
        <f ca="1">+IF(OFFSET('Sanitation Data'!$F$28,0,10*ROW('Sanitation Data'!F175))="","",OFFSET('Sanitation Data'!$F$28,0,10*ROW('Sanitation Data'!F175)))</f>
        <v/>
      </c>
      <c r="CV181" s="370" t="str">
        <f ca="1">+IF(OFFSET('Sanitation Data'!$F$29,0,10*ROW('Sanitation Data'!F175))="","",OFFSET('Sanitation Data'!$F$29,0,10*ROW('Sanitation Data'!F175)))</f>
        <v/>
      </c>
      <c r="CW181" s="370" t="str">
        <f ca="1">+IF(OFFSET('Sanitation Data'!$F$30,0,10*ROW('Sanitation Data'!F175))="","",OFFSET('Sanitation Data'!$F$30,0,10*ROW('Sanitation Data'!F175)))</f>
        <v/>
      </c>
      <c r="CX181" s="370" t="str">
        <f ca="1">+IF(OFFSET('Sanitation Data'!$F$31,0,10*ROW('Sanitation Data'!F175))="","",OFFSET('Sanitation Data'!$F$31,0,10*ROW('Sanitation Data'!F175)))</f>
        <v/>
      </c>
      <c r="CY181" s="370" t="str">
        <f ca="1">+IF(OFFSET('Sanitation Data'!$F$32,0,10*ROW('Sanitation Data'!F175))="","",OFFSET('Sanitation Data'!$F$32,0,10*ROW('Sanitation Data'!F175)))</f>
        <v/>
      </c>
      <c r="CZ181" s="370" t="str">
        <f ca="1">+IF(OFFSET('Sanitation Data'!$G$28,0,10*ROW('Sanitation Data'!G175))="","",OFFSET('Sanitation Data'!$G$28,0,10*ROW('Sanitation Data'!G175)))</f>
        <v/>
      </c>
      <c r="DA181" s="370" t="str">
        <f ca="1">+IF(OFFSET('Sanitation Data'!$G$29,0,10*ROW('Sanitation Data'!G175))="","",OFFSET('Sanitation Data'!$G$29,0,10*ROW('Sanitation Data'!G175)))</f>
        <v/>
      </c>
      <c r="DB181" s="370" t="str">
        <f ca="1">+IF(OFFSET('Sanitation Data'!$G$30,0,10*ROW('Sanitation Data'!G175))="","",OFFSET('Sanitation Data'!$G$30,0,10*ROW('Sanitation Data'!G175)))</f>
        <v/>
      </c>
      <c r="DC181" s="370" t="str">
        <f ca="1">+IF(OFFSET('Sanitation Data'!$G$31,0,10*ROW('Sanitation Data'!G175))="","",OFFSET('Sanitation Data'!$G$31,0,10*ROW('Sanitation Data'!G175)))</f>
        <v/>
      </c>
      <c r="DD181" s="370" t="str">
        <f ca="1">+IF(OFFSET('Sanitation Data'!$G$32,0,10*ROW('Sanitation Data'!G175))="","",OFFSET('Sanitation Data'!$G$32,0,10*ROW('Sanitation Data'!G175)))</f>
        <v/>
      </c>
      <c r="DE181" s="370" t="str">
        <f ca="1">+IF(OFFSET('Sanitation Data'!$H$28,0,10*ROW('Sanitation Data'!H175))="","",OFFSET('Sanitation Data'!$H$28,0,10*ROW('Sanitation Data'!H175)))</f>
        <v/>
      </c>
      <c r="DF181" s="370" t="str">
        <f ca="1">+IF(OFFSET('Sanitation Data'!$H$29,0,10*ROW('Sanitation Data'!H175))="","",OFFSET('Sanitation Data'!$H$29,0,10*ROW('Sanitation Data'!H175)))</f>
        <v/>
      </c>
      <c r="DG181" s="370" t="str">
        <f ca="1">+IF(OFFSET('Sanitation Data'!$H$30,0,10*ROW('Sanitation Data'!H175))="","",OFFSET('Sanitation Data'!$H$30,0,10*ROW('Sanitation Data'!H175)))</f>
        <v/>
      </c>
      <c r="DH181" s="370" t="str">
        <f ca="1">+IF(OFFSET('Sanitation Data'!$H$31,0,10*ROW('Sanitation Data'!H175))="","",OFFSET('Sanitation Data'!$H$31,0,10*ROW('Sanitation Data'!H175)))</f>
        <v/>
      </c>
      <c r="DI181" s="370" t="str">
        <f ca="1">+IF(OFFSET('Sanitation Data'!$H$32,0,10*ROW('Sanitation Data'!H175))="","",OFFSET('Sanitation Data'!$H$32,0,10*ROW('Sanitation Data'!H175)))</f>
        <v/>
      </c>
      <c r="DJ181" s="370" t="str">
        <f ca="1">+IF(OFFSET('Sanitation Data'!$I$28,0,10*ROW('Sanitation Data'!I175))="","",OFFSET('Sanitation Data'!$I$28,0,10*ROW('Sanitation Data'!I175)))</f>
        <v/>
      </c>
      <c r="DK181" s="370" t="str">
        <f ca="1">+IF(OFFSET('Sanitation Data'!$I$29,0,10*ROW('Sanitation Data'!I175))="","",OFFSET('Sanitation Data'!$I$29,0,10*ROW('Sanitation Data'!I175)))</f>
        <v/>
      </c>
      <c r="DL181" s="370" t="str">
        <f ca="1">+IF(OFFSET('Sanitation Data'!$I$30,0,10*ROW('Sanitation Data'!I175))="","",OFFSET('Sanitation Data'!$I$30,0,10*ROW('Sanitation Data'!I175)))</f>
        <v/>
      </c>
      <c r="DM181" s="370" t="str">
        <f ca="1">+IF(OFFSET('Sanitation Data'!$I$31,0,10*ROW('Sanitation Data'!I175))="","",OFFSET('Sanitation Data'!$I$31,0,10*ROW('Sanitation Data'!I175)))</f>
        <v/>
      </c>
      <c r="DN181" s="370" t="str">
        <f ca="1">+IF(OFFSET('Sanitation Data'!$I$32,0,10*ROW('Sanitation Data'!I175))="","",OFFSET('Sanitation Data'!$I$32,0,10*ROW('Sanitation Data'!I175)))</f>
        <v/>
      </c>
      <c r="DO181" s="370" t="str">
        <f ca="1">+IF(OFFSET('Hygiene Data'!$D$11,0,10*ROW('Hygiene Data'!D175))="","",OFFSET('Hygiene Data'!$D$11,0,10*ROW('Hygiene Data'!D175)))</f>
        <v/>
      </c>
      <c r="DP181" s="370" t="str">
        <f ca="1">+IF(OFFSET('Hygiene Data'!$D$12,0,10*ROW('Hygiene Data'!D175))="","",OFFSET('Hygiene Data'!$D$12,0,10*ROW('Hygiene Data'!D175)))</f>
        <v/>
      </c>
      <c r="DQ181" s="370" t="str">
        <f ca="1">+IF(OFFSET('Hygiene Data'!$D$13,0,10*ROW('Hygiene Data'!D175))="","",OFFSET('Hygiene Data'!$D$13,0,10*ROW('Hygiene Data'!D175)))</f>
        <v/>
      </c>
      <c r="DR181" s="370" t="str">
        <f ca="1">+IF(OFFSET('Hygiene Data'!$E$11,0,10*ROW('Hygiene Data'!E175))="","",OFFSET('Hygiene Data'!$E$11,0,10*ROW('Hygiene Data'!E175)))</f>
        <v/>
      </c>
      <c r="DS181" s="370" t="str">
        <f ca="1">+IF(OFFSET('Hygiene Data'!$E$12,0,10*ROW('Hygiene Data'!E175))="","",OFFSET('Hygiene Data'!$E$12,0,10*ROW('Hygiene Data'!E175)))</f>
        <v/>
      </c>
      <c r="DT181" s="370" t="str">
        <f ca="1">+IF(OFFSET('Hygiene Data'!$E$13,0,10*ROW('Hygiene Data'!E175))="","",OFFSET('Hygiene Data'!$E$13,0,10*ROW('Hygiene Data'!E175)))</f>
        <v/>
      </c>
      <c r="DU181" s="370" t="str">
        <f ca="1">+IF(OFFSET('Hygiene Data'!$F$11,0,10*ROW('Hygiene Data'!F175))="","",OFFSET('Hygiene Data'!$F$11,0,10*ROW('Hygiene Data'!F175)))</f>
        <v/>
      </c>
      <c r="DV181" s="370" t="str">
        <f ca="1">+IF(OFFSET('Hygiene Data'!$F$12,0,10*ROW('Hygiene Data'!F175))="","",OFFSET('Hygiene Data'!$F$12,0,10*ROW('Hygiene Data'!F175)))</f>
        <v/>
      </c>
      <c r="DW181" s="370" t="str">
        <f ca="1">+IF(OFFSET('Hygiene Data'!$F$13,0,10*ROW('Hygiene Data'!F175))="","",OFFSET('Hygiene Data'!$F$13,0,10*ROW('Hygiene Data'!F175)))</f>
        <v/>
      </c>
      <c r="DX181" s="370" t="str">
        <f ca="1">+IF(OFFSET('Hygiene Data'!$G$11,0,10*ROW('Hygiene Data'!G175))="","",OFFSET('Hygiene Data'!$G$11,0,10*ROW('Hygiene Data'!G175)))</f>
        <v/>
      </c>
      <c r="DY181" s="370" t="str">
        <f ca="1">+IF(OFFSET('Hygiene Data'!$G$12,0,10*ROW('Hygiene Data'!G175))="","",OFFSET('Hygiene Data'!$G$12,0,10*ROW('Hygiene Data'!G175)))</f>
        <v/>
      </c>
      <c r="DZ181" s="370" t="str">
        <f ca="1">+IF(OFFSET('Hygiene Data'!$G$13,0,10*ROW('Hygiene Data'!G175))="","",OFFSET('Hygiene Data'!$G$13,0,10*ROW('Hygiene Data'!G175)))</f>
        <v/>
      </c>
      <c r="EA181" s="370" t="str">
        <f ca="1">+IF(OFFSET('Hygiene Data'!$H$11,0,10*ROW('Hygiene Data'!H175))="","",OFFSET('Hygiene Data'!$H$11,0,10*ROW('Hygiene Data'!H175)))</f>
        <v/>
      </c>
      <c r="EB181" s="370" t="str">
        <f ca="1">+IF(OFFSET('Hygiene Data'!$H$12,0,10*ROW('Hygiene Data'!H175))="","",OFFSET('Hygiene Data'!$H$12,0,10*ROW('Hygiene Data'!H175)))</f>
        <v/>
      </c>
      <c r="EC181" s="370" t="str">
        <f ca="1">+IF(OFFSET('Hygiene Data'!$H$13,0,10*ROW('Hygiene Data'!H175))="","",OFFSET('Hygiene Data'!$H$13,0,10*ROW('Hygiene Data'!H175)))</f>
        <v/>
      </c>
      <c r="ED181" s="370" t="str">
        <f ca="1">+IF(OFFSET('Hygiene Data'!$I$11,0,10*ROW('Hygiene Data'!I175))="","",OFFSET('Hygiene Data'!$I$11,0,10*ROW('Hygiene Data'!I175)))</f>
        <v/>
      </c>
      <c r="EE181" s="370" t="str">
        <f ca="1">+IF(OFFSET('Hygiene Data'!$I$12,0,10*ROW('Hygiene Data'!I175))="","",OFFSET('Hygiene Data'!$I$12,0,10*ROW('Hygiene Data'!I175)))</f>
        <v/>
      </c>
      <c r="EF181" s="370" t="str">
        <f ca="1">+IF(OFFSET('Hygiene Data'!$I$13,0,10*ROW('Hygiene Data'!I175))="","",OFFSET('Hygiene Data'!$I$13,0,10*ROW('Hygiene Data'!I175)))</f>
        <v/>
      </c>
    </row>
    <row r="182" spans="1:136" x14ac:dyDescent="0.25">
      <c r="A182" s="479" t="str">
        <f ca="1">+IF(OFFSET('Water Data'!$B$2,0,10*ROW('Water Data'!E176))="","",OFFSET('Water Data'!$B$2,0,10*ROW('Water Data'!E176)))</f>
        <v/>
      </c>
      <c r="B182" s="47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6" t="str">
        <f t="shared" ca="1" si="2"/>
        <v/>
      </c>
      <c r="D182" s="50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0" t="str">
        <f ca="1">+IF(OFFSET('Water Data'!$D$27,0,10*ROW('Water Data'!D176))="","",OFFSET('Water Data'!$D$27,0,10*ROW('Water Data'!D176)))</f>
        <v/>
      </c>
      <c r="BT182" s="370" t="str">
        <f ca="1">+IF(OFFSET('Water Data'!$D$28,0,10*ROW('Water Data'!D176))="","",OFFSET('Water Data'!$D$28,0,10*ROW('Water Data'!D176)))</f>
        <v/>
      </c>
      <c r="BU182" s="370" t="str">
        <f ca="1">+IF(OFFSET('Water Data'!$D$29,0,10*ROW('Water Data'!D176))="","",OFFSET('Water Data'!$D$29,0,10*ROW('Water Data'!D176)))</f>
        <v/>
      </c>
      <c r="BV182" s="370" t="str">
        <f ca="1">+IF(OFFSET('Water Data'!$E$27,0,10*ROW('Water Data'!E176))="","",OFFSET('Water Data'!$E$27,0,10*ROW('Water Data'!E176)))</f>
        <v/>
      </c>
      <c r="BW182" s="370" t="str">
        <f ca="1">+IF(OFFSET('Water Data'!$E$28,0,10*ROW('Water Data'!E176))="","",OFFSET('Water Data'!$E$28,0,10*ROW('Water Data'!E176)))</f>
        <v/>
      </c>
      <c r="BX182" s="370" t="str">
        <f ca="1">+IF(OFFSET('Water Data'!$E$29,0,10*ROW('Water Data'!E176))="","",OFFSET('Water Data'!$E$29,0,10*ROW('Water Data'!E176)))</f>
        <v/>
      </c>
      <c r="BY182" s="370" t="str">
        <f ca="1">+IF(OFFSET('Water Data'!$F$27,0,10*ROW('Water Data'!F176))="","",OFFSET('Water Data'!$F$27,0,10*ROW('Water Data'!F176)))</f>
        <v/>
      </c>
      <c r="BZ182" s="370" t="str">
        <f ca="1">+IF(OFFSET('Water Data'!$F$28,0,10*ROW('Water Data'!F176))="","",OFFSET('Water Data'!$F$28,0,10*ROW('Water Data'!F176)))</f>
        <v/>
      </c>
      <c r="CA182" s="370" t="str">
        <f ca="1">+IF(OFFSET('Water Data'!$F$29,0,10*ROW('Water Data'!F176))="","",OFFSET('Water Data'!$F$29,0,10*ROW('Water Data'!F176)))</f>
        <v/>
      </c>
      <c r="CB182" s="370" t="str">
        <f ca="1">+IF(OFFSET('Water Data'!$G$27,0,10*ROW('Water Data'!G176))="","",OFFSET('Water Data'!$G$27,0,10*ROW('Water Data'!G176)))</f>
        <v/>
      </c>
      <c r="CC182" s="370" t="str">
        <f ca="1">+IF(OFFSET('Water Data'!$G$28,0,10*ROW('Water Data'!G176))="","",OFFSET('Water Data'!$G$28,0,10*ROW('Water Data'!G176)))</f>
        <v/>
      </c>
      <c r="CD182" s="370" t="str">
        <f ca="1">+IF(OFFSET('Water Data'!$G$29,0,10*ROW('Water Data'!G176))="","",OFFSET('Water Data'!$G$29,0,10*ROW('Water Data'!G176)))</f>
        <v/>
      </c>
      <c r="CE182" s="370" t="str">
        <f ca="1">+IF(OFFSET('Water Data'!$H$27,0,10*ROW('Water Data'!H176))="","",OFFSET('Water Data'!$H$27,0,10*ROW('Water Data'!H176)))</f>
        <v/>
      </c>
      <c r="CF182" s="370" t="str">
        <f ca="1">+IF(OFFSET('Water Data'!$H$28,0,10*ROW('Water Data'!H176))="","",OFFSET('Water Data'!$H$28,0,10*ROW('Water Data'!H176)))</f>
        <v/>
      </c>
      <c r="CG182" s="370" t="str">
        <f ca="1">+IF(OFFSET('Water Data'!$H$29,0,10*ROW('Water Data'!H176))="","",OFFSET('Water Data'!$H$29,0,10*ROW('Water Data'!H176)))</f>
        <v/>
      </c>
      <c r="CH182" s="370" t="str">
        <f ca="1">+IF(OFFSET('Water Data'!$I$27,0,10*ROW('Water Data'!I176))="","",OFFSET('Water Data'!$I$27,0,10*ROW('Water Data'!I176)))</f>
        <v/>
      </c>
      <c r="CI182" s="370" t="str">
        <f ca="1">+IF(OFFSET('Water Data'!$I$28,0,10*ROW('Water Data'!I176))="","",OFFSET('Water Data'!$I$28,0,10*ROW('Water Data'!I176)))</f>
        <v/>
      </c>
      <c r="CJ182" s="370" t="str">
        <f ca="1">+IF(OFFSET('Water Data'!$I$29,0,10*ROW('Water Data'!I176))="","",OFFSET('Water Data'!$I$29,0,10*ROW('Water Data'!I176)))</f>
        <v/>
      </c>
      <c r="CK182" s="370" t="str">
        <f ca="1">+IF(OFFSET('Sanitation Data'!$D$28,0,10*ROW('Sanitation Data'!D176))="","",OFFSET('Sanitation Data'!$D$28,0,10*ROW('Sanitation Data'!D176)))</f>
        <v/>
      </c>
      <c r="CL182" s="370" t="str">
        <f ca="1">+IF(OFFSET('Sanitation Data'!$D$29,0,10*ROW('Sanitation Data'!D176))="","",OFFSET('Sanitation Data'!$D$29,0,10*ROW('Sanitation Data'!D176)))</f>
        <v/>
      </c>
      <c r="CM182" s="370" t="str">
        <f ca="1">+IF(OFFSET('Sanitation Data'!$D$30,0,10*ROW('Sanitation Data'!D176))="","",OFFSET('Sanitation Data'!$D$30,0,10*ROW('Sanitation Data'!D176)))</f>
        <v/>
      </c>
      <c r="CN182" s="370" t="str">
        <f ca="1">+IF(OFFSET('Sanitation Data'!$D$31,0,10*ROW('Sanitation Data'!D176))="","",OFFSET('Sanitation Data'!$D$31,0,10*ROW('Sanitation Data'!D176)))</f>
        <v/>
      </c>
      <c r="CO182" s="370" t="str">
        <f ca="1">+IF(OFFSET('Sanitation Data'!$D$32,0,10*ROW('Sanitation Data'!D176))="","",OFFSET('Sanitation Data'!$D$32,0,10*ROW('Sanitation Data'!D176)))</f>
        <v/>
      </c>
      <c r="CP182" s="370" t="str">
        <f ca="1">+IF(OFFSET('Sanitation Data'!$E$28,0,10*ROW('Sanitation Data'!E176))="","",OFFSET('Sanitation Data'!$E$28,0,10*ROW('Sanitation Data'!E176)))</f>
        <v/>
      </c>
      <c r="CQ182" s="370" t="str">
        <f ca="1">+IF(OFFSET('Sanitation Data'!$E$29,0,10*ROW('Sanitation Data'!E176))="","",OFFSET('Sanitation Data'!$E$29,0,10*ROW('Sanitation Data'!E176)))</f>
        <v/>
      </c>
      <c r="CR182" s="370" t="str">
        <f ca="1">+IF(OFFSET('Sanitation Data'!$E$30,0,10*ROW('Sanitation Data'!E176))="","",OFFSET('Sanitation Data'!$E$30,0,10*ROW('Sanitation Data'!E176)))</f>
        <v/>
      </c>
      <c r="CS182" s="370" t="str">
        <f ca="1">+IF(OFFSET('Sanitation Data'!$E$31,0,10*ROW('Sanitation Data'!E176))="","",OFFSET('Sanitation Data'!$E$31,0,10*ROW('Sanitation Data'!E176)))</f>
        <v/>
      </c>
      <c r="CT182" s="370" t="str">
        <f ca="1">+IF(OFFSET('Sanitation Data'!$E$32,0,10*ROW('Sanitation Data'!E176))="","",OFFSET('Sanitation Data'!$E$32,0,10*ROW('Sanitation Data'!E176)))</f>
        <v/>
      </c>
      <c r="CU182" s="370" t="str">
        <f ca="1">+IF(OFFSET('Sanitation Data'!$F$28,0,10*ROW('Sanitation Data'!F176))="","",OFFSET('Sanitation Data'!$F$28,0,10*ROW('Sanitation Data'!F176)))</f>
        <v/>
      </c>
      <c r="CV182" s="370" t="str">
        <f ca="1">+IF(OFFSET('Sanitation Data'!$F$29,0,10*ROW('Sanitation Data'!F176))="","",OFFSET('Sanitation Data'!$F$29,0,10*ROW('Sanitation Data'!F176)))</f>
        <v/>
      </c>
      <c r="CW182" s="370" t="str">
        <f ca="1">+IF(OFFSET('Sanitation Data'!$F$30,0,10*ROW('Sanitation Data'!F176))="","",OFFSET('Sanitation Data'!$F$30,0,10*ROW('Sanitation Data'!F176)))</f>
        <v/>
      </c>
      <c r="CX182" s="370" t="str">
        <f ca="1">+IF(OFFSET('Sanitation Data'!$F$31,0,10*ROW('Sanitation Data'!F176))="","",OFFSET('Sanitation Data'!$F$31,0,10*ROW('Sanitation Data'!F176)))</f>
        <v/>
      </c>
      <c r="CY182" s="370" t="str">
        <f ca="1">+IF(OFFSET('Sanitation Data'!$F$32,0,10*ROW('Sanitation Data'!F176))="","",OFFSET('Sanitation Data'!$F$32,0,10*ROW('Sanitation Data'!F176)))</f>
        <v/>
      </c>
      <c r="CZ182" s="370" t="str">
        <f ca="1">+IF(OFFSET('Sanitation Data'!$G$28,0,10*ROW('Sanitation Data'!G176))="","",OFFSET('Sanitation Data'!$G$28,0,10*ROW('Sanitation Data'!G176)))</f>
        <v/>
      </c>
      <c r="DA182" s="370" t="str">
        <f ca="1">+IF(OFFSET('Sanitation Data'!$G$29,0,10*ROW('Sanitation Data'!G176))="","",OFFSET('Sanitation Data'!$G$29,0,10*ROW('Sanitation Data'!G176)))</f>
        <v/>
      </c>
      <c r="DB182" s="370" t="str">
        <f ca="1">+IF(OFFSET('Sanitation Data'!$G$30,0,10*ROW('Sanitation Data'!G176))="","",OFFSET('Sanitation Data'!$G$30,0,10*ROW('Sanitation Data'!G176)))</f>
        <v/>
      </c>
      <c r="DC182" s="370" t="str">
        <f ca="1">+IF(OFFSET('Sanitation Data'!$G$31,0,10*ROW('Sanitation Data'!G176))="","",OFFSET('Sanitation Data'!$G$31,0,10*ROW('Sanitation Data'!G176)))</f>
        <v/>
      </c>
      <c r="DD182" s="370" t="str">
        <f ca="1">+IF(OFFSET('Sanitation Data'!$G$32,0,10*ROW('Sanitation Data'!G176))="","",OFFSET('Sanitation Data'!$G$32,0,10*ROW('Sanitation Data'!G176)))</f>
        <v/>
      </c>
      <c r="DE182" s="370" t="str">
        <f ca="1">+IF(OFFSET('Sanitation Data'!$H$28,0,10*ROW('Sanitation Data'!H176))="","",OFFSET('Sanitation Data'!$H$28,0,10*ROW('Sanitation Data'!H176)))</f>
        <v/>
      </c>
      <c r="DF182" s="370" t="str">
        <f ca="1">+IF(OFFSET('Sanitation Data'!$H$29,0,10*ROW('Sanitation Data'!H176))="","",OFFSET('Sanitation Data'!$H$29,0,10*ROW('Sanitation Data'!H176)))</f>
        <v/>
      </c>
      <c r="DG182" s="370" t="str">
        <f ca="1">+IF(OFFSET('Sanitation Data'!$H$30,0,10*ROW('Sanitation Data'!H176))="","",OFFSET('Sanitation Data'!$H$30,0,10*ROW('Sanitation Data'!H176)))</f>
        <v/>
      </c>
      <c r="DH182" s="370" t="str">
        <f ca="1">+IF(OFFSET('Sanitation Data'!$H$31,0,10*ROW('Sanitation Data'!H176))="","",OFFSET('Sanitation Data'!$H$31,0,10*ROW('Sanitation Data'!H176)))</f>
        <v/>
      </c>
      <c r="DI182" s="370" t="str">
        <f ca="1">+IF(OFFSET('Sanitation Data'!$H$32,0,10*ROW('Sanitation Data'!H176))="","",OFFSET('Sanitation Data'!$H$32,0,10*ROW('Sanitation Data'!H176)))</f>
        <v/>
      </c>
      <c r="DJ182" s="370" t="str">
        <f ca="1">+IF(OFFSET('Sanitation Data'!$I$28,0,10*ROW('Sanitation Data'!I176))="","",OFFSET('Sanitation Data'!$I$28,0,10*ROW('Sanitation Data'!I176)))</f>
        <v/>
      </c>
      <c r="DK182" s="370" t="str">
        <f ca="1">+IF(OFFSET('Sanitation Data'!$I$29,0,10*ROW('Sanitation Data'!I176))="","",OFFSET('Sanitation Data'!$I$29,0,10*ROW('Sanitation Data'!I176)))</f>
        <v/>
      </c>
      <c r="DL182" s="370" t="str">
        <f ca="1">+IF(OFFSET('Sanitation Data'!$I$30,0,10*ROW('Sanitation Data'!I176))="","",OFFSET('Sanitation Data'!$I$30,0,10*ROW('Sanitation Data'!I176)))</f>
        <v/>
      </c>
      <c r="DM182" s="370" t="str">
        <f ca="1">+IF(OFFSET('Sanitation Data'!$I$31,0,10*ROW('Sanitation Data'!I176))="","",OFFSET('Sanitation Data'!$I$31,0,10*ROW('Sanitation Data'!I176)))</f>
        <v/>
      </c>
      <c r="DN182" s="370" t="str">
        <f ca="1">+IF(OFFSET('Sanitation Data'!$I$32,0,10*ROW('Sanitation Data'!I176))="","",OFFSET('Sanitation Data'!$I$32,0,10*ROW('Sanitation Data'!I176)))</f>
        <v/>
      </c>
      <c r="DO182" s="370" t="str">
        <f ca="1">+IF(OFFSET('Hygiene Data'!$D$11,0,10*ROW('Hygiene Data'!D176))="","",OFFSET('Hygiene Data'!$D$11,0,10*ROW('Hygiene Data'!D176)))</f>
        <v/>
      </c>
      <c r="DP182" s="370" t="str">
        <f ca="1">+IF(OFFSET('Hygiene Data'!$D$12,0,10*ROW('Hygiene Data'!D176))="","",OFFSET('Hygiene Data'!$D$12,0,10*ROW('Hygiene Data'!D176)))</f>
        <v/>
      </c>
      <c r="DQ182" s="370" t="str">
        <f ca="1">+IF(OFFSET('Hygiene Data'!$D$13,0,10*ROW('Hygiene Data'!D176))="","",OFFSET('Hygiene Data'!$D$13,0,10*ROW('Hygiene Data'!D176)))</f>
        <v/>
      </c>
      <c r="DR182" s="370" t="str">
        <f ca="1">+IF(OFFSET('Hygiene Data'!$E$11,0,10*ROW('Hygiene Data'!E176))="","",OFFSET('Hygiene Data'!$E$11,0,10*ROW('Hygiene Data'!E176)))</f>
        <v/>
      </c>
      <c r="DS182" s="370" t="str">
        <f ca="1">+IF(OFFSET('Hygiene Data'!$E$12,0,10*ROW('Hygiene Data'!E176))="","",OFFSET('Hygiene Data'!$E$12,0,10*ROW('Hygiene Data'!E176)))</f>
        <v/>
      </c>
      <c r="DT182" s="370" t="str">
        <f ca="1">+IF(OFFSET('Hygiene Data'!$E$13,0,10*ROW('Hygiene Data'!E176))="","",OFFSET('Hygiene Data'!$E$13,0,10*ROW('Hygiene Data'!E176)))</f>
        <v/>
      </c>
      <c r="DU182" s="370" t="str">
        <f ca="1">+IF(OFFSET('Hygiene Data'!$F$11,0,10*ROW('Hygiene Data'!F176))="","",OFFSET('Hygiene Data'!$F$11,0,10*ROW('Hygiene Data'!F176)))</f>
        <v/>
      </c>
      <c r="DV182" s="370" t="str">
        <f ca="1">+IF(OFFSET('Hygiene Data'!$F$12,0,10*ROW('Hygiene Data'!F176))="","",OFFSET('Hygiene Data'!$F$12,0,10*ROW('Hygiene Data'!F176)))</f>
        <v/>
      </c>
      <c r="DW182" s="370" t="str">
        <f ca="1">+IF(OFFSET('Hygiene Data'!$F$13,0,10*ROW('Hygiene Data'!F176))="","",OFFSET('Hygiene Data'!$F$13,0,10*ROW('Hygiene Data'!F176)))</f>
        <v/>
      </c>
      <c r="DX182" s="370" t="str">
        <f ca="1">+IF(OFFSET('Hygiene Data'!$G$11,0,10*ROW('Hygiene Data'!G176))="","",OFFSET('Hygiene Data'!$G$11,0,10*ROW('Hygiene Data'!G176)))</f>
        <v/>
      </c>
      <c r="DY182" s="370" t="str">
        <f ca="1">+IF(OFFSET('Hygiene Data'!$G$12,0,10*ROW('Hygiene Data'!G176))="","",OFFSET('Hygiene Data'!$G$12,0,10*ROW('Hygiene Data'!G176)))</f>
        <v/>
      </c>
      <c r="DZ182" s="370" t="str">
        <f ca="1">+IF(OFFSET('Hygiene Data'!$G$13,0,10*ROW('Hygiene Data'!G176))="","",OFFSET('Hygiene Data'!$G$13,0,10*ROW('Hygiene Data'!G176)))</f>
        <v/>
      </c>
      <c r="EA182" s="370" t="str">
        <f ca="1">+IF(OFFSET('Hygiene Data'!$H$11,0,10*ROW('Hygiene Data'!H176))="","",OFFSET('Hygiene Data'!$H$11,0,10*ROW('Hygiene Data'!H176)))</f>
        <v/>
      </c>
      <c r="EB182" s="370" t="str">
        <f ca="1">+IF(OFFSET('Hygiene Data'!$H$12,0,10*ROW('Hygiene Data'!H176))="","",OFFSET('Hygiene Data'!$H$12,0,10*ROW('Hygiene Data'!H176)))</f>
        <v/>
      </c>
      <c r="EC182" s="370" t="str">
        <f ca="1">+IF(OFFSET('Hygiene Data'!$H$13,0,10*ROW('Hygiene Data'!H176))="","",OFFSET('Hygiene Data'!$H$13,0,10*ROW('Hygiene Data'!H176)))</f>
        <v/>
      </c>
      <c r="ED182" s="370" t="str">
        <f ca="1">+IF(OFFSET('Hygiene Data'!$I$11,0,10*ROW('Hygiene Data'!I176))="","",OFFSET('Hygiene Data'!$I$11,0,10*ROW('Hygiene Data'!I176)))</f>
        <v/>
      </c>
      <c r="EE182" s="370" t="str">
        <f ca="1">+IF(OFFSET('Hygiene Data'!$I$12,0,10*ROW('Hygiene Data'!I176))="","",OFFSET('Hygiene Data'!$I$12,0,10*ROW('Hygiene Data'!I176)))</f>
        <v/>
      </c>
      <c r="EF182" s="370" t="str">
        <f ca="1">+IF(OFFSET('Hygiene Data'!$I$13,0,10*ROW('Hygiene Data'!I176))="","",OFFSET('Hygiene Data'!$I$13,0,10*ROW('Hygiene Data'!I176)))</f>
        <v/>
      </c>
    </row>
    <row r="183" spans="1:136" x14ac:dyDescent="0.25">
      <c r="A183" s="479" t="str">
        <f ca="1">+IF(OFFSET('Water Data'!$B$2,0,10*ROW('Water Data'!E177))="","",OFFSET('Water Data'!$B$2,0,10*ROW('Water Data'!E177)))</f>
        <v/>
      </c>
      <c r="B183" s="47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6" t="str">
        <f t="shared" ca="1" si="2"/>
        <v/>
      </c>
      <c r="D183" s="50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0" t="str">
        <f ca="1">+IF(OFFSET('Water Data'!$D$27,0,10*ROW('Water Data'!D177))="","",OFFSET('Water Data'!$D$27,0,10*ROW('Water Data'!D177)))</f>
        <v/>
      </c>
      <c r="BT183" s="370" t="str">
        <f ca="1">+IF(OFFSET('Water Data'!$D$28,0,10*ROW('Water Data'!D177))="","",OFFSET('Water Data'!$D$28,0,10*ROW('Water Data'!D177)))</f>
        <v/>
      </c>
      <c r="BU183" s="370" t="str">
        <f ca="1">+IF(OFFSET('Water Data'!$D$29,0,10*ROW('Water Data'!D177))="","",OFFSET('Water Data'!$D$29,0,10*ROW('Water Data'!D177)))</f>
        <v/>
      </c>
      <c r="BV183" s="370" t="str">
        <f ca="1">+IF(OFFSET('Water Data'!$E$27,0,10*ROW('Water Data'!E177))="","",OFFSET('Water Data'!$E$27,0,10*ROW('Water Data'!E177)))</f>
        <v/>
      </c>
      <c r="BW183" s="370" t="str">
        <f ca="1">+IF(OFFSET('Water Data'!$E$28,0,10*ROW('Water Data'!E177))="","",OFFSET('Water Data'!$E$28,0,10*ROW('Water Data'!E177)))</f>
        <v/>
      </c>
      <c r="BX183" s="370" t="str">
        <f ca="1">+IF(OFFSET('Water Data'!$E$29,0,10*ROW('Water Data'!E177))="","",OFFSET('Water Data'!$E$29,0,10*ROW('Water Data'!E177)))</f>
        <v/>
      </c>
      <c r="BY183" s="370" t="str">
        <f ca="1">+IF(OFFSET('Water Data'!$F$27,0,10*ROW('Water Data'!F177))="","",OFFSET('Water Data'!$F$27,0,10*ROW('Water Data'!F177)))</f>
        <v/>
      </c>
      <c r="BZ183" s="370" t="str">
        <f ca="1">+IF(OFFSET('Water Data'!$F$28,0,10*ROW('Water Data'!F177))="","",OFFSET('Water Data'!$F$28,0,10*ROW('Water Data'!F177)))</f>
        <v/>
      </c>
      <c r="CA183" s="370" t="str">
        <f ca="1">+IF(OFFSET('Water Data'!$F$29,0,10*ROW('Water Data'!F177))="","",OFFSET('Water Data'!$F$29,0,10*ROW('Water Data'!F177)))</f>
        <v/>
      </c>
      <c r="CB183" s="370" t="str">
        <f ca="1">+IF(OFFSET('Water Data'!$G$27,0,10*ROW('Water Data'!G177))="","",OFFSET('Water Data'!$G$27,0,10*ROW('Water Data'!G177)))</f>
        <v/>
      </c>
      <c r="CC183" s="370" t="str">
        <f ca="1">+IF(OFFSET('Water Data'!$G$28,0,10*ROW('Water Data'!G177))="","",OFFSET('Water Data'!$G$28,0,10*ROW('Water Data'!G177)))</f>
        <v/>
      </c>
      <c r="CD183" s="370" t="str">
        <f ca="1">+IF(OFFSET('Water Data'!$G$29,0,10*ROW('Water Data'!G177))="","",OFFSET('Water Data'!$G$29,0,10*ROW('Water Data'!G177)))</f>
        <v/>
      </c>
      <c r="CE183" s="370" t="str">
        <f ca="1">+IF(OFFSET('Water Data'!$H$27,0,10*ROW('Water Data'!H177))="","",OFFSET('Water Data'!$H$27,0,10*ROW('Water Data'!H177)))</f>
        <v/>
      </c>
      <c r="CF183" s="370" t="str">
        <f ca="1">+IF(OFFSET('Water Data'!$H$28,0,10*ROW('Water Data'!H177))="","",OFFSET('Water Data'!$H$28,0,10*ROW('Water Data'!H177)))</f>
        <v/>
      </c>
      <c r="CG183" s="370" t="str">
        <f ca="1">+IF(OFFSET('Water Data'!$H$29,0,10*ROW('Water Data'!H177))="","",OFFSET('Water Data'!$H$29,0,10*ROW('Water Data'!H177)))</f>
        <v/>
      </c>
      <c r="CH183" s="370" t="str">
        <f ca="1">+IF(OFFSET('Water Data'!$I$27,0,10*ROW('Water Data'!I177))="","",OFFSET('Water Data'!$I$27,0,10*ROW('Water Data'!I177)))</f>
        <v/>
      </c>
      <c r="CI183" s="370" t="str">
        <f ca="1">+IF(OFFSET('Water Data'!$I$28,0,10*ROW('Water Data'!I177))="","",OFFSET('Water Data'!$I$28,0,10*ROW('Water Data'!I177)))</f>
        <v/>
      </c>
      <c r="CJ183" s="370" t="str">
        <f ca="1">+IF(OFFSET('Water Data'!$I$29,0,10*ROW('Water Data'!I177))="","",OFFSET('Water Data'!$I$29,0,10*ROW('Water Data'!I177)))</f>
        <v/>
      </c>
      <c r="CK183" s="370" t="str">
        <f ca="1">+IF(OFFSET('Sanitation Data'!$D$28,0,10*ROW('Sanitation Data'!D177))="","",OFFSET('Sanitation Data'!$D$28,0,10*ROW('Sanitation Data'!D177)))</f>
        <v/>
      </c>
      <c r="CL183" s="370" t="str">
        <f ca="1">+IF(OFFSET('Sanitation Data'!$D$29,0,10*ROW('Sanitation Data'!D177))="","",OFFSET('Sanitation Data'!$D$29,0,10*ROW('Sanitation Data'!D177)))</f>
        <v/>
      </c>
      <c r="CM183" s="370" t="str">
        <f ca="1">+IF(OFFSET('Sanitation Data'!$D$30,0,10*ROW('Sanitation Data'!D177))="","",OFFSET('Sanitation Data'!$D$30,0,10*ROW('Sanitation Data'!D177)))</f>
        <v/>
      </c>
      <c r="CN183" s="370" t="str">
        <f ca="1">+IF(OFFSET('Sanitation Data'!$D$31,0,10*ROW('Sanitation Data'!D177))="","",OFFSET('Sanitation Data'!$D$31,0,10*ROW('Sanitation Data'!D177)))</f>
        <v/>
      </c>
      <c r="CO183" s="370" t="str">
        <f ca="1">+IF(OFFSET('Sanitation Data'!$D$32,0,10*ROW('Sanitation Data'!D177))="","",OFFSET('Sanitation Data'!$D$32,0,10*ROW('Sanitation Data'!D177)))</f>
        <v/>
      </c>
      <c r="CP183" s="370" t="str">
        <f ca="1">+IF(OFFSET('Sanitation Data'!$E$28,0,10*ROW('Sanitation Data'!E177))="","",OFFSET('Sanitation Data'!$E$28,0,10*ROW('Sanitation Data'!E177)))</f>
        <v/>
      </c>
      <c r="CQ183" s="370" t="str">
        <f ca="1">+IF(OFFSET('Sanitation Data'!$E$29,0,10*ROW('Sanitation Data'!E177))="","",OFFSET('Sanitation Data'!$E$29,0,10*ROW('Sanitation Data'!E177)))</f>
        <v/>
      </c>
      <c r="CR183" s="370" t="str">
        <f ca="1">+IF(OFFSET('Sanitation Data'!$E$30,0,10*ROW('Sanitation Data'!E177))="","",OFFSET('Sanitation Data'!$E$30,0,10*ROW('Sanitation Data'!E177)))</f>
        <v/>
      </c>
      <c r="CS183" s="370" t="str">
        <f ca="1">+IF(OFFSET('Sanitation Data'!$E$31,0,10*ROW('Sanitation Data'!E177))="","",OFFSET('Sanitation Data'!$E$31,0,10*ROW('Sanitation Data'!E177)))</f>
        <v/>
      </c>
      <c r="CT183" s="370" t="str">
        <f ca="1">+IF(OFFSET('Sanitation Data'!$E$32,0,10*ROW('Sanitation Data'!E177))="","",OFFSET('Sanitation Data'!$E$32,0,10*ROW('Sanitation Data'!E177)))</f>
        <v/>
      </c>
      <c r="CU183" s="370" t="str">
        <f ca="1">+IF(OFFSET('Sanitation Data'!$F$28,0,10*ROW('Sanitation Data'!F177))="","",OFFSET('Sanitation Data'!$F$28,0,10*ROW('Sanitation Data'!F177)))</f>
        <v/>
      </c>
      <c r="CV183" s="370" t="str">
        <f ca="1">+IF(OFFSET('Sanitation Data'!$F$29,0,10*ROW('Sanitation Data'!F177))="","",OFFSET('Sanitation Data'!$F$29,0,10*ROW('Sanitation Data'!F177)))</f>
        <v/>
      </c>
      <c r="CW183" s="370" t="str">
        <f ca="1">+IF(OFFSET('Sanitation Data'!$F$30,0,10*ROW('Sanitation Data'!F177))="","",OFFSET('Sanitation Data'!$F$30,0,10*ROW('Sanitation Data'!F177)))</f>
        <v/>
      </c>
      <c r="CX183" s="370" t="str">
        <f ca="1">+IF(OFFSET('Sanitation Data'!$F$31,0,10*ROW('Sanitation Data'!F177))="","",OFFSET('Sanitation Data'!$F$31,0,10*ROW('Sanitation Data'!F177)))</f>
        <v/>
      </c>
      <c r="CY183" s="370" t="str">
        <f ca="1">+IF(OFFSET('Sanitation Data'!$F$32,0,10*ROW('Sanitation Data'!F177))="","",OFFSET('Sanitation Data'!$F$32,0,10*ROW('Sanitation Data'!F177)))</f>
        <v/>
      </c>
      <c r="CZ183" s="370" t="str">
        <f ca="1">+IF(OFFSET('Sanitation Data'!$G$28,0,10*ROW('Sanitation Data'!G177))="","",OFFSET('Sanitation Data'!$G$28,0,10*ROW('Sanitation Data'!G177)))</f>
        <v/>
      </c>
      <c r="DA183" s="370" t="str">
        <f ca="1">+IF(OFFSET('Sanitation Data'!$G$29,0,10*ROW('Sanitation Data'!G177))="","",OFFSET('Sanitation Data'!$G$29,0,10*ROW('Sanitation Data'!G177)))</f>
        <v/>
      </c>
      <c r="DB183" s="370" t="str">
        <f ca="1">+IF(OFFSET('Sanitation Data'!$G$30,0,10*ROW('Sanitation Data'!G177))="","",OFFSET('Sanitation Data'!$G$30,0,10*ROW('Sanitation Data'!G177)))</f>
        <v/>
      </c>
      <c r="DC183" s="370" t="str">
        <f ca="1">+IF(OFFSET('Sanitation Data'!$G$31,0,10*ROW('Sanitation Data'!G177))="","",OFFSET('Sanitation Data'!$G$31,0,10*ROW('Sanitation Data'!G177)))</f>
        <v/>
      </c>
      <c r="DD183" s="370" t="str">
        <f ca="1">+IF(OFFSET('Sanitation Data'!$G$32,0,10*ROW('Sanitation Data'!G177))="","",OFFSET('Sanitation Data'!$G$32,0,10*ROW('Sanitation Data'!G177)))</f>
        <v/>
      </c>
      <c r="DE183" s="370" t="str">
        <f ca="1">+IF(OFFSET('Sanitation Data'!$H$28,0,10*ROW('Sanitation Data'!H177))="","",OFFSET('Sanitation Data'!$H$28,0,10*ROW('Sanitation Data'!H177)))</f>
        <v/>
      </c>
      <c r="DF183" s="370" t="str">
        <f ca="1">+IF(OFFSET('Sanitation Data'!$H$29,0,10*ROW('Sanitation Data'!H177))="","",OFFSET('Sanitation Data'!$H$29,0,10*ROW('Sanitation Data'!H177)))</f>
        <v/>
      </c>
      <c r="DG183" s="370" t="str">
        <f ca="1">+IF(OFFSET('Sanitation Data'!$H$30,0,10*ROW('Sanitation Data'!H177))="","",OFFSET('Sanitation Data'!$H$30,0,10*ROW('Sanitation Data'!H177)))</f>
        <v/>
      </c>
      <c r="DH183" s="370" t="str">
        <f ca="1">+IF(OFFSET('Sanitation Data'!$H$31,0,10*ROW('Sanitation Data'!H177))="","",OFFSET('Sanitation Data'!$H$31,0,10*ROW('Sanitation Data'!H177)))</f>
        <v/>
      </c>
      <c r="DI183" s="370" t="str">
        <f ca="1">+IF(OFFSET('Sanitation Data'!$H$32,0,10*ROW('Sanitation Data'!H177))="","",OFFSET('Sanitation Data'!$H$32,0,10*ROW('Sanitation Data'!H177)))</f>
        <v/>
      </c>
      <c r="DJ183" s="370" t="str">
        <f ca="1">+IF(OFFSET('Sanitation Data'!$I$28,0,10*ROW('Sanitation Data'!I177))="","",OFFSET('Sanitation Data'!$I$28,0,10*ROW('Sanitation Data'!I177)))</f>
        <v/>
      </c>
      <c r="DK183" s="370" t="str">
        <f ca="1">+IF(OFFSET('Sanitation Data'!$I$29,0,10*ROW('Sanitation Data'!I177))="","",OFFSET('Sanitation Data'!$I$29,0,10*ROW('Sanitation Data'!I177)))</f>
        <v/>
      </c>
      <c r="DL183" s="370" t="str">
        <f ca="1">+IF(OFFSET('Sanitation Data'!$I$30,0,10*ROW('Sanitation Data'!I177))="","",OFFSET('Sanitation Data'!$I$30,0,10*ROW('Sanitation Data'!I177)))</f>
        <v/>
      </c>
      <c r="DM183" s="370" t="str">
        <f ca="1">+IF(OFFSET('Sanitation Data'!$I$31,0,10*ROW('Sanitation Data'!I177))="","",OFFSET('Sanitation Data'!$I$31,0,10*ROW('Sanitation Data'!I177)))</f>
        <v/>
      </c>
      <c r="DN183" s="370" t="str">
        <f ca="1">+IF(OFFSET('Sanitation Data'!$I$32,0,10*ROW('Sanitation Data'!I177))="","",OFFSET('Sanitation Data'!$I$32,0,10*ROW('Sanitation Data'!I177)))</f>
        <v/>
      </c>
      <c r="DO183" s="370" t="str">
        <f ca="1">+IF(OFFSET('Hygiene Data'!$D$11,0,10*ROW('Hygiene Data'!D177))="","",OFFSET('Hygiene Data'!$D$11,0,10*ROW('Hygiene Data'!D177)))</f>
        <v/>
      </c>
      <c r="DP183" s="370" t="str">
        <f ca="1">+IF(OFFSET('Hygiene Data'!$D$12,0,10*ROW('Hygiene Data'!D177))="","",OFFSET('Hygiene Data'!$D$12,0,10*ROW('Hygiene Data'!D177)))</f>
        <v/>
      </c>
      <c r="DQ183" s="370" t="str">
        <f ca="1">+IF(OFFSET('Hygiene Data'!$D$13,0,10*ROW('Hygiene Data'!D177))="","",OFFSET('Hygiene Data'!$D$13,0,10*ROW('Hygiene Data'!D177)))</f>
        <v/>
      </c>
      <c r="DR183" s="370" t="str">
        <f ca="1">+IF(OFFSET('Hygiene Data'!$E$11,0,10*ROW('Hygiene Data'!E177))="","",OFFSET('Hygiene Data'!$E$11,0,10*ROW('Hygiene Data'!E177)))</f>
        <v/>
      </c>
      <c r="DS183" s="370" t="str">
        <f ca="1">+IF(OFFSET('Hygiene Data'!$E$12,0,10*ROW('Hygiene Data'!E177))="","",OFFSET('Hygiene Data'!$E$12,0,10*ROW('Hygiene Data'!E177)))</f>
        <v/>
      </c>
      <c r="DT183" s="370" t="str">
        <f ca="1">+IF(OFFSET('Hygiene Data'!$E$13,0,10*ROW('Hygiene Data'!E177))="","",OFFSET('Hygiene Data'!$E$13,0,10*ROW('Hygiene Data'!E177)))</f>
        <v/>
      </c>
      <c r="DU183" s="370" t="str">
        <f ca="1">+IF(OFFSET('Hygiene Data'!$F$11,0,10*ROW('Hygiene Data'!F177))="","",OFFSET('Hygiene Data'!$F$11,0,10*ROW('Hygiene Data'!F177)))</f>
        <v/>
      </c>
      <c r="DV183" s="370" t="str">
        <f ca="1">+IF(OFFSET('Hygiene Data'!$F$12,0,10*ROW('Hygiene Data'!F177))="","",OFFSET('Hygiene Data'!$F$12,0,10*ROW('Hygiene Data'!F177)))</f>
        <v/>
      </c>
      <c r="DW183" s="370" t="str">
        <f ca="1">+IF(OFFSET('Hygiene Data'!$F$13,0,10*ROW('Hygiene Data'!F177))="","",OFFSET('Hygiene Data'!$F$13,0,10*ROW('Hygiene Data'!F177)))</f>
        <v/>
      </c>
      <c r="DX183" s="370" t="str">
        <f ca="1">+IF(OFFSET('Hygiene Data'!$G$11,0,10*ROW('Hygiene Data'!G177))="","",OFFSET('Hygiene Data'!$G$11,0,10*ROW('Hygiene Data'!G177)))</f>
        <v/>
      </c>
      <c r="DY183" s="370" t="str">
        <f ca="1">+IF(OFFSET('Hygiene Data'!$G$12,0,10*ROW('Hygiene Data'!G177))="","",OFFSET('Hygiene Data'!$G$12,0,10*ROW('Hygiene Data'!G177)))</f>
        <v/>
      </c>
      <c r="DZ183" s="370" t="str">
        <f ca="1">+IF(OFFSET('Hygiene Data'!$G$13,0,10*ROW('Hygiene Data'!G177))="","",OFFSET('Hygiene Data'!$G$13,0,10*ROW('Hygiene Data'!G177)))</f>
        <v/>
      </c>
      <c r="EA183" s="370" t="str">
        <f ca="1">+IF(OFFSET('Hygiene Data'!$H$11,0,10*ROW('Hygiene Data'!H177))="","",OFFSET('Hygiene Data'!$H$11,0,10*ROW('Hygiene Data'!H177)))</f>
        <v/>
      </c>
      <c r="EB183" s="370" t="str">
        <f ca="1">+IF(OFFSET('Hygiene Data'!$H$12,0,10*ROW('Hygiene Data'!H177))="","",OFFSET('Hygiene Data'!$H$12,0,10*ROW('Hygiene Data'!H177)))</f>
        <v/>
      </c>
      <c r="EC183" s="370" t="str">
        <f ca="1">+IF(OFFSET('Hygiene Data'!$H$13,0,10*ROW('Hygiene Data'!H177))="","",OFFSET('Hygiene Data'!$H$13,0,10*ROW('Hygiene Data'!H177)))</f>
        <v/>
      </c>
      <c r="ED183" s="370" t="str">
        <f ca="1">+IF(OFFSET('Hygiene Data'!$I$11,0,10*ROW('Hygiene Data'!I177))="","",OFFSET('Hygiene Data'!$I$11,0,10*ROW('Hygiene Data'!I177)))</f>
        <v/>
      </c>
      <c r="EE183" s="370" t="str">
        <f ca="1">+IF(OFFSET('Hygiene Data'!$I$12,0,10*ROW('Hygiene Data'!I177))="","",OFFSET('Hygiene Data'!$I$12,0,10*ROW('Hygiene Data'!I177)))</f>
        <v/>
      </c>
      <c r="EF183" s="370" t="str">
        <f ca="1">+IF(OFFSET('Hygiene Data'!$I$13,0,10*ROW('Hygiene Data'!I177))="","",OFFSET('Hygiene Data'!$I$13,0,10*ROW('Hygiene Data'!I177)))</f>
        <v/>
      </c>
    </row>
    <row r="184" spans="1:136" x14ac:dyDescent="0.25">
      <c r="A184" s="479" t="str">
        <f ca="1">+IF(OFFSET('Water Data'!$B$2,0,10*ROW('Water Data'!E178))="","",OFFSET('Water Data'!$B$2,0,10*ROW('Water Data'!E178)))</f>
        <v/>
      </c>
      <c r="B184" s="47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6" t="str">
        <f t="shared" ca="1" si="2"/>
        <v/>
      </c>
      <c r="D184" s="50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0" t="str">
        <f ca="1">+IF(OFFSET('Water Data'!$D$27,0,10*ROW('Water Data'!D178))="","",OFFSET('Water Data'!$D$27,0,10*ROW('Water Data'!D178)))</f>
        <v/>
      </c>
      <c r="BT184" s="370" t="str">
        <f ca="1">+IF(OFFSET('Water Data'!$D$28,0,10*ROW('Water Data'!D178))="","",OFFSET('Water Data'!$D$28,0,10*ROW('Water Data'!D178)))</f>
        <v/>
      </c>
      <c r="BU184" s="370" t="str">
        <f ca="1">+IF(OFFSET('Water Data'!$D$29,0,10*ROW('Water Data'!D178))="","",OFFSET('Water Data'!$D$29,0,10*ROW('Water Data'!D178)))</f>
        <v/>
      </c>
      <c r="BV184" s="370" t="str">
        <f ca="1">+IF(OFFSET('Water Data'!$E$27,0,10*ROW('Water Data'!E178))="","",OFFSET('Water Data'!$E$27,0,10*ROW('Water Data'!E178)))</f>
        <v/>
      </c>
      <c r="BW184" s="370" t="str">
        <f ca="1">+IF(OFFSET('Water Data'!$E$28,0,10*ROW('Water Data'!E178))="","",OFFSET('Water Data'!$E$28,0,10*ROW('Water Data'!E178)))</f>
        <v/>
      </c>
      <c r="BX184" s="370" t="str">
        <f ca="1">+IF(OFFSET('Water Data'!$E$29,0,10*ROW('Water Data'!E178))="","",OFFSET('Water Data'!$E$29,0,10*ROW('Water Data'!E178)))</f>
        <v/>
      </c>
      <c r="BY184" s="370" t="str">
        <f ca="1">+IF(OFFSET('Water Data'!$F$27,0,10*ROW('Water Data'!F178))="","",OFFSET('Water Data'!$F$27,0,10*ROW('Water Data'!F178)))</f>
        <v/>
      </c>
      <c r="BZ184" s="370" t="str">
        <f ca="1">+IF(OFFSET('Water Data'!$F$28,0,10*ROW('Water Data'!F178))="","",OFFSET('Water Data'!$F$28,0,10*ROW('Water Data'!F178)))</f>
        <v/>
      </c>
      <c r="CA184" s="370" t="str">
        <f ca="1">+IF(OFFSET('Water Data'!$F$29,0,10*ROW('Water Data'!F178))="","",OFFSET('Water Data'!$F$29,0,10*ROW('Water Data'!F178)))</f>
        <v/>
      </c>
      <c r="CB184" s="370" t="str">
        <f ca="1">+IF(OFFSET('Water Data'!$G$27,0,10*ROW('Water Data'!G178))="","",OFFSET('Water Data'!$G$27,0,10*ROW('Water Data'!G178)))</f>
        <v/>
      </c>
      <c r="CC184" s="370" t="str">
        <f ca="1">+IF(OFFSET('Water Data'!$G$28,0,10*ROW('Water Data'!G178))="","",OFFSET('Water Data'!$G$28,0,10*ROW('Water Data'!G178)))</f>
        <v/>
      </c>
      <c r="CD184" s="370" t="str">
        <f ca="1">+IF(OFFSET('Water Data'!$G$29,0,10*ROW('Water Data'!G178))="","",OFFSET('Water Data'!$G$29,0,10*ROW('Water Data'!G178)))</f>
        <v/>
      </c>
      <c r="CE184" s="370" t="str">
        <f ca="1">+IF(OFFSET('Water Data'!$H$27,0,10*ROW('Water Data'!H178))="","",OFFSET('Water Data'!$H$27,0,10*ROW('Water Data'!H178)))</f>
        <v/>
      </c>
      <c r="CF184" s="370" t="str">
        <f ca="1">+IF(OFFSET('Water Data'!$H$28,0,10*ROW('Water Data'!H178))="","",OFFSET('Water Data'!$H$28,0,10*ROW('Water Data'!H178)))</f>
        <v/>
      </c>
      <c r="CG184" s="370" t="str">
        <f ca="1">+IF(OFFSET('Water Data'!$H$29,0,10*ROW('Water Data'!H178))="","",OFFSET('Water Data'!$H$29,0,10*ROW('Water Data'!H178)))</f>
        <v/>
      </c>
      <c r="CH184" s="370" t="str">
        <f ca="1">+IF(OFFSET('Water Data'!$I$27,0,10*ROW('Water Data'!I178))="","",OFFSET('Water Data'!$I$27,0,10*ROW('Water Data'!I178)))</f>
        <v/>
      </c>
      <c r="CI184" s="370" t="str">
        <f ca="1">+IF(OFFSET('Water Data'!$I$28,0,10*ROW('Water Data'!I178))="","",OFFSET('Water Data'!$I$28,0,10*ROW('Water Data'!I178)))</f>
        <v/>
      </c>
      <c r="CJ184" s="370" t="str">
        <f ca="1">+IF(OFFSET('Water Data'!$I$29,0,10*ROW('Water Data'!I178))="","",OFFSET('Water Data'!$I$29,0,10*ROW('Water Data'!I178)))</f>
        <v/>
      </c>
      <c r="CK184" s="370" t="str">
        <f ca="1">+IF(OFFSET('Sanitation Data'!$D$28,0,10*ROW('Sanitation Data'!D178))="","",OFFSET('Sanitation Data'!$D$28,0,10*ROW('Sanitation Data'!D178)))</f>
        <v/>
      </c>
      <c r="CL184" s="370" t="str">
        <f ca="1">+IF(OFFSET('Sanitation Data'!$D$29,0,10*ROW('Sanitation Data'!D178))="","",OFFSET('Sanitation Data'!$D$29,0,10*ROW('Sanitation Data'!D178)))</f>
        <v/>
      </c>
      <c r="CM184" s="370" t="str">
        <f ca="1">+IF(OFFSET('Sanitation Data'!$D$30,0,10*ROW('Sanitation Data'!D178))="","",OFFSET('Sanitation Data'!$D$30,0,10*ROW('Sanitation Data'!D178)))</f>
        <v/>
      </c>
      <c r="CN184" s="370" t="str">
        <f ca="1">+IF(OFFSET('Sanitation Data'!$D$31,0,10*ROW('Sanitation Data'!D178))="","",OFFSET('Sanitation Data'!$D$31,0,10*ROW('Sanitation Data'!D178)))</f>
        <v/>
      </c>
      <c r="CO184" s="370" t="str">
        <f ca="1">+IF(OFFSET('Sanitation Data'!$D$32,0,10*ROW('Sanitation Data'!D178))="","",OFFSET('Sanitation Data'!$D$32,0,10*ROW('Sanitation Data'!D178)))</f>
        <v/>
      </c>
      <c r="CP184" s="370" t="str">
        <f ca="1">+IF(OFFSET('Sanitation Data'!$E$28,0,10*ROW('Sanitation Data'!E178))="","",OFFSET('Sanitation Data'!$E$28,0,10*ROW('Sanitation Data'!E178)))</f>
        <v/>
      </c>
      <c r="CQ184" s="370" t="str">
        <f ca="1">+IF(OFFSET('Sanitation Data'!$E$29,0,10*ROW('Sanitation Data'!E178))="","",OFFSET('Sanitation Data'!$E$29,0,10*ROW('Sanitation Data'!E178)))</f>
        <v/>
      </c>
      <c r="CR184" s="370" t="str">
        <f ca="1">+IF(OFFSET('Sanitation Data'!$E$30,0,10*ROW('Sanitation Data'!E178))="","",OFFSET('Sanitation Data'!$E$30,0,10*ROW('Sanitation Data'!E178)))</f>
        <v/>
      </c>
      <c r="CS184" s="370" t="str">
        <f ca="1">+IF(OFFSET('Sanitation Data'!$E$31,0,10*ROW('Sanitation Data'!E178))="","",OFFSET('Sanitation Data'!$E$31,0,10*ROW('Sanitation Data'!E178)))</f>
        <v/>
      </c>
      <c r="CT184" s="370" t="str">
        <f ca="1">+IF(OFFSET('Sanitation Data'!$E$32,0,10*ROW('Sanitation Data'!E178))="","",OFFSET('Sanitation Data'!$E$32,0,10*ROW('Sanitation Data'!E178)))</f>
        <v/>
      </c>
      <c r="CU184" s="370" t="str">
        <f ca="1">+IF(OFFSET('Sanitation Data'!$F$28,0,10*ROW('Sanitation Data'!F178))="","",OFFSET('Sanitation Data'!$F$28,0,10*ROW('Sanitation Data'!F178)))</f>
        <v/>
      </c>
      <c r="CV184" s="370" t="str">
        <f ca="1">+IF(OFFSET('Sanitation Data'!$F$29,0,10*ROW('Sanitation Data'!F178))="","",OFFSET('Sanitation Data'!$F$29,0,10*ROW('Sanitation Data'!F178)))</f>
        <v/>
      </c>
      <c r="CW184" s="370" t="str">
        <f ca="1">+IF(OFFSET('Sanitation Data'!$F$30,0,10*ROW('Sanitation Data'!F178))="","",OFFSET('Sanitation Data'!$F$30,0,10*ROW('Sanitation Data'!F178)))</f>
        <v/>
      </c>
      <c r="CX184" s="370" t="str">
        <f ca="1">+IF(OFFSET('Sanitation Data'!$F$31,0,10*ROW('Sanitation Data'!F178))="","",OFFSET('Sanitation Data'!$F$31,0,10*ROW('Sanitation Data'!F178)))</f>
        <v/>
      </c>
      <c r="CY184" s="370" t="str">
        <f ca="1">+IF(OFFSET('Sanitation Data'!$F$32,0,10*ROW('Sanitation Data'!F178))="","",OFFSET('Sanitation Data'!$F$32,0,10*ROW('Sanitation Data'!F178)))</f>
        <v/>
      </c>
      <c r="CZ184" s="370" t="str">
        <f ca="1">+IF(OFFSET('Sanitation Data'!$G$28,0,10*ROW('Sanitation Data'!G178))="","",OFFSET('Sanitation Data'!$G$28,0,10*ROW('Sanitation Data'!G178)))</f>
        <v/>
      </c>
      <c r="DA184" s="370" t="str">
        <f ca="1">+IF(OFFSET('Sanitation Data'!$G$29,0,10*ROW('Sanitation Data'!G178))="","",OFFSET('Sanitation Data'!$G$29,0,10*ROW('Sanitation Data'!G178)))</f>
        <v/>
      </c>
      <c r="DB184" s="370" t="str">
        <f ca="1">+IF(OFFSET('Sanitation Data'!$G$30,0,10*ROW('Sanitation Data'!G178))="","",OFFSET('Sanitation Data'!$G$30,0,10*ROW('Sanitation Data'!G178)))</f>
        <v/>
      </c>
      <c r="DC184" s="370" t="str">
        <f ca="1">+IF(OFFSET('Sanitation Data'!$G$31,0,10*ROW('Sanitation Data'!G178))="","",OFFSET('Sanitation Data'!$G$31,0,10*ROW('Sanitation Data'!G178)))</f>
        <v/>
      </c>
      <c r="DD184" s="370" t="str">
        <f ca="1">+IF(OFFSET('Sanitation Data'!$G$32,0,10*ROW('Sanitation Data'!G178))="","",OFFSET('Sanitation Data'!$G$32,0,10*ROW('Sanitation Data'!G178)))</f>
        <v/>
      </c>
      <c r="DE184" s="370" t="str">
        <f ca="1">+IF(OFFSET('Sanitation Data'!$H$28,0,10*ROW('Sanitation Data'!H178))="","",OFFSET('Sanitation Data'!$H$28,0,10*ROW('Sanitation Data'!H178)))</f>
        <v/>
      </c>
      <c r="DF184" s="370" t="str">
        <f ca="1">+IF(OFFSET('Sanitation Data'!$H$29,0,10*ROW('Sanitation Data'!H178))="","",OFFSET('Sanitation Data'!$H$29,0,10*ROW('Sanitation Data'!H178)))</f>
        <v/>
      </c>
      <c r="DG184" s="370" t="str">
        <f ca="1">+IF(OFFSET('Sanitation Data'!$H$30,0,10*ROW('Sanitation Data'!H178))="","",OFFSET('Sanitation Data'!$H$30,0,10*ROW('Sanitation Data'!H178)))</f>
        <v/>
      </c>
      <c r="DH184" s="370" t="str">
        <f ca="1">+IF(OFFSET('Sanitation Data'!$H$31,0,10*ROW('Sanitation Data'!H178))="","",OFFSET('Sanitation Data'!$H$31,0,10*ROW('Sanitation Data'!H178)))</f>
        <v/>
      </c>
      <c r="DI184" s="370" t="str">
        <f ca="1">+IF(OFFSET('Sanitation Data'!$H$32,0,10*ROW('Sanitation Data'!H178))="","",OFFSET('Sanitation Data'!$H$32,0,10*ROW('Sanitation Data'!H178)))</f>
        <v/>
      </c>
      <c r="DJ184" s="370" t="str">
        <f ca="1">+IF(OFFSET('Sanitation Data'!$I$28,0,10*ROW('Sanitation Data'!I178))="","",OFFSET('Sanitation Data'!$I$28,0,10*ROW('Sanitation Data'!I178)))</f>
        <v/>
      </c>
      <c r="DK184" s="370" t="str">
        <f ca="1">+IF(OFFSET('Sanitation Data'!$I$29,0,10*ROW('Sanitation Data'!I178))="","",OFFSET('Sanitation Data'!$I$29,0,10*ROW('Sanitation Data'!I178)))</f>
        <v/>
      </c>
      <c r="DL184" s="370" t="str">
        <f ca="1">+IF(OFFSET('Sanitation Data'!$I$30,0,10*ROW('Sanitation Data'!I178))="","",OFFSET('Sanitation Data'!$I$30,0,10*ROW('Sanitation Data'!I178)))</f>
        <v/>
      </c>
      <c r="DM184" s="370" t="str">
        <f ca="1">+IF(OFFSET('Sanitation Data'!$I$31,0,10*ROW('Sanitation Data'!I178))="","",OFFSET('Sanitation Data'!$I$31,0,10*ROW('Sanitation Data'!I178)))</f>
        <v/>
      </c>
      <c r="DN184" s="370" t="str">
        <f ca="1">+IF(OFFSET('Sanitation Data'!$I$32,0,10*ROW('Sanitation Data'!I178))="","",OFFSET('Sanitation Data'!$I$32,0,10*ROW('Sanitation Data'!I178)))</f>
        <v/>
      </c>
      <c r="DO184" s="370" t="str">
        <f ca="1">+IF(OFFSET('Hygiene Data'!$D$11,0,10*ROW('Hygiene Data'!D178))="","",OFFSET('Hygiene Data'!$D$11,0,10*ROW('Hygiene Data'!D178)))</f>
        <v/>
      </c>
      <c r="DP184" s="370" t="str">
        <f ca="1">+IF(OFFSET('Hygiene Data'!$D$12,0,10*ROW('Hygiene Data'!D178))="","",OFFSET('Hygiene Data'!$D$12,0,10*ROW('Hygiene Data'!D178)))</f>
        <v/>
      </c>
      <c r="DQ184" s="370" t="str">
        <f ca="1">+IF(OFFSET('Hygiene Data'!$D$13,0,10*ROW('Hygiene Data'!D178))="","",OFFSET('Hygiene Data'!$D$13,0,10*ROW('Hygiene Data'!D178)))</f>
        <v/>
      </c>
      <c r="DR184" s="370" t="str">
        <f ca="1">+IF(OFFSET('Hygiene Data'!$E$11,0,10*ROW('Hygiene Data'!E178))="","",OFFSET('Hygiene Data'!$E$11,0,10*ROW('Hygiene Data'!E178)))</f>
        <v/>
      </c>
      <c r="DS184" s="370" t="str">
        <f ca="1">+IF(OFFSET('Hygiene Data'!$E$12,0,10*ROW('Hygiene Data'!E178))="","",OFFSET('Hygiene Data'!$E$12,0,10*ROW('Hygiene Data'!E178)))</f>
        <v/>
      </c>
      <c r="DT184" s="370" t="str">
        <f ca="1">+IF(OFFSET('Hygiene Data'!$E$13,0,10*ROW('Hygiene Data'!E178))="","",OFFSET('Hygiene Data'!$E$13,0,10*ROW('Hygiene Data'!E178)))</f>
        <v/>
      </c>
      <c r="DU184" s="370" t="str">
        <f ca="1">+IF(OFFSET('Hygiene Data'!$F$11,0,10*ROW('Hygiene Data'!F178))="","",OFFSET('Hygiene Data'!$F$11,0,10*ROW('Hygiene Data'!F178)))</f>
        <v/>
      </c>
      <c r="DV184" s="370" t="str">
        <f ca="1">+IF(OFFSET('Hygiene Data'!$F$12,0,10*ROW('Hygiene Data'!F178))="","",OFFSET('Hygiene Data'!$F$12,0,10*ROW('Hygiene Data'!F178)))</f>
        <v/>
      </c>
      <c r="DW184" s="370" t="str">
        <f ca="1">+IF(OFFSET('Hygiene Data'!$F$13,0,10*ROW('Hygiene Data'!F178))="","",OFFSET('Hygiene Data'!$F$13,0,10*ROW('Hygiene Data'!F178)))</f>
        <v/>
      </c>
      <c r="DX184" s="370" t="str">
        <f ca="1">+IF(OFFSET('Hygiene Data'!$G$11,0,10*ROW('Hygiene Data'!G178))="","",OFFSET('Hygiene Data'!$G$11,0,10*ROW('Hygiene Data'!G178)))</f>
        <v/>
      </c>
      <c r="DY184" s="370" t="str">
        <f ca="1">+IF(OFFSET('Hygiene Data'!$G$12,0,10*ROW('Hygiene Data'!G178))="","",OFFSET('Hygiene Data'!$G$12,0,10*ROW('Hygiene Data'!G178)))</f>
        <v/>
      </c>
      <c r="DZ184" s="370" t="str">
        <f ca="1">+IF(OFFSET('Hygiene Data'!$G$13,0,10*ROW('Hygiene Data'!G178))="","",OFFSET('Hygiene Data'!$G$13,0,10*ROW('Hygiene Data'!G178)))</f>
        <v/>
      </c>
      <c r="EA184" s="370" t="str">
        <f ca="1">+IF(OFFSET('Hygiene Data'!$H$11,0,10*ROW('Hygiene Data'!H178))="","",OFFSET('Hygiene Data'!$H$11,0,10*ROW('Hygiene Data'!H178)))</f>
        <v/>
      </c>
      <c r="EB184" s="370" t="str">
        <f ca="1">+IF(OFFSET('Hygiene Data'!$H$12,0,10*ROW('Hygiene Data'!H178))="","",OFFSET('Hygiene Data'!$H$12,0,10*ROW('Hygiene Data'!H178)))</f>
        <v/>
      </c>
      <c r="EC184" s="370" t="str">
        <f ca="1">+IF(OFFSET('Hygiene Data'!$H$13,0,10*ROW('Hygiene Data'!H178))="","",OFFSET('Hygiene Data'!$H$13,0,10*ROW('Hygiene Data'!H178)))</f>
        <v/>
      </c>
      <c r="ED184" s="370" t="str">
        <f ca="1">+IF(OFFSET('Hygiene Data'!$I$11,0,10*ROW('Hygiene Data'!I178))="","",OFFSET('Hygiene Data'!$I$11,0,10*ROW('Hygiene Data'!I178)))</f>
        <v/>
      </c>
      <c r="EE184" s="370" t="str">
        <f ca="1">+IF(OFFSET('Hygiene Data'!$I$12,0,10*ROW('Hygiene Data'!I178))="","",OFFSET('Hygiene Data'!$I$12,0,10*ROW('Hygiene Data'!I178)))</f>
        <v/>
      </c>
      <c r="EF184" s="370" t="str">
        <f ca="1">+IF(OFFSET('Hygiene Data'!$I$13,0,10*ROW('Hygiene Data'!I178))="","",OFFSET('Hygiene Data'!$I$13,0,10*ROW('Hygiene Data'!I178)))</f>
        <v/>
      </c>
    </row>
    <row r="185" spans="1:136" x14ac:dyDescent="0.25">
      <c r="A185" s="479" t="str">
        <f ca="1">+IF(OFFSET('Water Data'!$B$2,0,10*ROW('Water Data'!E179))="","",OFFSET('Water Data'!$B$2,0,10*ROW('Water Data'!E179)))</f>
        <v/>
      </c>
      <c r="B185" s="47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6" t="str">
        <f t="shared" ca="1" si="2"/>
        <v/>
      </c>
      <c r="D185" s="50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0" t="str">
        <f ca="1">+IF(OFFSET('Water Data'!$D$27,0,10*ROW('Water Data'!D179))="","",OFFSET('Water Data'!$D$27,0,10*ROW('Water Data'!D179)))</f>
        <v/>
      </c>
      <c r="BT185" s="370" t="str">
        <f ca="1">+IF(OFFSET('Water Data'!$D$28,0,10*ROW('Water Data'!D179))="","",OFFSET('Water Data'!$D$28,0,10*ROW('Water Data'!D179)))</f>
        <v/>
      </c>
      <c r="BU185" s="370" t="str">
        <f ca="1">+IF(OFFSET('Water Data'!$D$29,0,10*ROW('Water Data'!D179))="","",OFFSET('Water Data'!$D$29,0,10*ROW('Water Data'!D179)))</f>
        <v/>
      </c>
      <c r="BV185" s="370" t="str">
        <f ca="1">+IF(OFFSET('Water Data'!$E$27,0,10*ROW('Water Data'!E179))="","",OFFSET('Water Data'!$E$27,0,10*ROW('Water Data'!E179)))</f>
        <v/>
      </c>
      <c r="BW185" s="370" t="str">
        <f ca="1">+IF(OFFSET('Water Data'!$E$28,0,10*ROW('Water Data'!E179))="","",OFFSET('Water Data'!$E$28,0,10*ROW('Water Data'!E179)))</f>
        <v/>
      </c>
      <c r="BX185" s="370" t="str">
        <f ca="1">+IF(OFFSET('Water Data'!$E$29,0,10*ROW('Water Data'!E179))="","",OFFSET('Water Data'!$E$29,0,10*ROW('Water Data'!E179)))</f>
        <v/>
      </c>
      <c r="BY185" s="370" t="str">
        <f ca="1">+IF(OFFSET('Water Data'!$F$27,0,10*ROW('Water Data'!F179))="","",OFFSET('Water Data'!$F$27,0,10*ROW('Water Data'!F179)))</f>
        <v/>
      </c>
      <c r="BZ185" s="370" t="str">
        <f ca="1">+IF(OFFSET('Water Data'!$F$28,0,10*ROW('Water Data'!F179))="","",OFFSET('Water Data'!$F$28,0,10*ROW('Water Data'!F179)))</f>
        <v/>
      </c>
      <c r="CA185" s="370" t="str">
        <f ca="1">+IF(OFFSET('Water Data'!$F$29,0,10*ROW('Water Data'!F179))="","",OFFSET('Water Data'!$F$29,0,10*ROW('Water Data'!F179)))</f>
        <v/>
      </c>
      <c r="CB185" s="370" t="str">
        <f ca="1">+IF(OFFSET('Water Data'!$G$27,0,10*ROW('Water Data'!G179))="","",OFFSET('Water Data'!$G$27,0,10*ROW('Water Data'!G179)))</f>
        <v/>
      </c>
      <c r="CC185" s="370" t="str">
        <f ca="1">+IF(OFFSET('Water Data'!$G$28,0,10*ROW('Water Data'!G179))="","",OFFSET('Water Data'!$G$28,0,10*ROW('Water Data'!G179)))</f>
        <v/>
      </c>
      <c r="CD185" s="370" t="str">
        <f ca="1">+IF(OFFSET('Water Data'!$G$29,0,10*ROW('Water Data'!G179))="","",OFFSET('Water Data'!$G$29,0,10*ROW('Water Data'!G179)))</f>
        <v/>
      </c>
      <c r="CE185" s="370" t="str">
        <f ca="1">+IF(OFFSET('Water Data'!$H$27,0,10*ROW('Water Data'!H179))="","",OFFSET('Water Data'!$H$27,0,10*ROW('Water Data'!H179)))</f>
        <v/>
      </c>
      <c r="CF185" s="370" t="str">
        <f ca="1">+IF(OFFSET('Water Data'!$H$28,0,10*ROW('Water Data'!H179))="","",OFFSET('Water Data'!$H$28,0,10*ROW('Water Data'!H179)))</f>
        <v/>
      </c>
      <c r="CG185" s="370" t="str">
        <f ca="1">+IF(OFFSET('Water Data'!$H$29,0,10*ROW('Water Data'!H179))="","",OFFSET('Water Data'!$H$29,0,10*ROW('Water Data'!H179)))</f>
        <v/>
      </c>
      <c r="CH185" s="370" t="str">
        <f ca="1">+IF(OFFSET('Water Data'!$I$27,0,10*ROW('Water Data'!I179))="","",OFFSET('Water Data'!$I$27,0,10*ROW('Water Data'!I179)))</f>
        <v/>
      </c>
      <c r="CI185" s="370" t="str">
        <f ca="1">+IF(OFFSET('Water Data'!$I$28,0,10*ROW('Water Data'!I179))="","",OFFSET('Water Data'!$I$28,0,10*ROW('Water Data'!I179)))</f>
        <v/>
      </c>
      <c r="CJ185" s="370" t="str">
        <f ca="1">+IF(OFFSET('Water Data'!$I$29,0,10*ROW('Water Data'!I179))="","",OFFSET('Water Data'!$I$29,0,10*ROW('Water Data'!I179)))</f>
        <v/>
      </c>
      <c r="CK185" s="370" t="str">
        <f ca="1">+IF(OFFSET('Sanitation Data'!$D$28,0,10*ROW('Sanitation Data'!D179))="","",OFFSET('Sanitation Data'!$D$28,0,10*ROW('Sanitation Data'!D179)))</f>
        <v/>
      </c>
      <c r="CL185" s="370" t="str">
        <f ca="1">+IF(OFFSET('Sanitation Data'!$D$29,0,10*ROW('Sanitation Data'!D179))="","",OFFSET('Sanitation Data'!$D$29,0,10*ROW('Sanitation Data'!D179)))</f>
        <v/>
      </c>
      <c r="CM185" s="370" t="str">
        <f ca="1">+IF(OFFSET('Sanitation Data'!$D$30,0,10*ROW('Sanitation Data'!D179))="","",OFFSET('Sanitation Data'!$D$30,0,10*ROW('Sanitation Data'!D179)))</f>
        <v/>
      </c>
      <c r="CN185" s="370" t="str">
        <f ca="1">+IF(OFFSET('Sanitation Data'!$D$31,0,10*ROW('Sanitation Data'!D179))="","",OFFSET('Sanitation Data'!$D$31,0,10*ROW('Sanitation Data'!D179)))</f>
        <v/>
      </c>
      <c r="CO185" s="370" t="str">
        <f ca="1">+IF(OFFSET('Sanitation Data'!$D$32,0,10*ROW('Sanitation Data'!D179))="","",OFFSET('Sanitation Data'!$D$32,0,10*ROW('Sanitation Data'!D179)))</f>
        <v/>
      </c>
      <c r="CP185" s="370" t="str">
        <f ca="1">+IF(OFFSET('Sanitation Data'!$E$28,0,10*ROW('Sanitation Data'!E179))="","",OFFSET('Sanitation Data'!$E$28,0,10*ROW('Sanitation Data'!E179)))</f>
        <v/>
      </c>
      <c r="CQ185" s="370" t="str">
        <f ca="1">+IF(OFFSET('Sanitation Data'!$E$29,0,10*ROW('Sanitation Data'!E179))="","",OFFSET('Sanitation Data'!$E$29,0,10*ROW('Sanitation Data'!E179)))</f>
        <v/>
      </c>
      <c r="CR185" s="370" t="str">
        <f ca="1">+IF(OFFSET('Sanitation Data'!$E$30,0,10*ROW('Sanitation Data'!E179))="","",OFFSET('Sanitation Data'!$E$30,0,10*ROW('Sanitation Data'!E179)))</f>
        <v/>
      </c>
      <c r="CS185" s="370" t="str">
        <f ca="1">+IF(OFFSET('Sanitation Data'!$E$31,0,10*ROW('Sanitation Data'!E179))="","",OFFSET('Sanitation Data'!$E$31,0,10*ROW('Sanitation Data'!E179)))</f>
        <v/>
      </c>
      <c r="CT185" s="370" t="str">
        <f ca="1">+IF(OFFSET('Sanitation Data'!$E$32,0,10*ROW('Sanitation Data'!E179))="","",OFFSET('Sanitation Data'!$E$32,0,10*ROW('Sanitation Data'!E179)))</f>
        <v/>
      </c>
      <c r="CU185" s="370" t="str">
        <f ca="1">+IF(OFFSET('Sanitation Data'!$F$28,0,10*ROW('Sanitation Data'!F179))="","",OFFSET('Sanitation Data'!$F$28,0,10*ROW('Sanitation Data'!F179)))</f>
        <v/>
      </c>
      <c r="CV185" s="370" t="str">
        <f ca="1">+IF(OFFSET('Sanitation Data'!$F$29,0,10*ROW('Sanitation Data'!F179))="","",OFFSET('Sanitation Data'!$F$29,0,10*ROW('Sanitation Data'!F179)))</f>
        <v/>
      </c>
      <c r="CW185" s="370" t="str">
        <f ca="1">+IF(OFFSET('Sanitation Data'!$F$30,0,10*ROW('Sanitation Data'!F179))="","",OFFSET('Sanitation Data'!$F$30,0,10*ROW('Sanitation Data'!F179)))</f>
        <v/>
      </c>
      <c r="CX185" s="370" t="str">
        <f ca="1">+IF(OFFSET('Sanitation Data'!$F$31,0,10*ROW('Sanitation Data'!F179))="","",OFFSET('Sanitation Data'!$F$31,0,10*ROW('Sanitation Data'!F179)))</f>
        <v/>
      </c>
      <c r="CY185" s="370" t="str">
        <f ca="1">+IF(OFFSET('Sanitation Data'!$F$32,0,10*ROW('Sanitation Data'!F179))="","",OFFSET('Sanitation Data'!$F$32,0,10*ROW('Sanitation Data'!F179)))</f>
        <v/>
      </c>
      <c r="CZ185" s="370" t="str">
        <f ca="1">+IF(OFFSET('Sanitation Data'!$G$28,0,10*ROW('Sanitation Data'!G179))="","",OFFSET('Sanitation Data'!$G$28,0,10*ROW('Sanitation Data'!G179)))</f>
        <v/>
      </c>
      <c r="DA185" s="370" t="str">
        <f ca="1">+IF(OFFSET('Sanitation Data'!$G$29,0,10*ROW('Sanitation Data'!G179))="","",OFFSET('Sanitation Data'!$G$29,0,10*ROW('Sanitation Data'!G179)))</f>
        <v/>
      </c>
      <c r="DB185" s="370" t="str">
        <f ca="1">+IF(OFFSET('Sanitation Data'!$G$30,0,10*ROW('Sanitation Data'!G179))="","",OFFSET('Sanitation Data'!$G$30,0,10*ROW('Sanitation Data'!G179)))</f>
        <v/>
      </c>
      <c r="DC185" s="370" t="str">
        <f ca="1">+IF(OFFSET('Sanitation Data'!$G$31,0,10*ROW('Sanitation Data'!G179))="","",OFFSET('Sanitation Data'!$G$31,0,10*ROW('Sanitation Data'!G179)))</f>
        <v/>
      </c>
      <c r="DD185" s="370" t="str">
        <f ca="1">+IF(OFFSET('Sanitation Data'!$G$32,0,10*ROW('Sanitation Data'!G179))="","",OFFSET('Sanitation Data'!$G$32,0,10*ROW('Sanitation Data'!G179)))</f>
        <v/>
      </c>
      <c r="DE185" s="370" t="str">
        <f ca="1">+IF(OFFSET('Sanitation Data'!$H$28,0,10*ROW('Sanitation Data'!H179))="","",OFFSET('Sanitation Data'!$H$28,0,10*ROW('Sanitation Data'!H179)))</f>
        <v/>
      </c>
      <c r="DF185" s="370" t="str">
        <f ca="1">+IF(OFFSET('Sanitation Data'!$H$29,0,10*ROW('Sanitation Data'!H179))="","",OFFSET('Sanitation Data'!$H$29,0,10*ROW('Sanitation Data'!H179)))</f>
        <v/>
      </c>
      <c r="DG185" s="370" t="str">
        <f ca="1">+IF(OFFSET('Sanitation Data'!$H$30,0,10*ROW('Sanitation Data'!H179))="","",OFFSET('Sanitation Data'!$H$30,0,10*ROW('Sanitation Data'!H179)))</f>
        <v/>
      </c>
      <c r="DH185" s="370" t="str">
        <f ca="1">+IF(OFFSET('Sanitation Data'!$H$31,0,10*ROW('Sanitation Data'!H179))="","",OFFSET('Sanitation Data'!$H$31,0,10*ROW('Sanitation Data'!H179)))</f>
        <v/>
      </c>
      <c r="DI185" s="370" t="str">
        <f ca="1">+IF(OFFSET('Sanitation Data'!$H$32,0,10*ROW('Sanitation Data'!H179))="","",OFFSET('Sanitation Data'!$H$32,0,10*ROW('Sanitation Data'!H179)))</f>
        <v/>
      </c>
      <c r="DJ185" s="370" t="str">
        <f ca="1">+IF(OFFSET('Sanitation Data'!$I$28,0,10*ROW('Sanitation Data'!I179))="","",OFFSET('Sanitation Data'!$I$28,0,10*ROW('Sanitation Data'!I179)))</f>
        <v/>
      </c>
      <c r="DK185" s="370" t="str">
        <f ca="1">+IF(OFFSET('Sanitation Data'!$I$29,0,10*ROW('Sanitation Data'!I179))="","",OFFSET('Sanitation Data'!$I$29,0,10*ROW('Sanitation Data'!I179)))</f>
        <v/>
      </c>
      <c r="DL185" s="370" t="str">
        <f ca="1">+IF(OFFSET('Sanitation Data'!$I$30,0,10*ROW('Sanitation Data'!I179))="","",OFFSET('Sanitation Data'!$I$30,0,10*ROW('Sanitation Data'!I179)))</f>
        <v/>
      </c>
      <c r="DM185" s="370" t="str">
        <f ca="1">+IF(OFFSET('Sanitation Data'!$I$31,0,10*ROW('Sanitation Data'!I179))="","",OFFSET('Sanitation Data'!$I$31,0,10*ROW('Sanitation Data'!I179)))</f>
        <v/>
      </c>
      <c r="DN185" s="370" t="str">
        <f ca="1">+IF(OFFSET('Sanitation Data'!$I$32,0,10*ROW('Sanitation Data'!I179))="","",OFFSET('Sanitation Data'!$I$32,0,10*ROW('Sanitation Data'!I179)))</f>
        <v/>
      </c>
      <c r="DO185" s="370" t="str">
        <f ca="1">+IF(OFFSET('Hygiene Data'!$D$11,0,10*ROW('Hygiene Data'!D179))="","",OFFSET('Hygiene Data'!$D$11,0,10*ROW('Hygiene Data'!D179)))</f>
        <v/>
      </c>
      <c r="DP185" s="370" t="str">
        <f ca="1">+IF(OFFSET('Hygiene Data'!$D$12,0,10*ROW('Hygiene Data'!D179))="","",OFFSET('Hygiene Data'!$D$12,0,10*ROW('Hygiene Data'!D179)))</f>
        <v/>
      </c>
      <c r="DQ185" s="370" t="str">
        <f ca="1">+IF(OFFSET('Hygiene Data'!$D$13,0,10*ROW('Hygiene Data'!D179))="","",OFFSET('Hygiene Data'!$D$13,0,10*ROW('Hygiene Data'!D179)))</f>
        <v/>
      </c>
      <c r="DR185" s="370" t="str">
        <f ca="1">+IF(OFFSET('Hygiene Data'!$E$11,0,10*ROW('Hygiene Data'!E179))="","",OFFSET('Hygiene Data'!$E$11,0,10*ROW('Hygiene Data'!E179)))</f>
        <v/>
      </c>
      <c r="DS185" s="370" t="str">
        <f ca="1">+IF(OFFSET('Hygiene Data'!$E$12,0,10*ROW('Hygiene Data'!E179))="","",OFFSET('Hygiene Data'!$E$12,0,10*ROW('Hygiene Data'!E179)))</f>
        <v/>
      </c>
      <c r="DT185" s="370" t="str">
        <f ca="1">+IF(OFFSET('Hygiene Data'!$E$13,0,10*ROW('Hygiene Data'!E179))="","",OFFSET('Hygiene Data'!$E$13,0,10*ROW('Hygiene Data'!E179)))</f>
        <v/>
      </c>
      <c r="DU185" s="370" t="str">
        <f ca="1">+IF(OFFSET('Hygiene Data'!$F$11,0,10*ROW('Hygiene Data'!F179))="","",OFFSET('Hygiene Data'!$F$11,0,10*ROW('Hygiene Data'!F179)))</f>
        <v/>
      </c>
      <c r="DV185" s="370" t="str">
        <f ca="1">+IF(OFFSET('Hygiene Data'!$F$12,0,10*ROW('Hygiene Data'!F179))="","",OFFSET('Hygiene Data'!$F$12,0,10*ROW('Hygiene Data'!F179)))</f>
        <v/>
      </c>
      <c r="DW185" s="370" t="str">
        <f ca="1">+IF(OFFSET('Hygiene Data'!$F$13,0,10*ROW('Hygiene Data'!F179))="","",OFFSET('Hygiene Data'!$F$13,0,10*ROW('Hygiene Data'!F179)))</f>
        <v/>
      </c>
      <c r="DX185" s="370" t="str">
        <f ca="1">+IF(OFFSET('Hygiene Data'!$G$11,0,10*ROW('Hygiene Data'!G179))="","",OFFSET('Hygiene Data'!$G$11,0,10*ROW('Hygiene Data'!G179)))</f>
        <v/>
      </c>
      <c r="DY185" s="370" t="str">
        <f ca="1">+IF(OFFSET('Hygiene Data'!$G$12,0,10*ROW('Hygiene Data'!G179))="","",OFFSET('Hygiene Data'!$G$12,0,10*ROW('Hygiene Data'!G179)))</f>
        <v/>
      </c>
      <c r="DZ185" s="370" t="str">
        <f ca="1">+IF(OFFSET('Hygiene Data'!$G$13,0,10*ROW('Hygiene Data'!G179))="","",OFFSET('Hygiene Data'!$G$13,0,10*ROW('Hygiene Data'!G179)))</f>
        <v/>
      </c>
      <c r="EA185" s="370" t="str">
        <f ca="1">+IF(OFFSET('Hygiene Data'!$H$11,0,10*ROW('Hygiene Data'!H179))="","",OFFSET('Hygiene Data'!$H$11,0,10*ROW('Hygiene Data'!H179)))</f>
        <v/>
      </c>
      <c r="EB185" s="370" t="str">
        <f ca="1">+IF(OFFSET('Hygiene Data'!$H$12,0,10*ROW('Hygiene Data'!H179))="","",OFFSET('Hygiene Data'!$H$12,0,10*ROW('Hygiene Data'!H179)))</f>
        <v/>
      </c>
      <c r="EC185" s="370" t="str">
        <f ca="1">+IF(OFFSET('Hygiene Data'!$H$13,0,10*ROW('Hygiene Data'!H179))="","",OFFSET('Hygiene Data'!$H$13,0,10*ROW('Hygiene Data'!H179)))</f>
        <v/>
      </c>
      <c r="ED185" s="370" t="str">
        <f ca="1">+IF(OFFSET('Hygiene Data'!$I$11,0,10*ROW('Hygiene Data'!I179))="","",OFFSET('Hygiene Data'!$I$11,0,10*ROW('Hygiene Data'!I179)))</f>
        <v/>
      </c>
      <c r="EE185" s="370" t="str">
        <f ca="1">+IF(OFFSET('Hygiene Data'!$I$12,0,10*ROW('Hygiene Data'!I179))="","",OFFSET('Hygiene Data'!$I$12,0,10*ROW('Hygiene Data'!I179)))</f>
        <v/>
      </c>
      <c r="EF185" s="370" t="str">
        <f ca="1">+IF(OFFSET('Hygiene Data'!$I$13,0,10*ROW('Hygiene Data'!I179))="","",OFFSET('Hygiene Data'!$I$13,0,10*ROW('Hygiene Data'!I179)))</f>
        <v/>
      </c>
    </row>
    <row r="186" spans="1:136" x14ac:dyDescent="0.25">
      <c r="A186" s="479" t="str">
        <f ca="1">+IF(OFFSET('Water Data'!$B$2,0,10*ROW('Water Data'!E180))="","",OFFSET('Water Data'!$B$2,0,10*ROW('Water Data'!E180)))</f>
        <v/>
      </c>
      <c r="B186" s="47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6" t="str">
        <f t="shared" ca="1" si="2"/>
        <v/>
      </c>
      <c r="D186" s="50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0" t="str">
        <f ca="1">+IF(OFFSET('Water Data'!$D$27,0,10*ROW('Water Data'!D180))="","",OFFSET('Water Data'!$D$27,0,10*ROW('Water Data'!D180)))</f>
        <v/>
      </c>
      <c r="BT186" s="370" t="str">
        <f ca="1">+IF(OFFSET('Water Data'!$D$28,0,10*ROW('Water Data'!D180))="","",OFFSET('Water Data'!$D$28,0,10*ROW('Water Data'!D180)))</f>
        <v/>
      </c>
      <c r="BU186" s="370" t="str">
        <f ca="1">+IF(OFFSET('Water Data'!$D$29,0,10*ROW('Water Data'!D180))="","",OFFSET('Water Data'!$D$29,0,10*ROW('Water Data'!D180)))</f>
        <v/>
      </c>
      <c r="BV186" s="370" t="str">
        <f ca="1">+IF(OFFSET('Water Data'!$E$27,0,10*ROW('Water Data'!E180))="","",OFFSET('Water Data'!$E$27,0,10*ROW('Water Data'!E180)))</f>
        <v/>
      </c>
      <c r="BW186" s="370" t="str">
        <f ca="1">+IF(OFFSET('Water Data'!$E$28,0,10*ROW('Water Data'!E180))="","",OFFSET('Water Data'!$E$28,0,10*ROW('Water Data'!E180)))</f>
        <v/>
      </c>
      <c r="BX186" s="370" t="str">
        <f ca="1">+IF(OFFSET('Water Data'!$E$29,0,10*ROW('Water Data'!E180))="","",OFFSET('Water Data'!$E$29,0,10*ROW('Water Data'!E180)))</f>
        <v/>
      </c>
      <c r="BY186" s="370" t="str">
        <f ca="1">+IF(OFFSET('Water Data'!$F$27,0,10*ROW('Water Data'!F180))="","",OFFSET('Water Data'!$F$27,0,10*ROW('Water Data'!F180)))</f>
        <v/>
      </c>
      <c r="BZ186" s="370" t="str">
        <f ca="1">+IF(OFFSET('Water Data'!$F$28,0,10*ROW('Water Data'!F180))="","",OFFSET('Water Data'!$F$28,0,10*ROW('Water Data'!F180)))</f>
        <v/>
      </c>
      <c r="CA186" s="370" t="str">
        <f ca="1">+IF(OFFSET('Water Data'!$F$29,0,10*ROW('Water Data'!F180))="","",OFFSET('Water Data'!$F$29,0,10*ROW('Water Data'!F180)))</f>
        <v/>
      </c>
      <c r="CB186" s="370" t="str">
        <f ca="1">+IF(OFFSET('Water Data'!$G$27,0,10*ROW('Water Data'!G180))="","",OFFSET('Water Data'!$G$27,0,10*ROW('Water Data'!G180)))</f>
        <v/>
      </c>
      <c r="CC186" s="370" t="str">
        <f ca="1">+IF(OFFSET('Water Data'!$G$28,0,10*ROW('Water Data'!G180))="","",OFFSET('Water Data'!$G$28,0,10*ROW('Water Data'!G180)))</f>
        <v/>
      </c>
      <c r="CD186" s="370" t="str">
        <f ca="1">+IF(OFFSET('Water Data'!$G$29,0,10*ROW('Water Data'!G180))="","",OFFSET('Water Data'!$G$29,0,10*ROW('Water Data'!G180)))</f>
        <v/>
      </c>
      <c r="CE186" s="370" t="str">
        <f ca="1">+IF(OFFSET('Water Data'!$H$27,0,10*ROW('Water Data'!H180))="","",OFFSET('Water Data'!$H$27,0,10*ROW('Water Data'!H180)))</f>
        <v/>
      </c>
      <c r="CF186" s="370" t="str">
        <f ca="1">+IF(OFFSET('Water Data'!$H$28,0,10*ROW('Water Data'!H180))="","",OFFSET('Water Data'!$H$28,0,10*ROW('Water Data'!H180)))</f>
        <v/>
      </c>
      <c r="CG186" s="370" t="str">
        <f ca="1">+IF(OFFSET('Water Data'!$H$29,0,10*ROW('Water Data'!H180))="","",OFFSET('Water Data'!$H$29,0,10*ROW('Water Data'!H180)))</f>
        <v/>
      </c>
      <c r="CH186" s="370" t="str">
        <f ca="1">+IF(OFFSET('Water Data'!$I$27,0,10*ROW('Water Data'!I180))="","",OFFSET('Water Data'!$I$27,0,10*ROW('Water Data'!I180)))</f>
        <v/>
      </c>
      <c r="CI186" s="370" t="str">
        <f ca="1">+IF(OFFSET('Water Data'!$I$28,0,10*ROW('Water Data'!I180))="","",OFFSET('Water Data'!$I$28,0,10*ROW('Water Data'!I180)))</f>
        <v/>
      </c>
      <c r="CJ186" s="370" t="str">
        <f ca="1">+IF(OFFSET('Water Data'!$I$29,0,10*ROW('Water Data'!I180))="","",OFFSET('Water Data'!$I$29,0,10*ROW('Water Data'!I180)))</f>
        <v/>
      </c>
      <c r="CK186" s="370" t="str">
        <f ca="1">+IF(OFFSET('Sanitation Data'!$D$28,0,10*ROW('Sanitation Data'!D180))="","",OFFSET('Sanitation Data'!$D$28,0,10*ROW('Sanitation Data'!D180)))</f>
        <v/>
      </c>
      <c r="CL186" s="370" t="str">
        <f ca="1">+IF(OFFSET('Sanitation Data'!$D$29,0,10*ROW('Sanitation Data'!D180))="","",OFFSET('Sanitation Data'!$D$29,0,10*ROW('Sanitation Data'!D180)))</f>
        <v/>
      </c>
      <c r="CM186" s="370" t="str">
        <f ca="1">+IF(OFFSET('Sanitation Data'!$D$30,0,10*ROW('Sanitation Data'!D180))="","",OFFSET('Sanitation Data'!$D$30,0,10*ROW('Sanitation Data'!D180)))</f>
        <v/>
      </c>
      <c r="CN186" s="370" t="str">
        <f ca="1">+IF(OFFSET('Sanitation Data'!$D$31,0,10*ROW('Sanitation Data'!D180))="","",OFFSET('Sanitation Data'!$D$31,0,10*ROW('Sanitation Data'!D180)))</f>
        <v/>
      </c>
      <c r="CO186" s="370" t="str">
        <f ca="1">+IF(OFFSET('Sanitation Data'!$D$32,0,10*ROW('Sanitation Data'!D180))="","",OFFSET('Sanitation Data'!$D$32,0,10*ROW('Sanitation Data'!D180)))</f>
        <v/>
      </c>
      <c r="CP186" s="370" t="str">
        <f ca="1">+IF(OFFSET('Sanitation Data'!$E$28,0,10*ROW('Sanitation Data'!E180))="","",OFFSET('Sanitation Data'!$E$28,0,10*ROW('Sanitation Data'!E180)))</f>
        <v/>
      </c>
      <c r="CQ186" s="370" t="str">
        <f ca="1">+IF(OFFSET('Sanitation Data'!$E$29,0,10*ROW('Sanitation Data'!E180))="","",OFFSET('Sanitation Data'!$E$29,0,10*ROW('Sanitation Data'!E180)))</f>
        <v/>
      </c>
      <c r="CR186" s="370" t="str">
        <f ca="1">+IF(OFFSET('Sanitation Data'!$E$30,0,10*ROW('Sanitation Data'!E180))="","",OFFSET('Sanitation Data'!$E$30,0,10*ROW('Sanitation Data'!E180)))</f>
        <v/>
      </c>
      <c r="CS186" s="370" t="str">
        <f ca="1">+IF(OFFSET('Sanitation Data'!$E$31,0,10*ROW('Sanitation Data'!E180))="","",OFFSET('Sanitation Data'!$E$31,0,10*ROW('Sanitation Data'!E180)))</f>
        <v/>
      </c>
      <c r="CT186" s="370" t="str">
        <f ca="1">+IF(OFFSET('Sanitation Data'!$E$32,0,10*ROW('Sanitation Data'!E180))="","",OFFSET('Sanitation Data'!$E$32,0,10*ROW('Sanitation Data'!E180)))</f>
        <v/>
      </c>
      <c r="CU186" s="370" t="str">
        <f ca="1">+IF(OFFSET('Sanitation Data'!$F$28,0,10*ROW('Sanitation Data'!F180))="","",OFFSET('Sanitation Data'!$F$28,0,10*ROW('Sanitation Data'!F180)))</f>
        <v/>
      </c>
      <c r="CV186" s="370" t="str">
        <f ca="1">+IF(OFFSET('Sanitation Data'!$F$29,0,10*ROW('Sanitation Data'!F180))="","",OFFSET('Sanitation Data'!$F$29,0,10*ROW('Sanitation Data'!F180)))</f>
        <v/>
      </c>
      <c r="CW186" s="370" t="str">
        <f ca="1">+IF(OFFSET('Sanitation Data'!$F$30,0,10*ROW('Sanitation Data'!F180))="","",OFFSET('Sanitation Data'!$F$30,0,10*ROW('Sanitation Data'!F180)))</f>
        <v/>
      </c>
      <c r="CX186" s="370" t="str">
        <f ca="1">+IF(OFFSET('Sanitation Data'!$F$31,0,10*ROW('Sanitation Data'!F180))="","",OFFSET('Sanitation Data'!$F$31,0,10*ROW('Sanitation Data'!F180)))</f>
        <v/>
      </c>
      <c r="CY186" s="370" t="str">
        <f ca="1">+IF(OFFSET('Sanitation Data'!$F$32,0,10*ROW('Sanitation Data'!F180))="","",OFFSET('Sanitation Data'!$F$32,0,10*ROW('Sanitation Data'!F180)))</f>
        <v/>
      </c>
      <c r="CZ186" s="370" t="str">
        <f ca="1">+IF(OFFSET('Sanitation Data'!$G$28,0,10*ROW('Sanitation Data'!G180))="","",OFFSET('Sanitation Data'!$G$28,0,10*ROW('Sanitation Data'!G180)))</f>
        <v/>
      </c>
      <c r="DA186" s="370" t="str">
        <f ca="1">+IF(OFFSET('Sanitation Data'!$G$29,0,10*ROW('Sanitation Data'!G180))="","",OFFSET('Sanitation Data'!$G$29,0,10*ROW('Sanitation Data'!G180)))</f>
        <v/>
      </c>
      <c r="DB186" s="370" t="str">
        <f ca="1">+IF(OFFSET('Sanitation Data'!$G$30,0,10*ROW('Sanitation Data'!G180))="","",OFFSET('Sanitation Data'!$G$30,0,10*ROW('Sanitation Data'!G180)))</f>
        <v/>
      </c>
      <c r="DC186" s="370" t="str">
        <f ca="1">+IF(OFFSET('Sanitation Data'!$G$31,0,10*ROW('Sanitation Data'!G180))="","",OFFSET('Sanitation Data'!$G$31,0,10*ROW('Sanitation Data'!G180)))</f>
        <v/>
      </c>
      <c r="DD186" s="370" t="str">
        <f ca="1">+IF(OFFSET('Sanitation Data'!$G$32,0,10*ROW('Sanitation Data'!G180))="","",OFFSET('Sanitation Data'!$G$32,0,10*ROW('Sanitation Data'!G180)))</f>
        <v/>
      </c>
      <c r="DE186" s="370" t="str">
        <f ca="1">+IF(OFFSET('Sanitation Data'!$H$28,0,10*ROW('Sanitation Data'!H180))="","",OFFSET('Sanitation Data'!$H$28,0,10*ROW('Sanitation Data'!H180)))</f>
        <v/>
      </c>
      <c r="DF186" s="370" t="str">
        <f ca="1">+IF(OFFSET('Sanitation Data'!$H$29,0,10*ROW('Sanitation Data'!H180))="","",OFFSET('Sanitation Data'!$H$29,0,10*ROW('Sanitation Data'!H180)))</f>
        <v/>
      </c>
      <c r="DG186" s="370" t="str">
        <f ca="1">+IF(OFFSET('Sanitation Data'!$H$30,0,10*ROW('Sanitation Data'!H180))="","",OFFSET('Sanitation Data'!$H$30,0,10*ROW('Sanitation Data'!H180)))</f>
        <v/>
      </c>
      <c r="DH186" s="370" t="str">
        <f ca="1">+IF(OFFSET('Sanitation Data'!$H$31,0,10*ROW('Sanitation Data'!H180))="","",OFFSET('Sanitation Data'!$H$31,0,10*ROW('Sanitation Data'!H180)))</f>
        <v/>
      </c>
      <c r="DI186" s="370" t="str">
        <f ca="1">+IF(OFFSET('Sanitation Data'!$H$32,0,10*ROW('Sanitation Data'!H180))="","",OFFSET('Sanitation Data'!$H$32,0,10*ROW('Sanitation Data'!H180)))</f>
        <v/>
      </c>
      <c r="DJ186" s="370" t="str">
        <f ca="1">+IF(OFFSET('Sanitation Data'!$I$28,0,10*ROW('Sanitation Data'!I180))="","",OFFSET('Sanitation Data'!$I$28,0,10*ROW('Sanitation Data'!I180)))</f>
        <v/>
      </c>
      <c r="DK186" s="370" t="str">
        <f ca="1">+IF(OFFSET('Sanitation Data'!$I$29,0,10*ROW('Sanitation Data'!I180))="","",OFFSET('Sanitation Data'!$I$29,0,10*ROW('Sanitation Data'!I180)))</f>
        <v/>
      </c>
      <c r="DL186" s="370" t="str">
        <f ca="1">+IF(OFFSET('Sanitation Data'!$I$30,0,10*ROW('Sanitation Data'!I180))="","",OFFSET('Sanitation Data'!$I$30,0,10*ROW('Sanitation Data'!I180)))</f>
        <v/>
      </c>
      <c r="DM186" s="370" t="str">
        <f ca="1">+IF(OFFSET('Sanitation Data'!$I$31,0,10*ROW('Sanitation Data'!I180))="","",OFFSET('Sanitation Data'!$I$31,0,10*ROW('Sanitation Data'!I180)))</f>
        <v/>
      </c>
      <c r="DN186" s="370" t="str">
        <f ca="1">+IF(OFFSET('Sanitation Data'!$I$32,0,10*ROW('Sanitation Data'!I180))="","",OFFSET('Sanitation Data'!$I$32,0,10*ROW('Sanitation Data'!I180)))</f>
        <v/>
      </c>
      <c r="DO186" s="370" t="str">
        <f ca="1">+IF(OFFSET('Hygiene Data'!$D$11,0,10*ROW('Hygiene Data'!D180))="","",OFFSET('Hygiene Data'!$D$11,0,10*ROW('Hygiene Data'!D180)))</f>
        <v/>
      </c>
      <c r="DP186" s="370" t="str">
        <f ca="1">+IF(OFFSET('Hygiene Data'!$D$12,0,10*ROW('Hygiene Data'!D180))="","",OFFSET('Hygiene Data'!$D$12,0,10*ROW('Hygiene Data'!D180)))</f>
        <v/>
      </c>
      <c r="DQ186" s="370" t="str">
        <f ca="1">+IF(OFFSET('Hygiene Data'!$D$13,0,10*ROW('Hygiene Data'!D180))="","",OFFSET('Hygiene Data'!$D$13,0,10*ROW('Hygiene Data'!D180)))</f>
        <v/>
      </c>
      <c r="DR186" s="370" t="str">
        <f ca="1">+IF(OFFSET('Hygiene Data'!$E$11,0,10*ROW('Hygiene Data'!E180))="","",OFFSET('Hygiene Data'!$E$11,0,10*ROW('Hygiene Data'!E180)))</f>
        <v/>
      </c>
      <c r="DS186" s="370" t="str">
        <f ca="1">+IF(OFFSET('Hygiene Data'!$E$12,0,10*ROW('Hygiene Data'!E180))="","",OFFSET('Hygiene Data'!$E$12,0,10*ROW('Hygiene Data'!E180)))</f>
        <v/>
      </c>
      <c r="DT186" s="370" t="str">
        <f ca="1">+IF(OFFSET('Hygiene Data'!$E$13,0,10*ROW('Hygiene Data'!E180))="","",OFFSET('Hygiene Data'!$E$13,0,10*ROW('Hygiene Data'!E180)))</f>
        <v/>
      </c>
      <c r="DU186" s="370" t="str">
        <f ca="1">+IF(OFFSET('Hygiene Data'!$F$11,0,10*ROW('Hygiene Data'!F180))="","",OFFSET('Hygiene Data'!$F$11,0,10*ROW('Hygiene Data'!F180)))</f>
        <v/>
      </c>
      <c r="DV186" s="370" t="str">
        <f ca="1">+IF(OFFSET('Hygiene Data'!$F$12,0,10*ROW('Hygiene Data'!F180))="","",OFFSET('Hygiene Data'!$F$12,0,10*ROW('Hygiene Data'!F180)))</f>
        <v/>
      </c>
      <c r="DW186" s="370" t="str">
        <f ca="1">+IF(OFFSET('Hygiene Data'!$F$13,0,10*ROW('Hygiene Data'!F180))="","",OFFSET('Hygiene Data'!$F$13,0,10*ROW('Hygiene Data'!F180)))</f>
        <v/>
      </c>
      <c r="DX186" s="370" t="str">
        <f ca="1">+IF(OFFSET('Hygiene Data'!$G$11,0,10*ROW('Hygiene Data'!G180))="","",OFFSET('Hygiene Data'!$G$11,0,10*ROW('Hygiene Data'!G180)))</f>
        <v/>
      </c>
      <c r="DY186" s="370" t="str">
        <f ca="1">+IF(OFFSET('Hygiene Data'!$G$12,0,10*ROW('Hygiene Data'!G180))="","",OFFSET('Hygiene Data'!$G$12,0,10*ROW('Hygiene Data'!G180)))</f>
        <v/>
      </c>
      <c r="DZ186" s="370" t="str">
        <f ca="1">+IF(OFFSET('Hygiene Data'!$G$13,0,10*ROW('Hygiene Data'!G180))="","",OFFSET('Hygiene Data'!$G$13,0,10*ROW('Hygiene Data'!G180)))</f>
        <v/>
      </c>
      <c r="EA186" s="370" t="str">
        <f ca="1">+IF(OFFSET('Hygiene Data'!$H$11,0,10*ROW('Hygiene Data'!H180))="","",OFFSET('Hygiene Data'!$H$11,0,10*ROW('Hygiene Data'!H180)))</f>
        <v/>
      </c>
      <c r="EB186" s="370" t="str">
        <f ca="1">+IF(OFFSET('Hygiene Data'!$H$12,0,10*ROW('Hygiene Data'!H180))="","",OFFSET('Hygiene Data'!$H$12,0,10*ROW('Hygiene Data'!H180)))</f>
        <v/>
      </c>
      <c r="EC186" s="370" t="str">
        <f ca="1">+IF(OFFSET('Hygiene Data'!$H$13,0,10*ROW('Hygiene Data'!H180))="","",OFFSET('Hygiene Data'!$H$13,0,10*ROW('Hygiene Data'!H180)))</f>
        <v/>
      </c>
      <c r="ED186" s="370" t="str">
        <f ca="1">+IF(OFFSET('Hygiene Data'!$I$11,0,10*ROW('Hygiene Data'!I180))="","",OFFSET('Hygiene Data'!$I$11,0,10*ROW('Hygiene Data'!I180)))</f>
        <v/>
      </c>
      <c r="EE186" s="370" t="str">
        <f ca="1">+IF(OFFSET('Hygiene Data'!$I$12,0,10*ROW('Hygiene Data'!I180))="","",OFFSET('Hygiene Data'!$I$12,0,10*ROW('Hygiene Data'!I180)))</f>
        <v/>
      </c>
      <c r="EF186" s="370" t="str">
        <f ca="1">+IF(OFFSET('Hygiene Data'!$I$13,0,10*ROW('Hygiene Data'!I180))="","",OFFSET('Hygiene Data'!$I$13,0,10*ROW('Hygiene Data'!I180)))</f>
        <v/>
      </c>
    </row>
    <row r="187" spans="1:136" x14ac:dyDescent="0.25">
      <c r="A187" s="479" t="str">
        <f ca="1">+IF(OFFSET('Water Data'!$B$2,0,10*ROW('Water Data'!E181))="","",OFFSET('Water Data'!$B$2,0,10*ROW('Water Data'!E181)))</f>
        <v/>
      </c>
      <c r="B187" s="47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6" t="str">
        <f t="shared" ca="1" si="2"/>
        <v/>
      </c>
      <c r="D187" s="50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0" t="str">
        <f ca="1">+IF(OFFSET('Water Data'!$D$27,0,10*ROW('Water Data'!D181))="","",OFFSET('Water Data'!$D$27,0,10*ROW('Water Data'!D181)))</f>
        <v/>
      </c>
      <c r="BT187" s="370" t="str">
        <f ca="1">+IF(OFFSET('Water Data'!$D$28,0,10*ROW('Water Data'!D181))="","",OFFSET('Water Data'!$D$28,0,10*ROW('Water Data'!D181)))</f>
        <v/>
      </c>
      <c r="BU187" s="370" t="str">
        <f ca="1">+IF(OFFSET('Water Data'!$D$29,0,10*ROW('Water Data'!D181))="","",OFFSET('Water Data'!$D$29,0,10*ROW('Water Data'!D181)))</f>
        <v/>
      </c>
      <c r="BV187" s="370" t="str">
        <f ca="1">+IF(OFFSET('Water Data'!$E$27,0,10*ROW('Water Data'!E181))="","",OFFSET('Water Data'!$E$27,0,10*ROW('Water Data'!E181)))</f>
        <v/>
      </c>
      <c r="BW187" s="370" t="str">
        <f ca="1">+IF(OFFSET('Water Data'!$E$28,0,10*ROW('Water Data'!E181))="","",OFFSET('Water Data'!$E$28,0,10*ROW('Water Data'!E181)))</f>
        <v/>
      </c>
      <c r="BX187" s="370" t="str">
        <f ca="1">+IF(OFFSET('Water Data'!$E$29,0,10*ROW('Water Data'!E181))="","",OFFSET('Water Data'!$E$29,0,10*ROW('Water Data'!E181)))</f>
        <v/>
      </c>
      <c r="BY187" s="370" t="str">
        <f ca="1">+IF(OFFSET('Water Data'!$F$27,0,10*ROW('Water Data'!F181))="","",OFFSET('Water Data'!$F$27,0,10*ROW('Water Data'!F181)))</f>
        <v/>
      </c>
      <c r="BZ187" s="370" t="str">
        <f ca="1">+IF(OFFSET('Water Data'!$F$28,0,10*ROW('Water Data'!F181))="","",OFFSET('Water Data'!$F$28,0,10*ROW('Water Data'!F181)))</f>
        <v/>
      </c>
      <c r="CA187" s="370" t="str">
        <f ca="1">+IF(OFFSET('Water Data'!$F$29,0,10*ROW('Water Data'!F181))="","",OFFSET('Water Data'!$F$29,0,10*ROW('Water Data'!F181)))</f>
        <v/>
      </c>
      <c r="CB187" s="370" t="str">
        <f ca="1">+IF(OFFSET('Water Data'!$G$27,0,10*ROW('Water Data'!G181))="","",OFFSET('Water Data'!$G$27,0,10*ROW('Water Data'!G181)))</f>
        <v/>
      </c>
      <c r="CC187" s="370" t="str">
        <f ca="1">+IF(OFFSET('Water Data'!$G$28,0,10*ROW('Water Data'!G181))="","",OFFSET('Water Data'!$G$28,0,10*ROW('Water Data'!G181)))</f>
        <v/>
      </c>
      <c r="CD187" s="370" t="str">
        <f ca="1">+IF(OFFSET('Water Data'!$G$29,0,10*ROW('Water Data'!G181))="","",OFFSET('Water Data'!$G$29,0,10*ROW('Water Data'!G181)))</f>
        <v/>
      </c>
      <c r="CE187" s="370" t="str">
        <f ca="1">+IF(OFFSET('Water Data'!$H$27,0,10*ROW('Water Data'!H181))="","",OFFSET('Water Data'!$H$27,0,10*ROW('Water Data'!H181)))</f>
        <v/>
      </c>
      <c r="CF187" s="370" t="str">
        <f ca="1">+IF(OFFSET('Water Data'!$H$28,0,10*ROW('Water Data'!H181))="","",OFFSET('Water Data'!$H$28,0,10*ROW('Water Data'!H181)))</f>
        <v/>
      </c>
      <c r="CG187" s="370" t="str">
        <f ca="1">+IF(OFFSET('Water Data'!$H$29,0,10*ROW('Water Data'!H181))="","",OFFSET('Water Data'!$H$29,0,10*ROW('Water Data'!H181)))</f>
        <v/>
      </c>
      <c r="CH187" s="370" t="str">
        <f ca="1">+IF(OFFSET('Water Data'!$I$27,0,10*ROW('Water Data'!I181))="","",OFFSET('Water Data'!$I$27,0,10*ROW('Water Data'!I181)))</f>
        <v/>
      </c>
      <c r="CI187" s="370" t="str">
        <f ca="1">+IF(OFFSET('Water Data'!$I$28,0,10*ROW('Water Data'!I181))="","",OFFSET('Water Data'!$I$28,0,10*ROW('Water Data'!I181)))</f>
        <v/>
      </c>
      <c r="CJ187" s="370" t="str">
        <f ca="1">+IF(OFFSET('Water Data'!$I$29,0,10*ROW('Water Data'!I181))="","",OFFSET('Water Data'!$I$29,0,10*ROW('Water Data'!I181)))</f>
        <v/>
      </c>
      <c r="CK187" s="370" t="str">
        <f ca="1">+IF(OFFSET('Sanitation Data'!$D$28,0,10*ROW('Sanitation Data'!D181))="","",OFFSET('Sanitation Data'!$D$28,0,10*ROW('Sanitation Data'!D181)))</f>
        <v/>
      </c>
      <c r="CL187" s="370" t="str">
        <f ca="1">+IF(OFFSET('Sanitation Data'!$D$29,0,10*ROW('Sanitation Data'!D181))="","",OFFSET('Sanitation Data'!$D$29,0,10*ROW('Sanitation Data'!D181)))</f>
        <v/>
      </c>
      <c r="CM187" s="370" t="str">
        <f ca="1">+IF(OFFSET('Sanitation Data'!$D$30,0,10*ROW('Sanitation Data'!D181))="","",OFFSET('Sanitation Data'!$D$30,0,10*ROW('Sanitation Data'!D181)))</f>
        <v/>
      </c>
      <c r="CN187" s="370" t="str">
        <f ca="1">+IF(OFFSET('Sanitation Data'!$D$31,0,10*ROW('Sanitation Data'!D181))="","",OFFSET('Sanitation Data'!$D$31,0,10*ROW('Sanitation Data'!D181)))</f>
        <v/>
      </c>
      <c r="CO187" s="370" t="str">
        <f ca="1">+IF(OFFSET('Sanitation Data'!$D$32,0,10*ROW('Sanitation Data'!D181))="","",OFFSET('Sanitation Data'!$D$32,0,10*ROW('Sanitation Data'!D181)))</f>
        <v/>
      </c>
      <c r="CP187" s="370" t="str">
        <f ca="1">+IF(OFFSET('Sanitation Data'!$E$28,0,10*ROW('Sanitation Data'!E181))="","",OFFSET('Sanitation Data'!$E$28,0,10*ROW('Sanitation Data'!E181)))</f>
        <v/>
      </c>
      <c r="CQ187" s="370" t="str">
        <f ca="1">+IF(OFFSET('Sanitation Data'!$E$29,0,10*ROW('Sanitation Data'!E181))="","",OFFSET('Sanitation Data'!$E$29,0,10*ROW('Sanitation Data'!E181)))</f>
        <v/>
      </c>
      <c r="CR187" s="370" t="str">
        <f ca="1">+IF(OFFSET('Sanitation Data'!$E$30,0,10*ROW('Sanitation Data'!E181))="","",OFFSET('Sanitation Data'!$E$30,0,10*ROW('Sanitation Data'!E181)))</f>
        <v/>
      </c>
      <c r="CS187" s="370" t="str">
        <f ca="1">+IF(OFFSET('Sanitation Data'!$E$31,0,10*ROW('Sanitation Data'!E181))="","",OFFSET('Sanitation Data'!$E$31,0,10*ROW('Sanitation Data'!E181)))</f>
        <v/>
      </c>
      <c r="CT187" s="370" t="str">
        <f ca="1">+IF(OFFSET('Sanitation Data'!$E$32,0,10*ROW('Sanitation Data'!E181))="","",OFFSET('Sanitation Data'!$E$32,0,10*ROW('Sanitation Data'!E181)))</f>
        <v/>
      </c>
      <c r="CU187" s="370" t="str">
        <f ca="1">+IF(OFFSET('Sanitation Data'!$F$28,0,10*ROW('Sanitation Data'!F181))="","",OFFSET('Sanitation Data'!$F$28,0,10*ROW('Sanitation Data'!F181)))</f>
        <v/>
      </c>
      <c r="CV187" s="370" t="str">
        <f ca="1">+IF(OFFSET('Sanitation Data'!$F$29,0,10*ROW('Sanitation Data'!F181))="","",OFFSET('Sanitation Data'!$F$29,0,10*ROW('Sanitation Data'!F181)))</f>
        <v/>
      </c>
      <c r="CW187" s="370" t="str">
        <f ca="1">+IF(OFFSET('Sanitation Data'!$F$30,0,10*ROW('Sanitation Data'!F181))="","",OFFSET('Sanitation Data'!$F$30,0,10*ROW('Sanitation Data'!F181)))</f>
        <v/>
      </c>
      <c r="CX187" s="370" t="str">
        <f ca="1">+IF(OFFSET('Sanitation Data'!$F$31,0,10*ROW('Sanitation Data'!F181))="","",OFFSET('Sanitation Data'!$F$31,0,10*ROW('Sanitation Data'!F181)))</f>
        <v/>
      </c>
      <c r="CY187" s="370" t="str">
        <f ca="1">+IF(OFFSET('Sanitation Data'!$F$32,0,10*ROW('Sanitation Data'!F181))="","",OFFSET('Sanitation Data'!$F$32,0,10*ROW('Sanitation Data'!F181)))</f>
        <v/>
      </c>
      <c r="CZ187" s="370" t="str">
        <f ca="1">+IF(OFFSET('Sanitation Data'!$G$28,0,10*ROW('Sanitation Data'!G181))="","",OFFSET('Sanitation Data'!$G$28,0,10*ROW('Sanitation Data'!G181)))</f>
        <v/>
      </c>
      <c r="DA187" s="370" t="str">
        <f ca="1">+IF(OFFSET('Sanitation Data'!$G$29,0,10*ROW('Sanitation Data'!G181))="","",OFFSET('Sanitation Data'!$G$29,0,10*ROW('Sanitation Data'!G181)))</f>
        <v/>
      </c>
      <c r="DB187" s="370" t="str">
        <f ca="1">+IF(OFFSET('Sanitation Data'!$G$30,0,10*ROW('Sanitation Data'!G181))="","",OFFSET('Sanitation Data'!$G$30,0,10*ROW('Sanitation Data'!G181)))</f>
        <v/>
      </c>
      <c r="DC187" s="370" t="str">
        <f ca="1">+IF(OFFSET('Sanitation Data'!$G$31,0,10*ROW('Sanitation Data'!G181))="","",OFFSET('Sanitation Data'!$G$31,0,10*ROW('Sanitation Data'!G181)))</f>
        <v/>
      </c>
      <c r="DD187" s="370" t="str">
        <f ca="1">+IF(OFFSET('Sanitation Data'!$G$32,0,10*ROW('Sanitation Data'!G181))="","",OFFSET('Sanitation Data'!$G$32,0,10*ROW('Sanitation Data'!G181)))</f>
        <v/>
      </c>
      <c r="DE187" s="370" t="str">
        <f ca="1">+IF(OFFSET('Sanitation Data'!$H$28,0,10*ROW('Sanitation Data'!H181))="","",OFFSET('Sanitation Data'!$H$28,0,10*ROW('Sanitation Data'!H181)))</f>
        <v/>
      </c>
      <c r="DF187" s="370" t="str">
        <f ca="1">+IF(OFFSET('Sanitation Data'!$H$29,0,10*ROW('Sanitation Data'!H181))="","",OFFSET('Sanitation Data'!$H$29,0,10*ROW('Sanitation Data'!H181)))</f>
        <v/>
      </c>
      <c r="DG187" s="370" t="str">
        <f ca="1">+IF(OFFSET('Sanitation Data'!$H$30,0,10*ROW('Sanitation Data'!H181))="","",OFFSET('Sanitation Data'!$H$30,0,10*ROW('Sanitation Data'!H181)))</f>
        <v/>
      </c>
      <c r="DH187" s="370" t="str">
        <f ca="1">+IF(OFFSET('Sanitation Data'!$H$31,0,10*ROW('Sanitation Data'!H181))="","",OFFSET('Sanitation Data'!$H$31,0,10*ROW('Sanitation Data'!H181)))</f>
        <v/>
      </c>
      <c r="DI187" s="370" t="str">
        <f ca="1">+IF(OFFSET('Sanitation Data'!$H$32,0,10*ROW('Sanitation Data'!H181))="","",OFFSET('Sanitation Data'!$H$32,0,10*ROW('Sanitation Data'!H181)))</f>
        <v/>
      </c>
      <c r="DJ187" s="370" t="str">
        <f ca="1">+IF(OFFSET('Sanitation Data'!$I$28,0,10*ROW('Sanitation Data'!I181))="","",OFFSET('Sanitation Data'!$I$28,0,10*ROW('Sanitation Data'!I181)))</f>
        <v/>
      </c>
      <c r="DK187" s="370" t="str">
        <f ca="1">+IF(OFFSET('Sanitation Data'!$I$29,0,10*ROW('Sanitation Data'!I181))="","",OFFSET('Sanitation Data'!$I$29,0,10*ROW('Sanitation Data'!I181)))</f>
        <v/>
      </c>
      <c r="DL187" s="370" t="str">
        <f ca="1">+IF(OFFSET('Sanitation Data'!$I$30,0,10*ROW('Sanitation Data'!I181))="","",OFFSET('Sanitation Data'!$I$30,0,10*ROW('Sanitation Data'!I181)))</f>
        <v/>
      </c>
      <c r="DM187" s="370" t="str">
        <f ca="1">+IF(OFFSET('Sanitation Data'!$I$31,0,10*ROW('Sanitation Data'!I181))="","",OFFSET('Sanitation Data'!$I$31,0,10*ROW('Sanitation Data'!I181)))</f>
        <v/>
      </c>
      <c r="DN187" s="370" t="str">
        <f ca="1">+IF(OFFSET('Sanitation Data'!$I$32,0,10*ROW('Sanitation Data'!I181))="","",OFFSET('Sanitation Data'!$I$32,0,10*ROW('Sanitation Data'!I181)))</f>
        <v/>
      </c>
      <c r="DO187" s="370" t="str">
        <f ca="1">+IF(OFFSET('Hygiene Data'!$D$11,0,10*ROW('Hygiene Data'!D181))="","",OFFSET('Hygiene Data'!$D$11,0,10*ROW('Hygiene Data'!D181)))</f>
        <v/>
      </c>
      <c r="DP187" s="370" t="str">
        <f ca="1">+IF(OFFSET('Hygiene Data'!$D$12,0,10*ROW('Hygiene Data'!D181))="","",OFFSET('Hygiene Data'!$D$12,0,10*ROW('Hygiene Data'!D181)))</f>
        <v/>
      </c>
      <c r="DQ187" s="370" t="str">
        <f ca="1">+IF(OFFSET('Hygiene Data'!$D$13,0,10*ROW('Hygiene Data'!D181))="","",OFFSET('Hygiene Data'!$D$13,0,10*ROW('Hygiene Data'!D181)))</f>
        <v/>
      </c>
      <c r="DR187" s="370" t="str">
        <f ca="1">+IF(OFFSET('Hygiene Data'!$E$11,0,10*ROW('Hygiene Data'!E181))="","",OFFSET('Hygiene Data'!$E$11,0,10*ROW('Hygiene Data'!E181)))</f>
        <v/>
      </c>
      <c r="DS187" s="370" t="str">
        <f ca="1">+IF(OFFSET('Hygiene Data'!$E$12,0,10*ROW('Hygiene Data'!E181))="","",OFFSET('Hygiene Data'!$E$12,0,10*ROW('Hygiene Data'!E181)))</f>
        <v/>
      </c>
      <c r="DT187" s="370" t="str">
        <f ca="1">+IF(OFFSET('Hygiene Data'!$E$13,0,10*ROW('Hygiene Data'!E181))="","",OFFSET('Hygiene Data'!$E$13,0,10*ROW('Hygiene Data'!E181)))</f>
        <v/>
      </c>
      <c r="DU187" s="370" t="str">
        <f ca="1">+IF(OFFSET('Hygiene Data'!$F$11,0,10*ROW('Hygiene Data'!F181))="","",OFFSET('Hygiene Data'!$F$11,0,10*ROW('Hygiene Data'!F181)))</f>
        <v/>
      </c>
      <c r="DV187" s="370" t="str">
        <f ca="1">+IF(OFFSET('Hygiene Data'!$F$12,0,10*ROW('Hygiene Data'!F181))="","",OFFSET('Hygiene Data'!$F$12,0,10*ROW('Hygiene Data'!F181)))</f>
        <v/>
      </c>
      <c r="DW187" s="370" t="str">
        <f ca="1">+IF(OFFSET('Hygiene Data'!$F$13,0,10*ROW('Hygiene Data'!F181))="","",OFFSET('Hygiene Data'!$F$13,0,10*ROW('Hygiene Data'!F181)))</f>
        <v/>
      </c>
      <c r="DX187" s="370" t="str">
        <f ca="1">+IF(OFFSET('Hygiene Data'!$G$11,0,10*ROW('Hygiene Data'!G181))="","",OFFSET('Hygiene Data'!$G$11,0,10*ROW('Hygiene Data'!G181)))</f>
        <v/>
      </c>
      <c r="DY187" s="370" t="str">
        <f ca="1">+IF(OFFSET('Hygiene Data'!$G$12,0,10*ROW('Hygiene Data'!G181))="","",OFFSET('Hygiene Data'!$G$12,0,10*ROW('Hygiene Data'!G181)))</f>
        <v/>
      </c>
      <c r="DZ187" s="370" t="str">
        <f ca="1">+IF(OFFSET('Hygiene Data'!$G$13,0,10*ROW('Hygiene Data'!G181))="","",OFFSET('Hygiene Data'!$G$13,0,10*ROW('Hygiene Data'!G181)))</f>
        <v/>
      </c>
      <c r="EA187" s="370" t="str">
        <f ca="1">+IF(OFFSET('Hygiene Data'!$H$11,0,10*ROW('Hygiene Data'!H181))="","",OFFSET('Hygiene Data'!$H$11,0,10*ROW('Hygiene Data'!H181)))</f>
        <v/>
      </c>
      <c r="EB187" s="370" t="str">
        <f ca="1">+IF(OFFSET('Hygiene Data'!$H$12,0,10*ROW('Hygiene Data'!H181))="","",OFFSET('Hygiene Data'!$H$12,0,10*ROW('Hygiene Data'!H181)))</f>
        <v/>
      </c>
      <c r="EC187" s="370" t="str">
        <f ca="1">+IF(OFFSET('Hygiene Data'!$H$13,0,10*ROW('Hygiene Data'!H181))="","",OFFSET('Hygiene Data'!$H$13,0,10*ROW('Hygiene Data'!H181)))</f>
        <v/>
      </c>
      <c r="ED187" s="370" t="str">
        <f ca="1">+IF(OFFSET('Hygiene Data'!$I$11,0,10*ROW('Hygiene Data'!I181))="","",OFFSET('Hygiene Data'!$I$11,0,10*ROW('Hygiene Data'!I181)))</f>
        <v/>
      </c>
      <c r="EE187" s="370" t="str">
        <f ca="1">+IF(OFFSET('Hygiene Data'!$I$12,0,10*ROW('Hygiene Data'!I181))="","",OFFSET('Hygiene Data'!$I$12,0,10*ROW('Hygiene Data'!I181)))</f>
        <v/>
      </c>
      <c r="EF187" s="370" t="str">
        <f ca="1">+IF(OFFSET('Hygiene Data'!$I$13,0,10*ROW('Hygiene Data'!I181))="","",OFFSET('Hygiene Data'!$I$13,0,10*ROW('Hygiene Data'!I181)))</f>
        <v/>
      </c>
    </row>
    <row r="188" spans="1:136" x14ac:dyDescent="0.25">
      <c r="A188" s="479" t="str">
        <f ca="1">+IF(OFFSET('Water Data'!$B$2,0,10*ROW('Water Data'!E182))="","",OFFSET('Water Data'!$B$2,0,10*ROW('Water Data'!E182)))</f>
        <v/>
      </c>
      <c r="B188" s="47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6" t="str">
        <f t="shared" ca="1" si="2"/>
        <v/>
      </c>
      <c r="D188" s="50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0" t="str">
        <f ca="1">+IF(OFFSET('Water Data'!$D$27,0,10*ROW('Water Data'!D182))="","",OFFSET('Water Data'!$D$27,0,10*ROW('Water Data'!D182)))</f>
        <v/>
      </c>
      <c r="BT188" s="370" t="str">
        <f ca="1">+IF(OFFSET('Water Data'!$D$28,0,10*ROW('Water Data'!D182))="","",OFFSET('Water Data'!$D$28,0,10*ROW('Water Data'!D182)))</f>
        <v/>
      </c>
      <c r="BU188" s="370" t="str">
        <f ca="1">+IF(OFFSET('Water Data'!$D$29,0,10*ROW('Water Data'!D182))="","",OFFSET('Water Data'!$D$29,0,10*ROW('Water Data'!D182)))</f>
        <v/>
      </c>
      <c r="BV188" s="370" t="str">
        <f ca="1">+IF(OFFSET('Water Data'!$E$27,0,10*ROW('Water Data'!E182))="","",OFFSET('Water Data'!$E$27,0,10*ROW('Water Data'!E182)))</f>
        <v/>
      </c>
      <c r="BW188" s="370" t="str">
        <f ca="1">+IF(OFFSET('Water Data'!$E$28,0,10*ROW('Water Data'!E182))="","",OFFSET('Water Data'!$E$28,0,10*ROW('Water Data'!E182)))</f>
        <v/>
      </c>
      <c r="BX188" s="370" t="str">
        <f ca="1">+IF(OFFSET('Water Data'!$E$29,0,10*ROW('Water Data'!E182))="","",OFFSET('Water Data'!$E$29,0,10*ROW('Water Data'!E182)))</f>
        <v/>
      </c>
      <c r="BY188" s="370" t="str">
        <f ca="1">+IF(OFFSET('Water Data'!$F$27,0,10*ROW('Water Data'!F182))="","",OFFSET('Water Data'!$F$27,0,10*ROW('Water Data'!F182)))</f>
        <v/>
      </c>
      <c r="BZ188" s="370" t="str">
        <f ca="1">+IF(OFFSET('Water Data'!$F$28,0,10*ROW('Water Data'!F182))="","",OFFSET('Water Data'!$F$28,0,10*ROW('Water Data'!F182)))</f>
        <v/>
      </c>
      <c r="CA188" s="370" t="str">
        <f ca="1">+IF(OFFSET('Water Data'!$F$29,0,10*ROW('Water Data'!F182))="","",OFFSET('Water Data'!$F$29,0,10*ROW('Water Data'!F182)))</f>
        <v/>
      </c>
      <c r="CB188" s="370" t="str">
        <f ca="1">+IF(OFFSET('Water Data'!$G$27,0,10*ROW('Water Data'!G182))="","",OFFSET('Water Data'!$G$27,0,10*ROW('Water Data'!G182)))</f>
        <v/>
      </c>
      <c r="CC188" s="370" t="str">
        <f ca="1">+IF(OFFSET('Water Data'!$G$28,0,10*ROW('Water Data'!G182))="","",OFFSET('Water Data'!$G$28,0,10*ROW('Water Data'!G182)))</f>
        <v/>
      </c>
      <c r="CD188" s="370" t="str">
        <f ca="1">+IF(OFFSET('Water Data'!$G$29,0,10*ROW('Water Data'!G182))="","",OFFSET('Water Data'!$G$29,0,10*ROW('Water Data'!G182)))</f>
        <v/>
      </c>
      <c r="CE188" s="370" t="str">
        <f ca="1">+IF(OFFSET('Water Data'!$H$27,0,10*ROW('Water Data'!H182))="","",OFFSET('Water Data'!$H$27,0,10*ROW('Water Data'!H182)))</f>
        <v/>
      </c>
      <c r="CF188" s="370" t="str">
        <f ca="1">+IF(OFFSET('Water Data'!$H$28,0,10*ROW('Water Data'!H182))="","",OFFSET('Water Data'!$H$28,0,10*ROW('Water Data'!H182)))</f>
        <v/>
      </c>
      <c r="CG188" s="370" t="str">
        <f ca="1">+IF(OFFSET('Water Data'!$H$29,0,10*ROW('Water Data'!H182))="","",OFFSET('Water Data'!$H$29,0,10*ROW('Water Data'!H182)))</f>
        <v/>
      </c>
      <c r="CH188" s="370" t="str">
        <f ca="1">+IF(OFFSET('Water Data'!$I$27,0,10*ROW('Water Data'!I182))="","",OFFSET('Water Data'!$I$27,0,10*ROW('Water Data'!I182)))</f>
        <v/>
      </c>
      <c r="CI188" s="370" t="str">
        <f ca="1">+IF(OFFSET('Water Data'!$I$28,0,10*ROW('Water Data'!I182))="","",OFFSET('Water Data'!$I$28,0,10*ROW('Water Data'!I182)))</f>
        <v/>
      </c>
      <c r="CJ188" s="370" t="str">
        <f ca="1">+IF(OFFSET('Water Data'!$I$29,0,10*ROW('Water Data'!I182))="","",OFFSET('Water Data'!$I$29,0,10*ROW('Water Data'!I182)))</f>
        <v/>
      </c>
      <c r="CK188" s="370" t="str">
        <f ca="1">+IF(OFFSET('Sanitation Data'!$D$28,0,10*ROW('Sanitation Data'!D182))="","",OFFSET('Sanitation Data'!$D$28,0,10*ROW('Sanitation Data'!D182)))</f>
        <v/>
      </c>
      <c r="CL188" s="370" t="str">
        <f ca="1">+IF(OFFSET('Sanitation Data'!$D$29,0,10*ROW('Sanitation Data'!D182))="","",OFFSET('Sanitation Data'!$D$29,0,10*ROW('Sanitation Data'!D182)))</f>
        <v/>
      </c>
      <c r="CM188" s="370" t="str">
        <f ca="1">+IF(OFFSET('Sanitation Data'!$D$30,0,10*ROW('Sanitation Data'!D182))="","",OFFSET('Sanitation Data'!$D$30,0,10*ROW('Sanitation Data'!D182)))</f>
        <v/>
      </c>
      <c r="CN188" s="370" t="str">
        <f ca="1">+IF(OFFSET('Sanitation Data'!$D$31,0,10*ROW('Sanitation Data'!D182))="","",OFFSET('Sanitation Data'!$D$31,0,10*ROW('Sanitation Data'!D182)))</f>
        <v/>
      </c>
      <c r="CO188" s="370" t="str">
        <f ca="1">+IF(OFFSET('Sanitation Data'!$D$32,0,10*ROW('Sanitation Data'!D182))="","",OFFSET('Sanitation Data'!$D$32,0,10*ROW('Sanitation Data'!D182)))</f>
        <v/>
      </c>
      <c r="CP188" s="370" t="str">
        <f ca="1">+IF(OFFSET('Sanitation Data'!$E$28,0,10*ROW('Sanitation Data'!E182))="","",OFFSET('Sanitation Data'!$E$28,0,10*ROW('Sanitation Data'!E182)))</f>
        <v/>
      </c>
      <c r="CQ188" s="370" t="str">
        <f ca="1">+IF(OFFSET('Sanitation Data'!$E$29,0,10*ROW('Sanitation Data'!E182))="","",OFFSET('Sanitation Data'!$E$29,0,10*ROW('Sanitation Data'!E182)))</f>
        <v/>
      </c>
      <c r="CR188" s="370" t="str">
        <f ca="1">+IF(OFFSET('Sanitation Data'!$E$30,0,10*ROW('Sanitation Data'!E182))="","",OFFSET('Sanitation Data'!$E$30,0,10*ROW('Sanitation Data'!E182)))</f>
        <v/>
      </c>
      <c r="CS188" s="370" t="str">
        <f ca="1">+IF(OFFSET('Sanitation Data'!$E$31,0,10*ROW('Sanitation Data'!E182))="","",OFFSET('Sanitation Data'!$E$31,0,10*ROW('Sanitation Data'!E182)))</f>
        <v/>
      </c>
      <c r="CT188" s="370" t="str">
        <f ca="1">+IF(OFFSET('Sanitation Data'!$E$32,0,10*ROW('Sanitation Data'!E182))="","",OFFSET('Sanitation Data'!$E$32,0,10*ROW('Sanitation Data'!E182)))</f>
        <v/>
      </c>
      <c r="CU188" s="370" t="str">
        <f ca="1">+IF(OFFSET('Sanitation Data'!$F$28,0,10*ROW('Sanitation Data'!F182))="","",OFFSET('Sanitation Data'!$F$28,0,10*ROW('Sanitation Data'!F182)))</f>
        <v/>
      </c>
      <c r="CV188" s="370" t="str">
        <f ca="1">+IF(OFFSET('Sanitation Data'!$F$29,0,10*ROW('Sanitation Data'!F182))="","",OFFSET('Sanitation Data'!$F$29,0,10*ROW('Sanitation Data'!F182)))</f>
        <v/>
      </c>
      <c r="CW188" s="370" t="str">
        <f ca="1">+IF(OFFSET('Sanitation Data'!$F$30,0,10*ROW('Sanitation Data'!F182))="","",OFFSET('Sanitation Data'!$F$30,0,10*ROW('Sanitation Data'!F182)))</f>
        <v/>
      </c>
      <c r="CX188" s="370" t="str">
        <f ca="1">+IF(OFFSET('Sanitation Data'!$F$31,0,10*ROW('Sanitation Data'!F182))="","",OFFSET('Sanitation Data'!$F$31,0,10*ROW('Sanitation Data'!F182)))</f>
        <v/>
      </c>
      <c r="CY188" s="370" t="str">
        <f ca="1">+IF(OFFSET('Sanitation Data'!$F$32,0,10*ROW('Sanitation Data'!F182))="","",OFFSET('Sanitation Data'!$F$32,0,10*ROW('Sanitation Data'!F182)))</f>
        <v/>
      </c>
      <c r="CZ188" s="370" t="str">
        <f ca="1">+IF(OFFSET('Sanitation Data'!$G$28,0,10*ROW('Sanitation Data'!G182))="","",OFFSET('Sanitation Data'!$G$28,0,10*ROW('Sanitation Data'!G182)))</f>
        <v/>
      </c>
      <c r="DA188" s="370" t="str">
        <f ca="1">+IF(OFFSET('Sanitation Data'!$G$29,0,10*ROW('Sanitation Data'!G182))="","",OFFSET('Sanitation Data'!$G$29,0,10*ROW('Sanitation Data'!G182)))</f>
        <v/>
      </c>
      <c r="DB188" s="370" t="str">
        <f ca="1">+IF(OFFSET('Sanitation Data'!$G$30,0,10*ROW('Sanitation Data'!G182))="","",OFFSET('Sanitation Data'!$G$30,0,10*ROW('Sanitation Data'!G182)))</f>
        <v/>
      </c>
      <c r="DC188" s="370" t="str">
        <f ca="1">+IF(OFFSET('Sanitation Data'!$G$31,0,10*ROW('Sanitation Data'!G182))="","",OFFSET('Sanitation Data'!$G$31,0,10*ROW('Sanitation Data'!G182)))</f>
        <v/>
      </c>
      <c r="DD188" s="370" t="str">
        <f ca="1">+IF(OFFSET('Sanitation Data'!$G$32,0,10*ROW('Sanitation Data'!G182))="","",OFFSET('Sanitation Data'!$G$32,0,10*ROW('Sanitation Data'!G182)))</f>
        <v/>
      </c>
      <c r="DE188" s="370" t="str">
        <f ca="1">+IF(OFFSET('Sanitation Data'!$H$28,0,10*ROW('Sanitation Data'!H182))="","",OFFSET('Sanitation Data'!$H$28,0,10*ROW('Sanitation Data'!H182)))</f>
        <v/>
      </c>
      <c r="DF188" s="370" t="str">
        <f ca="1">+IF(OFFSET('Sanitation Data'!$H$29,0,10*ROW('Sanitation Data'!H182))="","",OFFSET('Sanitation Data'!$H$29,0,10*ROW('Sanitation Data'!H182)))</f>
        <v/>
      </c>
      <c r="DG188" s="370" t="str">
        <f ca="1">+IF(OFFSET('Sanitation Data'!$H$30,0,10*ROW('Sanitation Data'!H182))="","",OFFSET('Sanitation Data'!$H$30,0,10*ROW('Sanitation Data'!H182)))</f>
        <v/>
      </c>
      <c r="DH188" s="370" t="str">
        <f ca="1">+IF(OFFSET('Sanitation Data'!$H$31,0,10*ROW('Sanitation Data'!H182))="","",OFFSET('Sanitation Data'!$H$31,0,10*ROW('Sanitation Data'!H182)))</f>
        <v/>
      </c>
      <c r="DI188" s="370" t="str">
        <f ca="1">+IF(OFFSET('Sanitation Data'!$H$32,0,10*ROW('Sanitation Data'!H182))="","",OFFSET('Sanitation Data'!$H$32,0,10*ROW('Sanitation Data'!H182)))</f>
        <v/>
      </c>
      <c r="DJ188" s="370" t="str">
        <f ca="1">+IF(OFFSET('Sanitation Data'!$I$28,0,10*ROW('Sanitation Data'!I182))="","",OFFSET('Sanitation Data'!$I$28,0,10*ROW('Sanitation Data'!I182)))</f>
        <v/>
      </c>
      <c r="DK188" s="370" t="str">
        <f ca="1">+IF(OFFSET('Sanitation Data'!$I$29,0,10*ROW('Sanitation Data'!I182))="","",OFFSET('Sanitation Data'!$I$29,0,10*ROW('Sanitation Data'!I182)))</f>
        <v/>
      </c>
      <c r="DL188" s="370" t="str">
        <f ca="1">+IF(OFFSET('Sanitation Data'!$I$30,0,10*ROW('Sanitation Data'!I182))="","",OFFSET('Sanitation Data'!$I$30,0,10*ROW('Sanitation Data'!I182)))</f>
        <v/>
      </c>
      <c r="DM188" s="370" t="str">
        <f ca="1">+IF(OFFSET('Sanitation Data'!$I$31,0,10*ROW('Sanitation Data'!I182))="","",OFFSET('Sanitation Data'!$I$31,0,10*ROW('Sanitation Data'!I182)))</f>
        <v/>
      </c>
      <c r="DN188" s="370" t="str">
        <f ca="1">+IF(OFFSET('Sanitation Data'!$I$32,0,10*ROW('Sanitation Data'!I182))="","",OFFSET('Sanitation Data'!$I$32,0,10*ROW('Sanitation Data'!I182)))</f>
        <v/>
      </c>
      <c r="DO188" s="370" t="str">
        <f ca="1">+IF(OFFSET('Hygiene Data'!$D$11,0,10*ROW('Hygiene Data'!D182))="","",OFFSET('Hygiene Data'!$D$11,0,10*ROW('Hygiene Data'!D182)))</f>
        <v/>
      </c>
      <c r="DP188" s="370" t="str">
        <f ca="1">+IF(OFFSET('Hygiene Data'!$D$12,0,10*ROW('Hygiene Data'!D182))="","",OFFSET('Hygiene Data'!$D$12,0,10*ROW('Hygiene Data'!D182)))</f>
        <v/>
      </c>
      <c r="DQ188" s="370" t="str">
        <f ca="1">+IF(OFFSET('Hygiene Data'!$D$13,0,10*ROW('Hygiene Data'!D182))="","",OFFSET('Hygiene Data'!$D$13,0,10*ROW('Hygiene Data'!D182)))</f>
        <v/>
      </c>
      <c r="DR188" s="370" t="str">
        <f ca="1">+IF(OFFSET('Hygiene Data'!$E$11,0,10*ROW('Hygiene Data'!E182))="","",OFFSET('Hygiene Data'!$E$11,0,10*ROW('Hygiene Data'!E182)))</f>
        <v/>
      </c>
      <c r="DS188" s="370" t="str">
        <f ca="1">+IF(OFFSET('Hygiene Data'!$E$12,0,10*ROW('Hygiene Data'!E182))="","",OFFSET('Hygiene Data'!$E$12,0,10*ROW('Hygiene Data'!E182)))</f>
        <v/>
      </c>
      <c r="DT188" s="370" t="str">
        <f ca="1">+IF(OFFSET('Hygiene Data'!$E$13,0,10*ROW('Hygiene Data'!E182))="","",OFFSET('Hygiene Data'!$E$13,0,10*ROW('Hygiene Data'!E182)))</f>
        <v/>
      </c>
      <c r="DU188" s="370" t="str">
        <f ca="1">+IF(OFFSET('Hygiene Data'!$F$11,0,10*ROW('Hygiene Data'!F182))="","",OFFSET('Hygiene Data'!$F$11,0,10*ROW('Hygiene Data'!F182)))</f>
        <v/>
      </c>
      <c r="DV188" s="370" t="str">
        <f ca="1">+IF(OFFSET('Hygiene Data'!$F$12,0,10*ROW('Hygiene Data'!F182))="","",OFFSET('Hygiene Data'!$F$12,0,10*ROW('Hygiene Data'!F182)))</f>
        <v/>
      </c>
      <c r="DW188" s="370" t="str">
        <f ca="1">+IF(OFFSET('Hygiene Data'!$F$13,0,10*ROW('Hygiene Data'!F182))="","",OFFSET('Hygiene Data'!$F$13,0,10*ROW('Hygiene Data'!F182)))</f>
        <v/>
      </c>
      <c r="DX188" s="370" t="str">
        <f ca="1">+IF(OFFSET('Hygiene Data'!$G$11,0,10*ROW('Hygiene Data'!G182))="","",OFFSET('Hygiene Data'!$G$11,0,10*ROW('Hygiene Data'!G182)))</f>
        <v/>
      </c>
      <c r="DY188" s="370" t="str">
        <f ca="1">+IF(OFFSET('Hygiene Data'!$G$12,0,10*ROW('Hygiene Data'!G182))="","",OFFSET('Hygiene Data'!$G$12,0,10*ROW('Hygiene Data'!G182)))</f>
        <v/>
      </c>
      <c r="DZ188" s="370" t="str">
        <f ca="1">+IF(OFFSET('Hygiene Data'!$G$13,0,10*ROW('Hygiene Data'!G182))="","",OFFSET('Hygiene Data'!$G$13,0,10*ROW('Hygiene Data'!G182)))</f>
        <v/>
      </c>
      <c r="EA188" s="370" t="str">
        <f ca="1">+IF(OFFSET('Hygiene Data'!$H$11,0,10*ROW('Hygiene Data'!H182))="","",OFFSET('Hygiene Data'!$H$11,0,10*ROW('Hygiene Data'!H182)))</f>
        <v/>
      </c>
      <c r="EB188" s="370" t="str">
        <f ca="1">+IF(OFFSET('Hygiene Data'!$H$12,0,10*ROW('Hygiene Data'!H182))="","",OFFSET('Hygiene Data'!$H$12,0,10*ROW('Hygiene Data'!H182)))</f>
        <v/>
      </c>
      <c r="EC188" s="370" t="str">
        <f ca="1">+IF(OFFSET('Hygiene Data'!$H$13,0,10*ROW('Hygiene Data'!H182))="","",OFFSET('Hygiene Data'!$H$13,0,10*ROW('Hygiene Data'!H182)))</f>
        <v/>
      </c>
      <c r="ED188" s="370" t="str">
        <f ca="1">+IF(OFFSET('Hygiene Data'!$I$11,0,10*ROW('Hygiene Data'!I182))="","",OFFSET('Hygiene Data'!$I$11,0,10*ROW('Hygiene Data'!I182)))</f>
        <v/>
      </c>
      <c r="EE188" s="370" t="str">
        <f ca="1">+IF(OFFSET('Hygiene Data'!$I$12,0,10*ROW('Hygiene Data'!I182))="","",OFFSET('Hygiene Data'!$I$12,0,10*ROW('Hygiene Data'!I182)))</f>
        <v/>
      </c>
      <c r="EF188" s="370" t="str">
        <f ca="1">+IF(OFFSET('Hygiene Data'!$I$13,0,10*ROW('Hygiene Data'!I182))="","",OFFSET('Hygiene Data'!$I$13,0,10*ROW('Hygiene Data'!I182)))</f>
        <v/>
      </c>
    </row>
    <row r="189" spans="1:136" x14ac:dyDescent="0.25">
      <c r="A189" s="479" t="str">
        <f ca="1">+IF(OFFSET('Water Data'!$B$2,0,10*ROW('Water Data'!E183))="","",OFFSET('Water Data'!$B$2,0,10*ROW('Water Data'!E183)))</f>
        <v/>
      </c>
      <c r="B189" s="47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6" t="str">
        <f t="shared" ca="1" si="2"/>
        <v/>
      </c>
      <c r="D189" s="50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0" t="str">
        <f ca="1">+IF(OFFSET('Water Data'!$D$27,0,10*ROW('Water Data'!D183))="","",OFFSET('Water Data'!$D$27,0,10*ROW('Water Data'!D183)))</f>
        <v/>
      </c>
      <c r="BT189" s="370" t="str">
        <f ca="1">+IF(OFFSET('Water Data'!$D$28,0,10*ROW('Water Data'!D183))="","",OFFSET('Water Data'!$D$28,0,10*ROW('Water Data'!D183)))</f>
        <v/>
      </c>
      <c r="BU189" s="370" t="str">
        <f ca="1">+IF(OFFSET('Water Data'!$D$29,0,10*ROW('Water Data'!D183))="","",OFFSET('Water Data'!$D$29,0,10*ROW('Water Data'!D183)))</f>
        <v/>
      </c>
      <c r="BV189" s="370" t="str">
        <f ca="1">+IF(OFFSET('Water Data'!$E$27,0,10*ROW('Water Data'!E183))="","",OFFSET('Water Data'!$E$27,0,10*ROW('Water Data'!E183)))</f>
        <v/>
      </c>
      <c r="BW189" s="370" t="str">
        <f ca="1">+IF(OFFSET('Water Data'!$E$28,0,10*ROW('Water Data'!E183))="","",OFFSET('Water Data'!$E$28,0,10*ROW('Water Data'!E183)))</f>
        <v/>
      </c>
      <c r="BX189" s="370" t="str">
        <f ca="1">+IF(OFFSET('Water Data'!$E$29,0,10*ROW('Water Data'!E183))="","",OFFSET('Water Data'!$E$29,0,10*ROW('Water Data'!E183)))</f>
        <v/>
      </c>
      <c r="BY189" s="370" t="str">
        <f ca="1">+IF(OFFSET('Water Data'!$F$27,0,10*ROW('Water Data'!F183))="","",OFFSET('Water Data'!$F$27,0,10*ROW('Water Data'!F183)))</f>
        <v/>
      </c>
      <c r="BZ189" s="370" t="str">
        <f ca="1">+IF(OFFSET('Water Data'!$F$28,0,10*ROW('Water Data'!F183))="","",OFFSET('Water Data'!$F$28,0,10*ROW('Water Data'!F183)))</f>
        <v/>
      </c>
      <c r="CA189" s="370" t="str">
        <f ca="1">+IF(OFFSET('Water Data'!$F$29,0,10*ROW('Water Data'!F183))="","",OFFSET('Water Data'!$F$29,0,10*ROW('Water Data'!F183)))</f>
        <v/>
      </c>
      <c r="CB189" s="370" t="str">
        <f ca="1">+IF(OFFSET('Water Data'!$G$27,0,10*ROW('Water Data'!G183))="","",OFFSET('Water Data'!$G$27,0,10*ROW('Water Data'!G183)))</f>
        <v/>
      </c>
      <c r="CC189" s="370" t="str">
        <f ca="1">+IF(OFFSET('Water Data'!$G$28,0,10*ROW('Water Data'!G183))="","",OFFSET('Water Data'!$G$28,0,10*ROW('Water Data'!G183)))</f>
        <v/>
      </c>
      <c r="CD189" s="370" t="str">
        <f ca="1">+IF(OFFSET('Water Data'!$G$29,0,10*ROW('Water Data'!G183))="","",OFFSET('Water Data'!$G$29,0,10*ROW('Water Data'!G183)))</f>
        <v/>
      </c>
      <c r="CE189" s="370" t="str">
        <f ca="1">+IF(OFFSET('Water Data'!$H$27,0,10*ROW('Water Data'!H183))="","",OFFSET('Water Data'!$H$27,0,10*ROW('Water Data'!H183)))</f>
        <v/>
      </c>
      <c r="CF189" s="370" t="str">
        <f ca="1">+IF(OFFSET('Water Data'!$H$28,0,10*ROW('Water Data'!H183))="","",OFFSET('Water Data'!$H$28,0,10*ROW('Water Data'!H183)))</f>
        <v/>
      </c>
      <c r="CG189" s="370" t="str">
        <f ca="1">+IF(OFFSET('Water Data'!$H$29,0,10*ROW('Water Data'!H183))="","",OFFSET('Water Data'!$H$29,0,10*ROW('Water Data'!H183)))</f>
        <v/>
      </c>
      <c r="CH189" s="370" t="str">
        <f ca="1">+IF(OFFSET('Water Data'!$I$27,0,10*ROW('Water Data'!I183))="","",OFFSET('Water Data'!$I$27,0,10*ROW('Water Data'!I183)))</f>
        <v/>
      </c>
      <c r="CI189" s="370" t="str">
        <f ca="1">+IF(OFFSET('Water Data'!$I$28,0,10*ROW('Water Data'!I183))="","",OFFSET('Water Data'!$I$28,0,10*ROW('Water Data'!I183)))</f>
        <v/>
      </c>
      <c r="CJ189" s="370" t="str">
        <f ca="1">+IF(OFFSET('Water Data'!$I$29,0,10*ROW('Water Data'!I183))="","",OFFSET('Water Data'!$I$29,0,10*ROW('Water Data'!I183)))</f>
        <v/>
      </c>
      <c r="CK189" s="370" t="str">
        <f ca="1">+IF(OFFSET('Sanitation Data'!$D$28,0,10*ROW('Sanitation Data'!D183))="","",OFFSET('Sanitation Data'!$D$28,0,10*ROW('Sanitation Data'!D183)))</f>
        <v/>
      </c>
      <c r="CL189" s="370" t="str">
        <f ca="1">+IF(OFFSET('Sanitation Data'!$D$29,0,10*ROW('Sanitation Data'!D183))="","",OFFSET('Sanitation Data'!$D$29,0,10*ROW('Sanitation Data'!D183)))</f>
        <v/>
      </c>
      <c r="CM189" s="370" t="str">
        <f ca="1">+IF(OFFSET('Sanitation Data'!$D$30,0,10*ROW('Sanitation Data'!D183))="","",OFFSET('Sanitation Data'!$D$30,0,10*ROW('Sanitation Data'!D183)))</f>
        <v/>
      </c>
      <c r="CN189" s="370" t="str">
        <f ca="1">+IF(OFFSET('Sanitation Data'!$D$31,0,10*ROW('Sanitation Data'!D183))="","",OFFSET('Sanitation Data'!$D$31,0,10*ROW('Sanitation Data'!D183)))</f>
        <v/>
      </c>
      <c r="CO189" s="370" t="str">
        <f ca="1">+IF(OFFSET('Sanitation Data'!$D$32,0,10*ROW('Sanitation Data'!D183))="","",OFFSET('Sanitation Data'!$D$32,0,10*ROW('Sanitation Data'!D183)))</f>
        <v/>
      </c>
      <c r="CP189" s="370" t="str">
        <f ca="1">+IF(OFFSET('Sanitation Data'!$E$28,0,10*ROW('Sanitation Data'!E183))="","",OFFSET('Sanitation Data'!$E$28,0,10*ROW('Sanitation Data'!E183)))</f>
        <v/>
      </c>
      <c r="CQ189" s="370" t="str">
        <f ca="1">+IF(OFFSET('Sanitation Data'!$E$29,0,10*ROW('Sanitation Data'!E183))="","",OFFSET('Sanitation Data'!$E$29,0,10*ROW('Sanitation Data'!E183)))</f>
        <v/>
      </c>
      <c r="CR189" s="370" t="str">
        <f ca="1">+IF(OFFSET('Sanitation Data'!$E$30,0,10*ROW('Sanitation Data'!E183))="","",OFFSET('Sanitation Data'!$E$30,0,10*ROW('Sanitation Data'!E183)))</f>
        <v/>
      </c>
      <c r="CS189" s="370" t="str">
        <f ca="1">+IF(OFFSET('Sanitation Data'!$E$31,0,10*ROW('Sanitation Data'!E183))="","",OFFSET('Sanitation Data'!$E$31,0,10*ROW('Sanitation Data'!E183)))</f>
        <v/>
      </c>
      <c r="CT189" s="370" t="str">
        <f ca="1">+IF(OFFSET('Sanitation Data'!$E$32,0,10*ROW('Sanitation Data'!E183))="","",OFFSET('Sanitation Data'!$E$32,0,10*ROW('Sanitation Data'!E183)))</f>
        <v/>
      </c>
      <c r="CU189" s="370" t="str">
        <f ca="1">+IF(OFFSET('Sanitation Data'!$F$28,0,10*ROW('Sanitation Data'!F183))="","",OFFSET('Sanitation Data'!$F$28,0,10*ROW('Sanitation Data'!F183)))</f>
        <v/>
      </c>
      <c r="CV189" s="370" t="str">
        <f ca="1">+IF(OFFSET('Sanitation Data'!$F$29,0,10*ROW('Sanitation Data'!F183))="","",OFFSET('Sanitation Data'!$F$29,0,10*ROW('Sanitation Data'!F183)))</f>
        <v/>
      </c>
      <c r="CW189" s="370" t="str">
        <f ca="1">+IF(OFFSET('Sanitation Data'!$F$30,0,10*ROW('Sanitation Data'!F183))="","",OFFSET('Sanitation Data'!$F$30,0,10*ROW('Sanitation Data'!F183)))</f>
        <v/>
      </c>
      <c r="CX189" s="370" t="str">
        <f ca="1">+IF(OFFSET('Sanitation Data'!$F$31,0,10*ROW('Sanitation Data'!F183))="","",OFFSET('Sanitation Data'!$F$31,0,10*ROW('Sanitation Data'!F183)))</f>
        <v/>
      </c>
      <c r="CY189" s="370" t="str">
        <f ca="1">+IF(OFFSET('Sanitation Data'!$F$32,0,10*ROW('Sanitation Data'!F183))="","",OFFSET('Sanitation Data'!$F$32,0,10*ROW('Sanitation Data'!F183)))</f>
        <v/>
      </c>
      <c r="CZ189" s="370" t="str">
        <f ca="1">+IF(OFFSET('Sanitation Data'!$G$28,0,10*ROW('Sanitation Data'!G183))="","",OFFSET('Sanitation Data'!$G$28,0,10*ROW('Sanitation Data'!G183)))</f>
        <v/>
      </c>
      <c r="DA189" s="370" t="str">
        <f ca="1">+IF(OFFSET('Sanitation Data'!$G$29,0,10*ROW('Sanitation Data'!G183))="","",OFFSET('Sanitation Data'!$G$29,0,10*ROW('Sanitation Data'!G183)))</f>
        <v/>
      </c>
      <c r="DB189" s="370" t="str">
        <f ca="1">+IF(OFFSET('Sanitation Data'!$G$30,0,10*ROW('Sanitation Data'!G183))="","",OFFSET('Sanitation Data'!$G$30,0,10*ROW('Sanitation Data'!G183)))</f>
        <v/>
      </c>
      <c r="DC189" s="370" t="str">
        <f ca="1">+IF(OFFSET('Sanitation Data'!$G$31,0,10*ROW('Sanitation Data'!G183))="","",OFFSET('Sanitation Data'!$G$31,0,10*ROW('Sanitation Data'!G183)))</f>
        <v/>
      </c>
      <c r="DD189" s="370" t="str">
        <f ca="1">+IF(OFFSET('Sanitation Data'!$G$32,0,10*ROW('Sanitation Data'!G183))="","",OFFSET('Sanitation Data'!$G$32,0,10*ROW('Sanitation Data'!G183)))</f>
        <v/>
      </c>
      <c r="DE189" s="370" t="str">
        <f ca="1">+IF(OFFSET('Sanitation Data'!$H$28,0,10*ROW('Sanitation Data'!H183))="","",OFFSET('Sanitation Data'!$H$28,0,10*ROW('Sanitation Data'!H183)))</f>
        <v/>
      </c>
      <c r="DF189" s="370" t="str">
        <f ca="1">+IF(OFFSET('Sanitation Data'!$H$29,0,10*ROW('Sanitation Data'!H183))="","",OFFSET('Sanitation Data'!$H$29,0,10*ROW('Sanitation Data'!H183)))</f>
        <v/>
      </c>
      <c r="DG189" s="370" t="str">
        <f ca="1">+IF(OFFSET('Sanitation Data'!$H$30,0,10*ROW('Sanitation Data'!H183))="","",OFFSET('Sanitation Data'!$H$30,0,10*ROW('Sanitation Data'!H183)))</f>
        <v/>
      </c>
      <c r="DH189" s="370" t="str">
        <f ca="1">+IF(OFFSET('Sanitation Data'!$H$31,0,10*ROW('Sanitation Data'!H183))="","",OFFSET('Sanitation Data'!$H$31,0,10*ROW('Sanitation Data'!H183)))</f>
        <v/>
      </c>
      <c r="DI189" s="370" t="str">
        <f ca="1">+IF(OFFSET('Sanitation Data'!$H$32,0,10*ROW('Sanitation Data'!H183))="","",OFFSET('Sanitation Data'!$H$32,0,10*ROW('Sanitation Data'!H183)))</f>
        <v/>
      </c>
      <c r="DJ189" s="370" t="str">
        <f ca="1">+IF(OFFSET('Sanitation Data'!$I$28,0,10*ROW('Sanitation Data'!I183))="","",OFFSET('Sanitation Data'!$I$28,0,10*ROW('Sanitation Data'!I183)))</f>
        <v/>
      </c>
      <c r="DK189" s="370" t="str">
        <f ca="1">+IF(OFFSET('Sanitation Data'!$I$29,0,10*ROW('Sanitation Data'!I183))="","",OFFSET('Sanitation Data'!$I$29,0,10*ROW('Sanitation Data'!I183)))</f>
        <v/>
      </c>
      <c r="DL189" s="370" t="str">
        <f ca="1">+IF(OFFSET('Sanitation Data'!$I$30,0,10*ROW('Sanitation Data'!I183))="","",OFFSET('Sanitation Data'!$I$30,0,10*ROW('Sanitation Data'!I183)))</f>
        <v/>
      </c>
      <c r="DM189" s="370" t="str">
        <f ca="1">+IF(OFFSET('Sanitation Data'!$I$31,0,10*ROW('Sanitation Data'!I183))="","",OFFSET('Sanitation Data'!$I$31,0,10*ROW('Sanitation Data'!I183)))</f>
        <v/>
      </c>
      <c r="DN189" s="370" t="str">
        <f ca="1">+IF(OFFSET('Sanitation Data'!$I$32,0,10*ROW('Sanitation Data'!I183))="","",OFFSET('Sanitation Data'!$I$32,0,10*ROW('Sanitation Data'!I183)))</f>
        <v/>
      </c>
      <c r="DO189" s="370" t="str">
        <f ca="1">+IF(OFFSET('Hygiene Data'!$D$11,0,10*ROW('Hygiene Data'!D183))="","",OFFSET('Hygiene Data'!$D$11,0,10*ROW('Hygiene Data'!D183)))</f>
        <v/>
      </c>
      <c r="DP189" s="370" t="str">
        <f ca="1">+IF(OFFSET('Hygiene Data'!$D$12,0,10*ROW('Hygiene Data'!D183))="","",OFFSET('Hygiene Data'!$D$12,0,10*ROW('Hygiene Data'!D183)))</f>
        <v/>
      </c>
      <c r="DQ189" s="370" t="str">
        <f ca="1">+IF(OFFSET('Hygiene Data'!$D$13,0,10*ROW('Hygiene Data'!D183))="","",OFFSET('Hygiene Data'!$D$13,0,10*ROW('Hygiene Data'!D183)))</f>
        <v/>
      </c>
      <c r="DR189" s="370" t="str">
        <f ca="1">+IF(OFFSET('Hygiene Data'!$E$11,0,10*ROW('Hygiene Data'!E183))="","",OFFSET('Hygiene Data'!$E$11,0,10*ROW('Hygiene Data'!E183)))</f>
        <v/>
      </c>
      <c r="DS189" s="370" t="str">
        <f ca="1">+IF(OFFSET('Hygiene Data'!$E$12,0,10*ROW('Hygiene Data'!E183))="","",OFFSET('Hygiene Data'!$E$12,0,10*ROW('Hygiene Data'!E183)))</f>
        <v/>
      </c>
      <c r="DT189" s="370" t="str">
        <f ca="1">+IF(OFFSET('Hygiene Data'!$E$13,0,10*ROW('Hygiene Data'!E183))="","",OFFSET('Hygiene Data'!$E$13,0,10*ROW('Hygiene Data'!E183)))</f>
        <v/>
      </c>
      <c r="DU189" s="370" t="str">
        <f ca="1">+IF(OFFSET('Hygiene Data'!$F$11,0,10*ROW('Hygiene Data'!F183))="","",OFFSET('Hygiene Data'!$F$11,0,10*ROW('Hygiene Data'!F183)))</f>
        <v/>
      </c>
      <c r="DV189" s="370" t="str">
        <f ca="1">+IF(OFFSET('Hygiene Data'!$F$12,0,10*ROW('Hygiene Data'!F183))="","",OFFSET('Hygiene Data'!$F$12,0,10*ROW('Hygiene Data'!F183)))</f>
        <v/>
      </c>
      <c r="DW189" s="370" t="str">
        <f ca="1">+IF(OFFSET('Hygiene Data'!$F$13,0,10*ROW('Hygiene Data'!F183))="","",OFFSET('Hygiene Data'!$F$13,0,10*ROW('Hygiene Data'!F183)))</f>
        <v/>
      </c>
      <c r="DX189" s="370" t="str">
        <f ca="1">+IF(OFFSET('Hygiene Data'!$G$11,0,10*ROW('Hygiene Data'!G183))="","",OFFSET('Hygiene Data'!$G$11,0,10*ROW('Hygiene Data'!G183)))</f>
        <v/>
      </c>
      <c r="DY189" s="370" t="str">
        <f ca="1">+IF(OFFSET('Hygiene Data'!$G$12,0,10*ROW('Hygiene Data'!G183))="","",OFFSET('Hygiene Data'!$G$12,0,10*ROW('Hygiene Data'!G183)))</f>
        <v/>
      </c>
      <c r="DZ189" s="370" t="str">
        <f ca="1">+IF(OFFSET('Hygiene Data'!$G$13,0,10*ROW('Hygiene Data'!G183))="","",OFFSET('Hygiene Data'!$G$13,0,10*ROW('Hygiene Data'!G183)))</f>
        <v/>
      </c>
      <c r="EA189" s="370" t="str">
        <f ca="1">+IF(OFFSET('Hygiene Data'!$H$11,0,10*ROW('Hygiene Data'!H183))="","",OFFSET('Hygiene Data'!$H$11,0,10*ROW('Hygiene Data'!H183)))</f>
        <v/>
      </c>
      <c r="EB189" s="370" t="str">
        <f ca="1">+IF(OFFSET('Hygiene Data'!$H$12,0,10*ROW('Hygiene Data'!H183))="","",OFFSET('Hygiene Data'!$H$12,0,10*ROW('Hygiene Data'!H183)))</f>
        <v/>
      </c>
      <c r="EC189" s="370" t="str">
        <f ca="1">+IF(OFFSET('Hygiene Data'!$H$13,0,10*ROW('Hygiene Data'!H183))="","",OFFSET('Hygiene Data'!$H$13,0,10*ROW('Hygiene Data'!H183)))</f>
        <v/>
      </c>
      <c r="ED189" s="370" t="str">
        <f ca="1">+IF(OFFSET('Hygiene Data'!$I$11,0,10*ROW('Hygiene Data'!I183))="","",OFFSET('Hygiene Data'!$I$11,0,10*ROW('Hygiene Data'!I183)))</f>
        <v/>
      </c>
      <c r="EE189" s="370" t="str">
        <f ca="1">+IF(OFFSET('Hygiene Data'!$I$12,0,10*ROW('Hygiene Data'!I183))="","",OFFSET('Hygiene Data'!$I$12,0,10*ROW('Hygiene Data'!I183)))</f>
        <v/>
      </c>
      <c r="EF189" s="370" t="str">
        <f ca="1">+IF(OFFSET('Hygiene Data'!$I$13,0,10*ROW('Hygiene Data'!I183))="","",OFFSET('Hygiene Data'!$I$13,0,10*ROW('Hygiene Data'!I183)))</f>
        <v/>
      </c>
    </row>
    <row r="190" spans="1:136" x14ac:dyDescent="0.25">
      <c r="A190" s="479" t="str">
        <f ca="1">+IF(OFFSET('Water Data'!$B$2,0,10*ROW('Water Data'!E184))="","",OFFSET('Water Data'!$B$2,0,10*ROW('Water Data'!E184)))</f>
        <v/>
      </c>
      <c r="B190" s="47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6" t="str">
        <f t="shared" ca="1" si="2"/>
        <v/>
      </c>
      <c r="D190" s="50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0" t="str">
        <f ca="1">+IF(OFFSET('Water Data'!$D$27,0,10*ROW('Water Data'!D184))="","",OFFSET('Water Data'!$D$27,0,10*ROW('Water Data'!D184)))</f>
        <v/>
      </c>
      <c r="BT190" s="370" t="str">
        <f ca="1">+IF(OFFSET('Water Data'!$D$28,0,10*ROW('Water Data'!D184))="","",OFFSET('Water Data'!$D$28,0,10*ROW('Water Data'!D184)))</f>
        <v/>
      </c>
      <c r="BU190" s="370" t="str">
        <f ca="1">+IF(OFFSET('Water Data'!$D$29,0,10*ROW('Water Data'!D184))="","",OFFSET('Water Data'!$D$29,0,10*ROW('Water Data'!D184)))</f>
        <v/>
      </c>
      <c r="BV190" s="370" t="str">
        <f ca="1">+IF(OFFSET('Water Data'!$E$27,0,10*ROW('Water Data'!E184))="","",OFFSET('Water Data'!$E$27,0,10*ROW('Water Data'!E184)))</f>
        <v/>
      </c>
      <c r="BW190" s="370" t="str">
        <f ca="1">+IF(OFFSET('Water Data'!$E$28,0,10*ROW('Water Data'!E184))="","",OFFSET('Water Data'!$E$28,0,10*ROW('Water Data'!E184)))</f>
        <v/>
      </c>
      <c r="BX190" s="370" t="str">
        <f ca="1">+IF(OFFSET('Water Data'!$E$29,0,10*ROW('Water Data'!E184))="","",OFFSET('Water Data'!$E$29,0,10*ROW('Water Data'!E184)))</f>
        <v/>
      </c>
      <c r="BY190" s="370" t="str">
        <f ca="1">+IF(OFFSET('Water Data'!$F$27,0,10*ROW('Water Data'!F184))="","",OFFSET('Water Data'!$F$27,0,10*ROW('Water Data'!F184)))</f>
        <v/>
      </c>
      <c r="BZ190" s="370" t="str">
        <f ca="1">+IF(OFFSET('Water Data'!$F$28,0,10*ROW('Water Data'!F184))="","",OFFSET('Water Data'!$F$28,0,10*ROW('Water Data'!F184)))</f>
        <v/>
      </c>
      <c r="CA190" s="370" t="str">
        <f ca="1">+IF(OFFSET('Water Data'!$F$29,0,10*ROW('Water Data'!F184))="","",OFFSET('Water Data'!$F$29,0,10*ROW('Water Data'!F184)))</f>
        <v/>
      </c>
      <c r="CB190" s="370" t="str">
        <f ca="1">+IF(OFFSET('Water Data'!$G$27,0,10*ROW('Water Data'!G184))="","",OFFSET('Water Data'!$G$27,0,10*ROW('Water Data'!G184)))</f>
        <v/>
      </c>
      <c r="CC190" s="370" t="str">
        <f ca="1">+IF(OFFSET('Water Data'!$G$28,0,10*ROW('Water Data'!G184))="","",OFFSET('Water Data'!$G$28,0,10*ROW('Water Data'!G184)))</f>
        <v/>
      </c>
      <c r="CD190" s="370" t="str">
        <f ca="1">+IF(OFFSET('Water Data'!$G$29,0,10*ROW('Water Data'!G184))="","",OFFSET('Water Data'!$G$29,0,10*ROW('Water Data'!G184)))</f>
        <v/>
      </c>
      <c r="CE190" s="370" t="str">
        <f ca="1">+IF(OFFSET('Water Data'!$H$27,0,10*ROW('Water Data'!H184))="","",OFFSET('Water Data'!$H$27,0,10*ROW('Water Data'!H184)))</f>
        <v/>
      </c>
      <c r="CF190" s="370" t="str">
        <f ca="1">+IF(OFFSET('Water Data'!$H$28,0,10*ROW('Water Data'!H184))="","",OFFSET('Water Data'!$H$28,0,10*ROW('Water Data'!H184)))</f>
        <v/>
      </c>
      <c r="CG190" s="370" t="str">
        <f ca="1">+IF(OFFSET('Water Data'!$H$29,0,10*ROW('Water Data'!H184))="","",OFFSET('Water Data'!$H$29,0,10*ROW('Water Data'!H184)))</f>
        <v/>
      </c>
      <c r="CH190" s="370" t="str">
        <f ca="1">+IF(OFFSET('Water Data'!$I$27,0,10*ROW('Water Data'!I184))="","",OFFSET('Water Data'!$I$27,0,10*ROW('Water Data'!I184)))</f>
        <v/>
      </c>
      <c r="CI190" s="370" t="str">
        <f ca="1">+IF(OFFSET('Water Data'!$I$28,0,10*ROW('Water Data'!I184))="","",OFFSET('Water Data'!$I$28,0,10*ROW('Water Data'!I184)))</f>
        <v/>
      </c>
      <c r="CJ190" s="370" t="str">
        <f ca="1">+IF(OFFSET('Water Data'!$I$29,0,10*ROW('Water Data'!I184))="","",OFFSET('Water Data'!$I$29,0,10*ROW('Water Data'!I184)))</f>
        <v/>
      </c>
      <c r="CK190" s="370" t="str">
        <f ca="1">+IF(OFFSET('Sanitation Data'!$D$28,0,10*ROW('Sanitation Data'!D184))="","",OFFSET('Sanitation Data'!$D$28,0,10*ROW('Sanitation Data'!D184)))</f>
        <v/>
      </c>
      <c r="CL190" s="370" t="str">
        <f ca="1">+IF(OFFSET('Sanitation Data'!$D$29,0,10*ROW('Sanitation Data'!D184))="","",OFFSET('Sanitation Data'!$D$29,0,10*ROW('Sanitation Data'!D184)))</f>
        <v/>
      </c>
      <c r="CM190" s="370" t="str">
        <f ca="1">+IF(OFFSET('Sanitation Data'!$D$30,0,10*ROW('Sanitation Data'!D184))="","",OFFSET('Sanitation Data'!$D$30,0,10*ROW('Sanitation Data'!D184)))</f>
        <v/>
      </c>
      <c r="CN190" s="370" t="str">
        <f ca="1">+IF(OFFSET('Sanitation Data'!$D$31,0,10*ROW('Sanitation Data'!D184))="","",OFFSET('Sanitation Data'!$D$31,0,10*ROW('Sanitation Data'!D184)))</f>
        <v/>
      </c>
      <c r="CO190" s="370" t="str">
        <f ca="1">+IF(OFFSET('Sanitation Data'!$D$32,0,10*ROW('Sanitation Data'!D184))="","",OFFSET('Sanitation Data'!$D$32,0,10*ROW('Sanitation Data'!D184)))</f>
        <v/>
      </c>
      <c r="CP190" s="370" t="str">
        <f ca="1">+IF(OFFSET('Sanitation Data'!$E$28,0,10*ROW('Sanitation Data'!E184))="","",OFFSET('Sanitation Data'!$E$28,0,10*ROW('Sanitation Data'!E184)))</f>
        <v/>
      </c>
      <c r="CQ190" s="370" t="str">
        <f ca="1">+IF(OFFSET('Sanitation Data'!$E$29,0,10*ROW('Sanitation Data'!E184))="","",OFFSET('Sanitation Data'!$E$29,0,10*ROW('Sanitation Data'!E184)))</f>
        <v/>
      </c>
      <c r="CR190" s="370" t="str">
        <f ca="1">+IF(OFFSET('Sanitation Data'!$E$30,0,10*ROW('Sanitation Data'!E184))="","",OFFSET('Sanitation Data'!$E$30,0,10*ROW('Sanitation Data'!E184)))</f>
        <v/>
      </c>
      <c r="CS190" s="370" t="str">
        <f ca="1">+IF(OFFSET('Sanitation Data'!$E$31,0,10*ROW('Sanitation Data'!E184))="","",OFFSET('Sanitation Data'!$E$31,0,10*ROW('Sanitation Data'!E184)))</f>
        <v/>
      </c>
      <c r="CT190" s="370" t="str">
        <f ca="1">+IF(OFFSET('Sanitation Data'!$E$32,0,10*ROW('Sanitation Data'!E184))="","",OFFSET('Sanitation Data'!$E$32,0,10*ROW('Sanitation Data'!E184)))</f>
        <v/>
      </c>
      <c r="CU190" s="370" t="str">
        <f ca="1">+IF(OFFSET('Sanitation Data'!$F$28,0,10*ROW('Sanitation Data'!F184))="","",OFFSET('Sanitation Data'!$F$28,0,10*ROW('Sanitation Data'!F184)))</f>
        <v/>
      </c>
      <c r="CV190" s="370" t="str">
        <f ca="1">+IF(OFFSET('Sanitation Data'!$F$29,0,10*ROW('Sanitation Data'!F184))="","",OFFSET('Sanitation Data'!$F$29,0,10*ROW('Sanitation Data'!F184)))</f>
        <v/>
      </c>
      <c r="CW190" s="370" t="str">
        <f ca="1">+IF(OFFSET('Sanitation Data'!$F$30,0,10*ROW('Sanitation Data'!F184))="","",OFFSET('Sanitation Data'!$F$30,0,10*ROW('Sanitation Data'!F184)))</f>
        <v/>
      </c>
      <c r="CX190" s="370" t="str">
        <f ca="1">+IF(OFFSET('Sanitation Data'!$F$31,0,10*ROW('Sanitation Data'!F184))="","",OFFSET('Sanitation Data'!$F$31,0,10*ROW('Sanitation Data'!F184)))</f>
        <v/>
      </c>
      <c r="CY190" s="370" t="str">
        <f ca="1">+IF(OFFSET('Sanitation Data'!$F$32,0,10*ROW('Sanitation Data'!F184))="","",OFFSET('Sanitation Data'!$F$32,0,10*ROW('Sanitation Data'!F184)))</f>
        <v/>
      </c>
      <c r="CZ190" s="370" t="str">
        <f ca="1">+IF(OFFSET('Sanitation Data'!$G$28,0,10*ROW('Sanitation Data'!G184))="","",OFFSET('Sanitation Data'!$G$28,0,10*ROW('Sanitation Data'!G184)))</f>
        <v/>
      </c>
      <c r="DA190" s="370" t="str">
        <f ca="1">+IF(OFFSET('Sanitation Data'!$G$29,0,10*ROW('Sanitation Data'!G184))="","",OFFSET('Sanitation Data'!$G$29,0,10*ROW('Sanitation Data'!G184)))</f>
        <v/>
      </c>
      <c r="DB190" s="370" t="str">
        <f ca="1">+IF(OFFSET('Sanitation Data'!$G$30,0,10*ROW('Sanitation Data'!G184))="","",OFFSET('Sanitation Data'!$G$30,0,10*ROW('Sanitation Data'!G184)))</f>
        <v/>
      </c>
      <c r="DC190" s="370" t="str">
        <f ca="1">+IF(OFFSET('Sanitation Data'!$G$31,0,10*ROW('Sanitation Data'!G184))="","",OFFSET('Sanitation Data'!$G$31,0,10*ROW('Sanitation Data'!G184)))</f>
        <v/>
      </c>
      <c r="DD190" s="370" t="str">
        <f ca="1">+IF(OFFSET('Sanitation Data'!$G$32,0,10*ROW('Sanitation Data'!G184))="","",OFFSET('Sanitation Data'!$G$32,0,10*ROW('Sanitation Data'!G184)))</f>
        <v/>
      </c>
      <c r="DE190" s="370" t="str">
        <f ca="1">+IF(OFFSET('Sanitation Data'!$H$28,0,10*ROW('Sanitation Data'!H184))="","",OFFSET('Sanitation Data'!$H$28,0,10*ROW('Sanitation Data'!H184)))</f>
        <v/>
      </c>
      <c r="DF190" s="370" t="str">
        <f ca="1">+IF(OFFSET('Sanitation Data'!$H$29,0,10*ROW('Sanitation Data'!H184))="","",OFFSET('Sanitation Data'!$H$29,0,10*ROW('Sanitation Data'!H184)))</f>
        <v/>
      </c>
      <c r="DG190" s="370" t="str">
        <f ca="1">+IF(OFFSET('Sanitation Data'!$H$30,0,10*ROW('Sanitation Data'!H184))="","",OFFSET('Sanitation Data'!$H$30,0,10*ROW('Sanitation Data'!H184)))</f>
        <v/>
      </c>
      <c r="DH190" s="370" t="str">
        <f ca="1">+IF(OFFSET('Sanitation Data'!$H$31,0,10*ROW('Sanitation Data'!H184))="","",OFFSET('Sanitation Data'!$H$31,0,10*ROW('Sanitation Data'!H184)))</f>
        <v/>
      </c>
      <c r="DI190" s="370" t="str">
        <f ca="1">+IF(OFFSET('Sanitation Data'!$H$32,0,10*ROW('Sanitation Data'!H184))="","",OFFSET('Sanitation Data'!$H$32,0,10*ROW('Sanitation Data'!H184)))</f>
        <v/>
      </c>
      <c r="DJ190" s="370" t="str">
        <f ca="1">+IF(OFFSET('Sanitation Data'!$I$28,0,10*ROW('Sanitation Data'!I184))="","",OFFSET('Sanitation Data'!$I$28,0,10*ROW('Sanitation Data'!I184)))</f>
        <v/>
      </c>
      <c r="DK190" s="370" t="str">
        <f ca="1">+IF(OFFSET('Sanitation Data'!$I$29,0,10*ROW('Sanitation Data'!I184))="","",OFFSET('Sanitation Data'!$I$29,0,10*ROW('Sanitation Data'!I184)))</f>
        <v/>
      </c>
      <c r="DL190" s="370" t="str">
        <f ca="1">+IF(OFFSET('Sanitation Data'!$I$30,0,10*ROW('Sanitation Data'!I184))="","",OFFSET('Sanitation Data'!$I$30,0,10*ROW('Sanitation Data'!I184)))</f>
        <v/>
      </c>
      <c r="DM190" s="370" t="str">
        <f ca="1">+IF(OFFSET('Sanitation Data'!$I$31,0,10*ROW('Sanitation Data'!I184))="","",OFFSET('Sanitation Data'!$I$31,0,10*ROW('Sanitation Data'!I184)))</f>
        <v/>
      </c>
      <c r="DN190" s="370" t="str">
        <f ca="1">+IF(OFFSET('Sanitation Data'!$I$32,0,10*ROW('Sanitation Data'!I184))="","",OFFSET('Sanitation Data'!$I$32,0,10*ROW('Sanitation Data'!I184)))</f>
        <v/>
      </c>
      <c r="DO190" s="370" t="str">
        <f ca="1">+IF(OFFSET('Hygiene Data'!$D$11,0,10*ROW('Hygiene Data'!D184))="","",OFFSET('Hygiene Data'!$D$11,0,10*ROW('Hygiene Data'!D184)))</f>
        <v/>
      </c>
      <c r="DP190" s="370" t="str">
        <f ca="1">+IF(OFFSET('Hygiene Data'!$D$12,0,10*ROW('Hygiene Data'!D184))="","",OFFSET('Hygiene Data'!$D$12,0,10*ROW('Hygiene Data'!D184)))</f>
        <v/>
      </c>
      <c r="DQ190" s="370" t="str">
        <f ca="1">+IF(OFFSET('Hygiene Data'!$D$13,0,10*ROW('Hygiene Data'!D184))="","",OFFSET('Hygiene Data'!$D$13,0,10*ROW('Hygiene Data'!D184)))</f>
        <v/>
      </c>
      <c r="DR190" s="370" t="str">
        <f ca="1">+IF(OFFSET('Hygiene Data'!$E$11,0,10*ROW('Hygiene Data'!E184))="","",OFFSET('Hygiene Data'!$E$11,0,10*ROW('Hygiene Data'!E184)))</f>
        <v/>
      </c>
      <c r="DS190" s="370" t="str">
        <f ca="1">+IF(OFFSET('Hygiene Data'!$E$12,0,10*ROW('Hygiene Data'!E184))="","",OFFSET('Hygiene Data'!$E$12,0,10*ROW('Hygiene Data'!E184)))</f>
        <v/>
      </c>
      <c r="DT190" s="370" t="str">
        <f ca="1">+IF(OFFSET('Hygiene Data'!$E$13,0,10*ROW('Hygiene Data'!E184))="","",OFFSET('Hygiene Data'!$E$13,0,10*ROW('Hygiene Data'!E184)))</f>
        <v/>
      </c>
      <c r="DU190" s="370" t="str">
        <f ca="1">+IF(OFFSET('Hygiene Data'!$F$11,0,10*ROW('Hygiene Data'!F184))="","",OFFSET('Hygiene Data'!$F$11,0,10*ROW('Hygiene Data'!F184)))</f>
        <v/>
      </c>
      <c r="DV190" s="370" t="str">
        <f ca="1">+IF(OFFSET('Hygiene Data'!$F$12,0,10*ROW('Hygiene Data'!F184))="","",OFFSET('Hygiene Data'!$F$12,0,10*ROW('Hygiene Data'!F184)))</f>
        <v/>
      </c>
      <c r="DW190" s="370" t="str">
        <f ca="1">+IF(OFFSET('Hygiene Data'!$F$13,0,10*ROW('Hygiene Data'!F184))="","",OFFSET('Hygiene Data'!$F$13,0,10*ROW('Hygiene Data'!F184)))</f>
        <v/>
      </c>
      <c r="DX190" s="370" t="str">
        <f ca="1">+IF(OFFSET('Hygiene Data'!$G$11,0,10*ROW('Hygiene Data'!G184))="","",OFFSET('Hygiene Data'!$G$11,0,10*ROW('Hygiene Data'!G184)))</f>
        <v/>
      </c>
      <c r="DY190" s="370" t="str">
        <f ca="1">+IF(OFFSET('Hygiene Data'!$G$12,0,10*ROW('Hygiene Data'!G184))="","",OFFSET('Hygiene Data'!$G$12,0,10*ROW('Hygiene Data'!G184)))</f>
        <v/>
      </c>
      <c r="DZ190" s="370" t="str">
        <f ca="1">+IF(OFFSET('Hygiene Data'!$G$13,0,10*ROW('Hygiene Data'!G184))="","",OFFSET('Hygiene Data'!$G$13,0,10*ROW('Hygiene Data'!G184)))</f>
        <v/>
      </c>
      <c r="EA190" s="370" t="str">
        <f ca="1">+IF(OFFSET('Hygiene Data'!$H$11,0,10*ROW('Hygiene Data'!H184))="","",OFFSET('Hygiene Data'!$H$11,0,10*ROW('Hygiene Data'!H184)))</f>
        <v/>
      </c>
      <c r="EB190" s="370" t="str">
        <f ca="1">+IF(OFFSET('Hygiene Data'!$H$12,0,10*ROW('Hygiene Data'!H184))="","",OFFSET('Hygiene Data'!$H$12,0,10*ROW('Hygiene Data'!H184)))</f>
        <v/>
      </c>
      <c r="EC190" s="370" t="str">
        <f ca="1">+IF(OFFSET('Hygiene Data'!$H$13,0,10*ROW('Hygiene Data'!H184))="","",OFFSET('Hygiene Data'!$H$13,0,10*ROW('Hygiene Data'!H184)))</f>
        <v/>
      </c>
      <c r="ED190" s="370" t="str">
        <f ca="1">+IF(OFFSET('Hygiene Data'!$I$11,0,10*ROW('Hygiene Data'!I184))="","",OFFSET('Hygiene Data'!$I$11,0,10*ROW('Hygiene Data'!I184)))</f>
        <v/>
      </c>
      <c r="EE190" s="370" t="str">
        <f ca="1">+IF(OFFSET('Hygiene Data'!$I$12,0,10*ROW('Hygiene Data'!I184))="","",OFFSET('Hygiene Data'!$I$12,0,10*ROW('Hygiene Data'!I184)))</f>
        <v/>
      </c>
      <c r="EF190" s="370" t="str">
        <f ca="1">+IF(OFFSET('Hygiene Data'!$I$13,0,10*ROW('Hygiene Data'!I184))="","",OFFSET('Hygiene Data'!$I$13,0,10*ROW('Hygiene Data'!I184)))</f>
        <v/>
      </c>
    </row>
    <row r="191" spans="1:136" x14ac:dyDescent="0.25">
      <c r="A191" s="479" t="str">
        <f ca="1">+IF(OFFSET('Water Data'!$B$2,0,10*ROW('Water Data'!E185))="","",OFFSET('Water Data'!$B$2,0,10*ROW('Water Data'!E185)))</f>
        <v/>
      </c>
      <c r="B191" s="47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6" t="str">
        <f t="shared" ca="1" si="2"/>
        <v/>
      </c>
      <c r="D191" s="50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0" t="str">
        <f ca="1">+IF(OFFSET('Water Data'!$D$27,0,10*ROW('Water Data'!D185))="","",OFFSET('Water Data'!$D$27,0,10*ROW('Water Data'!D185)))</f>
        <v/>
      </c>
      <c r="BT191" s="370" t="str">
        <f ca="1">+IF(OFFSET('Water Data'!$D$28,0,10*ROW('Water Data'!D185))="","",OFFSET('Water Data'!$D$28,0,10*ROW('Water Data'!D185)))</f>
        <v/>
      </c>
      <c r="BU191" s="370" t="str">
        <f ca="1">+IF(OFFSET('Water Data'!$D$29,0,10*ROW('Water Data'!D185))="","",OFFSET('Water Data'!$D$29,0,10*ROW('Water Data'!D185)))</f>
        <v/>
      </c>
      <c r="BV191" s="370" t="str">
        <f ca="1">+IF(OFFSET('Water Data'!$E$27,0,10*ROW('Water Data'!E185))="","",OFFSET('Water Data'!$E$27,0,10*ROW('Water Data'!E185)))</f>
        <v/>
      </c>
      <c r="BW191" s="370" t="str">
        <f ca="1">+IF(OFFSET('Water Data'!$E$28,0,10*ROW('Water Data'!E185))="","",OFFSET('Water Data'!$E$28,0,10*ROW('Water Data'!E185)))</f>
        <v/>
      </c>
      <c r="BX191" s="370" t="str">
        <f ca="1">+IF(OFFSET('Water Data'!$E$29,0,10*ROW('Water Data'!E185))="","",OFFSET('Water Data'!$E$29,0,10*ROW('Water Data'!E185)))</f>
        <v/>
      </c>
      <c r="BY191" s="370" t="str">
        <f ca="1">+IF(OFFSET('Water Data'!$F$27,0,10*ROW('Water Data'!F185))="","",OFFSET('Water Data'!$F$27,0,10*ROW('Water Data'!F185)))</f>
        <v/>
      </c>
      <c r="BZ191" s="370" t="str">
        <f ca="1">+IF(OFFSET('Water Data'!$F$28,0,10*ROW('Water Data'!F185))="","",OFFSET('Water Data'!$F$28,0,10*ROW('Water Data'!F185)))</f>
        <v/>
      </c>
      <c r="CA191" s="370" t="str">
        <f ca="1">+IF(OFFSET('Water Data'!$F$29,0,10*ROW('Water Data'!F185))="","",OFFSET('Water Data'!$F$29,0,10*ROW('Water Data'!F185)))</f>
        <v/>
      </c>
      <c r="CB191" s="370" t="str">
        <f ca="1">+IF(OFFSET('Water Data'!$G$27,0,10*ROW('Water Data'!G185))="","",OFFSET('Water Data'!$G$27,0,10*ROW('Water Data'!G185)))</f>
        <v/>
      </c>
      <c r="CC191" s="370" t="str">
        <f ca="1">+IF(OFFSET('Water Data'!$G$28,0,10*ROW('Water Data'!G185))="","",OFFSET('Water Data'!$G$28,0,10*ROW('Water Data'!G185)))</f>
        <v/>
      </c>
      <c r="CD191" s="370" t="str">
        <f ca="1">+IF(OFFSET('Water Data'!$G$29,0,10*ROW('Water Data'!G185))="","",OFFSET('Water Data'!$G$29,0,10*ROW('Water Data'!G185)))</f>
        <v/>
      </c>
      <c r="CE191" s="370" t="str">
        <f ca="1">+IF(OFFSET('Water Data'!$H$27,0,10*ROW('Water Data'!H185))="","",OFFSET('Water Data'!$H$27,0,10*ROW('Water Data'!H185)))</f>
        <v/>
      </c>
      <c r="CF191" s="370" t="str">
        <f ca="1">+IF(OFFSET('Water Data'!$H$28,0,10*ROW('Water Data'!H185))="","",OFFSET('Water Data'!$H$28,0,10*ROW('Water Data'!H185)))</f>
        <v/>
      </c>
      <c r="CG191" s="370" t="str">
        <f ca="1">+IF(OFFSET('Water Data'!$H$29,0,10*ROW('Water Data'!H185))="","",OFFSET('Water Data'!$H$29,0,10*ROW('Water Data'!H185)))</f>
        <v/>
      </c>
      <c r="CH191" s="370" t="str">
        <f ca="1">+IF(OFFSET('Water Data'!$I$27,0,10*ROW('Water Data'!I185))="","",OFFSET('Water Data'!$I$27,0,10*ROW('Water Data'!I185)))</f>
        <v/>
      </c>
      <c r="CI191" s="370" t="str">
        <f ca="1">+IF(OFFSET('Water Data'!$I$28,0,10*ROW('Water Data'!I185))="","",OFFSET('Water Data'!$I$28,0,10*ROW('Water Data'!I185)))</f>
        <v/>
      </c>
      <c r="CJ191" s="370" t="str">
        <f ca="1">+IF(OFFSET('Water Data'!$I$29,0,10*ROW('Water Data'!I185))="","",OFFSET('Water Data'!$I$29,0,10*ROW('Water Data'!I185)))</f>
        <v/>
      </c>
      <c r="CK191" s="370" t="str">
        <f ca="1">+IF(OFFSET('Sanitation Data'!$D$28,0,10*ROW('Sanitation Data'!D185))="","",OFFSET('Sanitation Data'!$D$28,0,10*ROW('Sanitation Data'!D185)))</f>
        <v/>
      </c>
      <c r="CL191" s="370" t="str">
        <f ca="1">+IF(OFFSET('Sanitation Data'!$D$29,0,10*ROW('Sanitation Data'!D185))="","",OFFSET('Sanitation Data'!$D$29,0,10*ROW('Sanitation Data'!D185)))</f>
        <v/>
      </c>
      <c r="CM191" s="370" t="str">
        <f ca="1">+IF(OFFSET('Sanitation Data'!$D$30,0,10*ROW('Sanitation Data'!D185))="","",OFFSET('Sanitation Data'!$D$30,0,10*ROW('Sanitation Data'!D185)))</f>
        <v/>
      </c>
      <c r="CN191" s="370" t="str">
        <f ca="1">+IF(OFFSET('Sanitation Data'!$D$31,0,10*ROW('Sanitation Data'!D185))="","",OFFSET('Sanitation Data'!$D$31,0,10*ROW('Sanitation Data'!D185)))</f>
        <v/>
      </c>
      <c r="CO191" s="370" t="str">
        <f ca="1">+IF(OFFSET('Sanitation Data'!$D$32,0,10*ROW('Sanitation Data'!D185))="","",OFFSET('Sanitation Data'!$D$32,0,10*ROW('Sanitation Data'!D185)))</f>
        <v/>
      </c>
      <c r="CP191" s="370" t="str">
        <f ca="1">+IF(OFFSET('Sanitation Data'!$E$28,0,10*ROW('Sanitation Data'!E185))="","",OFFSET('Sanitation Data'!$E$28,0,10*ROW('Sanitation Data'!E185)))</f>
        <v/>
      </c>
      <c r="CQ191" s="370" t="str">
        <f ca="1">+IF(OFFSET('Sanitation Data'!$E$29,0,10*ROW('Sanitation Data'!E185))="","",OFFSET('Sanitation Data'!$E$29,0,10*ROW('Sanitation Data'!E185)))</f>
        <v/>
      </c>
      <c r="CR191" s="370" t="str">
        <f ca="1">+IF(OFFSET('Sanitation Data'!$E$30,0,10*ROW('Sanitation Data'!E185))="","",OFFSET('Sanitation Data'!$E$30,0,10*ROW('Sanitation Data'!E185)))</f>
        <v/>
      </c>
      <c r="CS191" s="370" t="str">
        <f ca="1">+IF(OFFSET('Sanitation Data'!$E$31,0,10*ROW('Sanitation Data'!E185))="","",OFFSET('Sanitation Data'!$E$31,0,10*ROW('Sanitation Data'!E185)))</f>
        <v/>
      </c>
      <c r="CT191" s="370" t="str">
        <f ca="1">+IF(OFFSET('Sanitation Data'!$E$32,0,10*ROW('Sanitation Data'!E185))="","",OFFSET('Sanitation Data'!$E$32,0,10*ROW('Sanitation Data'!E185)))</f>
        <v/>
      </c>
      <c r="CU191" s="370" t="str">
        <f ca="1">+IF(OFFSET('Sanitation Data'!$F$28,0,10*ROW('Sanitation Data'!F185))="","",OFFSET('Sanitation Data'!$F$28,0,10*ROW('Sanitation Data'!F185)))</f>
        <v/>
      </c>
      <c r="CV191" s="370" t="str">
        <f ca="1">+IF(OFFSET('Sanitation Data'!$F$29,0,10*ROW('Sanitation Data'!F185))="","",OFFSET('Sanitation Data'!$F$29,0,10*ROW('Sanitation Data'!F185)))</f>
        <v/>
      </c>
      <c r="CW191" s="370" t="str">
        <f ca="1">+IF(OFFSET('Sanitation Data'!$F$30,0,10*ROW('Sanitation Data'!F185))="","",OFFSET('Sanitation Data'!$F$30,0,10*ROW('Sanitation Data'!F185)))</f>
        <v/>
      </c>
      <c r="CX191" s="370" t="str">
        <f ca="1">+IF(OFFSET('Sanitation Data'!$F$31,0,10*ROW('Sanitation Data'!F185))="","",OFFSET('Sanitation Data'!$F$31,0,10*ROW('Sanitation Data'!F185)))</f>
        <v/>
      </c>
      <c r="CY191" s="370" t="str">
        <f ca="1">+IF(OFFSET('Sanitation Data'!$F$32,0,10*ROW('Sanitation Data'!F185))="","",OFFSET('Sanitation Data'!$F$32,0,10*ROW('Sanitation Data'!F185)))</f>
        <v/>
      </c>
      <c r="CZ191" s="370" t="str">
        <f ca="1">+IF(OFFSET('Sanitation Data'!$G$28,0,10*ROW('Sanitation Data'!G185))="","",OFFSET('Sanitation Data'!$G$28,0,10*ROW('Sanitation Data'!G185)))</f>
        <v/>
      </c>
      <c r="DA191" s="370" t="str">
        <f ca="1">+IF(OFFSET('Sanitation Data'!$G$29,0,10*ROW('Sanitation Data'!G185))="","",OFFSET('Sanitation Data'!$G$29,0,10*ROW('Sanitation Data'!G185)))</f>
        <v/>
      </c>
      <c r="DB191" s="370" t="str">
        <f ca="1">+IF(OFFSET('Sanitation Data'!$G$30,0,10*ROW('Sanitation Data'!G185))="","",OFFSET('Sanitation Data'!$G$30,0,10*ROW('Sanitation Data'!G185)))</f>
        <v/>
      </c>
      <c r="DC191" s="370" t="str">
        <f ca="1">+IF(OFFSET('Sanitation Data'!$G$31,0,10*ROW('Sanitation Data'!G185))="","",OFFSET('Sanitation Data'!$G$31,0,10*ROW('Sanitation Data'!G185)))</f>
        <v/>
      </c>
      <c r="DD191" s="370" t="str">
        <f ca="1">+IF(OFFSET('Sanitation Data'!$G$32,0,10*ROW('Sanitation Data'!G185))="","",OFFSET('Sanitation Data'!$G$32,0,10*ROW('Sanitation Data'!G185)))</f>
        <v/>
      </c>
      <c r="DE191" s="370" t="str">
        <f ca="1">+IF(OFFSET('Sanitation Data'!$H$28,0,10*ROW('Sanitation Data'!H185))="","",OFFSET('Sanitation Data'!$H$28,0,10*ROW('Sanitation Data'!H185)))</f>
        <v/>
      </c>
      <c r="DF191" s="370" t="str">
        <f ca="1">+IF(OFFSET('Sanitation Data'!$H$29,0,10*ROW('Sanitation Data'!H185))="","",OFFSET('Sanitation Data'!$H$29,0,10*ROW('Sanitation Data'!H185)))</f>
        <v/>
      </c>
      <c r="DG191" s="370" t="str">
        <f ca="1">+IF(OFFSET('Sanitation Data'!$H$30,0,10*ROW('Sanitation Data'!H185))="","",OFFSET('Sanitation Data'!$H$30,0,10*ROW('Sanitation Data'!H185)))</f>
        <v/>
      </c>
      <c r="DH191" s="370" t="str">
        <f ca="1">+IF(OFFSET('Sanitation Data'!$H$31,0,10*ROW('Sanitation Data'!H185))="","",OFFSET('Sanitation Data'!$H$31,0,10*ROW('Sanitation Data'!H185)))</f>
        <v/>
      </c>
      <c r="DI191" s="370" t="str">
        <f ca="1">+IF(OFFSET('Sanitation Data'!$H$32,0,10*ROW('Sanitation Data'!H185))="","",OFFSET('Sanitation Data'!$H$32,0,10*ROW('Sanitation Data'!H185)))</f>
        <v/>
      </c>
      <c r="DJ191" s="370" t="str">
        <f ca="1">+IF(OFFSET('Sanitation Data'!$I$28,0,10*ROW('Sanitation Data'!I185))="","",OFFSET('Sanitation Data'!$I$28,0,10*ROW('Sanitation Data'!I185)))</f>
        <v/>
      </c>
      <c r="DK191" s="370" t="str">
        <f ca="1">+IF(OFFSET('Sanitation Data'!$I$29,0,10*ROW('Sanitation Data'!I185))="","",OFFSET('Sanitation Data'!$I$29,0,10*ROW('Sanitation Data'!I185)))</f>
        <v/>
      </c>
      <c r="DL191" s="370" t="str">
        <f ca="1">+IF(OFFSET('Sanitation Data'!$I$30,0,10*ROW('Sanitation Data'!I185))="","",OFFSET('Sanitation Data'!$I$30,0,10*ROW('Sanitation Data'!I185)))</f>
        <v/>
      </c>
      <c r="DM191" s="370" t="str">
        <f ca="1">+IF(OFFSET('Sanitation Data'!$I$31,0,10*ROW('Sanitation Data'!I185))="","",OFFSET('Sanitation Data'!$I$31,0,10*ROW('Sanitation Data'!I185)))</f>
        <v/>
      </c>
      <c r="DN191" s="370" t="str">
        <f ca="1">+IF(OFFSET('Sanitation Data'!$I$32,0,10*ROW('Sanitation Data'!I185))="","",OFFSET('Sanitation Data'!$I$32,0,10*ROW('Sanitation Data'!I185)))</f>
        <v/>
      </c>
      <c r="DO191" s="370" t="str">
        <f ca="1">+IF(OFFSET('Hygiene Data'!$D$11,0,10*ROW('Hygiene Data'!D185))="","",OFFSET('Hygiene Data'!$D$11,0,10*ROW('Hygiene Data'!D185)))</f>
        <v/>
      </c>
      <c r="DP191" s="370" t="str">
        <f ca="1">+IF(OFFSET('Hygiene Data'!$D$12,0,10*ROW('Hygiene Data'!D185))="","",OFFSET('Hygiene Data'!$D$12,0,10*ROW('Hygiene Data'!D185)))</f>
        <v/>
      </c>
      <c r="DQ191" s="370" t="str">
        <f ca="1">+IF(OFFSET('Hygiene Data'!$D$13,0,10*ROW('Hygiene Data'!D185))="","",OFFSET('Hygiene Data'!$D$13,0,10*ROW('Hygiene Data'!D185)))</f>
        <v/>
      </c>
      <c r="DR191" s="370" t="str">
        <f ca="1">+IF(OFFSET('Hygiene Data'!$E$11,0,10*ROW('Hygiene Data'!E185))="","",OFFSET('Hygiene Data'!$E$11,0,10*ROW('Hygiene Data'!E185)))</f>
        <v/>
      </c>
      <c r="DS191" s="370" t="str">
        <f ca="1">+IF(OFFSET('Hygiene Data'!$E$12,0,10*ROW('Hygiene Data'!E185))="","",OFFSET('Hygiene Data'!$E$12,0,10*ROW('Hygiene Data'!E185)))</f>
        <v/>
      </c>
      <c r="DT191" s="370" t="str">
        <f ca="1">+IF(OFFSET('Hygiene Data'!$E$13,0,10*ROW('Hygiene Data'!E185))="","",OFFSET('Hygiene Data'!$E$13,0,10*ROW('Hygiene Data'!E185)))</f>
        <v/>
      </c>
      <c r="DU191" s="370" t="str">
        <f ca="1">+IF(OFFSET('Hygiene Data'!$F$11,0,10*ROW('Hygiene Data'!F185))="","",OFFSET('Hygiene Data'!$F$11,0,10*ROW('Hygiene Data'!F185)))</f>
        <v/>
      </c>
      <c r="DV191" s="370" t="str">
        <f ca="1">+IF(OFFSET('Hygiene Data'!$F$12,0,10*ROW('Hygiene Data'!F185))="","",OFFSET('Hygiene Data'!$F$12,0,10*ROW('Hygiene Data'!F185)))</f>
        <v/>
      </c>
      <c r="DW191" s="370" t="str">
        <f ca="1">+IF(OFFSET('Hygiene Data'!$F$13,0,10*ROW('Hygiene Data'!F185))="","",OFFSET('Hygiene Data'!$F$13,0,10*ROW('Hygiene Data'!F185)))</f>
        <v/>
      </c>
      <c r="DX191" s="370" t="str">
        <f ca="1">+IF(OFFSET('Hygiene Data'!$G$11,0,10*ROW('Hygiene Data'!G185))="","",OFFSET('Hygiene Data'!$G$11,0,10*ROW('Hygiene Data'!G185)))</f>
        <v/>
      </c>
      <c r="DY191" s="370" t="str">
        <f ca="1">+IF(OFFSET('Hygiene Data'!$G$12,0,10*ROW('Hygiene Data'!G185))="","",OFFSET('Hygiene Data'!$G$12,0,10*ROW('Hygiene Data'!G185)))</f>
        <v/>
      </c>
      <c r="DZ191" s="370" t="str">
        <f ca="1">+IF(OFFSET('Hygiene Data'!$G$13,0,10*ROW('Hygiene Data'!G185))="","",OFFSET('Hygiene Data'!$G$13,0,10*ROW('Hygiene Data'!G185)))</f>
        <v/>
      </c>
      <c r="EA191" s="370" t="str">
        <f ca="1">+IF(OFFSET('Hygiene Data'!$H$11,0,10*ROW('Hygiene Data'!H185))="","",OFFSET('Hygiene Data'!$H$11,0,10*ROW('Hygiene Data'!H185)))</f>
        <v/>
      </c>
      <c r="EB191" s="370" t="str">
        <f ca="1">+IF(OFFSET('Hygiene Data'!$H$12,0,10*ROW('Hygiene Data'!H185))="","",OFFSET('Hygiene Data'!$H$12,0,10*ROW('Hygiene Data'!H185)))</f>
        <v/>
      </c>
      <c r="EC191" s="370" t="str">
        <f ca="1">+IF(OFFSET('Hygiene Data'!$H$13,0,10*ROW('Hygiene Data'!H185))="","",OFFSET('Hygiene Data'!$H$13,0,10*ROW('Hygiene Data'!H185)))</f>
        <v/>
      </c>
      <c r="ED191" s="370" t="str">
        <f ca="1">+IF(OFFSET('Hygiene Data'!$I$11,0,10*ROW('Hygiene Data'!I185))="","",OFFSET('Hygiene Data'!$I$11,0,10*ROW('Hygiene Data'!I185)))</f>
        <v/>
      </c>
      <c r="EE191" s="370" t="str">
        <f ca="1">+IF(OFFSET('Hygiene Data'!$I$12,0,10*ROW('Hygiene Data'!I185))="","",OFFSET('Hygiene Data'!$I$12,0,10*ROW('Hygiene Data'!I185)))</f>
        <v/>
      </c>
      <c r="EF191" s="370" t="str">
        <f ca="1">+IF(OFFSET('Hygiene Data'!$I$13,0,10*ROW('Hygiene Data'!I185))="","",OFFSET('Hygiene Data'!$I$13,0,10*ROW('Hygiene Data'!I185)))</f>
        <v/>
      </c>
    </row>
    <row r="192" spans="1:136" x14ac:dyDescent="0.25">
      <c r="A192" s="479" t="str">
        <f ca="1">+IF(OFFSET('Water Data'!$B$2,0,10*ROW('Water Data'!E186))="","",OFFSET('Water Data'!$B$2,0,10*ROW('Water Data'!E186)))</f>
        <v/>
      </c>
      <c r="B192" s="47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6" t="str">
        <f t="shared" ca="1" si="2"/>
        <v/>
      </c>
      <c r="D192" s="50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0" t="str">
        <f ca="1">+IF(OFFSET('Water Data'!$D$27,0,10*ROW('Water Data'!D186))="","",OFFSET('Water Data'!$D$27,0,10*ROW('Water Data'!D186)))</f>
        <v/>
      </c>
      <c r="BT192" s="370" t="str">
        <f ca="1">+IF(OFFSET('Water Data'!$D$28,0,10*ROW('Water Data'!D186))="","",OFFSET('Water Data'!$D$28,0,10*ROW('Water Data'!D186)))</f>
        <v/>
      </c>
      <c r="BU192" s="370" t="str">
        <f ca="1">+IF(OFFSET('Water Data'!$D$29,0,10*ROW('Water Data'!D186))="","",OFFSET('Water Data'!$D$29,0,10*ROW('Water Data'!D186)))</f>
        <v/>
      </c>
      <c r="BV192" s="370" t="str">
        <f ca="1">+IF(OFFSET('Water Data'!$E$27,0,10*ROW('Water Data'!E186))="","",OFFSET('Water Data'!$E$27,0,10*ROW('Water Data'!E186)))</f>
        <v/>
      </c>
      <c r="BW192" s="370" t="str">
        <f ca="1">+IF(OFFSET('Water Data'!$E$28,0,10*ROW('Water Data'!E186))="","",OFFSET('Water Data'!$E$28,0,10*ROW('Water Data'!E186)))</f>
        <v/>
      </c>
      <c r="BX192" s="370" t="str">
        <f ca="1">+IF(OFFSET('Water Data'!$E$29,0,10*ROW('Water Data'!E186))="","",OFFSET('Water Data'!$E$29,0,10*ROW('Water Data'!E186)))</f>
        <v/>
      </c>
      <c r="BY192" s="370" t="str">
        <f ca="1">+IF(OFFSET('Water Data'!$F$27,0,10*ROW('Water Data'!F186))="","",OFFSET('Water Data'!$F$27,0,10*ROW('Water Data'!F186)))</f>
        <v/>
      </c>
      <c r="BZ192" s="370" t="str">
        <f ca="1">+IF(OFFSET('Water Data'!$F$28,0,10*ROW('Water Data'!F186))="","",OFFSET('Water Data'!$F$28,0,10*ROW('Water Data'!F186)))</f>
        <v/>
      </c>
      <c r="CA192" s="370" t="str">
        <f ca="1">+IF(OFFSET('Water Data'!$F$29,0,10*ROW('Water Data'!F186))="","",OFFSET('Water Data'!$F$29,0,10*ROW('Water Data'!F186)))</f>
        <v/>
      </c>
      <c r="CB192" s="370" t="str">
        <f ca="1">+IF(OFFSET('Water Data'!$G$27,0,10*ROW('Water Data'!G186))="","",OFFSET('Water Data'!$G$27,0,10*ROW('Water Data'!G186)))</f>
        <v/>
      </c>
      <c r="CC192" s="370" t="str">
        <f ca="1">+IF(OFFSET('Water Data'!$G$28,0,10*ROW('Water Data'!G186))="","",OFFSET('Water Data'!$G$28,0,10*ROW('Water Data'!G186)))</f>
        <v/>
      </c>
      <c r="CD192" s="370" t="str">
        <f ca="1">+IF(OFFSET('Water Data'!$G$29,0,10*ROW('Water Data'!G186))="","",OFFSET('Water Data'!$G$29,0,10*ROW('Water Data'!G186)))</f>
        <v/>
      </c>
      <c r="CE192" s="370" t="str">
        <f ca="1">+IF(OFFSET('Water Data'!$H$27,0,10*ROW('Water Data'!H186))="","",OFFSET('Water Data'!$H$27,0,10*ROW('Water Data'!H186)))</f>
        <v/>
      </c>
      <c r="CF192" s="370" t="str">
        <f ca="1">+IF(OFFSET('Water Data'!$H$28,0,10*ROW('Water Data'!H186))="","",OFFSET('Water Data'!$H$28,0,10*ROW('Water Data'!H186)))</f>
        <v/>
      </c>
      <c r="CG192" s="370" t="str">
        <f ca="1">+IF(OFFSET('Water Data'!$H$29,0,10*ROW('Water Data'!H186))="","",OFFSET('Water Data'!$H$29,0,10*ROW('Water Data'!H186)))</f>
        <v/>
      </c>
      <c r="CH192" s="370" t="str">
        <f ca="1">+IF(OFFSET('Water Data'!$I$27,0,10*ROW('Water Data'!I186))="","",OFFSET('Water Data'!$I$27,0,10*ROW('Water Data'!I186)))</f>
        <v/>
      </c>
      <c r="CI192" s="370" t="str">
        <f ca="1">+IF(OFFSET('Water Data'!$I$28,0,10*ROW('Water Data'!I186))="","",OFFSET('Water Data'!$I$28,0,10*ROW('Water Data'!I186)))</f>
        <v/>
      </c>
      <c r="CJ192" s="370" t="str">
        <f ca="1">+IF(OFFSET('Water Data'!$I$29,0,10*ROW('Water Data'!I186))="","",OFFSET('Water Data'!$I$29,0,10*ROW('Water Data'!I186)))</f>
        <v/>
      </c>
      <c r="CK192" s="370" t="str">
        <f ca="1">+IF(OFFSET('Sanitation Data'!$D$28,0,10*ROW('Sanitation Data'!D186))="","",OFFSET('Sanitation Data'!$D$28,0,10*ROW('Sanitation Data'!D186)))</f>
        <v/>
      </c>
      <c r="CL192" s="370" t="str">
        <f ca="1">+IF(OFFSET('Sanitation Data'!$D$29,0,10*ROW('Sanitation Data'!D186))="","",OFFSET('Sanitation Data'!$D$29,0,10*ROW('Sanitation Data'!D186)))</f>
        <v/>
      </c>
      <c r="CM192" s="370" t="str">
        <f ca="1">+IF(OFFSET('Sanitation Data'!$D$30,0,10*ROW('Sanitation Data'!D186))="","",OFFSET('Sanitation Data'!$D$30,0,10*ROW('Sanitation Data'!D186)))</f>
        <v/>
      </c>
      <c r="CN192" s="370" t="str">
        <f ca="1">+IF(OFFSET('Sanitation Data'!$D$31,0,10*ROW('Sanitation Data'!D186))="","",OFFSET('Sanitation Data'!$D$31,0,10*ROW('Sanitation Data'!D186)))</f>
        <v/>
      </c>
      <c r="CO192" s="370" t="str">
        <f ca="1">+IF(OFFSET('Sanitation Data'!$D$32,0,10*ROW('Sanitation Data'!D186))="","",OFFSET('Sanitation Data'!$D$32,0,10*ROW('Sanitation Data'!D186)))</f>
        <v/>
      </c>
      <c r="CP192" s="370" t="str">
        <f ca="1">+IF(OFFSET('Sanitation Data'!$E$28,0,10*ROW('Sanitation Data'!E186))="","",OFFSET('Sanitation Data'!$E$28,0,10*ROW('Sanitation Data'!E186)))</f>
        <v/>
      </c>
      <c r="CQ192" s="370" t="str">
        <f ca="1">+IF(OFFSET('Sanitation Data'!$E$29,0,10*ROW('Sanitation Data'!E186))="","",OFFSET('Sanitation Data'!$E$29,0,10*ROW('Sanitation Data'!E186)))</f>
        <v/>
      </c>
      <c r="CR192" s="370" t="str">
        <f ca="1">+IF(OFFSET('Sanitation Data'!$E$30,0,10*ROW('Sanitation Data'!E186))="","",OFFSET('Sanitation Data'!$E$30,0,10*ROW('Sanitation Data'!E186)))</f>
        <v/>
      </c>
      <c r="CS192" s="370" t="str">
        <f ca="1">+IF(OFFSET('Sanitation Data'!$E$31,0,10*ROW('Sanitation Data'!E186))="","",OFFSET('Sanitation Data'!$E$31,0,10*ROW('Sanitation Data'!E186)))</f>
        <v/>
      </c>
      <c r="CT192" s="370" t="str">
        <f ca="1">+IF(OFFSET('Sanitation Data'!$E$32,0,10*ROW('Sanitation Data'!E186))="","",OFFSET('Sanitation Data'!$E$32,0,10*ROW('Sanitation Data'!E186)))</f>
        <v/>
      </c>
      <c r="CU192" s="370" t="str">
        <f ca="1">+IF(OFFSET('Sanitation Data'!$F$28,0,10*ROW('Sanitation Data'!F186))="","",OFFSET('Sanitation Data'!$F$28,0,10*ROW('Sanitation Data'!F186)))</f>
        <v/>
      </c>
      <c r="CV192" s="370" t="str">
        <f ca="1">+IF(OFFSET('Sanitation Data'!$F$29,0,10*ROW('Sanitation Data'!F186))="","",OFFSET('Sanitation Data'!$F$29,0,10*ROW('Sanitation Data'!F186)))</f>
        <v/>
      </c>
      <c r="CW192" s="370" t="str">
        <f ca="1">+IF(OFFSET('Sanitation Data'!$F$30,0,10*ROW('Sanitation Data'!F186))="","",OFFSET('Sanitation Data'!$F$30,0,10*ROW('Sanitation Data'!F186)))</f>
        <v/>
      </c>
      <c r="CX192" s="370" t="str">
        <f ca="1">+IF(OFFSET('Sanitation Data'!$F$31,0,10*ROW('Sanitation Data'!F186))="","",OFFSET('Sanitation Data'!$F$31,0,10*ROW('Sanitation Data'!F186)))</f>
        <v/>
      </c>
      <c r="CY192" s="370" t="str">
        <f ca="1">+IF(OFFSET('Sanitation Data'!$F$32,0,10*ROW('Sanitation Data'!F186))="","",OFFSET('Sanitation Data'!$F$32,0,10*ROW('Sanitation Data'!F186)))</f>
        <v/>
      </c>
      <c r="CZ192" s="370" t="str">
        <f ca="1">+IF(OFFSET('Sanitation Data'!$G$28,0,10*ROW('Sanitation Data'!G186))="","",OFFSET('Sanitation Data'!$G$28,0,10*ROW('Sanitation Data'!G186)))</f>
        <v/>
      </c>
      <c r="DA192" s="370" t="str">
        <f ca="1">+IF(OFFSET('Sanitation Data'!$G$29,0,10*ROW('Sanitation Data'!G186))="","",OFFSET('Sanitation Data'!$G$29,0,10*ROW('Sanitation Data'!G186)))</f>
        <v/>
      </c>
      <c r="DB192" s="370" t="str">
        <f ca="1">+IF(OFFSET('Sanitation Data'!$G$30,0,10*ROW('Sanitation Data'!G186))="","",OFFSET('Sanitation Data'!$G$30,0,10*ROW('Sanitation Data'!G186)))</f>
        <v/>
      </c>
      <c r="DC192" s="370" t="str">
        <f ca="1">+IF(OFFSET('Sanitation Data'!$G$31,0,10*ROW('Sanitation Data'!G186))="","",OFFSET('Sanitation Data'!$G$31,0,10*ROW('Sanitation Data'!G186)))</f>
        <v/>
      </c>
      <c r="DD192" s="370" t="str">
        <f ca="1">+IF(OFFSET('Sanitation Data'!$G$32,0,10*ROW('Sanitation Data'!G186))="","",OFFSET('Sanitation Data'!$G$32,0,10*ROW('Sanitation Data'!G186)))</f>
        <v/>
      </c>
      <c r="DE192" s="370" t="str">
        <f ca="1">+IF(OFFSET('Sanitation Data'!$H$28,0,10*ROW('Sanitation Data'!H186))="","",OFFSET('Sanitation Data'!$H$28,0,10*ROW('Sanitation Data'!H186)))</f>
        <v/>
      </c>
      <c r="DF192" s="370" t="str">
        <f ca="1">+IF(OFFSET('Sanitation Data'!$H$29,0,10*ROW('Sanitation Data'!H186))="","",OFFSET('Sanitation Data'!$H$29,0,10*ROW('Sanitation Data'!H186)))</f>
        <v/>
      </c>
      <c r="DG192" s="370" t="str">
        <f ca="1">+IF(OFFSET('Sanitation Data'!$H$30,0,10*ROW('Sanitation Data'!H186))="","",OFFSET('Sanitation Data'!$H$30,0,10*ROW('Sanitation Data'!H186)))</f>
        <v/>
      </c>
      <c r="DH192" s="370" t="str">
        <f ca="1">+IF(OFFSET('Sanitation Data'!$H$31,0,10*ROW('Sanitation Data'!H186))="","",OFFSET('Sanitation Data'!$H$31,0,10*ROW('Sanitation Data'!H186)))</f>
        <v/>
      </c>
      <c r="DI192" s="370" t="str">
        <f ca="1">+IF(OFFSET('Sanitation Data'!$H$32,0,10*ROW('Sanitation Data'!H186))="","",OFFSET('Sanitation Data'!$H$32,0,10*ROW('Sanitation Data'!H186)))</f>
        <v/>
      </c>
      <c r="DJ192" s="370" t="str">
        <f ca="1">+IF(OFFSET('Sanitation Data'!$I$28,0,10*ROW('Sanitation Data'!I186))="","",OFFSET('Sanitation Data'!$I$28,0,10*ROW('Sanitation Data'!I186)))</f>
        <v/>
      </c>
      <c r="DK192" s="370" t="str">
        <f ca="1">+IF(OFFSET('Sanitation Data'!$I$29,0,10*ROW('Sanitation Data'!I186))="","",OFFSET('Sanitation Data'!$I$29,0,10*ROW('Sanitation Data'!I186)))</f>
        <v/>
      </c>
      <c r="DL192" s="370" t="str">
        <f ca="1">+IF(OFFSET('Sanitation Data'!$I$30,0,10*ROW('Sanitation Data'!I186))="","",OFFSET('Sanitation Data'!$I$30,0,10*ROW('Sanitation Data'!I186)))</f>
        <v/>
      </c>
      <c r="DM192" s="370" t="str">
        <f ca="1">+IF(OFFSET('Sanitation Data'!$I$31,0,10*ROW('Sanitation Data'!I186))="","",OFFSET('Sanitation Data'!$I$31,0,10*ROW('Sanitation Data'!I186)))</f>
        <v/>
      </c>
      <c r="DN192" s="370" t="str">
        <f ca="1">+IF(OFFSET('Sanitation Data'!$I$32,0,10*ROW('Sanitation Data'!I186))="","",OFFSET('Sanitation Data'!$I$32,0,10*ROW('Sanitation Data'!I186)))</f>
        <v/>
      </c>
      <c r="DO192" s="370" t="str">
        <f ca="1">+IF(OFFSET('Hygiene Data'!$D$11,0,10*ROW('Hygiene Data'!D186))="","",OFFSET('Hygiene Data'!$D$11,0,10*ROW('Hygiene Data'!D186)))</f>
        <v/>
      </c>
      <c r="DP192" s="370" t="str">
        <f ca="1">+IF(OFFSET('Hygiene Data'!$D$12,0,10*ROW('Hygiene Data'!D186))="","",OFFSET('Hygiene Data'!$D$12,0,10*ROW('Hygiene Data'!D186)))</f>
        <v/>
      </c>
      <c r="DQ192" s="370" t="str">
        <f ca="1">+IF(OFFSET('Hygiene Data'!$D$13,0,10*ROW('Hygiene Data'!D186))="","",OFFSET('Hygiene Data'!$D$13,0,10*ROW('Hygiene Data'!D186)))</f>
        <v/>
      </c>
      <c r="DR192" s="370" t="str">
        <f ca="1">+IF(OFFSET('Hygiene Data'!$E$11,0,10*ROW('Hygiene Data'!E186))="","",OFFSET('Hygiene Data'!$E$11,0,10*ROW('Hygiene Data'!E186)))</f>
        <v/>
      </c>
      <c r="DS192" s="370" t="str">
        <f ca="1">+IF(OFFSET('Hygiene Data'!$E$12,0,10*ROW('Hygiene Data'!E186))="","",OFFSET('Hygiene Data'!$E$12,0,10*ROW('Hygiene Data'!E186)))</f>
        <v/>
      </c>
      <c r="DT192" s="370" t="str">
        <f ca="1">+IF(OFFSET('Hygiene Data'!$E$13,0,10*ROW('Hygiene Data'!E186))="","",OFFSET('Hygiene Data'!$E$13,0,10*ROW('Hygiene Data'!E186)))</f>
        <v/>
      </c>
      <c r="DU192" s="370" t="str">
        <f ca="1">+IF(OFFSET('Hygiene Data'!$F$11,0,10*ROW('Hygiene Data'!F186))="","",OFFSET('Hygiene Data'!$F$11,0,10*ROW('Hygiene Data'!F186)))</f>
        <v/>
      </c>
      <c r="DV192" s="370" t="str">
        <f ca="1">+IF(OFFSET('Hygiene Data'!$F$12,0,10*ROW('Hygiene Data'!F186))="","",OFFSET('Hygiene Data'!$F$12,0,10*ROW('Hygiene Data'!F186)))</f>
        <v/>
      </c>
      <c r="DW192" s="370" t="str">
        <f ca="1">+IF(OFFSET('Hygiene Data'!$F$13,0,10*ROW('Hygiene Data'!F186))="","",OFFSET('Hygiene Data'!$F$13,0,10*ROW('Hygiene Data'!F186)))</f>
        <v/>
      </c>
      <c r="DX192" s="370" t="str">
        <f ca="1">+IF(OFFSET('Hygiene Data'!$G$11,0,10*ROW('Hygiene Data'!G186))="","",OFFSET('Hygiene Data'!$G$11,0,10*ROW('Hygiene Data'!G186)))</f>
        <v/>
      </c>
      <c r="DY192" s="370" t="str">
        <f ca="1">+IF(OFFSET('Hygiene Data'!$G$12,0,10*ROW('Hygiene Data'!G186))="","",OFFSET('Hygiene Data'!$G$12,0,10*ROW('Hygiene Data'!G186)))</f>
        <v/>
      </c>
      <c r="DZ192" s="370" t="str">
        <f ca="1">+IF(OFFSET('Hygiene Data'!$G$13,0,10*ROW('Hygiene Data'!G186))="","",OFFSET('Hygiene Data'!$G$13,0,10*ROW('Hygiene Data'!G186)))</f>
        <v/>
      </c>
      <c r="EA192" s="370" t="str">
        <f ca="1">+IF(OFFSET('Hygiene Data'!$H$11,0,10*ROW('Hygiene Data'!H186))="","",OFFSET('Hygiene Data'!$H$11,0,10*ROW('Hygiene Data'!H186)))</f>
        <v/>
      </c>
      <c r="EB192" s="370" t="str">
        <f ca="1">+IF(OFFSET('Hygiene Data'!$H$12,0,10*ROW('Hygiene Data'!H186))="","",OFFSET('Hygiene Data'!$H$12,0,10*ROW('Hygiene Data'!H186)))</f>
        <v/>
      </c>
      <c r="EC192" s="370" t="str">
        <f ca="1">+IF(OFFSET('Hygiene Data'!$H$13,0,10*ROW('Hygiene Data'!H186))="","",OFFSET('Hygiene Data'!$H$13,0,10*ROW('Hygiene Data'!H186)))</f>
        <v/>
      </c>
      <c r="ED192" s="370" t="str">
        <f ca="1">+IF(OFFSET('Hygiene Data'!$I$11,0,10*ROW('Hygiene Data'!I186))="","",OFFSET('Hygiene Data'!$I$11,0,10*ROW('Hygiene Data'!I186)))</f>
        <v/>
      </c>
      <c r="EE192" s="370" t="str">
        <f ca="1">+IF(OFFSET('Hygiene Data'!$I$12,0,10*ROW('Hygiene Data'!I186))="","",OFFSET('Hygiene Data'!$I$12,0,10*ROW('Hygiene Data'!I186)))</f>
        <v/>
      </c>
      <c r="EF192" s="370" t="str">
        <f ca="1">+IF(OFFSET('Hygiene Data'!$I$13,0,10*ROW('Hygiene Data'!I186))="","",OFFSET('Hygiene Data'!$I$13,0,10*ROW('Hygiene Data'!I186)))</f>
        <v/>
      </c>
    </row>
    <row r="193" spans="1:136" x14ac:dyDescent="0.25">
      <c r="A193" s="479" t="str">
        <f ca="1">+IF(OFFSET('Water Data'!$B$2,0,10*ROW('Water Data'!E187))="","",OFFSET('Water Data'!$B$2,0,10*ROW('Water Data'!E187)))</f>
        <v/>
      </c>
      <c r="B193" s="47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6" t="str">
        <f t="shared" ca="1" si="2"/>
        <v/>
      </c>
      <c r="D193" s="50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0" t="str">
        <f ca="1">+IF(OFFSET('Water Data'!$D$27,0,10*ROW('Water Data'!D187))="","",OFFSET('Water Data'!$D$27,0,10*ROW('Water Data'!D187)))</f>
        <v/>
      </c>
      <c r="BT193" s="370" t="str">
        <f ca="1">+IF(OFFSET('Water Data'!$D$28,0,10*ROW('Water Data'!D187))="","",OFFSET('Water Data'!$D$28,0,10*ROW('Water Data'!D187)))</f>
        <v/>
      </c>
      <c r="BU193" s="370" t="str">
        <f ca="1">+IF(OFFSET('Water Data'!$D$29,0,10*ROW('Water Data'!D187))="","",OFFSET('Water Data'!$D$29,0,10*ROW('Water Data'!D187)))</f>
        <v/>
      </c>
      <c r="BV193" s="370" t="str">
        <f ca="1">+IF(OFFSET('Water Data'!$E$27,0,10*ROW('Water Data'!E187))="","",OFFSET('Water Data'!$E$27,0,10*ROW('Water Data'!E187)))</f>
        <v/>
      </c>
      <c r="BW193" s="370" t="str">
        <f ca="1">+IF(OFFSET('Water Data'!$E$28,0,10*ROW('Water Data'!E187))="","",OFFSET('Water Data'!$E$28,0,10*ROW('Water Data'!E187)))</f>
        <v/>
      </c>
      <c r="BX193" s="370" t="str">
        <f ca="1">+IF(OFFSET('Water Data'!$E$29,0,10*ROW('Water Data'!E187))="","",OFFSET('Water Data'!$E$29,0,10*ROW('Water Data'!E187)))</f>
        <v/>
      </c>
      <c r="BY193" s="370" t="str">
        <f ca="1">+IF(OFFSET('Water Data'!$F$27,0,10*ROW('Water Data'!F187))="","",OFFSET('Water Data'!$F$27,0,10*ROW('Water Data'!F187)))</f>
        <v/>
      </c>
      <c r="BZ193" s="370" t="str">
        <f ca="1">+IF(OFFSET('Water Data'!$F$28,0,10*ROW('Water Data'!F187))="","",OFFSET('Water Data'!$F$28,0,10*ROW('Water Data'!F187)))</f>
        <v/>
      </c>
      <c r="CA193" s="370" t="str">
        <f ca="1">+IF(OFFSET('Water Data'!$F$29,0,10*ROW('Water Data'!F187))="","",OFFSET('Water Data'!$F$29,0,10*ROW('Water Data'!F187)))</f>
        <v/>
      </c>
      <c r="CB193" s="370" t="str">
        <f ca="1">+IF(OFFSET('Water Data'!$G$27,0,10*ROW('Water Data'!G187))="","",OFFSET('Water Data'!$G$27,0,10*ROW('Water Data'!G187)))</f>
        <v/>
      </c>
      <c r="CC193" s="370" t="str">
        <f ca="1">+IF(OFFSET('Water Data'!$G$28,0,10*ROW('Water Data'!G187))="","",OFFSET('Water Data'!$G$28,0,10*ROW('Water Data'!G187)))</f>
        <v/>
      </c>
      <c r="CD193" s="370" t="str">
        <f ca="1">+IF(OFFSET('Water Data'!$G$29,0,10*ROW('Water Data'!G187))="","",OFFSET('Water Data'!$G$29,0,10*ROW('Water Data'!G187)))</f>
        <v/>
      </c>
      <c r="CE193" s="370" t="str">
        <f ca="1">+IF(OFFSET('Water Data'!$H$27,0,10*ROW('Water Data'!H187))="","",OFFSET('Water Data'!$H$27,0,10*ROW('Water Data'!H187)))</f>
        <v/>
      </c>
      <c r="CF193" s="370" t="str">
        <f ca="1">+IF(OFFSET('Water Data'!$H$28,0,10*ROW('Water Data'!H187))="","",OFFSET('Water Data'!$H$28,0,10*ROW('Water Data'!H187)))</f>
        <v/>
      </c>
      <c r="CG193" s="370" t="str">
        <f ca="1">+IF(OFFSET('Water Data'!$H$29,0,10*ROW('Water Data'!H187))="","",OFFSET('Water Data'!$H$29,0,10*ROW('Water Data'!H187)))</f>
        <v/>
      </c>
      <c r="CH193" s="370" t="str">
        <f ca="1">+IF(OFFSET('Water Data'!$I$27,0,10*ROW('Water Data'!I187))="","",OFFSET('Water Data'!$I$27,0,10*ROW('Water Data'!I187)))</f>
        <v/>
      </c>
      <c r="CI193" s="370" t="str">
        <f ca="1">+IF(OFFSET('Water Data'!$I$28,0,10*ROW('Water Data'!I187))="","",OFFSET('Water Data'!$I$28,0,10*ROW('Water Data'!I187)))</f>
        <v/>
      </c>
      <c r="CJ193" s="370" t="str">
        <f ca="1">+IF(OFFSET('Water Data'!$I$29,0,10*ROW('Water Data'!I187))="","",OFFSET('Water Data'!$I$29,0,10*ROW('Water Data'!I187)))</f>
        <v/>
      </c>
      <c r="CK193" s="370" t="str">
        <f ca="1">+IF(OFFSET('Sanitation Data'!$D$28,0,10*ROW('Sanitation Data'!D187))="","",OFFSET('Sanitation Data'!$D$28,0,10*ROW('Sanitation Data'!D187)))</f>
        <v/>
      </c>
      <c r="CL193" s="370" t="str">
        <f ca="1">+IF(OFFSET('Sanitation Data'!$D$29,0,10*ROW('Sanitation Data'!D187))="","",OFFSET('Sanitation Data'!$D$29,0,10*ROW('Sanitation Data'!D187)))</f>
        <v/>
      </c>
      <c r="CM193" s="370" t="str">
        <f ca="1">+IF(OFFSET('Sanitation Data'!$D$30,0,10*ROW('Sanitation Data'!D187))="","",OFFSET('Sanitation Data'!$D$30,0,10*ROW('Sanitation Data'!D187)))</f>
        <v/>
      </c>
      <c r="CN193" s="370" t="str">
        <f ca="1">+IF(OFFSET('Sanitation Data'!$D$31,0,10*ROW('Sanitation Data'!D187))="","",OFFSET('Sanitation Data'!$D$31,0,10*ROW('Sanitation Data'!D187)))</f>
        <v/>
      </c>
      <c r="CO193" s="370" t="str">
        <f ca="1">+IF(OFFSET('Sanitation Data'!$D$32,0,10*ROW('Sanitation Data'!D187))="","",OFFSET('Sanitation Data'!$D$32,0,10*ROW('Sanitation Data'!D187)))</f>
        <v/>
      </c>
      <c r="CP193" s="370" t="str">
        <f ca="1">+IF(OFFSET('Sanitation Data'!$E$28,0,10*ROW('Sanitation Data'!E187))="","",OFFSET('Sanitation Data'!$E$28,0,10*ROW('Sanitation Data'!E187)))</f>
        <v/>
      </c>
      <c r="CQ193" s="370" t="str">
        <f ca="1">+IF(OFFSET('Sanitation Data'!$E$29,0,10*ROW('Sanitation Data'!E187))="","",OFFSET('Sanitation Data'!$E$29,0,10*ROW('Sanitation Data'!E187)))</f>
        <v/>
      </c>
      <c r="CR193" s="370" t="str">
        <f ca="1">+IF(OFFSET('Sanitation Data'!$E$30,0,10*ROW('Sanitation Data'!E187))="","",OFFSET('Sanitation Data'!$E$30,0,10*ROW('Sanitation Data'!E187)))</f>
        <v/>
      </c>
      <c r="CS193" s="370" t="str">
        <f ca="1">+IF(OFFSET('Sanitation Data'!$E$31,0,10*ROW('Sanitation Data'!E187))="","",OFFSET('Sanitation Data'!$E$31,0,10*ROW('Sanitation Data'!E187)))</f>
        <v/>
      </c>
      <c r="CT193" s="370" t="str">
        <f ca="1">+IF(OFFSET('Sanitation Data'!$E$32,0,10*ROW('Sanitation Data'!E187))="","",OFFSET('Sanitation Data'!$E$32,0,10*ROW('Sanitation Data'!E187)))</f>
        <v/>
      </c>
      <c r="CU193" s="370" t="str">
        <f ca="1">+IF(OFFSET('Sanitation Data'!$F$28,0,10*ROW('Sanitation Data'!F187))="","",OFFSET('Sanitation Data'!$F$28,0,10*ROW('Sanitation Data'!F187)))</f>
        <v/>
      </c>
      <c r="CV193" s="370" t="str">
        <f ca="1">+IF(OFFSET('Sanitation Data'!$F$29,0,10*ROW('Sanitation Data'!F187))="","",OFFSET('Sanitation Data'!$F$29,0,10*ROW('Sanitation Data'!F187)))</f>
        <v/>
      </c>
      <c r="CW193" s="370" t="str">
        <f ca="1">+IF(OFFSET('Sanitation Data'!$F$30,0,10*ROW('Sanitation Data'!F187))="","",OFFSET('Sanitation Data'!$F$30,0,10*ROW('Sanitation Data'!F187)))</f>
        <v/>
      </c>
      <c r="CX193" s="370" t="str">
        <f ca="1">+IF(OFFSET('Sanitation Data'!$F$31,0,10*ROW('Sanitation Data'!F187))="","",OFFSET('Sanitation Data'!$F$31,0,10*ROW('Sanitation Data'!F187)))</f>
        <v/>
      </c>
      <c r="CY193" s="370" t="str">
        <f ca="1">+IF(OFFSET('Sanitation Data'!$F$32,0,10*ROW('Sanitation Data'!F187))="","",OFFSET('Sanitation Data'!$F$32,0,10*ROW('Sanitation Data'!F187)))</f>
        <v/>
      </c>
      <c r="CZ193" s="370" t="str">
        <f ca="1">+IF(OFFSET('Sanitation Data'!$G$28,0,10*ROW('Sanitation Data'!G187))="","",OFFSET('Sanitation Data'!$G$28,0,10*ROW('Sanitation Data'!G187)))</f>
        <v/>
      </c>
      <c r="DA193" s="370" t="str">
        <f ca="1">+IF(OFFSET('Sanitation Data'!$G$29,0,10*ROW('Sanitation Data'!G187))="","",OFFSET('Sanitation Data'!$G$29,0,10*ROW('Sanitation Data'!G187)))</f>
        <v/>
      </c>
      <c r="DB193" s="370" t="str">
        <f ca="1">+IF(OFFSET('Sanitation Data'!$G$30,0,10*ROW('Sanitation Data'!G187))="","",OFFSET('Sanitation Data'!$G$30,0,10*ROW('Sanitation Data'!G187)))</f>
        <v/>
      </c>
      <c r="DC193" s="370" t="str">
        <f ca="1">+IF(OFFSET('Sanitation Data'!$G$31,0,10*ROW('Sanitation Data'!G187))="","",OFFSET('Sanitation Data'!$G$31,0,10*ROW('Sanitation Data'!G187)))</f>
        <v/>
      </c>
      <c r="DD193" s="370" t="str">
        <f ca="1">+IF(OFFSET('Sanitation Data'!$G$32,0,10*ROW('Sanitation Data'!G187))="","",OFFSET('Sanitation Data'!$G$32,0,10*ROW('Sanitation Data'!G187)))</f>
        <v/>
      </c>
      <c r="DE193" s="370" t="str">
        <f ca="1">+IF(OFFSET('Sanitation Data'!$H$28,0,10*ROW('Sanitation Data'!H187))="","",OFFSET('Sanitation Data'!$H$28,0,10*ROW('Sanitation Data'!H187)))</f>
        <v/>
      </c>
      <c r="DF193" s="370" t="str">
        <f ca="1">+IF(OFFSET('Sanitation Data'!$H$29,0,10*ROW('Sanitation Data'!H187))="","",OFFSET('Sanitation Data'!$H$29,0,10*ROW('Sanitation Data'!H187)))</f>
        <v/>
      </c>
      <c r="DG193" s="370" t="str">
        <f ca="1">+IF(OFFSET('Sanitation Data'!$H$30,0,10*ROW('Sanitation Data'!H187))="","",OFFSET('Sanitation Data'!$H$30,0,10*ROW('Sanitation Data'!H187)))</f>
        <v/>
      </c>
      <c r="DH193" s="370" t="str">
        <f ca="1">+IF(OFFSET('Sanitation Data'!$H$31,0,10*ROW('Sanitation Data'!H187))="","",OFFSET('Sanitation Data'!$H$31,0,10*ROW('Sanitation Data'!H187)))</f>
        <v/>
      </c>
      <c r="DI193" s="370" t="str">
        <f ca="1">+IF(OFFSET('Sanitation Data'!$H$32,0,10*ROW('Sanitation Data'!H187))="","",OFFSET('Sanitation Data'!$H$32,0,10*ROW('Sanitation Data'!H187)))</f>
        <v/>
      </c>
      <c r="DJ193" s="370" t="str">
        <f ca="1">+IF(OFFSET('Sanitation Data'!$I$28,0,10*ROW('Sanitation Data'!I187))="","",OFFSET('Sanitation Data'!$I$28,0,10*ROW('Sanitation Data'!I187)))</f>
        <v/>
      </c>
      <c r="DK193" s="370" t="str">
        <f ca="1">+IF(OFFSET('Sanitation Data'!$I$29,0,10*ROW('Sanitation Data'!I187))="","",OFFSET('Sanitation Data'!$I$29,0,10*ROW('Sanitation Data'!I187)))</f>
        <v/>
      </c>
      <c r="DL193" s="370" t="str">
        <f ca="1">+IF(OFFSET('Sanitation Data'!$I$30,0,10*ROW('Sanitation Data'!I187))="","",OFFSET('Sanitation Data'!$I$30,0,10*ROW('Sanitation Data'!I187)))</f>
        <v/>
      </c>
      <c r="DM193" s="370" t="str">
        <f ca="1">+IF(OFFSET('Sanitation Data'!$I$31,0,10*ROW('Sanitation Data'!I187))="","",OFFSET('Sanitation Data'!$I$31,0,10*ROW('Sanitation Data'!I187)))</f>
        <v/>
      </c>
      <c r="DN193" s="370" t="str">
        <f ca="1">+IF(OFFSET('Sanitation Data'!$I$32,0,10*ROW('Sanitation Data'!I187))="","",OFFSET('Sanitation Data'!$I$32,0,10*ROW('Sanitation Data'!I187)))</f>
        <v/>
      </c>
      <c r="DO193" s="370" t="str">
        <f ca="1">+IF(OFFSET('Hygiene Data'!$D$11,0,10*ROW('Hygiene Data'!D187))="","",OFFSET('Hygiene Data'!$D$11,0,10*ROW('Hygiene Data'!D187)))</f>
        <v/>
      </c>
      <c r="DP193" s="370" t="str">
        <f ca="1">+IF(OFFSET('Hygiene Data'!$D$12,0,10*ROW('Hygiene Data'!D187))="","",OFFSET('Hygiene Data'!$D$12,0,10*ROW('Hygiene Data'!D187)))</f>
        <v/>
      </c>
      <c r="DQ193" s="370" t="str">
        <f ca="1">+IF(OFFSET('Hygiene Data'!$D$13,0,10*ROW('Hygiene Data'!D187))="","",OFFSET('Hygiene Data'!$D$13,0,10*ROW('Hygiene Data'!D187)))</f>
        <v/>
      </c>
      <c r="DR193" s="370" t="str">
        <f ca="1">+IF(OFFSET('Hygiene Data'!$E$11,0,10*ROW('Hygiene Data'!E187))="","",OFFSET('Hygiene Data'!$E$11,0,10*ROW('Hygiene Data'!E187)))</f>
        <v/>
      </c>
      <c r="DS193" s="370" t="str">
        <f ca="1">+IF(OFFSET('Hygiene Data'!$E$12,0,10*ROW('Hygiene Data'!E187))="","",OFFSET('Hygiene Data'!$E$12,0,10*ROW('Hygiene Data'!E187)))</f>
        <v/>
      </c>
      <c r="DT193" s="370" t="str">
        <f ca="1">+IF(OFFSET('Hygiene Data'!$E$13,0,10*ROW('Hygiene Data'!E187))="","",OFFSET('Hygiene Data'!$E$13,0,10*ROW('Hygiene Data'!E187)))</f>
        <v/>
      </c>
      <c r="DU193" s="370" t="str">
        <f ca="1">+IF(OFFSET('Hygiene Data'!$F$11,0,10*ROW('Hygiene Data'!F187))="","",OFFSET('Hygiene Data'!$F$11,0,10*ROW('Hygiene Data'!F187)))</f>
        <v/>
      </c>
      <c r="DV193" s="370" t="str">
        <f ca="1">+IF(OFFSET('Hygiene Data'!$F$12,0,10*ROW('Hygiene Data'!F187))="","",OFFSET('Hygiene Data'!$F$12,0,10*ROW('Hygiene Data'!F187)))</f>
        <v/>
      </c>
      <c r="DW193" s="370" t="str">
        <f ca="1">+IF(OFFSET('Hygiene Data'!$F$13,0,10*ROW('Hygiene Data'!F187))="","",OFFSET('Hygiene Data'!$F$13,0,10*ROW('Hygiene Data'!F187)))</f>
        <v/>
      </c>
      <c r="DX193" s="370" t="str">
        <f ca="1">+IF(OFFSET('Hygiene Data'!$G$11,0,10*ROW('Hygiene Data'!G187))="","",OFFSET('Hygiene Data'!$G$11,0,10*ROW('Hygiene Data'!G187)))</f>
        <v/>
      </c>
      <c r="DY193" s="370" t="str">
        <f ca="1">+IF(OFFSET('Hygiene Data'!$G$12,0,10*ROW('Hygiene Data'!G187))="","",OFFSET('Hygiene Data'!$G$12,0,10*ROW('Hygiene Data'!G187)))</f>
        <v/>
      </c>
      <c r="DZ193" s="370" t="str">
        <f ca="1">+IF(OFFSET('Hygiene Data'!$G$13,0,10*ROW('Hygiene Data'!G187))="","",OFFSET('Hygiene Data'!$G$13,0,10*ROW('Hygiene Data'!G187)))</f>
        <v/>
      </c>
      <c r="EA193" s="370" t="str">
        <f ca="1">+IF(OFFSET('Hygiene Data'!$H$11,0,10*ROW('Hygiene Data'!H187))="","",OFFSET('Hygiene Data'!$H$11,0,10*ROW('Hygiene Data'!H187)))</f>
        <v/>
      </c>
      <c r="EB193" s="370" t="str">
        <f ca="1">+IF(OFFSET('Hygiene Data'!$H$12,0,10*ROW('Hygiene Data'!H187))="","",OFFSET('Hygiene Data'!$H$12,0,10*ROW('Hygiene Data'!H187)))</f>
        <v/>
      </c>
      <c r="EC193" s="370" t="str">
        <f ca="1">+IF(OFFSET('Hygiene Data'!$H$13,0,10*ROW('Hygiene Data'!H187))="","",OFFSET('Hygiene Data'!$H$13,0,10*ROW('Hygiene Data'!H187)))</f>
        <v/>
      </c>
      <c r="ED193" s="370" t="str">
        <f ca="1">+IF(OFFSET('Hygiene Data'!$I$11,0,10*ROW('Hygiene Data'!I187))="","",OFFSET('Hygiene Data'!$I$11,0,10*ROW('Hygiene Data'!I187)))</f>
        <v/>
      </c>
      <c r="EE193" s="370" t="str">
        <f ca="1">+IF(OFFSET('Hygiene Data'!$I$12,0,10*ROW('Hygiene Data'!I187))="","",OFFSET('Hygiene Data'!$I$12,0,10*ROW('Hygiene Data'!I187)))</f>
        <v/>
      </c>
      <c r="EF193" s="370" t="str">
        <f ca="1">+IF(OFFSET('Hygiene Data'!$I$13,0,10*ROW('Hygiene Data'!I187))="","",OFFSET('Hygiene Data'!$I$13,0,10*ROW('Hygiene Data'!I187)))</f>
        <v/>
      </c>
    </row>
    <row r="194" spans="1:136" x14ac:dyDescent="0.25">
      <c r="A194" s="479" t="str">
        <f ca="1">+IF(OFFSET('Water Data'!$B$2,0,10*ROW('Water Data'!E188))="","",OFFSET('Water Data'!$B$2,0,10*ROW('Water Data'!E188)))</f>
        <v/>
      </c>
      <c r="B194" s="47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6" t="str">
        <f t="shared" ca="1" si="2"/>
        <v/>
      </c>
      <c r="D194" s="50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0" t="str">
        <f ca="1">+IF(OFFSET('Water Data'!$D$27,0,10*ROW('Water Data'!D188))="","",OFFSET('Water Data'!$D$27,0,10*ROW('Water Data'!D188)))</f>
        <v/>
      </c>
      <c r="BT194" s="370" t="str">
        <f ca="1">+IF(OFFSET('Water Data'!$D$28,0,10*ROW('Water Data'!D188))="","",OFFSET('Water Data'!$D$28,0,10*ROW('Water Data'!D188)))</f>
        <v/>
      </c>
      <c r="BU194" s="370" t="str">
        <f ca="1">+IF(OFFSET('Water Data'!$D$29,0,10*ROW('Water Data'!D188))="","",OFFSET('Water Data'!$D$29,0,10*ROW('Water Data'!D188)))</f>
        <v/>
      </c>
      <c r="BV194" s="370" t="str">
        <f ca="1">+IF(OFFSET('Water Data'!$E$27,0,10*ROW('Water Data'!E188))="","",OFFSET('Water Data'!$E$27,0,10*ROW('Water Data'!E188)))</f>
        <v/>
      </c>
      <c r="BW194" s="370" t="str">
        <f ca="1">+IF(OFFSET('Water Data'!$E$28,0,10*ROW('Water Data'!E188))="","",OFFSET('Water Data'!$E$28,0,10*ROW('Water Data'!E188)))</f>
        <v/>
      </c>
      <c r="BX194" s="370" t="str">
        <f ca="1">+IF(OFFSET('Water Data'!$E$29,0,10*ROW('Water Data'!E188))="","",OFFSET('Water Data'!$E$29,0,10*ROW('Water Data'!E188)))</f>
        <v/>
      </c>
      <c r="BY194" s="370" t="str">
        <f ca="1">+IF(OFFSET('Water Data'!$F$27,0,10*ROW('Water Data'!F188))="","",OFFSET('Water Data'!$F$27,0,10*ROW('Water Data'!F188)))</f>
        <v/>
      </c>
      <c r="BZ194" s="370" t="str">
        <f ca="1">+IF(OFFSET('Water Data'!$F$28,0,10*ROW('Water Data'!F188))="","",OFFSET('Water Data'!$F$28,0,10*ROW('Water Data'!F188)))</f>
        <v/>
      </c>
      <c r="CA194" s="370" t="str">
        <f ca="1">+IF(OFFSET('Water Data'!$F$29,0,10*ROW('Water Data'!F188))="","",OFFSET('Water Data'!$F$29,0,10*ROW('Water Data'!F188)))</f>
        <v/>
      </c>
      <c r="CB194" s="370" t="str">
        <f ca="1">+IF(OFFSET('Water Data'!$G$27,0,10*ROW('Water Data'!G188))="","",OFFSET('Water Data'!$G$27,0,10*ROW('Water Data'!G188)))</f>
        <v/>
      </c>
      <c r="CC194" s="370" t="str">
        <f ca="1">+IF(OFFSET('Water Data'!$G$28,0,10*ROW('Water Data'!G188))="","",OFFSET('Water Data'!$G$28,0,10*ROW('Water Data'!G188)))</f>
        <v/>
      </c>
      <c r="CD194" s="370" t="str">
        <f ca="1">+IF(OFFSET('Water Data'!$G$29,0,10*ROW('Water Data'!G188))="","",OFFSET('Water Data'!$G$29,0,10*ROW('Water Data'!G188)))</f>
        <v/>
      </c>
      <c r="CE194" s="370" t="str">
        <f ca="1">+IF(OFFSET('Water Data'!$H$27,0,10*ROW('Water Data'!H188))="","",OFFSET('Water Data'!$H$27,0,10*ROW('Water Data'!H188)))</f>
        <v/>
      </c>
      <c r="CF194" s="370" t="str">
        <f ca="1">+IF(OFFSET('Water Data'!$H$28,0,10*ROW('Water Data'!H188))="","",OFFSET('Water Data'!$H$28,0,10*ROW('Water Data'!H188)))</f>
        <v/>
      </c>
      <c r="CG194" s="370" t="str">
        <f ca="1">+IF(OFFSET('Water Data'!$H$29,0,10*ROW('Water Data'!H188))="","",OFFSET('Water Data'!$H$29,0,10*ROW('Water Data'!H188)))</f>
        <v/>
      </c>
      <c r="CH194" s="370" t="str">
        <f ca="1">+IF(OFFSET('Water Data'!$I$27,0,10*ROW('Water Data'!I188))="","",OFFSET('Water Data'!$I$27,0,10*ROW('Water Data'!I188)))</f>
        <v/>
      </c>
      <c r="CI194" s="370" t="str">
        <f ca="1">+IF(OFFSET('Water Data'!$I$28,0,10*ROW('Water Data'!I188))="","",OFFSET('Water Data'!$I$28,0,10*ROW('Water Data'!I188)))</f>
        <v/>
      </c>
      <c r="CJ194" s="370" t="str">
        <f ca="1">+IF(OFFSET('Water Data'!$I$29,0,10*ROW('Water Data'!I188))="","",OFFSET('Water Data'!$I$29,0,10*ROW('Water Data'!I188)))</f>
        <v/>
      </c>
      <c r="CK194" s="370" t="str">
        <f ca="1">+IF(OFFSET('Sanitation Data'!$D$28,0,10*ROW('Sanitation Data'!D188))="","",OFFSET('Sanitation Data'!$D$28,0,10*ROW('Sanitation Data'!D188)))</f>
        <v/>
      </c>
      <c r="CL194" s="370" t="str">
        <f ca="1">+IF(OFFSET('Sanitation Data'!$D$29,0,10*ROW('Sanitation Data'!D188))="","",OFFSET('Sanitation Data'!$D$29,0,10*ROW('Sanitation Data'!D188)))</f>
        <v/>
      </c>
      <c r="CM194" s="370" t="str">
        <f ca="1">+IF(OFFSET('Sanitation Data'!$D$30,0,10*ROW('Sanitation Data'!D188))="","",OFFSET('Sanitation Data'!$D$30,0,10*ROW('Sanitation Data'!D188)))</f>
        <v/>
      </c>
      <c r="CN194" s="370" t="str">
        <f ca="1">+IF(OFFSET('Sanitation Data'!$D$31,0,10*ROW('Sanitation Data'!D188))="","",OFFSET('Sanitation Data'!$D$31,0,10*ROW('Sanitation Data'!D188)))</f>
        <v/>
      </c>
      <c r="CO194" s="370" t="str">
        <f ca="1">+IF(OFFSET('Sanitation Data'!$D$32,0,10*ROW('Sanitation Data'!D188))="","",OFFSET('Sanitation Data'!$D$32,0,10*ROW('Sanitation Data'!D188)))</f>
        <v/>
      </c>
      <c r="CP194" s="370" t="str">
        <f ca="1">+IF(OFFSET('Sanitation Data'!$E$28,0,10*ROW('Sanitation Data'!E188))="","",OFFSET('Sanitation Data'!$E$28,0,10*ROW('Sanitation Data'!E188)))</f>
        <v/>
      </c>
      <c r="CQ194" s="370" t="str">
        <f ca="1">+IF(OFFSET('Sanitation Data'!$E$29,0,10*ROW('Sanitation Data'!E188))="","",OFFSET('Sanitation Data'!$E$29,0,10*ROW('Sanitation Data'!E188)))</f>
        <v/>
      </c>
      <c r="CR194" s="370" t="str">
        <f ca="1">+IF(OFFSET('Sanitation Data'!$E$30,0,10*ROW('Sanitation Data'!E188))="","",OFFSET('Sanitation Data'!$E$30,0,10*ROW('Sanitation Data'!E188)))</f>
        <v/>
      </c>
      <c r="CS194" s="370" t="str">
        <f ca="1">+IF(OFFSET('Sanitation Data'!$E$31,0,10*ROW('Sanitation Data'!E188))="","",OFFSET('Sanitation Data'!$E$31,0,10*ROW('Sanitation Data'!E188)))</f>
        <v/>
      </c>
      <c r="CT194" s="370" t="str">
        <f ca="1">+IF(OFFSET('Sanitation Data'!$E$32,0,10*ROW('Sanitation Data'!E188))="","",OFFSET('Sanitation Data'!$E$32,0,10*ROW('Sanitation Data'!E188)))</f>
        <v/>
      </c>
      <c r="CU194" s="370" t="str">
        <f ca="1">+IF(OFFSET('Sanitation Data'!$F$28,0,10*ROW('Sanitation Data'!F188))="","",OFFSET('Sanitation Data'!$F$28,0,10*ROW('Sanitation Data'!F188)))</f>
        <v/>
      </c>
      <c r="CV194" s="370" t="str">
        <f ca="1">+IF(OFFSET('Sanitation Data'!$F$29,0,10*ROW('Sanitation Data'!F188))="","",OFFSET('Sanitation Data'!$F$29,0,10*ROW('Sanitation Data'!F188)))</f>
        <v/>
      </c>
      <c r="CW194" s="370" t="str">
        <f ca="1">+IF(OFFSET('Sanitation Data'!$F$30,0,10*ROW('Sanitation Data'!F188))="","",OFFSET('Sanitation Data'!$F$30,0,10*ROW('Sanitation Data'!F188)))</f>
        <v/>
      </c>
      <c r="CX194" s="370" t="str">
        <f ca="1">+IF(OFFSET('Sanitation Data'!$F$31,0,10*ROW('Sanitation Data'!F188))="","",OFFSET('Sanitation Data'!$F$31,0,10*ROW('Sanitation Data'!F188)))</f>
        <v/>
      </c>
      <c r="CY194" s="370" t="str">
        <f ca="1">+IF(OFFSET('Sanitation Data'!$F$32,0,10*ROW('Sanitation Data'!F188))="","",OFFSET('Sanitation Data'!$F$32,0,10*ROW('Sanitation Data'!F188)))</f>
        <v/>
      </c>
      <c r="CZ194" s="370" t="str">
        <f ca="1">+IF(OFFSET('Sanitation Data'!$G$28,0,10*ROW('Sanitation Data'!G188))="","",OFFSET('Sanitation Data'!$G$28,0,10*ROW('Sanitation Data'!G188)))</f>
        <v/>
      </c>
      <c r="DA194" s="370" t="str">
        <f ca="1">+IF(OFFSET('Sanitation Data'!$G$29,0,10*ROW('Sanitation Data'!G188))="","",OFFSET('Sanitation Data'!$G$29,0,10*ROW('Sanitation Data'!G188)))</f>
        <v/>
      </c>
      <c r="DB194" s="370" t="str">
        <f ca="1">+IF(OFFSET('Sanitation Data'!$G$30,0,10*ROW('Sanitation Data'!G188))="","",OFFSET('Sanitation Data'!$G$30,0,10*ROW('Sanitation Data'!G188)))</f>
        <v/>
      </c>
      <c r="DC194" s="370" t="str">
        <f ca="1">+IF(OFFSET('Sanitation Data'!$G$31,0,10*ROW('Sanitation Data'!G188))="","",OFFSET('Sanitation Data'!$G$31,0,10*ROW('Sanitation Data'!G188)))</f>
        <v/>
      </c>
      <c r="DD194" s="370" t="str">
        <f ca="1">+IF(OFFSET('Sanitation Data'!$G$32,0,10*ROW('Sanitation Data'!G188))="","",OFFSET('Sanitation Data'!$G$32,0,10*ROW('Sanitation Data'!G188)))</f>
        <v/>
      </c>
      <c r="DE194" s="370" t="str">
        <f ca="1">+IF(OFFSET('Sanitation Data'!$H$28,0,10*ROW('Sanitation Data'!H188))="","",OFFSET('Sanitation Data'!$H$28,0,10*ROW('Sanitation Data'!H188)))</f>
        <v/>
      </c>
      <c r="DF194" s="370" t="str">
        <f ca="1">+IF(OFFSET('Sanitation Data'!$H$29,0,10*ROW('Sanitation Data'!H188))="","",OFFSET('Sanitation Data'!$H$29,0,10*ROW('Sanitation Data'!H188)))</f>
        <v/>
      </c>
      <c r="DG194" s="370" t="str">
        <f ca="1">+IF(OFFSET('Sanitation Data'!$H$30,0,10*ROW('Sanitation Data'!H188))="","",OFFSET('Sanitation Data'!$H$30,0,10*ROW('Sanitation Data'!H188)))</f>
        <v/>
      </c>
      <c r="DH194" s="370" t="str">
        <f ca="1">+IF(OFFSET('Sanitation Data'!$H$31,0,10*ROW('Sanitation Data'!H188))="","",OFFSET('Sanitation Data'!$H$31,0,10*ROW('Sanitation Data'!H188)))</f>
        <v/>
      </c>
      <c r="DI194" s="370" t="str">
        <f ca="1">+IF(OFFSET('Sanitation Data'!$H$32,0,10*ROW('Sanitation Data'!H188))="","",OFFSET('Sanitation Data'!$H$32,0,10*ROW('Sanitation Data'!H188)))</f>
        <v/>
      </c>
      <c r="DJ194" s="370" t="str">
        <f ca="1">+IF(OFFSET('Sanitation Data'!$I$28,0,10*ROW('Sanitation Data'!I188))="","",OFFSET('Sanitation Data'!$I$28,0,10*ROW('Sanitation Data'!I188)))</f>
        <v/>
      </c>
      <c r="DK194" s="370" t="str">
        <f ca="1">+IF(OFFSET('Sanitation Data'!$I$29,0,10*ROW('Sanitation Data'!I188))="","",OFFSET('Sanitation Data'!$I$29,0,10*ROW('Sanitation Data'!I188)))</f>
        <v/>
      </c>
      <c r="DL194" s="370" t="str">
        <f ca="1">+IF(OFFSET('Sanitation Data'!$I$30,0,10*ROW('Sanitation Data'!I188))="","",OFFSET('Sanitation Data'!$I$30,0,10*ROW('Sanitation Data'!I188)))</f>
        <v/>
      </c>
      <c r="DM194" s="370" t="str">
        <f ca="1">+IF(OFFSET('Sanitation Data'!$I$31,0,10*ROW('Sanitation Data'!I188))="","",OFFSET('Sanitation Data'!$I$31,0,10*ROW('Sanitation Data'!I188)))</f>
        <v/>
      </c>
      <c r="DN194" s="370" t="str">
        <f ca="1">+IF(OFFSET('Sanitation Data'!$I$32,0,10*ROW('Sanitation Data'!I188))="","",OFFSET('Sanitation Data'!$I$32,0,10*ROW('Sanitation Data'!I188)))</f>
        <v/>
      </c>
      <c r="DO194" s="370" t="str">
        <f ca="1">+IF(OFFSET('Hygiene Data'!$D$11,0,10*ROW('Hygiene Data'!D188))="","",OFFSET('Hygiene Data'!$D$11,0,10*ROW('Hygiene Data'!D188)))</f>
        <v/>
      </c>
      <c r="DP194" s="370" t="str">
        <f ca="1">+IF(OFFSET('Hygiene Data'!$D$12,0,10*ROW('Hygiene Data'!D188))="","",OFFSET('Hygiene Data'!$D$12,0,10*ROW('Hygiene Data'!D188)))</f>
        <v/>
      </c>
      <c r="DQ194" s="370" t="str">
        <f ca="1">+IF(OFFSET('Hygiene Data'!$D$13,0,10*ROW('Hygiene Data'!D188))="","",OFFSET('Hygiene Data'!$D$13,0,10*ROW('Hygiene Data'!D188)))</f>
        <v/>
      </c>
      <c r="DR194" s="370" t="str">
        <f ca="1">+IF(OFFSET('Hygiene Data'!$E$11,0,10*ROW('Hygiene Data'!E188))="","",OFFSET('Hygiene Data'!$E$11,0,10*ROW('Hygiene Data'!E188)))</f>
        <v/>
      </c>
      <c r="DS194" s="370" t="str">
        <f ca="1">+IF(OFFSET('Hygiene Data'!$E$12,0,10*ROW('Hygiene Data'!E188))="","",OFFSET('Hygiene Data'!$E$12,0,10*ROW('Hygiene Data'!E188)))</f>
        <v/>
      </c>
      <c r="DT194" s="370" t="str">
        <f ca="1">+IF(OFFSET('Hygiene Data'!$E$13,0,10*ROW('Hygiene Data'!E188))="","",OFFSET('Hygiene Data'!$E$13,0,10*ROW('Hygiene Data'!E188)))</f>
        <v/>
      </c>
      <c r="DU194" s="370" t="str">
        <f ca="1">+IF(OFFSET('Hygiene Data'!$F$11,0,10*ROW('Hygiene Data'!F188))="","",OFFSET('Hygiene Data'!$F$11,0,10*ROW('Hygiene Data'!F188)))</f>
        <v/>
      </c>
      <c r="DV194" s="370" t="str">
        <f ca="1">+IF(OFFSET('Hygiene Data'!$F$12,0,10*ROW('Hygiene Data'!F188))="","",OFFSET('Hygiene Data'!$F$12,0,10*ROW('Hygiene Data'!F188)))</f>
        <v/>
      </c>
      <c r="DW194" s="370" t="str">
        <f ca="1">+IF(OFFSET('Hygiene Data'!$F$13,0,10*ROW('Hygiene Data'!F188))="","",OFFSET('Hygiene Data'!$F$13,0,10*ROW('Hygiene Data'!F188)))</f>
        <v/>
      </c>
      <c r="DX194" s="370" t="str">
        <f ca="1">+IF(OFFSET('Hygiene Data'!$G$11,0,10*ROW('Hygiene Data'!G188))="","",OFFSET('Hygiene Data'!$G$11,0,10*ROW('Hygiene Data'!G188)))</f>
        <v/>
      </c>
      <c r="DY194" s="370" t="str">
        <f ca="1">+IF(OFFSET('Hygiene Data'!$G$12,0,10*ROW('Hygiene Data'!G188))="","",OFFSET('Hygiene Data'!$G$12,0,10*ROW('Hygiene Data'!G188)))</f>
        <v/>
      </c>
      <c r="DZ194" s="370" t="str">
        <f ca="1">+IF(OFFSET('Hygiene Data'!$G$13,0,10*ROW('Hygiene Data'!G188))="","",OFFSET('Hygiene Data'!$G$13,0,10*ROW('Hygiene Data'!G188)))</f>
        <v/>
      </c>
      <c r="EA194" s="370" t="str">
        <f ca="1">+IF(OFFSET('Hygiene Data'!$H$11,0,10*ROW('Hygiene Data'!H188))="","",OFFSET('Hygiene Data'!$H$11,0,10*ROW('Hygiene Data'!H188)))</f>
        <v/>
      </c>
      <c r="EB194" s="370" t="str">
        <f ca="1">+IF(OFFSET('Hygiene Data'!$H$12,0,10*ROW('Hygiene Data'!H188))="","",OFFSET('Hygiene Data'!$H$12,0,10*ROW('Hygiene Data'!H188)))</f>
        <v/>
      </c>
      <c r="EC194" s="370" t="str">
        <f ca="1">+IF(OFFSET('Hygiene Data'!$H$13,0,10*ROW('Hygiene Data'!H188))="","",OFFSET('Hygiene Data'!$H$13,0,10*ROW('Hygiene Data'!H188)))</f>
        <v/>
      </c>
      <c r="ED194" s="370" t="str">
        <f ca="1">+IF(OFFSET('Hygiene Data'!$I$11,0,10*ROW('Hygiene Data'!I188))="","",OFFSET('Hygiene Data'!$I$11,0,10*ROW('Hygiene Data'!I188)))</f>
        <v/>
      </c>
      <c r="EE194" s="370" t="str">
        <f ca="1">+IF(OFFSET('Hygiene Data'!$I$12,0,10*ROW('Hygiene Data'!I188))="","",OFFSET('Hygiene Data'!$I$12,0,10*ROW('Hygiene Data'!I188)))</f>
        <v/>
      </c>
      <c r="EF194" s="370" t="str">
        <f ca="1">+IF(OFFSET('Hygiene Data'!$I$13,0,10*ROW('Hygiene Data'!I188))="","",OFFSET('Hygiene Data'!$I$13,0,10*ROW('Hygiene Data'!I188)))</f>
        <v/>
      </c>
    </row>
    <row r="195" spans="1:136" x14ac:dyDescent="0.25">
      <c r="A195" s="479" t="str">
        <f ca="1">+IF(OFFSET('Water Data'!$B$2,0,10*ROW('Water Data'!E189))="","",OFFSET('Water Data'!$B$2,0,10*ROW('Water Data'!E189)))</f>
        <v/>
      </c>
      <c r="B195" s="47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6" t="str">
        <f t="shared" ca="1" si="2"/>
        <v/>
      </c>
      <c r="D195" s="50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0" t="str">
        <f ca="1">+IF(OFFSET('Water Data'!$D$27,0,10*ROW('Water Data'!D189))="","",OFFSET('Water Data'!$D$27,0,10*ROW('Water Data'!D189)))</f>
        <v/>
      </c>
      <c r="BT195" s="370" t="str">
        <f ca="1">+IF(OFFSET('Water Data'!$D$28,0,10*ROW('Water Data'!D189))="","",OFFSET('Water Data'!$D$28,0,10*ROW('Water Data'!D189)))</f>
        <v/>
      </c>
      <c r="BU195" s="370" t="str">
        <f ca="1">+IF(OFFSET('Water Data'!$D$29,0,10*ROW('Water Data'!D189))="","",OFFSET('Water Data'!$D$29,0,10*ROW('Water Data'!D189)))</f>
        <v/>
      </c>
      <c r="BV195" s="370" t="str">
        <f ca="1">+IF(OFFSET('Water Data'!$E$27,0,10*ROW('Water Data'!E189))="","",OFFSET('Water Data'!$E$27,0,10*ROW('Water Data'!E189)))</f>
        <v/>
      </c>
      <c r="BW195" s="370" t="str">
        <f ca="1">+IF(OFFSET('Water Data'!$E$28,0,10*ROW('Water Data'!E189))="","",OFFSET('Water Data'!$E$28,0,10*ROW('Water Data'!E189)))</f>
        <v/>
      </c>
      <c r="BX195" s="370" t="str">
        <f ca="1">+IF(OFFSET('Water Data'!$E$29,0,10*ROW('Water Data'!E189))="","",OFFSET('Water Data'!$E$29,0,10*ROW('Water Data'!E189)))</f>
        <v/>
      </c>
      <c r="BY195" s="370" t="str">
        <f ca="1">+IF(OFFSET('Water Data'!$F$27,0,10*ROW('Water Data'!F189))="","",OFFSET('Water Data'!$F$27,0,10*ROW('Water Data'!F189)))</f>
        <v/>
      </c>
      <c r="BZ195" s="370" t="str">
        <f ca="1">+IF(OFFSET('Water Data'!$F$28,0,10*ROW('Water Data'!F189))="","",OFFSET('Water Data'!$F$28,0,10*ROW('Water Data'!F189)))</f>
        <v/>
      </c>
      <c r="CA195" s="370" t="str">
        <f ca="1">+IF(OFFSET('Water Data'!$F$29,0,10*ROW('Water Data'!F189))="","",OFFSET('Water Data'!$F$29,0,10*ROW('Water Data'!F189)))</f>
        <v/>
      </c>
      <c r="CB195" s="370" t="str">
        <f ca="1">+IF(OFFSET('Water Data'!$G$27,0,10*ROW('Water Data'!G189))="","",OFFSET('Water Data'!$G$27,0,10*ROW('Water Data'!G189)))</f>
        <v/>
      </c>
      <c r="CC195" s="370" t="str">
        <f ca="1">+IF(OFFSET('Water Data'!$G$28,0,10*ROW('Water Data'!G189))="","",OFFSET('Water Data'!$G$28,0,10*ROW('Water Data'!G189)))</f>
        <v/>
      </c>
      <c r="CD195" s="370" t="str">
        <f ca="1">+IF(OFFSET('Water Data'!$G$29,0,10*ROW('Water Data'!G189))="","",OFFSET('Water Data'!$G$29,0,10*ROW('Water Data'!G189)))</f>
        <v/>
      </c>
      <c r="CE195" s="370" t="str">
        <f ca="1">+IF(OFFSET('Water Data'!$H$27,0,10*ROW('Water Data'!H189))="","",OFFSET('Water Data'!$H$27,0,10*ROW('Water Data'!H189)))</f>
        <v/>
      </c>
      <c r="CF195" s="370" t="str">
        <f ca="1">+IF(OFFSET('Water Data'!$H$28,0,10*ROW('Water Data'!H189))="","",OFFSET('Water Data'!$H$28,0,10*ROW('Water Data'!H189)))</f>
        <v/>
      </c>
      <c r="CG195" s="370" t="str">
        <f ca="1">+IF(OFFSET('Water Data'!$H$29,0,10*ROW('Water Data'!H189))="","",OFFSET('Water Data'!$H$29,0,10*ROW('Water Data'!H189)))</f>
        <v/>
      </c>
      <c r="CH195" s="370" t="str">
        <f ca="1">+IF(OFFSET('Water Data'!$I$27,0,10*ROW('Water Data'!I189))="","",OFFSET('Water Data'!$I$27,0,10*ROW('Water Data'!I189)))</f>
        <v/>
      </c>
      <c r="CI195" s="370" t="str">
        <f ca="1">+IF(OFFSET('Water Data'!$I$28,0,10*ROW('Water Data'!I189))="","",OFFSET('Water Data'!$I$28,0,10*ROW('Water Data'!I189)))</f>
        <v/>
      </c>
      <c r="CJ195" s="370" t="str">
        <f ca="1">+IF(OFFSET('Water Data'!$I$29,0,10*ROW('Water Data'!I189))="","",OFFSET('Water Data'!$I$29,0,10*ROW('Water Data'!I189)))</f>
        <v/>
      </c>
      <c r="CK195" s="370" t="str">
        <f ca="1">+IF(OFFSET('Sanitation Data'!$D$28,0,10*ROW('Sanitation Data'!D189))="","",OFFSET('Sanitation Data'!$D$28,0,10*ROW('Sanitation Data'!D189)))</f>
        <v/>
      </c>
      <c r="CL195" s="370" t="str">
        <f ca="1">+IF(OFFSET('Sanitation Data'!$D$29,0,10*ROW('Sanitation Data'!D189))="","",OFFSET('Sanitation Data'!$D$29,0,10*ROW('Sanitation Data'!D189)))</f>
        <v/>
      </c>
      <c r="CM195" s="370" t="str">
        <f ca="1">+IF(OFFSET('Sanitation Data'!$D$30,0,10*ROW('Sanitation Data'!D189))="","",OFFSET('Sanitation Data'!$D$30,0,10*ROW('Sanitation Data'!D189)))</f>
        <v/>
      </c>
      <c r="CN195" s="370" t="str">
        <f ca="1">+IF(OFFSET('Sanitation Data'!$D$31,0,10*ROW('Sanitation Data'!D189))="","",OFFSET('Sanitation Data'!$D$31,0,10*ROW('Sanitation Data'!D189)))</f>
        <v/>
      </c>
      <c r="CO195" s="370" t="str">
        <f ca="1">+IF(OFFSET('Sanitation Data'!$D$32,0,10*ROW('Sanitation Data'!D189))="","",OFFSET('Sanitation Data'!$D$32,0,10*ROW('Sanitation Data'!D189)))</f>
        <v/>
      </c>
      <c r="CP195" s="370" t="str">
        <f ca="1">+IF(OFFSET('Sanitation Data'!$E$28,0,10*ROW('Sanitation Data'!E189))="","",OFFSET('Sanitation Data'!$E$28,0,10*ROW('Sanitation Data'!E189)))</f>
        <v/>
      </c>
      <c r="CQ195" s="370" t="str">
        <f ca="1">+IF(OFFSET('Sanitation Data'!$E$29,0,10*ROW('Sanitation Data'!E189))="","",OFFSET('Sanitation Data'!$E$29,0,10*ROW('Sanitation Data'!E189)))</f>
        <v/>
      </c>
      <c r="CR195" s="370" t="str">
        <f ca="1">+IF(OFFSET('Sanitation Data'!$E$30,0,10*ROW('Sanitation Data'!E189))="","",OFFSET('Sanitation Data'!$E$30,0,10*ROW('Sanitation Data'!E189)))</f>
        <v/>
      </c>
      <c r="CS195" s="370" t="str">
        <f ca="1">+IF(OFFSET('Sanitation Data'!$E$31,0,10*ROW('Sanitation Data'!E189))="","",OFFSET('Sanitation Data'!$E$31,0,10*ROW('Sanitation Data'!E189)))</f>
        <v/>
      </c>
      <c r="CT195" s="370" t="str">
        <f ca="1">+IF(OFFSET('Sanitation Data'!$E$32,0,10*ROW('Sanitation Data'!E189))="","",OFFSET('Sanitation Data'!$E$32,0,10*ROW('Sanitation Data'!E189)))</f>
        <v/>
      </c>
      <c r="CU195" s="370" t="str">
        <f ca="1">+IF(OFFSET('Sanitation Data'!$F$28,0,10*ROW('Sanitation Data'!F189))="","",OFFSET('Sanitation Data'!$F$28,0,10*ROW('Sanitation Data'!F189)))</f>
        <v/>
      </c>
      <c r="CV195" s="370" t="str">
        <f ca="1">+IF(OFFSET('Sanitation Data'!$F$29,0,10*ROW('Sanitation Data'!F189))="","",OFFSET('Sanitation Data'!$F$29,0,10*ROW('Sanitation Data'!F189)))</f>
        <v/>
      </c>
      <c r="CW195" s="370" t="str">
        <f ca="1">+IF(OFFSET('Sanitation Data'!$F$30,0,10*ROW('Sanitation Data'!F189))="","",OFFSET('Sanitation Data'!$F$30,0,10*ROW('Sanitation Data'!F189)))</f>
        <v/>
      </c>
      <c r="CX195" s="370" t="str">
        <f ca="1">+IF(OFFSET('Sanitation Data'!$F$31,0,10*ROW('Sanitation Data'!F189))="","",OFFSET('Sanitation Data'!$F$31,0,10*ROW('Sanitation Data'!F189)))</f>
        <v/>
      </c>
      <c r="CY195" s="370" t="str">
        <f ca="1">+IF(OFFSET('Sanitation Data'!$F$32,0,10*ROW('Sanitation Data'!F189))="","",OFFSET('Sanitation Data'!$F$32,0,10*ROW('Sanitation Data'!F189)))</f>
        <v/>
      </c>
      <c r="CZ195" s="370" t="str">
        <f ca="1">+IF(OFFSET('Sanitation Data'!$G$28,0,10*ROW('Sanitation Data'!G189))="","",OFFSET('Sanitation Data'!$G$28,0,10*ROW('Sanitation Data'!G189)))</f>
        <v/>
      </c>
      <c r="DA195" s="370" t="str">
        <f ca="1">+IF(OFFSET('Sanitation Data'!$G$29,0,10*ROW('Sanitation Data'!G189))="","",OFFSET('Sanitation Data'!$G$29,0,10*ROW('Sanitation Data'!G189)))</f>
        <v/>
      </c>
      <c r="DB195" s="370" t="str">
        <f ca="1">+IF(OFFSET('Sanitation Data'!$G$30,0,10*ROW('Sanitation Data'!G189))="","",OFFSET('Sanitation Data'!$G$30,0,10*ROW('Sanitation Data'!G189)))</f>
        <v/>
      </c>
      <c r="DC195" s="370" t="str">
        <f ca="1">+IF(OFFSET('Sanitation Data'!$G$31,0,10*ROW('Sanitation Data'!G189))="","",OFFSET('Sanitation Data'!$G$31,0,10*ROW('Sanitation Data'!G189)))</f>
        <v/>
      </c>
      <c r="DD195" s="370" t="str">
        <f ca="1">+IF(OFFSET('Sanitation Data'!$G$32,0,10*ROW('Sanitation Data'!G189))="","",OFFSET('Sanitation Data'!$G$32,0,10*ROW('Sanitation Data'!G189)))</f>
        <v/>
      </c>
      <c r="DE195" s="370" t="str">
        <f ca="1">+IF(OFFSET('Sanitation Data'!$H$28,0,10*ROW('Sanitation Data'!H189))="","",OFFSET('Sanitation Data'!$H$28,0,10*ROW('Sanitation Data'!H189)))</f>
        <v/>
      </c>
      <c r="DF195" s="370" t="str">
        <f ca="1">+IF(OFFSET('Sanitation Data'!$H$29,0,10*ROW('Sanitation Data'!H189))="","",OFFSET('Sanitation Data'!$H$29,0,10*ROW('Sanitation Data'!H189)))</f>
        <v/>
      </c>
      <c r="DG195" s="370" t="str">
        <f ca="1">+IF(OFFSET('Sanitation Data'!$H$30,0,10*ROW('Sanitation Data'!H189))="","",OFFSET('Sanitation Data'!$H$30,0,10*ROW('Sanitation Data'!H189)))</f>
        <v/>
      </c>
      <c r="DH195" s="370" t="str">
        <f ca="1">+IF(OFFSET('Sanitation Data'!$H$31,0,10*ROW('Sanitation Data'!H189))="","",OFFSET('Sanitation Data'!$H$31,0,10*ROW('Sanitation Data'!H189)))</f>
        <v/>
      </c>
      <c r="DI195" s="370" t="str">
        <f ca="1">+IF(OFFSET('Sanitation Data'!$H$32,0,10*ROW('Sanitation Data'!H189))="","",OFFSET('Sanitation Data'!$H$32,0,10*ROW('Sanitation Data'!H189)))</f>
        <v/>
      </c>
      <c r="DJ195" s="370" t="str">
        <f ca="1">+IF(OFFSET('Sanitation Data'!$I$28,0,10*ROW('Sanitation Data'!I189))="","",OFFSET('Sanitation Data'!$I$28,0,10*ROW('Sanitation Data'!I189)))</f>
        <v/>
      </c>
      <c r="DK195" s="370" t="str">
        <f ca="1">+IF(OFFSET('Sanitation Data'!$I$29,0,10*ROW('Sanitation Data'!I189))="","",OFFSET('Sanitation Data'!$I$29,0,10*ROW('Sanitation Data'!I189)))</f>
        <v/>
      </c>
      <c r="DL195" s="370" t="str">
        <f ca="1">+IF(OFFSET('Sanitation Data'!$I$30,0,10*ROW('Sanitation Data'!I189))="","",OFFSET('Sanitation Data'!$I$30,0,10*ROW('Sanitation Data'!I189)))</f>
        <v/>
      </c>
      <c r="DM195" s="370" t="str">
        <f ca="1">+IF(OFFSET('Sanitation Data'!$I$31,0,10*ROW('Sanitation Data'!I189))="","",OFFSET('Sanitation Data'!$I$31,0,10*ROW('Sanitation Data'!I189)))</f>
        <v/>
      </c>
      <c r="DN195" s="370" t="str">
        <f ca="1">+IF(OFFSET('Sanitation Data'!$I$32,0,10*ROW('Sanitation Data'!I189))="","",OFFSET('Sanitation Data'!$I$32,0,10*ROW('Sanitation Data'!I189)))</f>
        <v/>
      </c>
      <c r="DO195" s="370" t="str">
        <f ca="1">+IF(OFFSET('Hygiene Data'!$D$11,0,10*ROW('Hygiene Data'!D189))="","",OFFSET('Hygiene Data'!$D$11,0,10*ROW('Hygiene Data'!D189)))</f>
        <v/>
      </c>
      <c r="DP195" s="370" t="str">
        <f ca="1">+IF(OFFSET('Hygiene Data'!$D$12,0,10*ROW('Hygiene Data'!D189))="","",OFFSET('Hygiene Data'!$D$12,0,10*ROW('Hygiene Data'!D189)))</f>
        <v/>
      </c>
      <c r="DQ195" s="370" t="str">
        <f ca="1">+IF(OFFSET('Hygiene Data'!$D$13,0,10*ROW('Hygiene Data'!D189))="","",OFFSET('Hygiene Data'!$D$13,0,10*ROW('Hygiene Data'!D189)))</f>
        <v/>
      </c>
      <c r="DR195" s="370" t="str">
        <f ca="1">+IF(OFFSET('Hygiene Data'!$E$11,0,10*ROW('Hygiene Data'!E189))="","",OFFSET('Hygiene Data'!$E$11,0,10*ROW('Hygiene Data'!E189)))</f>
        <v/>
      </c>
      <c r="DS195" s="370" t="str">
        <f ca="1">+IF(OFFSET('Hygiene Data'!$E$12,0,10*ROW('Hygiene Data'!E189))="","",OFFSET('Hygiene Data'!$E$12,0,10*ROW('Hygiene Data'!E189)))</f>
        <v/>
      </c>
      <c r="DT195" s="370" t="str">
        <f ca="1">+IF(OFFSET('Hygiene Data'!$E$13,0,10*ROW('Hygiene Data'!E189))="","",OFFSET('Hygiene Data'!$E$13,0,10*ROW('Hygiene Data'!E189)))</f>
        <v/>
      </c>
      <c r="DU195" s="370" t="str">
        <f ca="1">+IF(OFFSET('Hygiene Data'!$F$11,0,10*ROW('Hygiene Data'!F189))="","",OFFSET('Hygiene Data'!$F$11,0,10*ROW('Hygiene Data'!F189)))</f>
        <v/>
      </c>
      <c r="DV195" s="370" t="str">
        <f ca="1">+IF(OFFSET('Hygiene Data'!$F$12,0,10*ROW('Hygiene Data'!F189))="","",OFFSET('Hygiene Data'!$F$12,0,10*ROW('Hygiene Data'!F189)))</f>
        <v/>
      </c>
      <c r="DW195" s="370" t="str">
        <f ca="1">+IF(OFFSET('Hygiene Data'!$F$13,0,10*ROW('Hygiene Data'!F189))="","",OFFSET('Hygiene Data'!$F$13,0,10*ROW('Hygiene Data'!F189)))</f>
        <v/>
      </c>
      <c r="DX195" s="370" t="str">
        <f ca="1">+IF(OFFSET('Hygiene Data'!$G$11,0,10*ROW('Hygiene Data'!G189))="","",OFFSET('Hygiene Data'!$G$11,0,10*ROW('Hygiene Data'!G189)))</f>
        <v/>
      </c>
      <c r="DY195" s="370" t="str">
        <f ca="1">+IF(OFFSET('Hygiene Data'!$G$12,0,10*ROW('Hygiene Data'!G189))="","",OFFSET('Hygiene Data'!$G$12,0,10*ROW('Hygiene Data'!G189)))</f>
        <v/>
      </c>
      <c r="DZ195" s="370" t="str">
        <f ca="1">+IF(OFFSET('Hygiene Data'!$G$13,0,10*ROW('Hygiene Data'!G189))="","",OFFSET('Hygiene Data'!$G$13,0,10*ROW('Hygiene Data'!G189)))</f>
        <v/>
      </c>
      <c r="EA195" s="370" t="str">
        <f ca="1">+IF(OFFSET('Hygiene Data'!$H$11,0,10*ROW('Hygiene Data'!H189))="","",OFFSET('Hygiene Data'!$H$11,0,10*ROW('Hygiene Data'!H189)))</f>
        <v/>
      </c>
      <c r="EB195" s="370" t="str">
        <f ca="1">+IF(OFFSET('Hygiene Data'!$H$12,0,10*ROW('Hygiene Data'!H189))="","",OFFSET('Hygiene Data'!$H$12,0,10*ROW('Hygiene Data'!H189)))</f>
        <v/>
      </c>
      <c r="EC195" s="370" t="str">
        <f ca="1">+IF(OFFSET('Hygiene Data'!$H$13,0,10*ROW('Hygiene Data'!H189))="","",OFFSET('Hygiene Data'!$H$13,0,10*ROW('Hygiene Data'!H189)))</f>
        <v/>
      </c>
      <c r="ED195" s="370" t="str">
        <f ca="1">+IF(OFFSET('Hygiene Data'!$I$11,0,10*ROW('Hygiene Data'!I189))="","",OFFSET('Hygiene Data'!$I$11,0,10*ROW('Hygiene Data'!I189)))</f>
        <v/>
      </c>
      <c r="EE195" s="370" t="str">
        <f ca="1">+IF(OFFSET('Hygiene Data'!$I$12,0,10*ROW('Hygiene Data'!I189))="","",OFFSET('Hygiene Data'!$I$12,0,10*ROW('Hygiene Data'!I189)))</f>
        <v/>
      </c>
      <c r="EF195" s="370" t="str">
        <f ca="1">+IF(OFFSET('Hygiene Data'!$I$13,0,10*ROW('Hygiene Data'!I189))="","",OFFSET('Hygiene Data'!$I$13,0,10*ROW('Hygiene Data'!I189)))</f>
        <v/>
      </c>
    </row>
    <row r="196" spans="1:136" x14ac:dyDescent="0.25">
      <c r="A196" s="479" t="str">
        <f ca="1">+IF(OFFSET('Water Data'!$B$2,0,10*ROW('Water Data'!E190))="","",OFFSET('Water Data'!$B$2,0,10*ROW('Water Data'!E190)))</f>
        <v/>
      </c>
      <c r="B196" s="47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6" t="str">
        <f t="shared" ca="1" si="2"/>
        <v/>
      </c>
      <c r="D196" s="50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0" t="str">
        <f ca="1">+IF(OFFSET('Water Data'!$D$27,0,10*ROW('Water Data'!D190))="","",OFFSET('Water Data'!$D$27,0,10*ROW('Water Data'!D190)))</f>
        <v/>
      </c>
      <c r="BT196" s="370" t="str">
        <f ca="1">+IF(OFFSET('Water Data'!$D$28,0,10*ROW('Water Data'!D190))="","",OFFSET('Water Data'!$D$28,0,10*ROW('Water Data'!D190)))</f>
        <v/>
      </c>
      <c r="BU196" s="370" t="str">
        <f ca="1">+IF(OFFSET('Water Data'!$D$29,0,10*ROW('Water Data'!D190))="","",OFFSET('Water Data'!$D$29,0,10*ROW('Water Data'!D190)))</f>
        <v/>
      </c>
      <c r="BV196" s="370" t="str">
        <f ca="1">+IF(OFFSET('Water Data'!$E$27,0,10*ROW('Water Data'!E190))="","",OFFSET('Water Data'!$E$27,0,10*ROW('Water Data'!E190)))</f>
        <v/>
      </c>
      <c r="BW196" s="370" t="str">
        <f ca="1">+IF(OFFSET('Water Data'!$E$28,0,10*ROW('Water Data'!E190))="","",OFFSET('Water Data'!$E$28,0,10*ROW('Water Data'!E190)))</f>
        <v/>
      </c>
      <c r="BX196" s="370" t="str">
        <f ca="1">+IF(OFFSET('Water Data'!$E$29,0,10*ROW('Water Data'!E190))="","",OFFSET('Water Data'!$E$29,0,10*ROW('Water Data'!E190)))</f>
        <v/>
      </c>
      <c r="BY196" s="370" t="str">
        <f ca="1">+IF(OFFSET('Water Data'!$F$27,0,10*ROW('Water Data'!F190))="","",OFFSET('Water Data'!$F$27,0,10*ROW('Water Data'!F190)))</f>
        <v/>
      </c>
      <c r="BZ196" s="370" t="str">
        <f ca="1">+IF(OFFSET('Water Data'!$F$28,0,10*ROW('Water Data'!F190))="","",OFFSET('Water Data'!$F$28,0,10*ROW('Water Data'!F190)))</f>
        <v/>
      </c>
      <c r="CA196" s="370" t="str">
        <f ca="1">+IF(OFFSET('Water Data'!$F$29,0,10*ROW('Water Data'!F190))="","",OFFSET('Water Data'!$F$29,0,10*ROW('Water Data'!F190)))</f>
        <v/>
      </c>
      <c r="CB196" s="370" t="str">
        <f ca="1">+IF(OFFSET('Water Data'!$G$27,0,10*ROW('Water Data'!G190))="","",OFFSET('Water Data'!$G$27,0,10*ROW('Water Data'!G190)))</f>
        <v/>
      </c>
      <c r="CC196" s="370" t="str">
        <f ca="1">+IF(OFFSET('Water Data'!$G$28,0,10*ROW('Water Data'!G190))="","",OFFSET('Water Data'!$G$28,0,10*ROW('Water Data'!G190)))</f>
        <v/>
      </c>
      <c r="CD196" s="370" t="str">
        <f ca="1">+IF(OFFSET('Water Data'!$G$29,0,10*ROW('Water Data'!G190))="","",OFFSET('Water Data'!$G$29,0,10*ROW('Water Data'!G190)))</f>
        <v/>
      </c>
      <c r="CE196" s="370" t="str">
        <f ca="1">+IF(OFFSET('Water Data'!$H$27,0,10*ROW('Water Data'!H190))="","",OFFSET('Water Data'!$H$27,0,10*ROW('Water Data'!H190)))</f>
        <v/>
      </c>
      <c r="CF196" s="370" t="str">
        <f ca="1">+IF(OFFSET('Water Data'!$H$28,0,10*ROW('Water Data'!H190))="","",OFFSET('Water Data'!$H$28,0,10*ROW('Water Data'!H190)))</f>
        <v/>
      </c>
      <c r="CG196" s="370" t="str">
        <f ca="1">+IF(OFFSET('Water Data'!$H$29,0,10*ROW('Water Data'!H190))="","",OFFSET('Water Data'!$H$29,0,10*ROW('Water Data'!H190)))</f>
        <v/>
      </c>
      <c r="CH196" s="370" t="str">
        <f ca="1">+IF(OFFSET('Water Data'!$I$27,0,10*ROW('Water Data'!I190))="","",OFFSET('Water Data'!$I$27,0,10*ROW('Water Data'!I190)))</f>
        <v/>
      </c>
      <c r="CI196" s="370" t="str">
        <f ca="1">+IF(OFFSET('Water Data'!$I$28,0,10*ROW('Water Data'!I190))="","",OFFSET('Water Data'!$I$28,0,10*ROW('Water Data'!I190)))</f>
        <v/>
      </c>
      <c r="CJ196" s="370" t="str">
        <f ca="1">+IF(OFFSET('Water Data'!$I$29,0,10*ROW('Water Data'!I190))="","",OFFSET('Water Data'!$I$29,0,10*ROW('Water Data'!I190)))</f>
        <v/>
      </c>
      <c r="CK196" s="370" t="str">
        <f ca="1">+IF(OFFSET('Sanitation Data'!$D$28,0,10*ROW('Sanitation Data'!D190))="","",OFFSET('Sanitation Data'!$D$28,0,10*ROW('Sanitation Data'!D190)))</f>
        <v/>
      </c>
      <c r="CL196" s="370" t="str">
        <f ca="1">+IF(OFFSET('Sanitation Data'!$D$29,0,10*ROW('Sanitation Data'!D190))="","",OFFSET('Sanitation Data'!$D$29,0,10*ROW('Sanitation Data'!D190)))</f>
        <v/>
      </c>
      <c r="CM196" s="370" t="str">
        <f ca="1">+IF(OFFSET('Sanitation Data'!$D$30,0,10*ROW('Sanitation Data'!D190))="","",OFFSET('Sanitation Data'!$D$30,0,10*ROW('Sanitation Data'!D190)))</f>
        <v/>
      </c>
      <c r="CN196" s="370" t="str">
        <f ca="1">+IF(OFFSET('Sanitation Data'!$D$31,0,10*ROW('Sanitation Data'!D190))="","",OFFSET('Sanitation Data'!$D$31,0,10*ROW('Sanitation Data'!D190)))</f>
        <v/>
      </c>
      <c r="CO196" s="370" t="str">
        <f ca="1">+IF(OFFSET('Sanitation Data'!$D$32,0,10*ROW('Sanitation Data'!D190))="","",OFFSET('Sanitation Data'!$D$32,0,10*ROW('Sanitation Data'!D190)))</f>
        <v/>
      </c>
      <c r="CP196" s="370" t="str">
        <f ca="1">+IF(OFFSET('Sanitation Data'!$E$28,0,10*ROW('Sanitation Data'!E190))="","",OFFSET('Sanitation Data'!$E$28,0,10*ROW('Sanitation Data'!E190)))</f>
        <v/>
      </c>
      <c r="CQ196" s="370" t="str">
        <f ca="1">+IF(OFFSET('Sanitation Data'!$E$29,0,10*ROW('Sanitation Data'!E190))="","",OFFSET('Sanitation Data'!$E$29,0,10*ROW('Sanitation Data'!E190)))</f>
        <v/>
      </c>
      <c r="CR196" s="370" t="str">
        <f ca="1">+IF(OFFSET('Sanitation Data'!$E$30,0,10*ROW('Sanitation Data'!E190))="","",OFFSET('Sanitation Data'!$E$30,0,10*ROW('Sanitation Data'!E190)))</f>
        <v/>
      </c>
      <c r="CS196" s="370" t="str">
        <f ca="1">+IF(OFFSET('Sanitation Data'!$E$31,0,10*ROW('Sanitation Data'!E190))="","",OFFSET('Sanitation Data'!$E$31,0,10*ROW('Sanitation Data'!E190)))</f>
        <v/>
      </c>
      <c r="CT196" s="370" t="str">
        <f ca="1">+IF(OFFSET('Sanitation Data'!$E$32,0,10*ROW('Sanitation Data'!E190))="","",OFFSET('Sanitation Data'!$E$32,0,10*ROW('Sanitation Data'!E190)))</f>
        <v/>
      </c>
      <c r="CU196" s="370" t="str">
        <f ca="1">+IF(OFFSET('Sanitation Data'!$F$28,0,10*ROW('Sanitation Data'!F190))="","",OFFSET('Sanitation Data'!$F$28,0,10*ROW('Sanitation Data'!F190)))</f>
        <v/>
      </c>
      <c r="CV196" s="370" t="str">
        <f ca="1">+IF(OFFSET('Sanitation Data'!$F$29,0,10*ROW('Sanitation Data'!F190))="","",OFFSET('Sanitation Data'!$F$29,0,10*ROW('Sanitation Data'!F190)))</f>
        <v/>
      </c>
      <c r="CW196" s="370" t="str">
        <f ca="1">+IF(OFFSET('Sanitation Data'!$F$30,0,10*ROW('Sanitation Data'!F190))="","",OFFSET('Sanitation Data'!$F$30,0,10*ROW('Sanitation Data'!F190)))</f>
        <v/>
      </c>
      <c r="CX196" s="370" t="str">
        <f ca="1">+IF(OFFSET('Sanitation Data'!$F$31,0,10*ROW('Sanitation Data'!F190))="","",OFFSET('Sanitation Data'!$F$31,0,10*ROW('Sanitation Data'!F190)))</f>
        <v/>
      </c>
      <c r="CY196" s="370" t="str">
        <f ca="1">+IF(OFFSET('Sanitation Data'!$F$32,0,10*ROW('Sanitation Data'!F190))="","",OFFSET('Sanitation Data'!$F$32,0,10*ROW('Sanitation Data'!F190)))</f>
        <v/>
      </c>
      <c r="CZ196" s="370" t="str">
        <f ca="1">+IF(OFFSET('Sanitation Data'!$G$28,0,10*ROW('Sanitation Data'!G190))="","",OFFSET('Sanitation Data'!$G$28,0,10*ROW('Sanitation Data'!G190)))</f>
        <v/>
      </c>
      <c r="DA196" s="370" t="str">
        <f ca="1">+IF(OFFSET('Sanitation Data'!$G$29,0,10*ROW('Sanitation Data'!G190))="","",OFFSET('Sanitation Data'!$G$29,0,10*ROW('Sanitation Data'!G190)))</f>
        <v/>
      </c>
      <c r="DB196" s="370" t="str">
        <f ca="1">+IF(OFFSET('Sanitation Data'!$G$30,0,10*ROW('Sanitation Data'!G190))="","",OFFSET('Sanitation Data'!$G$30,0,10*ROW('Sanitation Data'!G190)))</f>
        <v/>
      </c>
      <c r="DC196" s="370" t="str">
        <f ca="1">+IF(OFFSET('Sanitation Data'!$G$31,0,10*ROW('Sanitation Data'!G190))="","",OFFSET('Sanitation Data'!$G$31,0,10*ROW('Sanitation Data'!G190)))</f>
        <v/>
      </c>
      <c r="DD196" s="370" t="str">
        <f ca="1">+IF(OFFSET('Sanitation Data'!$G$32,0,10*ROW('Sanitation Data'!G190))="","",OFFSET('Sanitation Data'!$G$32,0,10*ROW('Sanitation Data'!G190)))</f>
        <v/>
      </c>
      <c r="DE196" s="370" t="str">
        <f ca="1">+IF(OFFSET('Sanitation Data'!$H$28,0,10*ROW('Sanitation Data'!H190))="","",OFFSET('Sanitation Data'!$H$28,0,10*ROW('Sanitation Data'!H190)))</f>
        <v/>
      </c>
      <c r="DF196" s="370" t="str">
        <f ca="1">+IF(OFFSET('Sanitation Data'!$H$29,0,10*ROW('Sanitation Data'!H190))="","",OFFSET('Sanitation Data'!$H$29,0,10*ROW('Sanitation Data'!H190)))</f>
        <v/>
      </c>
      <c r="DG196" s="370" t="str">
        <f ca="1">+IF(OFFSET('Sanitation Data'!$H$30,0,10*ROW('Sanitation Data'!H190))="","",OFFSET('Sanitation Data'!$H$30,0,10*ROW('Sanitation Data'!H190)))</f>
        <v/>
      </c>
      <c r="DH196" s="370" t="str">
        <f ca="1">+IF(OFFSET('Sanitation Data'!$H$31,0,10*ROW('Sanitation Data'!H190))="","",OFFSET('Sanitation Data'!$H$31,0,10*ROW('Sanitation Data'!H190)))</f>
        <v/>
      </c>
      <c r="DI196" s="370" t="str">
        <f ca="1">+IF(OFFSET('Sanitation Data'!$H$32,0,10*ROW('Sanitation Data'!H190))="","",OFFSET('Sanitation Data'!$H$32,0,10*ROW('Sanitation Data'!H190)))</f>
        <v/>
      </c>
      <c r="DJ196" s="370" t="str">
        <f ca="1">+IF(OFFSET('Sanitation Data'!$I$28,0,10*ROW('Sanitation Data'!I190))="","",OFFSET('Sanitation Data'!$I$28,0,10*ROW('Sanitation Data'!I190)))</f>
        <v/>
      </c>
      <c r="DK196" s="370" t="str">
        <f ca="1">+IF(OFFSET('Sanitation Data'!$I$29,0,10*ROW('Sanitation Data'!I190))="","",OFFSET('Sanitation Data'!$I$29,0,10*ROW('Sanitation Data'!I190)))</f>
        <v/>
      </c>
      <c r="DL196" s="370" t="str">
        <f ca="1">+IF(OFFSET('Sanitation Data'!$I$30,0,10*ROW('Sanitation Data'!I190))="","",OFFSET('Sanitation Data'!$I$30,0,10*ROW('Sanitation Data'!I190)))</f>
        <v/>
      </c>
      <c r="DM196" s="370" t="str">
        <f ca="1">+IF(OFFSET('Sanitation Data'!$I$31,0,10*ROW('Sanitation Data'!I190))="","",OFFSET('Sanitation Data'!$I$31,0,10*ROW('Sanitation Data'!I190)))</f>
        <v/>
      </c>
      <c r="DN196" s="370" t="str">
        <f ca="1">+IF(OFFSET('Sanitation Data'!$I$32,0,10*ROW('Sanitation Data'!I190))="","",OFFSET('Sanitation Data'!$I$32,0,10*ROW('Sanitation Data'!I190)))</f>
        <v/>
      </c>
      <c r="DO196" s="370" t="str">
        <f ca="1">+IF(OFFSET('Hygiene Data'!$D$11,0,10*ROW('Hygiene Data'!D190))="","",OFFSET('Hygiene Data'!$D$11,0,10*ROW('Hygiene Data'!D190)))</f>
        <v/>
      </c>
      <c r="DP196" s="370" t="str">
        <f ca="1">+IF(OFFSET('Hygiene Data'!$D$12,0,10*ROW('Hygiene Data'!D190))="","",OFFSET('Hygiene Data'!$D$12,0,10*ROW('Hygiene Data'!D190)))</f>
        <v/>
      </c>
      <c r="DQ196" s="370" t="str">
        <f ca="1">+IF(OFFSET('Hygiene Data'!$D$13,0,10*ROW('Hygiene Data'!D190))="","",OFFSET('Hygiene Data'!$D$13,0,10*ROW('Hygiene Data'!D190)))</f>
        <v/>
      </c>
      <c r="DR196" s="370" t="str">
        <f ca="1">+IF(OFFSET('Hygiene Data'!$E$11,0,10*ROW('Hygiene Data'!E190))="","",OFFSET('Hygiene Data'!$E$11,0,10*ROW('Hygiene Data'!E190)))</f>
        <v/>
      </c>
      <c r="DS196" s="370" t="str">
        <f ca="1">+IF(OFFSET('Hygiene Data'!$E$12,0,10*ROW('Hygiene Data'!E190))="","",OFFSET('Hygiene Data'!$E$12,0,10*ROW('Hygiene Data'!E190)))</f>
        <v/>
      </c>
      <c r="DT196" s="370" t="str">
        <f ca="1">+IF(OFFSET('Hygiene Data'!$E$13,0,10*ROW('Hygiene Data'!E190))="","",OFFSET('Hygiene Data'!$E$13,0,10*ROW('Hygiene Data'!E190)))</f>
        <v/>
      </c>
      <c r="DU196" s="370" t="str">
        <f ca="1">+IF(OFFSET('Hygiene Data'!$F$11,0,10*ROW('Hygiene Data'!F190))="","",OFFSET('Hygiene Data'!$F$11,0,10*ROW('Hygiene Data'!F190)))</f>
        <v/>
      </c>
      <c r="DV196" s="370" t="str">
        <f ca="1">+IF(OFFSET('Hygiene Data'!$F$12,0,10*ROW('Hygiene Data'!F190))="","",OFFSET('Hygiene Data'!$F$12,0,10*ROW('Hygiene Data'!F190)))</f>
        <v/>
      </c>
      <c r="DW196" s="370" t="str">
        <f ca="1">+IF(OFFSET('Hygiene Data'!$F$13,0,10*ROW('Hygiene Data'!F190))="","",OFFSET('Hygiene Data'!$F$13,0,10*ROW('Hygiene Data'!F190)))</f>
        <v/>
      </c>
      <c r="DX196" s="370" t="str">
        <f ca="1">+IF(OFFSET('Hygiene Data'!$G$11,0,10*ROW('Hygiene Data'!G190))="","",OFFSET('Hygiene Data'!$G$11,0,10*ROW('Hygiene Data'!G190)))</f>
        <v/>
      </c>
      <c r="DY196" s="370" t="str">
        <f ca="1">+IF(OFFSET('Hygiene Data'!$G$12,0,10*ROW('Hygiene Data'!G190))="","",OFFSET('Hygiene Data'!$G$12,0,10*ROW('Hygiene Data'!G190)))</f>
        <v/>
      </c>
      <c r="DZ196" s="370" t="str">
        <f ca="1">+IF(OFFSET('Hygiene Data'!$G$13,0,10*ROW('Hygiene Data'!G190))="","",OFFSET('Hygiene Data'!$G$13,0,10*ROW('Hygiene Data'!G190)))</f>
        <v/>
      </c>
      <c r="EA196" s="370" t="str">
        <f ca="1">+IF(OFFSET('Hygiene Data'!$H$11,0,10*ROW('Hygiene Data'!H190))="","",OFFSET('Hygiene Data'!$H$11,0,10*ROW('Hygiene Data'!H190)))</f>
        <v/>
      </c>
      <c r="EB196" s="370" t="str">
        <f ca="1">+IF(OFFSET('Hygiene Data'!$H$12,0,10*ROW('Hygiene Data'!H190))="","",OFFSET('Hygiene Data'!$H$12,0,10*ROW('Hygiene Data'!H190)))</f>
        <v/>
      </c>
      <c r="EC196" s="370" t="str">
        <f ca="1">+IF(OFFSET('Hygiene Data'!$H$13,0,10*ROW('Hygiene Data'!H190))="","",OFFSET('Hygiene Data'!$H$13,0,10*ROW('Hygiene Data'!H190)))</f>
        <v/>
      </c>
      <c r="ED196" s="370" t="str">
        <f ca="1">+IF(OFFSET('Hygiene Data'!$I$11,0,10*ROW('Hygiene Data'!I190))="","",OFFSET('Hygiene Data'!$I$11,0,10*ROW('Hygiene Data'!I190)))</f>
        <v/>
      </c>
      <c r="EE196" s="370" t="str">
        <f ca="1">+IF(OFFSET('Hygiene Data'!$I$12,0,10*ROW('Hygiene Data'!I190))="","",OFFSET('Hygiene Data'!$I$12,0,10*ROW('Hygiene Data'!I190)))</f>
        <v/>
      </c>
      <c r="EF196" s="370" t="str">
        <f ca="1">+IF(OFFSET('Hygiene Data'!$I$13,0,10*ROW('Hygiene Data'!I190))="","",OFFSET('Hygiene Data'!$I$13,0,10*ROW('Hygiene Data'!I190)))</f>
        <v/>
      </c>
    </row>
    <row r="197" spans="1:136" x14ac:dyDescent="0.25">
      <c r="A197" s="479" t="str">
        <f ca="1">+IF(OFFSET('Water Data'!$B$2,0,10*ROW('Water Data'!E191))="","",OFFSET('Water Data'!$B$2,0,10*ROW('Water Data'!E191)))</f>
        <v/>
      </c>
      <c r="B197" s="47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6" t="str">
        <f t="shared" ca="1" si="2"/>
        <v/>
      </c>
      <c r="D197" s="50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0" t="str">
        <f ca="1">+IF(OFFSET('Water Data'!$D$27,0,10*ROW('Water Data'!D191))="","",OFFSET('Water Data'!$D$27,0,10*ROW('Water Data'!D191)))</f>
        <v/>
      </c>
      <c r="BT197" s="370" t="str">
        <f ca="1">+IF(OFFSET('Water Data'!$D$28,0,10*ROW('Water Data'!D191))="","",OFFSET('Water Data'!$D$28,0,10*ROW('Water Data'!D191)))</f>
        <v/>
      </c>
      <c r="BU197" s="370" t="str">
        <f ca="1">+IF(OFFSET('Water Data'!$D$29,0,10*ROW('Water Data'!D191))="","",OFFSET('Water Data'!$D$29,0,10*ROW('Water Data'!D191)))</f>
        <v/>
      </c>
      <c r="BV197" s="370" t="str">
        <f ca="1">+IF(OFFSET('Water Data'!$E$27,0,10*ROW('Water Data'!E191))="","",OFFSET('Water Data'!$E$27,0,10*ROW('Water Data'!E191)))</f>
        <v/>
      </c>
      <c r="BW197" s="370" t="str">
        <f ca="1">+IF(OFFSET('Water Data'!$E$28,0,10*ROW('Water Data'!E191))="","",OFFSET('Water Data'!$E$28,0,10*ROW('Water Data'!E191)))</f>
        <v/>
      </c>
      <c r="BX197" s="370" t="str">
        <f ca="1">+IF(OFFSET('Water Data'!$E$29,0,10*ROW('Water Data'!E191))="","",OFFSET('Water Data'!$E$29,0,10*ROW('Water Data'!E191)))</f>
        <v/>
      </c>
      <c r="BY197" s="370" t="str">
        <f ca="1">+IF(OFFSET('Water Data'!$F$27,0,10*ROW('Water Data'!F191))="","",OFFSET('Water Data'!$F$27,0,10*ROW('Water Data'!F191)))</f>
        <v/>
      </c>
      <c r="BZ197" s="370" t="str">
        <f ca="1">+IF(OFFSET('Water Data'!$F$28,0,10*ROW('Water Data'!F191))="","",OFFSET('Water Data'!$F$28,0,10*ROW('Water Data'!F191)))</f>
        <v/>
      </c>
      <c r="CA197" s="370" t="str">
        <f ca="1">+IF(OFFSET('Water Data'!$F$29,0,10*ROW('Water Data'!F191))="","",OFFSET('Water Data'!$F$29,0,10*ROW('Water Data'!F191)))</f>
        <v/>
      </c>
      <c r="CB197" s="370" t="str">
        <f ca="1">+IF(OFFSET('Water Data'!$G$27,0,10*ROW('Water Data'!G191))="","",OFFSET('Water Data'!$G$27,0,10*ROW('Water Data'!G191)))</f>
        <v/>
      </c>
      <c r="CC197" s="370" t="str">
        <f ca="1">+IF(OFFSET('Water Data'!$G$28,0,10*ROW('Water Data'!G191))="","",OFFSET('Water Data'!$G$28,0,10*ROW('Water Data'!G191)))</f>
        <v/>
      </c>
      <c r="CD197" s="370" t="str">
        <f ca="1">+IF(OFFSET('Water Data'!$G$29,0,10*ROW('Water Data'!G191))="","",OFFSET('Water Data'!$G$29,0,10*ROW('Water Data'!G191)))</f>
        <v/>
      </c>
      <c r="CE197" s="370" t="str">
        <f ca="1">+IF(OFFSET('Water Data'!$H$27,0,10*ROW('Water Data'!H191))="","",OFFSET('Water Data'!$H$27,0,10*ROW('Water Data'!H191)))</f>
        <v/>
      </c>
      <c r="CF197" s="370" t="str">
        <f ca="1">+IF(OFFSET('Water Data'!$H$28,0,10*ROW('Water Data'!H191))="","",OFFSET('Water Data'!$H$28,0,10*ROW('Water Data'!H191)))</f>
        <v/>
      </c>
      <c r="CG197" s="370" t="str">
        <f ca="1">+IF(OFFSET('Water Data'!$H$29,0,10*ROW('Water Data'!H191))="","",OFFSET('Water Data'!$H$29,0,10*ROW('Water Data'!H191)))</f>
        <v/>
      </c>
      <c r="CH197" s="370" t="str">
        <f ca="1">+IF(OFFSET('Water Data'!$I$27,0,10*ROW('Water Data'!I191))="","",OFFSET('Water Data'!$I$27,0,10*ROW('Water Data'!I191)))</f>
        <v/>
      </c>
      <c r="CI197" s="370" t="str">
        <f ca="1">+IF(OFFSET('Water Data'!$I$28,0,10*ROW('Water Data'!I191))="","",OFFSET('Water Data'!$I$28,0,10*ROW('Water Data'!I191)))</f>
        <v/>
      </c>
      <c r="CJ197" s="370" t="str">
        <f ca="1">+IF(OFFSET('Water Data'!$I$29,0,10*ROW('Water Data'!I191))="","",OFFSET('Water Data'!$I$29,0,10*ROW('Water Data'!I191)))</f>
        <v/>
      </c>
      <c r="CK197" s="370" t="str">
        <f ca="1">+IF(OFFSET('Sanitation Data'!$D$28,0,10*ROW('Sanitation Data'!D191))="","",OFFSET('Sanitation Data'!$D$28,0,10*ROW('Sanitation Data'!D191)))</f>
        <v/>
      </c>
      <c r="CL197" s="370" t="str">
        <f ca="1">+IF(OFFSET('Sanitation Data'!$D$29,0,10*ROW('Sanitation Data'!D191))="","",OFFSET('Sanitation Data'!$D$29,0,10*ROW('Sanitation Data'!D191)))</f>
        <v/>
      </c>
      <c r="CM197" s="370" t="str">
        <f ca="1">+IF(OFFSET('Sanitation Data'!$D$30,0,10*ROW('Sanitation Data'!D191))="","",OFFSET('Sanitation Data'!$D$30,0,10*ROW('Sanitation Data'!D191)))</f>
        <v/>
      </c>
      <c r="CN197" s="370" t="str">
        <f ca="1">+IF(OFFSET('Sanitation Data'!$D$31,0,10*ROW('Sanitation Data'!D191))="","",OFFSET('Sanitation Data'!$D$31,0,10*ROW('Sanitation Data'!D191)))</f>
        <v/>
      </c>
      <c r="CO197" s="370" t="str">
        <f ca="1">+IF(OFFSET('Sanitation Data'!$D$32,0,10*ROW('Sanitation Data'!D191))="","",OFFSET('Sanitation Data'!$D$32,0,10*ROW('Sanitation Data'!D191)))</f>
        <v/>
      </c>
      <c r="CP197" s="370" t="str">
        <f ca="1">+IF(OFFSET('Sanitation Data'!$E$28,0,10*ROW('Sanitation Data'!E191))="","",OFFSET('Sanitation Data'!$E$28,0,10*ROW('Sanitation Data'!E191)))</f>
        <v/>
      </c>
      <c r="CQ197" s="370" t="str">
        <f ca="1">+IF(OFFSET('Sanitation Data'!$E$29,0,10*ROW('Sanitation Data'!E191))="","",OFFSET('Sanitation Data'!$E$29,0,10*ROW('Sanitation Data'!E191)))</f>
        <v/>
      </c>
      <c r="CR197" s="370" t="str">
        <f ca="1">+IF(OFFSET('Sanitation Data'!$E$30,0,10*ROW('Sanitation Data'!E191))="","",OFFSET('Sanitation Data'!$E$30,0,10*ROW('Sanitation Data'!E191)))</f>
        <v/>
      </c>
      <c r="CS197" s="370" t="str">
        <f ca="1">+IF(OFFSET('Sanitation Data'!$E$31,0,10*ROW('Sanitation Data'!E191))="","",OFFSET('Sanitation Data'!$E$31,0,10*ROW('Sanitation Data'!E191)))</f>
        <v/>
      </c>
      <c r="CT197" s="370" t="str">
        <f ca="1">+IF(OFFSET('Sanitation Data'!$E$32,0,10*ROW('Sanitation Data'!E191))="","",OFFSET('Sanitation Data'!$E$32,0,10*ROW('Sanitation Data'!E191)))</f>
        <v/>
      </c>
      <c r="CU197" s="370" t="str">
        <f ca="1">+IF(OFFSET('Sanitation Data'!$F$28,0,10*ROW('Sanitation Data'!F191))="","",OFFSET('Sanitation Data'!$F$28,0,10*ROW('Sanitation Data'!F191)))</f>
        <v/>
      </c>
      <c r="CV197" s="370" t="str">
        <f ca="1">+IF(OFFSET('Sanitation Data'!$F$29,0,10*ROW('Sanitation Data'!F191))="","",OFFSET('Sanitation Data'!$F$29,0,10*ROW('Sanitation Data'!F191)))</f>
        <v/>
      </c>
      <c r="CW197" s="370" t="str">
        <f ca="1">+IF(OFFSET('Sanitation Data'!$F$30,0,10*ROW('Sanitation Data'!F191))="","",OFFSET('Sanitation Data'!$F$30,0,10*ROW('Sanitation Data'!F191)))</f>
        <v/>
      </c>
      <c r="CX197" s="370" t="str">
        <f ca="1">+IF(OFFSET('Sanitation Data'!$F$31,0,10*ROW('Sanitation Data'!F191))="","",OFFSET('Sanitation Data'!$F$31,0,10*ROW('Sanitation Data'!F191)))</f>
        <v/>
      </c>
      <c r="CY197" s="370" t="str">
        <f ca="1">+IF(OFFSET('Sanitation Data'!$F$32,0,10*ROW('Sanitation Data'!F191))="","",OFFSET('Sanitation Data'!$F$32,0,10*ROW('Sanitation Data'!F191)))</f>
        <v/>
      </c>
      <c r="CZ197" s="370" t="str">
        <f ca="1">+IF(OFFSET('Sanitation Data'!$G$28,0,10*ROW('Sanitation Data'!G191))="","",OFFSET('Sanitation Data'!$G$28,0,10*ROW('Sanitation Data'!G191)))</f>
        <v/>
      </c>
      <c r="DA197" s="370" t="str">
        <f ca="1">+IF(OFFSET('Sanitation Data'!$G$29,0,10*ROW('Sanitation Data'!G191))="","",OFFSET('Sanitation Data'!$G$29,0,10*ROW('Sanitation Data'!G191)))</f>
        <v/>
      </c>
      <c r="DB197" s="370" t="str">
        <f ca="1">+IF(OFFSET('Sanitation Data'!$G$30,0,10*ROW('Sanitation Data'!G191))="","",OFFSET('Sanitation Data'!$G$30,0,10*ROW('Sanitation Data'!G191)))</f>
        <v/>
      </c>
      <c r="DC197" s="370" t="str">
        <f ca="1">+IF(OFFSET('Sanitation Data'!$G$31,0,10*ROW('Sanitation Data'!G191))="","",OFFSET('Sanitation Data'!$G$31,0,10*ROW('Sanitation Data'!G191)))</f>
        <v/>
      </c>
      <c r="DD197" s="370" t="str">
        <f ca="1">+IF(OFFSET('Sanitation Data'!$G$32,0,10*ROW('Sanitation Data'!G191))="","",OFFSET('Sanitation Data'!$G$32,0,10*ROW('Sanitation Data'!G191)))</f>
        <v/>
      </c>
      <c r="DE197" s="370" t="str">
        <f ca="1">+IF(OFFSET('Sanitation Data'!$H$28,0,10*ROW('Sanitation Data'!H191))="","",OFFSET('Sanitation Data'!$H$28,0,10*ROW('Sanitation Data'!H191)))</f>
        <v/>
      </c>
      <c r="DF197" s="370" t="str">
        <f ca="1">+IF(OFFSET('Sanitation Data'!$H$29,0,10*ROW('Sanitation Data'!H191))="","",OFFSET('Sanitation Data'!$H$29,0,10*ROW('Sanitation Data'!H191)))</f>
        <v/>
      </c>
      <c r="DG197" s="370" t="str">
        <f ca="1">+IF(OFFSET('Sanitation Data'!$H$30,0,10*ROW('Sanitation Data'!H191))="","",OFFSET('Sanitation Data'!$H$30,0,10*ROW('Sanitation Data'!H191)))</f>
        <v/>
      </c>
      <c r="DH197" s="370" t="str">
        <f ca="1">+IF(OFFSET('Sanitation Data'!$H$31,0,10*ROW('Sanitation Data'!H191))="","",OFFSET('Sanitation Data'!$H$31,0,10*ROW('Sanitation Data'!H191)))</f>
        <v/>
      </c>
      <c r="DI197" s="370" t="str">
        <f ca="1">+IF(OFFSET('Sanitation Data'!$H$32,0,10*ROW('Sanitation Data'!H191))="","",OFFSET('Sanitation Data'!$H$32,0,10*ROW('Sanitation Data'!H191)))</f>
        <v/>
      </c>
      <c r="DJ197" s="370" t="str">
        <f ca="1">+IF(OFFSET('Sanitation Data'!$I$28,0,10*ROW('Sanitation Data'!I191))="","",OFFSET('Sanitation Data'!$I$28,0,10*ROW('Sanitation Data'!I191)))</f>
        <v/>
      </c>
      <c r="DK197" s="370" t="str">
        <f ca="1">+IF(OFFSET('Sanitation Data'!$I$29,0,10*ROW('Sanitation Data'!I191))="","",OFFSET('Sanitation Data'!$I$29,0,10*ROW('Sanitation Data'!I191)))</f>
        <v/>
      </c>
      <c r="DL197" s="370" t="str">
        <f ca="1">+IF(OFFSET('Sanitation Data'!$I$30,0,10*ROW('Sanitation Data'!I191))="","",OFFSET('Sanitation Data'!$I$30,0,10*ROW('Sanitation Data'!I191)))</f>
        <v/>
      </c>
      <c r="DM197" s="370" t="str">
        <f ca="1">+IF(OFFSET('Sanitation Data'!$I$31,0,10*ROW('Sanitation Data'!I191))="","",OFFSET('Sanitation Data'!$I$31,0,10*ROW('Sanitation Data'!I191)))</f>
        <v/>
      </c>
      <c r="DN197" s="370" t="str">
        <f ca="1">+IF(OFFSET('Sanitation Data'!$I$32,0,10*ROW('Sanitation Data'!I191))="","",OFFSET('Sanitation Data'!$I$32,0,10*ROW('Sanitation Data'!I191)))</f>
        <v/>
      </c>
      <c r="DO197" s="370" t="str">
        <f ca="1">+IF(OFFSET('Hygiene Data'!$D$11,0,10*ROW('Hygiene Data'!D191))="","",OFFSET('Hygiene Data'!$D$11,0,10*ROW('Hygiene Data'!D191)))</f>
        <v/>
      </c>
      <c r="DP197" s="370" t="str">
        <f ca="1">+IF(OFFSET('Hygiene Data'!$D$12,0,10*ROW('Hygiene Data'!D191))="","",OFFSET('Hygiene Data'!$D$12,0,10*ROW('Hygiene Data'!D191)))</f>
        <v/>
      </c>
      <c r="DQ197" s="370" t="str">
        <f ca="1">+IF(OFFSET('Hygiene Data'!$D$13,0,10*ROW('Hygiene Data'!D191))="","",OFFSET('Hygiene Data'!$D$13,0,10*ROW('Hygiene Data'!D191)))</f>
        <v/>
      </c>
      <c r="DR197" s="370" t="str">
        <f ca="1">+IF(OFFSET('Hygiene Data'!$E$11,0,10*ROW('Hygiene Data'!E191))="","",OFFSET('Hygiene Data'!$E$11,0,10*ROW('Hygiene Data'!E191)))</f>
        <v/>
      </c>
      <c r="DS197" s="370" t="str">
        <f ca="1">+IF(OFFSET('Hygiene Data'!$E$12,0,10*ROW('Hygiene Data'!E191))="","",OFFSET('Hygiene Data'!$E$12,0,10*ROW('Hygiene Data'!E191)))</f>
        <v/>
      </c>
      <c r="DT197" s="370" t="str">
        <f ca="1">+IF(OFFSET('Hygiene Data'!$E$13,0,10*ROW('Hygiene Data'!E191))="","",OFFSET('Hygiene Data'!$E$13,0,10*ROW('Hygiene Data'!E191)))</f>
        <v/>
      </c>
      <c r="DU197" s="370" t="str">
        <f ca="1">+IF(OFFSET('Hygiene Data'!$F$11,0,10*ROW('Hygiene Data'!F191))="","",OFFSET('Hygiene Data'!$F$11,0,10*ROW('Hygiene Data'!F191)))</f>
        <v/>
      </c>
      <c r="DV197" s="370" t="str">
        <f ca="1">+IF(OFFSET('Hygiene Data'!$F$12,0,10*ROW('Hygiene Data'!F191))="","",OFFSET('Hygiene Data'!$F$12,0,10*ROW('Hygiene Data'!F191)))</f>
        <v/>
      </c>
      <c r="DW197" s="370" t="str">
        <f ca="1">+IF(OFFSET('Hygiene Data'!$F$13,0,10*ROW('Hygiene Data'!F191))="","",OFFSET('Hygiene Data'!$F$13,0,10*ROW('Hygiene Data'!F191)))</f>
        <v/>
      </c>
      <c r="DX197" s="370" t="str">
        <f ca="1">+IF(OFFSET('Hygiene Data'!$G$11,0,10*ROW('Hygiene Data'!G191))="","",OFFSET('Hygiene Data'!$G$11,0,10*ROW('Hygiene Data'!G191)))</f>
        <v/>
      </c>
      <c r="DY197" s="370" t="str">
        <f ca="1">+IF(OFFSET('Hygiene Data'!$G$12,0,10*ROW('Hygiene Data'!G191))="","",OFFSET('Hygiene Data'!$G$12,0,10*ROW('Hygiene Data'!G191)))</f>
        <v/>
      </c>
      <c r="DZ197" s="370" t="str">
        <f ca="1">+IF(OFFSET('Hygiene Data'!$G$13,0,10*ROW('Hygiene Data'!G191))="","",OFFSET('Hygiene Data'!$G$13,0,10*ROW('Hygiene Data'!G191)))</f>
        <v/>
      </c>
      <c r="EA197" s="370" t="str">
        <f ca="1">+IF(OFFSET('Hygiene Data'!$H$11,0,10*ROW('Hygiene Data'!H191))="","",OFFSET('Hygiene Data'!$H$11,0,10*ROW('Hygiene Data'!H191)))</f>
        <v/>
      </c>
      <c r="EB197" s="370" t="str">
        <f ca="1">+IF(OFFSET('Hygiene Data'!$H$12,0,10*ROW('Hygiene Data'!H191))="","",OFFSET('Hygiene Data'!$H$12,0,10*ROW('Hygiene Data'!H191)))</f>
        <v/>
      </c>
      <c r="EC197" s="370" t="str">
        <f ca="1">+IF(OFFSET('Hygiene Data'!$H$13,0,10*ROW('Hygiene Data'!H191))="","",OFFSET('Hygiene Data'!$H$13,0,10*ROW('Hygiene Data'!H191)))</f>
        <v/>
      </c>
      <c r="ED197" s="370" t="str">
        <f ca="1">+IF(OFFSET('Hygiene Data'!$I$11,0,10*ROW('Hygiene Data'!I191))="","",OFFSET('Hygiene Data'!$I$11,0,10*ROW('Hygiene Data'!I191)))</f>
        <v/>
      </c>
      <c r="EE197" s="370" t="str">
        <f ca="1">+IF(OFFSET('Hygiene Data'!$I$12,0,10*ROW('Hygiene Data'!I191))="","",OFFSET('Hygiene Data'!$I$12,0,10*ROW('Hygiene Data'!I191)))</f>
        <v/>
      </c>
      <c r="EF197" s="370" t="str">
        <f ca="1">+IF(OFFSET('Hygiene Data'!$I$13,0,10*ROW('Hygiene Data'!I191))="","",OFFSET('Hygiene Data'!$I$13,0,10*ROW('Hygiene Data'!I191)))</f>
        <v/>
      </c>
    </row>
    <row r="198" spans="1:136" x14ac:dyDescent="0.25">
      <c r="A198" s="479" t="str">
        <f ca="1">+IF(OFFSET('Water Data'!$B$2,0,10*ROW('Water Data'!E192))="","",OFFSET('Water Data'!$B$2,0,10*ROW('Water Data'!E192)))</f>
        <v/>
      </c>
      <c r="B198" s="47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6" t="str">
        <f t="shared" ca="1" si="2"/>
        <v/>
      </c>
      <c r="D198" s="50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0" t="str">
        <f ca="1">+IF(OFFSET('Water Data'!$D$27,0,10*ROW('Water Data'!D192))="","",OFFSET('Water Data'!$D$27,0,10*ROW('Water Data'!D192)))</f>
        <v/>
      </c>
      <c r="BT198" s="370" t="str">
        <f ca="1">+IF(OFFSET('Water Data'!$D$28,0,10*ROW('Water Data'!D192))="","",OFFSET('Water Data'!$D$28,0,10*ROW('Water Data'!D192)))</f>
        <v/>
      </c>
      <c r="BU198" s="370" t="str">
        <f ca="1">+IF(OFFSET('Water Data'!$D$29,0,10*ROW('Water Data'!D192))="","",OFFSET('Water Data'!$D$29,0,10*ROW('Water Data'!D192)))</f>
        <v/>
      </c>
      <c r="BV198" s="370" t="str">
        <f ca="1">+IF(OFFSET('Water Data'!$E$27,0,10*ROW('Water Data'!E192))="","",OFFSET('Water Data'!$E$27,0,10*ROW('Water Data'!E192)))</f>
        <v/>
      </c>
      <c r="BW198" s="370" t="str">
        <f ca="1">+IF(OFFSET('Water Data'!$E$28,0,10*ROW('Water Data'!E192))="","",OFFSET('Water Data'!$E$28,0,10*ROW('Water Data'!E192)))</f>
        <v/>
      </c>
      <c r="BX198" s="370" t="str">
        <f ca="1">+IF(OFFSET('Water Data'!$E$29,0,10*ROW('Water Data'!E192))="","",OFFSET('Water Data'!$E$29,0,10*ROW('Water Data'!E192)))</f>
        <v/>
      </c>
      <c r="BY198" s="370" t="str">
        <f ca="1">+IF(OFFSET('Water Data'!$F$27,0,10*ROW('Water Data'!F192))="","",OFFSET('Water Data'!$F$27,0,10*ROW('Water Data'!F192)))</f>
        <v/>
      </c>
      <c r="BZ198" s="370" t="str">
        <f ca="1">+IF(OFFSET('Water Data'!$F$28,0,10*ROW('Water Data'!F192))="","",OFFSET('Water Data'!$F$28,0,10*ROW('Water Data'!F192)))</f>
        <v/>
      </c>
      <c r="CA198" s="370" t="str">
        <f ca="1">+IF(OFFSET('Water Data'!$F$29,0,10*ROW('Water Data'!F192))="","",OFFSET('Water Data'!$F$29,0,10*ROW('Water Data'!F192)))</f>
        <v/>
      </c>
      <c r="CB198" s="370" t="str">
        <f ca="1">+IF(OFFSET('Water Data'!$G$27,0,10*ROW('Water Data'!G192))="","",OFFSET('Water Data'!$G$27,0,10*ROW('Water Data'!G192)))</f>
        <v/>
      </c>
      <c r="CC198" s="370" t="str">
        <f ca="1">+IF(OFFSET('Water Data'!$G$28,0,10*ROW('Water Data'!G192))="","",OFFSET('Water Data'!$G$28,0,10*ROW('Water Data'!G192)))</f>
        <v/>
      </c>
      <c r="CD198" s="370" t="str">
        <f ca="1">+IF(OFFSET('Water Data'!$G$29,0,10*ROW('Water Data'!G192))="","",OFFSET('Water Data'!$G$29,0,10*ROW('Water Data'!G192)))</f>
        <v/>
      </c>
      <c r="CE198" s="370" t="str">
        <f ca="1">+IF(OFFSET('Water Data'!$H$27,0,10*ROW('Water Data'!H192))="","",OFFSET('Water Data'!$H$27,0,10*ROW('Water Data'!H192)))</f>
        <v/>
      </c>
      <c r="CF198" s="370" t="str">
        <f ca="1">+IF(OFFSET('Water Data'!$H$28,0,10*ROW('Water Data'!H192))="","",OFFSET('Water Data'!$H$28,0,10*ROW('Water Data'!H192)))</f>
        <v/>
      </c>
      <c r="CG198" s="370" t="str">
        <f ca="1">+IF(OFFSET('Water Data'!$H$29,0,10*ROW('Water Data'!H192))="","",OFFSET('Water Data'!$H$29,0,10*ROW('Water Data'!H192)))</f>
        <v/>
      </c>
      <c r="CH198" s="370" t="str">
        <f ca="1">+IF(OFFSET('Water Data'!$I$27,0,10*ROW('Water Data'!I192))="","",OFFSET('Water Data'!$I$27,0,10*ROW('Water Data'!I192)))</f>
        <v/>
      </c>
      <c r="CI198" s="370" t="str">
        <f ca="1">+IF(OFFSET('Water Data'!$I$28,0,10*ROW('Water Data'!I192))="","",OFFSET('Water Data'!$I$28,0,10*ROW('Water Data'!I192)))</f>
        <v/>
      </c>
      <c r="CJ198" s="370" t="str">
        <f ca="1">+IF(OFFSET('Water Data'!$I$29,0,10*ROW('Water Data'!I192))="","",OFFSET('Water Data'!$I$29,0,10*ROW('Water Data'!I192)))</f>
        <v/>
      </c>
      <c r="CK198" s="370" t="str">
        <f ca="1">+IF(OFFSET('Sanitation Data'!$D$28,0,10*ROW('Sanitation Data'!D192))="","",OFFSET('Sanitation Data'!$D$28,0,10*ROW('Sanitation Data'!D192)))</f>
        <v/>
      </c>
      <c r="CL198" s="370" t="str">
        <f ca="1">+IF(OFFSET('Sanitation Data'!$D$29,0,10*ROW('Sanitation Data'!D192))="","",OFFSET('Sanitation Data'!$D$29,0,10*ROW('Sanitation Data'!D192)))</f>
        <v/>
      </c>
      <c r="CM198" s="370" t="str">
        <f ca="1">+IF(OFFSET('Sanitation Data'!$D$30,0,10*ROW('Sanitation Data'!D192))="","",OFFSET('Sanitation Data'!$D$30,0,10*ROW('Sanitation Data'!D192)))</f>
        <v/>
      </c>
      <c r="CN198" s="370" t="str">
        <f ca="1">+IF(OFFSET('Sanitation Data'!$D$31,0,10*ROW('Sanitation Data'!D192))="","",OFFSET('Sanitation Data'!$D$31,0,10*ROW('Sanitation Data'!D192)))</f>
        <v/>
      </c>
      <c r="CO198" s="370" t="str">
        <f ca="1">+IF(OFFSET('Sanitation Data'!$D$32,0,10*ROW('Sanitation Data'!D192))="","",OFFSET('Sanitation Data'!$D$32,0,10*ROW('Sanitation Data'!D192)))</f>
        <v/>
      </c>
      <c r="CP198" s="370" t="str">
        <f ca="1">+IF(OFFSET('Sanitation Data'!$E$28,0,10*ROW('Sanitation Data'!E192))="","",OFFSET('Sanitation Data'!$E$28,0,10*ROW('Sanitation Data'!E192)))</f>
        <v/>
      </c>
      <c r="CQ198" s="370" t="str">
        <f ca="1">+IF(OFFSET('Sanitation Data'!$E$29,0,10*ROW('Sanitation Data'!E192))="","",OFFSET('Sanitation Data'!$E$29,0,10*ROW('Sanitation Data'!E192)))</f>
        <v/>
      </c>
      <c r="CR198" s="370" t="str">
        <f ca="1">+IF(OFFSET('Sanitation Data'!$E$30,0,10*ROW('Sanitation Data'!E192))="","",OFFSET('Sanitation Data'!$E$30,0,10*ROW('Sanitation Data'!E192)))</f>
        <v/>
      </c>
      <c r="CS198" s="370" t="str">
        <f ca="1">+IF(OFFSET('Sanitation Data'!$E$31,0,10*ROW('Sanitation Data'!E192))="","",OFFSET('Sanitation Data'!$E$31,0,10*ROW('Sanitation Data'!E192)))</f>
        <v/>
      </c>
      <c r="CT198" s="370" t="str">
        <f ca="1">+IF(OFFSET('Sanitation Data'!$E$32,0,10*ROW('Sanitation Data'!E192))="","",OFFSET('Sanitation Data'!$E$32,0,10*ROW('Sanitation Data'!E192)))</f>
        <v/>
      </c>
      <c r="CU198" s="370" t="str">
        <f ca="1">+IF(OFFSET('Sanitation Data'!$F$28,0,10*ROW('Sanitation Data'!F192))="","",OFFSET('Sanitation Data'!$F$28,0,10*ROW('Sanitation Data'!F192)))</f>
        <v/>
      </c>
      <c r="CV198" s="370" t="str">
        <f ca="1">+IF(OFFSET('Sanitation Data'!$F$29,0,10*ROW('Sanitation Data'!F192))="","",OFFSET('Sanitation Data'!$F$29,0,10*ROW('Sanitation Data'!F192)))</f>
        <v/>
      </c>
      <c r="CW198" s="370" t="str">
        <f ca="1">+IF(OFFSET('Sanitation Data'!$F$30,0,10*ROW('Sanitation Data'!F192))="","",OFFSET('Sanitation Data'!$F$30,0,10*ROW('Sanitation Data'!F192)))</f>
        <v/>
      </c>
      <c r="CX198" s="370" t="str">
        <f ca="1">+IF(OFFSET('Sanitation Data'!$F$31,0,10*ROW('Sanitation Data'!F192))="","",OFFSET('Sanitation Data'!$F$31,0,10*ROW('Sanitation Data'!F192)))</f>
        <v/>
      </c>
      <c r="CY198" s="370" t="str">
        <f ca="1">+IF(OFFSET('Sanitation Data'!$F$32,0,10*ROW('Sanitation Data'!F192))="","",OFFSET('Sanitation Data'!$F$32,0,10*ROW('Sanitation Data'!F192)))</f>
        <v/>
      </c>
      <c r="CZ198" s="370" t="str">
        <f ca="1">+IF(OFFSET('Sanitation Data'!$G$28,0,10*ROW('Sanitation Data'!G192))="","",OFFSET('Sanitation Data'!$G$28,0,10*ROW('Sanitation Data'!G192)))</f>
        <v/>
      </c>
      <c r="DA198" s="370" t="str">
        <f ca="1">+IF(OFFSET('Sanitation Data'!$G$29,0,10*ROW('Sanitation Data'!G192))="","",OFFSET('Sanitation Data'!$G$29,0,10*ROW('Sanitation Data'!G192)))</f>
        <v/>
      </c>
      <c r="DB198" s="370" t="str">
        <f ca="1">+IF(OFFSET('Sanitation Data'!$G$30,0,10*ROW('Sanitation Data'!G192))="","",OFFSET('Sanitation Data'!$G$30,0,10*ROW('Sanitation Data'!G192)))</f>
        <v/>
      </c>
      <c r="DC198" s="370" t="str">
        <f ca="1">+IF(OFFSET('Sanitation Data'!$G$31,0,10*ROW('Sanitation Data'!G192))="","",OFFSET('Sanitation Data'!$G$31,0,10*ROW('Sanitation Data'!G192)))</f>
        <v/>
      </c>
      <c r="DD198" s="370" t="str">
        <f ca="1">+IF(OFFSET('Sanitation Data'!$G$32,0,10*ROW('Sanitation Data'!G192))="","",OFFSET('Sanitation Data'!$G$32,0,10*ROW('Sanitation Data'!G192)))</f>
        <v/>
      </c>
      <c r="DE198" s="370" t="str">
        <f ca="1">+IF(OFFSET('Sanitation Data'!$H$28,0,10*ROW('Sanitation Data'!H192))="","",OFFSET('Sanitation Data'!$H$28,0,10*ROW('Sanitation Data'!H192)))</f>
        <v/>
      </c>
      <c r="DF198" s="370" t="str">
        <f ca="1">+IF(OFFSET('Sanitation Data'!$H$29,0,10*ROW('Sanitation Data'!H192))="","",OFFSET('Sanitation Data'!$H$29,0,10*ROW('Sanitation Data'!H192)))</f>
        <v/>
      </c>
      <c r="DG198" s="370" t="str">
        <f ca="1">+IF(OFFSET('Sanitation Data'!$H$30,0,10*ROW('Sanitation Data'!H192))="","",OFFSET('Sanitation Data'!$H$30,0,10*ROW('Sanitation Data'!H192)))</f>
        <v/>
      </c>
      <c r="DH198" s="370" t="str">
        <f ca="1">+IF(OFFSET('Sanitation Data'!$H$31,0,10*ROW('Sanitation Data'!H192))="","",OFFSET('Sanitation Data'!$H$31,0,10*ROW('Sanitation Data'!H192)))</f>
        <v/>
      </c>
      <c r="DI198" s="370" t="str">
        <f ca="1">+IF(OFFSET('Sanitation Data'!$H$32,0,10*ROW('Sanitation Data'!H192))="","",OFFSET('Sanitation Data'!$H$32,0,10*ROW('Sanitation Data'!H192)))</f>
        <v/>
      </c>
      <c r="DJ198" s="370" t="str">
        <f ca="1">+IF(OFFSET('Sanitation Data'!$I$28,0,10*ROW('Sanitation Data'!I192))="","",OFFSET('Sanitation Data'!$I$28,0,10*ROW('Sanitation Data'!I192)))</f>
        <v/>
      </c>
      <c r="DK198" s="370" t="str">
        <f ca="1">+IF(OFFSET('Sanitation Data'!$I$29,0,10*ROW('Sanitation Data'!I192))="","",OFFSET('Sanitation Data'!$I$29,0,10*ROW('Sanitation Data'!I192)))</f>
        <v/>
      </c>
      <c r="DL198" s="370" t="str">
        <f ca="1">+IF(OFFSET('Sanitation Data'!$I$30,0,10*ROW('Sanitation Data'!I192))="","",OFFSET('Sanitation Data'!$I$30,0,10*ROW('Sanitation Data'!I192)))</f>
        <v/>
      </c>
      <c r="DM198" s="370" t="str">
        <f ca="1">+IF(OFFSET('Sanitation Data'!$I$31,0,10*ROW('Sanitation Data'!I192))="","",OFFSET('Sanitation Data'!$I$31,0,10*ROW('Sanitation Data'!I192)))</f>
        <v/>
      </c>
      <c r="DN198" s="370" t="str">
        <f ca="1">+IF(OFFSET('Sanitation Data'!$I$32,0,10*ROW('Sanitation Data'!I192))="","",OFFSET('Sanitation Data'!$I$32,0,10*ROW('Sanitation Data'!I192)))</f>
        <v/>
      </c>
      <c r="DO198" s="370" t="str">
        <f ca="1">+IF(OFFSET('Hygiene Data'!$D$11,0,10*ROW('Hygiene Data'!D192))="","",OFFSET('Hygiene Data'!$D$11,0,10*ROW('Hygiene Data'!D192)))</f>
        <v/>
      </c>
      <c r="DP198" s="370" t="str">
        <f ca="1">+IF(OFFSET('Hygiene Data'!$D$12,0,10*ROW('Hygiene Data'!D192))="","",OFFSET('Hygiene Data'!$D$12,0,10*ROW('Hygiene Data'!D192)))</f>
        <v/>
      </c>
      <c r="DQ198" s="370" t="str">
        <f ca="1">+IF(OFFSET('Hygiene Data'!$D$13,0,10*ROW('Hygiene Data'!D192))="","",OFFSET('Hygiene Data'!$D$13,0,10*ROW('Hygiene Data'!D192)))</f>
        <v/>
      </c>
      <c r="DR198" s="370" t="str">
        <f ca="1">+IF(OFFSET('Hygiene Data'!$E$11,0,10*ROW('Hygiene Data'!E192))="","",OFFSET('Hygiene Data'!$E$11,0,10*ROW('Hygiene Data'!E192)))</f>
        <v/>
      </c>
      <c r="DS198" s="370" t="str">
        <f ca="1">+IF(OFFSET('Hygiene Data'!$E$12,0,10*ROW('Hygiene Data'!E192))="","",OFFSET('Hygiene Data'!$E$12,0,10*ROW('Hygiene Data'!E192)))</f>
        <v/>
      </c>
      <c r="DT198" s="370" t="str">
        <f ca="1">+IF(OFFSET('Hygiene Data'!$E$13,0,10*ROW('Hygiene Data'!E192))="","",OFFSET('Hygiene Data'!$E$13,0,10*ROW('Hygiene Data'!E192)))</f>
        <v/>
      </c>
      <c r="DU198" s="370" t="str">
        <f ca="1">+IF(OFFSET('Hygiene Data'!$F$11,0,10*ROW('Hygiene Data'!F192))="","",OFFSET('Hygiene Data'!$F$11,0,10*ROW('Hygiene Data'!F192)))</f>
        <v/>
      </c>
      <c r="DV198" s="370" t="str">
        <f ca="1">+IF(OFFSET('Hygiene Data'!$F$12,0,10*ROW('Hygiene Data'!F192))="","",OFFSET('Hygiene Data'!$F$12,0,10*ROW('Hygiene Data'!F192)))</f>
        <v/>
      </c>
      <c r="DW198" s="370" t="str">
        <f ca="1">+IF(OFFSET('Hygiene Data'!$F$13,0,10*ROW('Hygiene Data'!F192))="","",OFFSET('Hygiene Data'!$F$13,0,10*ROW('Hygiene Data'!F192)))</f>
        <v/>
      </c>
      <c r="DX198" s="370" t="str">
        <f ca="1">+IF(OFFSET('Hygiene Data'!$G$11,0,10*ROW('Hygiene Data'!G192))="","",OFFSET('Hygiene Data'!$G$11,0,10*ROW('Hygiene Data'!G192)))</f>
        <v/>
      </c>
      <c r="DY198" s="370" t="str">
        <f ca="1">+IF(OFFSET('Hygiene Data'!$G$12,0,10*ROW('Hygiene Data'!G192))="","",OFFSET('Hygiene Data'!$G$12,0,10*ROW('Hygiene Data'!G192)))</f>
        <v/>
      </c>
      <c r="DZ198" s="370" t="str">
        <f ca="1">+IF(OFFSET('Hygiene Data'!$G$13,0,10*ROW('Hygiene Data'!G192))="","",OFFSET('Hygiene Data'!$G$13,0,10*ROW('Hygiene Data'!G192)))</f>
        <v/>
      </c>
      <c r="EA198" s="370" t="str">
        <f ca="1">+IF(OFFSET('Hygiene Data'!$H$11,0,10*ROW('Hygiene Data'!H192))="","",OFFSET('Hygiene Data'!$H$11,0,10*ROW('Hygiene Data'!H192)))</f>
        <v/>
      </c>
      <c r="EB198" s="370" t="str">
        <f ca="1">+IF(OFFSET('Hygiene Data'!$H$12,0,10*ROW('Hygiene Data'!H192))="","",OFFSET('Hygiene Data'!$H$12,0,10*ROW('Hygiene Data'!H192)))</f>
        <v/>
      </c>
      <c r="EC198" s="370" t="str">
        <f ca="1">+IF(OFFSET('Hygiene Data'!$H$13,0,10*ROW('Hygiene Data'!H192))="","",OFFSET('Hygiene Data'!$H$13,0,10*ROW('Hygiene Data'!H192)))</f>
        <v/>
      </c>
      <c r="ED198" s="370" t="str">
        <f ca="1">+IF(OFFSET('Hygiene Data'!$I$11,0,10*ROW('Hygiene Data'!I192))="","",OFFSET('Hygiene Data'!$I$11,0,10*ROW('Hygiene Data'!I192)))</f>
        <v/>
      </c>
      <c r="EE198" s="370" t="str">
        <f ca="1">+IF(OFFSET('Hygiene Data'!$I$12,0,10*ROW('Hygiene Data'!I192))="","",OFFSET('Hygiene Data'!$I$12,0,10*ROW('Hygiene Data'!I192)))</f>
        <v/>
      </c>
      <c r="EF198" s="370" t="str">
        <f ca="1">+IF(OFFSET('Hygiene Data'!$I$13,0,10*ROW('Hygiene Data'!I192))="","",OFFSET('Hygiene Data'!$I$13,0,10*ROW('Hygiene Data'!I192)))</f>
        <v/>
      </c>
    </row>
    <row r="199" spans="1:136" x14ac:dyDescent="0.25">
      <c r="A199" s="479" t="str">
        <f ca="1">+IF(OFFSET('Water Data'!$B$2,0,10*ROW('Water Data'!E193))="","",OFFSET('Water Data'!$B$2,0,10*ROW('Water Data'!E193)))</f>
        <v/>
      </c>
      <c r="B199" s="47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6" t="str">
        <f t="shared" ref="C199:C207" ca="1" si="3">+IF(ISNUMBER(VALUE(MID(A199,5,4))), VALUE(MID(A199, 5,4)),"")</f>
        <v/>
      </c>
      <c r="D199" s="50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0" t="str">
        <f ca="1">+IF(OFFSET('Water Data'!$D$27,0,10*ROW('Water Data'!D193))="","",OFFSET('Water Data'!$D$27,0,10*ROW('Water Data'!D193)))</f>
        <v/>
      </c>
      <c r="BT199" s="370" t="str">
        <f ca="1">+IF(OFFSET('Water Data'!$D$28,0,10*ROW('Water Data'!D193))="","",OFFSET('Water Data'!$D$28,0,10*ROW('Water Data'!D193)))</f>
        <v/>
      </c>
      <c r="BU199" s="370" t="str">
        <f ca="1">+IF(OFFSET('Water Data'!$D$29,0,10*ROW('Water Data'!D193))="","",OFFSET('Water Data'!$D$29,0,10*ROW('Water Data'!D193)))</f>
        <v/>
      </c>
      <c r="BV199" s="370" t="str">
        <f ca="1">+IF(OFFSET('Water Data'!$E$27,0,10*ROW('Water Data'!E193))="","",OFFSET('Water Data'!$E$27,0,10*ROW('Water Data'!E193)))</f>
        <v/>
      </c>
      <c r="BW199" s="370" t="str">
        <f ca="1">+IF(OFFSET('Water Data'!$E$28,0,10*ROW('Water Data'!E193))="","",OFFSET('Water Data'!$E$28,0,10*ROW('Water Data'!E193)))</f>
        <v/>
      </c>
      <c r="BX199" s="370" t="str">
        <f ca="1">+IF(OFFSET('Water Data'!$E$29,0,10*ROW('Water Data'!E193))="","",OFFSET('Water Data'!$E$29,0,10*ROW('Water Data'!E193)))</f>
        <v/>
      </c>
      <c r="BY199" s="370" t="str">
        <f ca="1">+IF(OFFSET('Water Data'!$F$27,0,10*ROW('Water Data'!F193))="","",OFFSET('Water Data'!$F$27,0,10*ROW('Water Data'!F193)))</f>
        <v/>
      </c>
      <c r="BZ199" s="370" t="str">
        <f ca="1">+IF(OFFSET('Water Data'!$F$28,0,10*ROW('Water Data'!F193))="","",OFFSET('Water Data'!$F$28,0,10*ROW('Water Data'!F193)))</f>
        <v/>
      </c>
      <c r="CA199" s="370" t="str">
        <f ca="1">+IF(OFFSET('Water Data'!$F$29,0,10*ROW('Water Data'!F193))="","",OFFSET('Water Data'!$F$29,0,10*ROW('Water Data'!F193)))</f>
        <v/>
      </c>
      <c r="CB199" s="370" t="str">
        <f ca="1">+IF(OFFSET('Water Data'!$G$27,0,10*ROW('Water Data'!G193))="","",OFFSET('Water Data'!$G$27,0,10*ROW('Water Data'!G193)))</f>
        <v/>
      </c>
      <c r="CC199" s="370" t="str">
        <f ca="1">+IF(OFFSET('Water Data'!$G$28,0,10*ROW('Water Data'!G193))="","",OFFSET('Water Data'!$G$28,0,10*ROW('Water Data'!G193)))</f>
        <v/>
      </c>
      <c r="CD199" s="370" t="str">
        <f ca="1">+IF(OFFSET('Water Data'!$G$29,0,10*ROW('Water Data'!G193))="","",OFFSET('Water Data'!$G$29,0,10*ROW('Water Data'!G193)))</f>
        <v/>
      </c>
      <c r="CE199" s="370" t="str">
        <f ca="1">+IF(OFFSET('Water Data'!$H$27,0,10*ROW('Water Data'!H193))="","",OFFSET('Water Data'!$H$27,0,10*ROW('Water Data'!H193)))</f>
        <v/>
      </c>
      <c r="CF199" s="370" t="str">
        <f ca="1">+IF(OFFSET('Water Data'!$H$28,0,10*ROW('Water Data'!H193))="","",OFFSET('Water Data'!$H$28,0,10*ROW('Water Data'!H193)))</f>
        <v/>
      </c>
      <c r="CG199" s="370" t="str">
        <f ca="1">+IF(OFFSET('Water Data'!$H$29,0,10*ROW('Water Data'!H193))="","",OFFSET('Water Data'!$H$29,0,10*ROW('Water Data'!H193)))</f>
        <v/>
      </c>
      <c r="CH199" s="370" t="str">
        <f ca="1">+IF(OFFSET('Water Data'!$I$27,0,10*ROW('Water Data'!I193))="","",OFFSET('Water Data'!$I$27,0,10*ROW('Water Data'!I193)))</f>
        <v/>
      </c>
      <c r="CI199" s="370" t="str">
        <f ca="1">+IF(OFFSET('Water Data'!$I$28,0,10*ROW('Water Data'!I193))="","",OFFSET('Water Data'!$I$28,0,10*ROW('Water Data'!I193)))</f>
        <v/>
      </c>
      <c r="CJ199" s="370" t="str">
        <f ca="1">+IF(OFFSET('Water Data'!$I$29,0,10*ROW('Water Data'!I193))="","",OFFSET('Water Data'!$I$29,0,10*ROW('Water Data'!I193)))</f>
        <v/>
      </c>
      <c r="CK199" s="370" t="str">
        <f ca="1">+IF(OFFSET('Sanitation Data'!$D$28,0,10*ROW('Sanitation Data'!D193))="","",OFFSET('Sanitation Data'!$D$28,0,10*ROW('Sanitation Data'!D193)))</f>
        <v/>
      </c>
      <c r="CL199" s="370" t="str">
        <f ca="1">+IF(OFFSET('Sanitation Data'!$D$29,0,10*ROW('Sanitation Data'!D193))="","",OFFSET('Sanitation Data'!$D$29,0,10*ROW('Sanitation Data'!D193)))</f>
        <v/>
      </c>
      <c r="CM199" s="370" t="str">
        <f ca="1">+IF(OFFSET('Sanitation Data'!$D$30,0,10*ROW('Sanitation Data'!D193))="","",OFFSET('Sanitation Data'!$D$30,0,10*ROW('Sanitation Data'!D193)))</f>
        <v/>
      </c>
      <c r="CN199" s="370" t="str">
        <f ca="1">+IF(OFFSET('Sanitation Data'!$D$31,0,10*ROW('Sanitation Data'!D193))="","",OFFSET('Sanitation Data'!$D$31,0,10*ROW('Sanitation Data'!D193)))</f>
        <v/>
      </c>
      <c r="CO199" s="370" t="str">
        <f ca="1">+IF(OFFSET('Sanitation Data'!$D$32,0,10*ROW('Sanitation Data'!D193))="","",OFFSET('Sanitation Data'!$D$32,0,10*ROW('Sanitation Data'!D193)))</f>
        <v/>
      </c>
      <c r="CP199" s="370" t="str">
        <f ca="1">+IF(OFFSET('Sanitation Data'!$E$28,0,10*ROW('Sanitation Data'!E193))="","",OFFSET('Sanitation Data'!$E$28,0,10*ROW('Sanitation Data'!E193)))</f>
        <v/>
      </c>
      <c r="CQ199" s="370" t="str">
        <f ca="1">+IF(OFFSET('Sanitation Data'!$E$29,0,10*ROW('Sanitation Data'!E193))="","",OFFSET('Sanitation Data'!$E$29,0,10*ROW('Sanitation Data'!E193)))</f>
        <v/>
      </c>
      <c r="CR199" s="370" t="str">
        <f ca="1">+IF(OFFSET('Sanitation Data'!$E$30,0,10*ROW('Sanitation Data'!E193))="","",OFFSET('Sanitation Data'!$E$30,0,10*ROW('Sanitation Data'!E193)))</f>
        <v/>
      </c>
      <c r="CS199" s="370" t="str">
        <f ca="1">+IF(OFFSET('Sanitation Data'!$E$31,0,10*ROW('Sanitation Data'!E193))="","",OFFSET('Sanitation Data'!$E$31,0,10*ROW('Sanitation Data'!E193)))</f>
        <v/>
      </c>
      <c r="CT199" s="370" t="str">
        <f ca="1">+IF(OFFSET('Sanitation Data'!$E$32,0,10*ROW('Sanitation Data'!E193))="","",OFFSET('Sanitation Data'!$E$32,0,10*ROW('Sanitation Data'!E193)))</f>
        <v/>
      </c>
      <c r="CU199" s="370" t="str">
        <f ca="1">+IF(OFFSET('Sanitation Data'!$F$28,0,10*ROW('Sanitation Data'!F193))="","",OFFSET('Sanitation Data'!$F$28,0,10*ROW('Sanitation Data'!F193)))</f>
        <v/>
      </c>
      <c r="CV199" s="370" t="str">
        <f ca="1">+IF(OFFSET('Sanitation Data'!$F$29,0,10*ROW('Sanitation Data'!F193))="","",OFFSET('Sanitation Data'!$F$29,0,10*ROW('Sanitation Data'!F193)))</f>
        <v/>
      </c>
      <c r="CW199" s="370" t="str">
        <f ca="1">+IF(OFFSET('Sanitation Data'!$F$30,0,10*ROW('Sanitation Data'!F193))="","",OFFSET('Sanitation Data'!$F$30,0,10*ROW('Sanitation Data'!F193)))</f>
        <v/>
      </c>
      <c r="CX199" s="370" t="str">
        <f ca="1">+IF(OFFSET('Sanitation Data'!$F$31,0,10*ROW('Sanitation Data'!F193))="","",OFFSET('Sanitation Data'!$F$31,0,10*ROW('Sanitation Data'!F193)))</f>
        <v/>
      </c>
      <c r="CY199" s="370" t="str">
        <f ca="1">+IF(OFFSET('Sanitation Data'!$F$32,0,10*ROW('Sanitation Data'!F193))="","",OFFSET('Sanitation Data'!$F$32,0,10*ROW('Sanitation Data'!F193)))</f>
        <v/>
      </c>
      <c r="CZ199" s="370" t="str">
        <f ca="1">+IF(OFFSET('Sanitation Data'!$G$28,0,10*ROW('Sanitation Data'!G193))="","",OFFSET('Sanitation Data'!$G$28,0,10*ROW('Sanitation Data'!G193)))</f>
        <v/>
      </c>
      <c r="DA199" s="370" t="str">
        <f ca="1">+IF(OFFSET('Sanitation Data'!$G$29,0,10*ROW('Sanitation Data'!G193))="","",OFFSET('Sanitation Data'!$G$29,0,10*ROW('Sanitation Data'!G193)))</f>
        <v/>
      </c>
      <c r="DB199" s="370" t="str">
        <f ca="1">+IF(OFFSET('Sanitation Data'!$G$30,0,10*ROW('Sanitation Data'!G193))="","",OFFSET('Sanitation Data'!$G$30,0,10*ROW('Sanitation Data'!G193)))</f>
        <v/>
      </c>
      <c r="DC199" s="370" t="str">
        <f ca="1">+IF(OFFSET('Sanitation Data'!$G$31,0,10*ROW('Sanitation Data'!G193))="","",OFFSET('Sanitation Data'!$G$31,0,10*ROW('Sanitation Data'!G193)))</f>
        <v/>
      </c>
      <c r="DD199" s="370" t="str">
        <f ca="1">+IF(OFFSET('Sanitation Data'!$G$32,0,10*ROW('Sanitation Data'!G193))="","",OFFSET('Sanitation Data'!$G$32,0,10*ROW('Sanitation Data'!G193)))</f>
        <v/>
      </c>
      <c r="DE199" s="370" t="str">
        <f ca="1">+IF(OFFSET('Sanitation Data'!$H$28,0,10*ROW('Sanitation Data'!H193))="","",OFFSET('Sanitation Data'!$H$28,0,10*ROW('Sanitation Data'!H193)))</f>
        <v/>
      </c>
      <c r="DF199" s="370" t="str">
        <f ca="1">+IF(OFFSET('Sanitation Data'!$H$29,0,10*ROW('Sanitation Data'!H193))="","",OFFSET('Sanitation Data'!$H$29,0,10*ROW('Sanitation Data'!H193)))</f>
        <v/>
      </c>
      <c r="DG199" s="370" t="str">
        <f ca="1">+IF(OFFSET('Sanitation Data'!$H$30,0,10*ROW('Sanitation Data'!H193))="","",OFFSET('Sanitation Data'!$H$30,0,10*ROW('Sanitation Data'!H193)))</f>
        <v/>
      </c>
      <c r="DH199" s="370" t="str">
        <f ca="1">+IF(OFFSET('Sanitation Data'!$H$31,0,10*ROW('Sanitation Data'!H193))="","",OFFSET('Sanitation Data'!$H$31,0,10*ROW('Sanitation Data'!H193)))</f>
        <v/>
      </c>
      <c r="DI199" s="370" t="str">
        <f ca="1">+IF(OFFSET('Sanitation Data'!$H$32,0,10*ROW('Sanitation Data'!H193))="","",OFFSET('Sanitation Data'!$H$32,0,10*ROW('Sanitation Data'!H193)))</f>
        <v/>
      </c>
      <c r="DJ199" s="370" t="str">
        <f ca="1">+IF(OFFSET('Sanitation Data'!$I$28,0,10*ROW('Sanitation Data'!I193))="","",OFFSET('Sanitation Data'!$I$28,0,10*ROW('Sanitation Data'!I193)))</f>
        <v/>
      </c>
      <c r="DK199" s="370" t="str">
        <f ca="1">+IF(OFFSET('Sanitation Data'!$I$29,0,10*ROW('Sanitation Data'!I193))="","",OFFSET('Sanitation Data'!$I$29,0,10*ROW('Sanitation Data'!I193)))</f>
        <v/>
      </c>
      <c r="DL199" s="370" t="str">
        <f ca="1">+IF(OFFSET('Sanitation Data'!$I$30,0,10*ROW('Sanitation Data'!I193))="","",OFFSET('Sanitation Data'!$I$30,0,10*ROW('Sanitation Data'!I193)))</f>
        <v/>
      </c>
      <c r="DM199" s="370" t="str">
        <f ca="1">+IF(OFFSET('Sanitation Data'!$I$31,0,10*ROW('Sanitation Data'!I193))="","",OFFSET('Sanitation Data'!$I$31,0,10*ROW('Sanitation Data'!I193)))</f>
        <v/>
      </c>
      <c r="DN199" s="370" t="str">
        <f ca="1">+IF(OFFSET('Sanitation Data'!$I$32,0,10*ROW('Sanitation Data'!I193))="","",OFFSET('Sanitation Data'!$I$32,0,10*ROW('Sanitation Data'!I193)))</f>
        <v/>
      </c>
      <c r="DO199" s="370" t="str">
        <f ca="1">+IF(OFFSET('Hygiene Data'!$D$11,0,10*ROW('Hygiene Data'!D193))="","",OFFSET('Hygiene Data'!$D$11,0,10*ROW('Hygiene Data'!D193)))</f>
        <v/>
      </c>
      <c r="DP199" s="370" t="str">
        <f ca="1">+IF(OFFSET('Hygiene Data'!$D$12,0,10*ROW('Hygiene Data'!D193))="","",OFFSET('Hygiene Data'!$D$12,0,10*ROW('Hygiene Data'!D193)))</f>
        <v/>
      </c>
      <c r="DQ199" s="370" t="str">
        <f ca="1">+IF(OFFSET('Hygiene Data'!$D$13,0,10*ROW('Hygiene Data'!D193))="","",OFFSET('Hygiene Data'!$D$13,0,10*ROW('Hygiene Data'!D193)))</f>
        <v/>
      </c>
      <c r="DR199" s="370" t="str">
        <f ca="1">+IF(OFFSET('Hygiene Data'!$E$11,0,10*ROW('Hygiene Data'!E193))="","",OFFSET('Hygiene Data'!$E$11,0,10*ROW('Hygiene Data'!E193)))</f>
        <v/>
      </c>
      <c r="DS199" s="370" t="str">
        <f ca="1">+IF(OFFSET('Hygiene Data'!$E$12,0,10*ROW('Hygiene Data'!E193))="","",OFFSET('Hygiene Data'!$E$12,0,10*ROW('Hygiene Data'!E193)))</f>
        <v/>
      </c>
      <c r="DT199" s="370" t="str">
        <f ca="1">+IF(OFFSET('Hygiene Data'!$E$13,0,10*ROW('Hygiene Data'!E193))="","",OFFSET('Hygiene Data'!$E$13,0,10*ROW('Hygiene Data'!E193)))</f>
        <v/>
      </c>
      <c r="DU199" s="370" t="str">
        <f ca="1">+IF(OFFSET('Hygiene Data'!$F$11,0,10*ROW('Hygiene Data'!F193))="","",OFFSET('Hygiene Data'!$F$11,0,10*ROW('Hygiene Data'!F193)))</f>
        <v/>
      </c>
      <c r="DV199" s="370" t="str">
        <f ca="1">+IF(OFFSET('Hygiene Data'!$F$12,0,10*ROW('Hygiene Data'!F193))="","",OFFSET('Hygiene Data'!$F$12,0,10*ROW('Hygiene Data'!F193)))</f>
        <v/>
      </c>
      <c r="DW199" s="370" t="str">
        <f ca="1">+IF(OFFSET('Hygiene Data'!$F$13,0,10*ROW('Hygiene Data'!F193))="","",OFFSET('Hygiene Data'!$F$13,0,10*ROW('Hygiene Data'!F193)))</f>
        <v/>
      </c>
      <c r="DX199" s="370" t="str">
        <f ca="1">+IF(OFFSET('Hygiene Data'!$G$11,0,10*ROW('Hygiene Data'!G193))="","",OFFSET('Hygiene Data'!$G$11,0,10*ROW('Hygiene Data'!G193)))</f>
        <v/>
      </c>
      <c r="DY199" s="370" t="str">
        <f ca="1">+IF(OFFSET('Hygiene Data'!$G$12,0,10*ROW('Hygiene Data'!G193))="","",OFFSET('Hygiene Data'!$G$12,0,10*ROW('Hygiene Data'!G193)))</f>
        <v/>
      </c>
      <c r="DZ199" s="370" t="str">
        <f ca="1">+IF(OFFSET('Hygiene Data'!$G$13,0,10*ROW('Hygiene Data'!G193))="","",OFFSET('Hygiene Data'!$G$13,0,10*ROW('Hygiene Data'!G193)))</f>
        <v/>
      </c>
      <c r="EA199" s="370" t="str">
        <f ca="1">+IF(OFFSET('Hygiene Data'!$H$11,0,10*ROW('Hygiene Data'!H193))="","",OFFSET('Hygiene Data'!$H$11,0,10*ROW('Hygiene Data'!H193)))</f>
        <v/>
      </c>
      <c r="EB199" s="370" t="str">
        <f ca="1">+IF(OFFSET('Hygiene Data'!$H$12,0,10*ROW('Hygiene Data'!H193))="","",OFFSET('Hygiene Data'!$H$12,0,10*ROW('Hygiene Data'!H193)))</f>
        <v/>
      </c>
      <c r="EC199" s="370" t="str">
        <f ca="1">+IF(OFFSET('Hygiene Data'!$H$13,0,10*ROW('Hygiene Data'!H193))="","",OFFSET('Hygiene Data'!$H$13,0,10*ROW('Hygiene Data'!H193)))</f>
        <v/>
      </c>
      <c r="ED199" s="370" t="str">
        <f ca="1">+IF(OFFSET('Hygiene Data'!$I$11,0,10*ROW('Hygiene Data'!I193))="","",OFFSET('Hygiene Data'!$I$11,0,10*ROW('Hygiene Data'!I193)))</f>
        <v/>
      </c>
      <c r="EE199" s="370" t="str">
        <f ca="1">+IF(OFFSET('Hygiene Data'!$I$12,0,10*ROW('Hygiene Data'!I193))="","",OFFSET('Hygiene Data'!$I$12,0,10*ROW('Hygiene Data'!I193)))</f>
        <v/>
      </c>
      <c r="EF199" s="370" t="str">
        <f ca="1">+IF(OFFSET('Hygiene Data'!$I$13,0,10*ROW('Hygiene Data'!I193))="","",OFFSET('Hygiene Data'!$I$13,0,10*ROW('Hygiene Data'!I193)))</f>
        <v/>
      </c>
    </row>
    <row r="200" spans="1:136" x14ac:dyDescent="0.25">
      <c r="A200" s="479" t="str">
        <f ca="1">+IF(OFFSET('Water Data'!$B$2,0,10*ROW('Water Data'!E194))="","",OFFSET('Water Data'!$B$2,0,10*ROW('Water Data'!E194)))</f>
        <v/>
      </c>
      <c r="B200" s="47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6" t="str">
        <f t="shared" ca="1" si="3"/>
        <v/>
      </c>
      <c r="D200" s="50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0" t="str">
        <f ca="1">+IF(OFFSET('Water Data'!$D$27,0,10*ROW('Water Data'!D194))="","",OFFSET('Water Data'!$D$27,0,10*ROW('Water Data'!D194)))</f>
        <v/>
      </c>
      <c r="BT200" s="370" t="str">
        <f ca="1">+IF(OFFSET('Water Data'!$D$28,0,10*ROW('Water Data'!D194))="","",OFFSET('Water Data'!$D$28,0,10*ROW('Water Data'!D194)))</f>
        <v/>
      </c>
      <c r="BU200" s="370" t="str">
        <f ca="1">+IF(OFFSET('Water Data'!$D$29,0,10*ROW('Water Data'!D194))="","",OFFSET('Water Data'!$D$29,0,10*ROW('Water Data'!D194)))</f>
        <v/>
      </c>
      <c r="BV200" s="370" t="str">
        <f ca="1">+IF(OFFSET('Water Data'!$E$27,0,10*ROW('Water Data'!E194))="","",OFFSET('Water Data'!$E$27,0,10*ROW('Water Data'!E194)))</f>
        <v/>
      </c>
      <c r="BW200" s="370" t="str">
        <f ca="1">+IF(OFFSET('Water Data'!$E$28,0,10*ROW('Water Data'!E194))="","",OFFSET('Water Data'!$E$28,0,10*ROW('Water Data'!E194)))</f>
        <v/>
      </c>
      <c r="BX200" s="370" t="str">
        <f ca="1">+IF(OFFSET('Water Data'!$E$29,0,10*ROW('Water Data'!E194))="","",OFFSET('Water Data'!$E$29,0,10*ROW('Water Data'!E194)))</f>
        <v/>
      </c>
      <c r="BY200" s="370" t="str">
        <f ca="1">+IF(OFFSET('Water Data'!$F$27,0,10*ROW('Water Data'!F194))="","",OFFSET('Water Data'!$F$27,0,10*ROW('Water Data'!F194)))</f>
        <v/>
      </c>
      <c r="BZ200" s="370" t="str">
        <f ca="1">+IF(OFFSET('Water Data'!$F$28,0,10*ROW('Water Data'!F194))="","",OFFSET('Water Data'!$F$28,0,10*ROW('Water Data'!F194)))</f>
        <v/>
      </c>
      <c r="CA200" s="370" t="str">
        <f ca="1">+IF(OFFSET('Water Data'!$F$29,0,10*ROW('Water Data'!F194))="","",OFFSET('Water Data'!$F$29,0,10*ROW('Water Data'!F194)))</f>
        <v/>
      </c>
      <c r="CB200" s="370" t="str">
        <f ca="1">+IF(OFFSET('Water Data'!$G$27,0,10*ROW('Water Data'!G194))="","",OFFSET('Water Data'!$G$27,0,10*ROW('Water Data'!G194)))</f>
        <v/>
      </c>
      <c r="CC200" s="370" t="str">
        <f ca="1">+IF(OFFSET('Water Data'!$G$28,0,10*ROW('Water Data'!G194))="","",OFFSET('Water Data'!$G$28,0,10*ROW('Water Data'!G194)))</f>
        <v/>
      </c>
      <c r="CD200" s="370" t="str">
        <f ca="1">+IF(OFFSET('Water Data'!$G$29,0,10*ROW('Water Data'!G194))="","",OFFSET('Water Data'!$G$29,0,10*ROW('Water Data'!G194)))</f>
        <v/>
      </c>
      <c r="CE200" s="370" t="str">
        <f ca="1">+IF(OFFSET('Water Data'!$H$27,0,10*ROW('Water Data'!H194))="","",OFFSET('Water Data'!$H$27,0,10*ROW('Water Data'!H194)))</f>
        <v/>
      </c>
      <c r="CF200" s="370" t="str">
        <f ca="1">+IF(OFFSET('Water Data'!$H$28,0,10*ROW('Water Data'!H194))="","",OFFSET('Water Data'!$H$28,0,10*ROW('Water Data'!H194)))</f>
        <v/>
      </c>
      <c r="CG200" s="370" t="str">
        <f ca="1">+IF(OFFSET('Water Data'!$H$29,0,10*ROW('Water Data'!H194))="","",OFFSET('Water Data'!$H$29,0,10*ROW('Water Data'!H194)))</f>
        <v/>
      </c>
      <c r="CH200" s="370" t="str">
        <f ca="1">+IF(OFFSET('Water Data'!$I$27,0,10*ROW('Water Data'!I194))="","",OFFSET('Water Data'!$I$27,0,10*ROW('Water Data'!I194)))</f>
        <v/>
      </c>
      <c r="CI200" s="370" t="str">
        <f ca="1">+IF(OFFSET('Water Data'!$I$28,0,10*ROW('Water Data'!I194))="","",OFFSET('Water Data'!$I$28,0,10*ROW('Water Data'!I194)))</f>
        <v/>
      </c>
      <c r="CJ200" s="370" t="str">
        <f ca="1">+IF(OFFSET('Water Data'!$I$29,0,10*ROW('Water Data'!I194))="","",OFFSET('Water Data'!$I$29,0,10*ROW('Water Data'!I194)))</f>
        <v/>
      </c>
      <c r="CK200" s="370" t="str">
        <f ca="1">+IF(OFFSET('Sanitation Data'!$D$28,0,10*ROW('Sanitation Data'!D194))="","",OFFSET('Sanitation Data'!$D$28,0,10*ROW('Sanitation Data'!D194)))</f>
        <v/>
      </c>
      <c r="CL200" s="370" t="str">
        <f ca="1">+IF(OFFSET('Sanitation Data'!$D$29,0,10*ROW('Sanitation Data'!D194))="","",OFFSET('Sanitation Data'!$D$29,0,10*ROW('Sanitation Data'!D194)))</f>
        <v/>
      </c>
      <c r="CM200" s="370" t="str">
        <f ca="1">+IF(OFFSET('Sanitation Data'!$D$30,0,10*ROW('Sanitation Data'!D194))="","",OFFSET('Sanitation Data'!$D$30,0,10*ROW('Sanitation Data'!D194)))</f>
        <v/>
      </c>
      <c r="CN200" s="370" t="str">
        <f ca="1">+IF(OFFSET('Sanitation Data'!$D$31,0,10*ROW('Sanitation Data'!D194))="","",OFFSET('Sanitation Data'!$D$31,0,10*ROW('Sanitation Data'!D194)))</f>
        <v/>
      </c>
      <c r="CO200" s="370" t="str">
        <f ca="1">+IF(OFFSET('Sanitation Data'!$D$32,0,10*ROW('Sanitation Data'!D194))="","",OFFSET('Sanitation Data'!$D$32,0,10*ROW('Sanitation Data'!D194)))</f>
        <v/>
      </c>
      <c r="CP200" s="370" t="str">
        <f ca="1">+IF(OFFSET('Sanitation Data'!$E$28,0,10*ROW('Sanitation Data'!E194))="","",OFFSET('Sanitation Data'!$E$28,0,10*ROW('Sanitation Data'!E194)))</f>
        <v/>
      </c>
      <c r="CQ200" s="370" t="str">
        <f ca="1">+IF(OFFSET('Sanitation Data'!$E$29,0,10*ROW('Sanitation Data'!E194))="","",OFFSET('Sanitation Data'!$E$29,0,10*ROW('Sanitation Data'!E194)))</f>
        <v/>
      </c>
      <c r="CR200" s="370" t="str">
        <f ca="1">+IF(OFFSET('Sanitation Data'!$E$30,0,10*ROW('Sanitation Data'!E194))="","",OFFSET('Sanitation Data'!$E$30,0,10*ROW('Sanitation Data'!E194)))</f>
        <v/>
      </c>
      <c r="CS200" s="370" t="str">
        <f ca="1">+IF(OFFSET('Sanitation Data'!$E$31,0,10*ROW('Sanitation Data'!E194))="","",OFFSET('Sanitation Data'!$E$31,0,10*ROW('Sanitation Data'!E194)))</f>
        <v/>
      </c>
      <c r="CT200" s="370" t="str">
        <f ca="1">+IF(OFFSET('Sanitation Data'!$E$32,0,10*ROW('Sanitation Data'!E194))="","",OFFSET('Sanitation Data'!$E$32,0,10*ROW('Sanitation Data'!E194)))</f>
        <v/>
      </c>
      <c r="CU200" s="370" t="str">
        <f ca="1">+IF(OFFSET('Sanitation Data'!$F$28,0,10*ROW('Sanitation Data'!F194))="","",OFFSET('Sanitation Data'!$F$28,0,10*ROW('Sanitation Data'!F194)))</f>
        <v/>
      </c>
      <c r="CV200" s="370" t="str">
        <f ca="1">+IF(OFFSET('Sanitation Data'!$F$29,0,10*ROW('Sanitation Data'!F194))="","",OFFSET('Sanitation Data'!$F$29,0,10*ROW('Sanitation Data'!F194)))</f>
        <v/>
      </c>
      <c r="CW200" s="370" t="str">
        <f ca="1">+IF(OFFSET('Sanitation Data'!$F$30,0,10*ROW('Sanitation Data'!F194))="","",OFFSET('Sanitation Data'!$F$30,0,10*ROW('Sanitation Data'!F194)))</f>
        <v/>
      </c>
      <c r="CX200" s="370" t="str">
        <f ca="1">+IF(OFFSET('Sanitation Data'!$F$31,0,10*ROW('Sanitation Data'!F194))="","",OFFSET('Sanitation Data'!$F$31,0,10*ROW('Sanitation Data'!F194)))</f>
        <v/>
      </c>
      <c r="CY200" s="370" t="str">
        <f ca="1">+IF(OFFSET('Sanitation Data'!$F$32,0,10*ROW('Sanitation Data'!F194))="","",OFFSET('Sanitation Data'!$F$32,0,10*ROW('Sanitation Data'!F194)))</f>
        <v/>
      </c>
      <c r="CZ200" s="370" t="str">
        <f ca="1">+IF(OFFSET('Sanitation Data'!$G$28,0,10*ROW('Sanitation Data'!G194))="","",OFFSET('Sanitation Data'!$G$28,0,10*ROW('Sanitation Data'!G194)))</f>
        <v/>
      </c>
      <c r="DA200" s="370" t="str">
        <f ca="1">+IF(OFFSET('Sanitation Data'!$G$29,0,10*ROW('Sanitation Data'!G194))="","",OFFSET('Sanitation Data'!$G$29,0,10*ROW('Sanitation Data'!G194)))</f>
        <v/>
      </c>
      <c r="DB200" s="370" t="str">
        <f ca="1">+IF(OFFSET('Sanitation Data'!$G$30,0,10*ROW('Sanitation Data'!G194))="","",OFFSET('Sanitation Data'!$G$30,0,10*ROW('Sanitation Data'!G194)))</f>
        <v/>
      </c>
      <c r="DC200" s="370" t="str">
        <f ca="1">+IF(OFFSET('Sanitation Data'!$G$31,0,10*ROW('Sanitation Data'!G194))="","",OFFSET('Sanitation Data'!$G$31,0,10*ROW('Sanitation Data'!G194)))</f>
        <v/>
      </c>
      <c r="DD200" s="370" t="str">
        <f ca="1">+IF(OFFSET('Sanitation Data'!$G$32,0,10*ROW('Sanitation Data'!G194))="","",OFFSET('Sanitation Data'!$G$32,0,10*ROW('Sanitation Data'!G194)))</f>
        <v/>
      </c>
      <c r="DE200" s="370" t="str">
        <f ca="1">+IF(OFFSET('Sanitation Data'!$H$28,0,10*ROW('Sanitation Data'!H194))="","",OFFSET('Sanitation Data'!$H$28,0,10*ROW('Sanitation Data'!H194)))</f>
        <v/>
      </c>
      <c r="DF200" s="370" t="str">
        <f ca="1">+IF(OFFSET('Sanitation Data'!$H$29,0,10*ROW('Sanitation Data'!H194))="","",OFFSET('Sanitation Data'!$H$29,0,10*ROW('Sanitation Data'!H194)))</f>
        <v/>
      </c>
      <c r="DG200" s="370" t="str">
        <f ca="1">+IF(OFFSET('Sanitation Data'!$H$30,0,10*ROW('Sanitation Data'!H194))="","",OFFSET('Sanitation Data'!$H$30,0,10*ROW('Sanitation Data'!H194)))</f>
        <v/>
      </c>
      <c r="DH200" s="370" t="str">
        <f ca="1">+IF(OFFSET('Sanitation Data'!$H$31,0,10*ROW('Sanitation Data'!H194))="","",OFFSET('Sanitation Data'!$H$31,0,10*ROW('Sanitation Data'!H194)))</f>
        <v/>
      </c>
      <c r="DI200" s="370" t="str">
        <f ca="1">+IF(OFFSET('Sanitation Data'!$H$32,0,10*ROW('Sanitation Data'!H194))="","",OFFSET('Sanitation Data'!$H$32,0,10*ROW('Sanitation Data'!H194)))</f>
        <v/>
      </c>
      <c r="DJ200" s="370" t="str">
        <f ca="1">+IF(OFFSET('Sanitation Data'!$I$28,0,10*ROW('Sanitation Data'!I194))="","",OFFSET('Sanitation Data'!$I$28,0,10*ROW('Sanitation Data'!I194)))</f>
        <v/>
      </c>
      <c r="DK200" s="370" t="str">
        <f ca="1">+IF(OFFSET('Sanitation Data'!$I$29,0,10*ROW('Sanitation Data'!I194))="","",OFFSET('Sanitation Data'!$I$29,0,10*ROW('Sanitation Data'!I194)))</f>
        <v/>
      </c>
      <c r="DL200" s="370" t="str">
        <f ca="1">+IF(OFFSET('Sanitation Data'!$I$30,0,10*ROW('Sanitation Data'!I194))="","",OFFSET('Sanitation Data'!$I$30,0,10*ROW('Sanitation Data'!I194)))</f>
        <v/>
      </c>
      <c r="DM200" s="370" t="str">
        <f ca="1">+IF(OFFSET('Sanitation Data'!$I$31,0,10*ROW('Sanitation Data'!I194))="","",OFFSET('Sanitation Data'!$I$31,0,10*ROW('Sanitation Data'!I194)))</f>
        <v/>
      </c>
      <c r="DN200" s="370" t="str">
        <f ca="1">+IF(OFFSET('Sanitation Data'!$I$32,0,10*ROW('Sanitation Data'!I194))="","",OFFSET('Sanitation Data'!$I$32,0,10*ROW('Sanitation Data'!I194)))</f>
        <v/>
      </c>
      <c r="DO200" s="370" t="str">
        <f ca="1">+IF(OFFSET('Hygiene Data'!$D$11,0,10*ROW('Hygiene Data'!D194))="","",OFFSET('Hygiene Data'!$D$11,0,10*ROW('Hygiene Data'!D194)))</f>
        <v/>
      </c>
      <c r="DP200" s="370" t="str">
        <f ca="1">+IF(OFFSET('Hygiene Data'!$D$12,0,10*ROW('Hygiene Data'!D194))="","",OFFSET('Hygiene Data'!$D$12,0,10*ROW('Hygiene Data'!D194)))</f>
        <v/>
      </c>
      <c r="DQ200" s="370" t="str">
        <f ca="1">+IF(OFFSET('Hygiene Data'!$D$13,0,10*ROW('Hygiene Data'!D194))="","",OFFSET('Hygiene Data'!$D$13,0,10*ROW('Hygiene Data'!D194)))</f>
        <v/>
      </c>
      <c r="DR200" s="370" t="str">
        <f ca="1">+IF(OFFSET('Hygiene Data'!$E$11,0,10*ROW('Hygiene Data'!E194))="","",OFFSET('Hygiene Data'!$E$11,0,10*ROW('Hygiene Data'!E194)))</f>
        <v/>
      </c>
      <c r="DS200" s="370" t="str">
        <f ca="1">+IF(OFFSET('Hygiene Data'!$E$12,0,10*ROW('Hygiene Data'!E194))="","",OFFSET('Hygiene Data'!$E$12,0,10*ROW('Hygiene Data'!E194)))</f>
        <v/>
      </c>
      <c r="DT200" s="370" t="str">
        <f ca="1">+IF(OFFSET('Hygiene Data'!$E$13,0,10*ROW('Hygiene Data'!E194))="","",OFFSET('Hygiene Data'!$E$13,0,10*ROW('Hygiene Data'!E194)))</f>
        <v/>
      </c>
      <c r="DU200" s="370" t="str">
        <f ca="1">+IF(OFFSET('Hygiene Data'!$F$11,0,10*ROW('Hygiene Data'!F194))="","",OFFSET('Hygiene Data'!$F$11,0,10*ROW('Hygiene Data'!F194)))</f>
        <v/>
      </c>
      <c r="DV200" s="370" t="str">
        <f ca="1">+IF(OFFSET('Hygiene Data'!$F$12,0,10*ROW('Hygiene Data'!F194))="","",OFFSET('Hygiene Data'!$F$12,0,10*ROW('Hygiene Data'!F194)))</f>
        <v/>
      </c>
      <c r="DW200" s="370" t="str">
        <f ca="1">+IF(OFFSET('Hygiene Data'!$F$13,0,10*ROW('Hygiene Data'!F194))="","",OFFSET('Hygiene Data'!$F$13,0,10*ROW('Hygiene Data'!F194)))</f>
        <v/>
      </c>
      <c r="DX200" s="370" t="str">
        <f ca="1">+IF(OFFSET('Hygiene Data'!$G$11,0,10*ROW('Hygiene Data'!G194))="","",OFFSET('Hygiene Data'!$G$11,0,10*ROW('Hygiene Data'!G194)))</f>
        <v/>
      </c>
      <c r="DY200" s="370" t="str">
        <f ca="1">+IF(OFFSET('Hygiene Data'!$G$12,0,10*ROW('Hygiene Data'!G194))="","",OFFSET('Hygiene Data'!$G$12,0,10*ROW('Hygiene Data'!G194)))</f>
        <v/>
      </c>
      <c r="DZ200" s="370" t="str">
        <f ca="1">+IF(OFFSET('Hygiene Data'!$G$13,0,10*ROW('Hygiene Data'!G194))="","",OFFSET('Hygiene Data'!$G$13,0,10*ROW('Hygiene Data'!G194)))</f>
        <v/>
      </c>
      <c r="EA200" s="370" t="str">
        <f ca="1">+IF(OFFSET('Hygiene Data'!$H$11,0,10*ROW('Hygiene Data'!H194))="","",OFFSET('Hygiene Data'!$H$11,0,10*ROW('Hygiene Data'!H194)))</f>
        <v/>
      </c>
      <c r="EB200" s="370" t="str">
        <f ca="1">+IF(OFFSET('Hygiene Data'!$H$12,0,10*ROW('Hygiene Data'!H194))="","",OFFSET('Hygiene Data'!$H$12,0,10*ROW('Hygiene Data'!H194)))</f>
        <v/>
      </c>
      <c r="EC200" s="370" t="str">
        <f ca="1">+IF(OFFSET('Hygiene Data'!$H$13,0,10*ROW('Hygiene Data'!H194))="","",OFFSET('Hygiene Data'!$H$13,0,10*ROW('Hygiene Data'!H194)))</f>
        <v/>
      </c>
      <c r="ED200" s="370" t="str">
        <f ca="1">+IF(OFFSET('Hygiene Data'!$I$11,0,10*ROW('Hygiene Data'!I194))="","",OFFSET('Hygiene Data'!$I$11,0,10*ROW('Hygiene Data'!I194)))</f>
        <v/>
      </c>
      <c r="EE200" s="370" t="str">
        <f ca="1">+IF(OFFSET('Hygiene Data'!$I$12,0,10*ROW('Hygiene Data'!I194))="","",OFFSET('Hygiene Data'!$I$12,0,10*ROW('Hygiene Data'!I194)))</f>
        <v/>
      </c>
      <c r="EF200" s="370" t="str">
        <f ca="1">+IF(OFFSET('Hygiene Data'!$I$13,0,10*ROW('Hygiene Data'!I194))="","",OFFSET('Hygiene Data'!$I$13,0,10*ROW('Hygiene Data'!I194)))</f>
        <v/>
      </c>
    </row>
    <row r="201" spans="1:136" x14ac:dyDescent="0.25">
      <c r="A201" s="479" t="str">
        <f ca="1">+IF(OFFSET('Water Data'!$B$2,0,10*ROW('Water Data'!E195))="","",OFFSET('Water Data'!$B$2,0,10*ROW('Water Data'!E195)))</f>
        <v/>
      </c>
      <c r="B201" s="47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6" t="str">
        <f t="shared" ca="1" si="3"/>
        <v/>
      </c>
      <c r="D201" s="50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0" t="str">
        <f ca="1">+IF(OFFSET('Water Data'!$D$27,0,10*ROW('Water Data'!D195))="","",OFFSET('Water Data'!$D$27,0,10*ROW('Water Data'!D195)))</f>
        <v/>
      </c>
      <c r="BT201" s="370" t="str">
        <f ca="1">+IF(OFFSET('Water Data'!$D$28,0,10*ROW('Water Data'!D195))="","",OFFSET('Water Data'!$D$28,0,10*ROW('Water Data'!D195)))</f>
        <v/>
      </c>
      <c r="BU201" s="370" t="str">
        <f ca="1">+IF(OFFSET('Water Data'!$D$29,0,10*ROW('Water Data'!D195))="","",OFFSET('Water Data'!$D$29,0,10*ROW('Water Data'!D195)))</f>
        <v/>
      </c>
      <c r="BV201" s="370" t="str">
        <f ca="1">+IF(OFFSET('Water Data'!$E$27,0,10*ROW('Water Data'!E195))="","",OFFSET('Water Data'!$E$27,0,10*ROW('Water Data'!E195)))</f>
        <v/>
      </c>
      <c r="BW201" s="370" t="str">
        <f ca="1">+IF(OFFSET('Water Data'!$E$28,0,10*ROW('Water Data'!E195))="","",OFFSET('Water Data'!$E$28,0,10*ROW('Water Data'!E195)))</f>
        <v/>
      </c>
      <c r="BX201" s="370" t="str">
        <f ca="1">+IF(OFFSET('Water Data'!$E$29,0,10*ROW('Water Data'!E195))="","",OFFSET('Water Data'!$E$29,0,10*ROW('Water Data'!E195)))</f>
        <v/>
      </c>
      <c r="BY201" s="370" t="str">
        <f ca="1">+IF(OFFSET('Water Data'!$F$27,0,10*ROW('Water Data'!F195))="","",OFFSET('Water Data'!$F$27,0,10*ROW('Water Data'!F195)))</f>
        <v/>
      </c>
      <c r="BZ201" s="370" t="str">
        <f ca="1">+IF(OFFSET('Water Data'!$F$28,0,10*ROW('Water Data'!F195))="","",OFFSET('Water Data'!$F$28,0,10*ROW('Water Data'!F195)))</f>
        <v/>
      </c>
      <c r="CA201" s="370" t="str">
        <f ca="1">+IF(OFFSET('Water Data'!$F$29,0,10*ROW('Water Data'!F195))="","",OFFSET('Water Data'!$F$29,0,10*ROW('Water Data'!F195)))</f>
        <v/>
      </c>
      <c r="CB201" s="370" t="str">
        <f ca="1">+IF(OFFSET('Water Data'!$G$27,0,10*ROW('Water Data'!G195))="","",OFFSET('Water Data'!$G$27,0,10*ROW('Water Data'!G195)))</f>
        <v/>
      </c>
      <c r="CC201" s="370" t="str">
        <f ca="1">+IF(OFFSET('Water Data'!$G$28,0,10*ROW('Water Data'!G195))="","",OFFSET('Water Data'!$G$28,0,10*ROW('Water Data'!G195)))</f>
        <v/>
      </c>
      <c r="CD201" s="370" t="str">
        <f ca="1">+IF(OFFSET('Water Data'!$G$29,0,10*ROW('Water Data'!G195))="","",OFFSET('Water Data'!$G$29,0,10*ROW('Water Data'!G195)))</f>
        <v/>
      </c>
      <c r="CE201" s="370" t="str">
        <f ca="1">+IF(OFFSET('Water Data'!$H$27,0,10*ROW('Water Data'!H195))="","",OFFSET('Water Data'!$H$27,0,10*ROW('Water Data'!H195)))</f>
        <v/>
      </c>
      <c r="CF201" s="370" t="str">
        <f ca="1">+IF(OFFSET('Water Data'!$H$28,0,10*ROW('Water Data'!H195))="","",OFFSET('Water Data'!$H$28,0,10*ROW('Water Data'!H195)))</f>
        <v/>
      </c>
      <c r="CG201" s="370" t="str">
        <f ca="1">+IF(OFFSET('Water Data'!$H$29,0,10*ROW('Water Data'!H195))="","",OFFSET('Water Data'!$H$29,0,10*ROW('Water Data'!H195)))</f>
        <v/>
      </c>
      <c r="CH201" s="370" t="str">
        <f ca="1">+IF(OFFSET('Water Data'!$I$27,0,10*ROW('Water Data'!I195))="","",OFFSET('Water Data'!$I$27,0,10*ROW('Water Data'!I195)))</f>
        <v/>
      </c>
      <c r="CI201" s="370" t="str">
        <f ca="1">+IF(OFFSET('Water Data'!$I$28,0,10*ROW('Water Data'!I195))="","",OFFSET('Water Data'!$I$28,0,10*ROW('Water Data'!I195)))</f>
        <v/>
      </c>
      <c r="CJ201" s="370" t="str">
        <f ca="1">+IF(OFFSET('Water Data'!$I$29,0,10*ROW('Water Data'!I195))="","",OFFSET('Water Data'!$I$29,0,10*ROW('Water Data'!I195)))</f>
        <v/>
      </c>
      <c r="CK201" s="370" t="str">
        <f ca="1">+IF(OFFSET('Sanitation Data'!$D$28,0,10*ROW('Sanitation Data'!D195))="","",OFFSET('Sanitation Data'!$D$28,0,10*ROW('Sanitation Data'!D195)))</f>
        <v/>
      </c>
      <c r="CL201" s="370" t="str">
        <f ca="1">+IF(OFFSET('Sanitation Data'!$D$29,0,10*ROW('Sanitation Data'!D195))="","",OFFSET('Sanitation Data'!$D$29,0,10*ROW('Sanitation Data'!D195)))</f>
        <v/>
      </c>
      <c r="CM201" s="370" t="str">
        <f ca="1">+IF(OFFSET('Sanitation Data'!$D$30,0,10*ROW('Sanitation Data'!D195))="","",OFFSET('Sanitation Data'!$D$30,0,10*ROW('Sanitation Data'!D195)))</f>
        <v/>
      </c>
      <c r="CN201" s="370" t="str">
        <f ca="1">+IF(OFFSET('Sanitation Data'!$D$31,0,10*ROW('Sanitation Data'!D195))="","",OFFSET('Sanitation Data'!$D$31,0,10*ROW('Sanitation Data'!D195)))</f>
        <v/>
      </c>
      <c r="CO201" s="370" t="str">
        <f ca="1">+IF(OFFSET('Sanitation Data'!$D$32,0,10*ROW('Sanitation Data'!D195))="","",OFFSET('Sanitation Data'!$D$32,0,10*ROW('Sanitation Data'!D195)))</f>
        <v/>
      </c>
      <c r="CP201" s="370" t="str">
        <f ca="1">+IF(OFFSET('Sanitation Data'!$E$28,0,10*ROW('Sanitation Data'!E195))="","",OFFSET('Sanitation Data'!$E$28,0,10*ROW('Sanitation Data'!E195)))</f>
        <v/>
      </c>
      <c r="CQ201" s="370" t="str">
        <f ca="1">+IF(OFFSET('Sanitation Data'!$E$29,0,10*ROW('Sanitation Data'!E195))="","",OFFSET('Sanitation Data'!$E$29,0,10*ROW('Sanitation Data'!E195)))</f>
        <v/>
      </c>
      <c r="CR201" s="370" t="str">
        <f ca="1">+IF(OFFSET('Sanitation Data'!$E$30,0,10*ROW('Sanitation Data'!E195))="","",OFFSET('Sanitation Data'!$E$30,0,10*ROW('Sanitation Data'!E195)))</f>
        <v/>
      </c>
      <c r="CS201" s="370" t="str">
        <f ca="1">+IF(OFFSET('Sanitation Data'!$E$31,0,10*ROW('Sanitation Data'!E195))="","",OFFSET('Sanitation Data'!$E$31,0,10*ROW('Sanitation Data'!E195)))</f>
        <v/>
      </c>
      <c r="CT201" s="370" t="str">
        <f ca="1">+IF(OFFSET('Sanitation Data'!$E$32,0,10*ROW('Sanitation Data'!E195))="","",OFFSET('Sanitation Data'!$E$32,0,10*ROW('Sanitation Data'!E195)))</f>
        <v/>
      </c>
      <c r="CU201" s="370" t="str">
        <f ca="1">+IF(OFFSET('Sanitation Data'!$F$28,0,10*ROW('Sanitation Data'!F195))="","",OFFSET('Sanitation Data'!$F$28,0,10*ROW('Sanitation Data'!F195)))</f>
        <v/>
      </c>
      <c r="CV201" s="370" t="str">
        <f ca="1">+IF(OFFSET('Sanitation Data'!$F$29,0,10*ROW('Sanitation Data'!F195))="","",OFFSET('Sanitation Data'!$F$29,0,10*ROW('Sanitation Data'!F195)))</f>
        <v/>
      </c>
      <c r="CW201" s="370" t="str">
        <f ca="1">+IF(OFFSET('Sanitation Data'!$F$30,0,10*ROW('Sanitation Data'!F195))="","",OFFSET('Sanitation Data'!$F$30,0,10*ROW('Sanitation Data'!F195)))</f>
        <v/>
      </c>
      <c r="CX201" s="370" t="str">
        <f ca="1">+IF(OFFSET('Sanitation Data'!$F$31,0,10*ROW('Sanitation Data'!F195))="","",OFFSET('Sanitation Data'!$F$31,0,10*ROW('Sanitation Data'!F195)))</f>
        <v/>
      </c>
      <c r="CY201" s="370" t="str">
        <f ca="1">+IF(OFFSET('Sanitation Data'!$F$32,0,10*ROW('Sanitation Data'!F195))="","",OFFSET('Sanitation Data'!$F$32,0,10*ROW('Sanitation Data'!F195)))</f>
        <v/>
      </c>
      <c r="CZ201" s="370" t="str">
        <f ca="1">+IF(OFFSET('Sanitation Data'!$G$28,0,10*ROW('Sanitation Data'!G195))="","",OFFSET('Sanitation Data'!$G$28,0,10*ROW('Sanitation Data'!G195)))</f>
        <v/>
      </c>
      <c r="DA201" s="370" t="str">
        <f ca="1">+IF(OFFSET('Sanitation Data'!$G$29,0,10*ROW('Sanitation Data'!G195))="","",OFFSET('Sanitation Data'!$G$29,0,10*ROW('Sanitation Data'!G195)))</f>
        <v/>
      </c>
      <c r="DB201" s="370" t="str">
        <f ca="1">+IF(OFFSET('Sanitation Data'!$G$30,0,10*ROW('Sanitation Data'!G195))="","",OFFSET('Sanitation Data'!$G$30,0,10*ROW('Sanitation Data'!G195)))</f>
        <v/>
      </c>
      <c r="DC201" s="370" t="str">
        <f ca="1">+IF(OFFSET('Sanitation Data'!$G$31,0,10*ROW('Sanitation Data'!G195))="","",OFFSET('Sanitation Data'!$G$31,0,10*ROW('Sanitation Data'!G195)))</f>
        <v/>
      </c>
      <c r="DD201" s="370" t="str">
        <f ca="1">+IF(OFFSET('Sanitation Data'!$G$32,0,10*ROW('Sanitation Data'!G195))="","",OFFSET('Sanitation Data'!$G$32,0,10*ROW('Sanitation Data'!G195)))</f>
        <v/>
      </c>
      <c r="DE201" s="370" t="str">
        <f ca="1">+IF(OFFSET('Sanitation Data'!$H$28,0,10*ROW('Sanitation Data'!H195))="","",OFFSET('Sanitation Data'!$H$28,0,10*ROW('Sanitation Data'!H195)))</f>
        <v/>
      </c>
      <c r="DF201" s="370" t="str">
        <f ca="1">+IF(OFFSET('Sanitation Data'!$H$29,0,10*ROW('Sanitation Data'!H195))="","",OFFSET('Sanitation Data'!$H$29,0,10*ROW('Sanitation Data'!H195)))</f>
        <v/>
      </c>
      <c r="DG201" s="370" t="str">
        <f ca="1">+IF(OFFSET('Sanitation Data'!$H$30,0,10*ROW('Sanitation Data'!H195))="","",OFFSET('Sanitation Data'!$H$30,0,10*ROW('Sanitation Data'!H195)))</f>
        <v/>
      </c>
      <c r="DH201" s="370" t="str">
        <f ca="1">+IF(OFFSET('Sanitation Data'!$H$31,0,10*ROW('Sanitation Data'!H195))="","",OFFSET('Sanitation Data'!$H$31,0,10*ROW('Sanitation Data'!H195)))</f>
        <v/>
      </c>
      <c r="DI201" s="370" t="str">
        <f ca="1">+IF(OFFSET('Sanitation Data'!$H$32,0,10*ROW('Sanitation Data'!H195))="","",OFFSET('Sanitation Data'!$H$32,0,10*ROW('Sanitation Data'!H195)))</f>
        <v/>
      </c>
      <c r="DJ201" s="370" t="str">
        <f ca="1">+IF(OFFSET('Sanitation Data'!$I$28,0,10*ROW('Sanitation Data'!I195))="","",OFFSET('Sanitation Data'!$I$28,0,10*ROW('Sanitation Data'!I195)))</f>
        <v/>
      </c>
      <c r="DK201" s="370" t="str">
        <f ca="1">+IF(OFFSET('Sanitation Data'!$I$29,0,10*ROW('Sanitation Data'!I195))="","",OFFSET('Sanitation Data'!$I$29,0,10*ROW('Sanitation Data'!I195)))</f>
        <v/>
      </c>
      <c r="DL201" s="370" t="str">
        <f ca="1">+IF(OFFSET('Sanitation Data'!$I$30,0,10*ROW('Sanitation Data'!I195))="","",OFFSET('Sanitation Data'!$I$30,0,10*ROW('Sanitation Data'!I195)))</f>
        <v/>
      </c>
      <c r="DM201" s="370" t="str">
        <f ca="1">+IF(OFFSET('Sanitation Data'!$I$31,0,10*ROW('Sanitation Data'!I195))="","",OFFSET('Sanitation Data'!$I$31,0,10*ROW('Sanitation Data'!I195)))</f>
        <v/>
      </c>
      <c r="DN201" s="370" t="str">
        <f ca="1">+IF(OFFSET('Sanitation Data'!$I$32,0,10*ROW('Sanitation Data'!I195))="","",OFFSET('Sanitation Data'!$I$32,0,10*ROW('Sanitation Data'!I195)))</f>
        <v/>
      </c>
      <c r="DO201" s="370" t="str">
        <f ca="1">+IF(OFFSET('Hygiene Data'!$D$11,0,10*ROW('Hygiene Data'!D195))="","",OFFSET('Hygiene Data'!$D$11,0,10*ROW('Hygiene Data'!D195)))</f>
        <v/>
      </c>
      <c r="DP201" s="370" t="str">
        <f ca="1">+IF(OFFSET('Hygiene Data'!$D$12,0,10*ROW('Hygiene Data'!D195))="","",OFFSET('Hygiene Data'!$D$12,0,10*ROW('Hygiene Data'!D195)))</f>
        <v/>
      </c>
      <c r="DQ201" s="370" t="str">
        <f ca="1">+IF(OFFSET('Hygiene Data'!$D$13,0,10*ROW('Hygiene Data'!D195))="","",OFFSET('Hygiene Data'!$D$13,0,10*ROW('Hygiene Data'!D195)))</f>
        <v/>
      </c>
      <c r="DR201" s="370" t="str">
        <f ca="1">+IF(OFFSET('Hygiene Data'!$E$11,0,10*ROW('Hygiene Data'!E195))="","",OFFSET('Hygiene Data'!$E$11,0,10*ROW('Hygiene Data'!E195)))</f>
        <v/>
      </c>
      <c r="DS201" s="370" t="str">
        <f ca="1">+IF(OFFSET('Hygiene Data'!$E$12,0,10*ROW('Hygiene Data'!E195))="","",OFFSET('Hygiene Data'!$E$12,0,10*ROW('Hygiene Data'!E195)))</f>
        <v/>
      </c>
      <c r="DT201" s="370" t="str">
        <f ca="1">+IF(OFFSET('Hygiene Data'!$E$13,0,10*ROW('Hygiene Data'!E195))="","",OFFSET('Hygiene Data'!$E$13,0,10*ROW('Hygiene Data'!E195)))</f>
        <v/>
      </c>
      <c r="DU201" s="370" t="str">
        <f ca="1">+IF(OFFSET('Hygiene Data'!$F$11,0,10*ROW('Hygiene Data'!F195))="","",OFFSET('Hygiene Data'!$F$11,0,10*ROW('Hygiene Data'!F195)))</f>
        <v/>
      </c>
      <c r="DV201" s="370" t="str">
        <f ca="1">+IF(OFFSET('Hygiene Data'!$F$12,0,10*ROW('Hygiene Data'!F195))="","",OFFSET('Hygiene Data'!$F$12,0,10*ROW('Hygiene Data'!F195)))</f>
        <v/>
      </c>
      <c r="DW201" s="370" t="str">
        <f ca="1">+IF(OFFSET('Hygiene Data'!$F$13,0,10*ROW('Hygiene Data'!F195))="","",OFFSET('Hygiene Data'!$F$13,0,10*ROW('Hygiene Data'!F195)))</f>
        <v/>
      </c>
      <c r="DX201" s="370" t="str">
        <f ca="1">+IF(OFFSET('Hygiene Data'!$G$11,0,10*ROW('Hygiene Data'!G195))="","",OFFSET('Hygiene Data'!$G$11,0,10*ROW('Hygiene Data'!G195)))</f>
        <v/>
      </c>
      <c r="DY201" s="370" t="str">
        <f ca="1">+IF(OFFSET('Hygiene Data'!$G$12,0,10*ROW('Hygiene Data'!G195))="","",OFFSET('Hygiene Data'!$G$12,0,10*ROW('Hygiene Data'!G195)))</f>
        <v/>
      </c>
      <c r="DZ201" s="370" t="str">
        <f ca="1">+IF(OFFSET('Hygiene Data'!$G$13,0,10*ROW('Hygiene Data'!G195))="","",OFFSET('Hygiene Data'!$G$13,0,10*ROW('Hygiene Data'!G195)))</f>
        <v/>
      </c>
      <c r="EA201" s="370" t="str">
        <f ca="1">+IF(OFFSET('Hygiene Data'!$H$11,0,10*ROW('Hygiene Data'!H195))="","",OFFSET('Hygiene Data'!$H$11,0,10*ROW('Hygiene Data'!H195)))</f>
        <v/>
      </c>
      <c r="EB201" s="370" t="str">
        <f ca="1">+IF(OFFSET('Hygiene Data'!$H$12,0,10*ROW('Hygiene Data'!H195))="","",OFFSET('Hygiene Data'!$H$12,0,10*ROW('Hygiene Data'!H195)))</f>
        <v/>
      </c>
      <c r="EC201" s="370" t="str">
        <f ca="1">+IF(OFFSET('Hygiene Data'!$H$13,0,10*ROW('Hygiene Data'!H195))="","",OFFSET('Hygiene Data'!$H$13,0,10*ROW('Hygiene Data'!H195)))</f>
        <v/>
      </c>
      <c r="ED201" s="370" t="str">
        <f ca="1">+IF(OFFSET('Hygiene Data'!$I$11,0,10*ROW('Hygiene Data'!I195))="","",OFFSET('Hygiene Data'!$I$11,0,10*ROW('Hygiene Data'!I195)))</f>
        <v/>
      </c>
      <c r="EE201" s="370" t="str">
        <f ca="1">+IF(OFFSET('Hygiene Data'!$I$12,0,10*ROW('Hygiene Data'!I195))="","",OFFSET('Hygiene Data'!$I$12,0,10*ROW('Hygiene Data'!I195)))</f>
        <v/>
      </c>
      <c r="EF201" s="370" t="str">
        <f ca="1">+IF(OFFSET('Hygiene Data'!$I$13,0,10*ROW('Hygiene Data'!I195))="","",OFFSET('Hygiene Data'!$I$13,0,10*ROW('Hygiene Data'!I195)))</f>
        <v/>
      </c>
    </row>
    <row r="202" spans="1:136" x14ac:dyDescent="0.25">
      <c r="A202" s="479" t="str">
        <f ca="1">+IF(OFFSET('Water Data'!$B$2,0,10*ROW('Water Data'!E196))="","",OFFSET('Water Data'!$B$2,0,10*ROW('Water Data'!E196)))</f>
        <v/>
      </c>
      <c r="B202" s="47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6" t="str">
        <f t="shared" ca="1" si="3"/>
        <v/>
      </c>
      <c r="D202" s="50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0" t="str">
        <f ca="1">+IF(OFFSET('Water Data'!$D$27,0,10*ROW('Water Data'!D196))="","",OFFSET('Water Data'!$D$27,0,10*ROW('Water Data'!D196)))</f>
        <v/>
      </c>
      <c r="BT202" s="370" t="str">
        <f ca="1">+IF(OFFSET('Water Data'!$D$28,0,10*ROW('Water Data'!D196))="","",OFFSET('Water Data'!$D$28,0,10*ROW('Water Data'!D196)))</f>
        <v/>
      </c>
      <c r="BU202" s="370" t="str">
        <f ca="1">+IF(OFFSET('Water Data'!$D$29,0,10*ROW('Water Data'!D196))="","",OFFSET('Water Data'!$D$29,0,10*ROW('Water Data'!D196)))</f>
        <v/>
      </c>
      <c r="BV202" s="370" t="str">
        <f ca="1">+IF(OFFSET('Water Data'!$E$27,0,10*ROW('Water Data'!E196))="","",OFFSET('Water Data'!$E$27,0,10*ROW('Water Data'!E196)))</f>
        <v/>
      </c>
      <c r="BW202" s="370" t="str">
        <f ca="1">+IF(OFFSET('Water Data'!$E$28,0,10*ROW('Water Data'!E196))="","",OFFSET('Water Data'!$E$28,0,10*ROW('Water Data'!E196)))</f>
        <v/>
      </c>
      <c r="BX202" s="370" t="str">
        <f ca="1">+IF(OFFSET('Water Data'!$E$29,0,10*ROW('Water Data'!E196))="","",OFFSET('Water Data'!$E$29,0,10*ROW('Water Data'!E196)))</f>
        <v/>
      </c>
      <c r="BY202" s="370" t="str">
        <f ca="1">+IF(OFFSET('Water Data'!$F$27,0,10*ROW('Water Data'!F196))="","",OFFSET('Water Data'!$F$27,0,10*ROW('Water Data'!F196)))</f>
        <v/>
      </c>
      <c r="BZ202" s="370" t="str">
        <f ca="1">+IF(OFFSET('Water Data'!$F$28,0,10*ROW('Water Data'!F196))="","",OFFSET('Water Data'!$F$28,0,10*ROW('Water Data'!F196)))</f>
        <v/>
      </c>
      <c r="CA202" s="370" t="str">
        <f ca="1">+IF(OFFSET('Water Data'!$F$29,0,10*ROW('Water Data'!F196))="","",OFFSET('Water Data'!$F$29,0,10*ROW('Water Data'!F196)))</f>
        <v/>
      </c>
      <c r="CB202" s="370" t="str">
        <f ca="1">+IF(OFFSET('Water Data'!$G$27,0,10*ROW('Water Data'!G196))="","",OFFSET('Water Data'!$G$27,0,10*ROW('Water Data'!G196)))</f>
        <v/>
      </c>
      <c r="CC202" s="370" t="str">
        <f ca="1">+IF(OFFSET('Water Data'!$G$28,0,10*ROW('Water Data'!G196))="","",OFFSET('Water Data'!$G$28,0,10*ROW('Water Data'!G196)))</f>
        <v/>
      </c>
      <c r="CD202" s="370" t="str">
        <f ca="1">+IF(OFFSET('Water Data'!$G$29,0,10*ROW('Water Data'!G196))="","",OFFSET('Water Data'!$G$29,0,10*ROW('Water Data'!G196)))</f>
        <v/>
      </c>
      <c r="CE202" s="370" t="str">
        <f ca="1">+IF(OFFSET('Water Data'!$H$27,0,10*ROW('Water Data'!H196))="","",OFFSET('Water Data'!$H$27,0,10*ROW('Water Data'!H196)))</f>
        <v/>
      </c>
      <c r="CF202" s="370" t="str">
        <f ca="1">+IF(OFFSET('Water Data'!$H$28,0,10*ROW('Water Data'!H196))="","",OFFSET('Water Data'!$H$28,0,10*ROW('Water Data'!H196)))</f>
        <v/>
      </c>
      <c r="CG202" s="370" t="str">
        <f ca="1">+IF(OFFSET('Water Data'!$H$29,0,10*ROW('Water Data'!H196))="","",OFFSET('Water Data'!$H$29,0,10*ROW('Water Data'!H196)))</f>
        <v/>
      </c>
      <c r="CH202" s="370" t="str">
        <f ca="1">+IF(OFFSET('Water Data'!$I$27,0,10*ROW('Water Data'!I196))="","",OFFSET('Water Data'!$I$27,0,10*ROW('Water Data'!I196)))</f>
        <v/>
      </c>
      <c r="CI202" s="370" t="str">
        <f ca="1">+IF(OFFSET('Water Data'!$I$28,0,10*ROW('Water Data'!I196))="","",OFFSET('Water Data'!$I$28,0,10*ROW('Water Data'!I196)))</f>
        <v/>
      </c>
      <c r="CJ202" s="370" t="str">
        <f ca="1">+IF(OFFSET('Water Data'!$I$29,0,10*ROW('Water Data'!I196))="","",OFFSET('Water Data'!$I$29,0,10*ROW('Water Data'!I196)))</f>
        <v/>
      </c>
      <c r="CK202" s="370" t="str">
        <f ca="1">+IF(OFFSET('Sanitation Data'!$D$28,0,10*ROW('Sanitation Data'!D196))="","",OFFSET('Sanitation Data'!$D$28,0,10*ROW('Sanitation Data'!D196)))</f>
        <v/>
      </c>
      <c r="CL202" s="370" t="str">
        <f ca="1">+IF(OFFSET('Sanitation Data'!$D$29,0,10*ROW('Sanitation Data'!D196))="","",OFFSET('Sanitation Data'!$D$29,0,10*ROW('Sanitation Data'!D196)))</f>
        <v/>
      </c>
      <c r="CM202" s="370" t="str">
        <f ca="1">+IF(OFFSET('Sanitation Data'!$D$30,0,10*ROW('Sanitation Data'!D196))="","",OFFSET('Sanitation Data'!$D$30,0,10*ROW('Sanitation Data'!D196)))</f>
        <v/>
      </c>
      <c r="CN202" s="370" t="str">
        <f ca="1">+IF(OFFSET('Sanitation Data'!$D$31,0,10*ROW('Sanitation Data'!D196))="","",OFFSET('Sanitation Data'!$D$31,0,10*ROW('Sanitation Data'!D196)))</f>
        <v/>
      </c>
      <c r="CO202" s="370" t="str">
        <f ca="1">+IF(OFFSET('Sanitation Data'!$D$32,0,10*ROW('Sanitation Data'!D196))="","",OFFSET('Sanitation Data'!$D$32,0,10*ROW('Sanitation Data'!D196)))</f>
        <v/>
      </c>
      <c r="CP202" s="370" t="str">
        <f ca="1">+IF(OFFSET('Sanitation Data'!$E$28,0,10*ROW('Sanitation Data'!E196))="","",OFFSET('Sanitation Data'!$E$28,0,10*ROW('Sanitation Data'!E196)))</f>
        <v/>
      </c>
      <c r="CQ202" s="370" t="str">
        <f ca="1">+IF(OFFSET('Sanitation Data'!$E$29,0,10*ROW('Sanitation Data'!E196))="","",OFFSET('Sanitation Data'!$E$29,0,10*ROW('Sanitation Data'!E196)))</f>
        <v/>
      </c>
      <c r="CR202" s="370" t="str">
        <f ca="1">+IF(OFFSET('Sanitation Data'!$E$30,0,10*ROW('Sanitation Data'!E196))="","",OFFSET('Sanitation Data'!$E$30,0,10*ROW('Sanitation Data'!E196)))</f>
        <v/>
      </c>
      <c r="CS202" s="370" t="str">
        <f ca="1">+IF(OFFSET('Sanitation Data'!$E$31,0,10*ROW('Sanitation Data'!E196))="","",OFFSET('Sanitation Data'!$E$31,0,10*ROW('Sanitation Data'!E196)))</f>
        <v/>
      </c>
      <c r="CT202" s="370" t="str">
        <f ca="1">+IF(OFFSET('Sanitation Data'!$E$32,0,10*ROW('Sanitation Data'!E196))="","",OFFSET('Sanitation Data'!$E$32,0,10*ROW('Sanitation Data'!E196)))</f>
        <v/>
      </c>
      <c r="CU202" s="370" t="str">
        <f ca="1">+IF(OFFSET('Sanitation Data'!$F$28,0,10*ROW('Sanitation Data'!F196))="","",OFFSET('Sanitation Data'!$F$28,0,10*ROW('Sanitation Data'!F196)))</f>
        <v/>
      </c>
      <c r="CV202" s="370" t="str">
        <f ca="1">+IF(OFFSET('Sanitation Data'!$F$29,0,10*ROW('Sanitation Data'!F196))="","",OFFSET('Sanitation Data'!$F$29,0,10*ROW('Sanitation Data'!F196)))</f>
        <v/>
      </c>
      <c r="CW202" s="370" t="str">
        <f ca="1">+IF(OFFSET('Sanitation Data'!$F$30,0,10*ROW('Sanitation Data'!F196))="","",OFFSET('Sanitation Data'!$F$30,0,10*ROW('Sanitation Data'!F196)))</f>
        <v/>
      </c>
      <c r="CX202" s="370" t="str">
        <f ca="1">+IF(OFFSET('Sanitation Data'!$F$31,0,10*ROW('Sanitation Data'!F196))="","",OFFSET('Sanitation Data'!$F$31,0,10*ROW('Sanitation Data'!F196)))</f>
        <v/>
      </c>
      <c r="CY202" s="370" t="str">
        <f ca="1">+IF(OFFSET('Sanitation Data'!$F$32,0,10*ROW('Sanitation Data'!F196))="","",OFFSET('Sanitation Data'!$F$32,0,10*ROW('Sanitation Data'!F196)))</f>
        <v/>
      </c>
      <c r="CZ202" s="370" t="str">
        <f ca="1">+IF(OFFSET('Sanitation Data'!$G$28,0,10*ROW('Sanitation Data'!G196))="","",OFFSET('Sanitation Data'!$G$28,0,10*ROW('Sanitation Data'!G196)))</f>
        <v/>
      </c>
      <c r="DA202" s="370" t="str">
        <f ca="1">+IF(OFFSET('Sanitation Data'!$G$29,0,10*ROW('Sanitation Data'!G196))="","",OFFSET('Sanitation Data'!$G$29,0,10*ROW('Sanitation Data'!G196)))</f>
        <v/>
      </c>
      <c r="DB202" s="370" t="str">
        <f ca="1">+IF(OFFSET('Sanitation Data'!$G$30,0,10*ROW('Sanitation Data'!G196))="","",OFFSET('Sanitation Data'!$G$30,0,10*ROW('Sanitation Data'!G196)))</f>
        <v/>
      </c>
      <c r="DC202" s="370" t="str">
        <f ca="1">+IF(OFFSET('Sanitation Data'!$G$31,0,10*ROW('Sanitation Data'!G196))="","",OFFSET('Sanitation Data'!$G$31,0,10*ROW('Sanitation Data'!G196)))</f>
        <v/>
      </c>
      <c r="DD202" s="370" t="str">
        <f ca="1">+IF(OFFSET('Sanitation Data'!$G$32,0,10*ROW('Sanitation Data'!G196))="","",OFFSET('Sanitation Data'!$G$32,0,10*ROW('Sanitation Data'!G196)))</f>
        <v/>
      </c>
      <c r="DE202" s="370" t="str">
        <f ca="1">+IF(OFFSET('Sanitation Data'!$H$28,0,10*ROW('Sanitation Data'!H196))="","",OFFSET('Sanitation Data'!$H$28,0,10*ROW('Sanitation Data'!H196)))</f>
        <v/>
      </c>
      <c r="DF202" s="370" t="str">
        <f ca="1">+IF(OFFSET('Sanitation Data'!$H$29,0,10*ROW('Sanitation Data'!H196))="","",OFFSET('Sanitation Data'!$H$29,0,10*ROW('Sanitation Data'!H196)))</f>
        <v/>
      </c>
      <c r="DG202" s="370" t="str">
        <f ca="1">+IF(OFFSET('Sanitation Data'!$H$30,0,10*ROW('Sanitation Data'!H196))="","",OFFSET('Sanitation Data'!$H$30,0,10*ROW('Sanitation Data'!H196)))</f>
        <v/>
      </c>
      <c r="DH202" s="370" t="str">
        <f ca="1">+IF(OFFSET('Sanitation Data'!$H$31,0,10*ROW('Sanitation Data'!H196))="","",OFFSET('Sanitation Data'!$H$31,0,10*ROW('Sanitation Data'!H196)))</f>
        <v/>
      </c>
      <c r="DI202" s="370" t="str">
        <f ca="1">+IF(OFFSET('Sanitation Data'!$H$32,0,10*ROW('Sanitation Data'!H196))="","",OFFSET('Sanitation Data'!$H$32,0,10*ROW('Sanitation Data'!H196)))</f>
        <v/>
      </c>
      <c r="DJ202" s="370" t="str">
        <f ca="1">+IF(OFFSET('Sanitation Data'!$I$28,0,10*ROW('Sanitation Data'!I196))="","",OFFSET('Sanitation Data'!$I$28,0,10*ROW('Sanitation Data'!I196)))</f>
        <v/>
      </c>
      <c r="DK202" s="370" t="str">
        <f ca="1">+IF(OFFSET('Sanitation Data'!$I$29,0,10*ROW('Sanitation Data'!I196))="","",OFFSET('Sanitation Data'!$I$29,0,10*ROW('Sanitation Data'!I196)))</f>
        <v/>
      </c>
      <c r="DL202" s="370" t="str">
        <f ca="1">+IF(OFFSET('Sanitation Data'!$I$30,0,10*ROW('Sanitation Data'!I196))="","",OFFSET('Sanitation Data'!$I$30,0,10*ROW('Sanitation Data'!I196)))</f>
        <v/>
      </c>
      <c r="DM202" s="370" t="str">
        <f ca="1">+IF(OFFSET('Sanitation Data'!$I$31,0,10*ROW('Sanitation Data'!I196))="","",OFFSET('Sanitation Data'!$I$31,0,10*ROW('Sanitation Data'!I196)))</f>
        <v/>
      </c>
      <c r="DN202" s="370" t="str">
        <f ca="1">+IF(OFFSET('Sanitation Data'!$I$32,0,10*ROW('Sanitation Data'!I196))="","",OFFSET('Sanitation Data'!$I$32,0,10*ROW('Sanitation Data'!I196)))</f>
        <v/>
      </c>
      <c r="DO202" s="370" t="str">
        <f ca="1">+IF(OFFSET('Hygiene Data'!$D$11,0,10*ROW('Hygiene Data'!D196))="","",OFFSET('Hygiene Data'!$D$11,0,10*ROW('Hygiene Data'!D196)))</f>
        <v/>
      </c>
      <c r="DP202" s="370" t="str">
        <f ca="1">+IF(OFFSET('Hygiene Data'!$D$12,0,10*ROW('Hygiene Data'!D196))="","",OFFSET('Hygiene Data'!$D$12,0,10*ROW('Hygiene Data'!D196)))</f>
        <v/>
      </c>
      <c r="DQ202" s="370" t="str">
        <f ca="1">+IF(OFFSET('Hygiene Data'!$D$13,0,10*ROW('Hygiene Data'!D196))="","",OFFSET('Hygiene Data'!$D$13,0,10*ROW('Hygiene Data'!D196)))</f>
        <v/>
      </c>
      <c r="DR202" s="370" t="str">
        <f ca="1">+IF(OFFSET('Hygiene Data'!$E$11,0,10*ROW('Hygiene Data'!E196))="","",OFFSET('Hygiene Data'!$E$11,0,10*ROW('Hygiene Data'!E196)))</f>
        <v/>
      </c>
      <c r="DS202" s="370" t="str">
        <f ca="1">+IF(OFFSET('Hygiene Data'!$E$12,0,10*ROW('Hygiene Data'!E196))="","",OFFSET('Hygiene Data'!$E$12,0,10*ROW('Hygiene Data'!E196)))</f>
        <v/>
      </c>
      <c r="DT202" s="370" t="str">
        <f ca="1">+IF(OFFSET('Hygiene Data'!$E$13,0,10*ROW('Hygiene Data'!E196))="","",OFFSET('Hygiene Data'!$E$13,0,10*ROW('Hygiene Data'!E196)))</f>
        <v/>
      </c>
      <c r="DU202" s="370" t="str">
        <f ca="1">+IF(OFFSET('Hygiene Data'!$F$11,0,10*ROW('Hygiene Data'!F196))="","",OFFSET('Hygiene Data'!$F$11,0,10*ROW('Hygiene Data'!F196)))</f>
        <v/>
      </c>
      <c r="DV202" s="370" t="str">
        <f ca="1">+IF(OFFSET('Hygiene Data'!$F$12,0,10*ROW('Hygiene Data'!F196))="","",OFFSET('Hygiene Data'!$F$12,0,10*ROW('Hygiene Data'!F196)))</f>
        <v/>
      </c>
      <c r="DW202" s="370" t="str">
        <f ca="1">+IF(OFFSET('Hygiene Data'!$F$13,0,10*ROW('Hygiene Data'!F196))="","",OFFSET('Hygiene Data'!$F$13,0,10*ROW('Hygiene Data'!F196)))</f>
        <v/>
      </c>
      <c r="DX202" s="370" t="str">
        <f ca="1">+IF(OFFSET('Hygiene Data'!$G$11,0,10*ROW('Hygiene Data'!G196))="","",OFFSET('Hygiene Data'!$G$11,0,10*ROW('Hygiene Data'!G196)))</f>
        <v/>
      </c>
      <c r="DY202" s="370" t="str">
        <f ca="1">+IF(OFFSET('Hygiene Data'!$G$12,0,10*ROW('Hygiene Data'!G196))="","",OFFSET('Hygiene Data'!$G$12,0,10*ROW('Hygiene Data'!G196)))</f>
        <v/>
      </c>
      <c r="DZ202" s="370" t="str">
        <f ca="1">+IF(OFFSET('Hygiene Data'!$G$13,0,10*ROW('Hygiene Data'!G196))="","",OFFSET('Hygiene Data'!$G$13,0,10*ROW('Hygiene Data'!G196)))</f>
        <v/>
      </c>
      <c r="EA202" s="370" t="str">
        <f ca="1">+IF(OFFSET('Hygiene Data'!$H$11,0,10*ROW('Hygiene Data'!H196))="","",OFFSET('Hygiene Data'!$H$11,0,10*ROW('Hygiene Data'!H196)))</f>
        <v/>
      </c>
      <c r="EB202" s="370" t="str">
        <f ca="1">+IF(OFFSET('Hygiene Data'!$H$12,0,10*ROW('Hygiene Data'!H196))="","",OFFSET('Hygiene Data'!$H$12,0,10*ROW('Hygiene Data'!H196)))</f>
        <v/>
      </c>
      <c r="EC202" s="370" t="str">
        <f ca="1">+IF(OFFSET('Hygiene Data'!$H$13,0,10*ROW('Hygiene Data'!H196))="","",OFFSET('Hygiene Data'!$H$13,0,10*ROW('Hygiene Data'!H196)))</f>
        <v/>
      </c>
      <c r="ED202" s="370" t="str">
        <f ca="1">+IF(OFFSET('Hygiene Data'!$I$11,0,10*ROW('Hygiene Data'!I196))="","",OFFSET('Hygiene Data'!$I$11,0,10*ROW('Hygiene Data'!I196)))</f>
        <v/>
      </c>
      <c r="EE202" s="370" t="str">
        <f ca="1">+IF(OFFSET('Hygiene Data'!$I$12,0,10*ROW('Hygiene Data'!I196))="","",OFFSET('Hygiene Data'!$I$12,0,10*ROW('Hygiene Data'!I196)))</f>
        <v/>
      </c>
      <c r="EF202" s="370" t="str">
        <f ca="1">+IF(OFFSET('Hygiene Data'!$I$13,0,10*ROW('Hygiene Data'!I196))="","",OFFSET('Hygiene Data'!$I$13,0,10*ROW('Hygiene Data'!I196)))</f>
        <v/>
      </c>
    </row>
    <row r="203" spans="1:136" x14ac:dyDescent="0.25">
      <c r="A203" s="479" t="str">
        <f ca="1">+IF(OFFSET('Water Data'!$B$2,0,10*ROW('Water Data'!E197))="","",OFFSET('Water Data'!$B$2,0,10*ROW('Water Data'!E197)))</f>
        <v/>
      </c>
      <c r="B203" s="47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6" t="str">
        <f t="shared" ca="1" si="3"/>
        <v/>
      </c>
      <c r="D203" s="50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0" t="str">
        <f ca="1">+IF(OFFSET('Water Data'!$D$27,0,10*ROW('Water Data'!D197))="","",OFFSET('Water Data'!$D$27,0,10*ROW('Water Data'!D197)))</f>
        <v/>
      </c>
      <c r="BT203" s="370" t="str">
        <f ca="1">+IF(OFFSET('Water Data'!$D$28,0,10*ROW('Water Data'!D197))="","",OFFSET('Water Data'!$D$28,0,10*ROW('Water Data'!D197)))</f>
        <v/>
      </c>
      <c r="BU203" s="370" t="str">
        <f ca="1">+IF(OFFSET('Water Data'!$D$29,0,10*ROW('Water Data'!D197))="","",OFFSET('Water Data'!$D$29,0,10*ROW('Water Data'!D197)))</f>
        <v/>
      </c>
      <c r="BV203" s="370" t="str">
        <f ca="1">+IF(OFFSET('Water Data'!$E$27,0,10*ROW('Water Data'!E197))="","",OFFSET('Water Data'!$E$27,0,10*ROW('Water Data'!E197)))</f>
        <v/>
      </c>
      <c r="BW203" s="370" t="str">
        <f ca="1">+IF(OFFSET('Water Data'!$E$28,0,10*ROW('Water Data'!E197))="","",OFFSET('Water Data'!$E$28,0,10*ROW('Water Data'!E197)))</f>
        <v/>
      </c>
      <c r="BX203" s="370" t="str">
        <f ca="1">+IF(OFFSET('Water Data'!$E$29,0,10*ROW('Water Data'!E197))="","",OFFSET('Water Data'!$E$29,0,10*ROW('Water Data'!E197)))</f>
        <v/>
      </c>
      <c r="BY203" s="370" t="str">
        <f ca="1">+IF(OFFSET('Water Data'!$F$27,0,10*ROW('Water Data'!F197))="","",OFFSET('Water Data'!$F$27,0,10*ROW('Water Data'!F197)))</f>
        <v/>
      </c>
      <c r="BZ203" s="370" t="str">
        <f ca="1">+IF(OFFSET('Water Data'!$F$28,0,10*ROW('Water Data'!F197))="","",OFFSET('Water Data'!$F$28,0,10*ROW('Water Data'!F197)))</f>
        <v/>
      </c>
      <c r="CA203" s="370" t="str">
        <f ca="1">+IF(OFFSET('Water Data'!$F$29,0,10*ROW('Water Data'!F197))="","",OFFSET('Water Data'!$F$29,0,10*ROW('Water Data'!F197)))</f>
        <v/>
      </c>
      <c r="CB203" s="370" t="str">
        <f ca="1">+IF(OFFSET('Water Data'!$G$27,0,10*ROW('Water Data'!G197))="","",OFFSET('Water Data'!$G$27,0,10*ROW('Water Data'!G197)))</f>
        <v/>
      </c>
      <c r="CC203" s="370" t="str">
        <f ca="1">+IF(OFFSET('Water Data'!$G$28,0,10*ROW('Water Data'!G197))="","",OFFSET('Water Data'!$G$28,0,10*ROW('Water Data'!G197)))</f>
        <v/>
      </c>
      <c r="CD203" s="370" t="str">
        <f ca="1">+IF(OFFSET('Water Data'!$G$29,0,10*ROW('Water Data'!G197))="","",OFFSET('Water Data'!$G$29,0,10*ROW('Water Data'!G197)))</f>
        <v/>
      </c>
      <c r="CE203" s="370" t="str">
        <f ca="1">+IF(OFFSET('Water Data'!$H$27,0,10*ROW('Water Data'!H197))="","",OFFSET('Water Data'!$H$27,0,10*ROW('Water Data'!H197)))</f>
        <v/>
      </c>
      <c r="CF203" s="370" t="str">
        <f ca="1">+IF(OFFSET('Water Data'!$H$28,0,10*ROW('Water Data'!H197))="","",OFFSET('Water Data'!$H$28,0,10*ROW('Water Data'!H197)))</f>
        <v/>
      </c>
      <c r="CG203" s="370" t="str">
        <f ca="1">+IF(OFFSET('Water Data'!$H$29,0,10*ROW('Water Data'!H197))="","",OFFSET('Water Data'!$H$29,0,10*ROW('Water Data'!H197)))</f>
        <v/>
      </c>
      <c r="CH203" s="370" t="str">
        <f ca="1">+IF(OFFSET('Water Data'!$I$27,0,10*ROW('Water Data'!I197))="","",OFFSET('Water Data'!$I$27,0,10*ROW('Water Data'!I197)))</f>
        <v/>
      </c>
      <c r="CI203" s="370" t="str">
        <f ca="1">+IF(OFFSET('Water Data'!$I$28,0,10*ROW('Water Data'!I197))="","",OFFSET('Water Data'!$I$28,0,10*ROW('Water Data'!I197)))</f>
        <v/>
      </c>
      <c r="CJ203" s="370" t="str">
        <f ca="1">+IF(OFFSET('Water Data'!$I$29,0,10*ROW('Water Data'!I197))="","",OFFSET('Water Data'!$I$29,0,10*ROW('Water Data'!I197)))</f>
        <v/>
      </c>
      <c r="CK203" s="370" t="str">
        <f ca="1">+IF(OFFSET('Sanitation Data'!$D$28,0,10*ROW('Sanitation Data'!D197))="","",OFFSET('Sanitation Data'!$D$28,0,10*ROW('Sanitation Data'!D197)))</f>
        <v/>
      </c>
      <c r="CL203" s="370" t="str">
        <f ca="1">+IF(OFFSET('Sanitation Data'!$D$29,0,10*ROW('Sanitation Data'!D197))="","",OFFSET('Sanitation Data'!$D$29,0,10*ROW('Sanitation Data'!D197)))</f>
        <v/>
      </c>
      <c r="CM203" s="370" t="str">
        <f ca="1">+IF(OFFSET('Sanitation Data'!$D$30,0,10*ROW('Sanitation Data'!D197))="","",OFFSET('Sanitation Data'!$D$30,0,10*ROW('Sanitation Data'!D197)))</f>
        <v/>
      </c>
      <c r="CN203" s="370" t="str">
        <f ca="1">+IF(OFFSET('Sanitation Data'!$D$31,0,10*ROW('Sanitation Data'!D197))="","",OFFSET('Sanitation Data'!$D$31,0,10*ROW('Sanitation Data'!D197)))</f>
        <v/>
      </c>
      <c r="CO203" s="370" t="str">
        <f ca="1">+IF(OFFSET('Sanitation Data'!$D$32,0,10*ROW('Sanitation Data'!D197))="","",OFFSET('Sanitation Data'!$D$32,0,10*ROW('Sanitation Data'!D197)))</f>
        <v/>
      </c>
      <c r="CP203" s="370" t="str">
        <f ca="1">+IF(OFFSET('Sanitation Data'!$E$28,0,10*ROW('Sanitation Data'!E197))="","",OFFSET('Sanitation Data'!$E$28,0,10*ROW('Sanitation Data'!E197)))</f>
        <v/>
      </c>
      <c r="CQ203" s="370" t="str">
        <f ca="1">+IF(OFFSET('Sanitation Data'!$E$29,0,10*ROW('Sanitation Data'!E197))="","",OFFSET('Sanitation Data'!$E$29,0,10*ROW('Sanitation Data'!E197)))</f>
        <v/>
      </c>
      <c r="CR203" s="370" t="str">
        <f ca="1">+IF(OFFSET('Sanitation Data'!$E$30,0,10*ROW('Sanitation Data'!E197))="","",OFFSET('Sanitation Data'!$E$30,0,10*ROW('Sanitation Data'!E197)))</f>
        <v/>
      </c>
      <c r="CS203" s="370" t="str">
        <f ca="1">+IF(OFFSET('Sanitation Data'!$E$31,0,10*ROW('Sanitation Data'!E197))="","",OFFSET('Sanitation Data'!$E$31,0,10*ROW('Sanitation Data'!E197)))</f>
        <v/>
      </c>
      <c r="CT203" s="370" t="str">
        <f ca="1">+IF(OFFSET('Sanitation Data'!$E$32,0,10*ROW('Sanitation Data'!E197))="","",OFFSET('Sanitation Data'!$E$32,0,10*ROW('Sanitation Data'!E197)))</f>
        <v/>
      </c>
      <c r="CU203" s="370" t="str">
        <f ca="1">+IF(OFFSET('Sanitation Data'!$F$28,0,10*ROW('Sanitation Data'!F197))="","",OFFSET('Sanitation Data'!$F$28,0,10*ROW('Sanitation Data'!F197)))</f>
        <v/>
      </c>
      <c r="CV203" s="370" t="str">
        <f ca="1">+IF(OFFSET('Sanitation Data'!$F$29,0,10*ROW('Sanitation Data'!F197))="","",OFFSET('Sanitation Data'!$F$29,0,10*ROW('Sanitation Data'!F197)))</f>
        <v/>
      </c>
      <c r="CW203" s="370" t="str">
        <f ca="1">+IF(OFFSET('Sanitation Data'!$F$30,0,10*ROW('Sanitation Data'!F197))="","",OFFSET('Sanitation Data'!$F$30,0,10*ROW('Sanitation Data'!F197)))</f>
        <v/>
      </c>
      <c r="CX203" s="370" t="str">
        <f ca="1">+IF(OFFSET('Sanitation Data'!$F$31,0,10*ROW('Sanitation Data'!F197))="","",OFFSET('Sanitation Data'!$F$31,0,10*ROW('Sanitation Data'!F197)))</f>
        <v/>
      </c>
      <c r="CY203" s="370" t="str">
        <f ca="1">+IF(OFFSET('Sanitation Data'!$F$32,0,10*ROW('Sanitation Data'!F197))="","",OFFSET('Sanitation Data'!$F$32,0,10*ROW('Sanitation Data'!F197)))</f>
        <v/>
      </c>
      <c r="CZ203" s="370" t="str">
        <f ca="1">+IF(OFFSET('Sanitation Data'!$G$28,0,10*ROW('Sanitation Data'!G197))="","",OFFSET('Sanitation Data'!$G$28,0,10*ROW('Sanitation Data'!G197)))</f>
        <v/>
      </c>
      <c r="DA203" s="370" t="str">
        <f ca="1">+IF(OFFSET('Sanitation Data'!$G$29,0,10*ROW('Sanitation Data'!G197))="","",OFFSET('Sanitation Data'!$G$29,0,10*ROW('Sanitation Data'!G197)))</f>
        <v/>
      </c>
      <c r="DB203" s="370" t="str">
        <f ca="1">+IF(OFFSET('Sanitation Data'!$G$30,0,10*ROW('Sanitation Data'!G197))="","",OFFSET('Sanitation Data'!$G$30,0,10*ROW('Sanitation Data'!G197)))</f>
        <v/>
      </c>
      <c r="DC203" s="370" t="str">
        <f ca="1">+IF(OFFSET('Sanitation Data'!$G$31,0,10*ROW('Sanitation Data'!G197))="","",OFFSET('Sanitation Data'!$G$31,0,10*ROW('Sanitation Data'!G197)))</f>
        <v/>
      </c>
      <c r="DD203" s="370" t="str">
        <f ca="1">+IF(OFFSET('Sanitation Data'!$G$32,0,10*ROW('Sanitation Data'!G197))="","",OFFSET('Sanitation Data'!$G$32,0,10*ROW('Sanitation Data'!G197)))</f>
        <v/>
      </c>
      <c r="DE203" s="370" t="str">
        <f ca="1">+IF(OFFSET('Sanitation Data'!$H$28,0,10*ROW('Sanitation Data'!H197))="","",OFFSET('Sanitation Data'!$H$28,0,10*ROW('Sanitation Data'!H197)))</f>
        <v/>
      </c>
      <c r="DF203" s="370" t="str">
        <f ca="1">+IF(OFFSET('Sanitation Data'!$H$29,0,10*ROW('Sanitation Data'!H197))="","",OFFSET('Sanitation Data'!$H$29,0,10*ROW('Sanitation Data'!H197)))</f>
        <v/>
      </c>
      <c r="DG203" s="370" t="str">
        <f ca="1">+IF(OFFSET('Sanitation Data'!$H$30,0,10*ROW('Sanitation Data'!H197))="","",OFFSET('Sanitation Data'!$H$30,0,10*ROW('Sanitation Data'!H197)))</f>
        <v/>
      </c>
      <c r="DH203" s="370" t="str">
        <f ca="1">+IF(OFFSET('Sanitation Data'!$H$31,0,10*ROW('Sanitation Data'!H197))="","",OFFSET('Sanitation Data'!$H$31,0,10*ROW('Sanitation Data'!H197)))</f>
        <v/>
      </c>
      <c r="DI203" s="370" t="str">
        <f ca="1">+IF(OFFSET('Sanitation Data'!$H$32,0,10*ROW('Sanitation Data'!H197))="","",OFFSET('Sanitation Data'!$H$32,0,10*ROW('Sanitation Data'!H197)))</f>
        <v/>
      </c>
      <c r="DJ203" s="370" t="str">
        <f ca="1">+IF(OFFSET('Sanitation Data'!$I$28,0,10*ROW('Sanitation Data'!I197))="","",OFFSET('Sanitation Data'!$I$28,0,10*ROW('Sanitation Data'!I197)))</f>
        <v/>
      </c>
      <c r="DK203" s="370" t="str">
        <f ca="1">+IF(OFFSET('Sanitation Data'!$I$29,0,10*ROW('Sanitation Data'!I197))="","",OFFSET('Sanitation Data'!$I$29,0,10*ROW('Sanitation Data'!I197)))</f>
        <v/>
      </c>
      <c r="DL203" s="370" t="str">
        <f ca="1">+IF(OFFSET('Sanitation Data'!$I$30,0,10*ROW('Sanitation Data'!I197))="","",OFFSET('Sanitation Data'!$I$30,0,10*ROW('Sanitation Data'!I197)))</f>
        <v/>
      </c>
      <c r="DM203" s="370" t="str">
        <f ca="1">+IF(OFFSET('Sanitation Data'!$I$31,0,10*ROW('Sanitation Data'!I197))="","",OFFSET('Sanitation Data'!$I$31,0,10*ROW('Sanitation Data'!I197)))</f>
        <v/>
      </c>
      <c r="DN203" s="370" t="str">
        <f ca="1">+IF(OFFSET('Sanitation Data'!$I$32,0,10*ROW('Sanitation Data'!I197))="","",OFFSET('Sanitation Data'!$I$32,0,10*ROW('Sanitation Data'!I197)))</f>
        <v/>
      </c>
      <c r="DO203" s="370" t="str">
        <f ca="1">+IF(OFFSET('Hygiene Data'!$D$11,0,10*ROW('Hygiene Data'!D197))="","",OFFSET('Hygiene Data'!$D$11,0,10*ROW('Hygiene Data'!D197)))</f>
        <v/>
      </c>
      <c r="DP203" s="370" t="str">
        <f ca="1">+IF(OFFSET('Hygiene Data'!$D$12,0,10*ROW('Hygiene Data'!D197))="","",OFFSET('Hygiene Data'!$D$12,0,10*ROW('Hygiene Data'!D197)))</f>
        <v/>
      </c>
      <c r="DQ203" s="370" t="str">
        <f ca="1">+IF(OFFSET('Hygiene Data'!$D$13,0,10*ROW('Hygiene Data'!D197))="","",OFFSET('Hygiene Data'!$D$13,0,10*ROW('Hygiene Data'!D197)))</f>
        <v/>
      </c>
      <c r="DR203" s="370" t="str">
        <f ca="1">+IF(OFFSET('Hygiene Data'!$E$11,0,10*ROW('Hygiene Data'!E197))="","",OFFSET('Hygiene Data'!$E$11,0,10*ROW('Hygiene Data'!E197)))</f>
        <v/>
      </c>
      <c r="DS203" s="370" t="str">
        <f ca="1">+IF(OFFSET('Hygiene Data'!$E$12,0,10*ROW('Hygiene Data'!E197))="","",OFFSET('Hygiene Data'!$E$12,0,10*ROW('Hygiene Data'!E197)))</f>
        <v/>
      </c>
      <c r="DT203" s="370" t="str">
        <f ca="1">+IF(OFFSET('Hygiene Data'!$E$13,0,10*ROW('Hygiene Data'!E197))="","",OFFSET('Hygiene Data'!$E$13,0,10*ROW('Hygiene Data'!E197)))</f>
        <v/>
      </c>
      <c r="DU203" s="370" t="str">
        <f ca="1">+IF(OFFSET('Hygiene Data'!$F$11,0,10*ROW('Hygiene Data'!F197))="","",OFFSET('Hygiene Data'!$F$11,0,10*ROW('Hygiene Data'!F197)))</f>
        <v/>
      </c>
      <c r="DV203" s="370" t="str">
        <f ca="1">+IF(OFFSET('Hygiene Data'!$F$12,0,10*ROW('Hygiene Data'!F197))="","",OFFSET('Hygiene Data'!$F$12,0,10*ROW('Hygiene Data'!F197)))</f>
        <v/>
      </c>
      <c r="DW203" s="370" t="str">
        <f ca="1">+IF(OFFSET('Hygiene Data'!$F$13,0,10*ROW('Hygiene Data'!F197))="","",OFFSET('Hygiene Data'!$F$13,0,10*ROW('Hygiene Data'!F197)))</f>
        <v/>
      </c>
      <c r="DX203" s="370" t="str">
        <f ca="1">+IF(OFFSET('Hygiene Data'!$G$11,0,10*ROW('Hygiene Data'!G197))="","",OFFSET('Hygiene Data'!$G$11,0,10*ROW('Hygiene Data'!G197)))</f>
        <v/>
      </c>
      <c r="DY203" s="370" t="str">
        <f ca="1">+IF(OFFSET('Hygiene Data'!$G$12,0,10*ROW('Hygiene Data'!G197))="","",OFFSET('Hygiene Data'!$G$12,0,10*ROW('Hygiene Data'!G197)))</f>
        <v/>
      </c>
      <c r="DZ203" s="370" t="str">
        <f ca="1">+IF(OFFSET('Hygiene Data'!$G$13,0,10*ROW('Hygiene Data'!G197))="","",OFFSET('Hygiene Data'!$G$13,0,10*ROW('Hygiene Data'!G197)))</f>
        <v/>
      </c>
      <c r="EA203" s="370" t="str">
        <f ca="1">+IF(OFFSET('Hygiene Data'!$H$11,0,10*ROW('Hygiene Data'!H197))="","",OFFSET('Hygiene Data'!$H$11,0,10*ROW('Hygiene Data'!H197)))</f>
        <v/>
      </c>
      <c r="EB203" s="370" t="str">
        <f ca="1">+IF(OFFSET('Hygiene Data'!$H$12,0,10*ROW('Hygiene Data'!H197))="","",OFFSET('Hygiene Data'!$H$12,0,10*ROW('Hygiene Data'!H197)))</f>
        <v/>
      </c>
      <c r="EC203" s="370" t="str">
        <f ca="1">+IF(OFFSET('Hygiene Data'!$H$13,0,10*ROW('Hygiene Data'!H197))="","",OFFSET('Hygiene Data'!$H$13,0,10*ROW('Hygiene Data'!H197)))</f>
        <v/>
      </c>
      <c r="ED203" s="370" t="str">
        <f ca="1">+IF(OFFSET('Hygiene Data'!$I$11,0,10*ROW('Hygiene Data'!I197))="","",OFFSET('Hygiene Data'!$I$11,0,10*ROW('Hygiene Data'!I197)))</f>
        <v/>
      </c>
      <c r="EE203" s="370" t="str">
        <f ca="1">+IF(OFFSET('Hygiene Data'!$I$12,0,10*ROW('Hygiene Data'!I197))="","",OFFSET('Hygiene Data'!$I$12,0,10*ROW('Hygiene Data'!I197)))</f>
        <v/>
      </c>
      <c r="EF203" s="370" t="str">
        <f ca="1">+IF(OFFSET('Hygiene Data'!$I$13,0,10*ROW('Hygiene Data'!I197))="","",OFFSET('Hygiene Data'!$I$13,0,10*ROW('Hygiene Data'!I197)))</f>
        <v/>
      </c>
    </row>
    <row r="204" spans="1:136" x14ac:dyDescent="0.25">
      <c r="A204" s="479" t="str">
        <f ca="1">+IF(OFFSET('Water Data'!$B$2,0,10*ROW('Water Data'!E198))="","",OFFSET('Water Data'!$B$2,0,10*ROW('Water Data'!E198)))</f>
        <v/>
      </c>
      <c r="B204" s="47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6" t="str">
        <f t="shared" ca="1" si="3"/>
        <v/>
      </c>
      <c r="D204" s="50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0" t="str">
        <f ca="1">+IF(OFFSET('Water Data'!$D$27,0,10*ROW('Water Data'!D198))="","",OFFSET('Water Data'!$D$27,0,10*ROW('Water Data'!D198)))</f>
        <v/>
      </c>
      <c r="BT204" s="370" t="str">
        <f ca="1">+IF(OFFSET('Water Data'!$D$28,0,10*ROW('Water Data'!D198))="","",OFFSET('Water Data'!$D$28,0,10*ROW('Water Data'!D198)))</f>
        <v/>
      </c>
      <c r="BU204" s="370" t="str">
        <f ca="1">+IF(OFFSET('Water Data'!$D$29,0,10*ROW('Water Data'!D198))="","",OFFSET('Water Data'!$D$29,0,10*ROW('Water Data'!D198)))</f>
        <v/>
      </c>
      <c r="BV204" s="370" t="str">
        <f ca="1">+IF(OFFSET('Water Data'!$E$27,0,10*ROW('Water Data'!E198))="","",OFFSET('Water Data'!$E$27,0,10*ROW('Water Data'!E198)))</f>
        <v/>
      </c>
      <c r="BW204" s="370" t="str">
        <f ca="1">+IF(OFFSET('Water Data'!$E$28,0,10*ROW('Water Data'!E198))="","",OFFSET('Water Data'!$E$28,0,10*ROW('Water Data'!E198)))</f>
        <v/>
      </c>
      <c r="BX204" s="370" t="str">
        <f ca="1">+IF(OFFSET('Water Data'!$E$29,0,10*ROW('Water Data'!E198))="","",OFFSET('Water Data'!$E$29,0,10*ROW('Water Data'!E198)))</f>
        <v/>
      </c>
      <c r="BY204" s="370" t="str">
        <f ca="1">+IF(OFFSET('Water Data'!$F$27,0,10*ROW('Water Data'!F198))="","",OFFSET('Water Data'!$F$27,0,10*ROW('Water Data'!F198)))</f>
        <v/>
      </c>
      <c r="BZ204" s="370" t="str">
        <f ca="1">+IF(OFFSET('Water Data'!$F$28,0,10*ROW('Water Data'!F198))="","",OFFSET('Water Data'!$F$28,0,10*ROW('Water Data'!F198)))</f>
        <v/>
      </c>
      <c r="CA204" s="370" t="str">
        <f ca="1">+IF(OFFSET('Water Data'!$F$29,0,10*ROW('Water Data'!F198))="","",OFFSET('Water Data'!$F$29,0,10*ROW('Water Data'!F198)))</f>
        <v/>
      </c>
      <c r="CB204" s="370" t="str">
        <f ca="1">+IF(OFFSET('Water Data'!$G$27,0,10*ROW('Water Data'!G198))="","",OFFSET('Water Data'!$G$27,0,10*ROW('Water Data'!G198)))</f>
        <v/>
      </c>
      <c r="CC204" s="370" t="str">
        <f ca="1">+IF(OFFSET('Water Data'!$G$28,0,10*ROW('Water Data'!G198))="","",OFFSET('Water Data'!$G$28,0,10*ROW('Water Data'!G198)))</f>
        <v/>
      </c>
      <c r="CD204" s="370" t="str">
        <f ca="1">+IF(OFFSET('Water Data'!$G$29,0,10*ROW('Water Data'!G198))="","",OFFSET('Water Data'!$G$29,0,10*ROW('Water Data'!G198)))</f>
        <v/>
      </c>
      <c r="CE204" s="370" t="str">
        <f ca="1">+IF(OFFSET('Water Data'!$H$27,0,10*ROW('Water Data'!H198))="","",OFFSET('Water Data'!$H$27,0,10*ROW('Water Data'!H198)))</f>
        <v/>
      </c>
      <c r="CF204" s="370" t="str">
        <f ca="1">+IF(OFFSET('Water Data'!$H$28,0,10*ROW('Water Data'!H198))="","",OFFSET('Water Data'!$H$28,0,10*ROW('Water Data'!H198)))</f>
        <v/>
      </c>
      <c r="CG204" s="370" t="str">
        <f ca="1">+IF(OFFSET('Water Data'!$H$29,0,10*ROW('Water Data'!H198))="","",OFFSET('Water Data'!$H$29,0,10*ROW('Water Data'!H198)))</f>
        <v/>
      </c>
      <c r="CH204" s="370" t="str">
        <f ca="1">+IF(OFFSET('Water Data'!$I$27,0,10*ROW('Water Data'!I198))="","",OFFSET('Water Data'!$I$27,0,10*ROW('Water Data'!I198)))</f>
        <v/>
      </c>
      <c r="CI204" s="370" t="str">
        <f ca="1">+IF(OFFSET('Water Data'!$I$28,0,10*ROW('Water Data'!I198))="","",OFFSET('Water Data'!$I$28,0,10*ROW('Water Data'!I198)))</f>
        <v/>
      </c>
      <c r="CJ204" s="370" t="str">
        <f ca="1">+IF(OFFSET('Water Data'!$I$29,0,10*ROW('Water Data'!I198))="","",OFFSET('Water Data'!$I$29,0,10*ROW('Water Data'!I198)))</f>
        <v/>
      </c>
      <c r="CK204" s="370" t="str">
        <f ca="1">+IF(OFFSET('Sanitation Data'!$D$28,0,10*ROW('Sanitation Data'!D198))="","",OFFSET('Sanitation Data'!$D$28,0,10*ROW('Sanitation Data'!D198)))</f>
        <v/>
      </c>
      <c r="CL204" s="370" t="str">
        <f ca="1">+IF(OFFSET('Sanitation Data'!$D$29,0,10*ROW('Sanitation Data'!D198))="","",OFFSET('Sanitation Data'!$D$29,0,10*ROW('Sanitation Data'!D198)))</f>
        <v/>
      </c>
      <c r="CM204" s="370" t="str">
        <f ca="1">+IF(OFFSET('Sanitation Data'!$D$30,0,10*ROW('Sanitation Data'!D198))="","",OFFSET('Sanitation Data'!$D$30,0,10*ROW('Sanitation Data'!D198)))</f>
        <v/>
      </c>
      <c r="CN204" s="370" t="str">
        <f ca="1">+IF(OFFSET('Sanitation Data'!$D$31,0,10*ROW('Sanitation Data'!D198))="","",OFFSET('Sanitation Data'!$D$31,0,10*ROW('Sanitation Data'!D198)))</f>
        <v/>
      </c>
      <c r="CO204" s="370" t="str">
        <f ca="1">+IF(OFFSET('Sanitation Data'!$D$32,0,10*ROW('Sanitation Data'!D198))="","",OFFSET('Sanitation Data'!$D$32,0,10*ROW('Sanitation Data'!D198)))</f>
        <v/>
      </c>
      <c r="CP204" s="370" t="str">
        <f ca="1">+IF(OFFSET('Sanitation Data'!$E$28,0,10*ROW('Sanitation Data'!E198))="","",OFFSET('Sanitation Data'!$E$28,0,10*ROW('Sanitation Data'!E198)))</f>
        <v/>
      </c>
      <c r="CQ204" s="370" t="str">
        <f ca="1">+IF(OFFSET('Sanitation Data'!$E$29,0,10*ROW('Sanitation Data'!E198))="","",OFFSET('Sanitation Data'!$E$29,0,10*ROW('Sanitation Data'!E198)))</f>
        <v/>
      </c>
      <c r="CR204" s="370" t="str">
        <f ca="1">+IF(OFFSET('Sanitation Data'!$E$30,0,10*ROW('Sanitation Data'!E198))="","",OFFSET('Sanitation Data'!$E$30,0,10*ROW('Sanitation Data'!E198)))</f>
        <v/>
      </c>
      <c r="CS204" s="370" t="str">
        <f ca="1">+IF(OFFSET('Sanitation Data'!$E$31,0,10*ROW('Sanitation Data'!E198))="","",OFFSET('Sanitation Data'!$E$31,0,10*ROW('Sanitation Data'!E198)))</f>
        <v/>
      </c>
      <c r="CT204" s="370" t="str">
        <f ca="1">+IF(OFFSET('Sanitation Data'!$E$32,0,10*ROW('Sanitation Data'!E198))="","",OFFSET('Sanitation Data'!$E$32,0,10*ROW('Sanitation Data'!E198)))</f>
        <v/>
      </c>
      <c r="CU204" s="370" t="str">
        <f ca="1">+IF(OFFSET('Sanitation Data'!$F$28,0,10*ROW('Sanitation Data'!F198))="","",OFFSET('Sanitation Data'!$F$28,0,10*ROW('Sanitation Data'!F198)))</f>
        <v/>
      </c>
      <c r="CV204" s="370" t="str">
        <f ca="1">+IF(OFFSET('Sanitation Data'!$F$29,0,10*ROW('Sanitation Data'!F198))="","",OFFSET('Sanitation Data'!$F$29,0,10*ROW('Sanitation Data'!F198)))</f>
        <v/>
      </c>
      <c r="CW204" s="370" t="str">
        <f ca="1">+IF(OFFSET('Sanitation Data'!$F$30,0,10*ROW('Sanitation Data'!F198))="","",OFFSET('Sanitation Data'!$F$30,0,10*ROW('Sanitation Data'!F198)))</f>
        <v/>
      </c>
      <c r="CX204" s="370" t="str">
        <f ca="1">+IF(OFFSET('Sanitation Data'!$F$31,0,10*ROW('Sanitation Data'!F198))="","",OFFSET('Sanitation Data'!$F$31,0,10*ROW('Sanitation Data'!F198)))</f>
        <v/>
      </c>
      <c r="CY204" s="370" t="str">
        <f ca="1">+IF(OFFSET('Sanitation Data'!$F$32,0,10*ROW('Sanitation Data'!F198))="","",OFFSET('Sanitation Data'!$F$32,0,10*ROW('Sanitation Data'!F198)))</f>
        <v/>
      </c>
      <c r="CZ204" s="370" t="str">
        <f ca="1">+IF(OFFSET('Sanitation Data'!$G$28,0,10*ROW('Sanitation Data'!G198))="","",OFFSET('Sanitation Data'!$G$28,0,10*ROW('Sanitation Data'!G198)))</f>
        <v/>
      </c>
      <c r="DA204" s="370" t="str">
        <f ca="1">+IF(OFFSET('Sanitation Data'!$G$29,0,10*ROW('Sanitation Data'!G198))="","",OFFSET('Sanitation Data'!$G$29,0,10*ROW('Sanitation Data'!G198)))</f>
        <v/>
      </c>
      <c r="DB204" s="370" t="str">
        <f ca="1">+IF(OFFSET('Sanitation Data'!$G$30,0,10*ROW('Sanitation Data'!G198))="","",OFFSET('Sanitation Data'!$G$30,0,10*ROW('Sanitation Data'!G198)))</f>
        <v/>
      </c>
      <c r="DC204" s="370" t="str">
        <f ca="1">+IF(OFFSET('Sanitation Data'!$G$31,0,10*ROW('Sanitation Data'!G198))="","",OFFSET('Sanitation Data'!$G$31,0,10*ROW('Sanitation Data'!G198)))</f>
        <v/>
      </c>
      <c r="DD204" s="370" t="str">
        <f ca="1">+IF(OFFSET('Sanitation Data'!$G$32,0,10*ROW('Sanitation Data'!G198))="","",OFFSET('Sanitation Data'!$G$32,0,10*ROW('Sanitation Data'!G198)))</f>
        <v/>
      </c>
      <c r="DE204" s="370" t="str">
        <f ca="1">+IF(OFFSET('Sanitation Data'!$H$28,0,10*ROW('Sanitation Data'!H198))="","",OFFSET('Sanitation Data'!$H$28,0,10*ROW('Sanitation Data'!H198)))</f>
        <v/>
      </c>
      <c r="DF204" s="370" t="str">
        <f ca="1">+IF(OFFSET('Sanitation Data'!$H$29,0,10*ROW('Sanitation Data'!H198))="","",OFFSET('Sanitation Data'!$H$29,0,10*ROW('Sanitation Data'!H198)))</f>
        <v/>
      </c>
      <c r="DG204" s="370" t="str">
        <f ca="1">+IF(OFFSET('Sanitation Data'!$H$30,0,10*ROW('Sanitation Data'!H198))="","",OFFSET('Sanitation Data'!$H$30,0,10*ROW('Sanitation Data'!H198)))</f>
        <v/>
      </c>
      <c r="DH204" s="370" t="str">
        <f ca="1">+IF(OFFSET('Sanitation Data'!$H$31,0,10*ROW('Sanitation Data'!H198))="","",OFFSET('Sanitation Data'!$H$31,0,10*ROW('Sanitation Data'!H198)))</f>
        <v/>
      </c>
      <c r="DI204" s="370" t="str">
        <f ca="1">+IF(OFFSET('Sanitation Data'!$H$32,0,10*ROW('Sanitation Data'!H198))="","",OFFSET('Sanitation Data'!$H$32,0,10*ROW('Sanitation Data'!H198)))</f>
        <v/>
      </c>
      <c r="DJ204" s="370" t="str">
        <f ca="1">+IF(OFFSET('Sanitation Data'!$I$28,0,10*ROW('Sanitation Data'!I198))="","",OFFSET('Sanitation Data'!$I$28,0,10*ROW('Sanitation Data'!I198)))</f>
        <v/>
      </c>
      <c r="DK204" s="370" t="str">
        <f ca="1">+IF(OFFSET('Sanitation Data'!$I$29,0,10*ROW('Sanitation Data'!I198))="","",OFFSET('Sanitation Data'!$I$29,0,10*ROW('Sanitation Data'!I198)))</f>
        <v/>
      </c>
      <c r="DL204" s="370" t="str">
        <f ca="1">+IF(OFFSET('Sanitation Data'!$I$30,0,10*ROW('Sanitation Data'!I198))="","",OFFSET('Sanitation Data'!$I$30,0,10*ROW('Sanitation Data'!I198)))</f>
        <v/>
      </c>
      <c r="DM204" s="370" t="str">
        <f ca="1">+IF(OFFSET('Sanitation Data'!$I$31,0,10*ROW('Sanitation Data'!I198))="","",OFFSET('Sanitation Data'!$I$31,0,10*ROW('Sanitation Data'!I198)))</f>
        <v/>
      </c>
      <c r="DN204" s="370" t="str">
        <f ca="1">+IF(OFFSET('Sanitation Data'!$I$32,0,10*ROW('Sanitation Data'!I198))="","",OFFSET('Sanitation Data'!$I$32,0,10*ROW('Sanitation Data'!I198)))</f>
        <v/>
      </c>
      <c r="DO204" s="370" t="str">
        <f ca="1">+IF(OFFSET('Hygiene Data'!$D$11,0,10*ROW('Hygiene Data'!D198))="","",OFFSET('Hygiene Data'!$D$11,0,10*ROW('Hygiene Data'!D198)))</f>
        <v/>
      </c>
      <c r="DP204" s="370" t="str">
        <f ca="1">+IF(OFFSET('Hygiene Data'!$D$12,0,10*ROW('Hygiene Data'!D198))="","",OFFSET('Hygiene Data'!$D$12,0,10*ROW('Hygiene Data'!D198)))</f>
        <v/>
      </c>
      <c r="DQ204" s="370" t="str">
        <f ca="1">+IF(OFFSET('Hygiene Data'!$D$13,0,10*ROW('Hygiene Data'!D198))="","",OFFSET('Hygiene Data'!$D$13,0,10*ROW('Hygiene Data'!D198)))</f>
        <v/>
      </c>
      <c r="DR204" s="370" t="str">
        <f ca="1">+IF(OFFSET('Hygiene Data'!$E$11,0,10*ROW('Hygiene Data'!E198))="","",OFFSET('Hygiene Data'!$E$11,0,10*ROW('Hygiene Data'!E198)))</f>
        <v/>
      </c>
      <c r="DS204" s="370" t="str">
        <f ca="1">+IF(OFFSET('Hygiene Data'!$E$12,0,10*ROW('Hygiene Data'!E198))="","",OFFSET('Hygiene Data'!$E$12,0,10*ROW('Hygiene Data'!E198)))</f>
        <v/>
      </c>
      <c r="DT204" s="370" t="str">
        <f ca="1">+IF(OFFSET('Hygiene Data'!$E$13,0,10*ROW('Hygiene Data'!E198))="","",OFFSET('Hygiene Data'!$E$13,0,10*ROW('Hygiene Data'!E198)))</f>
        <v/>
      </c>
      <c r="DU204" s="370" t="str">
        <f ca="1">+IF(OFFSET('Hygiene Data'!$F$11,0,10*ROW('Hygiene Data'!F198))="","",OFFSET('Hygiene Data'!$F$11,0,10*ROW('Hygiene Data'!F198)))</f>
        <v/>
      </c>
      <c r="DV204" s="370" t="str">
        <f ca="1">+IF(OFFSET('Hygiene Data'!$F$12,0,10*ROW('Hygiene Data'!F198))="","",OFFSET('Hygiene Data'!$F$12,0,10*ROW('Hygiene Data'!F198)))</f>
        <v/>
      </c>
      <c r="DW204" s="370" t="str">
        <f ca="1">+IF(OFFSET('Hygiene Data'!$F$13,0,10*ROW('Hygiene Data'!F198))="","",OFFSET('Hygiene Data'!$F$13,0,10*ROW('Hygiene Data'!F198)))</f>
        <v/>
      </c>
      <c r="DX204" s="370" t="str">
        <f ca="1">+IF(OFFSET('Hygiene Data'!$G$11,0,10*ROW('Hygiene Data'!G198))="","",OFFSET('Hygiene Data'!$G$11,0,10*ROW('Hygiene Data'!G198)))</f>
        <v/>
      </c>
      <c r="DY204" s="370" t="str">
        <f ca="1">+IF(OFFSET('Hygiene Data'!$G$12,0,10*ROW('Hygiene Data'!G198))="","",OFFSET('Hygiene Data'!$G$12,0,10*ROW('Hygiene Data'!G198)))</f>
        <v/>
      </c>
      <c r="DZ204" s="370" t="str">
        <f ca="1">+IF(OFFSET('Hygiene Data'!$G$13,0,10*ROW('Hygiene Data'!G198))="","",OFFSET('Hygiene Data'!$G$13,0,10*ROW('Hygiene Data'!G198)))</f>
        <v/>
      </c>
      <c r="EA204" s="370" t="str">
        <f ca="1">+IF(OFFSET('Hygiene Data'!$H$11,0,10*ROW('Hygiene Data'!H198))="","",OFFSET('Hygiene Data'!$H$11,0,10*ROW('Hygiene Data'!H198)))</f>
        <v/>
      </c>
      <c r="EB204" s="370" t="str">
        <f ca="1">+IF(OFFSET('Hygiene Data'!$H$12,0,10*ROW('Hygiene Data'!H198))="","",OFFSET('Hygiene Data'!$H$12,0,10*ROW('Hygiene Data'!H198)))</f>
        <v/>
      </c>
      <c r="EC204" s="370" t="str">
        <f ca="1">+IF(OFFSET('Hygiene Data'!$H$13,0,10*ROW('Hygiene Data'!H198))="","",OFFSET('Hygiene Data'!$H$13,0,10*ROW('Hygiene Data'!H198)))</f>
        <v/>
      </c>
      <c r="ED204" s="370" t="str">
        <f ca="1">+IF(OFFSET('Hygiene Data'!$I$11,0,10*ROW('Hygiene Data'!I198))="","",OFFSET('Hygiene Data'!$I$11,0,10*ROW('Hygiene Data'!I198)))</f>
        <v/>
      </c>
      <c r="EE204" s="370" t="str">
        <f ca="1">+IF(OFFSET('Hygiene Data'!$I$12,0,10*ROW('Hygiene Data'!I198))="","",OFFSET('Hygiene Data'!$I$12,0,10*ROW('Hygiene Data'!I198)))</f>
        <v/>
      </c>
      <c r="EF204" s="370" t="str">
        <f ca="1">+IF(OFFSET('Hygiene Data'!$I$13,0,10*ROW('Hygiene Data'!I198))="","",OFFSET('Hygiene Data'!$I$13,0,10*ROW('Hygiene Data'!I198)))</f>
        <v/>
      </c>
    </row>
    <row r="205" spans="1:136" x14ac:dyDescent="0.25">
      <c r="A205" s="479" t="str">
        <f ca="1">+IF(OFFSET('Water Data'!$B$2,0,10*ROW('Water Data'!E199))="","",OFFSET('Water Data'!$B$2,0,10*ROW('Water Data'!E199)))</f>
        <v/>
      </c>
      <c r="B205" s="47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6" t="str">
        <f t="shared" ca="1" si="3"/>
        <v/>
      </c>
      <c r="D205" s="50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0" t="str">
        <f ca="1">+IF(OFFSET('Water Data'!$D$27,0,10*ROW('Water Data'!D199))="","",OFFSET('Water Data'!$D$27,0,10*ROW('Water Data'!D199)))</f>
        <v/>
      </c>
      <c r="BT205" s="370" t="str">
        <f ca="1">+IF(OFFSET('Water Data'!$D$28,0,10*ROW('Water Data'!D199))="","",OFFSET('Water Data'!$D$28,0,10*ROW('Water Data'!D199)))</f>
        <v/>
      </c>
      <c r="BU205" s="370" t="str">
        <f ca="1">+IF(OFFSET('Water Data'!$D$29,0,10*ROW('Water Data'!D199))="","",OFFSET('Water Data'!$D$29,0,10*ROW('Water Data'!D199)))</f>
        <v/>
      </c>
      <c r="BV205" s="370" t="str">
        <f ca="1">+IF(OFFSET('Water Data'!$E$27,0,10*ROW('Water Data'!E199))="","",OFFSET('Water Data'!$E$27,0,10*ROW('Water Data'!E199)))</f>
        <v/>
      </c>
      <c r="BW205" s="370" t="str">
        <f ca="1">+IF(OFFSET('Water Data'!$E$28,0,10*ROW('Water Data'!E199))="","",OFFSET('Water Data'!$E$28,0,10*ROW('Water Data'!E199)))</f>
        <v/>
      </c>
      <c r="BX205" s="370" t="str">
        <f ca="1">+IF(OFFSET('Water Data'!$E$29,0,10*ROW('Water Data'!E199))="","",OFFSET('Water Data'!$E$29,0,10*ROW('Water Data'!E199)))</f>
        <v/>
      </c>
      <c r="BY205" s="370" t="str">
        <f ca="1">+IF(OFFSET('Water Data'!$F$27,0,10*ROW('Water Data'!F199))="","",OFFSET('Water Data'!$F$27,0,10*ROW('Water Data'!F199)))</f>
        <v/>
      </c>
      <c r="BZ205" s="370" t="str">
        <f ca="1">+IF(OFFSET('Water Data'!$F$28,0,10*ROW('Water Data'!F199))="","",OFFSET('Water Data'!$F$28,0,10*ROW('Water Data'!F199)))</f>
        <v/>
      </c>
      <c r="CA205" s="370" t="str">
        <f ca="1">+IF(OFFSET('Water Data'!$F$29,0,10*ROW('Water Data'!F199))="","",OFFSET('Water Data'!$F$29,0,10*ROW('Water Data'!F199)))</f>
        <v/>
      </c>
      <c r="CB205" s="370" t="str">
        <f ca="1">+IF(OFFSET('Water Data'!$G$27,0,10*ROW('Water Data'!G199))="","",OFFSET('Water Data'!$G$27,0,10*ROW('Water Data'!G199)))</f>
        <v/>
      </c>
      <c r="CC205" s="370" t="str">
        <f ca="1">+IF(OFFSET('Water Data'!$G$28,0,10*ROW('Water Data'!G199))="","",OFFSET('Water Data'!$G$28,0,10*ROW('Water Data'!G199)))</f>
        <v/>
      </c>
      <c r="CD205" s="370" t="str">
        <f ca="1">+IF(OFFSET('Water Data'!$G$29,0,10*ROW('Water Data'!G199))="","",OFFSET('Water Data'!$G$29,0,10*ROW('Water Data'!G199)))</f>
        <v/>
      </c>
      <c r="CE205" s="370" t="str">
        <f ca="1">+IF(OFFSET('Water Data'!$H$27,0,10*ROW('Water Data'!H199))="","",OFFSET('Water Data'!$H$27,0,10*ROW('Water Data'!H199)))</f>
        <v/>
      </c>
      <c r="CF205" s="370" t="str">
        <f ca="1">+IF(OFFSET('Water Data'!$H$28,0,10*ROW('Water Data'!H199))="","",OFFSET('Water Data'!$H$28,0,10*ROW('Water Data'!H199)))</f>
        <v/>
      </c>
      <c r="CG205" s="370" t="str">
        <f ca="1">+IF(OFFSET('Water Data'!$H$29,0,10*ROW('Water Data'!H199))="","",OFFSET('Water Data'!$H$29,0,10*ROW('Water Data'!H199)))</f>
        <v/>
      </c>
      <c r="CH205" s="370" t="str">
        <f ca="1">+IF(OFFSET('Water Data'!$I$27,0,10*ROW('Water Data'!I199))="","",OFFSET('Water Data'!$I$27,0,10*ROW('Water Data'!I199)))</f>
        <v/>
      </c>
      <c r="CI205" s="370" t="str">
        <f ca="1">+IF(OFFSET('Water Data'!$I$28,0,10*ROW('Water Data'!I199))="","",OFFSET('Water Data'!$I$28,0,10*ROW('Water Data'!I199)))</f>
        <v/>
      </c>
      <c r="CJ205" s="370" t="str">
        <f ca="1">+IF(OFFSET('Water Data'!$I$29,0,10*ROW('Water Data'!I199))="","",OFFSET('Water Data'!$I$29,0,10*ROW('Water Data'!I199)))</f>
        <v/>
      </c>
      <c r="CK205" s="370" t="str">
        <f ca="1">+IF(OFFSET('Sanitation Data'!$D$28,0,10*ROW('Sanitation Data'!D199))="","",OFFSET('Sanitation Data'!$D$28,0,10*ROW('Sanitation Data'!D199)))</f>
        <v/>
      </c>
      <c r="CL205" s="370" t="str">
        <f ca="1">+IF(OFFSET('Sanitation Data'!$D$29,0,10*ROW('Sanitation Data'!D199))="","",OFFSET('Sanitation Data'!$D$29,0,10*ROW('Sanitation Data'!D199)))</f>
        <v/>
      </c>
      <c r="CM205" s="370" t="str">
        <f ca="1">+IF(OFFSET('Sanitation Data'!$D$30,0,10*ROW('Sanitation Data'!D199))="","",OFFSET('Sanitation Data'!$D$30,0,10*ROW('Sanitation Data'!D199)))</f>
        <v/>
      </c>
      <c r="CN205" s="370" t="str">
        <f ca="1">+IF(OFFSET('Sanitation Data'!$D$31,0,10*ROW('Sanitation Data'!D199))="","",OFFSET('Sanitation Data'!$D$31,0,10*ROW('Sanitation Data'!D199)))</f>
        <v/>
      </c>
      <c r="CO205" s="370" t="str">
        <f ca="1">+IF(OFFSET('Sanitation Data'!$D$32,0,10*ROW('Sanitation Data'!D199))="","",OFFSET('Sanitation Data'!$D$32,0,10*ROW('Sanitation Data'!D199)))</f>
        <v/>
      </c>
      <c r="CP205" s="370" t="str">
        <f ca="1">+IF(OFFSET('Sanitation Data'!$E$28,0,10*ROW('Sanitation Data'!E199))="","",OFFSET('Sanitation Data'!$E$28,0,10*ROW('Sanitation Data'!E199)))</f>
        <v/>
      </c>
      <c r="CQ205" s="370" t="str">
        <f ca="1">+IF(OFFSET('Sanitation Data'!$E$29,0,10*ROW('Sanitation Data'!E199))="","",OFFSET('Sanitation Data'!$E$29,0,10*ROW('Sanitation Data'!E199)))</f>
        <v/>
      </c>
      <c r="CR205" s="370" t="str">
        <f ca="1">+IF(OFFSET('Sanitation Data'!$E$30,0,10*ROW('Sanitation Data'!E199))="","",OFFSET('Sanitation Data'!$E$30,0,10*ROW('Sanitation Data'!E199)))</f>
        <v/>
      </c>
      <c r="CS205" s="370" t="str">
        <f ca="1">+IF(OFFSET('Sanitation Data'!$E$31,0,10*ROW('Sanitation Data'!E199))="","",OFFSET('Sanitation Data'!$E$31,0,10*ROW('Sanitation Data'!E199)))</f>
        <v/>
      </c>
      <c r="CT205" s="370" t="str">
        <f ca="1">+IF(OFFSET('Sanitation Data'!$E$32,0,10*ROW('Sanitation Data'!E199))="","",OFFSET('Sanitation Data'!$E$32,0,10*ROW('Sanitation Data'!E199)))</f>
        <v/>
      </c>
      <c r="CU205" s="370" t="str">
        <f ca="1">+IF(OFFSET('Sanitation Data'!$F$28,0,10*ROW('Sanitation Data'!F199))="","",OFFSET('Sanitation Data'!$F$28,0,10*ROW('Sanitation Data'!F199)))</f>
        <v/>
      </c>
      <c r="CV205" s="370" t="str">
        <f ca="1">+IF(OFFSET('Sanitation Data'!$F$29,0,10*ROW('Sanitation Data'!F199))="","",OFFSET('Sanitation Data'!$F$29,0,10*ROW('Sanitation Data'!F199)))</f>
        <v/>
      </c>
      <c r="CW205" s="370" t="str">
        <f ca="1">+IF(OFFSET('Sanitation Data'!$F$30,0,10*ROW('Sanitation Data'!F199))="","",OFFSET('Sanitation Data'!$F$30,0,10*ROW('Sanitation Data'!F199)))</f>
        <v/>
      </c>
      <c r="CX205" s="370" t="str">
        <f ca="1">+IF(OFFSET('Sanitation Data'!$F$31,0,10*ROW('Sanitation Data'!F199))="","",OFFSET('Sanitation Data'!$F$31,0,10*ROW('Sanitation Data'!F199)))</f>
        <v/>
      </c>
      <c r="CY205" s="370" t="str">
        <f ca="1">+IF(OFFSET('Sanitation Data'!$F$32,0,10*ROW('Sanitation Data'!F199))="","",OFFSET('Sanitation Data'!$F$32,0,10*ROW('Sanitation Data'!F199)))</f>
        <v/>
      </c>
      <c r="CZ205" s="370" t="str">
        <f ca="1">+IF(OFFSET('Sanitation Data'!$G$28,0,10*ROW('Sanitation Data'!G199))="","",OFFSET('Sanitation Data'!$G$28,0,10*ROW('Sanitation Data'!G199)))</f>
        <v/>
      </c>
      <c r="DA205" s="370" t="str">
        <f ca="1">+IF(OFFSET('Sanitation Data'!$G$29,0,10*ROW('Sanitation Data'!G199))="","",OFFSET('Sanitation Data'!$G$29,0,10*ROW('Sanitation Data'!G199)))</f>
        <v/>
      </c>
      <c r="DB205" s="370" t="str">
        <f ca="1">+IF(OFFSET('Sanitation Data'!$G$30,0,10*ROW('Sanitation Data'!G199))="","",OFFSET('Sanitation Data'!$G$30,0,10*ROW('Sanitation Data'!G199)))</f>
        <v/>
      </c>
      <c r="DC205" s="370" t="str">
        <f ca="1">+IF(OFFSET('Sanitation Data'!$G$31,0,10*ROW('Sanitation Data'!G199))="","",OFFSET('Sanitation Data'!$G$31,0,10*ROW('Sanitation Data'!G199)))</f>
        <v/>
      </c>
      <c r="DD205" s="370" t="str">
        <f ca="1">+IF(OFFSET('Sanitation Data'!$G$32,0,10*ROW('Sanitation Data'!G199))="","",OFFSET('Sanitation Data'!$G$32,0,10*ROW('Sanitation Data'!G199)))</f>
        <v/>
      </c>
      <c r="DE205" s="370" t="str">
        <f ca="1">+IF(OFFSET('Sanitation Data'!$H$28,0,10*ROW('Sanitation Data'!H199))="","",OFFSET('Sanitation Data'!$H$28,0,10*ROW('Sanitation Data'!H199)))</f>
        <v/>
      </c>
      <c r="DF205" s="370" t="str">
        <f ca="1">+IF(OFFSET('Sanitation Data'!$H$29,0,10*ROW('Sanitation Data'!H199))="","",OFFSET('Sanitation Data'!$H$29,0,10*ROW('Sanitation Data'!H199)))</f>
        <v/>
      </c>
      <c r="DG205" s="370" t="str">
        <f ca="1">+IF(OFFSET('Sanitation Data'!$H$30,0,10*ROW('Sanitation Data'!H199))="","",OFFSET('Sanitation Data'!$H$30,0,10*ROW('Sanitation Data'!H199)))</f>
        <v/>
      </c>
      <c r="DH205" s="370" t="str">
        <f ca="1">+IF(OFFSET('Sanitation Data'!$H$31,0,10*ROW('Sanitation Data'!H199))="","",OFFSET('Sanitation Data'!$H$31,0,10*ROW('Sanitation Data'!H199)))</f>
        <v/>
      </c>
      <c r="DI205" s="370" t="str">
        <f ca="1">+IF(OFFSET('Sanitation Data'!$H$32,0,10*ROW('Sanitation Data'!H199))="","",OFFSET('Sanitation Data'!$H$32,0,10*ROW('Sanitation Data'!H199)))</f>
        <v/>
      </c>
      <c r="DJ205" s="370" t="str">
        <f ca="1">+IF(OFFSET('Sanitation Data'!$I$28,0,10*ROW('Sanitation Data'!I199))="","",OFFSET('Sanitation Data'!$I$28,0,10*ROW('Sanitation Data'!I199)))</f>
        <v/>
      </c>
      <c r="DK205" s="370" t="str">
        <f ca="1">+IF(OFFSET('Sanitation Data'!$I$29,0,10*ROW('Sanitation Data'!I199))="","",OFFSET('Sanitation Data'!$I$29,0,10*ROW('Sanitation Data'!I199)))</f>
        <v/>
      </c>
      <c r="DL205" s="370" t="str">
        <f ca="1">+IF(OFFSET('Sanitation Data'!$I$30,0,10*ROW('Sanitation Data'!I199))="","",OFFSET('Sanitation Data'!$I$30,0,10*ROW('Sanitation Data'!I199)))</f>
        <v/>
      </c>
      <c r="DM205" s="370" t="str">
        <f ca="1">+IF(OFFSET('Sanitation Data'!$I$31,0,10*ROW('Sanitation Data'!I199))="","",OFFSET('Sanitation Data'!$I$31,0,10*ROW('Sanitation Data'!I199)))</f>
        <v/>
      </c>
      <c r="DN205" s="370" t="str">
        <f ca="1">+IF(OFFSET('Sanitation Data'!$I$32,0,10*ROW('Sanitation Data'!I199))="","",OFFSET('Sanitation Data'!$I$32,0,10*ROW('Sanitation Data'!I199)))</f>
        <v/>
      </c>
      <c r="DO205" s="370" t="str">
        <f ca="1">+IF(OFFSET('Hygiene Data'!$D$11,0,10*ROW('Hygiene Data'!D199))="","",OFFSET('Hygiene Data'!$D$11,0,10*ROW('Hygiene Data'!D199)))</f>
        <v/>
      </c>
      <c r="DP205" s="370" t="str">
        <f ca="1">+IF(OFFSET('Hygiene Data'!$D$12,0,10*ROW('Hygiene Data'!D199))="","",OFFSET('Hygiene Data'!$D$12,0,10*ROW('Hygiene Data'!D199)))</f>
        <v/>
      </c>
      <c r="DQ205" s="370" t="str">
        <f ca="1">+IF(OFFSET('Hygiene Data'!$D$13,0,10*ROW('Hygiene Data'!D199))="","",OFFSET('Hygiene Data'!$D$13,0,10*ROW('Hygiene Data'!D199)))</f>
        <v/>
      </c>
      <c r="DR205" s="370" t="str">
        <f ca="1">+IF(OFFSET('Hygiene Data'!$E$11,0,10*ROW('Hygiene Data'!E199))="","",OFFSET('Hygiene Data'!$E$11,0,10*ROW('Hygiene Data'!E199)))</f>
        <v/>
      </c>
      <c r="DS205" s="370" t="str">
        <f ca="1">+IF(OFFSET('Hygiene Data'!$E$12,0,10*ROW('Hygiene Data'!E199))="","",OFFSET('Hygiene Data'!$E$12,0,10*ROW('Hygiene Data'!E199)))</f>
        <v/>
      </c>
      <c r="DT205" s="370" t="str">
        <f ca="1">+IF(OFFSET('Hygiene Data'!$E$13,0,10*ROW('Hygiene Data'!E199))="","",OFFSET('Hygiene Data'!$E$13,0,10*ROW('Hygiene Data'!E199)))</f>
        <v/>
      </c>
      <c r="DU205" s="370" t="str">
        <f ca="1">+IF(OFFSET('Hygiene Data'!$F$11,0,10*ROW('Hygiene Data'!F199))="","",OFFSET('Hygiene Data'!$F$11,0,10*ROW('Hygiene Data'!F199)))</f>
        <v/>
      </c>
      <c r="DV205" s="370" t="str">
        <f ca="1">+IF(OFFSET('Hygiene Data'!$F$12,0,10*ROW('Hygiene Data'!F199))="","",OFFSET('Hygiene Data'!$F$12,0,10*ROW('Hygiene Data'!F199)))</f>
        <v/>
      </c>
      <c r="DW205" s="370" t="str">
        <f ca="1">+IF(OFFSET('Hygiene Data'!$F$13,0,10*ROW('Hygiene Data'!F199))="","",OFFSET('Hygiene Data'!$F$13,0,10*ROW('Hygiene Data'!F199)))</f>
        <v/>
      </c>
      <c r="DX205" s="370" t="str">
        <f ca="1">+IF(OFFSET('Hygiene Data'!$G$11,0,10*ROW('Hygiene Data'!G199))="","",OFFSET('Hygiene Data'!$G$11,0,10*ROW('Hygiene Data'!G199)))</f>
        <v/>
      </c>
      <c r="DY205" s="370" t="str">
        <f ca="1">+IF(OFFSET('Hygiene Data'!$G$12,0,10*ROW('Hygiene Data'!G199))="","",OFFSET('Hygiene Data'!$G$12,0,10*ROW('Hygiene Data'!G199)))</f>
        <v/>
      </c>
      <c r="DZ205" s="370" t="str">
        <f ca="1">+IF(OFFSET('Hygiene Data'!$G$13,0,10*ROW('Hygiene Data'!G199))="","",OFFSET('Hygiene Data'!$G$13,0,10*ROW('Hygiene Data'!G199)))</f>
        <v/>
      </c>
      <c r="EA205" s="370" t="str">
        <f ca="1">+IF(OFFSET('Hygiene Data'!$H$11,0,10*ROW('Hygiene Data'!H199))="","",OFFSET('Hygiene Data'!$H$11,0,10*ROW('Hygiene Data'!H199)))</f>
        <v/>
      </c>
      <c r="EB205" s="370" t="str">
        <f ca="1">+IF(OFFSET('Hygiene Data'!$H$12,0,10*ROW('Hygiene Data'!H199))="","",OFFSET('Hygiene Data'!$H$12,0,10*ROW('Hygiene Data'!H199)))</f>
        <v/>
      </c>
      <c r="EC205" s="370" t="str">
        <f ca="1">+IF(OFFSET('Hygiene Data'!$H$13,0,10*ROW('Hygiene Data'!H199))="","",OFFSET('Hygiene Data'!$H$13,0,10*ROW('Hygiene Data'!H199)))</f>
        <v/>
      </c>
      <c r="ED205" s="370" t="str">
        <f ca="1">+IF(OFFSET('Hygiene Data'!$I$11,0,10*ROW('Hygiene Data'!I199))="","",OFFSET('Hygiene Data'!$I$11,0,10*ROW('Hygiene Data'!I199)))</f>
        <v/>
      </c>
      <c r="EE205" s="370" t="str">
        <f ca="1">+IF(OFFSET('Hygiene Data'!$I$12,0,10*ROW('Hygiene Data'!I199))="","",OFFSET('Hygiene Data'!$I$12,0,10*ROW('Hygiene Data'!I199)))</f>
        <v/>
      </c>
      <c r="EF205" s="370" t="str">
        <f ca="1">+IF(OFFSET('Hygiene Data'!$I$13,0,10*ROW('Hygiene Data'!I199))="","",OFFSET('Hygiene Data'!$I$13,0,10*ROW('Hygiene Data'!I199)))</f>
        <v/>
      </c>
    </row>
    <row r="206" spans="1:136" x14ac:dyDescent="0.25">
      <c r="A206" s="479" t="str">
        <f ca="1">+IF(OFFSET('Water Data'!$B$2,0,10*ROW('Water Data'!E200))="","",OFFSET('Water Data'!$B$2,0,10*ROW('Water Data'!E200)))</f>
        <v/>
      </c>
      <c r="B206" s="47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6" t="str">
        <f t="shared" ca="1" si="3"/>
        <v/>
      </c>
      <c r="D206" s="50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0" t="str">
        <f ca="1">+IF(OFFSET('Water Data'!$D$27,0,10*ROW('Water Data'!D200))="","",OFFSET('Water Data'!$D$27,0,10*ROW('Water Data'!D200)))</f>
        <v/>
      </c>
      <c r="BT206" s="370" t="str">
        <f ca="1">+IF(OFFSET('Water Data'!$D$28,0,10*ROW('Water Data'!D200))="","",OFFSET('Water Data'!$D$28,0,10*ROW('Water Data'!D200)))</f>
        <v/>
      </c>
      <c r="BU206" s="370" t="str">
        <f ca="1">+IF(OFFSET('Water Data'!$D$29,0,10*ROW('Water Data'!D200))="","",OFFSET('Water Data'!$D$29,0,10*ROW('Water Data'!D200)))</f>
        <v/>
      </c>
      <c r="BV206" s="370" t="str">
        <f ca="1">+IF(OFFSET('Water Data'!$E$27,0,10*ROW('Water Data'!E200))="","",OFFSET('Water Data'!$E$27,0,10*ROW('Water Data'!E200)))</f>
        <v/>
      </c>
      <c r="BW206" s="370" t="str">
        <f ca="1">+IF(OFFSET('Water Data'!$E$28,0,10*ROW('Water Data'!E200))="","",OFFSET('Water Data'!$E$28,0,10*ROW('Water Data'!E200)))</f>
        <v/>
      </c>
      <c r="BX206" s="370" t="str">
        <f ca="1">+IF(OFFSET('Water Data'!$E$29,0,10*ROW('Water Data'!E200))="","",OFFSET('Water Data'!$E$29,0,10*ROW('Water Data'!E200)))</f>
        <v/>
      </c>
      <c r="BY206" s="370" t="str">
        <f ca="1">+IF(OFFSET('Water Data'!$F$27,0,10*ROW('Water Data'!F200))="","",OFFSET('Water Data'!$F$27,0,10*ROW('Water Data'!F200)))</f>
        <v/>
      </c>
      <c r="BZ206" s="370" t="str">
        <f ca="1">+IF(OFFSET('Water Data'!$F$28,0,10*ROW('Water Data'!F200))="","",OFFSET('Water Data'!$F$28,0,10*ROW('Water Data'!F200)))</f>
        <v/>
      </c>
      <c r="CA206" s="370" t="str">
        <f ca="1">+IF(OFFSET('Water Data'!$F$29,0,10*ROW('Water Data'!F200))="","",OFFSET('Water Data'!$F$29,0,10*ROW('Water Data'!F200)))</f>
        <v/>
      </c>
      <c r="CB206" s="370" t="str">
        <f ca="1">+IF(OFFSET('Water Data'!$G$27,0,10*ROW('Water Data'!G200))="","",OFFSET('Water Data'!$G$27,0,10*ROW('Water Data'!G200)))</f>
        <v/>
      </c>
      <c r="CC206" s="370" t="str">
        <f ca="1">+IF(OFFSET('Water Data'!$G$28,0,10*ROW('Water Data'!G200))="","",OFFSET('Water Data'!$G$28,0,10*ROW('Water Data'!G200)))</f>
        <v/>
      </c>
      <c r="CD206" s="370" t="str">
        <f ca="1">+IF(OFFSET('Water Data'!$G$29,0,10*ROW('Water Data'!G200))="","",OFFSET('Water Data'!$G$29,0,10*ROW('Water Data'!G200)))</f>
        <v/>
      </c>
      <c r="CE206" s="370" t="str">
        <f ca="1">+IF(OFFSET('Water Data'!$H$27,0,10*ROW('Water Data'!H200))="","",OFFSET('Water Data'!$H$27,0,10*ROW('Water Data'!H200)))</f>
        <v/>
      </c>
      <c r="CF206" s="370" t="str">
        <f ca="1">+IF(OFFSET('Water Data'!$H$28,0,10*ROW('Water Data'!H200))="","",OFFSET('Water Data'!$H$28,0,10*ROW('Water Data'!H200)))</f>
        <v/>
      </c>
      <c r="CG206" s="370" t="str">
        <f ca="1">+IF(OFFSET('Water Data'!$H$29,0,10*ROW('Water Data'!H200))="","",OFFSET('Water Data'!$H$29,0,10*ROW('Water Data'!H200)))</f>
        <v/>
      </c>
      <c r="CH206" s="370" t="str">
        <f ca="1">+IF(OFFSET('Water Data'!$I$27,0,10*ROW('Water Data'!I200))="","",OFFSET('Water Data'!$I$27,0,10*ROW('Water Data'!I200)))</f>
        <v/>
      </c>
      <c r="CI206" s="370" t="str">
        <f ca="1">+IF(OFFSET('Water Data'!$I$28,0,10*ROW('Water Data'!I200))="","",OFFSET('Water Data'!$I$28,0,10*ROW('Water Data'!I200)))</f>
        <v/>
      </c>
      <c r="CJ206" s="370" t="str">
        <f ca="1">+IF(OFFSET('Water Data'!$I$29,0,10*ROW('Water Data'!I200))="","",OFFSET('Water Data'!$I$29,0,10*ROW('Water Data'!I200)))</f>
        <v/>
      </c>
      <c r="CK206" s="370" t="str">
        <f ca="1">+IF(OFFSET('Sanitation Data'!$D$28,0,10*ROW('Sanitation Data'!D200))="","",OFFSET('Sanitation Data'!$D$28,0,10*ROW('Sanitation Data'!D200)))</f>
        <v/>
      </c>
      <c r="CL206" s="370" t="str">
        <f ca="1">+IF(OFFSET('Sanitation Data'!$D$29,0,10*ROW('Sanitation Data'!D200))="","",OFFSET('Sanitation Data'!$D$29,0,10*ROW('Sanitation Data'!D200)))</f>
        <v/>
      </c>
      <c r="CM206" s="370" t="str">
        <f ca="1">+IF(OFFSET('Sanitation Data'!$D$30,0,10*ROW('Sanitation Data'!D200))="","",OFFSET('Sanitation Data'!$D$30,0,10*ROW('Sanitation Data'!D200)))</f>
        <v/>
      </c>
      <c r="CN206" s="370" t="str">
        <f ca="1">+IF(OFFSET('Sanitation Data'!$D$31,0,10*ROW('Sanitation Data'!D200))="","",OFFSET('Sanitation Data'!$D$31,0,10*ROW('Sanitation Data'!D200)))</f>
        <v/>
      </c>
      <c r="CO206" s="370" t="str">
        <f ca="1">+IF(OFFSET('Sanitation Data'!$D$32,0,10*ROW('Sanitation Data'!D200))="","",OFFSET('Sanitation Data'!$D$32,0,10*ROW('Sanitation Data'!D200)))</f>
        <v/>
      </c>
      <c r="CP206" s="370" t="str">
        <f ca="1">+IF(OFFSET('Sanitation Data'!$E$28,0,10*ROW('Sanitation Data'!E200))="","",OFFSET('Sanitation Data'!$E$28,0,10*ROW('Sanitation Data'!E200)))</f>
        <v/>
      </c>
      <c r="CQ206" s="370" t="str">
        <f ca="1">+IF(OFFSET('Sanitation Data'!$E$29,0,10*ROW('Sanitation Data'!E200))="","",OFFSET('Sanitation Data'!$E$29,0,10*ROW('Sanitation Data'!E200)))</f>
        <v/>
      </c>
      <c r="CR206" s="370" t="str">
        <f ca="1">+IF(OFFSET('Sanitation Data'!$E$30,0,10*ROW('Sanitation Data'!E200))="","",OFFSET('Sanitation Data'!$E$30,0,10*ROW('Sanitation Data'!E200)))</f>
        <v/>
      </c>
      <c r="CS206" s="370" t="str">
        <f ca="1">+IF(OFFSET('Sanitation Data'!$E$31,0,10*ROW('Sanitation Data'!E200))="","",OFFSET('Sanitation Data'!$E$31,0,10*ROW('Sanitation Data'!E200)))</f>
        <v/>
      </c>
      <c r="CT206" s="370" t="str">
        <f ca="1">+IF(OFFSET('Sanitation Data'!$E$32,0,10*ROW('Sanitation Data'!E200))="","",OFFSET('Sanitation Data'!$E$32,0,10*ROW('Sanitation Data'!E200)))</f>
        <v/>
      </c>
      <c r="CU206" s="370" t="str">
        <f ca="1">+IF(OFFSET('Sanitation Data'!$F$28,0,10*ROW('Sanitation Data'!F200))="","",OFFSET('Sanitation Data'!$F$28,0,10*ROW('Sanitation Data'!F200)))</f>
        <v/>
      </c>
      <c r="CV206" s="370" t="str">
        <f ca="1">+IF(OFFSET('Sanitation Data'!$F$29,0,10*ROW('Sanitation Data'!F200))="","",OFFSET('Sanitation Data'!$F$29,0,10*ROW('Sanitation Data'!F200)))</f>
        <v/>
      </c>
      <c r="CW206" s="370" t="str">
        <f ca="1">+IF(OFFSET('Sanitation Data'!$F$30,0,10*ROW('Sanitation Data'!F200))="","",OFFSET('Sanitation Data'!$F$30,0,10*ROW('Sanitation Data'!F200)))</f>
        <v/>
      </c>
      <c r="CX206" s="370" t="str">
        <f ca="1">+IF(OFFSET('Sanitation Data'!$F$31,0,10*ROW('Sanitation Data'!F200))="","",OFFSET('Sanitation Data'!$F$31,0,10*ROW('Sanitation Data'!F200)))</f>
        <v/>
      </c>
      <c r="CY206" s="370" t="str">
        <f ca="1">+IF(OFFSET('Sanitation Data'!$F$32,0,10*ROW('Sanitation Data'!F200))="","",OFFSET('Sanitation Data'!$F$32,0,10*ROW('Sanitation Data'!F200)))</f>
        <v/>
      </c>
      <c r="CZ206" s="370" t="str">
        <f ca="1">+IF(OFFSET('Sanitation Data'!$G$28,0,10*ROW('Sanitation Data'!G200))="","",OFFSET('Sanitation Data'!$G$28,0,10*ROW('Sanitation Data'!G200)))</f>
        <v/>
      </c>
      <c r="DA206" s="370" t="str">
        <f ca="1">+IF(OFFSET('Sanitation Data'!$G$29,0,10*ROW('Sanitation Data'!G200))="","",OFFSET('Sanitation Data'!$G$29,0,10*ROW('Sanitation Data'!G200)))</f>
        <v/>
      </c>
      <c r="DB206" s="370" t="str">
        <f ca="1">+IF(OFFSET('Sanitation Data'!$G$30,0,10*ROW('Sanitation Data'!G200))="","",OFFSET('Sanitation Data'!$G$30,0,10*ROW('Sanitation Data'!G200)))</f>
        <v/>
      </c>
      <c r="DC206" s="370" t="str">
        <f ca="1">+IF(OFFSET('Sanitation Data'!$G$31,0,10*ROW('Sanitation Data'!G200))="","",OFFSET('Sanitation Data'!$G$31,0,10*ROW('Sanitation Data'!G200)))</f>
        <v/>
      </c>
      <c r="DD206" s="370" t="str">
        <f ca="1">+IF(OFFSET('Sanitation Data'!$G$32,0,10*ROW('Sanitation Data'!G200))="","",OFFSET('Sanitation Data'!$G$32,0,10*ROW('Sanitation Data'!G200)))</f>
        <v/>
      </c>
      <c r="DE206" s="370" t="str">
        <f ca="1">+IF(OFFSET('Sanitation Data'!$H$28,0,10*ROW('Sanitation Data'!H200))="","",OFFSET('Sanitation Data'!$H$28,0,10*ROW('Sanitation Data'!H200)))</f>
        <v/>
      </c>
      <c r="DF206" s="370" t="str">
        <f ca="1">+IF(OFFSET('Sanitation Data'!$H$29,0,10*ROW('Sanitation Data'!H200))="","",OFFSET('Sanitation Data'!$H$29,0,10*ROW('Sanitation Data'!H200)))</f>
        <v/>
      </c>
      <c r="DG206" s="370" t="str">
        <f ca="1">+IF(OFFSET('Sanitation Data'!$H$30,0,10*ROW('Sanitation Data'!H200))="","",OFFSET('Sanitation Data'!$H$30,0,10*ROW('Sanitation Data'!H200)))</f>
        <v/>
      </c>
      <c r="DH206" s="370" t="str">
        <f ca="1">+IF(OFFSET('Sanitation Data'!$H$31,0,10*ROW('Sanitation Data'!H200))="","",OFFSET('Sanitation Data'!$H$31,0,10*ROW('Sanitation Data'!H200)))</f>
        <v/>
      </c>
      <c r="DI206" s="370" t="str">
        <f ca="1">+IF(OFFSET('Sanitation Data'!$H$32,0,10*ROW('Sanitation Data'!H200))="","",OFFSET('Sanitation Data'!$H$32,0,10*ROW('Sanitation Data'!H200)))</f>
        <v/>
      </c>
      <c r="DJ206" s="370" t="str">
        <f ca="1">+IF(OFFSET('Sanitation Data'!$I$28,0,10*ROW('Sanitation Data'!I200))="","",OFFSET('Sanitation Data'!$I$28,0,10*ROW('Sanitation Data'!I200)))</f>
        <v/>
      </c>
      <c r="DK206" s="370" t="str">
        <f ca="1">+IF(OFFSET('Sanitation Data'!$I$29,0,10*ROW('Sanitation Data'!I200))="","",OFFSET('Sanitation Data'!$I$29,0,10*ROW('Sanitation Data'!I200)))</f>
        <v/>
      </c>
      <c r="DL206" s="370" t="str">
        <f ca="1">+IF(OFFSET('Sanitation Data'!$I$30,0,10*ROW('Sanitation Data'!I200))="","",OFFSET('Sanitation Data'!$I$30,0,10*ROW('Sanitation Data'!I200)))</f>
        <v/>
      </c>
      <c r="DM206" s="370" t="str">
        <f ca="1">+IF(OFFSET('Sanitation Data'!$I$31,0,10*ROW('Sanitation Data'!I200))="","",OFFSET('Sanitation Data'!$I$31,0,10*ROW('Sanitation Data'!I200)))</f>
        <v/>
      </c>
      <c r="DN206" s="370" t="str">
        <f ca="1">+IF(OFFSET('Sanitation Data'!$I$32,0,10*ROW('Sanitation Data'!I200))="","",OFFSET('Sanitation Data'!$I$32,0,10*ROW('Sanitation Data'!I200)))</f>
        <v/>
      </c>
      <c r="DO206" s="370" t="str">
        <f ca="1">+IF(OFFSET('Hygiene Data'!$D$11,0,10*ROW('Hygiene Data'!D200))="","",OFFSET('Hygiene Data'!$D$11,0,10*ROW('Hygiene Data'!D200)))</f>
        <v/>
      </c>
      <c r="DP206" s="370" t="str">
        <f ca="1">+IF(OFFSET('Hygiene Data'!$D$12,0,10*ROW('Hygiene Data'!D200))="","",OFFSET('Hygiene Data'!$D$12,0,10*ROW('Hygiene Data'!D200)))</f>
        <v/>
      </c>
      <c r="DQ206" s="370" t="str">
        <f ca="1">+IF(OFFSET('Hygiene Data'!$D$13,0,10*ROW('Hygiene Data'!D200))="","",OFFSET('Hygiene Data'!$D$13,0,10*ROW('Hygiene Data'!D200)))</f>
        <v/>
      </c>
      <c r="DR206" s="370" t="str">
        <f ca="1">+IF(OFFSET('Hygiene Data'!$E$11,0,10*ROW('Hygiene Data'!E200))="","",OFFSET('Hygiene Data'!$E$11,0,10*ROW('Hygiene Data'!E200)))</f>
        <v/>
      </c>
      <c r="DS206" s="370" t="str">
        <f ca="1">+IF(OFFSET('Hygiene Data'!$E$12,0,10*ROW('Hygiene Data'!E200))="","",OFFSET('Hygiene Data'!$E$12,0,10*ROW('Hygiene Data'!E200)))</f>
        <v/>
      </c>
      <c r="DT206" s="370" t="str">
        <f ca="1">+IF(OFFSET('Hygiene Data'!$E$13,0,10*ROW('Hygiene Data'!E200))="","",OFFSET('Hygiene Data'!$E$13,0,10*ROW('Hygiene Data'!E200)))</f>
        <v/>
      </c>
      <c r="DU206" s="370" t="str">
        <f ca="1">+IF(OFFSET('Hygiene Data'!$F$11,0,10*ROW('Hygiene Data'!F200))="","",OFFSET('Hygiene Data'!$F$11,0,10*ROW('Hygiene Data'!F200)))</f>
        <v/>
      </c>
      <c r="DV206" s="370" t="str">
        <f ca="1">+IF(OFFSET('Hygiene Data'!$F$12,0,10*ROW('Hygiene Data'!F200))="","",OFFSET('Hygiene Data'!$F$12,0,10*ROW('Hygiene Data'!F200)))</f>
        <v/>
      </c>
      <c r="DW206" s="370" t="str">
        <f ca="1">+IF(OFFSET('Hygiene Data'!$F$13,0,10*ROW('Hygiene Data'!F200))="","",OFFSET('Hygiene Data'!$F$13,0,10*ROW('Hygiene Data'!F200)))</f>
        <v/>
      </c>
      <c r="DX206" s="370" t="str">
        <f ca="1">+IF(OFFSET('Hygiene Data'!$G$11,0,10*ROW('Hygiene Data'!G200))="","",OFFSET('Hygiene Data'!$G$11,0,10*ROW('Hygiene Data'!G200)))</f>
        <v/>
      </c>
      <c r="DY206" s="370" t="str">
        <f ca="1">+IF(OFFSET('Hygiene Data'!$G$12,0,10*ROW('Hygiene Data'!G200))="","",OFFSET('Hygiene Data'!$G$12,0,10*ROW('Hygiene Data'!G200)))</f>
        <v/>
      </c>
      <c r="DZ206" s="370" t="str">
        <f ca="1">+IF(OFFSET('Hygiene Data'!$G$13,0,10*ROW('Hygiene Data'!G200))="","",OFFSET('Hygiene Data'!$G$13,0,10*ROW('Hygiene Data'!G200)))</f>
        <v/>
      </c>
      <c r="EA206" s="370" t="str">
        <f ca="1">+IF(OFFSET('Hygiene Data'!$H$11,0,10*ROW('Hygiene Data'!H200))="","",OFFSET('Hygiene Data'!$H$11,0,10*ROW('Hygiene Data'!H200)))</f>
        <v/>
      </c>
      <c r="EB206" s="370" t="str">
        <f ca="1">+IF(OFFSET('Hygiene Data'!$H$12,0,10*ROW('Hygiene Data'!H200))="","",OFFSET('Hygiene Data'!$H$12,0,10*ROW('Hygiene Data'!H200)))</f>
        <v/>
      </c>
      <c r="EC206" s="370" t="str">
        <f ca="1">+IF(OFFSET('Hygiene Data'!$H$13,0,10*ROW('Hygiene Data'!H200))="","",OFFSET('Hygiene Data'!$H$13,0,10*ROW('Hygiene Data'!H200)))</f>
        <v/>
      </c>
      <c r="ED206" s="370" t="str">
        <f ca="1">+IF(OFFSET('Hygiene Data'!$I$11,0,10*ROW('Hygiene Data'!I200))="","",OFFSET('Hygiene Data'!$I$11,0,10*ROW('Hygiene Data'!I200)))</f>
        <v/>
      </c>
      <c r="EE206" s="370" t="str">
        <f ca="1">+IF(OFFSET('Hygiene Data'!$I$12,0,10*ROW('Hygiene Data'!I200))="","",OFFSET('Hygiene Data'!$I$12,0,10*ROW('Hygiene Data'!I200)))</f>
        <v/>
      </c>
      <c r="EF206" s="370" t="str">
        <f ca="1">+IF(OFFSET('Hygiene Data'!$I$13,0,10*ROW('Hygiene Data'!I200))="","",OFFSET('Hygiene Data'!$I$13,0,10*ROW('Hygiene Data'!I200)))</f>
        <v/>
      </c>
    </row>
    <row r="207" spans="1:136" x14ac:dyDescent="0.25">
      <c r="A207" s="479" t="str">
        <f ca="1">+IF(OFFSET('Water Data'!$B$2,0,10*ROW('Water Data'!E201))="","",OFFSET('Water Data'!$B$2,0,10*ROW('Water Data'!E201)))</f>
        <v/>
      </c>
      <c r="B207" s="47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6" t="str">
        <f t="shared" ca="1" si="3"/>
        <v/>
      </c>
      <c r="D207" s="50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0" t="str">
        <f ca="1">+IF(OFFSET('Water Data'!$D$27,0,10*ROW('Water Data'!D201))="","",OFFSET('Water Data'!$D$27,0,10*ROW('Water Data'!D201)))</f>
        <v/>
      </c>
      <c r="BT207" s="370" t="str">
        <f ca="1">+IF(OFFSET('Water Data'!$D$28,0,10*ROW('Water Data'!D201))="","",OFFSET('Water Data'!$D$28,0,10*ROW('Water Data'!D201)))</f>
        <v/>
      </c>
      <c r="BU207" s="370" t="str">
        <f ca="1">+IF(OFFSET('Water Data'!$D$29,0,10*ROW('Water Data'!D201))="","",OFFSET('Water Data'!$D$29,0,10*ROW('Water Data'!D201)))</f>
        <v/>
      </c>
      <c r="BV207" s="370" t="str">
        <f ca="1">+IF(OFFSET('Water Data'!$E$27,0,10*ROW('Water Data'!E201))="","",OFFSET('Water Data'!$E$27,0,10*ROW('Water Data'!E201)))</f>
        <v/>
      </c>
      <c r="BW207" s="370" t="str">
        <f ca="1">+IF(OFFSET('Water Data'!$E$28,0,10*ROW('Water Data'!E201))="","",OFFSET('Water Data'!$E$28,0,10*ROW('Water Data'!E201)))</f>
        <v/>
      </c>
      <c r="BX207" s="370" t="str">
        <f ca="1">+IF(OFFSET('Water Data'!$E$29,0,10*ROW('Water Data'!E201))="","",OFFSET('Water Data'!$E$29,0,10*ROW('Water Data'!E201)))</f>
        <v/>
      </c>
      <c r="BY207" s="370" t="str">
        <f ca="1">+IF(OFFSET('Water Data'!$F$27,0,10*ROW('Water Data'!F201))="","",OFFSET('Water Data'!$F$27,0,10*ROW('Water Data'!F201)))</f>
        <v/>
      </c>
      <c r="BZ207" s="370" t="str">
        <f ca="1">+IF(OFFSET('Water Data'!$F$28,0,10*ROW('Water Data'!F201))="","",OFFSET('Water Data'!$F$28,0,10*ROW('Water Data'!F201)))</f>
        <v/>
      </c>
      <c r="CA207" s="370" t="str">
        <f ca="1">+IF(OFFSET('Water Data'!$F$29,0,10*ROW('Water Data'!F201))="","",OFFSET('Water Data'!$F$29,0,10*ROW('Water Data'!F201)))</f>
        <v/>
      </c>
      <c r="CB207" s="370" t="str">
        <f ca="1">+IF(OFFSET('Water Data'!$G$27,0,10*ROW('Water Data'!G201))="","",OFFSET('Water Data'!$G$27,0,10*ROW('Water Data'!G201)))</f>
        <v/>
      </c>
      <c r="CC207" s="370" t="str">
        <f ca="1">+IF(OFFSET('Water Data'!$G$28,0,10*ROW('Water Data'!G201))="","",OFFSET('Water Data'!$G$28,0,10*ROW('Water Data'!G201)))</f>
        <v/>
      </c>
      <c r="CD207" s="370" t="str">
        <f ca="1">+IF(OFFSET('Water Data'!$G$29,0,10*ROW('Water Data'!G201))="","",OFFSET('Water Data'!$G$29,0,10*ROW('Water Data'!G201)))</f>
        <v/>
      </c>
      <c r="CE207" s="370" t="str">
        <f ca="1">+IF(OFFSET('Water Data'!$H$27,0,10*ROW('Water Data'!H201))="","",OFFSET('Water Data'!$H$27,0,10*ROW('Water Data'!H201)))</f>
        <v/>
      </c>
      <c r="CF207" s="370" t="str">
        <f ca="1">+IF(OFFSET('Water Data'!$H$28,0,10*ROW('Water Data'!H201))="","",OFFSET('Water Data'!$H$28,0,10*ROW('Water Data'!H201)))</f>
        <v/>
      </c>
      <c r="CG207" s="370" t="str">
        <f ca="1">+IF(OFFSET('Water Data'!$H$29,0,10*ROW('Water Data'!H201))="","",OFFSET('Water Data'!$H$29,0,10*ROW('Water Data'!H201)))</f>
        <v/>
      </c>
      <c r="CH207" s="370" t="str">
        <f ca="1">+IF(OFFSET('Water Data'!$I$27,0,10*ROW('Water Data'!I201))="","",OFFSET('Water Data'!$I$27,0,10*ROW('Water Data'!I201)))</f>
        <v/>
      </c>
      <c r="CI207" s="370" t="str">
        <f ca="1">+IF(OFFSET('Water Data'!$I$28,0,10*ROW('Water Data'!I201))="","",OFFSET('Water Data'!$I$28,0,10*ROW('Water Data'!I201)))</f>
        <v/>
      </c>
      <c r="CJ207" s="370" t="str">
        <f ca="1">+IF(OFFSET('Water Data'!$I$29,0,10*ROW('Water Data'!I201))="","",OFFSET('Water Data'!$I$29,0,10*ROW('Water Data'!I201)))</f>
        <v/>
      </c>
      <c r="CK207" s="370" t="str">
        <f ca="1">+IF(OFFSET('Sanitation Data'!$D$28,0,10*ROW('Sanitation Data'!D201))="","",OFFSET('Sanitation Data'!$D$28,0,10*ROW('Sanitation Data'!D201)))</f>
        <v/>
      </c>
      <c r="CL207" s="370" t="str">
        <f ca="1">+IF(OFFSET('Sanitation Data'!$D$29,0,10*ROW('Sanitation Data'!D201))="","",OFFSET('Sanitation Data'!$D$29,0,10*ROW('Sanitation Data'!D201)))</f>
        <v/>
      </c>
      <c r="CM207" s="370" t="str">
        <f ca="1">+IF(OFFSET('Sanitation Data'!$D$30,0,10*ROW('Sanitation Data'!D201))="","",OFFSET('Sanitation Data'!$D$30,0,10*ROW('Sanitation Data'!D201)))</f>
        <v/>
      </c>
      <c r="CN207" s="370" t="str">
        <f ca="1">+IF(OFFSET('Sanitation Data'!$D$31,0,10*ROW('Sanitation Data'!D201))="","",OFFSET('Sanitation Data'!$D$31,0,10*ROW('Sanitation Data'!D201)))</f>
        <v/>
      </c>
      <c r="CO207" s="370" t="str">
        <f ca="1">+IF(OFFSET('Sanitation Data'!$D$32,0,10*ROW('Sanitation Data'!D201))="","",OFFSET('Sanitation Data'!$D$32,0,10*ROW('Sanitation Data'!D201)))</f>
        <v/>
      </c>
      <c r="CP207" s="370" t="str">
        <f ca="1">+IF(OFFSET('Sanitation Data'!$E$28,0,10*ROW('Sanitation Data'!E201))="","",OFFSET('Sanitation Data'!$E$28,0,10*ROW('Sanitation Data'!E201)))</f>
        <v/>
      </c>
      <c r="CQ207" s="370" t="str">
        <f ca="1">+IF(OFFSET('Sanitation Data'!$E$29,0,10*ROW('Sanitation Data'!E201))="","",OFFSET('Sanitation Data'!$E$29,0,10*ROW('Sanitation Data'!E201)))</f>
        <v/>
      </c>
      <c r="CR207" s="370" t="str">
        <f ca="1">+IF(OFFSET('Sanitation Data'!$E$30,0,10*ROW('Sanitation Data'!E201))="","",OFFSET('Sanitation Data'!$E$30,0,10*ROW('Sanitation Data'!E201)))</f>
        <v/>
      </c>
      <c r="CS207" s="370" t="str">
        <f ca="1">+IF(OFFSET('Sanitation Data'!$E$31,0,10*ROW('Sanitation Data'!E201))="","",OFFSET('Sanitation Data'!$E$31,0,10*ROW('Sanitation Data'!E201)))</f>
        <v/>
      </c>
      <c r="CT207" s="370" t="str">
        <f ca="1">+IF(OFFSET('Sanitation Data'!$E$32,0,10*ROW('Sanitation Data'!E201))="","",OFFSET('Sanitation Data'!$E$32,0,10*ROW('Sanitation Data'!E201)))</f>
        <v/>
      </c>
      <c r="CU207" s="370" t="str">
        <f ca="1">+IF(OFFSET('Sanitation Data'!$F$28,0,10*ROW('Sanitation Data'!F201))="","",OFFSET('Sanitation Data'!$F$28,0,10*ROW('Sanitation Data'!F201)))</f>
        <v/>
      </c>
      <c r="CV207" s="370" t="str">
        <f ca="1">+IF(OFFSET('Sanitation Data'!$F$29,0,10*ROW('Sanitation Data'!F201))="","",OFFSET('Sanitation Data'!$F$29,0,10*ROW('Sanitation Data'!F201)))</f>
        <v/>
      </c>
      <c r="CW207" s="370" t="str">
        <f ca="1">+IF(OFFSET('Sanitation Data'!$F$30,0,10*ROW('Sanitation Data'!F201))="","",OFFSET('Sanitation Data'!$F$30,0,10*ROW('Sanitation Data'!F201)))</f>
        <v/>
      </c>
      <c r="CX207" s="370" t="str">
        <f ca="1">+IF(OFFSET('Sanitation Data'!$F$31,0,10*ROW('Sanitation Data'!F201))="","",OFFSET('Sanitation Data'!$F$31,0,10*ROW('Sanitation Data'!F201)))</f>
        <v/>
      </c>
      <c r="CY207" s="370" t="str">
        <f ca="1">+IF(OFFSET('Sanitation Data'!$F$32,0,10*ROW('Sanitation Data'!F201))="","",OFFSET('Sanitation Data'!$F$32,0,10*ROW('Sanitation Data'!F201)))</f>
        <v/>
      </c>
      <c r="CZ207" s="370" t="str">
        <f ca="1">+IF(OFFSET('Sanitation Data'!$G$28,0,10*ROW('Sanitation Data'!G201))="","",OFFSET('Sanitation Data'!$G$28,0,10*ROW('Sanitation Data'!G201)))</f>
        <v/>
      </c>
      <c r="DA207" s="370" t="str">
        <f ca="1">+IF(OFFSET('Sanitation Data'!$G$29,0,10*ROW('Sanitation Data'!G201))="","",OFFSET('Sanitation Data'!$G$29,0,10*ROW('Sanitation Data'!G201)))</f>
        <v/>
      </c>
      <c r="DB207" s="370" t="str">
        <f ca="1">+IF(OFFSET('Sanitation Data'!$G$30,0,10*ROW('Sanitation Data'!G201))="","",OFFSET('Sanitation Data'!$G$30,0,10*ROW('Sanitation Data'!G201)))</f>
        <v/>
      </c>
      <c r="DC207" s="370" t="str">
        <f ca="1">+IF(OFFSET('Sanitation Data'!$G$31,0,10*ROW('Sanitation Data'!G201))="","",OFFSET('Sanitation Data'!$G$31,0,10*ROW('Sanitation Data'!G201)))</f>
        <v/>
      </c>
      <c r="DD207" s="370" t="str">
        <f ca="1">+IF(OFFSET('Sanitation Data'!$G$32,0,10*ROW('Sanitation Data'!G201))="","",OFFSET('Sanitation Data'!$G$32,0,10*ROW('Sanitation Data'!G201)))</f>
        <v/>
      </c>
      <c r="DE207" s="370" t="str">
        <f ca="1">+IF(OFFSET('Sanitation Data'!$H$28,0,10*ROW('Sanitation Data'!H201))="","",OFFSET('Sanitation Data'!$H$28,0,10*ROW('Sanitation Data'!H201)))</f>
        <v/>
      </c>
      <c r="DF207" s="370" t="str">
        <f ca="1">+IF(OFFSET('Sanitation Data'!$H$29,0,10*ROW('Sanitation Data'!H201))="","",OFFSET('Sanitation Data'!$H$29,0,10*ROW('Sanitation Data'!H201)))</f>
        <v/>
      </c>
      <c r="DG207" s="370" t="str">
        <f ca="1">+IF(OFFSET('Sanitation Data'!$H$30,0,10*ROW('Sanitation Data'!H201))="","",OFFSET('Sanitation Data'!$H$30,0,10*ROW('Sanitation Data'!H201)))</f>
        <v/>
      </c>
      <c r="DH207" s="370" t="str">
        <f ca="1">+IF(OFFSET('Sanitation Data'!$H$31,0,10*ROW('Sanitation Data'!H201))="","",OFFSET('Sanitation Data'!$H$31,0,10*ROW('Sanitation Data'!H201)))</f>
        <v/>
      </c>
      <c r="DI207" s="370" t="str">
        <f ca="1">+IF(OFFSET('Sanitation Data'!$H$32,0,10*ROW('Sanitation Data'!H201))="","",OFFSET('Sanitation Data'!$H$32,0,10*ROW('Sanitation Data'!H201)))</f>
        <v/>
      </c>
      <c r="DJ207" s="370" t="str">
        <f ca="1">+IF(OFFSET('Sanitation Data'!$I$28,0,10*ROW('Sanitation Data'!I201))="","",OFFSET('Sanitation Data'!$I$28,0,10*ROW('Sanitation Data'!I201)))</f>
        <v/>
      </c>
      <c r="DK207" s="370" t="str">
        <f ca="1">+IF(OFFSET('Sanitation Data'!$I$29,0,10*ROW('Sanitation Data'!I201))="","",OFFSET('Sanitation Data'!$I$29,0,10*ROW('Sanitation Data'!I201)))</f>
        <v/>
      </c>
      <c r="DL207" s="370" t="str">
        <f ca="1">+IF(OFFSET('Sanitation Data'!$I$30,0,10*ROW('Sanitation Data'!I201))="","",OFFSET('Sanitation Data'!$I$30,0,10*ROW('Sanitation Data'!I201)))</f>
        <v/>
      </c>
      <c r="DM207" s="370" t="str">
        <f ca="1">+IF(OFFSET('Sanitation Data'!$I$31,0,10*ROW('Sanitation Data'!I201))="","",OFFSET('Sanitation Data'!$I$31,0,10*ROW('Sanitation Data'!I201)))</f>
        <v/>
      </c>
      <c r="DN207" s="370" t="str">
        <f ca="1">+IF(OFFSET('Sanitation Data'!$I$32,0,10*ROW('Sanitation Data'!I201))="","",OFFSET('Sanitation Data'!$I$32,0,10*ROW('Sanitation Data'!I201)))</f>
        <v/>
      </c>
      <c r="DO207" s="370" t="str">
        <f ca="1">+IF(OFFSET('Hygiene Data'!$D$11,0,10*ROW('Hygiene Data'!D201))="","",OFFSET('Hygiene Data'!$D$11,0,10*ROW('Hygiene Data'!D201)))</f>
        <v/>
      </c>
      <c r="DP207" s="370" t="str">
        <f ca="1">+IF(OFFSET('Hygiene Data'!$D$12,0,10*ROW('Hygiene Data'!D201))="","",OFFSET('Hygiene Data'!$D$12,0,10*ROW('Hygiene Data'!D201)))</f>
        <v/>
      </c>
      <c r="DQ207" s="370" t="str">
        <f ca="1">+IF(OFFSET('Hygiene Data'!$D$13,0,10*ROW('Hygiene Data'!D201))="","",OFFSET('Hygiene Data'!$D$13,0,10*ROW('Hygiene Data'!D201)))</f>
        <v/>
      </c>
      <c r="DR207" s="370" t="str">
        <f ca="1">+IF(OFFSET('Hygiene Data'!$E$11,0,10*ROW('Hygiene Data'!E201))="","",OFFSET('Hygiene Data'!$E$11,0,10*ROW('Hygiene Data'!E201)))</f>
        <v/>
      </c>
      <c r="DS207" s="370" t="str">
        <f ca="1">+IF(OFFSET('Hygiene Data'!$E$12,0,10*ROW('Hygiene Data'!E201))="","",OFFSET('Hygiene Data'!$E$12,0,10*ROW('Hygiene Data'!E201)))</f>
        <v/>
      </c>
      <c r="DT207" s="370" t="str">
        <f ca="1">+IF(OFFSET('Hygiene Data'!$E$13,0,10*ROW('Hygiene Data'!E201))="","",OFFSET('Hygiene Data'!$E$13,0,10*ROW('Hygiene Data'!E201)))</f>
        <v/>
      </c>
      <c r="DU207" s="370" t="str">
        <f ca="1">+IF(OFFSET('Hygiene Data'!$F$11,0,10*ROW('Hygiene Data'!F201))="","",OFFSET('Hygiene Data'!$F$11,0,10*ROW('Hygiene Data'!F201)))</f>
        <v/>
      </c>
      <c r="DV207" s="370" t="str">
        <f ca="1">+IF(OFFSET('Hygiene Data'!$F$12,0,10*ROW('Hygiene Data'!F201))="","",OFFSET('Hygiene Data'!$F$12,0,10*ROW('Hygiene Data'!F201)))</f>
        <v/>
      </c>
      <c r="DW207" s="370" t="str">
        <f ca="1">+IF(OFFSET('Hygiene Data'!$F$13,0,10*ROW('Hygiene Data'!F201))="","",OFFSET('Hygiene Data'!$F$13,0,10*ROW('Hygiene Data'!F201)))</f>
        <v/>
      </c>
      <c r="DX207" s="370" t="str">
        <f ca="1">+IF(OFFSET('Hygiene Data'!$G$11,0,10*ROW('Hygiene Data'!G201))="","",OFFSET('Hygiene Data'!$G$11,0,10*ROW('Hygiene Data'!G201)))</f>
        <v/>
      </c>
      <c r="DY207" s="370" t="str">
        <f ca="1">+IF(OFFSET('Hygiene Data'!$G$12,0,10*ROW('Hygiene Data'!G201))="","",OFFSET('Hygiene Data'!$G$12,0,10*ROW('Hygiene Data'!G201)))</f>
        <v/>
      </c>
      <c r="DZ207" s="370" t="str">
        <f ca="1">+IF(OFFSET('Hygiene Data'!$G$13,0,10*ROW('Hygiene Data'!G201))="","",OFFSET('Hygiene Data'!$G$13,0,10*ROW('Hygiene Data'!G201)))</f>
        <v/>
      </c>
      <c r="EA207" s="370" t="str">
        <f ca="1">+IF(OFFSET('Hygiene Data'!$H$11,0,10*ROW('Hygiene Data'!H201))="","",OFFSET('Hygiene Data'!$H$11,0,10*ROW('Hygiene Data'!H201)))</f>
        <v/>
      </c>
      <c r="EB207" s="370" t="str">
        <f ca="1">+IF(OFFSET('Hygiene Data'!$H$12,0,10*ROW('Hygiene Data'!H201))="","",OFFSET('Hygiene Data'!$H$12,0,10*ROW('Hygiene Data'!H201)))</f>
        <v/>
      </c>
      <c r="EC207" s="370" t="str">
        <f ca="1">+IF(OFFSET('Hygiene Data'!$H$13,0,10*ROW('Hygiene Data'!H201))="","",OFFSET('Hygiene Data'!$H$13,0,10*ROW('Hygiene Data'!H201)))</f>
        <v/>
      </c>
      <c r="ED207" s="370" t="str">
        <f ca="1">+IF(OFFSET('Hygiene Data'!$I$11,0,10*ROW('Hygiene Data'!I201))="","",OFFSET('Hygiene Data'!$I$11,0,10*ROW('Hygiene Data'!I201)))</f>
        <v/>
      </c>
      <c r="EE207" s="370" t="str">
        <f ca="1">+IF(OFFSET('Hygiene Data'!$I$12,0,10*ROW('Hygiene Data'!I201))="","",OFFSET('Hygiene Data'!$I$12,0,10*ROW('Hygiene Data'!I201)))</f>
        <v/>
      </c>
      <c r="EF207" s="370" t="str">
        <f ca="1">+IF(OFFSET('Hygiene Data'!$I$13,0,10*ROW('Hygiene Data'!I201))="","",OFFSET('Hygiene Data'!$I$13,0,10*ROW('Hygiene Data'!I201)))</f>
        <v/>
      </c>
    </row>
    <row r="208" spans="1:136" s="369" customFormat="1" x14ac:dyDescent="0.25">
      <c r="BA208" s="487"/>
    </row>
    <row r="209" spans="53:53" s="369" customFormat="1" x14ac:dyDescent="0.25">
      <c r="BA209" s="487"/>
    </row>
    <row r="210" spans="53:53" s="369" customFormat="1" x14ac:dyDescent="0.25">
      <c r="BA210" s="487"/>
    </row>
    <row r="211" spans="53:53" s="369" customFormat="1" x14ac:dyDescent="0.25">
      <c r="BA211" s="487"/>
    </row>
    <row r="212" spans="53:53" s="369" customFormat="1" x14ac:dyDescent="0.25">
      <c r="BA212" s="487"/>
    </row>
    <row r="213" spans="53:53" s="369" customFormat="1" x14ac:dyDescent="0.25">
      <c r="BA213" s="487"/>
    </row>
    <row r="214" spans="53:53" s="369" customFormat="1" x14ac:dyDescent="0.25">
      <c r="BA214" s="487"/>
    </row>
    <row r="215" spans="53:53" s="369" customFormat="1" x14ac:dyDescent="0.25">
      <c r="BA215" s="487"/>
    </row>
    <row r="216" spans="53:53" s="369" customFormat="1" x14ac:dyDescent="0.25">
      <c r="BA216" s="487"/>
    </row>
    <row r="217" spans="53:53" s="369" customFormat="1" x14ac:dyDescent="0.25">
      <c r="BA217" s="487"/>
    </row>
    <row r="218" spans="53:53" s="369" customFormat="1" x14ac:dyDescent="0.25">
      <c r="BA218" s="487"/>
    </row>
    <row r="219" spans="53:53" s="369" customFormat="1" x14ac:dyDescent="0.25">
      <c r="BA219" s="487"/>
    </row>
    <row r="220" spans="53:53" s="369" customFormat="1" x14ac:dyDescent="0.25">
      <c r="BA220" s="487"/>
    </row>
    <row r="221" spans="53:53" s="369" customFormat="1" x14ac:dyDescent="0.25">
      <c r="BA221" s="487"/>
    </row>
    <row r="222" spans="53:53" s="369" customFormat="1" x14ac:dyDescent="0.25">
      <c r="BA222" s="487"/>
    </row>
    <row r="223" spans="53:53" s="369" customFormat="1" x14ac:dyDescent="0.25">
      <c r="BA223" s="487"/>
    </row>
    <row r="224" spans="53:53" s="369" customFormat="1" x14ac:dyDescent="0.25">
      <c r="BA224" s="487"/>
    </row>
    <row r="225" spans="53:53" s="369" customFormat="1" x14ac:dyDescent="0.25">
      <c r="BA225" s="487"/>
    </row>
    <row r="226" spans="53:53" s="369" customFormat="1" x14ac:dyDescent="0.25">
      <c r="BA226" s="487"/>
    </row>
    <row r="227" spans="53:53" s="369" customFormat="1" x14ac:dyDescent="0.25">
      <c r="BA227" s="487"/>
    </row>
    <row r="228" spans="53:53" s="369" customFormat="1" x14ac:dyDescent="0.25">
      <c r="BA228" s="487"/>
    </row>
    <row r="229" spans="53:53" s="369" customFormat="1" x14ac:dyDescent="0.25">
      <c r="BA229" s="487"/>
    </row>
    <row r="230" spans="53:53" s="369" customFormat="1" x14ac:dyDescent="0.25">
      <c r="BA230" s="487"/>
    </row>
    <row r="231" spans="53:53" s="369" customFormat="1" x14ac:dyDescent="0.25">
      <c r="BA231" s="487"/>
    </row>
    <row r="232" spans="53:53" s="369" customFormat="1" x14ac:dyDescent="0.25">
      <c r="BA232" s="487"/>
    </row>
    <row r="233" spans="53:53" s="369" customFormat="1" x14ac:dyDescent="0.25">
      <c r="BA233" s="487"/>
    </row>
    <row r="234" spans="53:53" s="369" customFormat="1" x14ac:dyDescent="0.25">
      <c r="BA234" s="487"/>
    </row>
    <row r="235" spans="53:53" s="369" customFormat="1" x14ac:dyDescent="0.25">
      <c r="BA235" s="487"/>
    </row>
    <row r="236" spans="53:53" s="369" customFormat="1" x14ac:dyDescent="0.25">
      <c r="BA236" s="487"/>
    </row>
    <row r="237" spans="53:53" s="369" customFormat="1" x14ac:dyDescent="0.25">
      <c r="BA237" s="487"/>
    </row>
    <row r="238" spans="53:53" s="369" customFormat="1" x14ac:dyDescent="0.25">
      <c r="BA238" s="487"/>
    </row>
    <row r="239" spans="53:53" s="369" customFormat="1" x14ac:dyDescent="0.25">
      <c r="BA239" s="487"/>
    </row>
    <row r="240" spans="53:53" s="369" customFormat="1" x14ac:dyDescent="0.25">
      <c r="BA240" s="487"/>
    </row>
    <row r="241" spans="53:53" s="369" customFormat="1" x14ac:dyDescent="0.25">
      <c r="BA241" s="487"/>
    </row>
    <row r="242" spans="53:53" s="369" customFormat="1" x14ac:dyDescent="0.25">
      <c r="BA242" s="487"/>
    </row>
    <row r="243" spans="53:53" s="369" customFormat="1" x14ac:dyDescent="0.25">
      <c r="BA243" s="487"/>
    </row>
    <row r="244" spans="53:53" s="369" customFormat="1" x14ac:dyDescent="0.25">
      <c r="BA244" s="487"/>
    </row>
    <row r="245" spans="53:53" s="369" customFormat="1" x14ac:dyDescent="0.25">
      <c r="BA245" s="487"/>
    </row>
    <row r="246" spans="53:53" s="369" customFormat="1" x14ac:dyDescent="0.25">
      <c r="BA246" s="487"/>
    </row>
    <row r="247" spans="53:53" s="369" customFormat="1" x14ac:dyDescent="0.25">
      <c r="BA247" s="487"/>
    </row>
    <row r="248" spans="53:53" s="369" customFormat="1" x14ac:dyDescent="0.25">
      <c r="BA248" s="487"/>
    </row>
    <row r="249" spans="53:53" s="369" customFormat="1" x14ac:dyDescent="0.25">
      <c r="BA249" s="487"/>
    </row>
    <row r="250" spans="53:53" s="369" customFormat="1" x14ac:dyDescent="0.25">
      <c r="BA250" s="487"/>
    </row>
    <row r="251" spans="53:53" s="369" customFormat="1" x14ac:dyDescent="0.25">
      <c r="BA251" s="487"/>
    </row>
    <row r="252" spans="53:53" s="369" customFormat="1" x14ac:dyDescent="0.25">
      <c r="BA252" s="487"/>
    </row>
    <row r="253" spans="53:53" s="369" customFormat="1" x14ac:dyDescent="0.25">
      <c r="BA253" s="487"/>
    </row>
    <row r="254" spans="53:53" s="369" customFormat="1" x14ac:dyDescent="0.25">
      <c r="BA254" s="487"/>
    </row>
    <row r="255" spans="53:53" s="369" customFormat="1" x14ac:dyDescent="0.25">
      <c r="BA255" s="487"/>
    </row>
    <row r="256" spans="53:53" s="369" customFormat="1" x14ac:dyDescent="0.25">
      <c r="BA256" s="487"/>
    </row>
    <row r="257" spans="53:53" s="369" customFormat="1" x14ac:dyDescent="0.25">
      <c r="BA257" s="487"/>
    </row>
    <row r="258" spans="53:53" s="369" customFormat="1" x14ac:dyDescent="0.25">
      <c r="BA258" s="487"/>
    </row>
    <row r="259" spans="53:53" s="369" customFormat="1" x14ac:dyDescent="0.25">
      <c r="BA259" s="487"/>
    </row>
    <row r="260" spans="53:53" s="369" customFormat="1" x14ac:dyDescent="0.25">
      <c r="BA260" s="487"/>
    </row>
    <row r="261" spans="53:53" s="369" customFormat="1" x14ac:dyDescent="0.25">
      <c r="BA261" s="487"/>
    </row>
    <row r="262" spans="53:53" s="369" customFormat="1" x14ac:dyDescent="0.25">
      <c r="BA262" s="487"/>
    </row>
    <row r="263" spans="53:53" s="369" customFormat="1" x14ac:dyDescent="0.25">
      <c r="BA263" s="487"/>
    </row>
    <row r="264" spans="53:53" s="369" customFormat="1" x14ac:dyDescent="0.25">
      <c r="BA264" s="487"/>
    </row>
    <row r="265" spans="53:53" s="369" customFormat="1" x14ac:dyDescent="0.25">
      <c r="BA265" s="487"/>
    </row>
    <row r="266" spans="53:53" s="369" customFormat="1" x14ac:dyDescent="0.25">
      <c r="BA266" s="487"/>
    </row>
    <row r="267" spans="53:53" s="369" customFormat="1" x14ac:dyDescent="0.25">
      <c r="BA267" s="487"/>
    </row>
    <row r="268" spans="53:53" s="369" customFormat="1" x14ac:dyDescent="0.25">
      <c r="BA268" s="487"/>
    </row>
    <row r="269" spans="53:53" s="369" customFormat="1" x14ac:dyDescent="0.25">
      <c r="BA269" s="487"/>
    </row>
    <row r="270" spans="53:53" s="369" customFormat="1" x14ac:dyDescent="0.25">
      <c r="BA270" s="487"/>
    </row>
    <row r="271" spans="53:53" s="369" customFormat="1" x14ac:dyDescent="0.25">
      <c r="BA271" s="487"/>
    </row>
    <row r="272" spans="53:53" s="369" customFormat="1" x14ac:dyDescent="0.25">
      <c r="BA272" s="487"/>
    </row>
    <row r="273" spans="53:53" s="369" customFormat="1" x14ac:dyDescent="0.25">
      <c r="BA273" s="487"/>
    </row>
    <row r="274" spans="53:53" s="369" customFormat="1" x14ac:dyDescent="0.25">
      <c r="BA274" s="487"/>
    </row>
    <row r="275" spans="53:53" s="369" customFormat="1" x14ac:dyDescent="0.25">
      <c r="BA275" s="487"/>
    </row>
    <row r="276" spans="53:53" s="369" customFormat="1" x14ac:dyDescent="0.25">
      <c r="BA276" s="487"/>
    </row>
    <row r="277" spans="53:53" s="369" customFormat="1" x14ac:dyDescent="0.25">
      <c r="BA277" s="487"/>
    </row>
    <row r="278" spans="53:53" s="369" customFormat="1" x14ac:dyDescent="0.25">
      <c r="BA278" s="487"/>
    </row>
    <row r="279" spans="53:53" s="369" customFormat="1" x14ac:dyDescent="0.25">
      <c r="BA279" s="487"/>
    </row>
    <row r="280" spans="53:53" s="369" customFormat="1" x14ac:dyDescent="0.25">
      <c r="BA280" s="487"/>
    </row>
    <row r="281" spans="53:53" s="369" customFormat="1" x14ac:dyDescent="0.25">
      <c r="BA281" s="487"/>
    </row>
    <row r="282" spans="53:53" s="369" customFormat="1" x14ac:dyDescent="0.25">
      <c r="BA282" s="487"/>
    </row>
    <row r="283" spans="53:53" s="369" customFormat="1" x14ac:dyDescent="0.25">
      <c r="BA283" s="487"/>
    </row>
    <row r="284" spans="53:53" s="369" customFormat="1" x14ac:dyDescent="0.25">
      <c r="BA284" s="487"/>
    </row>
    <row r="285" spans="53:53" s="369" customFormat="1" x14ac:dyDescent="0.25">
      <c r="BA285" s="487"/>
    </row>
    <row r="286" spans="53:53" s="369" customFormat="1" x14ac:dyDescent="0.25">
      <c r="BA286" s="487"/>
    </row>
    <row r="287" spans="53:53" s="369" customFormat="1" x14ac:dyDescent="0.25">
      <c r="BA287" s="487"/>
    </row>
    <row r="288" spans="53:53" s="369" customFormat="1" x14ac:dyDescent="0.25">
      <c r="BA288" s="487"/>
    </row>
    <row r="289" spans="53:53" s="369" customFormat="1" x14ac:dyDescent="0.25">
      <c r="BA289" s="487"/>
    </row>
    <row r="290" spans="53:53" s="369" customFormat="1" x14ac:dyDescent="0.25">
      <c r="BA290" s="487"/>
    </row>
    <row r="291" spans="53:53" s="369" customFormat="1" x14ac:dyDescent="0.25">
      <c r="BA291" s="487"/>
    </row>
    <row r="292" spans="53:53" s="369" customFormat="1" x14ac:dyDescent="0.25">
      <c r="BA292" s="487"/>
    </row>
    <row r="293" spans="53:53" s="369" customFormat="1" x14ac:dyDescent="0.25">
      <c r="BA293" s="487"/>
    </row>
    <row r="294" spans="53:53" s="369" customFormat="1" x14ac:dyDescent="0.25">
      <c r="BA294" s="487"/>
    </row>
    <row r="295" spans="53:53" s="369" customFormat="1" x14ac:dyDescent="0.25">
      <c r="BA295" s="487"/>
    </row>
    <row r="296" spans="53:53" s="369" customFormat="1" x14ac:dyDescent="0.25">
      <c r="BA296" s="487"/>
    </row>
    <row r="297" spans="53:53" s="369" customFormat="1" x14ac:dyDescent="0.25">
      <c r="BA297" s="487"/>
    </row>
    <row r="298" spans="53:53" s="369" customFormat="1" x14ac:dyDescent="0.25">
      <c r="BA298" s="487"/>
    </row>
    <row r="299" spans="53:53" s="369" customFormat="1" x14ac:dyDescent="0.25">
      <c r="BA299" s="487"/>
    </row>
    <row r="300" spans="53:53" s="369" customFormat="1" x14ac:dyDescent="0.25">
      <c r="BA300" s="487"/>
    </row>
    <row r="301" spans="53:53" s="369" customFormat="1" x14ac:dyDescent="0.25">
      <c r="BA301" s="487"/>
    </row>
    <row r="302" spans="53:53" s="369" customFormat="1" x14ac:dyDescent="0.25">
      <c r="BA302" s="487"/>
    </row>
    <row r="303" spans="53:53" s="369" customFormat="1" x14ac:dyDescent="0.25">
      <c r="BA303" s="487"/>
    </row>
    <row r="304" spans="53:53" s="369" customFormat="1" x14ac:dyDescent="0.25">
      <c r="BA304" s="487"/>
    </row>
    <row r="305" spans="53:53" s="369" customFormat="1" x14ac:dyDescent="0.25">
      <c r="BA305" s="487"/>
    </row>
    <row r="306" spans="53:53" s="369" customFormat="1" x14ac:dyDescent="0.25">
      <c r="BA306" s="487"/>
    </row>
    <row r="307" spans="53:53" s="369" customFormat="1" x14ac:dyDescent="0.25">
      <c r="BA307" s="487"/>
    </row>
    <row r="308" spans="53:53" s="369" customFormat="1" x14ac:dyDescent="0.25">
      <c r="BA308" s="487"/>
    </row>
    <row r="309" spans="53:53" s="369" customFormat="1" x14ac:dyDescent="0.25">
      <c r="BA309" s="487"/>
    </row>
    <row r="310" spans="53:53" s="369" customFormat="1" x14ac:dyDescent="0.25">
      <c r="BA310" s="487"/>
    </row>
    <row r="311" spans="53:53" s="369" customFormat="1" x14ac:dyDescent="0.25">
      <c r="BA311" s="487"/>
    </row>
    <row r="312" spans="53:53" s="369" customFormat="1" x14ac:dyDescent="0.25">
      <c r="BA312" s="487"/>
    </row>
    <row r="313" spans="53:53" s="369" customFormat="1" x14ac:dyDescent="0.25">
      <c r="BA313" s="487"/>
    </row>
    <row r="314" spans="53:53" s="369" customFormat="1" x14ac:dyDescent="0.25">
      <c r="BA314" s="487"/>
    </row>
    <row r="315" spans="53:53" s="369" customFormat="1" x14ac:dyDescent="0.25">
      <c r="BA315" s="487"/>
    </row>
    <row r="316" spans="53:53" s="369" customFormat="1" x14ac:dyDescent="0.25">
      <c r="BA316" s="487"/>
    </row>
    <row r="317" spans="53:53" s="369" customFormat="1" x14ac:dyDescent="0.25">
      <c r="BA317" s="487"/>
    </row>
    <row r="318" spans="53:53" s="369" customFormat="1" x14ac:dyDescent="0.25">
      <c r="BA318" s="487"/>
    </row>
    <row r="319" spans="53:53" s="369" customFormat="1" x14ac:dyDescent="0.25">
      <c r="BA319" s="487"/>
    </row>
    <row r="320" spans="53:53" s="369" customFormat="1" x14ac:dyDescent="0.25">
      <c r="BA320" s="487"/>
    </row>
    <row r="321" spans="53:53" s="369" customFormat="1" x14ac:dyDescent="0.25">
      <c r="BA321" s="487"/>
    </row>
    <row r="322" spans="53:53" s="369" customFormat="1" x14ac:dyDescent="0.25">
      <c r="BA322" s="487"/>
    </row>
    <row r="323" spans="53:53" s="369" customFormat="1" x14ac:dyDescent="0.25">
      <c r="BA323" s="487"/>
    </row>
    <row r="324" spans="53:53" s="369" customFormat="1" x14ac:dyDescent="0.25">
      <c r="BA324" s="487"/>
    </row>
    <row r="325" spans="53:53" s="369" customFormat="1" x14ac:dyDescent="0.25">
      <c r="BA325" s="487"/>
    </row>
    <row r="326" spans="53:53" s="369" customFormat="1" x14ac:dyDescent="0.25">
      <c r="BA326" s="487"/>
    </row>
    <row r="327" spans="53:53" s="369" customFormat="1" x14ac:dyDescent="0.25">
      <c r="BA327" s="487"/>
    </row>
    <row r="328" spans="53:53" s="369" customFormat="1" x14ac:dyDescent="0.25">
      <c r="BA328" s="487"/>
    </row>
    <row r="329" spans="53:53" s="369" customFormat="1" x14ac:dyDescent="0.25">
      <c r="BA329" s="487"/>
    </row>
    <row r="330" spans="53:53" s="369" customFormat="1" x14ac:dyDescent="0.25">
      <c r="BA330" s="487"/>
    </row>
    <row r="331" spans="53:53" s="369" customFormat="1" x14ac:dyDescent="0.25">
      <c r="BA331" s="487"/>
    </row>
    <row r="332" spans="53:53" s="369" customFormat="1" x14ac:dyDescent="0.25">
      <c r="BA332" s="487"/>
    </row>
    <row r="333" spans="53:53" s="369" customFormat="1" x14ac:dyDescent="0.25">
      <c r="BA333" s="487"/>
    </row>
    <row r="334" spans="53:53" s="369" customFormat="1" x14ac:dyDescent="0.25">
      <c r="BA334" s="487"/>
    </row>
    <row r="335" spans="53:53" s="369" customFormat="1" x14ac:dyDescent="0.25">
      <c r="BA335" s="487"/>
    </row>
    <row r="336" spans="53:53" s="369" customFormat="1" x14ac:dyDescent="0.25">
      <c r="BA336" s="487"/>
    </row>
    <row r="337" spans="53:53" s="369" customFormat="1" x14ac:dyDescent="0.25">
      <c r="BA337" s="487"/>
    </row>
    <row r="338" spans="53:53" s="369" customFormat="1" x14ac:dyDescent="0.25">
      <c r="BA338" s="487"/>
    </row>
    <row r="339" spans="53:53" s="369" customFormat="1" x14ac:dyDescent="0.25">
      <c r="BA339" s="487"/>
    </row>
    <row r="340" spans="53:53" s="369" customFormat="1" x14ac:dyDescent="0.25">
      <c r="BA340" s="487"/>
    </row>
    <row r="341" spans="53:53" s="369" customFormat="1" x14ac:dyDescent="0.25">
      <c r="BA341" s="487"/>
    </row>
    <row r="342" spans="53:53" s="369" customFormat="1" x14ac:dyDescent="0.25">
      <c r="BA342" s="487"/>
    </row>
    <row r="343" spans="53:53" s="369" customFormat="1" x14ac:dyDescent="0.25">
      <c r="BA343" s="487"/>
    </row>
    <row r="344" spans="53:53" s="369" customFormat="1" x14ac:dyDescent="0.25">
      <c r="BA344" s="487"/>
    </row>
    <row r="345" spans="53:53" s="369" customFormat="1" x14ac:dyDescent="0.25">
      <c r="BA345" s="487"/>
    </row>
    <row r="346" spans="53:53" s="369" customFormat="1" x14ac:dyDescent="0.25">
      <c r="BA346" s="487"/>
    </row>
    <row r="347" spans="53:53" s="369" customFormat="1" x14ac:dyDescent="0.25">
      <c r="BA347" s="487"/>
    </row>
    <row r="348" spans="53:53" s="369" customFormat="1" x14ac:dyDescent="0.25">
      <c r="BA348" s="487"/>
    </row>
    <row r="349" spans="53:53" s="369" customFormat="1" x14ac:dyDescent="0.25">
      <c r="BA349" s="487"/>
    </row>
    <row r="350" spans="53:53" s="369" customFormat="1" x14ac:dyDescent="0.25">
      <c r="BA350" s="487"/>
    </row>
    <row r="351" spans="53:53" s="369" customFormat="1" x14ac:dyDescent="0.25">
      <c r="BA351" s="487"/>
    </row>
    <row r="352" spans="53:53" s="369" customFormat="1" x14ac:dyDescent="0.25">
      <c r="BA352" s="487"/>
    </row>
    <row r="353" spans="53:53" s="369" customFormat="1" x14ac:dyDescent="0.25">
      <c r="BA353" s="487"/>
    </row>
    <row r="354" spans="53:53" s="369" customFormat="1" x14ac:dyDescent="0.25">
      <c r="BA354" s="487"/>
    </row>
    <row r="355" spans="53:53" s="369" customFormat="1" x14ac:dyDescent="0.25">
      <c r="BA355" s="487"/>
    </row>
    <row r="356" spans="53:53" s="369" customFormat="1" x14ac:dyDescent="0.25">
      <c r="BA356" s="487"/>
    </row>
    <row r="357" spans="53:53" s="369" customFormat="1" x14ac:dyDescent="0.25">
      <c r="BA357" s="487"/>
    </row>
    <row r="358" spans="53:53" s="369" customFormat="1" x14ac:dyDescent="0.25">
      <c r="BA358" s="487"/>
    </row>
    <row r="359" spans="53:53" s="369" customFormat="1" x14ac:dyDescent="0.25">
      <c r="BA359" s="487"/>
    </row>
    <row r="360" spans="53:53" s="369" customFormat="1" x14ac:dyDescent="0.25">
      <c r="BA360" s="487"/>
    </row>
    <row r="361" spans="53:53" s="369" customFormat="1" x14ac:dyDescent="0.25">
      <c r="BA361" s="487"/>
    </row>
    <row r="362" spans="53:53" s="369" customFormat="1" x14ac:dyDescent="0.25">
      <c r="BA362" s="487"/>
    </row>
    <row r="363" spans="53:53" s="369" customFormat="1" x14ac:dyDescent="0.25">
      <c r="BA363" s="487"/>
    </row>
    <row r="364" spans="53:53" s="369" customFormat="1" x14ac:dyDescent="0.25">
      <c r="BA364" s="487"/>
    </row>
    <row r="365" spans="53:53" s="369" customFormat="1" x14ac:dyDescent="0.25">
      <c r="BA365" s="487"/>
    </row>
    <row r="366" spans="53:53" s="369" customFormat="1" x14ac:dyDescent="0.25">
      <c r="BA366" s="487"/>
    </row>
    <row r="367" spans="53:53" s="369" customFormat="1" x14ac:dyDescent="0.25">
      <c r="BA367" s="487"/>
    </row>
    <row r="368" spans="53:53" s="369" customFormat="1" x14ac:dyDescent="0.25">
      <c r="BA368" s="487"/>
    </row>
    <row r="369" spans="53:53" s="369" customFormat="1" x14ac:dyDescent="0.25">
      <c r="BA369" s="487"/>
    </row>
    <row r="370" spans="53:53" s="369" customFormat="1" x14ac:dyDescent="0.25">
      <c r="BA370" s="487"/>
    </row>
    <row r="371" spans="53:53" s="369" customFormat="1" x14ac:dyDescent="0.25">
      <c r="BA371" s="487"/>
    </row>
    <row r="372" spans="53:53" s="369" customFormat="1" x14ac:dyDescent="0.25">
      <c r="BA372" s="487"/>
    </row>
    <row r="373" spans="53:53" s="369" customFormat="1" x14ac:dyDescent="0.25">
      <c r="BA373" s="487"/>
    </row>
    <row r="374" spans="53:53" s="369" customFormat="1" x14ac:dyDescent="0.25">
      <c r="BA374" s="487"/>
    </row>
    <row r="375" spans="53:53" s="369" customFormat="1" x14ac:dyDescent="0.25">
      <c r="BA375" s="487"/>
    </row>
    <row r="376" spans="53:53" s="369" customFormat="1" x14ac:dyDescent="0.25">
      <c r="BA376" s="487"/>
    </row>
    <row r="377" spans="53:53" s="369" customFormat="1" x14ac:dyDescent="0.25">
      <c r="BA377" s="487"/>
    </row>
    <row r="378" spans="53:53" s="369" customFormat="1" x14ac:dyDescent="0.25">
      <c r="BA378" s="487"/>
    </row>
    <row r="379" spans="53:53" s="369" customFormat="1" x14ac:dyDescent="0.25">
      <c r="BA379" s="487"/>
    </row>
    <row r="380" spans="53:53" s="369" customFormat="1" x14ac:dyDescent="0.25">
      <c r="BA380" s="487"/>
    </row>
    <row r="381" spans="53:53" s="369" customFormat="1" x14ac:dyDescent="0.25">
      <c r="BA381" s="487"/>
    </row>
    <row r="382" spans="53:53" s="369" customFormat="1" x14ac:dyDescent="0.25">
      <c r="BA382" s="487"/>
    </row>
    <row r="383" spans="53:53" s="369" customFormat="1" x14ac:dyDescent="0.25">
      <c r="BA383" s="487"/>
    </row>
    <row r="384" spans="53:53" s="369" customFormat="1" x14ac:dyDescent="0.25">
      <c r="BA384" s="487"/>
    </row>
    <row r="385" spans="53:53" s="369" customFormat="1" x14ac:dyDescent="0.25">
      <c r="BA385" s="487"/>
    </row>
    <row r="386" spans="53:53" s="369" customFormat="1" x14ac:dyDescent="0.25">
      <c r="BA386" s="487"/>
    </row>
    <row r="387" spans="53:53" s="369" customFormat="1" x14ac:dyDescent="0.25">
      <c r="BA387" s="487"/>
    </row>
    <row r="388" spans="53:53" s="369" customFormat="1" x14ac:dyDescent="0.25">
      <c r="BA388" s="487"/>
    </row>
    <row r="389" spans="53:53" s="369" customFormat="1" x14ac:dyDescent="0.25">
      <c r="BA389" s="487"/>
    </row>
    <row r="390" spans="53:53" s="369" customFormat="1" x14ac:dyDescent="0.25">
      <c r="BA390" s="487"/>
    </row>
    <row r="391" spans="53:53" s="369" customFormat="1" x14ac:dyDescent="0.25">
      <c r="BA391" s="487"/>
    </row>
    <row r="392" spans="53:53" s="369" customFormat="1" x14ac:dyDescent="0.25">
      <c r="BA392" s="487"/>
    </row>
    <row r="393" spans="53:53" s="369" customFormat="1" x14ac:dyDescent="0.25">
      <c r="BA393" s="487"/>
    </row>
    <row r="394" spans="53:53" s="369" customFormat="1" x14ac:dyDescent="0.25">
      <c r="BA394" s="487"/>
    </row>
    <row r="395" spans="53:53" s="369" customFormat="1" x14ac:dyDescent="0.25">
      <c r="BA395" s="487"/>
    </row>
    <row r="396" spans="53:53" s="369" customFormat="1" x14ac:dyDescent="0.25">
      <c r="BA396" s="487"/>
    </row>
    <row r="397" spans="53:53" s="369" customFormat="1" x14ac:dyDescent="0.25">
      <c r="BA397" s="487"/>
    </row>
    <row r="398" spans="53:53" s="369" customFormat="1" x14ac:dyDescent="0.25">
      <c r="BA398" s="487"/>
    </row>
    <row r="399" spans="53:53" s="369" customFormat="1" x14ac:dyDescent="0.25">
      <c r="BA399" s="487"/>
    </row>
    <row r="400" spans="53:53" s="369" customFormat="1" x14ac:dyDescent="0.25">
      <c r="BA400" s="487"/>
    </row>
    <row r="401" spans="53:53" s="369" customFormat="1" x14ac:dyDescent="0.25">
      <c r="BA401" s="487"/>
    </row>
    <row r="402" spans="53:53" s="369" customFormat="1" x14ac:dyDescent="0.25">
      <c r="BA402" s="487"/>
    </row>
    <row r="403" spans="53:53" s="369" customFormat="1" x14ac:dyDescent="0.25">
      <c r="BA403" s="487"/>
    </row>
    <row r="404" spans="53:53" s="369" customFormat="1" x14ac:dyDescent="0.25">
      <c r="BA404" s="487"/>
    </row>
    <row r="405" spans="53:53" s="369" customFormat="1" x14ac:dyDescent="0.25">
      <c r="BA405" s="487"/>
    </row>
    <row r="406" spans="53:53" s="369" customFormat="1" x14ac:dyDescent="0.25">
      <c r="BA406" s="487"/>
    </row>
    <row r="407" spans="53:53" s="369" customFormat="1" x14ac:dyDescent="0.25">
      <c r="BA407" s="487"/>
    </row>
    <row r="408" spans="53:53" s="369" customFormat="1" x14ac:dyDescent="0.25">
      <c r="BA408" s="487"/>
    </row>
    <row r="409" spans="53:53" s="369" customFormat="1" x14ac:dyDescent="0.25">
      <c r="BA409" s="487"/>
    </row>
    <row r="410" spans="53:53" s="369" customFormat="1" x14ac:dyDescent="0.25">
      <c r="BA410" s="487"/>
    </row>
    <row r="411" spans="53:53" s="369" customFormat="1" x14ac:dyDescent="0.25">
      <c r="BA411" s="487"/>
    </row>
    <row r="412" spans="53:53" s="369" customFormat="1" x14ac:dyDescent="0.25">
      <c r="BA412" s="487"/>
    </row>
    <row r="413" spans="53:53" s="369" customFormat="1" x14ac:dyDescent="0.25">
      <c r="BA413" s="487"/>
    </row>
    <row r="414" spans="53:53" s="369" customFormat="1" x14ac:dyDescent="0.25">
      <c r="BA414" s="487"/>
    </row>
    <row r="415" spans="53:53" s="369" customFormat="1" x14ac:dyDescent="0.25">
      <c r="BA415" s="487"/>
    </row>
    <row r="416" spans="53:53" s="369" customFormat="1" x14ac:dyDescent="0.25">
      <c r="BA416" s="487"/>
    </row>
    <row r="417" spans="53:53" s="369" customFormat="1" x14ac:dyDescent="0.25">
      <c r="BA417" s="487"/>
    </row>
    <row r="418" spans="53:53" s="369" customFormat="1" x14ac:dyDescent="0.25">
      <c r="BA418" s="487"/>
    </row>
    <row r="419" spans="53:53" s="369" customFormat="1" x14ac:dyDescent="0.25">
      <c r="BA419" s="487"/>
    </row>
    <row r="420" spans="53:53" s="369" customFormat="1" x14ac:dyDescent="0.25">
      <c r="BA420" s="487"/>
    </row>
    <row r="421" spans="53:53" s="369" customFormat="1" x14ac:dyDescent="0.25">
      <c r="BA421" s="487"/>
    </row>
    <row r="422" spans="53:53" s="369" customFormat="1" x14ac:dyDescent="0.25">
      <c r="BA422" s="487"/>
    </row>
    <row r="423" spans="53:53" s="369" customFormat="1" x14ac:dyDescent="0.25">
      <c r="BA423" s="487"/>
    </row>
    <row r="424" spans="53:53" s="369" customFormat="1" x14ac:dyDescent="0.25">
      <c r="BA424" s="487"/>
    </row>
    <row r="425" spans="53:53" s="369" customFormat="1" x14ac:dyDescent="0.25">
      <c r="BA425" s="487"/>
    </row>
    <row r="426" spans="53:53" s="369" customFormat="1" x14ac:dyDescent="0.25">
      <c r="BA426" s="487"/>
    </row>
    <row r="427" spans="53:53" s="369" customFormat="1" x14ac:dyDescent="0.25">
      <c r="BA427" s="487"/>
    </row>
    <row r="428" spans="53:53" s="369" customFormat="1" x14ac:dyDescent="0.25">
      <c r="BA428" s="487"/>
    </row>
    <row r="429" spans="53:53" s="369" customFormat="1" x14ac:dyDescent="0.25">
      <c r="BA429" s="487"/>
    </row>
    <row r="430" spans="53:53" s="369" customFormat="1" x14ac:dyDescent="0.25">
      <c r="BA430" s="487"/>
    </row>
    <row r="431" spans="53:53" s="369" customFormat="1" x14ac:dyDescent="0.25">
      <c r="BA431" s="487"/>
    </row>
    <row r="432" spans="53:53" s="369" customFormat="1" x14ac:dyDescent="0.25">
      <c r="BA432" s="487"/>
    </row>
    <row r="433" spans="53:53" s="369" customFormat="1" x14ac:dyDescent="0.25">
      <c r="BA433" s="487"/>
    </row>
    <row r="434" spans="53:53" s="369" customFormat="1" x14ac:dyDescent="0.25">
      <c r="BA434" s="487"/>
    </row>
    <row r="435" spans="53:53" s="369" customFormat="1" x14ac:dyDescent="0.25">
      <c r="BA435" s="487"/>
    </row>
    <row r="436" spans="53:53" s="369" customFormat="1" x14ac:dyDescent="0.25">
      <c r="BA436" s="487"/>
    </row>
    <row r="437" spans="53:53" s="369" customFormat="1" x14ac:dyDescent="0.25">
      <c r="BA437" s="487"/>
    </row>
    <row r="438" spans="53:53" s="369" customFormat="1" x14ac:dyDescent="0.25">
      <c r="BA438" s="487"/>
    </row>
    <row r="439" spans="53:53" s="369" customFormat="1" x14ac:dyDescent="0.25">
      <c r="BA439" s="487"/>
    </row>
    <row r="440" spans="53:53" s="369" customFormat="1" x14ac:dyDescent="0.25">
      <c r="BA440" s="487"/>
    </row>
    <row r="441" spans="53:53" s="369" customFormat="1" x14ac:dyDescent="0.25">
      <c r="BA441" s="487"/>
    </row>
    <row r="442" spans="53:53" s="369" customFormat="1" x14ac:dyDescent="0.25">
      <c r="BA442" s="487"/>
    </row>
    <row r="443" spans="53:53" s="369" customFormat="1" x14ac:dyDescent="0.25">
      <c r="BA443" s="487"/>
    </row>
    <row r="444" spans="53:53" s="369" customFormat="1" x14ac:dyDescent="0.25">
      <c r="BA444" s="487"/>
    </row>
    <row r="445" spans="53:53" s="369" customFormat="1" x14ac:dyDescent="0.25">
      <c r="BA445" s="487"/>
    </row>
    <row r="446" spans="53:53" s="369" customFormat="1" x14ac:dyDescent="0.25">
      <c r="BA446" s="487"/>
    </row>
    <row r="447" spans="53:53" s="369" customFormat="1" x14ac:dyDescent="0.25">
      <c r="BA447" s="487"/>
    </row>
    <row r="448" spans="53:53" s="369" customFormat="1" x14ac:dyDescent="0.25">
      <c r="BA448" s="487"/>
    </row>
    <row r="449" spans="53:53" s="369" customFormat="1" x14ac:dyDescent="0.25">
      <c r="BA449" s="487"/>
    </row>
    <row r="450" spans="53:53" s="369" customFormat="1" x14ac:dyDescent="0.25">
      <c r="BA450" s="487"/>
    </row>
    <row r="451" spans="53:53" s="369" customFormat="1" x14ac:dyDescent="0.25">
      <c r="BA451" s="487"/>
    </row>
    <row r="452" spans="53:53" s="369" customFormat="1" x14ac:dyDescent="0.25">
      <c r="BA452" s="487"/>
    </row>
    <row r="453" spans="53:53" s="369" customFormat="1" x14ac:dyDescent="0.25">
      <c r="BA453" s="487"/>
    </row>
    <row r="454" spans="53:53" s="369" customFormat="1" x14ac:dyDescent="0.25">
      <c r="BA454" s="487"/>
    </row>
    <row r="455" spans="53:53" s="369" customFormat="1" x14ac:dyDescent="0.25">
      <c r="BA455" s="487"/>
    </row>
    <row r="456" spans="53:53" s="369" customFormat="1" x14ac:dyDescent="0.25">
      <c r="BA456" s="487"/>
    </row>
    <row r="457" spans="53:53" s="369" customFormat="1" x14ac:dyDescent="0.25">
      <c r="BA457" s="487"/>
    </row>
    <row r="458" spans="53:53" s="369" customFormat="1" x14ac:dyDescent="0.25">
      <c r="BA458" s="487"/>
    </row>
    <row r="459" spans="53:53" s="369" customFormat="1" x14ac:dyDescent="0.25">
      <c r="BA459" s="487"/>
    </row>
    <row r="460" spans="53:53" s="369" customFormat="1" x14ac:dyDescent="0.25">
      <c r="BA460" s="487"/>
    </row>
    <row r="461" spans="53:53" s="369" customFormat="1" x14ac:dyDescent="0.25">
      <c r="BA461" s="487"/>
    </row>
    <row r="462" spans="53:53" s="369" customFormat="1" x14ac:dyDescent="0.25">
      <c r="BA462" s="487"/>
    </row>
    <row r="463" spans="53:53" s="369" customFormat="1" x14ac:dyDescent="0.25">
      <c r="BA463" s="487"/>
    </row>
    <row r="464" spans="53:53" s="369" customFormat="1" x14ac:dyDescent="0.25">
      <c r="BA464" s="487"/>
    </row>
    <row r="465" spans="53:53" s="369" customFormat="1" x14ac:dyDescent="0.25">
      <c r="BA465" s="487"/>
    </row>
    <row r="466" spans="53:53" s="369" customFormat="1" x14ac:dyDescent="0.25">
      <c r="BA466" s="487"/>
    </row>
    <row r="467" spans="53:53" s="369" customFormat="1" x14ac:dyDescent="0.25">
      <c r="BA467" s="487"/>
    </row>
    <row r="468" spans="53:53" s="369" customFormat="1" x14ac:dyDescent="0.25">
      <c r="BA468" s="487"/>
    </row>
    <row r="469" spans="53:53" s="369" customFormat="1" x14ac:dyDescent="0.25">
      <c r="BA469" s="487"/>
    </row>
    <row r="470" spans="53:53" s="369" customFormat="1" x14ac:dyDescent="0.25">
      <c r="BA470" s="487"/>
    </row>
    <row r="471" spans="53:53" s="369" customFormat="1" x14ac:dyDescent="0.25">
      <c r="BA471" s="487"/>
    </row>
    <row r="472" spans="53:53" s="369" customFormat="1" x14ac:dyDescent="0.25">
      <c r="BA472" s="487"/>
    </row>
    <row r="473" spans="53:53" s="369" customFormat="1" x14ac:dyDescent="0.25">
      <c r="BA473" s="487"/>
    </row>
    <row r="474" spans="53:53" s="369" customFormat="1" x14ac:dyDescent="0.25">
      <c r="BA474" s="487"/>
    </row>
    <row r="475" spans="53:53" s="369" customFormat="1" x14ac:dyDescent="0.25">
      <c r="BA475" s="487"/>
    </row>
    <row r="476" spans="53:53" s="369" customFormat="1" x14ac:dyDescent="0.25">
      <c r="BA476" s="487"/>
    </row>
    <row r="477" spans="53:53" s="369" customFormat="1" x14ac:dyDescent="0.25">
      <c r="BA477" s="487"/>
    </row>
    <row r="478" spans="53:53" s="369" customFormat="1" x14ac:dyDescent="0.25">
      <c r="BA478" s="487"/>
    </row>
    <row r="479" spans="53:53" s="369" customFormat="1" x14ac:dyDescent="0.25">
      <c r="BA479" s="487"/>
    </row>
    <row r="480" spans="53:53" s="369" customFormat="1" x14ac:dyDescent="0.25">
      <c r="BA480" s="487"/>
    </row>
    <row r="481" spans="53:53" s="369" customFormat="1" x14ac:dyDescent="0.25">
      <c r="BA481" s="487"/>
    </row>
    <row r="482" spans="53:53" s="369" customFormat="1" x14ac:dyDescent="0.25">
      <c r="BA482" s="487"/>
    </row>
    <row r="483" spans="53:53" s="369" customFormat="1" x14ac:dyDescent="0.25">
      <c r="BA483" s="487"/>
    </row>
    <row r="484" spans="53:53" s="369" customFormat="1" x14ac:dyDescent="0.25">
      <c r="BA484" s="487"/>
    </row>
    <row r="485" spans="53:53" s="369" customFormat="1" x14ac:dyDescent="0.25">
      <c r="BA485" s="487"/>
    </row>
    <row r="486" spans="53:53" s="369" customFormat="1" x14ac:dyDescent="0.25">
      <c r="BA486" s="487"/>
    </row>
    <row r="487" spans="53:53" s="369" customFormat="1" x14ac:dyDescent="0.25">
      <c r="BA487" s="487"/>
    </row>
    <row r="488" spans="53:53" s="369" customFormat="1" x14ac:dyDescent="0.25">
      <c r="BA488" s="487"/>
    </row>
    <row r="489" spans="53:53" s="369" customFormat="1" x14ac:dyDescent="0.25">
      <c r="BA489" s="487"/>
    </row>
    <row r="490" spans="53:53" s="369" customFormat="1" x14ac:dyDescent="0.25">
      <c r="BA490" s="487"/>
    </row>
    <row r="491" spans="53:53" s="369" customFormat="1" x14ac:dyDescent="0.25">
      <c r="BA491" s="487"/>
    </row>
    <row r="492" spans="53:53" s="369" customFormat="1" x14ac:dyDescent="0.25">
      <c r="BA492" s="487"/>
    </row>
    <row r="493" spans="53:53" s="369" customFormat="1" x14ac:dyDescent="0.25">
      <c r="BA493" s="487"/>
    </row>
    <row r="494" spans="53:53" s="369" customFormat="1" x14ac:dyDescent="0.25">
      <c r="BA494" s="487"/>
    </row>
    <row r="495" spans="53:53" s="369" customFormat="1" x14ac:dyDescent="0.25">
      <c r="BA495" s="487"/>
    </row>
    <row r="496" spans="53:53" s="369" customFormat="1" x14ac:dyDescent="0.25">
      <c r="BA496" s="487"/>
    </row>
    <row r="497" spans="53:53" s="369" customFormat="1" x14ac:dyDescent="0.25">
      <c r="BA497" s="487"/>
    </row>
    <row r="498" spans="53:53" s="369" customFormat="1" x14ac:dyDescent="0.25">
      <c r="BA498" s="487"/>
    </row>
    <row r="499" spans="53:53" s="369" customFormat="1" x14ac:dyDescent="0.25">
      <c r="BA499" s="487"/>
    </row>
    <row r="500" spans="53:53" s="369" customFormat="1" x14ac:dyDescent="0.25">
      <c r="BA500" s="487"/>
    </row>
    <row r="501" spans="53:53" s="369" customFormat="1" x14ac:dyDescent="0.25">
      <c r="BA501" s="487"/>
    </row>
    <row r="502" spans="53:53" s="369" customFormat="1" x14ac:dyDescent="0.25">
      <c r="BA502" s="487"/>
    </row>
    <row r="503" spans="53:53" s="369" customFormat="1" x14ac:dyDescent="0.25">
      <c r="BA503" s="487"/>
    </row>
    <row r="504" spans="53:53" s="369" customFormat="1" x14ac:dyDescent="0.25">
      <c r="BA504" s="487"/>
    </row>
    <row r="505" spans="53:53" s="369" customFormat="1" x14ac:dyDescent="0.25">
      <c r="BA505" s="487"/>
    </row>
    <row r="506" spans="53:53" s="369" customFormat="1" x14ac:dyDescent="0.25">
      <c r="BA506" s="487"/>
    </row>
    <row r="507" spans="53:53" s="369" customFormat="1" x14ac:dyDescent="0.25">
      <c r="BA507" s="487"/>
    </row>
    <row r="508" spans="53:53" s="369" customFormat="1" x14ac:dyDescent="0.25">
      <c r="BA508" s="487"/>
    </row>
    <row r="509" spans="53:53" s="369" customFormat="1" x14ac:dyDescent="0.25">
      <c r="BA509" s="487"/>
    </row>
    <row r="510" spans="53:53" s="369" customFormat="1" x14ac:dyDescent="0.25">
      <c r="BA510" s="487"/>
    </row>
    <row r="511" spans="53:53" s="369" customFormat="1" x14ac:dyDescent="0.25">
      <c r="BA511" s="487"/>
    </row>
    <row r="512" spans="53:53" s="369" customFormat="1" x14ac:dyDescent="0.25">
      <c r="BA512" s="487"/>
    </row>
    <row r="513" spans="53:53" s="369" customFormat="1" x14ac:dyDescent="0.25">
      <c r="BA513" s="487"/>
    </row>
    <row r="514" spans="53:53" s="369" customFormat="1" x14ac:dyDescent="0.25">
      <c r="BA514" s="487"/>
    </row>
    <row r="515" spans="53:53" s="369" customFormat="1" x14ac:dyDescent="0.25">
      <c r="BA515" s="487"/>
    </row>
    <row r="516" spans="53:53" s="369" customFormat="1" x14ac:dyDescent="0.25">
      <c r="BA516" s="487"/>
    </row>
    <row r="517" spans="53:53" s="369" customFormat="1" x14ac:dyDescent="0.25">
      <c r="BA517" s="487"/>
    </row>
    <row r="518" spans="53:53" s="369" customFormat="1" x14ac:dyDescent="0.25">
      <c r="BA518" s="487"/>
    </row>
    <row r="519" spans="53:53" s="369" customFormat="1" x14ac:dyDescent="0.25">
      <c r="BA519" s="487"/>
    </row>
    <row r="520" spans="53:53" s="369" customFormat="1" x14ac:dyDescent="0.25">
      <c r="BA520" s="487"/>
    </row>
    <row r="521" spans="53:53" s="369" customFormat="1" x14ac:dyDescent="0.25">
      <c r="BA521" s="487"/>
    </row>
    <row r="522" spans="53:53" s="369" customFormat="1" x14ac:dyDescent="0.25">
      <c r="BA522" s="487"/>
    </row>
    <row r="523" spans="53:53" s="369" customFormat="1" x14ac:dyDescent="0.25">
      <c r="BA523" s="487"/>
    </row>
    <row r="524" spans="53:53" s="369" customFormat="1" x14ac:dyDescent="0.25">
      <c r="BA524" s="487"/>
    </row>
    <row r="525" spans="53:53" s="369" customFormat="1" x14ac:dyDescent="0.25">
      <c r="BA525" s="487"/>
    </row>
    <row r="526" spans="53:53" s="369" customFormat="1" x14ac:dyDescent="0.25">
      <c r="BA526" s="487"/>
    </row>
    <row r="527" spans="53:53" s="369" customFormat="1" x14ac:dyDescent="0.25">
      <c r="BA527" s="487"/>
    </row>
    <row r="528" spans="53:53" s="369" customFormat="1" x14ac:dyDescent="0.25">
      <c r="BA528" s="487"/>
    </row>
    <row r="529" spans="53:53" s="369" customFormat="1" x14ac:dyDescent="0.25">
      <c r="BA529" s="487"/>
    </row>
    <row r="530" spans="53:53" s="369" customFormat="1" x14ac:dyDescent="0.25">
      <c r="BA530" s="487"/>
    </row>
    <row r="531" spans="53:53" s="369" customFormat="1" x14ac:dyDescent="0.25">
      <c r="BA531" s="487"/>
    </row>
    <row r="532" spans="53:53" s="369" customFormat="1" x14ac:dyDescent="0.25">
      <c r="BA532" s="487"/>
    </row>
    <row r="533" spans="53:53" s="369" customFormat="1" x14ac:dyDescent="0.25">
      <c r="BA533" s="487"/>
    </row>
    <row r="534" spans="53:53" s="369" customFormat="1" x14ac:dyDescent="0.25">
      <c r="BA534" s="487"/>
    </row>
    <row r="535" spans="53:53" s="369" customFormat="1" x14ac:dyDescent="0.25">
      <c r="BA535" s="487"/>
    </row>
    <row r="536" spans="53:53" s="369" customFormat="1" x14ac:dyDescent="0.25">
      <c r="BA536" s="487"/>
    </row>
    <row r="537" spans="53:53" s="369" customFormat="1" x14ac:dyDescent="0.25">
      <c r="BA537" s="487"/>
    </row>
    <row r="538" spans="53:53" s="369" customFormat="1" x14ac:dyDescent="0.25">
      <c r="BA538" s="487"/>
    </row>
    <row r="539" spans="53:53" s="369" customFormat="1" x14ac:dyDescent="0.25">
      <c r="BA539" s="487"/>
    </row>
    <row r="540" spans="53:53" s="369" customFormat="1" x14ac:dyDescent="0.25">
      <c r="BA540" s="487"/>
    </row>
    <row r="541" spans="53:53" s="369" customFormat="1" x14ac:dyDescent="0.25">
      <c r="BA541" s="487"/>
    </row>
    <row r="542" spans="53:53" s="369" customFormat="1" x14ac:dyDescent="0.25">
      <c r="BA542" s="487"/>
    </row>
    <row r="543" spans="53:53" s="369" customFormat="1" x14ac:dyDescent="0.25">
      <c r="BA543" s="487"/>
    </row>
    <row r="544" spans="53:53" s="369" customFormat="1" x14ac:dyDescent="0.25">
      <c r="BA544" s="487"/>
    </row>
    <row r="545" spans="53:53" s="369" customFormat="1" x14ac:dyDescent="0.25">
      <c r="BA545" s="487"/>
    </row>
    <row r="546" spans="53:53" s="369" customFormat="1" x14ac:dyDescent="0.25">
      <c r="BA546" s="487"/>
    </row>
    <row r="547" spans="53:53" s="369" customFormat="1" x14ac:dyDescent="0.25">
      <c r="BA547" s="487"/>
    </row>
    <row r="548" spans="53:53" s="369" customFormat="1" x14ac:dyDescent="0.25">
      <c r="BA548" s="487"/>
    </row>
    <row r="549" spans="53:53" s="369" customFormat="1" x14ac:dyDescent="0.25">
      <c r="BA549" s="487"/>
    </row>
    <row r="550" spans="53:53" s="369" customFormat="1" x14ac:dyDescent="0.25">
      <c r="BA550" s="487"/>
    </row>
    <row r="551" spans="53:53" s="369" customFormat="1" x14ac:dyDescent="0.25">
      <c r="BA551" s="487"/>
    </row>
    <row r="552" spans="53:53" s="369" customFormat="1" x14ac:dyDescent="0.25">
      <c r="BA552" s="487"/>
    </row>
    <row r="553" spans="53:53" s="369" customFormat="1" x14ac:dyDescent="0.25">
      <c r="BA553" s="487"/>
    </row>
    <row r="554" spans="53:53" s="369" customFormat="1" x14ac:dyDescent="0.25">
      <c r="BA554" s="487"/>
    </row>
    <row r="555" spans="53:53" s="369" customFormat="1" x14ac:dyDescent="0.25">
      <c r="BA555" s="487"/>
    </row>
    <row r="556" spans="53:53" s="369" customFormat="1" x14ac:dyDescent="0.25">
      <c r="BA556" s="487"/>
    </row>
    <row r="557" spans="53:53" s="369" customFormat="1" x14ac:dyDescent="0.25">
      <c r="BA557" s="487"/>
    </row>
    <row r="558" spans="53:53" s="369" customFormat="1" x14ac:dyDescent="0.25">
      <c r="BA558" s="487"/>
    </row>
    <row r="559" spans="53:53" s="369" customFormat="1" x14ac:dyDescent="0.25">
      <c r="BA559" s="487"/>
    </row>
    <row r="560" spans="53:53" s="369" customFormat="1" x14ac:dyDescent="0.25">
      <c r="BA560" s="487"/>
    </row>
    <row r="561" spans="53:53" s="369" customFormat="1" x14ac:dyDescent="0.25">
      <c r="BA561" s="487"/>
    </row>
    <row r="562" spans="53:53" s="369" customFormat="1" x14ac:dyDescent="0.25">
      <c r="BA562" s="487"/>
    </row>
    <row r="563" spans="53:53" s="369" customFormat="1" x14ac:dyDescent="0.25">
      <c r="BA563" s="487"/>
    </row>
    <row r="564" spans="53:53" s="369" customFormat="1" x14ac:dyDescent="0.25">
      <c r="BA564" s="487"/>
    </row>
    <row r="565" spans="53:53" s="369" customFormat="1" x14ac:dyDescent="0.25">
      <c r="BA565" s="487"/>
    </row>
    <row r="566" spans="53:53" s="369" customFormat="1" x14ac:dyDescent="0.25">
      <c r="BA566" s="487"/>
    </row>
    <row r="567" spans="53:53" s="369" customFormat="1" x14ac:dyDescent="0.25">
      <c r="BA567" s="487"/>
    </row>
    <row r="568" spans="53:53" s="369" customFormat="1" x14ac:dyDescent="0.25">
      <c r="BA568" s="487"/>
    </row>
    <row r="569" spans="53:53" s="369" customFormat="1" x14ac:dyDescent="0.25">
      <c r="BA569" s="487"/>
    </row>
    <row r="570" spans="53:53" s="369" customFormat="1" x14ac:dyDescent="0.25">
      <c r="BA570" s="487"/>
    </row>
    <row r="571" spans="53:53" s="369" customFormat="1" x14ac:dyDescent="0.25">
      <c r="BA571" s="487"/>
    </row>
    <row r="572" spans="53:53" s="369" customFormat="1" x14ac:dyDescent="0.25">
      <c r="BA572" s="487"/>
    </row>
    <row r="573" spans="53:53" s="369" customFormat="1" x14ac:dyDescent="0.25">
      <c r="BA573" s="487"/>
    </row>
    <row r="574" spans="53:53" s="369" customFormat="1" x14ac:dyDescent="0.25">
      <c r="BA574" s="487"/>
    </row>
    <row r="575" spans="53:53" s="369" customFormat="1" x14ac:dyDescent="0.25">
      <c r="BA575" s="487"/>
    </row>
    <row r="576" spans="53:53" s="369" customFormat="1" x14ac:dyDescent="0.25">
      <c r="BA576" s="487"/>
    </row>
    <row r="577" spans="53:53" s="369" customFormat="1" x14ac:dyDescent="0.25">
      <c r="BA577" s="487"/>
    </row>
    <row r="578" spans="53:53" s="369" customFormat="1" x14ac:dyDescent="0.25">
      <c r="BA578" s="487"/>
    </row>
    <row r="579" spans="53:53" s="369" customFormat="1" x14ac:dyDescent="0.25">
      <c r="BA579" s="487"/>
    </row>
    <row r="580" spans="53:53" s="369" customFormat="1" x14ac:dyDescent="0.25">
      <c r="BA580" s="487"/>
    </row>
    <row r="581" spans="53:53" s="369" customFormat="1" x14ac:dyDescent="0.25">
      <c r="BA581" s="487"/>
    </row>
    <row r="582" spans="53:53" s="369" customFormat="1" x14ac:dyDescent="0.25">
      <c r="BA582" s="487"/>
    </row>
    <row r="583" spans="53:53" s="369" customFormat="1" x14ac:dyDescent="0.25">
      <c r="BA583" s="487"/>
    </row>
    <row r="584" spans="53:53" s="369" customFormat="1" x14ac:dyDescent="0.25">
      <c r="BA584" s="487"/>
    </row>
    <row r="585" spans="53:53" s="369" customFormat="1" x14ac:dyDescent="0.25">
      <c r="BA585" s="487"/>
    </row>
    <row r="586" spans="53:53" s="369" customFormat="1" x14ac:dyDescent="0.25">
      <c r="BA586" s="487"/>
    </row>
    <row r="587" spans="53:53" s="369" customFormat="1" x14ac:dyDescent="0.25">
      <c r="BA587" s="487"/>
    </row>
    <row r="588" spans="53:53" s="369" customFormat="1" x14ac:dyDescent="0.25">
      <c r="BA588" s="487"/>
    </row>
    <row r="589" spans="53:53" s="369" customFormat="1" x14ac:dyDescent="0.25">
      <c r="BA589" s="487"/>
    </row>
    <row r="590" spans="53:53" s="369" customFormat="1" x14ac:dyDescent="0.25">
      <c r="BA590" s="487"/>
    </row>
    <row r="591" spans="53:53" s="369" customFormat="1" x14ac:dyDescent="0.25">
      <c r="BA591" s="487"/>
    </row>
    <row r="592" spans="53:53" s="369" customFormat="1" x14ac:dyDescent="0.25">
      <c r="BA592" s="487"/>
    </row>
    <row r="593" spans="53:53" s="369" customFormat="1" x14ac:dyDescent="0.25">
      <c r="BA593" s="487"/>
    </row>
    <row r="594" spans="53:53" s="369" customFormat="1" x14ac:dyDescent="0.25">
      <c r="BA594" s="487"/>
    </row>
    <row r="595" spans="53:53" s="369" customFormat="1" x14ac:dyDescent="0.25">
      <c r="BA595" s="487"/>
    </row>
    <row r="596" spans="53:53" s="369" customFormat="1" x14ac:dyDescent="0.25">
      <c r="BA596" s="487"/>
    </row>
    <row r="597" spans="53:53" s="369" customFormat="1" x14ac:dyDescent="0.25">
      <c r="BA597" s="487"/>
    </row>
    <row r="598" spans="53:53" s="369" customFormat="1" x14ac:dyDescent="0.25">
      <c r="BA598" s="487"/>
    </row>
    <row r="599" spans="53:53" s="369" customFormat="1" x14ac:dyDescent="0.25">
      <c r="BA599" s="487"/>
    </row>
    <row r="600" spans="53:53" s="369" customFormat="1" x14ac:dyDescent="0.25">
      <c r="BA600" s="487"/>
    </row>
    <row r="601" spans="53:53" s="369" customFormat="1" x14ac:dyDescent="0.25">
      <c r="BA601" s="487"/>
    </row>
    <row r="602" spans="53:53" s="369" customFormat="1" x14ac:dyDescent="0.25">
      <c r="BA602" s="487"/>
    </row>
    <row r="603" spans="53:53" s="369" customFormat="1" x14ac:dyDescent="0.25">
      <c r="BA603" s="487"/>
    </row>
    <row r="604" spans="53:53" s="369" customFormat="1" x14ac:dyDescent="0.25">
      <c r="BA604" s="487"/>
    </row>
    <row r="605" spans="53:53" s="369" customFormat="1" x14ac:dyDescent="0.25">
      <c r="BA605" s="487"/>
    </row>
    <row r="606" spans="53:53" s="369" customFormat="1" x14ac:dyDescent="0.25">
      <c r="BA606" s="487"/>
    </row>
    <row r="607" spans="53:53" s="369" customFormat="1" x14ac:dyDescent="0.25">
      <c r="BA607" s="487"/>
    </row>
    <row r="608" spans="53:53" s="369" customFormat="1" x14ac:dyDescent="0.25">
      <c r="BA608" s="487"/>
    </row>
    <row r="609" spans="53:53" s="369" customFormat="1" x14ac:dyDescent="0.25">
      <c r="BA609" s="487"/>
    </row>
    <row r="610" spans="53:53" s="369" customFormat="1" x14ac:dyDescent="0.25">
      <c r="BA610" s="487"/>
    </row>
    <row r="611" spans="53:53" s="369" customFormat="1" x14ac:dyDescent="0.25">
      <c r="BA611" s="487"/>
    </row>
    <row r="612" spans="53:53" s="369" customFormat="1" x14ac:dyDescent="0.25">
      <c r="BA612" s="487"/>
    </row>
    <row r="613" spans="53:53" s="369" customFormat="1" x14ac:dyDescent="0.25">
      <c r="BA613" s="487"/>
    </row>
    <row r="614" spans="53:53" s="369" customFormat="1" x14ac:dyDescent="0.25">
      <c r="BA614" s="487"/>
    </row>
    <row r="615" spans="53:53" s="369" customFormat="1" x14ac:dyDescent="0.25">
      <c r="BA615" s="487"/>
    </row>
    <row r="616" spans="53:53" s="369" customFormat="1" x14ac:dyDescent="0.25">
      <c r="BA616" s="487"/>
    </row>
    <row r="617" spans="53:53" s="369" customFormat="1" x14ac:dyDescent="0.25">
      <c r="BA617" s="487"/>
    </row>
    <row r="618" spans="53:53" s="369" customFormat="1" x14ac:dyDescent="0.25">
      <c r="BA618" s="487"/>
    </row>
    <row r="619" spans="53:53" s="369" customFormat="1" x14ac:dyDescent="0.25">
      <c r="BA619" s="487"/>
    </row>
    <row r="620" spans="53:53" s="369" customFormat="1" x14ac:dyDescent="0.25">
      <c r="BA620" s="487"/>
    </row>
    <row r="621" spans="53:53" s="369" customFormat="1" x14ac:dyDescent="0.25">
      <c r="BA621" s="487"/>
    </row>
    <row r="622" spans="53:53" s="369" customFormat="1" x14ac:dyDescent="0.25">
      <c r="BA622" s="487"/>
    </row>
    <row r="623" spans="53:53" s="369" customFormat="1" x14ac:dyDescent="0.25">
      <c r="BA623" s="487"/>
    </row>
    <row r="624" spans="53:53" s="369" customFormat="1" x14ac:dyDescent="0.25">
      <c r="BA624" s="487"/>
    </row>
    <row r="625" spans="53:53" s="369" customFormat="1" x14ac:dyDescent="0.25">
      <c r="BA625" s="487"/>
    </row>
    <row r="626" spans="53:53" s="369" customFormat="1" x14ac:dyDescent="0.25">
      <c r="BA626" s="487"/>
    </row>
    <row r="627" spans="53:53" s="369" customFormat="1" x14ac:dyDescent="0.25">
      <c r="BA627" s="487"/>
    </row>
    <row r="628" spans="53:53" s="369" customFormat="1" x14ac:dyDescent="0.25">
      <c r="BA628" s="487"/>
    </row>
    <row r="629" spans="53:53" s="369" customFormat="1" x14ac:dyDescent="0.25">
      <c r="BA629" s="487"/>
    </row>
    <row r="630" spans="53:53" s="369" customFormat="1" x14ac:dyDescent="0.25">
      <c r="BA630" s="487"/>
    </row>
    <row r="631" spans="53:53" s="369" customFormat="1" x14ac:dyDescent="0.25">
      <c r="BA631" s="487"/>
    </row>
    <row r="632" spans="53:53" s="369" customFormat="1" x14ac:dyDescent="0.25">
      <c r="BA632" s="487"/>
    </row>
    <row r="633" spans="53:53" s="369" customFormat="1" x14ac:dyDescent="0.25">
      <c r="BA633" s="487"/>
    </row>
    <row r="634" spans="53:53" s="369" customFormat="1" x14ac:dyDescent="0.25">
      <c r="BA634" s="487"/>
    </row>
    <row r="635" spans="53:53" s="369" customFormat="1" x14ac:dyDescent="0.25">
      <c r="BA635" s="48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JB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style="77" customWidth="1"/>
    <col min="74" max="79" width="7.796875" customWidth="1"/>
    <col min="80" max="81" width="1.09765625" customWidth="1"/>
    <col min="82" max="82" width="24.59765625" style="77" customWidth="1"/>
    <col min="83" max="83" width="29.69921875" style="77"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 min="242" max="242" width="24.59765625" style="77" customWidth="1"/>
    <col min="243" max="243" width="29.69921875" customWidth="1"/>
    <col min="244" max="249" width="7.796875" customWidth="1"/>
    <col min="250" max="251" width="1.09765625" customWidth="1"/>
    <col min="252" max="252" width="24.59765625" style="77" customWidth="1"/>
    <col min="253" max="253" width="29.69921875" customWidth="1"/>
    <col min="254" max="259" width="7.796875" customWidth="1"/>
    <col min="260" max="261" width="1.09765625" customWidth="1"/>
    <col min="262" max="262" width="24.59765625" style="77" customWidth="1"/>
    <col min="263" max="263" width="29.69921875" customWidth="1"/>
    <col min="264" max="269" width="7.796875" customWidth="1"/>
    <col min="270" max="271" width="1.09765625" customWidth="1"/>
  </cols>
  <sheetData>
    <row r="1" spans="1:262" s="154" customFormat="1" ht="30" customHeight="1" x14ac:dyDescent="0.3">
      <c r="B1" s="606" t="str">
        <f>HLOOKUP(Introduction!$G$4,nametranslations,101,FALSE)</f>
        <v>المياه في المدارس</v>
      </c>
      <c r="C1" s="185" t="s">
        <v>238</v>
      </c>
      <c r="D1" s="165" t="str">
        <f>+Introduction!$C$7</f>
        <v>تونس</v>
      </c>
      <c r="E1" s="165"/>
      <c r="F1" s="165"/>
      <c r="G1" s="165"/>
      <c r="H1" s="165"/>
      <c r="I1" s="166"/>
      <c r="J1" s="155"/>
      <c r="K1" s="155"/>
      <c r="L1" s="606" t="str">
        <f>HLOOKUP(Introduction!$G$4,nametranslations,101,FALSE)</f>
        <v>المياه في المدارس</v>
      </c>
      <c r="M1" s="185" t="s">
        <v>238</v>
      </c>
      <c r="N1" s="165" t="str">
        <f>+Introduction!$C$7</f>
        <v>تونس</v>
      </c>
      <c r="O1" s="165"/>
      <c r="P1" s="165"/>
      <c r="Q1" s="165"/>
      <c r="R1" s="165"/>
      <c r="S1" s="166"/>
      <c r="T1" s="155"/>
      <c r="U1" s="155"/>
      <c r="V1" s="606" t="str">
        <f>HLOOKUP(Introduction!$G$4,nametranslations,101,FALSE)</f>
        <v>المياه في المدارس</v>
      </c>
      <c r="W1" s="185" t="s">
        <v>239</v>
      </c>
      <c r="X1" s="165" t="str">
        <f>+Introduction!$C$7</f>
        <v>تونس</v>
      </c>
      <c r="Y1" s="165"/>
      <c r="Z1" s="165"/>
      <c r="AA1" s="165"/>
      <c r="AB1" s="165"/>
      <c r="AC1" s="166"/>
      <c r="AD1" s="155"/>
      <c r="AE1" s="155"/>
      <c r="AF1" s="606" t="str">
        <f>HLOOKUP(Introduction!$G$4,nametranslations,101,FALSE)</f>
        <v>المياه في المدارس</v>
      </c>
      <c r="AG1" s="185" t="s">
        <v>240</v>
      </c>
      <c r="AH1" s="165" t="str">
        <f>+Introduction!$C$7</f>
        <v>تونس</v>
      </c>
      <c r="AI1" s="165"/>
      <c r="AJ1" s="165"/>
      <c r="AK1" s="165"/>
      <c r="AL1" s="165"/>
      <c r="AM1" s="166"/>
      <c r="AN1" s="155"/>
      <c r="AO1" s="155"/>
      <c r="AP1" s="606" t="str">
        <f>HLOOKUP(Introduction!$G$4,nametranslations,101,FALSE)</f>
        <v>المياه في المدارس</v>
      </c>
      <c r="AQ1" s="185" t="s">
        <v>240</v>
      </c>
      <c r="AR1" s="165" t="str">
        <f>+Introduction!$C$7</f>
        <v>تونس</v>
      </c>
      <c r="AS1" s="165"/>
      <c r="AT1" s="165"/>
      <c r="AU1" s="165"/>
      <c r="AV1" s="165"/>
      <c r="AW1" s="166"/>
      <c r="AX1" s="155"/>
      <c r="AY1" s="155"/>
      <c r="AZ1" s="606" t="str">
        <f>HLOOKUP(Introduction!$G$4,nametranslations,101,FALSE)</f>
        <v>المياه في المدارس</v>
      </c>
      <c r="BA1" s="185" t="s">
        <v>240</v>
      </c>
      <c r="BB1" s="165" t="str">
        <f>+Introduction!$C$7</f>
        <v>تونس</v>
      </c>
      <c r="BC1" s="165"/>
      <c r="BD1" s="165"/>
      <c r="BE1" s="165"/>
      <c r="BF1" s="165"/>
      <c r="BG1" s="166"/>
      <c r="BH1" s="155"/>
      <c r="BI1" s="155"/>
      <c r="BJ1" s="606" t="str">
        <f>HLOOKUP(Introduction!$G$4,nametranslations,101,FALSE)</f>
        <v>المياه في المدارس</v>
      </c>
      <c r="BK1" s="185" t="s">
        <v>241</v>
      </c>
      <c r="BL1" s="165" t="str">
        <f>+Introduction!$C$7</f>
        <v>تونس</v>
      </c>
      <c r="BM1" s="165"/>
      <c r="BN1" s="165"/>
      <c r="BO1" s="165"/>
      <c r="BP1" s="165"/>
      <c r="BQ1" s="166"/>
      <c r="BR1" s="155"/>
      <c r="BS1" s="155"/>
      <c r="BT1" s="606" t="str">
        <f>HLOOKUP(Introduction!$G$4,nametranslations,101,FALSE)</f>
        <v>المياه في المدارس</v>
      </c>
      <c r="BU1" s="185">
        <v>2016</v>
      </c>
      <c r="BV1" s="165" t="str">
        <f>+Introduction!$C$7</f>
        <v>تونس</v>
      </c>
      <c r="BW1" s="165"/>
      <c r="BX1" s="165"/>
      <c r="BY1" s="165"/>
      <c r="BZ1" s="165"/>
      <c r="CA1" s="166"/>
      <c r="CB1" s="155"/>
      <c r="CC1" s="155"/>
      <c r="CD1" s="606" t="str">
        <f>HLOOKUP(Introduction!$G$4,nametranslations,101,FALSE)</f>
        <v>المياه في المدارس</v>
      </c>
      <c r="CE1" s="185" t="s">
        <v>242</v>
      </c>
      <c r="CF1" s="165" t="str">
        <f>+Introduction!$C$7</f>
        <v>تونس</v>
      </c>
      <c r="CG1" s="165"/>
      <c r="CH1" s="165"/>
      <c r="CI1" s="165"/>
      <c r="CJ1" s="165"/>
      <c r="CK1" s="166"/>
      <c r="CL1" s="155"/>
      <c r="CM1" s="155"/>
      <c r="CN1" s="606" t="str">
        <f>HLOOKUP(Introduction!$G$4,nametranslations,101,FALSE)</f>
        <v>المياه في المدارس</v>
      </c>
      <c r="CO1" s="185" t="s">
        <v>242</v>
      </c>
      <c r="CP1" s="165" t="str">
        <f>+Introduction!$C$7</f>
        <v>تونس</v>
      </c>
      <c r="CQ1" s="165"/>
      <c r="CR1" s="165"/>
      <c r="CS1" s="165"/>
      <c r="CT1" s="165"/>
      <c r="CU1" s="166"/>
      <c r="CV1" s="155"/>
      <c r="CW1" s="155"/>
      <c r="CX1" s="606" t="str">
        <f>HLOOKUP(Introduction!$G$4,nametranslations,101,FALSE)</f>
        <v>المياه في المدارس</v>
      </c>
      <c r="CY1" s="185" t="s">
        <v>243</v>
      </c>
      <c r="CZ1" s="165" t="str">
        <f>+Introduction!$C$7</f>
        <v>تونس</v>
      </c>
      <c r="DA1" s="165"/>
      <c r="DB1" s="165"/>
      <c r="DC1" s="165"/>
      <c r="DD1" s="165"/>
      <c r="DE1" s="166"/>
      <c r="DF1" s="155"/>
      <c r="DG1" s="155"/>
      <c r="DH1" s="606" t="str">
        <f>HLOOKUP(Introduction!$G$4,nametranslations,101,FALSE)</f>
        <v>المياه في المدارس</v>
      </c>
      <c r="DI1" s="185">
        <v>2020</v>
      </c>
      <c r="DJ1" s="165" t="str">
        <f>+Introduction!$C$7</f>
        <v>تونس</v>
      </c>
      <c r="DK1" s="165"/>
      <c r="DL1" s="165"/>
      <c r="DM1" s="165"/>
      <c r="DN1" s="165"/>
      <c r="DO1" s="166"/>
      <c r="DP1" s="155"/>
      <c r="DQ1" s="155"/>
      <c r="DR1" s="606" t="str">
        <f>HLOOKUP(Introduction!$G$4,nametranslations,101,FALSE)</f>
        <v>المياه في المدارس</v>
      </c>
      <c r="DS1" s="185">
        <v>2021</v>
      </c>
      <c r="DT1" s="165" t="str">
        <f>+Introduction!$C$7</f>
        <v>تونس</v>
      </c>
      <c r="DU1" s="165"/>
      <c r="DV1" s="165"/>
      <c r="DW1" s="165"/>
      <c r="DX1" s="165"/>
      <c r="DY1" s="166"/>
      <c r="DZ1" s="155"/>
      <c r="EA1" s="155"/>
      <c r="EB1" s="606" t="str">
        <f>HLOOKUP(Introduction!$G$4,nametranslations,101,FALSE)</f>
        <v>المياه في المدارس</v>
      </c>
      <c r="EC1" s="185">
        <v>2023</v>
      </c>
      <c r="ED1" s="165" t="str">
        <f>+Introduction!$C$7</f>
        <v>تونس</v>
      </c>
      <c r="EE1" s="165"/>
      <c r="EF1" s="165"/>
      <c r="EG1" s="165"/>
      <c r="EH1" s="165"/>
      <c r="EI1" s="166"/>
      <c r="EJ1" s="155"/>
      <c r="EK1" s="155"/>
    </row>
    <row r="2" spans="1:262" s="154" customFormat="1" ht="30" customHeight="1" x14ac:dyDescent="0.3">
      <c r="A2" s="347" t="s">
        <v>272</v>
      </c>
      <c r="B2" s="167" t="s">
        <v>228</v>
      </c>
      <c r="C2" s="123" t="s">
        <v>158</v>
      </c>
      <c r="D2" s="123" t="s">
        <v>165</v>
      </c>
      <c r="E2" s="168"/>
      <c r="F2" s="168"/>
      <c r="G2" s="168"/>
      <c r="H2" s="168"/>
      <c r="I2" s="169"/>
      <c r="J2" s="155" t="s">
        <v>244</v>
      </c>
      <c r="K2" s="155"/>
      <c r="L2" s="167" t="s">
        <v>229</v>
      </c>
      <c r="M2" s="123" t="s">
        <v>154</v>
      </c>
      <c r="N2" s="123" t="s">
        <v>145</v>
      </c>
      <c r="O2" s="168"/>
      <c r="P2" s="168"/>
      <c r="Q2" s="168"/>
      <c r="R2" s="168"/>
      <c r="S2" s="169"/>
      <c r="T2" s="155" t="s">
        <v>244</v>
      </c>
      <c r="U2" s="155"/>
      <c r="V2" s="167" t="s">
        <v>230</v>
      </c>
      <c r="W2" s="123" t="s">
        <v>154</v>
      </c>
      <c r="X2" s="123" t="s">
        <v>145</v>
      </c>
      <c r="Y2" s="168"/>
      <c r="Z2" s="168"/>
      <c r="AA2" s="168"/>
      <c r="AB2" s="168"/>
      <c r="AC2" s="169"/>
      <c r="AD2" s="155" t="s">
        <v>244</v>
      </c>
      <c r="AE2" s="155"/>
      <c r="AF2" s="167" t="s">
        <v>231</v>
      </c>
      <c r="AG2" s="123" t="s">
        <v>158</v>
      </c>
      <c r="AH2" s="123" t="s">
        <v>166</v>
      </c>
      <c r="AI2" s="168"/>
      <c r="AJ2" s="168"/>
      <c r="AK2" s="168"/>
      <c r="AL2" s="168"/>
      <c r="AM2" s="169"/>
      <c r="AN2" s="155" t="s">
        <v>244</v>
      </c>
      <c r="AO2" s="155"/>
      <c r="AP2" s="167" t="s">
        <v>232</v>
      </c>
      <c r="AQ2" s="123" t="s">
        <v>154</v>
      </c>
      <c r="AR2" s="123" t="s">
        <v>145</v>
      </c>
      <c r="AS2" s="168"/>
      <c r="AT2" s="168"/>
      <c r="AU2" s="168"/>
      <c r="AV2" s="168"/>
      <c r="AW2" s="169"/>
      <c r="AX2" s="155" t="s">
        <v>244</v>
      </c>
      <c r="AY2" s="155"/>
      <c r="AZ2" s="167" t="s">
        <v>233</v>
      </c>
      <c r="BA2" s="123" t="s">
        <v>200</v>
      </c>
      <c r="BB2" s="123" t="s">
        <v>199</v>
      </c>
      <c r="BC2" s="168"/>
      <c r="BD2" s="168"/>
      <c r="BE2" s="168"/>
      <c r="BF2" s="168"/>
      <c r="BG2" s="169"/>
      <c r="BH2" s="155" t="s">
        <v>244</v>
      </c>
      <c r="BI2" s="155"/>
      <c r="BJ2" s="167" t="s">
        <v>234</v>
      </c>
      <c r="BK2" s="123" t="s">
        <v>154</v>
      </c>
      <c r="BL2" s="123" t="s">
        <v>145</v>
      </c>
      <c r="BM2" s="168"/>
      <c r="BN2" s="168"/>
      <c r="BO2" s="168"/>
      <c r="BP2" s="168"/>
      <c r="BQ2" s="169"/>
      <c r="BR2" s="155" t="s">
        <v>244</v>
      </c>
      <c r="BS2" s="155"/>
      <c r="BT2" s="167" t="s">
        <v>258</v>
      </c>
      <c r="BU2" s="123" t="s">
        <v>200</v>
      </c>
      <c r="BV2" s="123" t="s">
        <v>259</v>
      </c>
      <c r="BW2" s="168"/>
      <c r="BX2" s="168"/>
      <c r="BY2" s="168"/>
      <c r="BZ2" s="168"/>
      <c r="CA2" s="169"/>
      <c r="CB2" s="155" t="s">
        <v>244</v>
      </c>
      <c r="CC2" s="155"/>
      <c r="CD2" s="167" t="s">
        <v>235</v>
      </c>
      <c r="CE2" s="123" t="s">
        <v>158</v>
      </c>
      <c r="CF2" s="123" t="s">
        <v>220</v>
      </c>
      <c r="CG2" s="168"/>
      <c r="CH2" s="168"/>
      <c r="CI2" s="168"/>
      <c r="CJ2" s="168"/>
      <c r="CK2" s="169"/>
      <c r="CL2" s="155" t="s">
        <v>244</v>
      </c>
      <c r="CM2" s="155"/>
      <c r="CN2" s="167" t="s">
        <v>236</v>
      </c>
      <c r="CO2" s="123" t="s">
        <v>154</v>
      </c>
      <c r="CP2" s="123" t="s">
        <v>145</v>
      </c>
      <c r="CQ2" s="168"/>
      <c r="CR2" s="168"/>
      <c r="CS2" s="168"/>
      <c r="CT2" s="168"/>
      <c r="CU2" s="169"/>
      <c r="CV2" s="155" t="s">
        <v>244</v>
      </c>
      <c r="CW2" s="155"/>
      <c r="CX2" s="167" t="s">
        <v>237</v>
      </c>
      <c r="CY2" s="123" t="s">
        <v>154</v>
      </c>
      <c r="CZ2" s="123" t="s">
        <v>145</v>
      </c>
      <c r="DA2" s="168"/>
      <c r="DB2" s="168"/>
      <c r="DC2" s="168"/>
      <c r="DD2" s="168"/>
      <c r="DE2" s="169"/>
      <c r="DF2" s="155" t="s">
        <v>244</v>
      </c>
      <c r="DG2" s="155"/>
      <c r="DH2" s="167" t="s">
        <v>268</v>
      </c>
      <c r="DI2" s="123" t="s">
        <v>154</v>
      </c>
      <c r="DJ2" s="123" t="s">
        <v>145</v>
      </c>
      <c r="DK2" s="168"/>
      <c r="DL2" s="168"/>
      <c r="DM2" s="168"/>
      <c r="DN2" s="168"/>
      <c r="DO2" s="169"/>
      <c r="DP2" s="155" t="s">
        <v>244</v>
      </c>
      <c r="DQ2" s="155"/>
      <c r="DR2" s="167" t="s">
        <v>273</v>
      </c>
      <c r="DS2" s="123" t="s">
        <v>154</v>
      </c>
      <c r="DT2" s="123" t="s">
        <v>145</v>
      </c>
      <c r="DU2" s="168"/>
      <c r="DV2" s="168"/>
      <c r="DW2" s="168"/>
      <c r="DX2" s="168"/>
      <c r="DY2" s="169"/>
      <c r="DZ2" s="155" t="s">
        <v>244</v>
      </c>
      <c r="EA2" s="155"/>
      <c r="EB2" s="167" t="s">
        <v>291</v>
      </c>
      <c r="EC2" s="123" t="s">
        <v>154</v>
      </c>
      <c r="ED2" s="123" t="s">
        <v>145</v>
      </c>
      <c r="EE2" s="168"/>
      <c r="EF2" s="168"/>
      <c r="EG2" s="168"/>
      <c r="EH2" s="168"/>
      <c r="EI2" s="169"/>
      <c r="EJ2" s="155" t="s">
        <v>244</v>
      </c>
      <c r="EK2" s="155"/>
    </row>
    <row r="3" spans="1:262" s="131" customFormat="1" ht="18" customHeight="1" x14ac:dyDescent="0.3">
      <c r="A3" s="347"/>
      <c r="B3" s="124" t="str">
        <f>HLOOKUP(Introduction!$G$4,nametranslations,152,FALSE)</f>
        <v>تعريف</v>
      </c>
      <c r="C3" s="125" t="str">
        <f>HLOOKUP(Introduction!$G$4,nametranslations,102,FALSE)</f>
        <v>تقديرات (٪)</v>
      </c>
      <c r="D3" s="126" t="str">
        <f>HLOOKUP(Introduction!$G$4,nametranslations,24,FALSE)</f>
        <v>المجموع</v>
      </c>
      <c r="E3" s="127" t="str">
        <f>HLOOKUP(Introduction!$G$4,nametranslations,26,FALSE)</f>
        <v>الحضاري</v>
      </c>
      <c r="F3" s="127" t="str">
        <f>HLOOKUP(Introduction!$G$4,nametranslations,25,FALSE)</f>
        <v>ريفي</v>
      </c>
      <c r="G3" s="127" t="str">
        <f>HLOOKUP(Introduction!$G$4,nametranslations,27,FALSE)</f>
        <v>المرحلة الابتدائية</v>
      </c>
      <c r="H3" s="127" t="str">
        <f>HLOOKUP(Introduction!$G$4,nametranslations,28,FALSE)</f>
        <v>خبرات</v>
      </c>
      <c r="I3" s="128" t="str">
        <f>HLOOKUP(Introduction!$G$4,nametranslations,29,FALSE)</f>
        <v>ثانوي</v>
      </c>
      <c r="J3" s="129"/>
      <c r="K3" s="129"/>
      <c r="L3" s="124" t="str">
        <f>HLOOKUP(Introduction!$G$4,nametranslations,152,FALSE)</f>
        <v>تعريف</v>
      </c>
      <c r="M3" s="125" t="str">
        <f>HLOOKUP(Introduction!$G$4,nametranslations,102,FALSE)</f>
        <v>تقديرات (٪)</v>
      </c>
      <c r="N3" s="126" t="str">
        <f>HLOOKUP(Introduction!$G$4,nametranslations,24,FALSE)</f>
        <v>المجموع</v>
      </c>
      <c r="O3" s="127" t="str">
        <f>HLOOKUP(Introduction!$G$4,nametranslations,26,FALSE)</f>
        <v>الحضاري</v>
      </c>
      <c r="P3" s="127" t="str">
        <f>HLOOKUP(Introduction!$G$4,nametranslations,25,FALSE)</f>
        <v>ريفي</v>
      </c>
      <c r="Q3" s="127" t="str">
        <f>HLOOKUP(Introduction!$G$4,nametranslations,27,FALSE)</f>
        <v>المرحلة الابتدائية</v>
      </c>
      <c r="R3" s="127" t="str">
        <f>HLOOKUP(Introduction!$G$4,nametranslations,28,FALSE)</f>
        <v>خبرات</v>
      </c>
      <c r="S3" s="128" t="str">
        <f>HLOOKUP(Introduction!$G$4,nametranslations,29,FALSE)</f>
        <v>ثانوي</v>
      </c>
      <c r="T3" s="129"/>
      <c r="U3" s="129"/>
      <c r="V3" s="124" t="str">
        <f>HLOOKUP(Introduction!$G$4,nametranslations,152,FALSE)</f>
        <v>تعريف</v>
      </c>
      <c r="W3" s="125" t="str">
        <f>HLOOKUP(Introduction!$G$4,nametranslations,102,FALSE)</f>
        <v>تقديرات (٪)</v>
      </c>
      <c r="X3" s="126" t="str">
        <f>HLOOKUP(Introduction!$G$4,nametranslations,24,FALSE)</f>
        <v>المجموع</v>
      </c>
      <c r="Y3" s="127" t="str">
        <f>HLOOKUP(Introduction!$G$4,nametranslations,26,FALSE)</f>
        <v>الحضاري</v>
      </c>
      <c r="Z3" s="127" t="str">
        <f>HLOOKUP(Introduction!$G$4,nametranslations,25,FALSE)</f>
        <v>ريفي</v>
      </c>
      <c r="AA3" s="127" t="str">
        <f>HLOOKUP(Introduction!$G$4,nametranslations,27,FALSE)</f>
        <v>المرحلة الابتدائية</v>
      </c>
      <c r="AB3" s="127" t="str">
        <f>HLOOKUP(Introduction!$G$4,nametranslations,28,FALSE)</f>
        <v>خبرات</v>
      </c>
      <c r="AC3" s="128" t="str">
        <f>HLOOKUP(Introduction!$G$4,nametranslations,29,FALSE)</f>
        <v>ثانوي</v>
      </c>
      <c r="AD3" s="129"/>
      <c r="AE3" s="129"/>
      <c r="AF3" s="124" t="str">
        <f>HLOOKUP(Introduction!$G$4,nametranslations,152,FALSE)</f>
        <v>تعريف</v>
      </c>
      <c r="AG3" s="125" t="str">
        <f>HLOOKUP(Introduction!$G$4,nametranslations,102,FALSE)</f>
        <v>تقديرات (٪)</v>
      </c>
      <c r="AH3" s="126" t="str">
        <f>HLOOKUP(Introduction!$G$4,nametranslations,24,FALSE)</f>
        <v>المجموع</v>
      </c>
      <c r="AI3" s="127" t="str">
        <f>HLOOKUP(Introduction!$G$4,nametranslations,26,FALSE)</f>
        <v>الحضاري</v>
      </c>
      <c r="AJ3" s="127" t="str">
        <f>HLOOKUP(Introduction!$G$4,nametranslations,25,FALSE)</f>
        <v>ريفي</v>
      </c>
      <c r="AK3" s="127" t="str">
        <f>HLOOKUP(Introduction!$G$4,nametranslations,27,FALSE)</f>
        <v>المرحلة الابتدائية</v>
      </c>
      <c r="AL3" s="127" t="str">
        <f>HLOOKUP(Introduction!$G$4,nametranslations,28,FALSE)</f>
        <v>خبرات</v>
      </c>
      <c r="AM3" s="128" t="str">
        <f>HLOOKUP(Introduction!$G$4,nametranslations,29,FALSE)</f>
        <v>ثانوي</v>
      </c>
      <c r="AN3" s="129"/>
      <c r="AO3" s="129"/>
      <c r="AP3" s="124" t="str">
        <f>HLOOKUP(Introduction!$G$4,nametranslations,152,FALSE)</f>
        <v>تعريف</v>
      </c>
      <c r="AQ3" s="125" t="str">
        <f>HLOOKUP(Introduction!$G$4,nametranslations,102,FALSE)</f>
        <v>تقديرات (٪)</v>
      </c>
      <c r="AR3" s="126" t="str">
        <f>HLOOKUP(Introduction!$G$4,nametranslations,24,FALSE)</f>
        <v>المجموع</v>
      </c>
      <c r="AS3" s="127" t="str">
        <f>HLOOKUP(Introduction!$G$4,nametranslations,26,FALSE)</f>
        <v>الحضاري</v>
      </c>
      <c r="AT3" s="127" t="str">
        <f>HLOOKUP(Introduction!$G$4,nametranslations,25,FALSE)</f>
        <v>ريفي</v>
      </c>
      <c r="AU3" s="127" t="str">
        <f>HLOOKUP(Introduction!$G$4,nametranslations,27,FALSE)</f>
        <v>المرحلة الابتدائية</v>
      </c>
      <c r="AV3" s="127" t="str">
        <f>HLOOKUP(Introduction!$G$4,nametranslations,28,FALSE)</f>
        <v>خبرات</v>
      </c>
      <c r="AW3" s="128" t="str">
        <f>HLOOKUP(Introduction!$G$4,nametranslations,29,FALSE)</f>
        <v>ثانوي</v>
      </c>
      <c r="AX3" s="129"/>
      <c r="AY3" s="129"/>
      <c r="AZ3" s="124" t="str">
        <f>HLOOKUP(Introduction!$G$4,nametranslations,152,FALSE)</f>
        <v>تعريف</v>
      </c>
      <c r="BA3" s="125" t="str">
        <f>HLOOKUP(Introduction!$G$4,nametranslations,102,FALSE)</f>
        <v>تقديرات (٪)</v>
      </c>
      <c r="BB3" s="126" t="str">
        <f>HLOOKUP(Introduction!$G$4,nametranslations,24,FALSE)</f>
        <v>المجموع</v>
      </c>
      <c r="BC3" s="127" t="str">
        <f>HLOOKUP(Introduction!$G$4,nametranslations,26,FALSE)</f>
        <v>الحضاري</v>
      </c>
      <c r="BD3" s="127" t="str">
        <f>HLOOKUP(Introduction!$G$4,nametranslations,25,FALSE)</f>
        <v>ريفي</v>
      </c>
      <c r="BE3" s="127" t="str">
        <f>HLOOKUP(Introduction!$G$4,nametranslations,27,FALSE)</f>
        <v>المرحلة الابتدائية</v>
      </c>
      <c r="BF3" s="127" t="str">
        <f>HLOOKUP(Introduction!$G$4,nametranslations,28,FALSE)</f>
        <v>خبرات</v>
      </c>
      <c r="BG3" s="128" t="str">
        <f>HLOOKUP(Introduction!$G$4,nametranslations,29,FALSE)</f>
        <v>ثانوي</v>
      </c>
      <c r="BH3" s="129"/>
      <c r="BI3" s="129"/>
      <c r="BJ3" s="124" t="str">
        <f>HLOOKUP(Introduction!$G$4,nametranslations,152,FALSE)</f>
        <v>تعريف</v>
      </c>
      <c r="BK3" s="125" t="str">
        <f>HLOOKUP(Introduction!$G$4,nametranslations,102,FALSE)</f>
        <v>تقديرات (٪)</v>
      </c>
      <c r="BL3" s="126" t="str">
        <f>HLOOKUP(Introduction!$G$4,nametranslations,24,FALSE)</f>
        <v>المجموع</v>
      </c>
      <c r="BM3" s="127" t="str">
        <f>HLOOKUP(Introduction!$G$4,nametranslations,26,FALSE)</f>
        <v>الحضاري</v>
      </c>
      <c r="BN3" s="127" t="str">
        <f>HLOOKUP(Introduction!$G$4,nametranslations,25,FALSE)</f>
        <v>ريفي</v>
      </c>
      <c r="BO3" s="127" t="str">
        <f>HLOOKUP(Introduction!$G$4,nametranslations,27,FALSE)</f>
        <v>المرحلة الابتدائية</v>
      </c>
      <c r="BP3" s="127" t="str">
        <f>HLOOKUP(Introduction!$G$4,nametranslations,28,FALSE)</f>
        <v>خبرات</v>
      </c>
      <c r="BQ3" s="128" t="str">
        <f>HLOOKUP(Introduction!$G$4,nametranslations,29,FALSE)</f>
        <v>ثانوي</v>
      </c>
      <c r="BR3" s="129"/>
      <c r="BS3" s="129"/>
      <c r="BT3" s="124" t="str">
        <f>HLOOKUP(Introduction!$G$4,nametranslations,152,FALSE)</f>
        <v>تعريف</v>
      </c>
      <c r="BU3" s="125" t="str">
        <f>HLOOKUP(Introduction!$G$4,nametranslations,102,FALSE)</f>
        <v>تقديرات (٪)</v>
      </c>
      <c r="BV3" s="126" t="str">
        <f>HLOOKUP(Introduction!$G$4,nametranslations,24,FALSE)</f>
        <v>المجموع</v>
      </c>
      <c r="BW3" s="127" t="str">
        <f>HLOOKUP(Introduction!$G$4,nametranslations,26,FALSE)</f>
        <v>الحضاري</v>
      </c>
      <c r="BX3" s="127" t="str">
        <f>HLOOKUP(Introduction!$G$4,nametranslations,25,FALSE)</f>
        <v>ريفي</v>
      </c>
      <c r="BY3" s="127" t="str">
        <f>HLOOKUP(Introduction!$G$4,nametranslations,27,FALSE)</f>
        <v>المرحلة الابتدائية</v>
      </c>
      <c r="BZ3" s="127" t="str">
        <f>HLOOKUP(Introduction!$G$4,nametranslations,28,FALSE)</f>
        <v>خبرات</v>
      </c>
      <c r="CA3" s="128" t="str">
        <f>HLOOKUP(Introduction!$G$4,nametranslations,29,FALSE)</f>
        <v>ثانوي</v>
      </c>
      <c r="CB3" s="129"/>
      <c r="CC3" s="129"/>
      <c r="CD3" s="124" t="str">
        <f>HLOOKUP(Introduction!$G$4,nametranslations,152,FALSE)</f>
        <v>تعريف</v>
      </c>
      <c r="CE3" s="125" t="str">
        <f>HLOOKUP(Introduction!$G$4,nametranslations,102,FALSE)</f>
        <v>تقديرات (٪)</v>
      </c>
      <c r="CF3" s="126" t="str">
        <f>HLOOKUP(Introduction!$G$4,nametranslations,24,FALSE)</f>
        <v>المجموع</v>
      </c>
      <c r="CG3" s="127" t="str">
        <f>HLOOKUP(Introduction!$G$4,nametranslations,26,FALSE)</f>
        <v>الحضاري</v>
      </c>
      <c r="CH3" s="127" t="str">
        <f>HLOOKUP(Introduction!$G$4,nametranslations,25,FALSE)</f>
        <v>ريفي</v>
      </c>
      <c r="CI3" s="127" t="str">
        <f>HLOOKUP(Introduction!$G$4,nametranslations,27,FALSE)</f>
        <v>المرحلة الابتدائية</v>
      </c>
      <c r="CJ3" s="127" t="str">
        <f>HLOOKUP(Introduction!$G$4,nametranslations,28,FALSE)</f>
        <v>خبرات</v>
      </c>
      <c r="CK3" s="128" t="str">
        <f>HLOOKUP(Introduction!$G$4,nametranslations,29,FALSE)</f>
        <v>ثانوي</v>
      </c>
      <c r="CL3" s="129"/>
      <c r="CM3" s="129"/>
      <c r="CN3" s="124" t="str">
        <f>HLOOKUP(Introduction!$G$4,nametranslations,152,FALSE)</f>
        <v>تعريف</v>
      </c>
      <c r="CO3" s="125" t="str">
        <f>HLOOKUP(Introduction!$G$4,nametranslations,102,FALSE)</f>
        <v>تقديرات (٪)</v>
      </c>
      <c r="CP3" s="126" t="str">
        <f>HLOOKUP(Introduction!$G$4,nametranslations,24,FALSE)</f>
        <v>المجموع</v>
      </c>
      <c r="CQ3" s="127" t="str">
        <f>HLOOKUP(Introduction!$G$4,nametranslations,26,FALSE)</f>
        <v>الحضاري</v>
      </c>
      <c r="CR3" s="127" t="str">
        <f>HLOOKUP(Introduction!$G$4,nametranslations,25,FALSE)</f>
        <v>ريفي</v>
      </c>
      <c r="CS3" s="127" t="str">
        <f>HLOOKUP(Introduction!$G$4,nametranslations,27,FALSE)</f>
        <v>المرحلة الابتدائية</v>
      </c>
      <c r="CT3" s="127" t="str">
        <f>HLOOKUP(Introduction!$G$4,nametranslations,28,FALSE)</f>
        <v>خبرات</v>
      </c>
      <c r="CU3" s="128" t="str">
        <f>HLOOKUP(Introduction!$G$4,nametranslations,29,FALSE)</f>
        <v>ثانوي</v>
      </c>
      <c r="CV3" s="129"/>
      <c r="CW3" s="129"/>
      <c r="CX3" s="124" t="str">
        <f>HLOOKUP(Introduction!$G$4,nametranslations,152,FALSE)</f>
        <v>تعريف</v>
      </c>
      <c r="CY3" s="125" t="str">
        <f>HLOOKUP(Introduction!$G$4,nametranslations,102,FALSE)</f>
        <v>تقديرات (٪)</v>
      </c>
      <c r="CZ3" s="126" t="str">
        <f>HLOOKUP(Introduction!$G$4,nametranslations,24,FALSE)</f>
        <v>المجموع</v>
      </c>
      <c r="DA3" s="127" t="str">
        <f>HLOOKUP(Introduction!$G$4,nametranslations,26,FALSE)</f>
        <v>الحضاري</v>
      </c>
      <c r="DB3" s="127" t="str">
        <f>HLOOKUP(Introduction!$G$4,nametranslations,25,FALSE)</f>
        <v>ريفي</v>
      </c>
      <c r="DC3" s="127" t="str">
        <f>HLOOKUP(Introduction!$G$4,nametranslations,27,FALSE)</f>
        <v>المرحلة الابتدائية</v>
      </c>
      <c r="DD3" s="127" t="str">
        <f>HLOOKUP(Introduction!$G$4,nametranslations,28,FALSE)</f>
        <v>خبرات</v>
      </c>
      <c r="DE3" s="128" t="str">
        <f>HLOOKUP(Introduction!$G$4,nametranslations,29,FALSE)</f>
        <v>ثانوي</v>
      </c>
      <c r="DF3" s="129"/>
      <c r="DG3" s="129"/>
      <c r="DH3" s="124" t="str">
        <f>HLOOKUP(Introduction!$G$4,nametranslations,152,FALSE)</f>
        <v>تعريف</v>
      </c>
      <c r="DI3" s="125" t="str">
        <f>HLOOKUP(Introduction!$G$4,nametranslations,102,FALSE)</f>
        <v>تقديرات (٪)</v>
      </c>
      <c r="DJ3" s="126" t="str">
        <f>HLOOKUP(Introduction!$G$4,nametranslations,24,FALSE)</f>
        <v>المجموع</v>
      </c>
      <c r="DK3" s="127" t="str">
        <f>HLOOKUP(Introduction!$G$4,nametranslations,26,FALSE)</f>
        <v>الحضاري</v>
      </c>
      <c r="DL3" s="127" t="str">
        <f>HLOOKUP(Introduction!$G$4,nametranslations,25,FALSE)</f>
        <v>ريفي</v>
      </c>
      <c r="DM3" s="127" t="str">
        <f>HLOOKUP(Introduction!$G$4,nametranslations,27,FALSE)</f>
        <v>المرحلة الابتدائية</v>
      </c>
      <c r="DN3" s="127" t="str">
        <f>HLOOKUP(Introduction!$G$4,nametranslations,28,FALSE)</f>
        <v>خبرات</v>
      </c>
      <c r="DO3" s="128" t="str">
        <f>HLOOKUP(Introduction!$G$4,nametranslations,29,FALSE)</f>
        <v>ثانوي</v>
      </c>
      <c r="DP3" s="129"/>
      <c r="DQ3" s="129"/>
      <c r="DR3" s="124" t="str">
        <f>HLOOKUP(Introduction!$G$4,nametranslations,152,FALSE)</f>
        <v>تعريف</v>
      </c>
      <c r="DS3" s="125" t="str">
        <f>HLOOKUP(Introduction!$G$4,nametranslations,102,FALSE)</f>
        <v>تقديرات (٪)</v>
      </c>
      <c r="DT3" s="126" t="str">
        <f>HLOOKUP(Introduction!$G$4,nametranslations,24,FALSE)</f>
        <v>المجموع</v>
      </c>
      <c r="DU3" s="127" t="str">
        <f>HLOOKUP(Introduction!$G$4,nametranslations,26,FALSE)</f>
        <v>الحضاري</v>
      </c>
      <c r="DV3" s="127" t="str">
        <f>HLOOKUP(Introduction!$G$4,nametranslations,25,FALSE)</f>
        <v>ريفي</v>
      </c>
      <c r="DW3" s="127" t="str">
        <f>HLOOKUP(Introduction!$G$4,nametranslations,27,FALSE)</f>
        <v>المرحلة الابتدائية</v>
      </c>
      <c r="DX3" s="127" t="str">
        <f>HLOOKUP(Introduction!$G$4,nametranslations,28,FALSE)</f>
        <v>خبرات</v>
      </c>
      <c r="DY3" s="128" t="str">
        <f>HLOOKUP(Introduction!$G$4,nametranslations,29,FALSE)</f>
        <v>ثانوي</v>
      </c>
      <c r="DZ3" s="129"/>
      <c r="EA3" s="129"/>
      <c r="EB3" s="124" t="str">
        <f>HLOOKUP(Introduction!$G$4,nametranslations,152,FALSE)</f>
        <v>تعريف</v>
      </c>
      <c r="EC3" s="125" t="str">
        <f>HLOOKUP(Introduction!$G$4,nametranslations,102,FALSE)</f>
        <v>تقديرات (٪)</v>
      </c>
      <c r="ED3" s="126" t="str">
        <f>HLOOKUP(Introduction!$G$4,nametranslations,24,FALSE)</f>
        <v>المجموع</v>
      </c>
      <c r="EE3" s="127" t="str">
        <f>HLOOKUP(Introduction!$G$4,nametranslations,26,FALSE)</f>
        <v>الحضاري</v>
      </c>
      <c r="EF3" s="127" t="str">
        <f>HLOOKUP(Introduction!$G$4,nametranslations,25,FALSE)</f>
        <v>ريفي</v>
      </c>
      <c r="EG3" s="127" t="str">
        <f>HLOOKUP(Introduction!$G$4,nametranslations,27,FALSE)</f>
        <v>المرحلة الابتدائية</v>
      </c>
      <c r="EH3" s="127" t="str">
        <f>HLOOKUP(Introduction!$G$4,nametranslations,28,FALSE)</f>
        <v>خبرات</v>
      </c>
      <c r="EI3" s="128" t="str">
        <f>HLOOKUP(Introduction!$G$4,nametranslations,29,FALSE)</f>
        <v>ثانوي</v>
      </c>
      <c r="EJ3" s="129"/>
      <c r="EK3" s="129"/>
      <c r="EL3" s="130"/>
      <c r="EV3" s="130"/>
      <c r="FF3" s="130"/>
      <c r="FP3" s="130"/>
      <c r="FZ3" s="130"/>
      <c r="GJ3" s="130"/>
      <c r="GT3" s="130"/>
      <c r="HD3" s="130"/>
      <c r="HN3" s="130"/>
      <c r="HX3" s="130"/>
      <c r="IH3" s="130"/>
      <c r="IR3" s="130"/>
      <c r="JB3" s="130"/>
    </row>
    <row r="4" spans="1:262" s="2" customFormat="1" x14ac:dyDescent="0.3">
      <c r="A4" s="628" t="str">
        <f>IF(ISBLANK('Data Summary'!A6),"",'Data Summary'!A6)</f>
        <v>TUN_2013_EMIS</v>
      </c>
      <c r="B4" s="70"/>
      <c r="C4" s="31" t="str">
        <f>HLOOKUP(Introduction!$G$4,nametranslations,103,FALSE)</f>
        <v>لا يوجد مصدر للمياه</v>
      </c>
      <c r="D4" s="7" t="str">
        <f>IF(COUNTA(D13)=0,"",D13)</f>
        <v/>
      </c>
      <c r="E4" s="7" t="str">
        <f t="shared" ref="E4:I4" si="0">IF(COUNTA(E13)=0,"",E13)</f>
        <v/>
      </c>
      <c r="F4" s="7" t="str">
        <f t="shared" si="0"/>
        <v/>
      </c>
      <c r="G4" s="7" t="str">
        <f t="shared" si="0"/>
        <v/>
      </c>
      <c r="H4" s="7" t="str">
        <f t="shared" si="0"/>
        <v/>
      </c>
      <c r="I4" s="26" t="str">
        <f t="shared" si="0"/>
        <v/>
      </c>
      <c r="J4" s="21"/>
      <c r="K4" s="21"/>
      <c r="L4" s="70"/>
      <c r="M4" s="31" t="str">
        <f>HLOOKUP(Introduction!$G$4,nametranslations,103,FALSE)</f>
        <v>لا يوجد مصدر للمياه</v>
      </c>
      <c r="N4" s="7" t="str">
        <f>IF(COUNTA(N13)=0,"",N13)</f>
        <v/>
      </c>
      <c r="O4" s="7" t="str">
        <f t="shared" ref="O4:S4" si="1">IF(COUNTA(O13)=0,"",O13)</f>
        <v/>
      </c>
      <c r="P4" s="7" t="str">
        <f t="shared" si="1"/>
        <v/>
      </c>
      <c r="Q4" s="7" t="str">
        <f t="shared" si="1"/>
        <v/>
      </c>
      <c r="R4" s="7" t="str">
        <f t="shared" si="1"/>
        <v/>
      </c>
      <c r="S4" s="26">
        <f t="shared" si="1"/>
        <v>0</v>
      </c>
      <c r="T4" s="21"/>
      <c r="U4" s="21"/>
      <c r="V4" s="70"/>
      <c r="W4" s="12" t="str">
        <f>HLOOKUP(Introduction!$G$4,nametranslations,103,FALSE)</f>
        <v>لا يوجد مصدر للمياه</v>
      </c>
      <c r="X4" s="7" t="str">
        <f t="shared" ref="X4:AC4" si="2">IF(COUNTA(X13)=0,"",X13)</f>
        <v/>
      </c>
      <c r="Y4" s="7" t="str">
        <f t="shared" si="2"/>
        <v/>
      </c>
      <c r="Z4" s="7" t="str">
        <f t="shared" si="2"/>
        <v/>
      </c>
      <c r="AA4" s="7" t="str">
        <f t="shared" si="2"/>
        <v/>
      </c>
      <c r="AB4" s="7" t="str">
        <f t="shared" si="2"/>
        <v/>
      </c>
      <c r="AC4" s="26">
        <f t="shared" si="2"/>
        <v>0</v>
      </c>
      <c r="AD4" s="21"/>
      <c r="AE4" s="21"/>
      <c r="AF4" s="70"/>
      <c r="AG4" s="12" t="str">
        <f>HLOOKUP(Introduction!$G$4,nametranslations,103,FALSE)</f>
        <v>لا يوجد مصدر للمياه</v>
      </c>
      <c r="AH4" s="7" t="str">
        <f t="shared" ref="AH4:AM4" si="3">IF(COUNTA(AH13)=0,"",AH13)</f>
        <v/>
      </c>
      <c r="AI4" s="7" t="str">
        <f t="shared" si="3"/>
        <v/>
      </c>
      <c r="AJ4" s="7" t="str">
        <f t="shared" si="3"/>
        <v/>
      </c>
      <c r="AK4" s="7" t="str">
        <f t="shared" si="3"/>
        <v/>
      </c>
      <c r="AL4" s="7" t="str">
        <f t="shared" si="3"/>
        <v/>
      </c>
      <c r="AM4" s="26" t="str">
        <f t="shared" si="3"/>
        <v/>
      </c>
      <c r="AN4" s="21"/>
      <c r="AO4" s="21"/>
      <c r="AP4" s="70"/>
      <c r="AQ4" s="12" t="str">
        <f>HLOOKUP(Introduction!$G$4,nametranslations,103,FALSE)</f>
        <v>لا يوجد مصدر للمياه</v>
      </c>
      <c r="AR4" s="7" t="str">
        <f t="shared" ref="AR4:AW4" si="4">IF(COUNTA(AR13)=0,"",AR13)</f>
        <v/>
      </c>
      <c r="AS4" s="7" t="str">
        <f t="shared" si="4"/>
        <v/>
      </c>
      <c r="AT4" s="7" t="str">
        <f t="shared" si="4"/>
        <v/>
      </c>
      <c r="AU4" s="7" t="str">
        <f t="shared" si="4"/>
        <v/>
      </c>
      <c r="AV4" s="7" t="str">
        <f t="shared" si="4"/>
        <v/>
      </c>
      <c r="AW4" s="26">
        <f t="shared" si="4"/>
        <v>0</v>
      </c>
      <c r="AX4" s="21"/>
      <c r="AY4" s="21"/>
      <c r="AZ4" s="70"/>
      <c r="BA4" s="12" t="str">
        <f>HLOOKUP(Introduction!$G$4,nametranslations,103,FALSE)</f>
        <v>لا يوجد مصدر للمياه</v>
      </c>
      <c r="BB4" s="7">
        <f t="shared" ref="BB4:BG4" si="5">IF(COUNTA(BB13)=0,"",BB13)</f>
        <v>9.3000000000000007</v>
      </c>
      <c r="BC4" s="7" t="str">
        <f t="shared" si="5"/>
        <v/>
      </c>
      <c r="BD4" s="7" t="str">
        <f t="shared" si="5"/>
        <v/>
      </c>
      <c r="BE4" s="7" t="str">
        <f t="shared" si="5"/>
        <v/>
      </c>
      <c r="BF4" s="7">
        <f t="shared" si="5"/>
        <v>9.3000000000000007</v>
      </c>
      <c r="BG4" s="26" t="str">
        <f t="shared" si="5"/>
        <v/>
      </c>
      <c r="BH4" s="21"/>
      <c r="BI4" s="21"/>
      <c r="BJ4" s="70"/>
      <c r="BK4" s="12" t="str">
        <f>HLOOKUP(Introduction!$G$4,nametranslations,103,FALSE)</f>
        <v>لا يوجد مصدر للمياه</v>
      </c>
      <c r="BL4" s="7" t="str">
        <f t="shared" ref="BL4:BQ4" si="6">IF(COUNTA(BL13)=0,"",BL13)</f>
        <v/>
      </c>
      <c r="BM4" s="7" t="str">
        <f t="shared" si="6"/>
        <v/>
      </c>
      <c r="BN4" s="7" t="str">
        <f t="shared" si="6"/>
        <v/>
      </c>
      <c r="BO4" s="7" t="str">
        <f t="shared" si="6"/>
        <v/>
      </c>
      <c r="BP4" s="7" t="str">
        <f t="shared" si="6"/>
        <v/>
      </c>
      <c r="BQ4" s="26" t="str">
        <f t="shared" si="6"/>
        <v/>
      </c>
      <c r="BR4" s="21"/>
      <c r="BS4" s="21"/>
      <c r="BT4" s="70"/>
      <c r="BU4" s="12" t="str">
        <f>HLOOKUP(Introduction!$G$4,nametranslations,103,FALSE)</f>
        <v>لا يوجد مصدر للمياه</v>
      </c>
      <c r="BV4" s="7" t="str">
        <f t="shared" ref="BV4:CA4" si="7">IF(COUNTA(BV13)=0,"",BV13)</f>
        <v/>
      </c>
      <c r="BW4" s="7" t="str">
        <f t="shared" si="7"/>
        <v/>
      </c>
      <c r="BX4" s="7" t="str">
        <f t="shared" si="7"/>
        <v/>
      </c>
      <c r="BY4" s="7">
        <f t="shared" si="7"/>
        <v>2</v>
      </c>
      <c r="BZ4" s="7" t="str">
        <f t="shared" si="7"/>
        <v/>
      </c>
      <c r="CA4" s="26" t="str">
        <f t="shared" si="7"/>
        <v/>
      </c>
      <c r="CB4" s="21"/>
      <c r="CC4" s="21"/>
      <c r="CD4" s="70"/>
      <c r="CE4" s="12" t="str">
        <f>HLOOKUP(Introduction!$G$4,nametranslations,103,FALSE)</f>
        <v>لا يوجد مصدر للمياه</v>
      </c>
      <c r="CF4" s="7" t="str">
        <f t="shared" ref="CF4:CK4" si="8">IF(COUNTA(CF13)=0,"",CF13)</f>
        <v/>
      </c>
      <c r="CG4" s="7" t="str">
        <f t="shared" si="8"/>
        <v/>
      </c>
      <c r="CH4" s="7" t="str">
        <f t="shared" si="8"/>
        <v/>
      </c>
      <c r="CI4" s="7" t="str">
        <f t="shared" si="8"/>
        <v/>
      </c>
      <c r="CJ4" s="7" t="str">
        <f t="shared" si="8"/>
        <v/>
      </c>
      <c r="CK4" s="26" t="str">
        <f t="shared" si="8"/>
        <v/>
      </c>
      <c r="CL4" s="21"/>
      <c r="CM4" s="21"/>
      <c r="CN4" s="70"/>
      <c r="CO4" s="12" t="str">
        <f>HLOOKUP(Introduction!$G$4,nametranslations,103,FALSE)</f>
        <v>لا يوجد مصدر للمياه</v>
      </c>
      <c r="CP4" s="7" t="str">
        <f t="shared" ref="CP4:CU4" si="9">IF(COUNTA(CP13)=0,"",CP13)</f>
        <v/>
      </c>
      <c r="CQ4" s="7" t="str">
        <f t="shared" si="9"/>
        <v/>
      </c>
      <c r="CR4" s="7" t="str">
        <f t="shared" si="9"/>
        <v/>
      </c>
      <c r="CS4" s="7" t="str">
        <f t="shared" si="9"/>
        <v/>
      </c>
      <c r="CT4" s="7" t="str">
        <f t="shared" si="9"/>
        <v/>
      </c>
      <c r="CU4" s="26" t="str">
        <f t="shared" si="9"/>
        <v/>
      </c>
      <c r="CV4" s="21"/>
      <c r="CW4" s="21"/>
      <c r="CX4" s="70"/>
      <c r="CY4" s="12" t="str">
        <f>HLOOKUP(Introduction!$G$4,nametranslations,103,FALSE)</f>
        <v>لا يوجد مصدر للمياه</v>
      </c>
      <c r="CZ4" s="7" t="str">
        <f t="shared" ref="CZ4:DE4" si="10">IF(COUNTA(CZ13)=0,"",CZ13)</f>
        <v/>
      </c>
      <c r="DA4" s="7" t="str">
        <f t="shared" si="10"/>
        <v/>
      </c>
      <c r="DB4" s="7" t="str">
        <f t="shared" si="10"/>
        <v/>
      </c>
      <c r="DC4" s="7" t="str">
        <f t="shared" si="10"/>
        <v/>
      </c>
      <c r="DD4" s="7" t="str">
        <f t="shared" si="10"/>
        <v/>
      </c>
      <c r="DE4" s="26" t="str">
        <f t="shared" si="10"/>
        <v/>
      </c>
      <c r="DF4" s="21"/>
      <c r="DG4" s="21"/>
      <c r="DH4" s="70"/>
      <c r="DI4" s="12" t="str">
        <f>HLOOKUP(Introduction!$G$4,nametranslations,103,FALSE)</f>
        <v>لا يوجد مصدر للمياه</v>
      </c>
      <c r="DJ4" s="7" t="str">
        <f t="shared" ref="DJ4:DO4" si="11">IF(COUNTA(DJ13)=0,"",DJ13)</f>
        <v/>
      </c>
      <c r="DK4" s="7" t="str">
        <f t="shared" si="11"/>
        <v/>
      </c>
      <c r="DL4" s="7" t="str">
        <f t="shared" si="11"/>
        <v/>
      </c>
      <c r="DM4" s="7" t="str">
        <f t="shared" si="11"/>
        <v/>
      </c>
      <c r="DN4" s="7" t="str">
        <f t="shared" si="11"/>
        <v/>
      </c>
      <c r="DO4" s="26" t="str">
        <f t="shared" si="11"/>
        <v/>
      </c>
      <c r="DP4" s="21"/>
      <c r="DQ4" s="21"/>
      <c r="DR4" s="70"/>
      <c r="DS4" s="12" t="str">
        <f>HLOOKUP(Introduction!$G$4,nametranslations,103,FALSE)</f>
        <v>لا يوجد مصدر للمياه</v>
      </c>
      <c r="DT4" s="7" t="str">
        <f t="shared" ref="DT4:DY4" si="12">IF(COUNTA(DT13)=0,"",DT13)</f>
        <v/>
      </c>
      <c r="DU4" s="7" t="str">
        <f t="shared" si="12"/>
        <v/>
      </c>
      <c r="DV4" s="7" t="str">
        <f t="shared" si="12"/>
        <v/>
      </c>
      <c r="DW4" s="7" t="str">
        <f t="shared" si="12"/>
        <v/>
      </c>
      <c r="DX4" s="7" t="str">
        <f t="shared" si="12"/>
        <v/>
      </c>
      <c r="DY4" s="26">
        <f t="shared" si="12"/>
        <v>0</v>
      </c>
      <c r="DZ4" s="21"/>
      <c r="EA4" s="21"/>
      <c r="EB4" s="70"/>
      <c r="EC4" s="12" t="str">
        <f>HLOOKUP(Introduction!$G$4,nametranslations,103,FALSE)</f>
        <v>لا يوجد مصدر للمياه</v>
      </c>
      <c r="ED4" s="7" t="str">
        <f t="shared" ref="ED4:EI4" si="13">IF(COUNTA(ED13)=0,"",ED13)</f>
        <v/>
      </c>
      <c r="EE4" s="7" t="str">
        <f t="shared" si="13"/>
        <v/>
      </c>
      <c r="EF4" s="7" t="str">
        <f t="shared" si="13"/>
        <v/>
      </c>
      <c r="EG4" s="7" t="str">
        <f t="shared" si="13"/>
        <v/>
      </c>
      <c r="EH4" s="7" t="str">
        <f t="shared" si="13"/>
        <v/>
      </c>
      <c r="EI4" s="26">
        <f t="shared" si="13"/>
        <v>0</v>
      </c>
      <c r="EJ4" s="21"/>
      <c r="EK4" s="21"/>
      <c r="EL4" s="78"/>
      <c r="EV4" s="78"/>
      <c r="FF4" s="78"/>
      <c r="FP4" s="78"/>
      <c r="FZ4" s="78"/>
      <c r="GJ4" s="78"/>
      <c r="GT4" s="78"/>
      <c r="HD4" s="78"/>
      <c r="HN4" s="78"/>
      <c r="HX4" s="78"/>
      <c r="IH4" s="78"/>
      <c r="IR4" s="78"/>
      <c r="JB4" s="78"/>
    </row>
    <row r="5" spans="1:262" s="2" customFormat="1" x14ac:dyDescent="0.3">
      <c r="A5" s="628" t="str">
        <f ca="1">IF(ISBLANK('Data Summary'!A7),"",'Data Summary'!A7)</f>
        <v>TUN_2013_UIS</v>
      </c>
      <c r="B5" s="70"/>
      <c r="C5" s="31" t="str">
        <f>HLOOKUP(Introduction!$G$4,nametranslations,104,FALSE)</f>
        <v>غير محسّن</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31" t="str">
        <f>HLOOKUP(Introduction!$G$4,nametranslations,104,FALSE)</f>
        <v>غير محسّن</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6"/>
      <c r="T5" s="21"/>
      <c r="U5" s="21"/>
      <c r="V5" s="70"/>
      <c r="W5" s="12" t="str">
        <f>HLOOKUP(Introduction!$G$4,nametranslations,104,FALSE)</f>
        <v>غير محسّن</v>
      </c>
      <c r="X5" s="7"/>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70"/>
      <c r="AG5" s="12" t="str">
        <f>HLOOKUP(Introduction!$G$4,nametranslations,104,FALSE)</f>
        <v>غير محسّن</v>
      </c>
      <c r="AH5" s="7"/>
      <c r="AI5" s="7" t="str">
        <f>IF((COUNTA(AI14:AI25)=0)+(COUNTA(AI13)=0),"",100-AI13-SUMPRODUCT(AG14:AG25,AI14:AI25))</f>
        <v/>
      </c>
      <c r="AJ5" s="7" t="str">
        <f>IF((COUNTA(AJ14:AJ25)=0)+(COUNTA(AJ13)=0),"",100-AJ13-SUMPRODUCT(AG14:AG25,AJ14:AJ25))</f>
        <v/>
      </c>
      <c r="AK5" s="7" t="str">
        <f>IF((COUNTA(AK14:AK25)=0)+(COUNTA(AK13)=0),"",100-AK13-SUMPRODUCT(AG14:AG25,AK14:AK25))</f>
        <v/>
      </c>
      <c r="AL5" s="7"/>
      <c r="AM5" s="26"/>
      <c r="AN5" s="21"/>
      <c r="AO5" s="21"/>
      <c r="AP5" s="70"/>
      <c r="AQ5" s="12" t="str">
        <f>HLOOKUP(Introduction!$G$4,nametranslations,104,FALSE)</f>
        <v>غير محسّن</v>
      </c>
      <c r="AR5" s="7"/>
      <c r="AS5" s="7" t="str">
        <f>IF((COUNTA(AS14:AS25)=0)+(COUNTA(AS13)=0),"",100-AS13-SUMPRODUCT(AQ14:AQ25,AS14:AS25))</f>
        <v/>
      </c>
      <c r="AT5" s="7" t="str">
        <f>IF((COUNTA(AT14:AT25)=0)+(COUNTA(AT13)=0),"",100-AT13-SUMPRODUCT(AQ14:AQ25,AT14:AT25))</f>
        <v/>
      </c>
      <c r="AU5" s="7" t="str">
        <f>IF((COUNTA(AU14:AU25)=0)+(COUNTA(AU13)=0),"",100-AU13-SUMPRODUCT(AQ14:AQ25,AU14:AU25))</f>
        <v/>
      </c>
      <c r="AV5" s="7"/>
      <c r="AW5" s="26"/>
      <c r="AX5" s="21"/>
      <c r="AY5" s="21"/>
      <c r="AZ5" s="70"/>
      <c r="BA5" s="12" t="str">
        <f>HLOOKUP(Introduction!$G$4,nametranslations,104,FALSE)</f>
        <v>غير محسّن</v>
      </c>
      <c r="BB5" s="7"/>
      <c r="BC5" s="7" t="str">
        <f>IF((COUNTA(BC14:BC25)=0)+(COUNTA(BC13)=0),"",100-BC13-SUMPRODUCT(BA14:BA25,BC14:BC25))</f>
        <v/>
      </c>
      <c r="BD5" s="7" t="str">
        <f>IF((COUNTA(BD14:BD25)=0)+(COUNTA(BD13)=0),"",100-BD13-SUMPRODUCT(BA14:BA25,BD14:BD25))</f>
        <v/>
      </c>
      <c r="BE5" s="7"/>
      <c r="BF5" s="7"/>
      <c r="BG5" s="26"/>
      <c r="BH5" s="21"/>
      <c r="BI5" s="21"/>
      <c r="BJ5" s="70"/>
      <c r="BK5" s="12" t="str">
        <f>HLOOKUP(Introduction!$G$4,nametranslations,104,FALSE)</f>
        <v>غير محسّن</v>
      </c>
      <c r="BL5" s="7"/>
      <c r="BM5" s="7" t="str">
        <f>IF((COUNTA(BM14:BM25)=0)+(COUNTA(BM13)=0),"",100-BM13-SUMPRODUCT(BK14:BK25,BM14:BM25))</f>
        <v/>
      </c>
      <c r="BN5" s="7" t="str">
        <f>IF((COUNTA(BN14:BN25)=0)+(COUNTA(BN13)=0),"",100-BN13-SUMPRODUCT(BK14:BK25,BN14:BN25))</f>
        <v/>
      </c>
      <c r="BO5" s="7"/>
      <c r="BP5" s="7"/>
      <c r="BQ5" s="26"/>
      <c r="BR5" s="21"/>
      <c r="BS5" s="21"/>
      <c r="BT5" s="70"/>
      <c r="BU5" s="12" t="str">
        <f>HLOOKUP(Introduction!$G$4,nametranslations,104,FALSE)</f>
        <v>غير محسّن</v>
      </c>
      <c r="BV5" s="7"/>
      <c r="BW5" s="7"/>
      <c r="BX5" s="7" t="str">
        <f>IF((COUNTA(BX14:BX25)=0)+(COUNTA(BX13)=0),"",100-BX13-SUMPRODUCT(BU14:BU25,BX14:BX25))</f>
        <v/>
      </c>
      <c r="BY5" s="7">
        <f>IF((COUNTA(BY14:BY25)=0)+(COUNTA(BY13)=0),"",100-BY13-SUMPRODUCT(BU14:BU25,BY14:BY25))</f>
        <v>0.29999999999999716</v>
      </c>
      <c r="BZ5" s="7"/>
      <c r="CA5" s="26"/>
      <c r="CB5" s="21"/>
      <c r="CC5" s="21"/>
      <c r="CD5" s="70"/>
      <c r="CE5" s="12" t="str">
        <f>HLOOKUP(Introduction!$G$4,nametranslations,104,FALSE)</f>
        <v>غير محسّن</v>
      </c>
      <c r="CF5" s="7"/>
      <c r="CG5" s="7"/>
      <c r="CH5" s="7" t="str">
        <f>IF((COUNTA(CH14:CH25)=0)+(COUNTA(CH13)=0),"",100-CH13-SUMPRODUCT(CE14:CE25,CH14:CH25))</f>
        <v/>
      </c>
      <c r="CI5" s="7"/>
      <c r="CJ5" s="7"/>
      <c r="CK5" s="26"/>
      <c r="CL5" s="21"/>
      <c r="CM5" s="21"/>
      <c r="CN5" s="70"/>
      <c r="CO5" s="12" t="str">
        <f>HLOOKUP(Introduction!$G$4,nametranslations,104,FALSE)</f>
        <v>غير محسّن</v>
      </c>
      <c r="CP5" s="7"/>
      <c r="CQ5" s="7"/>
      <c r="CR5" s="7" t="str">
        <f>IF((COUNTA(CR14:CR25)=0)+(COUNTA(CR13)=0),"",100-CR13-SUMPRODUCT(CO14:CO25,CR14:CR25))</f>
        <v/>
      </c>
      <c r="CS5" s="7"/>
      <c r="CT5" s="7"/>
      <c r="CU5" s="26"/>
      <c r="CV5" s="21"/>
      <c r="CW5" s="21"/>
      <c r="CX5" s="70"/>
      <c r="CY5" s="12" t="str">
        <f>HLOOKUP(Introduction!$G$4,nametranslations,104,FALSE)</f>
        <v>غير محسّن</v>
      </c>
      <c r="CZ5" s="7"/>
      <c r="DA5" s="7"/>
      <c r="DB5" s="7" t="str">
        <f>IF((COUNTA(DB14:DB25)=0)+(COUNTA(DB13)=0),"",100-DB13-SUMPRODUCT(CY14:CY25,DB14:DB25))</f>
        <v/>
      </c>
      <c r="DC5" s="7"/>
      <c r="DD5" s="7"/>
      <c r="DE5" s="26"/>
      <c r="DF5" s="21"/>
      <c r="DG5" s="21"/>
      <c r="DH5" s="70"/>
      <c r="DI5" s="12" t="str">
        <f>HLOOKUP(Introduction!$G$4,nametranslations,104,FALSE)</f>
        <v>غير محسّن</v>
      </c>
      <c r="DJ5" s="7"/>
      <c r="DK5" s="7"/>
      <c r="DL5" s="7" t="str">
        <f>IF((COUNTA(DL14:DL25)=0)+(COUNTA(DL13)=0),"",100-DL13-SUMPRODUCT(DI14:DI25,DL14:DL25))</f>
        <v/>
      </c>
      <c r="DM5" s="7"/>
      <c r="DN5" s="7"/>
      <c r="DO5" s="26"/>
      <c r="DP5" s="21"/>
      <c r="DQ5" s="21"/>
      <c r="DR5" s="70"/>
      <c r="DS5" s="12" t="str">
        <f>HLOOKUP(Introduction!$G$4,nametranslations,104,FALSE)</f>
        <v>غير محسّن</v>
      </c>
      <c r="DT5" s="7"/>
      <c r="DU5" s="7"/>
      <c r="DV5" s="7" t="str">
        <f>IF((COUNTA(DV14:DV25)=0)+(COUNTA(DV13)=0),"",100-DV13-SUMPRODUCT(DS14:DS25,DV14:DV25))</f>
        <v/>
      </c>
      <c r="DW5" s="7"/>
      <c r="DX5" s="7"/>
      <c r="DY5" s="26"/>
      <c r="DZ5" s="21"/>
      <c r="EA5" s="21"/>
      <c r="EB5" s="70"/>
      <c r="EC5" s="12" t="str">
        <f>HLOOKUP(Introduction!$G$4,nametranslations,104,FALSE)</f>
        <v>غير محسّن</v>
      </c>
      <c r="ED5" s="7"/>
      <c r="EE5" s="7"/>
      <c r="EF5" s="7" t="str">
        <f>IF((COUNTA(EF14:EF25)=0)+(COUNTA(EF13)=0),"",100-EF13-SUMPRODUCT(EC14:EC25,EF14:EF25))</f>
        <v/>
      </c>
      <c r="EG5" s="7"/>
      <c r="EH5" s="7"/>
      <c r="EI5" s="26"/>
      <c r="EJ5" s="21"/>
      <c r="EK5" s="21"/>
      <c r="EL5" s="78"/>
      <c r="EV5" s="78"/>
      <c r="FF5" s="78"/>
      <c r="FP5" s="78"/>
      <c r="FZ5" s="78"/>
      <c r="GJ5" s="78"/>
      <c r="GT5" s="78"/>
      <c r="HD5" s="78"/>
      <c r="HN5" s="78"/>
      <c r="HX5" s="78"/>
      <c r="IH5" s="78"/>
      <c r="IR5" s="78"/>
      <c r="JB5" s="78"/>
    </row>
    <row r="6" spans="1:262" s="2" customFormat="1" x14ac:dyDescent="0.3">
      <c r="A6" s="628" t="str">
        <f ca="1">IF(ISBLANK('Data Summary'!A8),"",'Data Summary'!A8)</f>
        <v>TUN_2014_UIS</v>
      </c>
      <c r="B6" s="70"/>
      <c r="C6" s="31" t="str">
        <f>HLOOKUP(Introduction!$G$4,nametranslations,75,FALSE)</f>
        <v>محسّن</v>
      </c>
      <c r="D6" s="7">
        <f>IF(COUNTA(D14:D25)=0,"",SUMPRODUCT(D14:D25,C14:C25))</f>
        <v>91.503587747503801</v>
      </c>
      <c r="E6" s="7" t="str">
        <f>IF(COUNTA(E14:E25)=0,"",SUMPRODUCT(E14:E25,C14:C25))</f>
        <v/>
      </c>
      <c r="F6" s="7" t="str">
        <f>IF(COUNTA(F14:F25)=0,"",SUMPRODUCT(F14:F25,C14:C25))</f>
        <v/>
      </c>
      <c r="G6" s="7" t="str">
        <f>IF(COUNTA(G14:G25)=0,"",SUMPRODUCT(G14:G25,C14:C25))</f>
        <v/>
      </c>
      <c r="H6" s="7">
        <f>IF(COUNTA(H14:H25)=0,"",SUMPRODUCT(H14:H25,C14:C25))</f>
        <v>88.9</v>
      </c>
      <c r="I6" s="26">
        <f>IF(COUNTA(I14:I25)=0,"",SUMPRODUCT(I14:I25,C14:C25))</f>
        <v>100</v>
      </c>
      <c r="J6" s="21"/>
      <c r="K6" s="21"/>
      <c r="L6" s="70"/>
      <c r="M6" s="31" t="str">
        <f>HLOOKUP(Introduction!$G$4,nametranslations,75,FALSE)</f>
        <v>محسّن</v>
      </c>
      <c r="N6" s="7">
        <f>IF(COUNTA(N14:N25)=0,"",SUMPRODUCT(N14:N25,M14:M25))</f>
        <v>91.503587747503801</v>
      </c>
      <c r="O6" s="7" t="str">
        <f>IF(COUNTA(O14:O25)=0,"",SUMPRODUCT(O14:O25,M14:M25))</f>
        <v/>
      </c>
      <c r="P6" s="7" t="str">
        <f>IF(COUNTA(P14:P25)=0,"",SUMPRODUCT(P14:P25,M14:M25))</f>
        <v/>
      </c>
      <c r="Q6" s="7" t="str">
        <f>IF(COUNTA(Q14:Q25)=0,"",SUMPRODUCT(Q14:Q25,M14:M25))</f>
        <v/>
      </c>
      <c r="R6" s="7">
        <f>IF(COUNTA(R14:R25)=0,"",SUMPRODUCT(R14:R25,M14:M25))</f>
        <v>88.9</v>
      </c>
      <c r="S6" s="26">
        <f>IF(COUNTA(S14:S25)=0,"",SUMPRODUCT(S14:S25,M14:M25))</f>
        <v>100</v>
      </c>
      <c r="T6" s="21"/>
      <c r="U6" s="21"/>
      <c r="V6" s="70"/>
      <c r="W6" s="12" t="str">
        <f>HLOOKUP(Introduction!$G$4,nametranslations,75,FALSE)</f>
        <v>محسّن</v>
      </c>
      <c r="X6" s="7">
        <f>IF(COUNTA(X14:X25)=0,"",SUMPRODUCT(X14:X25,W14:W25))</f>
        <v>90.814689456760874</v>
      </c>
      <c r="Y6" s="7" t="str">
        <f>IF(COUNTA(Y14:Y25)=0,"",SUMPRODUCT(Y14:Y25,W14:W25))</f>
        <v/>
      </c>
      <c r="Z6" s="7" t="str">
        <f>IF(COUNTA(Z14:Z25)=0,"",SUMPRODUCT(Z14:Z25,W14:W25))</f>
        <v/>
      </c>
      <c r="AA6" s="7" t="str">
        <f>IF(COUNTA(AA14:AA25)=0,"",SUMPRODUCT(AA14:AA25,W14:W25))</f>
        <v/>
      </c>
      <c r="AB6" s="7">
        <f>IF(COUNTA(AB14:AB25)=0,"",SUMPRODUCT(AB14:AB25,W14:W25))</f>
        <v>88</v>
      </c>
      <c r="AC6" s="26">
        <f>IF(COUNTA(AC14:AC25)=0,"",SUMPRODUCT(AC14:AC25,W14:W25))</f>
        <v>100</v>
      </c>
      <c r="AD6" s="21"/>
      <c r="AE6" s="21"/>
      <c r="AF6" s="70"/>
      <c r="AG6" s="12" t="str">
        <f>HLOOKUP(Introduction!$G$4,nametranslations,75,FALSE)</f>
        <v>محسّن</v>
      </c>
      <c r="AH6" s="7">
        <f>IF(COUNTA(AH14:AH25)=0,"",SUMPRODUCT(AH14:AH25,AG14:AG25))</f>
        <v>87.535596933187293</v>
      </c>
      <c r="AI6" s="7" t="str">
        <f>IF(COUNTA(AI14:AI25)=0,"",SUMPRODUCT(AI14:AI25,AG14:AG25))</f>
        <v/>
      </c>
      <c r="AJ6" s="7" t="str">
        <f>IF(COUNTA(AJ14:AJ25)=0,"",SUMPRODUCT(AJ14:AJ25,AG14:AG25))</f>
        <v/>
      </c>
      <c r="AK6" s="7" t="str">
        <f>IF(COUNTA(AK14:AK25)=0,"",SUMPRODUCT(AK14:AK25,AG14:AG25))</f>
        <v/>
      </c>
      <c r="AL6" s="7">
        <f>IF(COUNTA(AL14:AL25)=0,"",SUMPRODUCT(AL14:AL25,AG14:AG25))</f>
        <v>87.535596933187293</v>
      </c>
      <c r="AM6" s="26" t="str">
        <f>IF(COUNTA(AM14:AM25)=0,"",SUMPRODUCT(AM14:AM25,AG14:AG25))</f>
        <v/>
      </c>
      <c r="AN6" s="21"/>
      <c r="AO6" s="21"/>
      <c r="AP6" s="70"/>
      <c r="AQ6" s="12" t="str">
        <f>HLOOKUP(Introduction!$G$4,nametranslations,75,FALSE)</f>
        <v>محسّن</v>
      </c>
      <c r="AR6" s="7">
        <f>IF(COUNTA(AR14:AR25)=0,"",SUMPRODUCT(AR14:AR25,AQ14:AQ25))</f>
        <v>90.485685089330431</v>
      </c>
      <c r="AS6" s="7" t="str">
        <f>IF(COUNTA(AS14:AS25)=0,"",SUMPRODUCT(AS14:AS25,AQ14:AQ25))</f>
        <v/>
      </c>
      <c r="AT6" s="7" t="str">
        <f>IF(COUNTA(AT14:AT25)=0,"",SUMPRODUCT(AT14:AT25,AQ14:AQ25))</f>
        <v/>
      </c>
      <c r="AU6" s="7" t="str">
        <f>IF(COUNTA(AU14:AU25)=0,"",SUMPRODUCT(AU14:AU25,AQ14:AQ25))</f>
        <v/>
      </c>
      <c r="AV6" s="7">
        <f>IF(COUNTA(AV14:AV25)=0,"",SUMPRODUCT(AV14:AV25,AQ14:AQ25))</f>
        <v>87.525999999999996</v>
      </c>
      <c r="AW6" s="26">
        <f>IF(COUNTA(AW14:AW25)=0,"",SUMPRODUCT(AW14:AW25,AQ14:AQ25))</f>
        <v>100</v>
      </c>
      <c r="AX6" s="21"/>
      <c r="AY6" s="21"/>
      <c r="AZ6" s="70"/>
      <c r="BA6" s="12" t="str">
        <f>HLOOKUP(Introduction!$G$4,nametranslations,75,FALSE)</f>
        <v>محسّن</v>
      </c>
      <c r="BB6" s="7">
        <f>IF(COUNTA(BB14:BB25)=0,"",SUMPRODUCT(BB14:BB25,BA14:BA25))</f>
        <v>88.532270000000011</v>
      </c>
      <c r="BC6" s="7" t="str">
        <f>IF(COUNTA(BC14:BC25)=0,"",SUMPRODUCT(BC14:BC25,BA14:BA25))</f>
        <v/>
      </c>
      <c r="BD6" s="7" t="str">
        <f>IF(COUNTA(BD14:BD25)=0,"",SUMPRODUCT(BD14:BD25,BA14:BA25))</f>
        <v/>
      </c>
      <c r="BE6" s="7" t="str">
        <f>IF(COUNTA(BE14:BE25)=0,"",SUMPRODUCT(BE14:BE25,BA14:BA25))</f>
        <v/>
      </c>
      <c r="BF6" s="7">
        <f>IF(COUNTA(BF14:BF25)=0,"",SUMPRODUCT(BF14:BF25,BA14:BA25))</f>
        <v>88.532270000000011</v>
      </c>
      <c r="BG6" s="26" t="str">
        <f>IF(COUNTA(BG14:BG25)=0,"",SUMPRODUCT(BG14:BG25,BA14:BA25))</f>
        <v/>
      </c>
      <c r="BH6" s="21"/>
      <c r="BI6" s="21"/>
      <c r="BJ6" s="70"/>
      <c r="BK6" s="12" t="str">
        <f>HLOOKUP(Introduction!$G$4,nametranslations,75,FALSE)</f>
        <v>محسّن</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1"/>
      <c r="BS6" s="21"/>
      <c r="BT6" s="70"/>
      <c r="BU6" s="12" t="str">
        <f>HLOOKUP(Introduction!$G$4,nametranslations,75,FALSE)</f>
        <v>محسّن</v>
      </c>
      <c r="BV6" s="7" t="str">
        <f>IF(COUNTA(BV14:BV25)=0,"",SUMPRODUCT(BV14:BV25,BU14:BU25))</f>
        <v/>
      </c>
      <c r="BW6" s="7" t="str">
        <f>IF(COUNTA(BW14:BW25)=0,"",SUMPRODUCT(BW14:BW25,BU14:BU25))</f>
        <v/>
      </c>
      <c r="BX6" s="7" t="str">
        <f>IF(COUNTA(BX14:BX25)=0,"",SUMPRODUCT(BX14:BX25,BU14:BU25))</f>
        <v/>
      </c>
      <c r="BY6" s="7">
        <f>IF(COUNTA(BY14:BY25)=0,"",SUMPRODUCT(BY14:BY25,BU14:BU25))</f>
        <v>97.7</v>
      </c>
      <c r="BZ6" s="7" t="str">
        <f>IF(COUNTA(BZ14:BZ25)=0,"",SUMPRODUCT(BZ14:BZ25,BU14:BU25))</f>
        <v/>
      </c>
      <c r="CA6" s="26" t="str">
        <f>IF(COUNTA(CA14:CA25)=0,"",SUMPRODUCT(CA14:CA25,BU14:BU25))</f>
        <v/>
      </c>
      <c r="CB6" s="21"/>
      <c r="CC6" s="21"/>
      <c r="CD6" s="70"/>
      <c r="CE6" s="12" t="str">
        <f>HLOOKUP(Introduction!$G$4,nametranslations,75,FALSE)</f>
        <v>محسّن</v>
      </c>
      <c r="CF6" s="7">
        <f>IF(COUNTA(CF14:CF25)=0,"",SUMPRODUCT(CF14:CF25,CE14:CE25))</f>
        <v>87.54378283712785</v>
      </c>
      <c r="CG6" s="7" t="str">
        <f>IF(COUNTA(CG14:CG25)=0,"",SUMPRODUCT(CG14:CG25,CE14:CE25))</f>
        <v/>
      </c>
      <c r="CH6" s="7" t="str">
        <f>IF(COUNTA(CH14:CH25)=0,"",SUMPRODUCT(CH14:CH25,CE14:CE25))</f>
        <v/>
      </c>
      <c r="CI6" s="7" t="str">
        <f>IF(COUNTA(CI14:CI25)=0,"",SUMPRODUCT(CI14:CI25,CE14:CE25))</f>
        <v/>
      </c>
      <c r="CJ6" s="7">
        <f>IF(COUNTA(CJ14:CJ25)=0,"",SUMPRODUCT(CJ14:CJ25,CE14:CE25))</f>
        <v>87.54378283712785</v>
      </c>
      <c r="CK6" s="26" t="str">
        <f>IF(COUNTA(CK14:CK25)=0,"",SUMPRODUCT(CK14:CK25,CE14:CE25))</f>
        <v/>
      </c>
      <c r="CL6" s="21"/>
      <c r="CM6" s="21"/>
      <c r="CN6" s="70"/>
      <c r="CO6" s="12" t="str">
        <f>HLOOKUP(Introduction!$G$4,nametranslations,75,FALSE)</f>
        <v>محسّن</v>
      </c>
      <c r="CP6" s="7">
        <f>IF(COUNTA(CP14:CP25)=0,"",SUMPRODUCT(CP14:CP25,CO14:CO25))</f>
        <v>91.183306793694314</v>
      </c>
      <c r="CQ6" s="7" t="str">
        <f>IF(COUNTA(CQ14:CQ25)=0,"",SUMPRODUCT(CQ14:CQ25,CO14:CO25))</f>
        <v/>
      </c>
      <c r="CR6" s="7" t="str">
        <f>IF(COUNTA(CR14:CR25)=0,"",SUMPRODUCT(CR14:CR25,CO14:CO25))</f>
        <v/>
      </c>
      <c r="CS6" s="7" t="str">
        <f>IF(COUNTA(CS14:CS25)=0,"",SUMPRODUCT(CS14:CS25,CO14:CO25))</f>
        <v/>
      </c>
      <c r="CT6" s="7">
        <f>IF(COUNTA(CT14:CT25)=0,"",SUMPRODUCT(CT14:CT25,CO14:CO25))</f>
        <v>88.549000000000007</v>
      </c>
      <c r="CU6" s="26">
        <f>IF(COUNTA(CU14:CU25)=0,"",SUMPRODUCT(CU14:CU25,CO14:CO25))</f>
        <v>99.651648407765791</v>
      </c>
      <c r="CV6" s="21"/>
      <c r="CW6" s="21"/>
      <c r="CX6" s="70"/>
      <c r="CY6" s="12" t="str">
        <f>HLOOKUP(Introduction!$G$4,nametranslations,75,FALSE)</f>
        <v>محسّن</v>
      </c>
      <c r="CZ6" s="7">
        <f>IF(COUNTA(CZ14:CZ25)=0,"",SUMPRODUCT(CZ14:CZ25,CY14:CY25))</f>
        <v>98.789249446914539</v>
      </c>
      <c r="DA6" s="7" t="str">
        <f>IF(COUNTA(DA14:DA25)=0,"",SUMPRODUCT(DA14:DA25,CY14:CY25))</f>
        <v/>
      </c>
      <c r="DB6" s="7" t="str">
        <f>IF(COUNTA(DB14:DB25)=0,"",SUMPRODUCT(DB14:DB25,CY14:CY25))</f>
        <v/>
      </c>
      <c r="DC6" s="7" t="str">
        <f>IF(COUNTA(DC14:DC25)=0,"",SUMPRODUCT(DC14:DC25,CY14:CY25))</f>
        <v/>
      </c>
      <c r="DD6" s="7">
        <f>IF(COUNTA(DD14:DD25)=0,"",SUMPRODUCT(DD14:DD25,CY14:CY25))</f>
        <v>98.496840000000006</v>
      </c>
      <c r="DE6" s="26">
        <f>IF(COUNTA(DE14:DE25)=0,"",SUMPRODUCT(DE14:DE25,CY14:CY25))</f>
        <v>99.729239843470168</v>
      </c>
      <c r="DF6" s="21"/>
      <c r="DG6" s="21"/>
      <c r="DH6" s="70"/>
      <c r="DI6" s="12" t="str">
        <f>HLOOKUP(Introduction!$G$4,nametranslations,75,FALSE)</f>
        <v>محسّن</v>
      </c>
      <c r="DJ6" s="7">
        <f>IF(COUNTA(DJ14:DJ25)=0,"",SUMPRODUCT(DJ14:DJ25,DI14:DI25))</f>
        <v>99.325719145597063</v>
      </c>
      <c r="DK6" s="7" t="str">
        <f>IF(COUNTA(DK14:DK25)=0,"",SUMPRODUCT(DK14:DK25,DI14:DI25))</f>
        <v/>
      </c>
      <c r="DL6" s="7" t="str">
        <f>IF(COUNTA(DL14:DL25)=0,"",SUMPRODUCT(DL14:DL25,DI14:DI25))</f>
        <v/>
      </c>
      <c r="DM6" s="7" t="str">
        <f>IF(COUNTA(DM14:DM25)=0,"",SUMPRODUCT(DM14:DM25,DI14:DI25))</f>
        <v/>
      </c>
      <c r="DN6" s="7" t="str">
        <f>IF(COUNTA(DN14:DN25)=0,"",SUMPRODUCT(DN14:DN25,DI14:DI25))</f>
        <v/>
      </c>
      <c r="DO6" s="26">
        <f>IF(COUNTA(DO14:DO25)=0,"",SUMPRODUCT(DO14:DO25,DI14:DI25))</f>
        <v>99.325719145597063</v>
      </c>
      <c r="DP6" s="21"/>
      <c r="DQ6" s="21"/>
      <c r="DR6" s="70"/>
      <c r="DS6" s="12" t="str">
        <f>HLOOKUP(Introduction!$G$4,nametranslations,75,FALSE)</f>
        <v>محسّن</v>
      </c>
      <c r="DT6" s="7">
        <f>IF(COUNTA(DT14:DT25)=0,"",SUMPRODUCT(DT14:DT25,DS14:DS25))</f>
        <v>94.667418927039691</v>
      </c>
      <c r="DU6" s="7" t="str">
        <f>IF(COUNTA(DU14:DU25)=0,"",SUMPRODUCT(DU14:DU25,DS14:DS25))</f>
        <v/>
      </c>
      <c r="DV6" s="7" t="str">
        <f>IF(COUNTA(DV14:DV25)=0,"",SUMPRODUCT(DV14:DV25,DS14:DS25))</f>
        <v/>
      </c>
      <c r="DW6" s="7" t="str">
        <f>IF(COUNTA(DW14:DW25)=0,"",SUMPRODUCT(DW14:DW25,DS14:DS25))</f>
        <v/>
      </c>
      <c r="DX6" s="7">
        <f>IF(COUNTA(DX14:DX25)=0,"",SUMPRODUCT(DX14:DX25,DS14:DS25))</f>
        <v>89.51</v>
      </c>
      <c r="DY6" s="26">
        <f>IF(COUNTA(DY14:DY25)=0,"",SUMPRODUCT(DY14:DY25,DS14:DS25))</f>
        <v>100</v>
      </c>
      <c r="DZ6" s="21"/>
      <c r="EA6" s="21"/>
      <c r="EB6" s="70"/>
      <c r="EC6" s="12" t="str">
        <f>HLOOKUP(Introduction!$G$4,nametranslations,75,FALSE)</f>
        <v>محسّن</v>
      </c>
      <c r="ED6" s="7">
        <f>IF(COUNTA(ED14:ED25)=0,"",SUMPRODUCT(ED14:ED25,EC14:EC25))</f>
        <v>94.959405918553742</v>
      </c>
      <c r="EE6" s="7" t="str">
        <f>IF(COUNTA(EE14:EE25)=0,"",SUMPRODUCT(EE14:EE25,EC14:EC25))</f>
        <v/>
      </c>
      <c r="EF6" s="7" t="str">
        <f>IF(COUNTA(EF14:EF25)=0,"",SUMPRODUCT(EF14:EF25,EC14:EC25))</f>
        <v/>
      </c>
      <c r="EG6" s="7" t="str">
        <f>IF(COUNTA(EG14:EG25)=0,"",SUMPRODUCT(EG14:EG25,EC14:EC25))</f>
        <v/>
      </c>
      <c r="EH6" s="7">
        <f>IF(COUNTA(EH14:EH25)=0,"",SUMPRODUCT(EH14:EH25,EC14:EC25))</f>
        <v>89.965728759765625</v>
      </c>
      <c r="EI6" s="26">
        <f>IF(COUNTA(EI14:EI25)=0,"",SUMPRODUCT(EI14:EI25,EC14:EC25))</f>
        <v>100</v>
      </c>
      <c r="EJ6" s="21"/>
      <c r="EK6" s="21"/>
      <c r="EL6" s="78"/>
      <c r="EV6" s="78"/>
      <c r="FF6" s="78"/>
      <c r="FP6" s="78"/>
      <c r="FZ6" s="78"/>
      <c r="GJ6" s="78"/>
      <c r="GT6" s="78"/>
      <c r="HD6" s="78"/>
      <c r="HN6" s="78"/>
      <c r="HX6" s="78"/>
      <c r="IH6" s="78"/>
      <c r="IR6" s="78"/>
      <c r="JB6" s="78"/>
    </row>
    <row r="7" spans="1:262" s="2" customFormat="1" x14ac:dyDescent="0.3">
      <c r="A7" s="628" t="str">
        <f ca="1">IF(ISBLANK('Data Summary'!A9),"",'Data Summary'!A9)</f>
        <v>TUN_2015_EMIS</v>
      </c>
      <c r="B7" s="70"/>
      <c r="C7" s="57" t="str">
        <f>HLOOKUP(Introduction!$G$4,nametranslations,105,FALSE)</f>
        <v>متوفرة</v>
      </c>
      <c r="D7" s="6"/>
      <c r="E7" s="6"/>
      <c r="F7" s="6"/>
      <c r="G7" s="6"/>
      <c r="H7" s="6"/>
      <c r="I7" s="26"/>
      <c r="J7" s="21"/>
      <c r="K7" s="21"/>
      <c r="L7" s="70"/>
      <c r="M7" s="57" t="str">
        <f>HLOOKUP(Introduction!$G$4,nametranslations,105,FALSE)</f>
        <v>متوفرة</v>
      </c>
      <c r="N7" s="6"/>
      <c r="O7" s="6"/>
      <c r="P7" s="6"/>
      <c r="Q7" s="6"/>
      <c r="R7" s="6"/>
      <c r="S7" s="26"/>
      <c r="T7" s="21"/>
      <c r="U7" s="21"/>
      <c r="V7" s="70"/>
      <c r="W7" s="28" t="str">
        <f>HLOOKUP(Introduction!$G$4,nametranslations,105,FALSE)</f>
        <v>متوفرة</v>
      </c>
      <c r="X7" s="6"/>
      <c r="Y7" s="6"/>
      <c r="Z7" s="6"/>
      <c r="AA7" s="6"/>
      <c r="AB7" s="6"/>
      <c r="AC7" s="26"/>
      <c r="AD7" s="21"/>
      <c r="AE7" s="21"/>
      <c r="AF7" s="70"/>
      <c r="AG7" s="28" t="str">
        <f>HLOOKUP(Introduction!$G$4,nametranslations,105,FALSE)</f>
        <v>متوفرة</v>
      </c>
      <c r="AH7" s="6"/>
      <c r="AI7" s="6"/>
      <c r="AJ7" s="6"/>
      <c r="AK7" s="6"/>
      <c r="AL7" s="6"/>
      <c r="AM7" s="26"/>
      <c r="AN7" s="21"/>
      <c r="AO7" s="21"/>
      <c r="AP7" s="70"/>
      <c r="AQ7" s="28" t="str">
        <f>HLOOKUP(Introduction!$G$4,nametranslations,105,FALSE)</f>
        <v>متوفرة</v>
      </c>
      <c r="AR7" s="6"/>
      <c r="AS7" s="6"/>
      <c r="AT7" s="6"/>
      <c r="AU7" s="6"/>
      <c r="AV7" s="6"/>
      <c r="AW7" s="26"/>
      <c r="AX7" s="21"/>
      <c r="AY7" s="21"/>
      <c r="AZ7" s="70"/>
      <c r="BA7" s="28" t="str">
        <f>HLOOKUP(Introduction!$G$4,nametranslations,105,FALSE)</f>
        <v>متوفرة</v>
      </c>
      <c r="BB7" s="6"/>
      <c r="BC7" s="6"/>
      <c r="BD7" s="6"/>
      <c r="BE7" s="6"/>
      <c r="BF7" s="6"/>
      <c r="BG7" s="26"/>
      <c r="BH7" s="21"/>
      <c r="BI7" s="21"/>
      <c r="BJ7" s="70"/>
      <c r="BK7" s="28" t="str">
        <f>HLOOKUP(Introduction!$G$4,nametranslations,105,FALSE)</f>
        <v>متوفرة</v>
      </c>
      <c r="BL7" s="6"/>
      <c r="BM7" s="6"/>
      <c r="BN7" s="6"/>
      <c r="BO7" s="6"/>
      <c r="BP7" s="6"/>
      <c r="BQ7" s="26"/>
      <c r="BR7" s="21"/>
      <c r="BS7" s="21"/>
      <c r="BT7" s="70"/>
      <c r="BU7" s="28" t="str">
        <f>HLOOKUP(Introduction!$G$4,nametranslations,105,FALSE)</f>
        <v>متوفرة</v>
      </c>
      <c r="BV7" s="6"/>
      <c r="BW7" s="6"/>
      <c r="BX7" s="6"/>
      <c r="BY7" s="6"/>
      <c r="BZ7" s="6"/>
      <c r="CA7" s="26"/>
      <c r="CB7" s="21"/>
      <c r="CC7" s="21"/>
      <c r="CD7" s="70"/>
      <c r="CE7" s="28" t="str">
        <f>HLOOKUP(Introduction!$G$4,nametranslations,105,FALSE)</f>
        <v>متوفرة</v>
      </c>
      <c r="CF7" s="6"/>
      <c r="CG7" s="6"/>
      <c r="CH7" s="6"/>
      <c r="CI7" s="6"/>
      <c r="CJ7" s="6"/>
      <c r="CK7" s="26"/>
      <c r="CL7" s="21"/>
      <c r="CM7" s="21"/>
      <c r="CN7" s="70"/>
      <c r="CO7" s="28" t="str">
        <f>HLOOKUP(Introduction!$G$4,nametranslations,105,FALSE)</f>
        <v>متوفرة</v>
      </c>
      <c r="CP7" s="6"/>
      <c r="CQ7" s="6"/>
      <c r="CR7" s="6"/>
      <c r="CS7" s="6"/>
      <c r="CT7" s="6"/>
      <c r="CU7" s="26"/>
      <c r="CV7" s="21"/>
      <c r="CW7" s="21"/>
      <c r="CX7" s="70"/>
      <c r="CY7" s="28" t="str">
        <f>HLOOKUP(Introduction!$G$4,nametranslations,105,FALSE)</f>
        <v>متوفرة</v>
      </c>
      <c r="CZ7" s="6"/>
      <c r="DA7" s="6"/>
      <c r="DB7" s="6"/>
      <c r="DC7" s="6"/>
      <c r="DD7" s="6"/>
      <c r="DE7" s="26"/>
      <c r="DF7" s="21"/>
      <c r="DG7" s="21"/>
      <c r="DH7" s="70"/>
      <c r="DI7" s="28" t="str">
        <f>HLOOKUP(Introduction!$G$4,nametranslations,105,FALSE)</f>
        <v>متوفرة</v>
      </c>
      <c r="DJ7" s="6"/>
      <c r="DK7" s="6"/>
      <c r="DL7" s="6"/>
      <c r="DM7" s="6"/>
      <c r="DN7" s="6"/>
      <c r="DO7" s="26"/>
      <c r="DP7" s="21"/>
      <c r="DQ7" s="21"/>
      <c r="DR7" s="70"/>
      <c r="DS7" s="28" t="str">
        <f>HLOOKUP(Introduction!$G$4,nametranslations,105,FALSE)</f>
        <v>متوفرة</v>
      </c>
      <c r="DT7" s="6"/>
      <c r="DU7" s="6"/>
      <c r="DV7" s="6"/>
      <c r="DW7" s="6"/>
      <c r="DX7" s="6"/>
      <c r="DY7" s="26"/>
      <c r="DZ7" s="21"/>
      <c r="EA7" s="21"/>
      <c r="EB7" s="70"/>
      <c r="EC7" s="28" t="str">
        <f>HLOOKUP(Introduction!$G$4,nametranslations,105,FALSE)</f>
        <v>متوفرة</v>
      </c>
      <c r="ED7" s="6"/>
      <c r="EE7" s="6"/>
      <c r="EF7" s="6"/>
      <c r="EG7" s="6"/>
      <c r="EH7" s="6"/>
      <c r="EI7" s="26"/>
      <c r="EJ7" s="21"/>
      <c r="EK7" s="21"/>
      <c r="EL7" s="78"/>
      <c r="EV7" s="78"/>
      <c r="FF7" s="78"/>
      <c r="FP7" s="78"/>
      <c r="FZ7" s="78"/>
      <c r="GJ7" s="78"/>
      <c r="GT7" s="78"/>
      <c r="HD7" s="78"/>
      <c r="HN7" s="78"/>
      <c r="HX7" s="78"/>
      <c r="IH7" s="78"/>
      <c r="IR7" s="78"/>
      <c r="JB7" s="78"/>
    </row>
    <row r="8" spans="1:262" s="2" customFormat="1" ht="15.6" customHeight="1" x14ac:dyDescent="0.3">
      <c r="A8" s="628" t="str">
        <f ca="1">IF(ISBLANK('Data Summary'!A10),"",'Data Summary'!A10)</f>
        <v>TUN_2015_UIS</v>
      </c>
      <c r="B8" s="70"/>
      <c r="C8" s="57" t="str">
        <f>HLOOKUP(Introduction!$G$4,nametranslations,106,FALSE)</f>
        <v>في أماكن العمل</v>
      </c>
      <c r="D8" s="58"/>
      <c r="E8" s="7"/>
      <c r="F8" s="7"/>
      <c r="G8" s="7"/>
      <c r="H8" s="7"/>
      <c r="I8" s="26"/>
      <c r="J8" s="21"/>
      <c r="K8" s="21"/>
      <c r="L8" s="70"/>
      <c r="M8" s="57" t="str">
        <f>HLOOKUP(Introduction!$G$4,nametranslations,106,FALSE)</f>
        <v>في أماكن العمل</v>
      </c>
      <c r="N8" s="58"/>
      <c r="O8" s="7"/>
      <c r="P8" s="7"/>
      <c r="Q8" s="7"/>
      <c r="R8" s="7"/>
      <c r="S8" s="26"/>
      <c r="T8" s="21"/>
      <c r="U8" s="21"/>
      <c r="V8" s="70"/>
      <c r="W8" s="28" t="str">
        <f>HLOOKUP(Introduction!$G$4,nametranslations,106,FALSE)</f>
        <v>في أماكن العمل</v>
      </c>
      <c r="X8" s="7"/>
      <c r="Y8" s="7"/>
      <c r="Z8" s="7"/>
      <c r="AA8" s="7"/>
      <c r="AB8" s="7"/>
      <c r="AC8" s="26"/>
      <c r="AD8" s="21"/>
      <c r="AE8" s="21"/>
      <c r="AF8" s="70"/>
      <c r="AG8" s="28" t="str">
        <f>HLOOKUP(Introduction!$G$4,nametranslations,106,FALSE)</f>
        <v>في أماكن العمل</v>
      </c>
      <c r="AH8" s="7"/>
      <c r="AI8" s="7"/>
      <c r="AJ8" s="7"/>
      <c r="AK8" s="7"/>
      <c r="AL8" s="7"/>
      <c r="AM8" s="26"/>
      <c r="AN8" s="21"/>
      <c r="AO8" s="21"/>
      <c r="AP8" s="70"/>
      <c r="AQ8" s="28" t="str">
        <f>HLOOKUP(Introduction!$G$4,nametranslations,106,FALSE)</f>
        <v>في أماكن العمل</v>
      </c>
      <c r="AR8" s="7"/>
      <c r="AS8" s="7"/>
      <c r="AT8" s="7"/>
      <c r="AU8" s="7"/>
      <c r="AV8" s="7"/>
      <c r="AW8" s="26"/>
      <c r="AX8" s="21"/>
      <c r="AY8" s="21"/>
      <c r="AZ8" s="70"/>
      <c r="BA8" s="28" t="str">
        <f>HLOOKUP(Introduction!$G$4,nametranslations,106,FALSE)</f>
        <v>في أماكن العمل</v>
      </c>
      <c r="BB8" s="7"/>
      <c r="BC8" s="7"/>
      <c r="BD8" s="7"/>
      <c r="BE8" s="7"/>
      <c r="BF8" s="7"/>
      <c r="BG8" s="26"/>
      <c r="BH8" s="21"/>
      <c r="BI8" s="21"/>
      <c r="BJ8" s="70"/>
      <c r="BK8" s="28" t="str">
        <f>HLOOKUP(Introduction!$G$4,nametranslations,106,FALSE)</f>
        <v>في أماكن العمل</v>
      </c>
      <c r="BL8" s="7"/>
      <c r="BM8" s="7"/>
      <c r="BN8" s="7"/>
      <c r="BO8" s="7"/>
      <c r="BP8" s="7"/>
      <c r="BQ8" s="26"/>
      <c r="BR8" s="21"/>
      <c r="BS8" s="21"/>
      <c r="BT8" s="70"/>
      <c r="BU8" s="28" t="str">
        <f>HLOOKUP(Introduction!$G$4,nametranslations,106,FALSE)</f>
        <v>في أماكن العمل</v>
      </c>
      <c r="BV8" s="7"/>
      <c r="BW8" s="7"/>
      <c r="BX8" s="7"/>
      <c r="BY8" s="7"/>
      <c r="BZ8" s="7"/>
      <c r="CA8" s="26"/>
      <c r="CB8" s="21"/>
      <c r="CC8" s="21"/>
      <c r="CD8" s="70"/>
      <c r="CE8" s="28" t="str">
        <f>HLOOKUP(Introduction!$G$4,nametranslations,106,FALSE)</f>
        <v>في أماكن العمل</v>
      </c>
      <c r="CF8" s="7"/>
      <c r="CG8" s="7"/>
      <c r="CH8" s="7"/>
      <c r="CI8" s="7"/>
      <c r="CJ8" s="7"/>
      <c r="CK8" s="26"/>
      <c r="CL8" s="21"/>
      <c r="CM8" s="21"/>
      <c r="CN8" s="70"/>
      <c r="CO8" s="28" t="str">
        <f>HLOOKUP(Introduction!$G$4,nametranslations,106,FALSE)</f>
        <v>في أماكن العمل</v>
      </c>
      <c r="CP8" s="7"/>
      <c r="CQ8" s="7"/>
      <c r="CR8" s="7"/>
      <c r="CS8" s="7"/>
      <c r="CT8" s="7"/>
      <c r="CU8" s="26"/>
      <c r="CV8" s="21"/>
      <c r="CW8" s="21"/>
      <c r="CX8" s="70"/>
      <c r="CY8" s="28" t="str">
        <f>HLOOKUP(Introduction!$G$4,nametranslations,106,FALSE)</f>
        <v>في أماكن العمل</v>
      </c>
      <c r="CZ8" s="7"/>
      <c r="DA8" s="7"/>
      <c r="DB8" s="7"/>
      <c r="DC8" s="7"/>
      <c r="DD8" s="7"/>
      <c r="DE8" s="26"/>
      <c r="DF8" s="21"/>
      <c r="DG8" s="21"/>
      <c r="DH8" s="70"/>
      <c r="DI8" s="28" t="str">
        <f>HLOOKUP(Introduction!$G$4,nametranslations,106,FALSE)</f>
        <v>في أماكن العمل</v>
      </c>
      <c r="DJ8" s="7"/>
      <c r="DK8" s="7"/>
      <c r="DL8" s="7"/>
      <c r="DM8" s="7"/>
      <c r="DN8" s="7"/>
      <c r="DO8" s="26"/>
      <c r="DP8" s="21"/>
      <c r="DQ8" s="21"/>
      <c r="DR8" s="70"/>
      <c r="DS8" s="28" t="str">
        <f>HLOOKUP(Introduction!$G$4,nametranslations,106,FALSE)</f>
        <v>في أماكن العمل</v>
      </c>
      <c r="DT8" s="7"/>
      <c r="DU8" s="7"/>
      <c r="DV8" s="7"/>
      <c r="DW8" s="7"/>
      <c r="DX8" s="7"/>
      <c r="DY8" s="26"/>
      <c r="DZ8" s="21"/>
      <c r="EA8" s="21"/>
      <c r="EB8" s="70"/>
      <c r="EC8" s="28" t="str">
        <f>HLOOKUP(Introduction!$G$4,nametranslations,106,FALSE)</f>
        <v>في أماكن العمل</v>
      </c>
      <c r="ED8" s="7"/>
      <c r="EE8" s="7"/>
      <c r="EF8" s="7"/>
      <c r="EG8" s="7"/>
      <c r="EH8" s="7"/>
      <c r="EI8" s="26"/>
      <c r="EJ8" s="21"/>
      <c r="EK8" s="21"/>
      <c r="EL8" s="78"/>
      <c r="EV8" s="78"/>
      <c r="FF8" s="78"/>
      <c r="FP8" s="78"/>
      <c r="FZ8" s="78"/>
      <c r="GJ8" s="78"/>
      <c r="GT8" s="78"/>
      <c r="HD8" s="78"/>
      <c r="HN8" s="78"/>
      <c r="HX8" s="78"/>
      <c r="IH8" s="78"/>
      <c r="IR8" s="78"/>
      <c r="JB8" s="78"/>
    </row>
    <row r="9" spans="1:262" s="618" customFormat="1" ht="21" customHeight="1" x14ac:dyDescent="0.3">
      <c r="A9" s="629" t="str">
        <f ca="1">IF(ISBLANK('Data Summary'!A11),"",'Data Summary'!A11)</f>
        <v>TUN_2015_SUR</v>
      </c>
      <c r="B9" s="609"/>
      <c r="C9" s="610" t="str">
        <f>HLOOKUP(Introduction!$G$4,nametranslations,76,FALSE)</f>
        <v>أساسي (محسن ومتوفر)</v>
      </c>
      <c r="D9" s="611"/>
      <c r="E9" s="612"/>
      <c r="F9" s="612"/>
      <c r="G9" s="612"/>
      <c r="H9" s="612"/>
      <c r="I9" s="613"/>
      <c r="J9" s="614"/>
      <c r="K9" s="614"/>
      <c r="L9" s="609" t="s">
        <v>223</v>
      </c>
      <c r="M9" s="610" t="str">
        <f>HLOOKUP(Introduction!$G$4,nametranslations,76,FALSE)</f>
        <v>أساسي (محسن ومتوفر)</v>
      </c>
      <c r="N9" s="615"/>
      <c r="O9" s="615"/>
      <c r="P9" s="615"/>
      <c r="Q9" s="615"/>
      <c r="R9" s="615"/>
      <c r="S9" s="613">
        <v>100</v>
      </c>
      <c r="T9" s="614"/>
      <c r="U9" s="614"/>
      <c r="V9" s="609" t="s">
        <v>223</v>
      </c>
      <c r="W9" s="610" t="str">
        <f>HLOOKUP(Introduction!$G$4,nametranslations,76,FALSE)</f>
        <v>أساسي (محسن ومتوفر)</v>
      </c>
      <c r="X9" s="615"/>
      <c r="Y9" s="615"/>
      <c r="Z9" s="615"/>
      <c r="AA9" s="615"/>
      <c r="AB9" s="615"/>
      <c r="AC9" s="613">
        <v>100</v>
      </c>
      <c r="AD9" s="614"/>
      <c r="AE9" s="614"/>
      <c r="AF9" s="609"/>
      <c r="AG9" s="610" t="str">
        <f>HLOOKUP(Introduction!$G$4,nametranslations,76,FALSE)</f>
        <v>أساسي (محسن ومتوفر)</v>
      </c>
      <c r="AH9" s="615"/>
      <c r="AI9" s="615"/>
      <c r="AJ9" s="615"/>
      <c r="AK9" s="615"/>
      <c r="AL9" s="615"/>
      <c r="AM9" s="613"/>
      <c r="AN9" s="614"/>
      <c r="AO9" s="614"/>
      <c r="AP9" s="609" t="s">
        <v>223</v>
      </c>
      <c r="AQ9" s="610" t="str">
        <f>HLOOKUP(Introduction!$G$4,nametranslations,76,FALSE)</f>
        <v>أساسي (محسن ومتوفر)</v>
      </c>
      <c r="AR9" s="615"/>
      <c r="AS9" s="615"/>
      <c r="AT9" s="615"/>
      <c r="AU9" s="615"/>
      <c r="AV9" s="615"/>
      <c r="AW9" s="613">
        <v>100</v>
      </c>
      <c r="AX9" s="614"/>
      <c r="AY9" s="614"/>
      <c r="AZ9" s="609"/>
      <c r="BA9" s="610" t="str">
        <f>HLOOKUP(Introduction!$G$4,nametranslations,76,FALSE)</f>
        <v>أساسي (محسن ومتوفر)</v>
      </c>
      <c r="BB9" s="615"/>
      <c r="BC9" s="615"/>
      <c r="BD9" s="615"/>
      <c r="BE9" s="615"/>
      <c r="BF9" s="615"/>
      <c r="BG9" s="613"/>
      <c r="BH9" s="614"/>
      <c r="BI9" s="614"/>
      <c r="BJ9" s="609" t="s">
        <v>155</v>
      </c>
      <c r="BK9" s="610" t="str">
        <f>HLOOKUP(Introduction!$G$4,nametranslations,76,FALSE)</f>
        <v>أساسي (محسن ومتوفر)</v>
      </c>
      <c r="BL9" s="615">
        <v>69.5</v>
      </c>
      <c r="BM9" s="615"/>
      <c r="BN9" s="615"/>
      <c r="BO9" s="615"/>
      <c r="BP9" s="615">
        <v>69.5</v>
      </c>
      <c r="BQ9" s="613"/>
      <c r="BR9" s="614"/>
      <c r="BS9" s="614"/>
      <c r="BT9" s="609"/>
      <c r="BU9" s="610" t="str">
        <f>HLOOKUP(Introduction!$G$4,nametranslations,76,FALSE)</f>
        <v>أساسي (محسن ومتوفر)</v>
      </c>
      <c r="BV9" s="615"/>
      <c r="BW9" s="615"/>
      <c r="BX9" s="615"/>
      <c r="BY9" s="615"/>
      <c r="BZ9" s="615"/>
      <c r="CA9" s="613"/>
      <c r="CB9" s="614"/>
      <c r="CC9" s="614"/>
      <c r="CD9" s="609"/>
      <c r="CE9" s="610" t="str">
        <f>HLOOKUP(Introduction!$G$4,nametranslations,76,FALSE)</f>
        <v>أساسي (محسن ومتوفر)</v>
      </c>
      <c r="CF9" s="615"/>
      <c r="CG9" s="615"/>
      <c r="CH9" s="615"/>
      <c r="CI9" s="615"/>
      <c r="CJ9" s="615"/>
      <c r="CK9" s="613"/>
      <c r="CL9" s="614"/>
      <c r="CM9" s="614"/>
      <c r="CN9" s="609" t="s">
        <v>223</v>
      </c>
      <c r="CO9" s="610" t="str">
        <f>HLOOKUP(Introduction!$G$4,nametranslations,76,FALSE)</f>
        <v>أساسي (محسن ومتوفر)</v>
      </c>
      <c r="CP9" s="616"/>
      <c r="CQ9" s="615"/>
      <c r="CR9" s="615"/>
      <c r="CS9" s="615"/>
      <c r="CT9" s="615"/>
      <c r="CU9" s="613"/>
      <c r="CV9" s="614"/>
      <c r="CW9" s="614"/>
      <c r="CX9" s="609"/>
      <c r="CY9" s="610" t="str">
        <f>HLOOKUP(Introduction!$G$4,nametranslations,76,FALSE)</f>
        <v>أساسي (محسن ومتوفر)</v>
      </c>
      <c r="CZ9" s="616"/>
      <c r="DA9" s="615"/>
      <c r="DB9" s="615"/>
      <c r="DC9" s="615"/>
      <c r="DD9" s="615"/>
      <c r="DE9" s="613"/>
      <c r="DF9" s="614"/>
      <c r="DG9" s="614"/>
      <c r="DH9" s="609" t="s">
        <v>223</v>
      </c>
      <c r="DI9" s="610" t="str">
        <f>HLOOKUP(Introduction!$G$4,nametranslations,76,FALSE)</f>
        <v>أساسي (محسن ومتوفر)</v>
      </c>
      <c r="DJ9" s="616"/>
      <c r="DK9" s="615"/>
      <c r="DL9" s="615"/>
      <c r="DM9" s="615"/>
      <c r="DN9" s="615"/>
      <c r="DO9" s="613"/>
      <c r="DP9" s="614"/>
      <c r="DQ9" s="614"/>
      <c r="DR9" s="609" t="s">
        <v>223</v>
      </c>
      <c r="DS9" s="610" t="str">
        <f>HLOOKUP(Introduction!$G$4,nametranslations,76,FALSE)</f>
        <v>أساسي (محسن ومتوفر)</v>
      </c>
      <c r="DT9" s="616"/>
      <c r="DU9" s="615"/>
      <c r="DV9" s="615"/>
      <c r="DW9" s="615"/>
      <c r="DX9" s="615"/>
      <c r="DY9" s="613">
        <v>100</v>
      </c>
      <c r="DZ9" s="614"/>
      <c r="EA9" s="614"/>
      <c r="EB9" s="609" t="s">
        <v>223</v>
      </c>
      <c r="EC9" s="610" t="str">
        <f>HLOOKUP(Introduction!$G$4,nametranslations,76,FALSE)</f>
        <v>أساسي (محسن ومتوفر)</v>
      </c>
      <c r="ED9" s="616"/>
      <c r="EE9" s="615"/>
      <c r="EF9" s="615"/>
      <c r="EG9" s="615"/>
      <c r="EH9" s="615"/>
      <c r="EI9" s="613">
        <v>100</v>
      </c>
      <c r="EJ9" s="614"/>
      <c r="EK9" s="614"/>
      <c r="EL9" s="617"/>
      <c r="EV9" s="617"/>
      <c r="FF9" s="617"/>
      <c r="FP9" s="617"/>
      <c r="FZ9" s="617"/>
      <c r="GJ9" s="617"/>
      <c r="GT9" s="617"/>
      <c r="HD9" s="617"/>
      <c r="HN9" s="617"/>
      <c r="HX9" s="617"/>
      <c r="IH9" s="617"/>
      <c r="IR9" s="617"/>
      <c r="JB9" s="617"/>
    </row>
    <row r="10" spans="1:262" s="618" customFormat="1" ht="21" customHeight="1" x14ac:dyDescent="0.3">
      <c r="A10" s="629" t="str">
        <f ca="1">IF(ISBLANK('Data Summary'!A12),"",'Data Summary'!A12)</f>
        <v>TUN_2016_UIS</v>
      </c>
      <c r="B10" s="609"/>
      <c r="C10" s="610" t="str">
        <f>HLOOKUP(Introduction!$G$4,nametranslations,107,FALSE)</f>
        <v>محسّنة ومحلية</v>
      </c>
      <c r="D10" s="619"/>
      <c r="E10" s="612"/>
      <c r="F10" s="612"/>
      <c r="G10" s="612"/>
      <c r="H10" s="612"/>
      <c r="I10" s="613"/>
      <c r="J10" s="614"/>
      <c r="K10" s="614"/>
      <c r="L10" s="609"/>
      <c r="M10" s="610" t="str">
        <f>HLOOKUP(Introduction!$G$4,nametranslations,107,FALSE)</f>
        <v>محسّنة ومحلية</v>
      </c>
      <c r="N10" s="619"/>
      <c r="O10" s="612"/>
      <c r="P10" s="612"/>
      <c r="Q10" s="612"/>
      <c r="R10" s="612"/>
      <c r="S10" s="613"/>
      <c r="T10" s="614"/>
      <c r="U10" s="614"/>
      <c r="V10" s="609"/>
      <c r="W10" s="610" t="str">
        <f>HLOOKUP(Introduction!$G$4,nametranslations,107,FALSE)</f>
        <v>محسّنة ومحلية</v>
      </c>
      <c r="X10" s="620"/>
      <c r="Y10" s="612"/>
      <c r="Z10" s="612"/>
      <c r="AA10" s="612"/>
      <c r="AB10" s="612"/>
      <c r="AC10" s="613"/>
      <c r="AD10" s="614"/>
      <c r="AE10" s="614"/>
      <c r="AF10" s="609"/>
      <c r="AG10" s="610" t="str">
        <f>HLOOKUP(Introduction!$G$4,nametranslations,107,FALSE)</f>
        <v>محسّنة ومحلية</v>
      </c>
      <c r="AH10" s="620"/>
      <c r="AI10" s="612"/>
      <c r="AJ10" s="612"/>
      <c r="AK10" s="612"/>
      <c r="AL10" s="612"/>
      <c r="AM10" s="613"/>
      <c r="AN10" s="614"/>
      <c r="AO10" s="614"/>
      <c r="AP10" s="609"/>
      <c r="AQ10" s="610" t="str">
        <f>HLOOKUP(Introduction!$G$4,nametranslations,107,FALSE)</f>
        <v>محسّنة ومحلية</v>
      </c>
      <c r="AR10" s="620"/>
      <c r="AS10" s="612"/>
      <c r="AT10" s="612"/>
      <c r="AU10" s="612"/>
      <c r="AV10" s="612"/>
      <c r="AW10" s="613"/>
      <c r="AX10" s="614"/>
      <c r="AY10" s="614"/>
      <c r="AZ10" s="609"/>
      <c r="BA10" s="610" t="str">
        <f>HLOOKUP(Introduction!$G$4,nametranslations,107,FALSE)</f>
        <v>محسّنة ومحلية</v>
      </c>
      <c r="BB10" s="620"/>
      <c r="BC10" s="612"/>
      <c r="BD10" s="612"/>
      <c r="BE10" s="612"/>
      <c r="BF10" s="612"/>
      <c r="BG10" s="613"/>
      <c r="BH10" s="614"/>
      <c r="BI10" s="614"/>
      <c r="BJ10" s="609"/>
      <c r="BK10" s="610" t="str">
        <f>HLOOKUP(Introduction!$G$4,nametranslations,107,FALSE)</f>
        <v>محسّنة ومحلية</v>
      </c>
      <c r="BL10" s="620"/>
      <c r="BM10" s="612"/>
      <c r="BN10" s="612"/>
      <c r="BO10" s="612"/>
      <c r="BP10" s="612"/>
      <c r="BQ10" s="613"/>
      <c r="BR10" s="614"/>
      <c r="BS10" s="614"/>
      <c r="BT10" s="609"/>
      <c r="BU10" s="610" t="str">
        <f>HLOOKUP(Introduction!$G$4,nametranslations,107,FALSE)</f>
        <v>محسّنة ومحلية</v>
      </c>
      <c r="BV10" s="620"/>
      <c r="BW10" s="612"/>
      <c r="BX10" s="612"/>
      <c r="BY10" s="612"/>
      <c r="BZ10" s="612"/>
      <c r="CA10" s="613"/>
      <c r="CB10" s="614"/>
      <c r="CC10" s="614"/>
      <c r="CD10" s="609"/>
      <c r="CE10" s="610" t="str">
        <f>HLOOKUP(Introduction!$G$4,nametranslations,107,FALSE)</f>
        <v>محسّنة ومحلية</v>
      </c>
      <c r="CF10" s="620"/>
      <c r="CG10" s="612"/>
      <c r="CH10" s="612"/>
      <c r="CI10" s="612"/>
      <c r="CJ10" s="612"/>
      <c r="CK10" s="613"/>
      <c r="CL10" s="614"/>
      <c r="CM10" s="614"/>
      <c r="CN10" s="609"/>
      <c r="CO10" s="610" t="str">
        <f>HLOOKUP(Introduction!$G$4,nametranslations,107,FALSE)</f>
        <v>محسّنة ومحلية</v>
      </c>
      <c r="CP10" s="620"/>
      <c r="CQ10" s="612"/>
      <c r="CR10" s="612"/>
      <c r="CS10" s="612"/>
      <c r="CT10" s="612"/>
      <c r="CU10" s="613"/>
      <c r="CV10" s="614"/>
      <c r="CW10" s="614"/>
      <c r="CX10" s="609"/>
      <c r="CY10" s="610" t="str">
        <f>HLOOKUP(Introduction!$G$4,nametranslations,107,FALSE)</f>
        <v>محسّنة ومحلية</v>
      </c>
      <c r="CZ10" s="620"/>
      <c r="DA10" s="612"/>
      <c r="DB10" s="612"/>
      <c r="DC10" s="612"/>
      <c r="DD10" s="612"/>
      <c r="DE10" s="613"/>
      <c r="DF10" s="614"/>
      <c r="DG10" s="614"/>
      <c r="DH10" s="609"/>
      <c r="DI10" s="610" t="str">
        <f>HLOOKUP(Introduction!$G$4,nametranslations,107,FALSE)</f>
        <v>محسّنة ومحلية</v>
      </c>
      <c r="DJ10" s="620"/>
      <c r="DK10" s="612"/>
      <c r="DL10" s="612"/>
      <c r="DM10" s="612"/>
      <c r="DN10" s="612"/>
      <c r="DO10" s="613"/>
      <c r="DP10" s="614"/>
      <c r="DQ10" s="614"/>
      <c r="DR10" s="609"/>
      <c r="DS10" s="610" t="str">
        <f>HLOOKUP(Introduction!$G$4,nametranslations,107,FALSE)</f>
        <v>محسّنة ومحلية</v>
      </c>
      <c r="DT10" s="620"/>
      <c r="DU10" s="612"/>
      <c r="DV10" s="612"/>
      <c r="DW10" s="612"/>
      <c r="DX10" s="612"/>
      <c r="DY10" s="613"/>
      <c r="DZ10" s="614"/>
      <c r="EA10" s="614"/>
      <c r="EB10" s="609"/>
      <c r="EC10" s="610" t="str">
        <f>HLOOKUP(Introduction!$G$4,nametranslations,107,FALSE)</f>
        <v>محسّنة ومحلية</v>
      </c>
      <c r="ED10" s="620"/>
      <c r="EE10" s="612"/>
      <c r="EF10" s="612"/>
      <c r="EG10" s="612"/>
      <c r="EH10" s="612"/>
      <c r="EI10" s="613"/>
      <c r="EJ10" s="614"/>
      <c r="EK10" s="614"/>
      <c r="EL10" s="617"/>
      <c r="EV10" s="617"/>
      <c r="FF10" s="617"/>
      <c r="FP10" s="617"/>
      <c r="FZ10" s="617"/>
      <c r="GJ10" s="617"/>
      <c r="GT10" s="617"/>
      <c r="HD10" s="617"/>
      <c r="HN10" s="617"/>
      <c r="HX10" s="617"/>
      <c r="IH10" s="617"/>
      <c r="IR10" s="617"/>
      <c r="JB10" s="617"/>
    </row>
    <row r="11" spans="1:262" s="618" customFormat="1" ht="21" customHeight="1" x14ac:dyDescent="0.3">
      <c r="A11" s="629" t="str">
        <f ca="1">IF(ISBLANK('Data Summary'!A13),"",'Data Summary'!A13)</f>
        <v>TUN_2016_SUR</v>
      </c>
      <c r="B11" s="609"/>
      <c r="C11" s="610" t="str">
        <f>HLOOKUP(Introduction!$G$4,nametranslations,108,FALSE)</f>
        <v>محسّن ومتاح محليًا</v>
      </c>
      <c r="D11" s="619"/>
      <c r="E11" s="612"/>
      <c r="F11" s="612"/>
      <c r="G11" s="612"/>
      <c r="H11" s="612"/>
      <c r="I11" s="613"/>
      <c r="J11" s="614"/>
      <c r="K11" s="614"/>
      <c r="L11" s="609"/>
      <c r="M11" s="610" t="str">
        <f>HLOOKUP(Introduction!$G$4,nametranslations,108,FALSE)</f>
        <v>محسّن ومتاح محليًا</v>
      </c>
      <c r="N11" s="619"/>
      <c r="O11" s="612"/>
      <c r="P11" s="612"/>
      <c r="Q11" s="612"/>
      <c r="R11" s="612"/>
      <c r="S11" s="613"/>
      <c r="T11" s="614"/>
      <c r="U11" s="614"/>
      <c r="V11" s="609"/>
      <c r="W11" s="610" t="str">
        <f>HLOOKUP(Introduction!$G$4,nametranslations,108,FALSE)</f>
        <v>محسّن ومتاح محليًا</v>
      </c>
      <c r="X11" s="620"/>
      <c r="Y11" s="612"/>
      <c r="Z11" s="612"/>
      <c r="AA11" s="612"/>
      <c r="AB11" s="612"/>
      <c r="AC11" s="613"/>
      <c r="AD11" s="614"/>
      <c r="AE11" s="614"/>
      <c r="AF11" s="609"/>
      <c r="AG11" s="610" t="str">
        <f>HLOOKUP(Introduction!$G$4,nametranslations,108,FALSE)</f>
        <v>محسّن ومتاح محليًا</v>
      </c>
      <c r="AH11" s="620"/>
      <c r="AI11" s="612"/>
      <c r="AJ11" s="612"/>
      <c r="AK11" s="612"/>
      <c r="AL11" s="612"/>
      <c r="AM11" s="613"/>
      <c r="AN11" s="614"/>
      <c r="AO11" s="614"/>
      <c r="AP11" s="609"/>
      <c r="AQ11" s="610" t="str">
        <f>HLOOKUP(Introduction!$G$4,nametranslations,108,FALSE)</f>
        <v>محسّن ومتاح محليًا</v>
      </c>
      <c r="AR11" s="620"/>
      <c r="AS11" s="612"/>
      <c r="AT11" s="612"/>
      <c r="AU11" s="612"/>
      <c r="AV11" s="612"/>
      <c r="AW11" s="613"/>
      <c r="AX11" s="614"/>
      <c r="AY11" s="614"/>
      <c r="AZ11" s="609"/>
      <c r="BA11" s="610" t="str">
        <f>HLOOKUP(Introduction!$G$4,nametranslations,108,FALSE)</f>
        <v>محسّن ومتاح محليًا</v>
      </c>
      <c r="BB11" s="620"/>
      <c r="BC11" s="612"/>
      <c r="BD11" s="612"/>
      <c r="BE11" s="612"/>
      <c r="BF11" s="612"/>
      <c r="BG11" s="613"/>
      <c r="BH11" s="614"/>
      <c r="BI11" s="614"/>
      <c r="BJ11" s="609"/>
      <c r="BK11" s="610" t="str">
        <f>HLOOKUP(Introduction!$G$4,nametranslations,108,FALSE)</f>
        <v>محسّن ومتاح محليًا</v>
      </c>
      <c r="BL11" s="620"/>
      <c r="BM11" s="612"/>
      <c r="BN11" s="612"/>
      <c r="BO11" s="612"/>
      <c r="BP11" s="612"/>
      <c r="BQ11" s="613"/>
      <c r="BR11" s="614"/>
      <c r="BS11" s="614"/>
      <c r="BT11" s="609"/>
      <c r="BU11" s="610" t="str">
        <f>HLOOKUP(Introduction!$G$4,nametranslations,108,FALSE)</f>
        <v>محسّن ومتاح محليًا</v>
      </c>
      <c r="BV11" s="620"/>
      <c r="BW11" s="612"/>
      <c r="BX11" s="612"/>
      <c r="BY11" s="612"/>
      <c r="BZ11" s="612"/>
      <c r="CA11" s="613"/>
      <c r="CB11" s="614"/>
      <c r="CC11" s="614"/>
      <c r="CD11" s="609"/>
      <c r="CE11" s="610" t="str">
        <f>HLOOKUP(Introduction!$G$4,nametranslations,108,FALSE)</f>
        <v>محسّن ومتاح محليًا</v>
      </c>
      <c r="CF11" s="620"/>
      <c r="CG11" s="612"/>
      <c r="CH11" s="612"/>
      <c r="CI11" s="612"/>
      <c r="CJ11" s="612"/>
      <c r="CK11" s="613"/>
      <c r="CL11" s="614"/>
      <c r="CM11" s="614"/>
      <c r="CN11" s="609"/>
      <c r="CO11" s="610" t="str">
        <f>HLOOKUP(Introduction!$G$4,nametranslations,108,FALSE)</f>
        <v>محسّن ومتاح محليًا</v>
      </c>
      <c r="CP11" s="620"/>
      <c r="CQ11" s="612"/>
      <c r="CR11" s="612"/>
      <c r="CS11" s="612"/>
      <c r="CT11" s="612"/>
      <c r="CU11" s="613"/>
      <c r="CV11" s="614"/>
      <c r="CW11" s="614"/>
      <c r="CX11" s="609"/>
      <c r="CY11" s="610" t="str">
        <f>HLOOKUP(Introduction!$G$4,nametranslations,108,FALSE)</f>
        <v>محسّن ومتاح محليًا</v>
      </c>
      <c r="CZ11" s="620"/>
      <c r="DA11" s="612"/>
      <c r="DB11" s="612"/>
      <c r="DC11" s="612"/>
      <c r="DD11" s="612"/>
      <c r="DE11" s="613"/>
      <c r="DF11" s="614"/>
      <c r="DG11" s="614"/>
      <c r="DH11" s="609"/>
      <c r="DI11" s="610" t="str">
        <f>HLOOKUP(Introduction!$G$4,nametranslations,108,FALSE)</f>
        <v>محسّن ومتاح محليًا</v>
      </c>
      <c r="DJ11" s="620"/>
      <c r="DK11" s="612"/>
      <c r="DL11" s="612"/>
      <c r="DM11" s="612"/>
      <c r="DN11" s="612"/>
      <c r="DO11" s="613"/>
      <c r="DP11" s="614"/>
      <c r="DQ11" s="614"/>
      <c r="DR11" s="609"/>
      <c r="DS11" s="610" t="str">
        <f>HLOOKUP(Introduction!$G$4,nametranslations,108,FALSE)</f>
        <v>محسّن ومتاح محليًا</v>
      </c>
      <c r="DT11" s="620"/>
      <c r="DU11" s="612"/>
      <c r="DV11" s="612"/>
      <c r="DW11" s="612"/>
      <c r="DX11" s="612"/>
      <c r="DY11" s="613"/>
      <c r="DZ11" s="614"/>
      <c r="EA11" s="614"/>
      <c r="EB11" s="609"/>
      <c r="EC11" s="610" t="str">
        <f>HLOOKUP(Introduction!$G$4,nametranslations,108,FALSE)</f>
        <v>محسّن ومتاح محليًا</v>
      </c>
      <c r="ED11" s="620"/>
      <c r="EE11" s="612"/>
      <c r="EF11" s="612"/>
      <c r="EG11" s="612"/>
      <c r="EH11" s="612"/>
      <c r="EI11" s="613"/>
      <c r="EJ11" s="614"/>
      <c r="EK11" s="614"/>
      <c r="EL11" s="617"/>
      <c r="EV11" s="617"/>
      <c r="FF11" s="617"/>
      <c r="FP11" s="617"/>
      <c r="FZ11" s="617"/>
      <c r="GJ11" s="617"/>
      <c r="GT11" s="617"/>
      <c r="HD11" s="617"/>
      <c r="HN11" s="617"/>
      <c r="HX11" s="617"/>
      <c r="IH11" s="617"/>
      <c r="IR11" s="617"/>
      <c r="JB11" s="617"/>
    </row>
    <row r="12" spans="1:262" s="137" customFormat="1" ht="18" customHeight="1" x14ac:dyDescent="0.2">
      <c r="A12" s="628" t="str">
        <f ca="1">IF(ISBLANK('Data Summary'!A14),"",'Data Summary'!A14)</f>
        <v>TUN_2017_EMIS</v>
      </c>
      <c r="B12" s="132" t="str">
        <f>HLOOKUP(Introduction!$G$4,nametranslations,109,FALSE)</f>
        <v>نوع المرفق</v>
      </c>
      <c r="C12" s="133" t="str">
        <f>HLOOKUP(Introduction!$G$4,nametranslations,110,FALSE)</f>
        <v>نسبة تحسن</v>
      </c>
      <c r="D12" s="134"/>
      <c r="E12" s="134"/>
      <c r="F12" s="134"/>
      <c r="G12" s="134"/>
      <c r="H12" s="134"/>
      <c r="I12" s="135"/>
      <c r="J12" s="129"/>
      <c r="K12" s="129"/>
      <c r="L12" s="132" t="str">
        <f>HLOOKUP(Introduction!$G$4,nametranslations,109,FALSE)</f>
        <v>نوع المرفق</v>
      </c>
      <c r="M12" s="133" t="str">
        <f>HLOOKUP(Introduction!$G$4,nametranslations,110,FALSE)</f>
        <v>نسبة تحسن</v>
      </c>
      <c r="N12" s="134"/>
      <c r="O12" s="134"/>
      <c r="P12" s="134"/>
      <c r="Q12" s="134"/>
      <c r="R12" s="134"/>
      <c r="S12" s="135"/>
      <c r="T12" s="129"/>
      <c r="U12" s="129"/>
      <c r="V12" s="132" t="str">
        <f>HLOOKUP(Introduction!$G$4,nametranslations,109,FALSE)</f>
        <v>نوع المرفق</v>
      </c>
      <c r="W12" s="133" t="str">
        <f>HLOOKUP(Introduction!$G$4,nametranslations,110,FALSE)</f>
        <v>نسبة تحسن</v>
      </c>
      <c r="X12" s="134"/>
      <c r="Y12" s="134"/>
      <c r="Z12" s="134"/>
      <c r="AA12" s="134"/>
      <c r="AB12" s="134"/>
      <c r="AC12" s="135"/>
      <c r="AD12" s="129"/>
      <c r="AE12" s="129"/>
      <c r="AF12" s="132" t="str">
        <f>HLOOKUP(Introduction!$G$4,nametranslations,109,FALSE)</f>
        <v>نوع المرفق</v>
      </c>
      <c r="AG12" s="133" t="str">
        <f>HLOOKUP(Introduction!$G$4,nametranslations,110,FALSE)</f>
        <v>نسبة تحسن</v>
      </c>
      <c r="AH12" s="134"/>
      <c r="AI12" s="134"/>
      <c r="AJ12" s="134"/>
      <c r="AK12" s="134"/>
      <c r="AL12" s="134"/>
      <c r="AM12" s="135"/>
      <c r="AN12" s="129"/>
      <c r="AO12" s="129"/>
      <c r="AP12" s="132" t="str">
        <f>HLOOKUP(Introduction!$G$4,nametranslations,109,FALSE)</f>
        <v>نوع المرفق</v>
      </c>
      <c r="AQ12" s="133" t="str">
        <f>HLOOKUP(Introduction!$G$4,nametranslations,110,FALSE)</f>
        <v>نسبة تحسن</v>
      </c>
      <c r="AR12" s="134"/>
      <c r="AS12" s="134"/>
      <c r="AT12" s="134"/>
      <c r="AU12" s="134"/>
      <c r="AV12" s="134"/>
      <c r="AW12" s="135"/>
      <c r="AX12" s="129"/>
      <c r="AY12" s="129"/>
      <c r="AZ12" s="132" t="str">
        <f>HLOOKUP(Introduction!$G$4,nametranslations,109,FALSE)</f>
        <v>نوع المرفق</v>
      </c>
      <c r="BA12" s="133" t="str">
        <f>HLOOKUP(Introduction!$G$4,nametranslations,110,FALSE)</f>
        <v>نسبة تحسن</v>
      </c>
      <c r="BB12" s="134"/>
      <c r="BC12" s="134"/>
      <c r="BD12" s="134"/>
      <c r="BE12" s="134"/>
      <c r="BF12" s="134"/>
      <c r="BG12" s="135"/>
      <c r="BH12" s="129"/>
      <c r="BI12" s="129"/>
      <c r="BJ12" s="132" t="str">
        <f>HLOOKUP(Introduction!$G$4,nametranslations,109,FALSE)</f>
        <v>نوع المرفق</v>
      </c>
      <c r="BK12" s="133" t="str">
        <f>HLOOKUP(Introduction!$G$4,nametranslations,110,FALSE)</f>
        <v>نسبة تحسن</v>
      </c>
      <c r="BL12" s="134"/>
      <c r="BM12" s="134"/>
      <c r="BN12" s="134"/>
      <c r="BO12" s="134"/>
      <c r="BP12" s="134"/>
      <c r="BQ12" s="135"/>
      <c r="BR12" s="129"/>
      <c r="BS12" s="129"/>
      <c r="BT12" s="132" t="str">
        <f>HLOOKUP(Introduction!$G$4,nametranslations,109,FALSE)</f>
        <v>نوع المرفق</v>
      </c>
      <c r="BU12" s="133" t="str">
        <f>HLOOKUP(Introduction!$G$4,nametranslations,110,FALSE)</f>
        <v>نسبة تحسن</v>
      </c>
      <c r="BV12" s="134"/>
      <c r="BW12" s="134"/>
      <c r="BX12" s="134"/>
      <c r="BY12" s="134"/>
      <c r="BZ12" s="134"/>
      <c r="CA12" s="135"/>
      <c r="CB12" s="129"/>
      <c r="CC12" s="129"/>
      <c r="CD12" s="132" t="str">
        <f>HLOOKUP(Introduction!$G$4,nametranslations,109,FALSE)</f>
        <v>نوع المرفق</v>
      </c>
      <c r="CE12" s="133" t="str">
        <f>HLOOKUP(Introduction!$G$4,nametranslations,110,FALSE)</f>
        <v>نسبة تحسن</v>
      </c>
      <c r="CF12" s="134"/>
      <c r="CG12" s="134"/>
      <c r="CH12" s="134"/>
      <c r="CI12" s="134"/>
      <c r="CJ12" s="134"/>
      <c r="CK12" s="135"/>
      <c r="CL12" s="129"/>
      <c r="CM12" s="129"/>
      <c r="CN12" s="132" t="str">
        <f>HLOOKUP(Introduction!$G$4,nametranslations,109,FALSE)</f>
        <v>نوع المرفق</v>
      </c>
      <c r="CO12" s="133" t="str">
        <f>HLOOKUP(Introduction!$G$4,nametranslations,110,FALSE)</f>
        <v>نسبة تحسن</v>
      </c>
      <c r="CP12" s="134"/>
      <c r="CQ12" s="134"/>
      <c r="CR12" s="134"/>
      <c r="CS12" s="134"/>
      <c r="CT12" s="134"/>
      <c r="CU12" s="135"/>
      <c r="CV12" s="129"/>
      <c r="CW12" s="129"/>
      <c r="CX12" s="132" t="str">
        <f>HLOOKUP(Introduction!$G$4,nametranslations,109,FALSE)</f>
        <v>نوع المرفق</v>
      </c>
      <c r="CY12" s="133" t="str">
        <f>HLOOKUP(Introduction!$G$4,nametranslations,110,FALSE)</f>
        <v>نسبة تحسن</v>
      </c>
      <c r="CZ12" s="134"/>
      <c r="DA12" s="134"/>
      <c r="DB12" s="134"/>
      <c r="DC12" s="134"/>
      <c r="DD12" s="134"/>
      <c r="DE12" s="135"/>
      <c r="DF12" s="129"/>
      <c r="DG12" s="129"/>
      <c r="DH12" s="132" t="str">
        <f>HLOOKUP(Introduction!$G$4,nametranslations,109,FALSE)</f>
        <v>نوع المرفق</v>
      </c>
      <c r="DI12" s="133" t="str">
        <f>HLOOKUP(Introduction!$G$4,nametranslations,110,FALSE)</f>
        <v>نسبة تحسن</v>
      </c>
      <c r="DJ12" s="134"/>
      <c r="DK12" s="134"/>
      <c r="DL12" s="134"/>
      <c r="DM12" s="134"/>
      <c r="DN12" s="134"/>
      <c r="DO12" s="135"/>
      <c r="DP12" s="129"/>
      <c r="DQ12" s="129"/>
      <c r="DR12" s="132" t="str">
        <f>HLOOKUP(Introduction!$G$4,nametranslations,109,FALSE)</f>
        <v>نوع المرفق</v>
      </c>
      <c r="DS12" s="133" t="str">
        <f>HLOOKUP(Introduction!$G$4,nametranslations,110,FALSE)</f>
        <v>نسبة تحسن</v>
      </c>
      <c r="DT12" s="134"/>
      <c r="DU12" s="134"/>
      <c r="DV12" s="134"/>
      <c r="DW12" s="134"/>
      <c r="DX12" s="134"/>
      <c r="DY12" s="135"/>
      <c r="DZ12" s="129"/>
      <c r="EA12" s="129"/>
      <c r="EB12" s="132" t="str">
        <f>HLOOKUP(Introduction!$G$4,nametranslations,109,FALSE)</f>
        <v>نوع المرفق</v>
      </c>
      <c r="EC12" s="133" t="str">
        <f>HLOOKUP(Introduction!$G$4,nametranslations,110,FALSE)</f>
        <v>نسبة تحسن</v>
      </c>
      <c r="ED12" s="134"/>
      <c r="EE12" s="134"/>
      <c r="EF12" s="134"/>
      <c r="EG12" s="134"/>
      <c r="EH12" s="134"/>
      <c r="EI12" s="135"/>
      <c r="EJ12" s="129"/>
      <c r="EK12" s="129"/>
      <c r="EL12" s="136"/>
      <c r="EV12" s="136"/>
      <c r="FF12" s="136"/>
      <c r="FP12" s="136"/>
      <c r="FZ12" s="136"/>
      <c r="GJ12" s="136"/>
      <c r="GT12" s="136"/>
      <c r="HD12" s="136"/>
      <c r="HN12" s="136"/>
      <c r="HX12" s="136"/>
      <c r="IH12" s="136"/>
      <c r="IR12" s="136"/>
      <c r="JB12" s="136"/>
    </row>
    <row r="13" spans="1:262" s="2" customFormat="1" ht="14.25" customHeight="1" x14ac:dyDescent="0.2">
      <c r="A13" s="628" t="str">
        <f ca="1">IF(ISBLANK('Data Summary'!A15),"",'Data Summary'!A15)</f>
        <v>TUN_2017_UIS</v>
      </c>
      <c r="B13" s="71" t="s">
        <v>55</v>
      </c>
      <c r="C13" s="3">
        <v>0</v>
      </c>
      <c r="D13" s="27"/>
      <c r="E13" s="27"/>
      <c r="F13" s="27"/>
      <c r="G13" s="27"/>
      <c r="H13" s="27"/>
      <c r="I13" s="32"/>
      <c r="J13" s="9"/>
      <c r="K13" s="9"/>
      <c r="L13" s="71" t="s">
        <v>55</v>
      </c>
      <c r="M13" s="3">
        <v>0</v>
      </c>
      <c r="N13" s="27"/>
      <c r="O13" s="27"/>
      <c r="P13" s="27"/>
      <c r="Q13" s="27"/>
      <c r="R13" s="27"/>
      <c r="S13" s="32">
        <v>0</v>
      </c>
      <c r="T13" s="9"/>
      <c r="U13" s="9"/>
      <c r="V13" s="71" t="s">
        <v>55</v>
      </c>
      <c r="W13" s="3">
        <v>0</v>
      </c>
      <c r="X13" s="27"/>
      <c r="Y13" s="27"/>
      <c r="Z13" s="27"/>
      <c r="AA13" s="27"/>
      <c r="AB13" s="27"/>
      <c r="AC13" s="32">
        <v>0</v>
      </c>
      <c r="AD13" s="9"/>
      <c r="AE13" s="9"/>
      <c r="AF13" s="71" t="s">
        <v>55</v>
      </c>
      <c r="AG13" s="3">
        <v>0</v>
      </c>
      <c r="AH13" s="27"/>
      <c r="AI13" s="27"/>
      <c r="AJ13" s="27"/>
      <c r="AK13" s="27"/>
      <c r="AL13" s="27"/>
      <c r="AM13" s="32"/>
      <c r="AN13" s="9"/>
      <c r="AO13" s="9"/>
      <c r="AP13" s="71" t="s">
        <v>55</v>
      </c>
      <c r="AQ13" s="3">
        <v>0</v>
      </c>
      <c r="AR13" s="27"/>
      <c r="AS13" s="27"/>
      <c r="AT13" s="27"/>
      <c r="AU13" s="27"/>
      <c r="AV13" s="27"/>
      <c r="AW13" s="32">
        <v>0</v>
      </c>
      <c r="AX13" s="9"/>
      <c r="AY13" s="9"/>
      <c r="AZ13" s="71" t="s">
        <v>55</v>
      </c>
      <c r="BA13" s="3">
        <v>0</v>
      </c>
      <c r="BB13" s="27">
        <f>BF13</f>
        <v>9.3000000000000007</v>
      </c>
      <c r="BC13" s="27"/>
      <c r="BD13" s="27"/>
      <c r="BE13" s="27"/>
      <c r="BF13" s="27">
        <v>9.3000000000000007</v>
      </c>
      <c r="BG13" s="32"/>
      <c r="BH13" s="9"/>
      <c r="BI13" s="9"/>
      <c r="BJ13" s="71" t="s">
        <v>55</v>
      </c>
      <c r="BK13" s="3">
        <v>0</v>
      </c>
      <c r="BL13" s="27"/>
      <c r="BM13" s="27"/>
      <c r="BN13" s="27"/>
      <c r="BO13" s="27"/>
      <c r="BP13" s="27"/>
      <c r="BQ13" s="32"/>
      <c r="BR13" s="9"/>
      <c r="BS13" s="9"/>
      <c r="BT13" s="71" t="s">
        <v>55</v>
      </c>
      <c r="BU13" s="3">
        <v>0</v>
      </c>
      <c r="BV13" s="27"/>
      <c r="BW13" s="27"/>
      <c r="BX13" s="27"/>
      <c r="BY13" s="27">
        <v>2</v>
      </c>
      <c r="BZ13" s="27"/>
      <c r="CA13" s="32"/>
      <c r="CB13" s="9"/>
      <c r="CC13" s="9"/>
      <c r="CD13" s="71" t="s">
        <v>55</v>
      </c>
      <c r="CE13" s="3">
        <v>0</v>
      </c>
      <c r="CF13" s="27"/>
      <c r="CG13" s="27"/>
      <c r="CH13" s="27"/>
      <c r="CI13" s="27"/>
      <c r="CJ13" s="27"/>
      <c r="CK13" s="32"/>
      <c r="CL13" s="9"/>
      <c r="CM13" s="9"/>
      <c r="CN13" s="71" t="s">
        <v>55</v>
      </c>
      <c r="CO13" s="3">
        <v>0</v>
      </c>
      <c r="CP13" s="27"/>
      <c r="CQ13" s="27"/>
      <c r="CR13" s="27"/>
      <c r="CS13" s="27"/>
      <c r="CT13" s="27"/>
      <c r="CU13" s="32"/>
      <c r="CV13" s="9"/>
      <c r="CW13" s="9"/>
      <c r="CX13" s="71" t="s">
        <v>55</v>
      </c>
      <c r="CY13" s="3">
        <v>0</v>
      </c>
      <c r="CZ13" s="27"/>
      <c r="DA13" s="27"/>
      <c r="DB13" s="27"/>
      <c r="DC13" s="27"/>
      <c r="DD13" s="27"/>
      <c r="DE13" s="32"/>
      <c r="DF13" s="9"/>
      <c r="DG13" s="9"/>
      <c r="DH13" s="71" t="s">
        <v>55</v>
      </c>
      <c r="DI13" s="3">
        <v>0</v>
      </c>
      <c r="DJ13" s="27"/>
      <c r="DK13" s="27"/>
      <c r="DL13" s="27"/>
      <c r="DM13" s="27"/>
      <c r="DN13" s="27"/>
      <c r="DO13" s="32"/>
      <c r="DP13" s="9"/>
      <c r="DQ13" s="9"/>
      <c r="DR13" s="71" t="s">
        <v>55</v>
      </c>
      <c r="DS13" s="3">
        <v>0</v>
      </c>
      <c r="DT13" s="27"/>
      <c r="DU13" s="27"/>
      <c r="DV13" s="27"/>
      <c r="DW13" s="27"/>
      <c r="DX13" s="27"/>
      <c r="DY13" s="32">
        <v>0</v>
      </c>
      <c r="DZ13" s="9"/>
      <c r="EA13" s="9"/>
      <c r="EB13" s="71" t="s">
        <v>55</v>
      </c>
      <c r="EC13" s="3">
        <v>0</v>
      </c>
      <c r="ED13" s="27"/>
      <c r="EE13" s="27"/>
      <c r="EF13" s="27"/>
      <c r="EG13" s="27"/>
      <c r="EH13" s="27"/>
      <c r="EI13" s="32">
        <v>0</v>
      </c>
      <c r="EJ13" s="9"/>
      <c r="EK13" s="9"/>
      <c r="EL13" s="78"/>
      <c r="EV13" s="78"/>
      <c r="FF13" s="78"/>
      <c r="FP13" s="78"/>
      <c r="FZ13" s="78"/>
      <c r="GJ13" s="78"/>
      <c r="GT13" s="78"/>
      <c r="HD13" s="78"/>
      <c r="HN13" s="78"/>
      <c r="HX13" s="78"/>
      <c r="IH13" s="78"/>
      <c r="IR13" s="78"/>
      <c r="JB13" s="78"/>
    </row>
    <row r="14" spans="1:262" x14ac:dyDescent="0.3">
      <c r="A14" s="628" t="str">
        <f ca="1">IF(ISBLANK('Data Summary'!A16),"",'Data Summary'!A16)</f>
        <v>TUN_2018_UIS</v>
      </c>
      <c r="B14" s="72" t="s">
        <v>97</v>
      </c>
      <c r="C14" s="19">
        <v>0</v>
      </c>
      <c r="D14" s="27"/>
      <c r="E14" s="27"/>
      <c r="F14" s="27"/>
      <c r="G14" s="27"/>
      <c r="H14" s="27"/>
      <c r="I14" s="32"/>
      <c r="J14" s="9"/>
      <c r="K14" s="9"/>
      <c r="L14" s="72" t="s">
        <v>97</v>
      </c>
      <c r="M14" s="19">
        <v>0</v>
      </c>
      <c r="N14" s="27"/>
      <c r="O14" s="27"/>
      <c r="P14" s="27"/>
      <c r="Q14" s="27"/>
      <c r="R14" s="27"/>
      <c r="S14" s="32"/>
      <c r="T14" s="9"/>
      <c r="U14" s="9"/>
      <c r="V14" s="72" t="s">
        <v>97</v>
      </c>
      <c r="W14" s="19">
        <v>0</v>
      </c>
      <c r="X14" s="27"/>
      <c r="Y14" s="27"/>
      <c r="Z14" s="27"/>
      <c r="AA14" s="27"/>
      <c r="AB14" s="27"/>
      <c r="AC14" s="32"/>
      <c r="AD14" s="9"/>
      <c r="AE14" s="9"/>
      <c r="AF14" s="72" t="s">
        <v>97</v>
      </c>
      <c r="AG14" s="19">
        <v>0</v>
      </c>
      <c r="AH14" s="27"/>
      <c r="AI14" s="27"/>
      <c r="AJ14" s="27"/>
      <c r="AK14" s="27"/>
      <c r="AL14" s="27"/>
      <c r="AM14" s="32"/>
      <c r="AN14" s="9"/>
      <c r="AO14" s="9"/>
      <c r="AP14" s="72" t="s">
        <v>97</v>
      </c>
      <c r="AQ14" s="19">
        <v>0</v>
      </c>
      <c r="AR14" s="27"/>
      <c r="AS14" s="27"/>
      <c r="AT14" s="27"/>
      <c r="AU14" s="27"/>
      <c r="AV14" s="27"/>
      <c r="AW14" s="32">
        <v>0</v>
      </c>
      <c r="AX14" s="9"/>
      <c r="AY14" s="9"/>
      <c r="AZ14" s="72" t="s">
        <v>97</v>
      </c>
      <c r="BA14" s="19">
        <v>0</v>
      </c>
      <c r="BB14" s="27"/>
      <c r="BC14" s="27"/>
      <c r="BD14" s="27"/>
      <c r="BE14" s="27"/>
      <c r="BF14" s="27"/>
      <c r="BG14" s="32"/>
      <c r="BH14" s="9"/>
      <c r="BI14" s="9"/>
      <c r="BJ14" s="72" t="s">
        <v>97</v>
      </c>
      <c r="BK14" s="19">
        <v>0</v>
      </c>
      <c r="BL14" s="27"/>
      <c r="BM14" s="27"/>
      <c r="BN14" s="27"/>
      <c r="BO14" s="27"/>
      <c r="BP14" s="27"/>
      <c r="BQ14" s="32"/>
      <c r="BR14" s="9"/>
      <c r="BS14" s="9"/>
      <c r="BT14" s="72" t="s">
        <v>97</v>
      </c>
      <c r="BU14" s="19">
        <v>0</v>
      </c>
      <c r="BV14" s="27"/>
      <c r="BW14" s="27"/>
      <c r="BX14" s="27"/>
      <c r="BY14" s="27"/>
      <c r="BZ14" s="27"/>
      <c r="CA14" s="32"/>
      <c r="CB14" s="9"/>
      <c r="CC14" s="9"/>
      <c r="CD14" s="72" t="s">
        <v>97</v>
      </c>
      <c r="CE14" s="19">
        <v>0</v>
      </c>
      <c r="CF14" s="27"/>
      <c r="CG14" s="27"/>
      <c r="CH14" s="27"/>
      <c r="CI14" s="27"/>
      <c r="CJ14" s="27"/>
      <c r="CK14" s="32"/>
      <c r="CL14" s="9"/>
      <c r="CM14" s="9"/>
      <c r="CN14" s="72" t="s">
        <v>97</v>
      </c>
      <c r="CO14" s="19">
        <v>0</v>
      </c>
      <c r="CP14" s="27"/>
      <c r="CQ14" s="27"/>
      <c r="CR14" s="27"/>
      <c r="CS14" s="27"/>
      <c r="CT14" s="27"/>
      <c r="CU14" s="32"/>
      <c r="CV14" s="9"/>
      <c r="CW14" s="9"/>
      <c r="CX14" s="72" t="s">
        <v>97</v>
      </c>
      <c r="CY14" s="19">
        <v>0</v>
      </c>
      <c r="CZ14" s="27"/>
      <c r="DA14" s="27"/>
      <c r="DB14" s="27"/>
      <c r="DC14" s="27"/>
      <c r="DD14" s="27"/>
      <c r="DE14" s="32"/>
      <c r="DF14" s="9"/>
      <c r="DG14" s="9"/>
      <c r="DH14" s="72" t="s">
        <v>97</v>
      </c>
      <c r="DI14" s="19">
        <v>0</v>
      </c>
      <c r="DJ14" s="27"/>
      <c r="DK14" s="27"/>
      <c r="DL14" s="27"/>
      <c r="DM14" s="27"/>
      <c r="DN14" s="27"/>
      <c r="DO14" s="32"/>
      <c r="DP14" s="9"/>
      <c r="DQ14" s="9"/>
      <c r="DR14" s="72" t="s">
        <v>97</v>
      </c>
      <c r="DS14" s="19">
        <v>0</v>
      </c>
      <c r="DT14" s="27"/>
      <c r="DU14" s="27"/>
      <c r="DV14" s="27"/>
      <c r="DW14" s="27"/>
      <c r="DX14" s="27"/>
      <c r="DY14" s="32"/>
      <c r="DZ14" s="9"/>
      <c r="EA14" s="9"/>
      <c r="EB14" s="72" t="s">
        <v>97</v>
      </c>
      <c r="EC14" s="19">
        <v>0</v>
      </c>
      <c r="ED14" s="27"/>
      <c r="EE14" s="27"/>
      <c r="EF14" s="27"/>
      <c r="EG14" s="27"/>
      <c r="EH14" s="27"/>
      <c r="EI14" s="32"/>
      <c r="EJ14" s="9"/>
      <c r="EK14" s="9"/>
    </row>
    <row r="15" spans="1:262" s="1" customFormat="1" x14ac:dyDescent="0.3">
      <c r="A15" s="628" t="str">
        <f ca="1">IF(ISBLANK('Data Summary'!A17),"",'Data Summary'!A17)</f>
        <v>TUN_2020_UIS</v>
      </c>
      <c r="B15" s="72" t="s">
        <v>164</v>
      </c>
      <c r="C15" s="4">
        <v>1</v>
      </c>
      <c r="D15" s="27">
        <f>SUMPRODUCT(H15:I15,H30:I30)/SUM(H30:I30)</f>
        <v>91.503587747503801</v>
      </c>
      <c r="E15" s="5"/>
      <c r="F15" s="5"/>
      <c r="G15" s="5"/>
      <c r="H15" s="27">
        <v>88.9</v>
      </c>
      <c r="I15" s="32">
        <v>100</v>
      </c>
      <c r="J15" s="9"/>
      <c r="K15" s="9"/>
      <c r="L15" s="72" t="s">
        <v>146</v>
      </c>
      <c r="M15" s="4">
        <v>1</v>
      </c>
      <c r="N15" s="27">
        <f>SUMPRODUCT(R15:S15,H30:I30)/SUM(H30:I30)</f>
        <v>91.503587747503801</v>
      </c>
      <c r="O15" s="5"/>
      <c r="P15" s="5"/>
      <c r="Q15" s="5"/>
      <c r="R15" s="27">
        <v>88.9</v>
      </c>
      <c r="S15" s="32">
        <v>100</v>
      </c>
      <c r="T15" s="9"/>
      <c r="U15" s="9"/>
      <c r="V15" s="72" t="s">
        <v>9</v>
      </c>
      <c r="W15" s="4">
        <v>1</v>
      </c>
      <c r="X15" s="27">
        <f>SUMPRODUCT(AB15:AC15,H30:I30)/SUM(H30:I30)</f>
        <v>90.814689456760874</v>
      </c>
      <c r="Y15" s="5"/>
      <c r="Z15" s="5"/>
      <c r="AA15" s="5"/>
      <c r="AB15" s="27">
        <v>88</v>
      </c>
      <c r="AC15" s="32">
        <v>100</v>
      </c>
      <c r="AD15" s="9"/>
      <c r="AE15" s="9"/>
      <c r="AF15" s="72" t="s">
        <v>159</v>
      </c>
      <c r="AG15" s="4">
        <v>1</v>
      </c>
      <c r="AH15" s="27">
        <f>AL15</f>
        <v>20.460021905805036</v>
      </c>
      <c r="AI15" s="5"/>
      <c r="AJ15" s="5"/>
      <c r="AK15" s="5"/>
      <c r="AL15" s="27">
        <v>20.460021905805036</v>
      </c>
      <c r="AM15" s="32"/>
      <c r="AN15" s="9"/>
      <c r="AO15" s="9"/>
      <c r="AP15" s="72" t="s">
        <v>146</v>
      </c>
      <c r="AQ15" s="4">
        <v>1</v>
      </c>
      <c r="AR15" s="27">
        <f>(AV15*4568+AW15*1421)/(4568+1421)</f>
        <v>90.485685089330431</v>
      </c>
      <c r="AS15" s="5"/>
      <c r="AT15" s="5"/>
      <c r="AU15" s="5"/>
      <c r="AV15" s="27">
        <v>87.525999999999996</v>
      </c>
      <c r="AW15" s="32">
        <v>100</v>
      </c>
      <c r="AX15" s="9"/>
      <c r="AY15" s="9"/>
      <c r="AZ15" s="72" t="s">
        <v>201</v>
      </c>
      <c r="BA15" s="4">
        <v>1</v>
      </c>
      <c r="BB15" s="27">
        <f t="shared" ref="BB15:BB20" si="14">BF15</f>
        <v>77.548500000000004</v>
      </c>
      <c r="BC15" s="5"/>
      <c r="BD15" s="5"/>
      <c r="BE15" s="5"/>
      <c r="BF15" s="27">
        <v>77.548500000000004</v>
      </c>
      <c r="BG15" s="32"/>
      <c r="BH15" s="9"/>
      <c r="BI15" s="9"/>
      <c r="BJ15" s="72"/>
      <c r="BK15" s="4"/>
      <c r="BL15" s="27"/>
      <c r="BM15" s="5"/>
      <c r="BN15" s="5"/>
      <c r="BO15" s="5"/>
      <c r="BP15" s="27"/>
      <c r="BQ15" s="32"/>
      <c r="BR15" s="9"/>
      <c r="BS15" s="9"/>
      <c r="BT15" s="72" t="s">
        <v>263</v>
      </c>
      <c r="BU15" s="4">
        <v>1</v>
      </c>
      <c r="BV15" s="27"/>
      <c r="BW15" s="27"/>
      <c r="BX15" s="5"/>
      <c r="BY15" s="5">
        <v>97.7</v>
      </c>
      <c r="BZ15" s="27"/>
      <c r="CA15" s="32"/>
      <c r="CB15" s="9"/>
      <c r="CC15" s="9"/>
      <c r="CD15" s="72" t="s">
        <v>159</v>
      </c>
      <c r="CE15" s="4">
        <v>1</v>
      </c>
      <c r="CF15" s="27">
        <v>19.614711033274958</v>
      </c>
      <c r="CG15" s="27"/>
      <c r="CH15" s="5"/>
      <c r="CI15" s="5"/>
      <c r="CJ15" s="27">
        <v>19.614711033274958</v>
      </c>
      <c r="CK15" s="32"/>
      <c r="CL15" s="9"/>
      <c r="CM15" s="9"/>
      <c r="CN15" s="72" t="s">
        <v>20</v>
      </c>
      <c r="CO15" s="4">
        <v>1</v>
      </c>
      <c r="CP15" s="27">
        <f>(CT15*4568+CU15*1421)/(4568+1421)</f>
        <v>91.183306793694314</v>
      </c>
      <c r="CQ15" s="6"/>
      <c r="CR15" s="6"/>
      <c r="CS15" s="6"/>
      <c r="CT15" s="6">
        <v>88.549000000000007</v>
      </c>
      <c r="CU15" s="23">
        <v>99.651648407765791</v>
      </c>
      <c r="CV15" s="9"/>
      <c r="CW15" s="9"/>
      <c r="CX15" s="72" t="s">
        <v>20</v>
      </c>
      <c r="CY15" s="4">
        <v>1</v>
      </c>
      <c r="CZ15" s="27">
        <f>(DD15*4568+DE15*1421)/(4568+1421)</f>
        <v>98.789249446914539</v>
      </c>
      <c r="DA15" s="6"/>
      <c r="DB15" s="6"/>
      <c r="DC15" s="6"/>
      <c r="DD15" s="6">
        <v>98.496840000000006</v>
      </c>
      <c r="DE15" s="23">
        <v>99.729239843470168</v>
      </c>
      <c r="DF15" s="9"/>
      <c r="DG15" s="9"/>
      <c r="DH15" s="72" t="s">
        <v>20</v>
      </c>
      <c r="DI15" s="4">
        <v>1</v>
      </c>
      <c r="DJ15" s="27">
        <v>99.325719145597063</v>
      </c>
      <c r="DK15" s="27"/>
      <c r="DL15" s="5"/>
      <c r="DM15" s="5"/>
      <c r="DN15" s="27"/>
      <c r="DO15" s="23">
        <v>99.325719145597063</v>
      </c>
      <c r="DP15" s="9"/>
      <c r="DQ15" s="9"/>
      <c r="DR15" s="72" t="s">
        <v>20</v>
      </c>
      <c r="DS15" s="4">
        <v>1</v>
      </c>
      <c r="DT15" s="27">
        <v>94.667418927039691</v>
      </c>
      <c r="DU15" s="6"/>
      <c r="DV15" s="6"/>
      <c r="DW15" s="6"/>
      <c r="DX15" s="6">
        <v>89.51</v>
      </c>
      <c r="DY15" s="23">
        <v>100</v>
      </c>
      <c r="DZ15" s="9"/>
      <c r="EA15" s="9"/>
      <c r="EB15" s="72" t="s">
        <v>20</v>
      </c>
      <c r="EC15" s="4">
        <v>1</v>
      </c>
      <c r="ED15" s="27">
        <v>94.959405918553742</v>
      </c>
      <c r="EE15" s="6"/>
      <c r="EF15" s="6"/>
      <c r="EG15" s="6"/>
      <c r="EH15" s="6">
        <v>89.965728759765625</v>
      </c>
      <c r="EI15" s="23">
        <v>100</v>
      </c>
      <c r="EJ15" s="9"/>
      <c r="EK15" s="9"/>
      <c r="EL15" s="79"/>
      <c r="EV15" s="79"/>
      <c r="FF15" s="79"/>
      <c r="FP15" s="79"/>
      <c r="FZ15" s="79"/>
      <c r="GJ15" s="79"/>
      <c r="GT15" s="79"/>
      <c r="HD15" s="79"/>
      <c r="HN15" s="79"/>
      <c r="HX15" s="79"/>
      <c r="IH15" s="79"/>
      <c r="IR15" s="79"/>
      <c r="JB15" s="79"/>
    </row>
    <row r="16" spans="1:262" s="1" customFormat="1" x14ac:dyDescent="0.3">
      <c r="A16" s="628" t="str">
        <f ca="1">IF(ISBLANK('Data Summary'!A18),"",'Data Summary'!A18)</f>
        <v>TUN_2021_UIS</v>
      </c>
      <c r="B16" s="73"/>
      <c r="C16" s="59"/>
      <c r="D16" s="27"/>
      <c r="E16" s="5"/>
      <c r="F16" s="5"/>
      <c r="G16" s="5"/>
      <c r="H16" s="27"/>
      <c r="I16" s="32"/>
      <c r="J16" s="9"/>
      <c r="K16" s="9"/>
      <c r="L16" s="73"/>
      <c r="M16" s="59"/>
      <c r="N16" s="27"/>
      <c r="O16" s="5"/>
      <c r="P16" s="5"/>
      <c r="Q16" s="5"/>
      <c r="R16" s="27"/>
      <c r="S16" s="32"/>
      <c r="T16" s="9"/>
      <c r="U16" s="9"/>
      <c r="V16" s="72"/>
      <c r="W16" s="11"/>
      <c r="X16" s="27"/>
      <c r="Y16" s="5"/>
      <c r="Z16" s="5"/>
      <c r="AA16" s="5"/>
      <c r="AB16" s="27"/>
      <c r="AC16" s="32"/>
      <c r="AD16" s="9"/>
      <c r="AE16" s="9"/>
      <c r="AF16" s="72" t="s">
        <v>160</v>
      </c>
      <c r="AG16" s="11">
        <v>1</v>
      </c>
      <c r="AH16" s="27">
        <f>AL16</f>
        <v>67.075575027382257</v>
      </c>
      <c r="AI16" s="5"/>
      <c r="AJ16" s="5"/>
      <c r="AK16" s="5"/>
      <c r="AL16" s="27">
        <v>67.075575027382257</v>
      </c>
      <c r="AM16" s="32"/>
      <c r="AN16" s="9"/>
      <c r="AO16" s="9"/>
      <c r="AP16" s="72"/>
      <c r="AQ16" s="11"/>
      <c r="AR16" s="27"/>
      <c r="AS16" s="5"/>
      <c r="AT16" s="5"/>
      <c r="AU16" s="5"/>
      <c r="AV16" s="27"/>
      <c r="AW16" s="32"/>
      <c r="AX16" s="9"/>
      <c r="AY16" s="9"/>
      <c r="AZ16" s="72" t="s">
        <v>202</v>
      </c>
      <c r="BA16" s="11">
        <v>1</v>
      </c>
      <c r="BB16" s="27">
        <f t="shared" si="14"/>
        <v>5.3331600000000003</v>
      </c>
      <c r="BC16" s="5"/>
      <c r="BD16" s="5"/>
      <c r="BE16" s="5"/>
      <c r="BF16" s="27">
        <v>5.3331600000000003</v>
      </c>
      <c r="BG16" s="32"/>
      <c r="BH16" s="9"/>
      <c r="BI16" s="9"/>
      <c r="BJ16" s="72"/>
      <c r="BK16" s="11"/>
      <c r="BL16" s="27"/>
      <c r="BM16" s="5"/>
      <c r="BN16" s="5"/>
      <c r="BO16" s="5"/>
      <c r="BP16" s="27"/>
      <c r="BQ16" s="32"/>
      <c r="BR16" s="9"/>
      <c r="BS16" s="9"/>
      <c r="BT16" s="72"/>
      <c r="BU16" s="11"/>
      <c r="BV16" s="27"/>
      <c r="BW16" s="27"/>
      <c r="BX16" s="5"/>
      <c r="BY16" s="5"/>
      <c r="BZ16" s="27"/>
      <c r="CA16" s="32"/>
      <c r="CB16" s="9"/>
      <c r="CC16" s="9"/>
      <c r="CD16" s="72" t="s">
        <v>160</v>
      </c>
      <c r="CE16" s="11">
        <v>1</v>
      </c>
      <c r="CF16" s="27">
        <v>67.929071803852892</v>
      </c>
      <c r="CG16" s="27"/>
      <c r="CH16" s="5"/>
      <c r="CI16" s="5"/>
      <c r="CJ16" s="27">
        <v>67.929071803852892</v>
      </c>
      <c r="CK16" s="32"/>
      <c r="CL16" s="9"/>
      <c r="CM16" s="9"/>
      <c r="CN16" s="72"/>
      <c r="CO16" s="11"/>
      <c r="CP16" s="27"/>
      <c r="CQ16" s="27"/>
      <c r="CR16" s="5"/>
      <c r="CS16" s="5"/>
      <c r="CT16" s="27"/>
      <c r="CU16" s="32"/>
      <c r="CV16" s="9"/>
      <c r="CW16" s="9"/>
      <c r="CX16" s="72"/>
      <c r="CY16" s="11"/>
      <c r="CZ16" s="27"/>
      <c r="DA16" s="27"/>
      <c r="DB16" s="5"/>
      <c r="DC16" s="5"/>
      <c r="DD16" s="27"/>
      <c r="DE16" s="32"/>
      <c r="DF16" s="9"/>
      <c r="DG16" s="9"/>
      <c r="DH16" s="72"/>
      <c r="DI16" s="11"/>
      <c r="DJ16" s="27"/>
      <c r="DK16" s="27"/>
      <c r="DL16" s="5"/>
      <c r="DM16" s="5"/>
      <c r="DN16" s="27"/>
      <c r="DO16" s="32"/>
      <c r="DP16" s="9"/>
      <c r="DQ16" s="9"/>
      <c r="DR16" s="72"/>
      <c r="DS16" s="11"/>
      <c r="DT16" s="27"/>
      <c r="DU16" s="27"/>
      <c r="DV16" s="5"/>
      <c r="DW16" s="5"/>
      <c r="DX16" s="27"/>
      <c r="DY16" s="32"/>
      <c r="DZ16" s="9"/>
      <c r="EA16" s="9"/>
      <c r="EB16" s="72"/>
      <c r="EC16" s="11"/>
      <c r="ED16" s="27"/>
      <c r="EE16" s="27"/>
      <c r="EF16" s="5"/>
      <c r="EG16" s="5"/>
      <c r="EH16" s="27"/>
      <c r="EI16" s="32"/>
      <c r="EJ16" s="9"/>
      <c r="EK16" s="9"/>
      <c r="EL16" s="79"/>
      <c r="EV16" s="79"/>
      <c r="FF16" s="79"/>
      <c r="FP16" s="79"/>
      <c r="FZ16" s="79"/>
      <c r="GJ16" s="79"/>
      <c r="GT16" s="79"/>
      <c r="HD16" s="79"/>
      <c r="HN16" s="79"/>
      <c r="HX16" s="79"/>
      <c r="IH16" s="79"/>
      <c r="IR16" s="79"/>
      <c r="JB16" s="79"/>
    </row>
    <row r="17" spans="1:262" s="1" customFormat="1" x14ac:dyDescent="0.3">
      <c r="A17" s="628" t="str">
        <f ca="1">IF(ISBLANK('Data Summary'!A19),"",'Data Summary'!A19)</f>
        <v>TUN_2023_UIS</v>
      </c>
      <c r="B17" s="73"/>
      <c r="C17" s="59"/>
      <c r="D17" s="27"/>
      <c r="E17" s="5"/>
      <c r="F17" s="5"/>
      <c r="G17" s="5"/>
      <c r="H17" s="27"/>
      <c r="I17" s="23"/>
      <c r="J17" s="9"/>
      <c r="K17" s="9"/>
      <c r="L17" s="73"/>
      <c r="M17" s="59"/>
      <c r="N17" s="27"/>
      <c r="O17" s="5"/>
      <c r="P17" s="5"/>
      <c r="Q17" s="5"/>
      <c r="R17" s="27"/>
      <c r="S17" s="23"/>
      <c r="T17" s="9"/>
      <c r="U17" s="9"/>
      <c r="V17" s="72"/>
      <c r="W17" s="11"/>
      <c r="X17" s="27"/>
      <c r="Y17" s="5"/>
      <c r="Z17" s="5"/>
      <c r="AA17" s="5"/>
      <c r="AB17" s="5"/>
      <c r="AC17" s="23"/>
      <c r="AD17" s="9"/>
      <c r="AE17" s="9"/>
      <c r="AF17" s="72"/>
      <c r="AG17" s="11"/>
      <c r="AH17" s="27"/>
      <c r="AI17" s="5"/>
      <c r="AJ17" s="5"/>
      <c r="AK17" s="5"/>
      <c r="AL17" s="5"/>
      <c r="AM17" s="23"/>
      <c r="AN17" s="9"/>
      <c r="AO17" s="9"/>
      <c r="AP17" s="72"/>
      <c r="AQ17" s="11"/>
      <c r="AR17" s="27"/>
      <c r="AS17" s="5"/>
      <c r="AT17" s="5"/>
      <c r="AU17" s="5"/>
      <c r="AV17" s="5"/>
      <c r="AW17" s="23"/>
      <c r="AX17" s="9"/>
      <c r="AY17" s="9"/>
      <c r="AZ17" s="72" t="s">
        <v>203</v>
      </c>
      <c r="BA17" s="11">
        <v>1</v>
      </c>
      <c r="BB17" s="27">
        <f t="shared" si="14"/>
        <v>2.5395999999999996</v>
      </c>
      <c r="BC17" s="5"/>
      <c r="BD17" s="5"/>
      <c r="BE17" s="5"/>
      <c r="BF17" s="5">
        <v>2.5395999999999996</v>
      </c>
      <c r="BG17" s="23"/>
      <c r="BH17" s="9"/>
      <c r="BI17" s="9"/>
      <c r="BJ17" s="72"/>
      <c r="BK17" s="11"/>
      <c r="BL17" s="27"/>
      <c r="BM17" s="5"/>
      <c r="BN17" s="5"/>
      <c r="BO17" s="5"/>
      <c r="BP17" s="5"/>
      <c r="BQ17" s="23"/>
      <c r="BR17" s="9"/>
      <c r="BS17" s="9"/>
      <c r="BT17" s="72"/>
      <c r="BU17" s="11"/>
      <c r="BV17" s="27"/>
      <c r="BW17" s="5"/>
      <c r="BX17" s="5"/>
      <c r="BY17" s="5"/>
      <c r="BZ17" s="5"/>
      <c r="CA17" s="23"/>
      <c r="CB17" s="9"/>
      <c r="CC17" s="9"/>
      <c r="CD17" s="72"/>
      <c r="CE17" s="11"/>
      <c r="CF17" s="27"/>
      <c r="CG17" s="5"/>
      <c r="CH17" s="5"/>
      <c r="CI17" s="5"/>
      <c r="CJ17" s="5"/>
      <c r="CK17" s="23"/>
      <c r="CL17" s="9"/>
      <c r="CM17" s="9"/>
      <c r="CN17" s="72"/>
      <c r="CO17" s="11"/>
      <c r="CP17" s="27"/>
      <c r="CQ17" s="5"/>
      <c r="CR17" s="5"/>
      <c r="CS17" s="5"/>
      <c r="CT17" s="5"/>
      <c r="CU17" s="23"/>
      <c r="CV17" s="9"/>
      <c r="CW17" s="9"/>
      <c r="CX17" s="72"/>
      <c r="CY17" s="11"/>
      <c r="CZ17" s="27"/>
      <c r="DA17" s="5"/>
      <c r="DB17" s="5"/>
      <c r="DC17" s="5"/>
      <c r="DD17" s="5"/>
      <c r="DE17" s="23"/>
      <c r="DF17" s="9"/>
      <c r="DG17" s="9"/>
      <c r="DH17" s="72"/>
      <c r="DI17" s="11"/>
      <c r="DJ17" s="27"/>
      <c r="DK17" s="5"/>
      <c r="DL17" s="5"/>
      <c r="DM17" s="5"/>
      <c r="DN17" s="5"/>
      <c r="DO17" s="23"/>
      <c r="DP17" s="9"/>
      <c r="DQ17" s="9"/>
      <c r="DR17" s="72"/>
      <c r="DS17" s="11"/>
      <c r="DT17" s="27"/>
      <c r="DU17" s="5"/>
      <c r="DV17" s="5"/>
      <c r="DW17" s="5"/>
      <c r="DX17" s="5"/>
      <c r="DY17" s="23"/>
      <c r="DZ17" s="9"/>
      <c r="EA17" s="9"/>
      <c r="EB17" s="72"/>
      <c r="EC17" s="11"/>
      <c r="ED17" s="27"/>
      <c r="EE17" s="5"/>
      <c r="EF17" s="5"/>
      <c r="EG17" s="5"/>
      <c r="EH17" s="5"/>
      <c r="EI17" s="23"/>
      <c r="EJ17" s="9"/>
      <c r="EK17" s="9"/>
      <c r="EL17" s="79"/>
      <c r="EV17" s="79"/>
      <c r="FF17" s="79"/>
      <c r="FP17" s="79"/>
      <c r="FZ17" s="79"/>
      <c r="GJ17" s="79"/>
      <c r="GT17" s="79"/>
      <c r="HD17" s="79"/>
      <c r="HN17" s="79"/>
      <c r="HX17" s="79"/>
      <c r="IH17" s="79"/>
      <c r="IR17" s="79"/>
      <c r="JB17" s="79"/>
    </row>
    <row r="18" spans="1:262" s="1" customFormat="1" x14ac:dyDescent="0.3">
      <c r="A18" s="603" t="str">
        <f ca="1">IF(ISBLANK('Data Summary'!A20),"",'Data Summary'!A20)</f>
        <v/>
      </c>
      <c r="B18" s="72"/>
      <c r="C18" s="11"/>
      <c r="D18" s="27"/>
      <c r="E18" s="33"/>
      <c r="F18" s="33"/>
      <c r="G18" s="5"/>
      <c r="H18" s="27"/>
      <c r="I18" s="23"/>
      <c r="J18" s="9"/>
      <c r="K18" s="9"/>
      <c r="L18" s="72"/>
      <c r="M18" s="11"/>
      <c r="N18" s="27"/>
      <c r="O18" s="33"/>
      <c r="P18" s="33"/>
      <c r="Q18" s="5"/>
      <c r="R18" s="27"/>
      <c r="S18" s="23"/>
      <c r="T18" s="9"/>
      <c r="U18" s="9"/>
      <c r="V18" s="72"/>
      <c r="W18" s="11"/>
      <c r="X18" s="27"/>
      <c r="Y18" s="33"/>
      <c r="Z18" s="33"/>
      <c r="AA18" s="5"/>
      <c r="AB18" s="5"/>
      <c r="AC18" s="23"/>
      <c r="AD18" s="9"/>
      <c r="AE18" s="9"/>
      <c r="AF18" s="72"/>
      <c r="AG18" s="11"/>
      <c r="AH18" s="27"/>
      <c r="AI18" s="33"/>
      <c r="AJ18" s="33"/>
      <c r="AK18" s="5"/>
      <c r="AL18" s="5"/>
      <c r="AM18" s="23"/>
      <c r="AN18" s="9"/>
      <c r="AO18" s="9"/>
      <c r="AP18" s="72"/>
      <c r="AQ18" s="11"/>
      <c r="AR18" s="27"/>
      <c r="AS18" s="33"/>
      <c r="AT18" s="33"/>
      <c r="AU18" s="5"/>
      <c r="AV18" s="5"/>
      <c r="AW18" s="23"/>
      <c r="AX18" s="9"/>
      <c r="AY18" s="9"/>
      <c r="AZ18" s="72" t="s">
        <v>204</v>
      </c>
      <c r="BA18" s="11">
        <v>0.5</v>
      </c>
      <c r="BB18" s="27">
        <f t="shared" si="14"/>
        <v>1.6688799999999999</v>
      </c>
      <c r="BC18" s="33"/>
      <c r="BD18" s="33"/>
      <c r="BE18" s="5"/>
      <c r="BF18" s="5">
        <v>1.6688799999999999</v>
      </c>
      <c r="BG18" s="23"/>
      <c r="BH18" s="9"/>
      <c r="BI18" s="9"/>
      <c r="BJ18" s="72"/>
      <c r="BK18" s="11"/>
      <c r="BL18" s="27"/>
      <c r="BM18" s="33"/>
      <c r="BN18" s="33"/>
      <c r="BO18" s="5"/>
      <c r="BP18" s="5"/>
      <c r="BQ18" s="23"/>
      <c r="BR18" s="9"/>
      <c r="BS18" s="9"/>
      <c r="BT18" s="72"/>
      <c r="BU18" s="11"/>
      <c r="BV18" s="27"/>
      <c r="BW18" s="33"/>
      <c r="BX18" s="33"/>
      <c r="BY18" s="5"/>
      <c r="BZ18" s="5"/>
      <c r="CA18" s="23"/>
      <c r="CB18" s="9"/>
      <c r="CC18" s="9"/>
      <c r="CD18" s="72"/>
      <c r="CE18" s="11"/>
      <c r="CF18" s="27"/>
      <c r="CG18" s="33"/>
      <c r="CH18" s="33"/>
      <c r="CI18" s="5"/>
      <c r="CJ18" s="5"/>
      <c r="CK18" s="23"/>
      <c r="CL18" s="9"/>
      <c r="CM18" s="9"/>
      <c r="CN18" s="72"/>
      <c r="CO18" s="11"/>
      <c r="CP18" s="27"/>
      <c r="CQ18" s="33"/>
      <c r="CR18" s="33"/>
      <c r="CS18" s="5"/>
      <c r="CT18" s="5"/>
      <c r="CU18" s="23"/>
      <c r="CV18" s="9"/>
      <c r="CW18" s="9"/>
      <c r="CX18" s="72"/>
      <c r="CY18" s="11"/>
      <c r="CZ18" s="27"/>
      <c r="DA18" s="33"/>
      <c r="DB18" s="33"/>
      <c r="DC18" s="5"/>
      <c r="DD18" s="5"/>
      <c r="DE18" s="23"/>
      <c r="DF18" s="9"/>
      <c r="DG18" s="9"/>
      <c r="DH18" s="72"/>
      <c r="DI18" s="11"/>
      <c r="DJ18" s="27"/>
      <c r="DK18" s="33"/>
      <c r="DL18" s="33"/>
      <c r="DM18" s="5"/>
      <c r="DN18" s="5"/>
      <c r="DO18" s="23"/>
      <c r="DP18" s="9"/>
      <c r="DQ18" s="9"/>
      <c r="DR18" s="72"/>
      <c r="DS18" s="11"/>
      <c r="DT18" s="27"/>
      <c r="DU18" s="33"/>
      <c r="DV18" s="33"/>
      <c r="DW18" s="5"/>
      <c r="DX18" s="5"/>
      <c r="DY18" s="23"/>
      <c r="DZ18" s="9"/>
      <c r="EA18" s="9"/>
      <c r="EB18" s="72"/>
      <c r="EC18" s="11"/>
      <c r="ED18" s="27"/>
      <c r="EE18" s="33"/>
      <c r="EF18" s="33"/>
      <c r="EG18" s="5"/>
      <c r="EH18" s="5"/>
      <c r="EI18" s="23"/>
      <c r="EJ18" s="9"/>
      <c r="EK18" s="9"/>
      <c r="EL18" s="79"/>
      <c r="EV18" s="79"/>
      <c r="FF18" s="79"/>
      <c r="FP18" s="79"/>
      <c r="FZ18" s="79"/>
      <c r="GJ18" s="79"/>
      <c r="GT18" s="79"/>
      <c r="HD18" s="79"/>
      <c r="HN18" s="79"/>
      <c r="HX18" s="79"/>
      <c r="IH18" s="79"/>
      <c r="IR18" s="79"/>
      <c r="JB18" s="79"/>
    </row>
    <row r="19" spans="1:262" s="1" customFormat="1" x14ac:dyDescent="0.3">
      <c r="A19" s="603" t="str">
        <f ca="1">IF(ISBLANK('Data Summary'!A21),"",'Data Summary'!A21)</f>
        <v/>
      </c>
      <c r="B19" s="72"/>
      <c r="C19" s="4"/>
      <c r="D19" s="60"/>
      <c r="E19" s="33"/>
      <c r="F19" s="33"/>
      <c r="G19" s="33"/>
      <c r="H19" s="27"/>
      <c r="I19" s="34"/>
      <c r="J19" s="9"/>
      <c r="K19" s="9"/>
      <c r="L19" s="72"/>
      <c r="M19" s="4"/>
      <c r="N19" s="60"/>
      <c r="O19" s="33"/>
      <c r="P19" s="33"/>
      <c r="Q19" s="33"/>
      <c r="R19" s="27"/>
      <c r="S19" s="34"/>
      <c r="T19" s="9"/>
      <c r="U19" s="9"/>
      <c r="V19" s="72"/>
      <c r="W19" s="4"/>
      <c r="X19" s="27"/>
      <c r="Y19" s="33"/>
      <c r="Z19" s="33"/>
      <c r="AA19" s="33"/>
      <c r="AB19" s="33"/>
      <c r="AC19" s="34"/>
      <c r="AD19" s="9"/>
      <c r="AE19" s="9"/>
      <c r="AF19" s="72"/>
      <c r="AG19" s="4"/>
      <c r="AH19" s="27"/>
      <c r="AI19" s="33"/>
      <c r="AJ19" s="33"/>
      <c r="AK19" s="33"/>
      <c r="AL19" s="33"/>
      <c r="AM19" s="34"/>
      <c r="AN19" s="9"/>
      <c r="AO19" s="9"/>
      <c r="AP19" s="72"/>
      <c r="AQ19" s="4"/>
      <c r="AR19" s="27"/>
      <c r="AS19" s="33"/>
      <c r="AT19" s="33"/>
      <c r="AU19" s="33"/>
      <c r="AV19" s="33"/>
      <c r="AW19" s="34"/>
      <c r="AX19" s="9"/>
      <c r="AY19" s="9"/>
      <c r="AZ19" s="72" t="s">
        <v>205</v>
      </c>
      <c r="BA19" s="4">
        <v>0.5</v>
      </c>
      <c r="BB19" s="27">
        <f t="shared" si="14"/>
        <v>1.6688799999999999</v>
      </c>
      <c r="BC19" s="33"/>
      <c r="BD19" s="33"/>
      <c r="BE19" s="33"/>
      <c r="BF19" s="33">
        <v>1.6688799999999999</v>
      </c>
      <c r="BG19" s="34"/>
      <c r="BH19" s="9"/>
      <c r="BI19" s="9"/>
      <c r="BJ19" s="72"/>
      <c r="BK19" s="4"/>
      <c r="BL19" s="27"/>
      <c r="BM19" s="33"/>
      <c r="BN19" s="33"/>
      <c r="BO19" s="33"/>
      <c r="BP19" s="33"/>
      <c r="BQ19" s="34"/>
      <c r="BR19" s="9"/>
      <c r="BS19" s="9"/>
      <c r="BT19" s="72"/>
      <c r="BU19" s="4"/>
      <c r="BV19" s="27"/>
      <c r="BW19" s="33"/>
      <c r="BX19" s="33"/>
      <c r="BY19" s="33"/>
      <c r="BZ19" s="33"/>
      <c r="CA19" s="34"/>
      <c r="CB19" s="9"/>
      <c r="CC19" s="9"/>
      <c r="CD19" s="72"/>
      <c r="CE19" s="4"/>
      <c r="CF19" s="27"/>
      <c r="CG19" s="33"/>
      <c r="CH19" s="33"/>
      <c r="CI19" s="33"/>
      <c r="CJ19" s="33"/>
      <c r="CK19" s="34"/>
      <c r="CL19" s="9"/>
      <c r="CM19" s="9"/>
      <c r="CN19" s="72"/>
      <c r="CO19" s="4"/>
      <c r="CP19" s="27"/>
      <c r="CQ19" s="33"/>
      <c r="CR19" s="33"/>
      <c r="CS19" s="33"/>
      <c r="CT19" s="33"/>
      <c r="CU19" s="34"/>
      <c r="CV19" s="9"/>
      <c r="CW19" s="9"/>
      <c r="CX19" s="72"/>
      <c r="CY19" s="4"/>
      <c r="CZ19" s="27"/>
      <c r="DA19" s="33"/>
      <c r="DB19" s="33"/>
      <c r="DC19" s="33"/>
      <c r="DD19" s="33"/>
      <c r="DE19" s="34"/>
      <c r="DF19" s="9"/>
      <c r="DG19" s="9"/>
      <c r="DH19" s="72"/>
      <c r="DI19" s="4"/>
      <c r="DJ19" s="27"/>
      <c r="DK19" s="33"/>
      <c r="DL19" s="33"/>
      <c r="DM19" s="33"/>
      <c r="DN19" s="33"/>
      <c r="DO19" s="34"/>
      <c r="DP19" s="9"/>
      <c r="DQ19" s="9"/>
      <c r="DR19" s="72"/>
      <c r="DS19" s="4"/>
      <c r="DT19" s="27"/>
      <c r="DU19" s="33"/>
      <c r="DV19" s="33"/>
      <c r="DW19" s="33"/>
      <c r="DX19" s="33"/>
      <c r="DY19" s="34"/>
      <c r="DZ19" s="9"/>
      <c r="EA19" s="9"/>
      <c r="EB19" s="72"/>
      <c r="EC19" s="4"/>
      <c r="ED19" s="27"/>
      <c r="EE19" s="33"/>
      <c r="EF19" s="33"/>
      <c r="EG19" s="33"/>
      <c r="EH19" s="33"/>
      <c r="EI19" s="34"/>
      <c r="EJ19" s="9"/>
      <c r="EK19" s="9"/>
      <c r="EL19" s="79"/>
      <c r="EV19" s="79"/>
      <c r="FF19" s="79"/>
      <c r="FP19" s="79"/>
      <c r="FZ19" s="79"/>
      <c r="GJ19" s="79"/>
      <c r="GT19" s="79"/>
      <c r="HD19" s="79"/>
      <c r="HN19" s="79"/>
      <c r="HX19" s="79"/>
      <c r="IH19" s="79"/>
      <c r="IR19" s="79"/>
      <c r="JB19" s="79"/>
    </row>
    <row r="20" spans="1:262" s="1" customFormat="1" x14ac:dyDescent="0.3">
      <c r="A20" s="603" t="str">
        <f ca="1">IF(ISBLANK('Data Summary'!A22),"",'Data Summary'!A22)</f>
        <v/>
      </c>
      <c r="B20" s="72"/>
      <c r="C20" s="4"/>
      <c r="D20" s="61"/>
      <c r="E20" s="33"/>
      <c r="F20" s="33"/>
      <c r="G20" s="33"/>
      <c r="H20" s="33"/>
      <c r="I20" s="35"/>
      <c r="J20" s="9"/>
      <c r="K20" s="9"/>
      <c r="L20" s="72"/>
      <c r="M20" s="4"/>
      <c r="N20" s="61"/>
      <c r="O20" s="33"/>
      <c r="P20" s="33"/>
      <c r="Q20" s="33"/>
      <c r="R20" s="33"/>
      <c r="S20" s="35"/>
      <c r="T20" s="9"/>
      <c r="U20" s="9"/>
      <c r="V20" s="72"/>
      <c r="W20" s="4"/>
      <c r="X20" s="33"/>
      <c r="Y20" s="33"/>
      <c r="Z20" s="33"/>
      <c r="AA20" s="33"/>
      <c r="AB20" s="33"/>
      <c r="AC20" s="35"/>
      <c r="AD20" s="9"/>
      <c r="AE20" s="9"/>
      <c r="AF20" s="72"/>
      <c r="AG20" s="4"/>
      <c r="AH20" s="33"/>
      <c r="AI20" s="33"/>
      <c r="AJ20" s="33"/>
      <c r="AK20" s="33"/>
      <c r="AL20" s="33"/>
      <c r="AM20" s="35"/>
      <c r="AN20" s="9"/>
      <c r="AO20" s="9"/>
      <c r="AP20" s="72"/>
      <c r="AQ20" s="4"/>
      <c r="AR20" s="33"/>
      <c r="AS20" s="33"/>
      <c r="AT20" s="33"/>
      <c r="AU20" s="33"/>
      <c r="AV20" s="33"/>
      <c r="AW20" s="35"/>
      <c r="AX20" s="9"/>
      <c r="AY20" s="9"/>
      <c r="AZ20" s="72" t="s">
        <v>206</v>
      </c>
      <c r="BA20" s="4">
        <v>1</v>
      </c>
      <c r="BB20" s="27">
        <f t="shared" si="14"/>
        <v>1.4421300000000001</v>
      </c>
      <c r="BC20" s="33"/>
      <c r="BD20" s="33"/>
      <c r="BE20" s="33"/>
      <c r="BF20" s="33">
        <v>1.4421300000000001</v>
      </c>
      <c r="BG20" s="35"/>
      <c r="BH20" s="9"/>
      <c r="BI20" s="9"/>
      <c r="BJ20" s="72"/>
      <c r="BK20" s="4"/>
      <c r="BL20" s="33"/>
      <c r="BM20" s="33"/>
      <c r="BN20" s="33"/>
      <c r="BO20" s="33"/>
      <c r="BP20" s="33"/>
      <c r="BQ20" s="35"/>
      <c r="BR20" s="9"/>
      <c r="BS20" s="9"/>
      <c r="BT20" s="72"/>
      <c r="BU20" s="4"/>
      <c r="BV20" s="33"/>
      <c r="BW20" s="33"/>
      <c r="BX20" s="33"/>
      <c r="BY20" s="33"/>
      <c r="BZ20" s="33"/>
      <c r="CA20" s="35"/>
      <c r="CB20" s="9"/>
      <c r="CC20" s="9"/>
      <c r="CD20" s="72"/>
      <c r="CE20" s="4"/>
      <c r="CF20" s="33"/>
      <c r="CG20" s="33"/>
      <c r="CH20" s="33"/>
      <c r="CI20" s="33"/>
      <c r="CJ20" s="33"/>
      <c r="CK20" s="35"/>
      <c r="CL20" s="9"/>
      <c r="CM20" s="9"/>
      <c r="CN20" s="72"/>
      <c r="CO20" s="4"/>
      <c r="CP20" s="33"/>
      <c r="CQ20" s="33"/>
      <c r="CR20" s="33"/>
      <c r="CS20" s="33"/>
      <c r="CT20" s="33"/>
      <c r="CU20" s="35"/>
      <c r="CV20" s="9"/>
      <c r="CW20" s="9"/>
      <c r="CX20" s="72"/>
      <c r="CY20" s="4"/>
      <c r="CZ20" s="33"/>
      <c r="DA20" s="33"/>
      <c r="DB20" s="33"/>
      <c r="DC20" s="33"/>
      <c r="DD20" s="33"/>
      <c r="DE20" s="35"/>
      <c r="DF20" s="9"/>
      <c r="DG20" s="9"/>
      <c r="DH20" s="72"/>
      <c r="DI20" s="4"/>
      <c r="DJ20" s="33"/>
      <c r="DK20" s="33"/>
      <c r="DL20" s="33"/>
      <c r="DM20" s="33"/>
      <c r="DN20" s="33"/>
      <c r="DO20" s="35"/>
      <c r="DP20" s="9"/>
      <c r="DQ20" s="9"/>
      <c r="DR20" s="72"/>
      <c r="DS20" s="4"/>
      <c r="DT20" s="33"/>
      <c r="DU20" s="33"/>
      <c r="DV20" s="33"/>
      <c r="DW20" s="33"/>
      <c r="DX20" s="33"/>
      <c r="DY20" s="35"/>
      <c r="DZ20" s="9"/>
      <c r="EA20" s="9"/>
      <c r="EB20" s="72"/>
      <c r="EC20" s="4"/>
      <c r="ED20" s="33"/>
      <c r="EE20" s="33"/>
      <c r="EF20" s="33"/>
      <c r="EG20" s="33"/>
      <c r="EH20" s="33"/>
      <c r="EI20" s="35"/>
      <c r="EJ20" s="9"/>
      <c r="EK20" s="9"/>
      <c r="EL20" s="79"/>
      <c r="EV20" s="79"/>
      <c r="FF20" s="79"/>
      <c r="FP20" s="79"/>
      <c r="FZ20" s="79"/>
      <c r="GJ20" s="79"/>
      <c r="GT20" s="79"/>
      <c r="HD20" s="79"/>
      <c r="HN20" s="79"/>
      <c r="HX20" s="79"/>
      <c r="IH20" s="79"/>
      <c r="IR20" s="79"/>
      <c r="JB20" s="79"/>
    </row>
    <row r="21" spans="1:262" s="1" customFormat="1" x14ac:dyDescent="0.3">
      <c r="A21" s="603" t="str">
        <f ca="1">IF(ISBLANK('Data Summary'!A23),"",'Data Summary'!A23)</f>
        <v/>
      </c>
      <c r="B21" s="72"/>
      <c r="C21" s="11"/>
      <c r="D21" s="62"/>
      <c r="E21" s="5"/>
      <c r="F21" s="5"/>
      <c r="G21" s="5"/>
      <c r="H21" s="5"/>
      <c r="I21" s="35"/>
      <c r="J21" s="9"/>
      <c r="K21" s="9"/>
      <c r="L21" s="72"/>
      <c r="M21" s="11"/>
      <c r="N21" s="62"/>
      <c r="O21" s="5"/>
      <c r="P21" s="5"/>
      <c r="Q21" s="5"/>
      <c r="R21" s="5"/>
      <c r="S21" s="35"/>
      <c r="T21" s="9"/>
      <c r="U21" s="9"/>
      <c r="V21" s="72"/>
      <c r="W21" s="11"/>
      <c r="X21" s="5"/>
      <c r="Y21" s="5"/>
      <c r="Z21" s="5"/>
      <c r="AA21" s="5"/>
      <c r="AB21" s="5"/>
      <c r="AC21" s="35"/>
      <c r="AD21" s="9"/>
      <c r="AE21" s="9"/>
      <c r="AF21" s="72"/>
      <c r="AG21" s="11"/>
      <c r="AH21" s="5"/>
      <c r="AI21" s="5"/>
      <c r="AJ21" s="5"/>
      <c r="AK21" s="5"/>
      <c r="AL21" s="5"/>
      <c r="AM21" s="35"/>
      <c r="AN21" s="9"/>
      <c r="AO21" s="9"/>
      <c r="AP21" s="72"/>
      <c r="AQ21" s="11"/>
      <c r="AR21" s="5"/>
      <c r="AS21" s="5"/>
      <c r="AT21" s="5"/>
      <c r="AU21" s="5"/>
      <c r="AV21" s="5"/>
      <c r="AW21" s="35"/>
      <c r="AX21" s="9"/>
      <c r="AY21" s="9"/>
      <c r="AZ21" s="72"/>
      <c r="BA21" s="11"/>
      <c r="BB21" s="5"/>
      <c r="BC21" s="5"/>
      <c r="BD21" s="5"/>
      <c r="BE21" s="5"/>
      <c r="BF21" s="5"/>
      <c r="BG21" s="35"/>
      <c r="BH21" s="9"/>
      <c r="BI21" s="9"/>
      <c r="BJ21" s="72"/>
      <c r="BK21" s="11"/>
      <c r="BL21" s="5"/>
      <c r="BM21" s="5"/>
      <c r="BN21" s="5"/>
      <c r="BO21" s="5"/>
      <c r="BP21" s="5"/>
      <c r="BQ21" s="35"/>
      <c r="BR21" s="9"/>
      <c r="BS21" s="9"/>
      <c r="BT21" s="72"/>
      <c r="BU21" s="11"/>
      <c r="BV21" s="5"/>
      <c r="BW21" s="5"/>
      <c r="BX21" s="5"/>
      <c r="BY21" s="5"/>
      <c r="BZ21" s="5"/>
      <c r="CA21" s="35"/>
      <c r="CB21" s="9"/>
      <c r="CC21" s="9"/>
      <c r="CD21" s="72"/>
      <c r="CE21" s="11"/>
      <c r="CF21" s="5"/>
      <c r="CG21" s="5"/>
      <c r="CH21" s="5"/>
      <c r="CI21" s="5"/>
      <c r="CJ21" s="5"/>
      <c r="CK21" s="35"/>
      <c r="CL21" s="9"/>
      <c r="CM21" s="9"/>
      <c r="CN21" s="72"/>
      <c r="CO21" s="11"/>
      <c r="CP21" s="5"/>
      <c r="CQ21" s="5"/>
      <c r="CR21" s="5"/>
      <c r="CS21" s="5"/>
      <c r="CT21" s="5"/>
      <c r="CU21" s="35"/>
      <c r="CV21" s="9"/>
      <c r="CW21" s="9"/>
      <c r="CX21" s="72"/>
      <c r="CY21" s="11"/>
      <c r="CZ21" s="5"/>
      <c r="DA21" s="5"/>
      <c r="DB21" s="5"/>
      <c r="DC21" s="5"/>
      <c r="DD21" s="5"/>
      <c r="DE21" s="35"/>
      <c r="DF21" s="9"/>
      <c r="DG21" s="9"/>
      <c r="DH21" s="72"/>
      <c r="DI21" s="11"/>
      <c r="DJ21" s="5"/>
      <c r="DK21" s="5"/>
      <c r="DL21" s="5"/>
      <c r="DM21" s="5"/>
      <c r="DN21" s="5"/>
      <c r="DO21" s="35"/>
      <c r="DP21" s="9"/>
      <c r="DQ21" s="9"/>
      <c r="DR21" s="72"/>
      <c r="DS21" s="11"/>
      <c r="DT21" s="5"/>
      <c r="DU21" s="5"/>
      <c r="DV21" s="5"/>
      <c r="DW21" s="5"/>
      <c r="DX21" s="5"/>
      <c r="DY21" s="35"/>
      <c r="DZ21" s="9"/>
      <c r="EA21" s="9"/>
      <c r="EB21" s="72"/>
      <c r="EC21" s="11"/>
      <c r="ED21" s="5"/>
      <c r="EE21" s="5"/>
      <c r="EF21" s="5"/>
      <c r="EG21" s="5"/>
      <c r="EH21" s="5"/>
      <c r="EI21" s="35"/>
      <c r="EJ21" s="9"/>
      <c r="EK21" s="9"/>
      <c r="EL21" s="79"/>
      <c r="EV21" s="79"/>
      <c r="FF21" s="79"/>
      <c r="FP21" s="79"/>
      <c r="FZ21" s="79"/>
      <c r="GJ21" s="79"/>
      <c r="GT21" s="79"/>
      <c r="HD21" s="79"/>
      <c r="HN21" s="79"/>
      <c r="HX21" s="79"/>
      <c r="IH21" s="79"/>
      <c r="IR21" s="79"/>
      <c r="JB21" s="79"/>
    </row>
    <row r="22" spans="1:262" s="1" customFormat="1" x14ac:dyDescent="0.3">
      <c r="A22" s="603" t="str">
        <f ca="1">IF(ISBLANK('Data Summary'!A24),"",'Data Summary'!A24)</f>
        <v/>
      </c>
      <c r="B22" s="72"/>
      <c r="C22" s="11"/>
      <c r="D22" s="62"/>
      <c r="E22" s="5"/>
      <c r="F22" s="5"/>
      <c r="G22" s="5"/>
      <c r="H22" s="5"/>
      <c r="I22" s="23"/>
      <c r="J22" s="9"/>
      <c r="K22" s="9"/>
      <c r="L22" s="72"/>
      <c r="M22" s="11"/>
      <c r="N22" s="62"/>
      <c r="O22" s="5"/>
      <c r="P22" s="5"/>
      <c r="Q22" s="5"/>
      <c r="R22" s="5"/>
      <c r="S22" s="23"/>
      <c r="T22" s="9"/>
      <c r="U22" s="9"/>
      <c r="V22" s="72"/>
      <c r="W22" s="11"/>
      <c r="X22" s="5"/>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2"/>
      <c r="BA22" s="11"/>
      <c r="BB22" s="5"/>
      <c r="BC22" s="5"/>
      <c r="BD22" s="5"/>
      <c r="BE22" s="5"/>
      <c r="BF22" s="5"/>
      <c r="BG22" s="23"/>
      <c r="BH22" s="9"/>
      <c r="BI22" s="9"/>
      <c r="BJ22" s="72"/>
      <c r="BK22" s="11"/>
      <c r="BL22" s="5"/>
      <c r="BM22" s="5"/>
      <c r="BN22" s="5"/>
      <c r="BO22" s="5"/>
      <c r="BP22" s="5"/>
      <c r="BQ22" s="23"/>
      <c r="BR22" s="9"/>
      <c r="BS22" s="9"/>
      <c r="BT22" s="72"/>
      <c r="BU22" s="11"/>
      <c r="BV22" s="5"/>
      <c r="BW22" s="5"/>
      <c r="BX22" s="5"/>
      <c r="BY22" s="5"/>
      <c r="BZ22" s="5"/>
      <c r="CA22" s="23"/>
      <c r="CB22" s="9"/>
      <c r="CC22" s="9"/>
      <c r="CD22" s="72"/>
      <c r="CE22" s="11"/>
      <c r="CF22" s="5"/>
      <c r="CG22" s="5"/>
      <c r="CH22" s="5"/>
      <c r="CI22" s="5"/>
      <c r="CJ22" s="5"/>
      <c r="CK22" s="23"/>
      <c r="CL22" s="9"/>
      <c r="CM22" s="9"/>
      <c r="CN22" s="72"/>
      <c r="CO22" s="11"/>
      <c r="CP22" s="5"/>
      <c r="CQ22" s="5"/>
      <c r="CR22" s="5"/>
      <c r="CS22" s="5"/>
      <c r="CT22" s="5"/>
      <c r="CU22" s="23"/>
      <c r="CV22" s="9"/>
      <c r="CW22" s="9"/>
      <c r="CX22" s="72"/>
      <c r="CY22" s="11"/>
      <c r="CZ22" s="5"/>
      <c r="DA22" s="5"/>
      <c r="DB22" s="5"/>
      <c r="DC22" s="5"/>
      <c r="DD22" s="5"/>
      <c r="DE22" s="23"/>
      <c r="DF22" s="9"/>
      <c r="DG22" s="9"/>
      <c r="DH22" s="72"/>
      <c r="DI22" s="11"/>
      <c r="DJ22" s="5"/>
      <c r="DK22" s="5"/>
      <c r="DL22" s="5"/>
      <c r="DM22" s="5"/>
      <c r="DN22" s="5"/>
      <c r="DO22" s="23"/>
      <c r="DP22" s="9"/>
      <c r="DQ22" s="9"/>
      <c r="DR22" s="72"/>
      <c r="DS22" s="11"/>
      <c r="DT22" s="5"/>
      <c r="DU22" s="5"/>
      <c r="DV22" s="5"/>
      <c r="DW22" s="5"/>
      <c r="DX22" s="5"/>
      <c r="DY22" s="23"/>
      <c r="DZ22" s="9"/>
      <c r="EA22" s="9"/>
      <c r="EB22" s="72"/>
      <c r="EC22" s="11"/>
      <c r="ED22" s="5"/>
      <c r="EE22" s="5"/>
      <c r="EF22" s="5"/>
      <c r="EG22" s="5"/>
      <c r="EH22" s="5"/>
      <c r="EI22" s="23"/>
      <c r="EJ22" s="9"/>
      <c r="EK22" s="9"/>
      <c r="EL22" s="79"/>
      <c r="EV22" s="79"/>
      <c r="FF22" s="79"/>
      <c r="FP22" s="79"/>
      <c r="FZ22" s="79"/>
      <c r="GJ22" s="79"/>
      <c r="GT22" s="79"/>
      <c r="HD22" s="79"/>
      <c r="HN22" s="79"/>
      <c r="HX22" s="79"/>
      <c r="IH22" s="79"/>
      <c r="IR22" s="79"/>
      <c r="JB22" s="79"/>
    </row>
    <row r="23" spans="1:262" s="1" customFormat="1" x14ac:dyDescent="0.3">
      <c r="A23" s="603"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
      <c r="BL23" s="5"/>
      <c r="BM23" s="5"/>
      <c r="BN23" s="5"/>
      <c r="BO23" s="5"/>
      <c r="BP23" s="5"/>
      <c r="BQ23" s="23"/>
      <c r="BR23" s="9"/>
      <c r="BS23" s="9"/>
      <c r="BT23" s="72"/>
      <c r="BU23" s="11"/>
      <c r="BV23" s="5"/>
      <c r="BW23" s="5"/>
      <c r="BX23" s="5"/>
      <c r="BY23" s="5"/>
      <c r="BZ23" s="5"/>
      <c r="CA23" s="23"/>
      <c r="CB23" s="9"/>
      <c r="CC23" s="9"/>
      <c r="CD23" s="72"/>
      <c r="CE23" s="11"/>
      <c r="CF23" s="5"/>
      <c r="CG23" s="5"/>
      <c r="CH23" s="5"/>
      <c r="CI23" s="5"/>
      <c r="CJ23" s="5"/>
      <c r="CK23" s="23"/>
      <c r="CL23" s="9"/>
      <c r="CM23" s="9"/>
      <c r="CN23" s="72"/>
      <c r="CO23" s="11"/>
      <c r="CP23" s="5"/>
      <c r="CQ23" s="5"/>
      <c r="CR23" s="5"/>
      <c r="CS23" s="5"/>
      <c r="CT23" s="5"/>
      <c r="CU23" s="23"/>
      <c r="CV23" s="9"/>
      <c r="CW23" s="9"/>
      <c r="CX23" s="72"/>
      <c r="CY23" s="11"/>
      <c r="CZ23" s="5"/>
      <c r="DA23" s="5"/>
      <c r="DB23" s="5"/>
      <c r="DC23" s="5"/>
      <c r="DD23" s="5"/>
      <c r="DE23" s="23"/>
      <c r="DF23" s="9"/>
      <c r="DG23" s="9"/>
      <c r="DH23" s="72"/>
      <c r="DI23" s="11"/>
      <c r="DJ23" s="5"/>
      <c r="DK23" s="5"/>
      <c r="DL23" s="5"/>
      <c r="DM23" s="5"/>
      <c r="DN23" s="5"/>
      <c r="DO23" s="23"/>
      <c r="DP23" s="9"/>
      <c r="DQ23" s="9"/>
      <c r="DR23" s="72"/>
      <c r="DS23" s="11"/>
      <c r="DT23" s="5"/>
      <c r="DU23" s="5"/>
      <c r="DV23" s="5"/>
      <c r="DW23" s="5"/>
      <c r="DX23" s="5"/>
      <c r="DY23" s="23"/>
      <c r="DZ23" s="9"/>
      <c r="EA23" s="9"/>
      <c r="EB23" s="72"/>
      <c r="EC23" s="11"/>
      <c r="ED23" s="5"/>
      <c r="EE23" s="5"/>
      <c r="EF23" s="5"/>
      <c r="EG23" s="5"/>
      <c r="EH23" s="5"/>
      <c r="EI23" s="23"/>
      <c r="EJ23" s="9"/>
      <c r="EK23" s="9"/>
      <c r="EL23" s="79"/>
      <c r="EV23" s="79"/>
      <c r="FF23" s="79"/>
      <c r="FP23" s="79"/>
      <c r="FZ23" s="79"/>
      <c r="GJ23" s="79"/>
      <c r="GT23" s="79"/>
      <c r="HD23" s="79"/>
      <c r="HN23" s="79"/>
      <c r="HX23" s="79"/>
      <c r="IH23" s="79"/>
      <c r="IR23" s="79"/>
      <c r="JB23" s="79"/>
    </row>
    <row r="24" spans="1:262" s="1" customFormat="1" x14ac:dyDescent="0.3">
      <c r="A24" s="603"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
      <c r="BL24" s="5"/>
      <c r="BM24" s="5"/>
      <c r="BN24" s="5"/>
      <c r="BO24" s="5"/>
      <c r="BP24" s="5"/>
      <c r="BQ24" s="23"/>
      <c r="BR24" s="9"/>
      <c r="BS24" s="9"/>
      <c r="BT24" s="72"/>
      <c r="BU24" s="11"/>
      <c r="BV24" s="5"/>
      <c r="BW24" s="5"/>
      <c r="BX24" s="5"/>
      <c r="BY24" s="5"/>
      <c r="BZ24" s="5"/>
      <c r="CA24" s="23"/>
      <c r="CB24" s="9"/>
      <c r="CC24" s="9"/>
      <c r="CD24" s="72"/>
      <c r="CE24" s="11"/>
      <c r="CF24" s="5"/>
      <c r="CG24" s="5"/>
      <c r="CH24" s="5"/>
      <c r="CI24" s="5"/>
      <c r="CJ24" s="5"/>
      <c r="CK24" s="23"/>
      <c r="CL24" s="9"/>
      <c r="CM24" s="9"/>
      <c r="CN24" s="72"/>
      <c r="CO24" s="11"/>
      <c r="CP24" s="5"/>
      <c r="CQ24" s="5"/>
      <c r="CR24" s="5"/>
      <c r="CS24" s="5"/>
      <c r="CT24" s="5"/>
      <c r="CU24" s="23"/>
      <c r="CV24" s="9"/>
      <c r="CW24" s="9"/>
      <c r="CX24" s="72"/>
      <c r="CY24" s="11"/>
      <c r="CZ24" s="5"/>
      <c r="DA24" s="5"/>
      <c r="DB24" s="5"/>
      <c r="DC24" s="5"/>
      <c r="DD24" s="5"/>
      <c r="DE24" s="23"/>
      <c r="DF24" s="9"/>
      <c r="DG24" s="9"/>
      <c r="DH24" s="72"/>
      <c r="DI24" s="11"/>
      <c r="DJ24" s="5"/>
      <c r="DK24" s="5"/>
      <c r="DL24" s="5"/>
      <c r="DM24" s="5"/>
      <c r="DN24" s="5"/>
      <c r="DO24" s="23"/>
      <c r="DP24" s="9"/>
      <c r="DQ24" s="9"/>
      <c r="DR24" s="72"/>
      <c r="DS24" s="11"/>
      <c r="DT24" s="5"/>
      <c r="DU24" s="5"/>
      <c r="DV24" s="5"/>
      <c r="DW24" s="5"/>
      <c r="DX24" s="5"/>
      <c r="DY24" s="23"/>
      <c r="DZ24" s="9"/>
      <c r="EA24" s="9"/>
      <c r="EB24" s="72"/>
      <c r="EC24" s="11"/>
      <c r="ED24" s="5"/>
      <c r="EE24" s="5"/>
      <c r="EF24" s="5"/>
      <c r="EG24" s="5"/>
      <c r="EH24" s="5"/>
      <c r="EI24" s="23"/>
      <c r="EJ24" s="9"/>
      <c r="EK24" s="9"/>
      <c r="EL24" s="79"/>
      <c r="EV24" s="79"/>
      <c r="FF24" s="79"/>
      <c r="FP24" s="79"/>
      <c r="FZ24" s="79"/>
      <c r="GJ24" s="79"/>
      <c r="GT24" s="79"/>
      <c r="HD24" s="79"/>
      <c r="HN24" s="79"/>
      <c r="HX24" s="79"/>
      <c r="IH24" s="79"/>
      <c r="IR24" s="79"/>
      <c r="JB24" s="79"/>
    </row>
    <row r="25" spans="1:262" s="1" customFormat="1" x14ac:dyDescent="0.3">
      <c r="A25" s="603"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
      <c r="BL25" s="5"/>
      <c r="BM25" s="5"/>
      <c r="BN25" s="5"/>
      <c r="BO25" s="5"/>
      <c r="BP25" s="5"/>
      <c r="BQ25" s="23"/>
      <c r="BR25" s="9"/>
      <c r="BS25" s="9"/>
      <c r="BT25" s="72"/>
      <c r="BU25" s="11"/>
      <c r="BV25" s="5"/>
      <c r="BW25" s="5"/>
      <c r="BX25" s="5"/>
      <c r="BY25" s="5"/>
      <c r="BZ25" s="5"/>
      <c r="CA25" s="23"/>
      <c r="CB25" s="9"/>
      <c r="CC25" s="9"/>
      <c r="CD25" s="72"/>
      <c r="CE25" s="11"/>
      <c r="CF25" s="5"/>
      <c r="CG25" s="5"/>
      <c r="CH25" s="5"/>
      <c r="CI25" s="5"/>
      <c r="CJ25" s="5"/>
      <c r="CK25" s="23"/>
      <c r="CL25" s="9"/>
      <c r="CM25" s="9"/>
      <c r="CN25" s="72"/>
      <c r="CO25" s="11"/>
      <c r="CP25" s="5"/>
      <c r="CQ25" s="5"/>
      <c r="CR25" s="5"/>
      <c r="CS25" s="5"/>
      <c r="CT25" s="5"/>
      <c r="CU25" s="23"/>
      <c r="CV25" s="9"/>
      <c r="CW25" s="9"/>
      <c r="CX25" s="72"/>
      <c r="CY25" s="11"/>
      <c r="CZ25" s="5"/>
      <c r="DA25" s="5"/>
      <c r="DB25" s="5"/>
      <c r="DC25" s="5"/>
      <c r="DD25" s="5"/>
      <c r="DE25" s="23"/>
      <c r="DF25" s="9"/>
      <c r="DG25" s="9"/>
      <c r="DH25" s="72"/>
      <c r="DI25" s="11"/>
      <c r="DJ25" s="5"/>
      <c r="DK25" s="5"/>
      <c r="DL25" s="5"/>
      <c r="DM25" s="5"/>
      <c r="DN25" s="5"/>
      <c r="DO25" s="23"/>
      <c r="DP25" s="9"/>
      <c r="DQ25" s="9"/>
      <c r="DR25" s="72"/>
      <c r="DS25" s="11"/>
      <c r="DT25" s="5"/>
      <c r="DU25" s="5"/>
      <c r="DV25" s="5"/>
      <c r="DW25" s="5"/>
      <c r="DX25" s="5"/>
      <c r="DY25" s="23"/>
      <c r="DZ25" s="9"/>
      <c r="EA25" s="9"/>
      <c r="EB25" s="72"/>
      <c r="EC25" s="11"/>
      <c r="ED25" s="5"/>
      <c r="EE25" s="5"/>
      <c r="EF25" s="5"/>
      <c r="EG25" s="5"/>
      <c r="EH25" s="5"/>
      <c r="EI25" s="23"/>
      <c r="EJ25" s="9"/>
      <c r="EK25" s="9"/>
      <c r="EL25" s="79"/>
      <c r="EV25" s="79"/>
      <c r="FF25" s="79"/>
      <c r="FP25" s="79"/>
      <c r="FZ25" s="79"/>
      <c r="GJ25" s="79"/>
      <c r="GT25" s="79"/>
      <c r="HD25" s="79"/>
      <c r="HN25" s="79"/>
      <c r="HX25" s="79"/>
      <c r="IH25" s="79"/>
      <c r="IR25" s="79"/>
      <c r="JB25" s="79"/>
    </row>
    <row r="26" spans="1:262" s="1" customFormat="1" ht="83.25" customHeight="1" x14ac:dyDescent="0.3">
      <c r="A26" s="603" t="str">
        <f ca="1">IF(ISBLANK('Data Summary'!A28),"",'Data Summary'!A28)</f>
        <v/>
      </c>
      <c r="B26" s="74" t="str">
        <f>HLOOKUP(Introduction!$G$4,nametranslations,111,FALSE)</f>
        <v>ملحوظات</v>
      </c>
      <c r="C26" s="351" t="s">
        <v>167</v>
      </c>
      <c r="D26" s="351"/>
      <c r="E26" s="351"/>
      <c r="F26" s="351"/>
      <c r="G26" s="351"/>
      <c r="H26" s="351"/>
      <c r="I26" s="346"/>
      <c r="J26" s="9"/>
      <c r="K26" s="9"/>
      <c r="L26" s="74" t="str">
        <f>HLOOKUP(Introduction!$G$4,nametranslations,111,FALSE)</f>
        <v>ملحوظات</v>
      </c>
      <c r="M26" s="351" t="s">
        <v>171</v>
      </c>
      <c r="N26" s="351"/>
      <c r="O26" s="351"/>
      <c r="P26" s="351"/>
      <c r="Q26" s="351"/>
      <c r="R26" s="351"/>
      <c r="S26" s="346"/>
      <c r="T26" s="9"/>
      <c r="U26" s="9"/>
      <c r="V26" s="74" t="str">
        <f>HLOOKUP(Introduction!$G$4,nametranslations,111,FALSE)</f>
        <v>ملحوظات</v>
      </c>
      <c r="W26" s="351" t="s">
        <v>219</v>
      </c>
      <c r="X26" s="351"/>
      <c r="Y26" s="351"/>
      <c r="Z26" s="351"/>
      <c r="AA26" s="351"/>
      <c r="AB26" s="351"/>
      <c r="AC26" s="346"/>
      <c r="AD26" s="9"/>
      <c r="AE26" s="9"/>
      <c r="AF26" s="74" t="str">
        <f>HLOOKUP(Introduction!$G$4,nametranslations,111,FALSE)</f>
        <v>ملحوظات</v>
      </c>
      <c r="AG26" s="351" t="s">
        <v>168</v>
      </c>
      <c r="AH26" s="351"/>
      <c r="AI26" s="351"/>
      <c r="AJ26" s="351"/>
      <c r="AK26" s="351"/>
      <c r="AL26" s="351"/>
      <c r="AM26" s="346"/>
      <c r="AN26" s="9"/>
      <c r="AO26" s="9"/>
      <c r="AP26" s="74" t="str">
        <f>HLOOKUP(Introduction!$G$4,nametranslations,111,FALSE)</f>
        <v>ملحوظات</v>
      </c>
      <c r="AQ26" s="351" t="s">
        <v>274</v>
      </c>
      <c r="AR26" s="351"/>
      <c r="AS26" s="351"/>
      <c r="AT26" s="351"/>
      <c r="AU26" s="351"/>
      <c r="AV26" s="351"/>
      <c r="AW26" s="346"/>
      <c r="AX26" s="9"/>
      <c r="AY26" s="9"/>
      <c r="AZ26" s="74" t="str">
        <f>HLOOKUP(Introduction!$G$4,nametranslations,111,FALSE)</f>
        <v>ملحوظات</v>
      </c>
      <c r="BA26" s="351" t="s">
        <v>207</v>
      </c>
      <c r="BB26" s="351"/>
      <c r="BC26" s="351"/>
      <c r="BD26" s="351"/>
      <c r="BE26" s="351"/>
      <c r="BF26" s="351"/>
      <c r="BG26" s="346"/>
      <c r="BH26" s="9"/>
      <c r="BI26" s="9"/>
      <c r="BJ26" s="74" t="str">
        <f>HLOOKUP(Introduction!$G$4,nametranslations,111,FALSE)</f>
        <v>ملحوظات</v>
      </c>
      <c r="BK26" s="351" t="s">
        <v>156</v>
      </c>
      <c r="BL26" s="351"/>
      <c r="BM26" s="351"/>
      <c r="BN26" s="351"/>
      <c r="BO26" s="351"/>
      <c r="BP26" s="351"/>
      <c r="BQ26" s="346"/>
      <c r="BR26" s="9"/>
      <c r="BS26" s="9"/>
      <c r="BT26" s="74" t="str">
        <f>HLOOKUP(Introduction!$G$4,nametranslations,111,FALSE)</f>
        <v>ملحوظات</v>
      </c>
      <c r="BU26" s="348" t="s">
        <v>264</v>
      </c>
      <c r="BV26" s="349"/>
      <c r="BW26" s="349"/>
      <c r="BX26" s="349"/>
      <c r="BY26" s="349"/>
      <c r="BZ26" s="349"/>
      <c r="CA26" s="350"/>
      <c r="CB26" s="9"/>
      <c r="CC26" s="9"/>
      <c r="CD26" s="74" t="str">
        <f>HLOOKUP(Introduction!$G$4,nametranslations,111,FALSE)</f>
        <v>ملحوظات</v>
      </c>
      <c r="CE26" s="348" t="s">
        <v>162</v>
      </c>
      <c r="CF26" s="349"/>
      <c r="CG26" s="349"/>
      <c r="CH26" s="349"/>
      <c r="CI26" s="349"/>
      <c r="CJ26" s="349"/>
      <c r="CK26" s="350"/>
      <c r="CL26" s="9"/>
      <c r="CM26" s="9"/>
      <c r="CN26" s="74" t="str">
        <f>HLOOKUP(Introduction!$G$4,nametranslations,111,FALSE)</f>
        <v>ملحوظات</v>
      </c>
      <c r="CO26" s="348" t="s">
        <v>275</v>
      </c>
      <c r="CP26" s="349"/>
      <c r="CQ26" s="349"/>
      <c r="CR26" s="349"/>
      <c r="CS26" s="349"/>
      <c r="CT26" s="349"/>
      <c r="CU26" s="350"/>
      <c r="CV26" s="9"/>
      <c r="CW26" s="9"/>
      <c r="CX26" s="74" t="str">
        <f>HLOOKUP(Introduction!$G$4,nametranslations,111,FALSE)</f>
        <v>ملحوظات</v>
      </c>
      <c r="CY26" s="348" t="s">
        <v>275</v>
      </c>
      <c r="CZ26" s="349"/>
      <c r="DA26" s="349"/>
      <c r="DB26" s="349"/>
      <c r="DC26" s="349"/>
      <c r="DD26" s="349"/>
      <c r="DE26" s="350"/>
      <c r="DF26" s="9"/>
      <c r="DG26" s="9"/>
      <c r="DH26" s="74" t="str">
        <f>HLOOKUP(Introduction!$G$4,nametranslations,111,FALSE)</f>
        <v>ملحوظات</v>
      </c>
      <c r="DI26" s="348" t="s">
        <v>276</v>
      </c>
      <c r="DJ26" s="349"/>
      <c r="DK26" s="349"/>
      <c r="DL26" s="349"/>
      <c r="DM26" s="349"/>
      <c r="DN26" s="349"/>
      <c r="DO26" s="350"/>
      <c r="DP26" s="9"/>
      <c r="DQ26" s="9"/>
      <c r="DR26" s="74" t="str">
        <f>HLOOKUP(Introduction!$G$4,nametranslations,111,FALSE)</f>
        <v>ملحوظات</v>
      </c>
      <c r="DS26" s="345" t="s">
        <v>270</v>
      </c>
      <c r="DT26" s="345"/>
      <c r="DU26" s="345"/>
      <c r="DV26" s="345"/>
      <c r="DW26" s="345"/>
      <c r="DX26" s="345"/>
      <c r="DY26" s="346"/>
      <c r="DZ26" s="9"/>
      <c r="EA26" s="9"/>
      <c r="EB26" s="74" t="str">
        <f>HLOOKUP(Introduction!$G$4,nametranslations,111,FALSE)</f>
        <v>ملحوظات</v>
      </c>
      <c r="EC26" s="345" t="s">
        <v>270</v>
      </c>
      <c r="ED26" s="345"/>
      <c r="EE26" s="345"/>
      <c r="EF26" s="345"/>
      <c r="EG26" s="345"/>
      <c r="EH26" s="345"/>
      <c r="EI26" s="346"/>
      <c r="EJ26" s="9"/>
      <c r="EK26" s="9"/>
      <c r="EL26" s="79"/>
      <c r="EV26" s="79"/>
      <c r="FF26" s="79"/>
      <c r="FP26" s="79"/>
      <c r="FZ26" s="79"/>
      <c r="GJ26" s="79"/>
      <c r="GT26" s="79"/>
      <c r="HD26" s="79"/>
      <c r="HN26" s="79"/>
      <c r="HX26" s="79"/>
      <c r="IH26" s="79"/>
      <c r="IR26" s="79"/>
      <c r="JB26" s="79"/>
    </row>
    <row r="27" spans="1:262" s="1" customFormat="1" ht="15.75" customHeight="1" x14ac:dyDescent="0.3">
      <c r="A27" s="182" t="str">
        <f ca="1">IF(ISBLANK('Data Summary'!A29),"",'Data Summary'!A29)</f>
        <v/>
      </c>
      <c r="B27" s="74"/>
      <c r="C27" s="10" t="str">
        <f>HLOOKUP(Introduction!$G$4,nametranslations,112,FALSE)</f>
        <v>تم استخدام تقدير المنشأة</v>
      </c>
      <c r="D27" s="29"/>
      <c r="E27" s="29"/>
      <c r="F27" s="29"/>
      <c r="G27" s="29"/>
      <c r="H27" s="29"/>
      <c r="I27" s="54"/>
      <c r="J27" s="9"/>
      <c r="K27" s="9"/>
      <c r="L27" s="74"/>
      <c r="M27" s="10" t="str">
        <f>HLOOKUP(Introduction!$G$4,nametranslations,112,FALSE)</f>
        <v>تم استخدام تقدير المنشأة</v>
      </c>
      <c r="N27" s="29"/>
      <c r="O27" s="29"/>
      <c r="P27" s="29"/>
      <c r="Q27" s="29"/>
      <c r="R27" s="29"/>
      <c r="S27" s="54" t="s">
        <v>147</v>
      </c>
      <c r="T27" s="9"/>
      <c r="U27" s="9"/>
      <c r="V27" s="74"/>
      <c r="W27" s="10" t="str">
        <f>HLOOKUP(Introduction!$G$4,nametranslations,112,FALSE)</f>
        <v>تم استخدام تقدير المنشأة</v>
      </c>
      <c r="X27" s="29"/>
      <c r="Y27" s="29"/>
      <c r="Z27" s="29"/>
      <c r="AA27" s="29"/>
      <c r="AB27" s="29"/>
      <c r="AC27" s="54" t="s">
        <v>147</v>
      </c>
      <c r="AD27" s="9"/>
      <c r="AE27" s="9"/>
      <c r="AF27" s="74"/>
      <c r="AG27" s="10" t="str">
        <f>HLOOKUP(Introduction!$G$4,nametranslations,112,FALSE)</f>
        <v>تم استخدام تقدير المنشأة</v>
      </c>
      <c r="AH27" s="29"/>
      <c r="AI27" s="29"/>
      <c r="AJ27" s="29"/>
      <c r="AK27" s="29"/>
      <c r="AL27" s="29"/>
      <c r="AM27" s="54"/>
      <c r="AN27" s="9"/>
      <c r="AO27" s="9"/>
      <c r="AP27" s="74"/>
      <c r="AQ27" s="10" t="str">
        <f>HLOOKUP(Introduction!$G$4,nametranslations,112,FALSE)</f>
        <v>تم استخدام تقدير المنشأة</v>
      </c>
      <c r="AR27" s="29"/>
      <c r="AS27" s="29"/>
      <c r="AT27" s="29"/>
      <c r="AU27" s="29"/>
      <c r="AV27" s="29"/>
      <c r="AW27" s="54" t="s">
        <v>147</v>
      </c>
      <c r="AX27" s="9"/>
      <c r="AY27" s="9"/>
      <c r="AZ27" s="74"/>
      <c r="BA27" s="10" t="str">
        <f>HLOOKUP(Introduction!$G$4,nametranslations,112,FALSE)</f>
        <v>تم استخدام تقدير المنشأة</v>
      </c>
      <c r="BB27" s="29" t="s">
        <v>147</v>
      </c>
      <c r="BC27" s="81"/>
      <c r="BD27" s="81"/>
      <c r="BE27" s="81"/>
      <c r="BF27" s="29" t="s">
        <v>147</v>
      </c>
      <c r="BG27" s="56"/>
      <c r="BH27" s="9"/>
      <c r="BI27" s="9"/>
      <c r="BJ27" s="74"/>
      <c r="BK27" s="10" t="str">
        <f>HLOOKUP(Introduction!$G$4,nametranslations,112,FALSE)</f>
        <v>تم استخدام تقدير المنشأة</v>
      </c>
      <c r="BL27" s="81"/>
      <c r="BM27" s="81"/>
      <c r="BN27" s="81"/>
      <c r="BO27" s="81"/>
      <c r="BP27" s="81"/>
      <c r="BQ27" s="56"/>
      <c r="BR27" s="9"/>
      <c r="BS27" s="9"/>
      <c r="BT27" s="74"/>
      <c r="BU27" s="10" t="str">
        <f>HLOOKUP(Introduction!$G$4,nametranslations,112,FALSE)</f>
        <v>تم استخدام تقدير المنشأة</v>
      </c>
      <c r="BV27" s="81"/>
      <c r="BW27" s="81"/>
      <c r="BX27" s="81"/>
      <c r="BY27" s="29" t="s">
        <v>147</v>
      </c>
      <c r="BZ27" s="81"/>
      <c r="CA27" s="56"/>
      <c r="CB27" s="9"/>
      <c r="CC27" s="9"/>
      <c r="CD27" s="74"/>
      <c r="CE27" s="10" t="str">
        <f>HLOOKUP(Introduction!$G$4,nametranslations,112,FALSE)</f>
        <v>تم استخدام تقدير المنشأة</v>
      </c>
      <c r="CF27" s="81"/>
      <c r="CG27" s="81"/>
      <c r="CH27" s="81"/>
      <c r="CI27" s="81"/>
      <c r="CJ27" s="81"/>
      <c r="CK27" s="56"/>
      <c r="CL27" s="9"/>
      <c r="CM27" s="9"/>
      <c r="CN27" s="74"/>
      <c r="CO27" s="10" t="str">
        <f>HLOOKUP(Introduction!$G$4,nametranslations,112,FALSE)</f>
        <v>تم استخدام تقدير المنشأة</v>
      </c>
      <c r="CP27" s="81"/>
      <c r="CQ27" s="81"/>
      <c r="CR27" s="81"/>
      <c r="CS27" s="81"/>
      <c r="CT27" s="81"/>
      <c r="CU27" s="56"/>
      <c r="CV27" s="9"/>
      <c r="CW27" s="9"/>
      <c r="CX27" s="74"/>
      <c r="CY27" s="10" t="str">
        <f>HLOOKUP(Introduction!$G$4,nametranslations,112,FALSE)</f>
        <v>تم استخدام تقدير المنشأة</v>
      </c>
      <c r="CZ27" s="81"/>
      <c r="DA27" s="81"/>
      <c r="DB27" s="81"/>
      <c r="DC27" s="81"/>
      <c r="DD27" s="81"/>
      <c r="DE27" s="56"/>
      <c r="DF27" s="9"/>
      <c r="DG27" s="9"/>
      <c r="DH27" s="74"/>
      <c r="DI27" s="10" t="str">
        <f>HLOOKUP(Introduction!$G$4,nametranslations,112,FALSE)</f>
        <v>تم استخدام تقدير المنشأة</v>
      </c>
      <c r="DJ27" s="81"/>
      <c r="DK27" s="81"/>
      <c r="DL27" s="81"/>
      <c r="DM27" s="81"/>
      <c r="DN27" s="81"/>
      <c r="DO27" s="56"/>
      <c r="DP27" s="9"/>
      <c r="DQ27" s="9"/>
      <c r="DR27" s="74"/>
      <c r="DS27" s="10" t="str">
        <f>HLOOKUP(Introduction!$G$4,nametranslations,112,FALSE)</f>
        <v>تم استخدام تقدير المنشأة</v>
      </c>
      <c r="DT27" s="81"/>
      <c r="DU27" s="81"/>
      <c r="DV27" s="81"/>
      <c r="DW27" s="81"/>
      <c r="DX27" s="81"/>
      <c r="DY27" s="54" t="s">
        <v>147</v>
      </c>
      <c r="DZ27" s="9"/>
      <c r="EA27" s="9"/>
      <c r="EB27" s="74"/>
      <c r="EC27" s="10" t="str">
        <f>HLOOKUP(Introduction!$G$4,nametranslations,112,FALSE)</f>
        <v>تم استخدام تقدير المنشأة</v>
      </c>
      <c r="ED27" s="81"/>
      <c r="EE27" s="81"/>
      <c r="EF27" s="81"/>
      <c r="EG27" s="81"/>
      <c r="EH27" s="81"/>
      <c r="EI27" s="54" t="s">
        <v>147</v>
      </c>
      <c r="EJ27" s="9"/>
      <c r="EK27" s="9"/>
      <c r="EL27" s="79"/>
      <c r="EV27" s="79"/>
      <c r="FF27" s="79"/>
      <c r="FP27" s="79"/>
      <c r="FZ27" s="79"/>
      <c r="GJ27" s="79"/>
      <c r="GT27" s="79"/>
      <c r="HD27" s="79"/>
      <c r="HN27" s="79"/>
      <c r="HX27" s="79"/>
      <c r="IH27" s="79"/>
      <c r="IR27" s="79"/>
      <c r="JB27" s="79"/>
    </row>
    <row r="28" spans="1:262" s="1" customFormat="1" ht="15.75" customHeight="1" x14ac:dyDescent="0.3">
      <c r="A28" s="182" t="str">
        <f ca="1">IF(ISBLANK('Data Summary'!A30),"",'Data Summary'!A30)</f>
        <v/>
      </c>
      <c r="B28" s="74"/>
      <c r="C28" s="10" t="str">
        <f>HLOOKUP(Introduction!$G$4,nametranslations,113,FALSE)</f>
        <v>تم استخدام تقدير محسن</v>
      </c>
      <c r="D28" s="29" t="s">
        <v>147</v>
      </c>
      <c r="E28" s="29"/>
      <c r="F28" s="29"/>
      <c r="G28" s="29"/>
      <c r="H28" s="29" t="s">
        <v>147</v>
      </c>
      <c r="I28" s="54" t="s">
        <v>147</v>
      </c>
      <c r="J28" s="9"/>
      <c r="K28" s="9"/>
      <c r="L28" s="74"/>
      <c r="M28" s="10" t="str">
        <f>HLOOKUP(Introduction!$G$4,nametranslations,113,FALSE)</f>
        <v>تم استخدام تقدير محسن</v>
      </c>
      <c r="N28" s="29" t="s">
        <v>172</v>
      </c>
      <c r="O28" s="29"/>
      <c r="P28" s="29"/>
      <c r="Q28" s="29"/>
      <c r="R28" s="29" t="s">
        <v>172</v>
      </c>
      <c r="S28" s="54" t="s">
        <v>172</v>
      </c>
      <c r="T28" s="9"/>
      <c r="U28" s="9"/>
      <c r="V28" s="74"/>
      <c r="W28" s="10" t="str">
        <f>HLOOKUP(Introduction!$G$4,nametranslations,113,FALSE)</f>
        <v>تم استخدام تقدير محسن</v>
      </c>
      <c r="X28" s="36" t="s">
        <v>172</v>
      </c>
      <c r="Y28" s="29"/>
      <c r="Z28" s="29"/>
      <c r="AA28" s="29"/>
      <c r="AB28" s="29" t="s">
        <v>172</v>
      </c>
      <c r="AC28" s="54" t="s">
        <v>147</v>
      </c>
      <c r="AD28" s="9"/>
      <c r="AE28" s="9"/>
      <c r="AF28" s="74"/>
      <c r="AG28" s="10" t="str">
        <f>HLOOKUP(Introduction!$G$4,nametranslations,113,FALSE)</f>
        <v>تم استخدام تقدير محسن</v>
      </c>
      <c r="AH28" s="36" t="s">
        <v>147</v>
      </c>
      <c r="AI28" s="29"/>
      <c r="AJ28" s="29"/>
      <c r="AK28" s="29"/>
      <c r="AL28" s="29" t="s">
        <v>147</v>
      </c>
      <c r="AM28" s="54"/>
      <c r="AN28" s="9"/>
      <c r="AO28" s="9"/>
      <c r="AP28" s="74"/>
      <c r="AQ28" s="10" t="str">
        <f>HLOOKUP(Introduction!$G$4,nametranslations,113,FALSE)</f>
        <v>تم استخدام تقدير محسن</v>
      </c>
      <c r="AR28" s="36" t="s">
        <v>172</v>
      </c>
      <c r="AS28" s="29"/>
      <c r="AT28" s="29"/>
      <c r="AU28" s="29"/>
      <c r="AV28" s="29" t="s">
        <v>172</v>
      </c>
      <c r="AW28" s="54" t="s">
        <v>147</v>
      </c>
      <c r="AX28" s="9"/>
      <c r="AY28" s="9"/>
      <c r="AZ28" s="74"/>
      <c r="BA28" s="10" t="str">
        <f>HLOOKUP(Introduction!$G$4,nametranslations,113,FALSE)</f>
        <v>تم استخدام تقدير محسن</v>
      </c>
      <c r="BB28" s="36" t="s">
        <v>147</v>
      </c>
      <c r="BC28" s="29"/>
      <c r="BD28" s="29"/>
      <c r="BE28" s="29"/>
      <c r="BF28" s="29" t="s">
        <v>147</v>
      </c>
      <c r="BG28" s="54"/>
      <c r="BH28" s="9"/>
      <c r="BI28" s="9"/>
      <c r="BJ28" s="74"/>
      <c r="BK28" s="10" t="str">
        <f>HLOOKUP(Introduction!$G$4,nametranslations,113,FALSE)</f>
        <v>تم استخدام تقدير محسن</v>
      </c>
      <c r="BL28" s="36"/>
      <c r="BM28" s="29"/>
      <c r="BN28" s="29"/>
      <c r="BO28" s="29"/>
      <c r="BP28" s="29"/>
      <c r="BQ28" s="54"/>
      <c r="BR28" s="9"/>
      <c r="BS28" s="9"/>
      <c r="BT28" s="74"/>
      <c r="BU28" s="10" t="str">
        <f>HLOOKUP(Introduction!$G$4,nametranslations,113,FALSE)</f>
        <v>تم استخدام تقدير محسن</v>
      </c>
      <c r="BV28" s="29"/>
      <c r="BW28" s="29"/>
      <c r="BX28" s="29"/>
      <c r="BY28" s="29" t="s">
        <v>147</v>
      </c>
      <c r="BZ28" s="29"/>
      <c r="CA28" s="54"/>
      <c r="CB28" s="9"/>
      <c r="CC28" s="9"/>
      <c r="CD28" s="74"/>
      <c r="CE28" s="10" t="str">
        <f>HLOOKUP(Introduction!$G$4,nametranslations,113,FALSE)</f>
        <v>تم استخدام تقدير محسن</v>
      </c>
      <c r="CF28" s="29" t="s">
        <v>147</v>
      </c>
      <c r="CG28" s="29"/>
      <c r="CH28" s="29"/>
      <c r="CI28" s="29"/>
      <c r="CJ28" s="29" t="s">
        <v>147</v>
      </c>
      <c r="CK28" s="54"/>
      <c r="CL28" s="9"/>
      <c r="CM28" s="9"/>
      <c r="CN28" s="74"/>
      <c r="CO28" s="10" t="str">
        <f>HLOOKUP(Introduction!$G$4,nametranslations,113,FALSE)</f>
        <v>تم استخدام تقدير محسن</v>
      </c>
      <c r="CP28" s="29" t="s">
        <v>172</v>
      </c>
      <c r="CQ28" s="29"/>
      <c r="CR28" s="29"/>
      <c r="CS28" s="29"/>
      <c r="CT28" s="29" t="s">
        <v>172</v>
      </c>
      <c r="CU28" s="54" t="s">
        <v>147</v>
      </c>
      <c r="CV28" s="9"/>
      <c r="CW28" s="9"/>
      <c r="CX28" s="74"/>
      <c r="CY28" s="10" t="str">
        <f>HLOOKUP(Introduction!$G$4,nametranslations,113,FALSE)</f>
        <v>تم استخدام تقدير محسن</v>
      </c>
      <c r="CZ28" s="29" t="s">
        <v>172</v>
      </c>
      <c r="DA28" s="29"/>
      <c r="DB28" s="29"/>
      <c r="DC28" s="29"/>
      <c r="DD28" s="29" t="s">
        <v>172</v>
      </c>
      <c r="DE28" s="54" t="s">
        <v>147</v>
      </c>
      <c r="DF28" s="9"/>
      <c r="DG28" s="9"/>
      <c r="DH28" s="74"/>
      <c r="DI28" s="10" t="str">
        <f>HLOOKUP(Introduction!$G$4,nametranslations,113,FALSE)</f>
        <v>تم استخدام تقدير محسن</v>
      </c>
      <c r="DJ28" s="29" t="s">
        <v>172</v>
      </c>
      <c r="DK28" s="29"/>
      <c r="DL28" s="29"/>
      <c r="DM28" s="29"/>
      <c r="DN28" s="29"/>
      <c r="DO28" s="54" t="s">
        <v>147</v>
      </c>
      <c r="DP28" s="9"/>
      <c r="DQ28" s="9"/>
      <c r="DR28" s="74"/>
      <c r="DS28" s="10" t="str">
        <f>HLOOKUP(Introduction!$G$4,nametranslations,113,FALSE)</f>
        <v>تم استخدام تقدير محسن</v>
      </c>
      <c r="DT28" s="29" t="s">
        <v>147</v>
      </c>
      <c r="DU28" s="29"/>
      <c r="DV28" s="29"/>
      <c r="DW28" s="29"/>
      <c r="DX28" s="29" t="s">
        <v>147</v>
      </c>
      <c r="DY28" s="54" t="s">
        <v>147</v>
      </c>
      <c r="DZ28" s="9"/>
      <c r="EA28" s="9"/>
      <c r="EB28" s="74"/>
      <c r="EC28" s="10" t="str">
        <f>HLOOKUP(Introduction!$G$4,nametranslations,113,FALSE)</f>
        <v>تم استخدام تقدير محسن</v>
      </c>
      <c r="ED28" s="29" t="s">
        <v>147</v>
      </c>
      <c r="EE28" s="29"/>
      <c r="EF28" s="29"/>
      <c r="EG28" s="29"/>
      <c r="EH28" s="29" t="s">
        <v>147</v>
      </c>
      <c r="EI28" s="54" t="s">
        <v>147</v>
      </c>
      <c r="EJ28" s="9"/>
      <c r="EK28" s="9"/>
      <c r="EL28" s="79"/>
      <c r="EV28" s="79"/>
      <c r="FF28" s="79"/>
      <c r="FP28" s="79"/>
      <c r="FZ28" s="79"/>
      <c r="GJ28" s="79"/>
      <c r="GT28" s="79"/>
      <c r="HD28" s="79"/>
      <c r="HN28" s="79"/>
      <c r="HX28" s="79"/>
      <c r="IH28" s="79"/>
      <c r="IR28" s="79"/>
      <c r="JB28" s="79"/>
    </row>
    <row r="29" spans="1:262" ht="15.75" customHeight="1" x14ac:dyDescent="0.3">
      <c r="A29" s="182" t="str">
        <f ca="1">IF(ISBLANK('Data Summary'!A31),"",'Data Summary'!A31)</f>
        <v/>
      </c>
      <c r="B29" s="74"/>
      <c r="C29" s="10" t="str">
        <f>HLOOKUP(Introduction!$G$4,nametranslations,114,FALSE)</f>
        <v>تم استخدام التقدير الأساسي</v>
      </c>
      <c r="D29" s="29"/>
      <c r="E29" s="29"/>
      <c r="F29" s="29"/>
      <c r="G29" s="29"/>
      <c r="H29" s="29"/>
      <c r="I29" s="54"/>
      <c r="J29" s="9"/>
      <c r="K29" s="9"/>
      <c r="L29" s="74"/>
      <c r="M29" s="10" t="str">
        <f>HLOOKUP(Introduction!$G$4,nametranslations,114,FALSE)</f>
        <v>تم استخدام التقدير الأساسي</v>
      </c>
      <c r="N29" s="29"/>
      <c r="O29" s="29"/>
      <c r="P29" s="29"/>
      <c r="Q29" s="29"/>
      <c r="R29" s="29"/>
      <c r="S29" s="54" t="s">
        <v>147</v>
      </c>
      <c r="T29" s="9"/>
      <c r="U29" s="9"/>
      <c r="V29" s="74"/>
      <c r="W29" s="10" t="str">
        <f>HLOOKUP(Introduction!$G$4,nametranslations,114,FALSE)</f>
        <v>تم استخدام التقدير الأساسي</v>
      </c>
      <c r="X29" s="29"/>
      <c r="Y29" s="29"/>
      <c r="Z29" s="29"/>
      <c r="AA29" s="29"/>
      <c r="AB29" s="29"/>
      <c r="AC29" s="54" t="s">
        <v>147</v>
      </c>
      <c r="AD29" s="9"/>
      <c r="AE29" s="9"/>
      <c r="AF29" s="74"/>
      <c r="AG29" s="10" t="str">
        <f>HLOOKUP(Introduction!$G$4,nametranslations,114,FALSE)</f>
        <v>تم استخدام التقدير الأساسي</v>
      </c>
      <c r="AH29" s="29"/>
      <c r="AI29" s="29"/>
      <c r="AJ29" s="29"/>
      <c r="AK29" s="29"/>
      <c r="AL29" s="29"/>
      <c r="AM29" s="54"/>
      <c r="AN29" s="9"/>
      <c r="AO29" s="9"/>
      <c r="AP29" s="74"/>
      <c r="AQ29" s="10" t="str">
        <f>HLOOKUP(Introduction!$G$4,nametranslations,114,FALSE)</f>
        <v>تم استخدام التقدير الأساسي</v>
      </c>
      <c r="AR29" s="29"/>
      <c r="AS29" s="29"/>
      <c r="AT29" s="29"/>
      <c r="AU29" s="29"/>
      <c r="AV29" s="29"/>
      <c r="AW29" s="54" t="s">
        <v>147</v>
      </c>
      <c r="AX29" s="9"/>
      <c r="AY29" s="9"/>
      <c r="AZ29" s="74"/>
      <c r="BA29" s="10" t="str">
        <f>HLOOKUP(Introduction!$G$4,nametranslations,114,FALSE)</f>
        <v>تم استخدام التقدير الأساسي</v>
      </c>
      <c r="BB29" s="29"/>
      <c r="BC29" s="29"/>
      <c r="BD29" s="29"/>
      <c r="BE29" s="29"/>
      <c r="BF29" s="29"/>
      <c r="BG29" s="54"/>
      <c r="BH29" s="9"/>
      <c r="BI29" s="9"/>
      <c r="BJ29" s="74"/>
      <c r="BK29" s="10" t="str">
        <f>HLOOKUP(Introduction!$G$4,nametranslations,114,FALSE)</f>
        <v>تم استخدام التقدير الأساسي</v>
      </c>
      <c r="BL29" s="29" t="s">
        <v>147</v>
      </c>
      <c r="BM29" s="29"/>
      <c r="BN29" s="29"/>
      <c r="BO29" s="29"/>
      <c r="BP29" s="29" t="s">
        <v>147</v>
      </c>
      <c r="BQ29" s="54"/>
      <c r="BR29" s="9"/>
      <c r="BS29" s="9"/>
      <c r="BT29" s="74"/>
      <c r="BU29" s="10" t="str">
        <f>HLOOKUP(Introduction!$G$4,nametranslations,114,FALSE)</f>
        <v>تم استخدام التقدير الأساسي</v>
      </c>
      <c r="BV29" s="29"/>
      <c r="BW29" s="29"/>
      <c r="BX29" s="29"/>
      <c r="BY29" s="29"/>
      <c r="BZ29" s="29"/>
      <c r="CA29" s="54"/>
      <c r="CB29" s="9"/>
      <c r="CC29" s="9"/>
      <c r="CD29" s="74"/>
      <c r="CE29" s="10" t="str">
        <f>HLOOKUP(Introduction!$G$4,nametranslations,114,FALSE)</f>
        <v>تم استخدام التقدير الأساسي</v>
      </c>
      <c r="CF29" s="29"/>
      <c r="CG29" s="29"/>
      <c r="CH29" s="29"/>
      <c r="CI29" s="29"/>
      <c r="CJ29" s="29"/>
      <c r="CK29" s="54"/>
      <c r="CL29" s="9"/>
      <c r="CM29" s="9"/>
      <c r="CN29" s="74"/>
      <c r="CO29" s="10" t="str">
        <f>HLOOKUP(Introduction!$G$4,nametranslations,114,FALSE)</f>
        <v>تم استخدام التقدير الأساسي</v>
      </c>
      <c r="CP29" s="29"/>
      <c r="CQ29" s="29"/>
      <c r="CR29" s="29"/>
      <c r="CS29" s="29"/>
      <c r="CT29" s="29"/>
      <c r="CU29" s="54"/>
      <c r="CV29" s="9"/>
      <c r="CW29" s="9"/>
      <c r="CX29" s="74"/>
      <c r="CY29" s="10" t="str">
        <f>HLOOKUP(Introduction!$G$4,nametranslations,114,FALSE)</f>
        <v>تم استخدام التقدير الأساسي</v>
      </c>
      <c r="CZ29" s="29"/>
      <c r="DA29" s="29"/>
      <c r="DB29" s="29"/>
      <c r="DC29" s="29"/>
      <c r="DD29" s="29"/>
      <c r="DE29" s="54"/>
      <c r="DF29" s="9"/>
      <c r="DG29" s="9"/>
      <c r="DH29" s="74"/>
      <c r="DI29" s="10" t="str">
        <f>HLOOKUP(Introduction!$G$4,nametranslations,114,FALSE)</f>
        <v>تم استخدام التقدير الأساسي</v>
      </c>
      <c r="DJ29" s="29"/>
      <c r="DK29" s="29"/>
      <c r="DL29" s="29"/>
      <c r="DM29" s="29"/>
      <c r="DN29" s="29"/>
      <c r="DO29" s="54"/>
      <c r="DP29" s="9"/>
      <c r="DQ29" s="9"/>
      <c r="DR29" s="74"/>
      <c r="DS29" s="10" t="str">
        <f>HLOOKUP(Introduction!$G$4,nametranslations,114,FALSE)</f>
        <v>تم استخدام التقدير الأساسي</v>
      </c>
      <c r="DT29" s="29"/>
      <c r="DU29" s="29"/>
      <c r="DV29" s="29"/>
      <c r="DW29" s="29"/>
      <c r="DX29" s="29"/>
      <c r="DY29" s="54" t="s">
        <v>147</v>
      </c>
      <c r="DZ29" s="9"/>
      <c r="EA29" s="9"/>
      <c r="EB29" s="74"/>
      <c r="EC29" s="10" t="str">
        <f>HLOOKUP(Introduction!$G$4,nametranslations,114,FALSE)</f>
        <v>تم استخدام التقدير الأساسي</v>
      </c>
      <c r="ED29" s="29"/>
      <c r="EE29" s="29"/>
      <c r="EF29" s="29"/>
      <c r="EG29" s="29"/>
      <c r="EH29" s="29"/>
      <c r="EI29" s="54" t="s">
        <v>147</v>
      </c>
      <c r="EJ29" s="9"/>
      <c r="EK29" s="9"/>
    </row>
    <row r="30" spans="1:262" ht="15.75" customHeight="1" x14ac:dyDescent="0.3">
      <c r="A30" s="182" t="str">
        <f ca="1">IF(ISBLANK('Data Summary'!A32),"",'Data Summary'!A32)</f>
        <v/>
      </c>
      <c r="B30" s="75"/>
      <c r="C30" s="10" t="str">
        <f>HLOOKUP(Introduction!$G$4,nametranslations,115,FALSE)</f>
        <v>إجمالي عدد المدارس</v>
      </c>
      <c r="D30" s="37"/>
      <c r="E30" s="37"/>
      <c r="F30" s="37"/>
      <c r="G30" s="38"/>
      <c r="H30" s="39">
        <v>4523</v>
      </c>
      <c r="I30" s="40">
        <v>1386</v>
      </c>
      <c r="J30" s="9"/>
      <c r="K30" s="9"/>
      <c r="L30" s="75"/>
      <c r="M30" s="10" t="str">
        <f>HLOOKUP(Introduction!$G$4,nametranslations,115,FALSE)</f>
        <v>إجمالي عدد المدارس</v>
      </c>
      <c r="N30" s="37"/>
      <c r="O30" s="37"/>
      <c r="P30" s="37"/>
      <c r="Q30" s="38"/>
      <c r="R30" s="39"/>
      <c r="S30" s="40"/>
      <c r="T30" s="9"/>
      <c r="U30" s="9"/>
      <c r="V30" s="75"/>
      <c r="W30" s="10" t="str">
        <f>HLOOKUP(Introduction!$G$4,nametranslations,115,FALSE)</f>
        <v>إجمالي عدد المدارس</v>
      </c>
      <c r="X30" s="37"/>
      <c r="Y30" s="37"/>
      <c r="Z30" s="37"/>
      <c r="AA30" s="38"/>
      <c r="AB30" s="39"/>
      <c r="AC30" s="40"/>
      <c r="AD30" s="9"/>
      <c r="AE30" s="9"/>
      <c r="AF30" s="75"/>
      <c r="AG30" s="10" t="str">
        <f>HLOOKUP(Introduction!$G$4,nametranslations,115,FALSE)</f>
        <v>إجمالي عدد المدارس</v>
      </c>
      <c r="AH30" s="37"/>
      <c r="AI30" s="37"/>
      <c r="AJ30" s="37"/>
      <c r="AK30" s="38"/>
      <c r="AL30" s="39">
        <v>4565</v>
      </c>
      <c r="AM30" s="40"/>
      <c r="AN30" s="9"/>
      <c r="AO30" s="9"/>
      <c r="AP30" s="75"/>
      <c r="AQ30" s="10" t="str">
        <f>HLOOKUP(Introduction!$G$4,nametranslations,115,FALSE)</f>
        <v>إجمالي عدد المدارس</v>
      </c>
      <c r="AR30" s="37"/>
      <c r="AS30" s="37"/>
      <c r="AT30" s="37"/>
      <c r="AU30" s="38"/>
      <c r="AV30" s="39"/>
      <c r="AW30" s="40"/>
      <c r="AX30" s="9"/>
      <c r="AY30" s="9"/>
      <c r="AZ30" s="75"/>
      <c r="BA30" s="10" t="str">
        <f>HLOOKUP(Introduction!$G$4,nametranslations,115,FALSE)</f>
        <v>إجمالي عدد المدارس</v>
      </c>
      <c r="BB30" s="37"/>
      <c r="BC30" s="37"/>
      <c r="BD30" s="37"/>
      <c r="BE30" s="38"/>
      <c r="BF30" s="39">
        <v>4545</v>
      </c>
      <c r="BG30" s="40"/>
      <c r="BH30" s="9"/>
      <c r="BI30" s="9"/>
      <c r="BJ30" s="75"/>
      <c r="BK30" s="10" t="str">
        <f>HLOOKUP(Introduction!$G$4,nametranslations,115,FALSE)</f>
        <v>إجمالي عدد المدارس</v>
      </c>
      <c r="BL30" s="37"/>
      <c r="BM30" s="37"/>
      <c r="BN30" s="37"/>
      <c r="BO30" s="38"/>
      <c r="BP30" s="39"/>
      <c r="BQ30" s="40"/>
      <c r="BR30" s="9"/>
      <c r="BS30" s="9"/>
      <c r="BT30" s="75"/>
      <c r="BU30" s="10" t="str">
        <f>HLOOKUP(Introduction!$G$4,nametranslations,115,FALSE)</f>
        <v>إجمالي عدد المدارس</v>
      </c>
      <c r="BV30" s="37"/>
      <c r="BW30" s="37"/>
      <c r="BX30" s="37"/>
      <c r="BY30" s="38">
        <v>2683</v>
      </c>
      <c r="BZ30" s="39"/>
      <c r="CA30" s="40"/>
      <c r="CB30" s="9"/>
      <c r="CC30" s="9"/>
      <c r="CD30" s="75"/>
      <c r="CE30" s="10" t="str">
        <f>HLOOKUP(Introduction!$G$4,nametranslations,115,FALSE)</f>
        <v>إجمالي عدد المدارس</v>
      </c>
      <c r="CF30" s="37"/>
      <c r="CG30" s="37"/>
      <c r="CH30" s="37"/>
      <c r="CI30" s="38"/>
      <c r="CJ30" s="39">
        <v>4568</v>
      </c>
      <c r="CK30" s="40">
        <v>1421</v>
      </c>
      <c r="CL30" s="9"/>
      <c r="CM30" s="9"/>
      <c r="CN30" s="75"/>
      <c r="CO30" s="10" t="str">
        <f>HLOOKUP(Introduction!$G$4,nametranslations,115,FALSE)</f>
        <v>إجمالي عدد المدارس</v>
      </c>
      <c r="CP30" s="37"/>
      <c r="CQ30" s="37"/>
      <c r="CR30" s="37"/>
      <c r="CS30" s="38"/>
      <c r="CT30" s="39"/>
      <c r="CU30" s="40"/>
      <c r="CV30" s="9"/>
      <c r="CW30" s="9"/>
      <c r="CX30" s="75"/>
      <c r="CY30" s="10" t="str">
        <f>HLOOKUP(Introduction!$G$4,nametranslations,115,FALSE)</f>
        <v>إجمالي عدد المدارس</v>
      </c>
      <c r="CZ30" s="37"/>
      <c r="DA30" s="37"/>
      <c r="DB30" s="37"/>
      <c r="DC30" s="38"/>
      <c r="DD30" s="39"/>
      <c r="DE30" s="40"/>
      <c r="DF30" s="9"/>
      <c r="DG30" s="9"/>
      <c r="DH30" s="75"/>
      <c r="DI30" s="10" t="str">
        <f>HLOOKUP(Introduction!$G$4,nametranslations,115,FALSE)</f>
        <v>إجمالي عدد المدارس</v>
      </c>
      <c r="DJ30" s="37"/>
      <c r="DK30" s="37"/>
      <c r="DL30" s="37"/>
      <c r="DM30" s="38"/>
      <c r="DN30" s="39"/>
      <c r="DO30" s="40"/>
      <c r="DP30" s="9"/>
      <c r="DQ30" s="9"/>
      <c r="DR30" s="75"/>
      <c r="DS30" s="10" t="str">
        <f>HLOOKUP(Introduction!$G$4,nametranslations,115,FALSE)</f>
        <v>إجمالي عدد المدارس</v>
      </c>
      <c r="DT30" s="37"/>
      <c r="DU30" s="37"/>
      <c r="DV30" s="37"/>
      <c r="DW30" s="38"/>
      <c r="DX30" s="39"/>
      <c r="DY30" s="40"/>
      <c r="DZ30" s="9"/>
      <c r="EA30" s="9"/>
      <c r="EB30" s="75"/>
      <c r="EC30" s="10" t="str">
        <f>HLOOKUP(Introduction!$G$4,nametranslations,115,FALSE)</f>
        <v>إجمالي عدد المدارس</v>
      </c>
      <c r="ED30" s="37"/>
      <c r="EE30" s="37"/>
      <c r="EF30" s="37"/>
      <c r="EG30" s="38"/>
      <c r="EH30" s="39"/>
      <c r="EI30" s="40"/>
      <c r="EJ30" s="9"/>
      <c r="EK30" s="9"/>
    </row>
    <row r="31" spans="1:262" ht="16.2" thickBot="1" x14ac:dyDescent="0.35">
      <c r="A31" s="182" t="str">
        <f ca="1">IF(ISBLANK('Data Summary'!A33),"",'Data Summary'!A33)</f>
        <v/>
      </c>
      <c r="B31" s="76"/>
      <c r="C31" s="41" t="str">
        <f>HLOOKUP(Introduction!$G$4,nametranslations,116,FALSE)</f>
        <v>عدد الذين شملهم الاستطلاع</v>
      </c>
      <c r="D31" s="42"/>
      <c r="E31" s="42"/>
      <c r="F31" s="42"/>
      <c r="G31" s="42"/>
      <c r="H31" s="42">
        <v>4523</v>
      </c>
      <c r="I31" s="43">
        <v>1386</v>
      </c>
      <c r="J31" s="9"/>
      <c r="K31" s="9"/>
      <c r="L31" s="76"/>
      <c r="M31" s="41" t="str">
        <f>HLOOKUP(Introduction!$G$4,nametranslations,116,FALSE)</f>
        <v>عدد الذين شملهم الاستطلاع</v>
      </c>
      <c r="N31" s="42"/>
      <c r="O31" s="42"/>
      <c r="P31" s="42"/>
      <c r="Q31" s="42"/>
      <c r="R31" s="42"/>
      <c r="S31" s="43"/>
      <c r="T31" s="9"/>
      <c r="U31" s="9"/>
      <c r="V31" s="76"/>
      <c r="W31" s="41" t="str">
        <f>HLOOKUP(Introduction!$G$4,nametranslations,116,FALSE)</f>
        <v>عدد الذين شملهم الاستطلاع</v>
      </c>
      <c r="X31" s="42"/>
      <c r="Y31" s="42"/>
      <c r="Z31" s="42"/>
      <c r="AA31" s="42"/>
      <c r="AB31" s="42"/>
      <c r="AC31" s="43"/>
      <c r="AD31" s="9"/>
      <c r="AE31" s="9"/>
      <c r="AF31" s="76"/>
      <c r="AG31" s="41" t="str">
        <f>HLOOKUP(Introduction!$G$4,nametranslations,116,FALSE)</f>
        <v>عدد الذين شملهم الاستطلاع</v>
      </c>
      <c r="AH31" s="42"/>
      <c r="AI31" s="42"/>
      <c r="AJ31" s="42"/>
      <c r="AK31" s="42"/>
      <c r="AL31" s="42">
        <v>4565</v>
      </c>
      <c r="AM31" s="43"/>
      <c r="AN31" s="9"/>
      <c r="AO31" s="9"/>
      <c r="AP31" s="76"/>
      <c r="AQ31" s="41" t="str">
        <f>HLOOKUP(Introduction!$G$4,nametranslations,116,FALSE)</f>
        <v>عدد الذين شملهم الاستطلاع</v>
      </c>
      <c r="AR31" s="42"/>
      <c r="AS31" s="42"/>
      <c r="AT31" s="42"/>
      <c r="AU31" s="42"/>
      <c r="AV31" s="42"/>
      <c r="AW31" s="43"/>
      <c r="AX31" s="9"/>
      <c r="AY31" s="9"/>
      <c r="AZ31" s="76"/>
      <c r="BA31" s="41" t="str">
        <f>HLOOKUP(Introduction!$G$4,nametranslations,116,FALSE)</f>
        <v>عدد الذين شملهم الاستطلاع</v>
      </c>
      <c r="BB31" s="42"/>
      <c r="BC31" s="42">
        <v>1653</v>
      </c>
      <c r="BD31" s="42">
        <v>2355</v>
      </c>
      <c r="BE31" s="42"/>
      <c r="BF31" s="42">
        <v>4012</v>
      </c>
      <c r="BG31" s="43"/>
      <c r="BH31" s="9"/>
      <c r="BI31" s="9"/>
      <c r="BJ31" s="76"/>
      <c r="BK31" s="41" t="str">
        <f>HLOOKUP(Introduction!$G$4,nametranslations,116,FALSE)</f>
        <v>عدد الذين شملهم الاستطلاع</v>
      </c>
      <c r="BL31" s="42"/>
      <c r="BM31" s="42"/>
      <c r="BN31" s="42"/>
      <c r="BO31" s="42"/>
      <c r="BP31" s="42"/>
      <c r="BQ31" s="43"/>
      <c r="BR31" s="9"/>
      <c r="BS31" s="9"/>
      <c r="BT31" s="76"/>
      <c r="BU31" s="41" t="str">
        <f>HLOOKUP(Introduction!$G$4,nametranslations,116,FALSE)</f>
        <v>عدد الذين شملهم الاستطلاع</v>
      </c>
      <c r="BV31" s="42"/>
      <c r="BW31" s="42"/>
      <c r="BX31" s="42"/>
      <c r="BY31" s="42">
        <v>2683</v>
      </c>
      <c r="BZ31" s="42"/>
      <c r="CA31" s="43"/>
      <c r="CB31" s="9"/>
      <c r="CC31" s="9"/>
      <c r="CD31" s="76"/>
      <c r="CE31" s="41" t="str">
        <f>HLOOKUP(Introduction!$G$4,nametranslations,116,FALSE)</f>
        <v>عدد الذين شملهم الاستطلاع</v>
      </c>
      <c r="CF31" s="42"/>
      <c r="CG31" s="42"/>
      <c r="CH31" s="42"/>
      <c r="CI31" s="42"/>
      <c r="CJ31" s="42">
        <v>4568</v>
      </c>
      <c r="CK31" s="43"/>
      <c r="CL31" s="9"/>
      <c r="CM31" s="9"/>
      <c r="CN31" s="76"/>
      <c r="CO31" s="41" t="str">
        <f>HLOOKUP(Introduction!$G$4,nametranslations,116,FALSE)</f>
        <v>عدد الذين شملهم الاستطلاع</v>
      </c>
      <c r="CP31" s="42"/>
      <c r="CQ31" s="42"/>
      <c r="CR31" s="42"/>
      <c r="CS31" s="42"/>
      <c r="CT31" s="42"/>
      <c r="CU31" s="43"/>
      <c r="CV31" s="9"/>
      <c r="CW31" s="9"/>
      <c r="CX31" s="76"/>
      <c r="CY31" s="41" t="str">
        <f>HLOOKUP(Introduction!$G$4,nametranslations,116,FALSE)</f>
        <v>عدد الذين شملهم الاستطلاع</v>
      </c>
      <c r="CZ31" s="42"/>
      <c r="DA31" s="42"/>
      <c r="DB31" s="42"/>
      <c r="DC31" s="42"/>
      <c r="DD31" s="42"/>
      <c r="DE31" s="43"/>
      <c r="DF31" s="9"/>
      <c r="DG31" s="9"/>
      <c r="DH31" s="76"/>
      <c r="DI31" s="41" t="str">
        <f>HLOOKUP(Introduction!$G$4,nametranslations,116,FALSE)</f>
        <v>عدد الذين شملهم الاستطلاع</v>
      </c>
      <c r="DJ31" s="42"/>
      <c r="DK31" s="42"/>
      <c r="DL31" s="42"/>
      <c r="DM31" s="42"/>
      <c r="DN31" s="42"/>
      <c r="DO31" s="43"/>
      <c r="DP31" s="9"/>
      <c r="DQ31" s="9"/>
      <c r="DR31" s="76"/>
      <c r="DS31" s="41" t="str">
        <f>HLOOKUP(Introduction!$G$4,nametranslations,116,FALSE)</f>
        <v>عدد الذين شملهم الاستطلاع</v>
      </c>
      <c r="DT31" s="42"/>
      <c r="DU31" s="42"/>
      <c r="DV31" s="42"/>
      <c r="DW31" s="42"/>
      <c r="DX31" s="42"/>
      <c r="DY31" s="43"/>
      <c r="DZ31" s="9"/>
      <c r="EA31" s="9"/>
      <c r="EB31" s="76"/>
      <c r="EC31" s="41" t="str">
        <f>HLOOKUP(Introduction!$G$4,nametranslations,116,FALSE)</f>
        <v>عدد الذين شملهم الاستطلاع</v>
      </c>
      <c r="ED31" s="42"/>
      <c r="EE31" s="42"/>
      <c r="EF31" s="42"/>
      <c r="EG31" s="42"/>
      <c r="EH31" s="42"/>
      <c r="EI31" s="43"/>
      <c r="EJ31" s="9"/>
      <c r="EK31" s="9"/>
    </row>
    <row r="32" spans="1:262" x14ac:dyDescent="0.3">
      <c r="A32" s="182" t="str">
        <f ca="1">IF(ISBLANK('Data Summary'!A34),"",'Data Summary'!A34)</f>
        <v/>
      </c>
    </row>
    <row r="33" spans="1:1" x14ac:dyDescent="0.3">
      <c r="A33" s="182" t="str">
        <f ca="1">IF(ISBLANK('Data Summary'!A35),"",'Data Summary'!A35)</f>
        <v/>
      </c>
    </row>
    <row r="34" spans="1:1" x14ac:dyDescent="0.3">
      <c r="A34" s="182" t="str">
        <f ca="1">IF(ISBLANK('Data Summary'!A36),"",'Data Summary'!A36)</f>
        <v/>
      </c>
    </row>
    <row r="35" spans="1:1" x14ac:dyDescent="0.3">
      <c r="A35" s="182" t="str">
        <f ca="1">IF(ISBLANK('Data Summary'!A37),"",'Data Summary'!A37)</f>
        <v/>
      </c>
    </row>
    <row r="36" spans="1:1" x14ac:dyDescent="0.3">
      <c r="A36" s="182" t="str">
        <f ca="1">IF(ISBLANK('Data Summary'!A38),"",'Data Summary'!A38)</f>
        <v/>
      </c>
    </row>
    <row r="37" spans="1:1" x14ac:dyDescent="0.3">
      <c r="A37" s="182" t="str">
        <f ca="1">IF(ISBLANK('Data Summary'!A39),"",'Data Summary'!A39)</f>
        <v/>
      </c>
    </row>
    <row r="38" spans="1:1" x14ac:dyDescent="0.3">
      <c r="A38" s="182" t="str">
        <f ca="1">IF(ISBLANK('Data Summary'!A40),"",'Data Summary'!A40)</f>
        <v/>
      </c>
    </row>
    <row r="39" spans="1:1" x14ac:dyDescent="0.3">
      <c r="A39" s="182" t="str">
        <f ca="1">IF(ISBLANK('Data Summary'!A41),"",'Data Summary'!A41)</f>
        <v/>
      </c>
    </row>
    <row r="40" spans="1:1" x14ac:dyDescent="0.3">
      <c r="A40" s="182" t="str">
        <f ca="1">IF(ISBLANK('Data Summary'!A42),"",'Data Summary'!A42)</f>
        <v/>
      </c>
    </row>
    <row r="41" spans="1:1" x14ac:dyDescent="0.3">
      <c r="A41" s="182" t="str">
        <f ca="1">IF(ISBLANK('Data Summary'!A43),"",'Data Summary'!A43)</f>
        <v/>
      </c>
    </row>
    <row r="42" spans="1:1" x14ac:dyDescent="0.3">
      <c r="A42" s="182" t="str">
        <f ca="1">IF(ISBLANK('Data Summary'!A44),"",'Data Summary'!A44)</f>
        <v/>
      </c>
    </row>
    <row r="43" spans="1:1" x14ac:dyDescent="0.3">
      <c r="A43" s="182" t="str">
        <f ca="1">IF(ISBLANK('Data Summary'!A45),"",'Data Summary'!A45)</f>
        <v/>
      </c>
    </row>
    <row r="44" spans="1:1" x14ac:dyDescent="0.3">
      <c r="A44" s="182" t="str">
        <f ca="1">IF(ISBLANK('Data Summary'!A46),"",'Data Summary'!A46)</f>
        <v/>
      </c>
    </row>
    <row r="45" spans="1:1" x14ac:dyDescent="0.3">
      <c r="A45" s="182" t="str">
        <f ca="1">IF(ISBLANK('Data Summary'!A47),"",'Data Summary'!A47)</f>
        <v/>
      </c>
    </row>
    <row r="46" spans="1:1" x14ac:dyDescent="0.3">
      <c r="A46" s="182" t="str">
        <f ca="1">IF(ISBLANK('Data Summary'!A48),"",'Data Summary'!A48)</f>
        <v/>
      </c>
    </row>
    <row r="47" spans="1:1" x14ac:dyDescent="0.3">
      <c r="A47" s="182" t="str">
        <f ca="1">IF(ISBLANK('Data Summary'!A49),"",'Data Summary'!A49)</f>
        <v/>
      </c>
    </row>
    <row r="48" spans="1: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sheetData>
  <mergeCells count="15">
    <mergeCell ref="EC26:EI26"/>
    <mergeCell ref="DS26:DY26"/>
    <mergeCell ref="A2:A3"/>
    <mergeCell ref="DI26:DO26"/>
    <mergeCell ref="CY26:DE26"/>
    <mergeCell ref="CO26:CU26"/>
    <mergeCell ref="CE26:CK26"/>
    <mergeCell ref="C26:I26"/>
    <mergeCell ref="W26:AC26"/>
    <mergeCell ref="AQ26:AW26"/>
    <mergeCell ref="BK26:BQ26"/>
    <mergeCell ref="M26:S26"/>
    <mergeCell ref="AG26:AM26"/>
    <mergeCell ref="BA26:BG26"/>
    <mergeCell ref="BU26:CA26"/>
  </mergeCells>
  <hyperlinks>
    <hyperlink ref="A4" location="myrangeW0" display="myrangeW0" xr:uid="{6769D009-082C-46A8-BE5D-418D33A4B18D}"/>
    <hyperlink ref="A5" location="myrangeW1" display="myrangeW1" xr:uid="{AA04256B-AF04-44D1-A755-B9DD8538392F}"/>
    <hyperlink ref="A6" location="myrangeW2" display="myrangeW2" xr:uid="{7BBC0E93-E636-4299-B652-0B04ED46FFB7}"/>
    <hyperlink ref="A7" location="myrangeW3" display="myrangeW3" xr:uid="{942FD0D2-2983-45D5-9BB4-D4CF46DCD4F8}"/>
    <hyperlink ref="A8" location="myrangeW4" display="myrangeW4" xr:uid="{2522DC7E-DB85-4867-B48F-6C35CF62D2B0}"/>
    <hyperlink ref="A9" location="myrangeW5" display="myrangeW5" xr:uid="{A1337852-8A42-4BEE-9B14-1E6FA544379E}"/>
    <hyperlink ref="A10" location="myrangeW6" display="myrangeW6" xr:uid="{5F727435-ACB4-4278-85C8-F82AFCC23B6E}"/>
    <hyperlink ref="A11" location="myrangeW7" display="myrangeW7" xr:uid="{A5F876EC-7635-42B2-A8BC-2DACF550CA6E}"/>
    <hyperlink ref="A12" location="myrangeW8" display="myrangeW8" xr:uid="{92B1B118-6D66-4B3D-A8B6-3378A4230F20}"/>
    <hyperlink ref="A13" location="myrangeW9" display="myrangeW9" xr:uid="{84AED2F6-CC53-419A-8736-504B51662665}"/>
    <hyperlink ref="A14" location="myrangeW10" display="myrangeW10" xr:uid="{333C0C61-D05E-44F9-8591-2DDE56DEDF04}"/>
    <hyperlink ref="A15" location="myrangeW11" display="myrangeW11" xr:uid="{D0EA4860-A230-4C69-AD9C-1E641990C65B}"/>
    <hyperlink ref="A16" location="myrangeW12" display="myrangeW12" xr:uid="{BD09D5BA-0955-4DC1-B816-0580216AB9D4}"/>
    <hyperlink ref="A17" location="myrangeW13" display="myrangeW13" xr:uid="{68EFAAA5-E036-4DAE-85A9-9C5B1E94D1D2}"/>
    <hyperlink ref="A18" location="myrangeW14" display="myrangeW14" xr:uid="{AA8C9DFB-8807-4FE1-8A01-B91D52301A89}"/>
    <hyperlink ref="A19" location="myrangeW15" display="myrangeW15" xr:uid="{FB7A245C-4691-4711-8CC0-84DFCFE477A6}"/>
    <hyperlink ref="A20" location="myrangeW16" display="myrangeW16" xr:uid="{2E03204D-7392-4ADC-A64B-2E30E6832966}"/>
    <hyperlink ref="A21" location="myrangeW17" display="myrangeW17" xr:uid="{019D0B88-6130-4491-B5AE-1D53B01A8FBD}"/>
    <hyperlink ref="A22" location="myrangeW18" display="myrangeW18" xr:uid="{FF698A25-900F-4E81-A453-A001D637F60D}"/>
    <hyperlink ref="A23" location="myrangeW19" display="myrangeW19" xr:uid="{35279B13-797A-4CDD-BEA6-813974509BCB}"/>
    <hyperlink ref="A24" location="myrangeW20" display="myrangeW20" xr:uid="{7638EF1B-3125-4861-8840-EF30F5237505}"/>
    <hyperlink ref="A25" location="myrangeW21" display="myrangeW21" xr:uid="{47B545EE-3838-4D29-B622-8EB4819D4511}"/>
    <hyperlink ref="A26" location="myrangeW22" display="myrangeW22" xr:uid="{4015FF0B-5B9A-4D06-A320-657C282BF5BC}"/>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JB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style="77" customWidth="1"/>
    <col min="74" max="79" width="7.796875" customWidth="1"/>
    <col min="80" max="81" width="1.09765625" customWidth="1"/>
    <col min="82" max="82" width="24.59765625" style="77" customWidth="1"/>
    <col min="83" max="83" width="29.69921875" style="77"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 min="242" max="242" width="24.59765625" style="77" customWidth="1"/>
    <col min="243" max="243" width="29.69921875" customWidth="1"/>
    <col min="244" max="249" width="7.796875" customWidth="1"/>
    <col min="250" max="251" width="1.09765625" customWidth="1"/>
    <col min="252" max="252" width="24.59765625" style="77" customWidth="1"/>
    <col min="253" max="253" width="29.69921875" customWidth="1"/>
    <col min="254" max="259" width="7.796875" customWidth="1"/>
    <col min="260" max="261" width="1.09765625" customWidth="1"/>
    <col min="262" max="262" width="24.59765625" style="77" customWidth="1"/>
    <col min="263" max="263" width="29.69921875" customWidth="1"/>
    <col min="264" max="269" width="7.796875" customWidth="1"/>
    <col min="270" max="271" width="1.09765625" customWidth="1"/>
  </cols>
  <sheetData>
    <row r="1" spans="1:262" s="154" customFormat="1" ht="30" customHeight="1" x14ac:dyDescent="0.3">
      <c r="B1" s="607" t="str">
        <f>HLOOKUP(Introduction!$G$4,nametranslations,117,FALSE)</f>
        <v>الصرف الصحي في المدارس</v>
      </c>
      <c r="C1" s="186" t="s">
        <v>238</v>
      </c>
      <c r="D1" s="150" t="str">
        <f>+Introduction!$C$7</f>
        <v>تونس</v>
      </c>
      <c r="E1" s="150"/>
      <c r="F1" s="150"/>
      <c r="G1" s="150"/>
      <c r="H1" s="150"/>
      <c r="I1" s="153"/>
      <c r="J1" s="151"/>
      <c r="K1" s="152"/>
      <c r="L1" s="607" t="str">
        <f>HLOOKUP(Introduction!$G$4,nametranslations,117,FALSE)</f>
        <v>الصرف الصحي في المدارس</v>
      </c>
      <c r="M1" s="186" t="s">
        <v>238</v>
      </c>
      <c r="N1" s="150" t="str">
        <f>+Introduction!$C$7</f>
        <v>تونس</v>
      </c>
      <c r="O1" s="150"/>
      <c r="P1" s="150"/>
      <c r="Q1" s="150"/>
      <c r="R1" s="150"/>
      <c r="S1" s="153"/>
      <c r="T1" s="151"/>
      <c r="U1" s="152"/>
      <c r="V1" s="607" t="str">
        <f>HLOOKUP(Introduction!$G$4,nametranslations,117,FALSE)</f>
        <v>الصرف الصحي في المدارس</v>
      </c>
      <c r="W1" s="186" t="s">
        <v>239</v>
      </c>
      <c r="X1" s="150" t="str">
        <f>+Introduction!$C$7</f>
        <v>تونس</v>
      </c>
      <c r="Y1" s="150"/>
      <c r="Z1" s="150"/>
      <c r="AA1" s="150"/>
      <c r="AB1" s="150"/>
      <c r="AC1" s="153"/>
      <c r="AD1" s="151"/>
      <c r="AE1" s="152"/>
      <c r="AF1" s="607" t="str">
        <f>HLOOKUP(Introduction!$G$4,nametranslations,117,FALSE)</f>
        <v>الصرف الصحي في المدارس</v>
      </c>
      <c r="AG1" s="186" t="s">
        <v>240</v>
      </c>
      <c r="AH1" s="150" t="str">
        <f>+Introduction!$C$7</f>
        <v>تونس</v>
      </c>
      <c r="AI1" s="150"/>
      <c r="AJ1" s="150"/>
      <c r="AK1" s="150"/>
      <c r="AL1" s="150"/>
      <c r="AM1" s="153"/>
      <c r="AN1" s="151"/>
      <c r="AO1" s="152"/>
      <c r="AP1" s="607" t="str">
        <f>HLOOKUP(Introduction!$G$4,nametranslations,117,FALSE)</f>
        <v>الصرف الصحي في المدارس</v>
      </c>
      <c r="AQ1" s="186" t="s">
        <v>240</v>
      </c>
      <c r="AR1" s="150" t="str">
        <f>+Introduction!$C$7</f>
        <v>تونس</v>
      </c>
      <c r="AS1" s="150"/>
      <c r="AT1" s="150"/>
      <c r="AU1" s="150"/>
      <c r="AV1" s="150"/>
      <c r="AW1" s="153"/>
      <c r="AX1" s="151"/>
      <c r="AY1" s="152"/>
      <c r="AZ1" s="607" t="str">
        <f>HLOOKUP(Introduction!$G$4,nametranslations,117,FALSE)</f>
        <v>الصرف الصحي في المدارس</v>
      </c>
      <c r="BA1" s="186" t="s">
        <v>240</v>
      </c>
      <c r="BB1" s="150" t="str">
        <f>+Introduction!$C$7</f>
        <v>تونس</v>
      </c>
      <c r="BC1" s="150"/>
      <c r="BD1" s="150"/>
      <c r="BE1" s="150"/>
      <c r="BF1" s="150"/>
      <c r="BG1" s="153"/>
      <c r="BH1" s="151"/>
      <c r="BI1" s="152"/>
      <c r="BJ1" s="607" t="str">
        <f>HLOOKUP(Introduction!$G$4,nametranslations,117,FALSE)</f>
        <v>الصرف الصحي في المدارس</v>
      </c>
      <c r="BK1" s="186" t="s">
        <v>241</v>
      </c>
      <c r="BL1" s="150" t="str">
        <f>+Introduction!$C$7</f>
        <v>تونس</v>
      </c>
      <c r="BM1" s="150"/>
      <c r="BN1" s="150"/>
      <c r="BO1" s="150"/>
      <c r="BP1" s="150"/>
      <c r="BQ1" s="153"/>
      <c r="BR1" s="151"/>
      <c r="BS1" s="152"/>
      <c r="BT1" s="607" t="str">
        <f>HLOOKUP(Introduction!$G$4,nametranslations,117,FALSE)</f>
        <v>الصرف الصحي في المدارس</v>
      </c>
      <c r="BU1" s="186">
        <v>2016</v>
      </c>
      <c r="BV1" s="150" t="str">
        <f>+Introduction!$C$7</f>
        <v>تونس</v>
      </c>
      <c r="BW1" s="150"/>
      <c r="BX1" s="150"/>
      <c r="BY1" s="150"/>
      <c r="BZ1" s="150"/>
      <c r="CA1" s="153"/>
      <c r="CB1" s="151"/>
      <c r="CC1" s="152"/>
      <c r="CD1" s="607" t="str">
        <f>HLOOKUP(Introduction!$G$4,nametranslations,117,FALSE)</f>
        <v>الصرف الصحي في المدارس</v>
      </c>
      <c r="CE1" s="186" t="s">
        <v>242</v>
      </c>
      <c r="CF1" s="150" t="str">
        <f>+Introduction!$C$7</f>
        <v>تونس</v>
      </c>
      <c r="CG1" s="150"/>
      <c r="CH1" s="150"/>
      <c r="CI1" s="150"/>
      <c r="CJ1" s="150"/>
      <c r="CK1" s="153"/>
      <c r="CL1" s="151"/>
      <c r="CM1" s="152"/>
      <c r="CN1" s="607" t="str">
        <f>HLOOKUP(Introduction!$G$4,nametranslations,117,FALSE)</f>
        <v>الصرف الصحي في المدارس</v>
      </c>
      <c r="CO1" s="186" t="s">
        <v>242</v>
      </c>
      <c r="CP1" s="150" t="str">
        <f>+Introduction!$C$7</f>
        <v>تونس</v>
      </c>
      <c r="CQ1" s="150"/>
      <c r="CR1" s="150"/>
      <c r="CS1" s="150"/>
      <c r="CT1" s="150"/>
      <c r="CU1" s="153"/>
      <c r="CV1" s="151"/>
      <c r="CW1" s="152"/>
      <c r="CX1" s="607" t="str">
        <f>HLOOKUP(Introduction!$G$4,nametranslations,117,FALSE)</f>
        <v>الصرف الصحي في المدارس</v>
      </c>
      <c r="CY1" s="186" t="s">
        <v>243</v>
      </c>
      <c r="CZ1" s="150" t="str">
        <f>+Introduction!$C$7</f>
        <v>تونس</v>
      </c>
      <c r="DA1" s="150"/>
      <c r="DB1" s="150"/>
      <c r="DC1" s="150"/>
      <c r="DD1" s="150"/>
      <c r="DE1" s="153"/>
      <c r="DF1" s="151"/>
      <c r="DG1" s="152"/>
      <c r="DH1" s="607" t="str">
        <f>HLOOKUP(Introduction!$G$4,nametranslations,117,FALSE)</f>
        <v>الصرف الصحي في المدارس</v>
      </c>
      <c r="DI1" s="186">
        <v>2020</v>
      </c>
      <c r="DJ1" s="150" t="str">
        <f>+Introduction!$C$7</f>
        <v>تونس</v>
      </c>
      <c r="DK1" s="150"/>
      <c r="DL1" s="150"/>
      <c r="DM1" s="150"/>
      <c r="DN1" s="150"/>
      <c r="DO1" s="153"/>
      <c r="DP1" s="151"/>
      <c r="DQ1" s="152"/>
      <c r="DR1" s="607" t="str">
        <f>HLOOKUP(Introduction!$G$4,nametranslations,117,FALSE)</f>
        <v>الصرف الصحي في المدارس</v>
      </c>
      <c r="DS1" s="186">
        <v>2021</v>
      </c>
      <c r="DT1" s="150" t="str">
        <f>+Introduction!$C$7</f>
        <v>تونس</v>
      </c>
      <c r="DU1" s="150"/>
      <c r="DV1" s="150"/>
      <c r="DW1" s="150"/>
      <c r="DX1" s="150"/>
      <c r="DY1" s="153"/>
      <c r="DZ1" s="151"/>
      <c r="EA1" s="152"/>
      <c r="EB1" s="607" t="str">
        <f>HLOOKUP(Introduction!$G$4,nametranslations,117,FALSE)</f>
        <v>الصرف الصحي في المدارس</v>
      </c>
      <c r="EC1" s="186">
        <v>2023</v>
      </c>
      <c r="ED1" s="150" t="str">
        <f>+Introduction!$C$7</f>
        <v>تونس</v>
      </c>
      <c r="EE1" s="150"/>
      <c r="EF1" s="150"/>
      <c r="EG1" s="150"/>
      <c r="EH1" s="150"/>
      <c r="EI1" s="153"/>
      <c r="EJ1" s="151"/>
      <c r="EK1" s="152"/>
    </row>
    <row r="2" spans="1:262" s="154" customFormat="1" ht="30" customHeight="1" x14ac:dyDescent="0.3">
      <c r="A2" s="347" t="s">
        <v>272</v>
      </c>
      <c r="B2" s="157" t="s">
        <v>228</v>
      </c>
      <c r="C2" s="138" t="s">
        <v>158</v>
      </c>
      <c r="D2" s="138" t="s">
        <v>165</v>
      </c>
      <c r="E2" s="158"/>
      <c r="F2" s="158"/>
      <c r="G2" s="158"/>
      <c r="H2" s="158"/>
      <c r="I2" s="159"/>
      <c r="J2" s="155" t="s">
        <v>244</v>
      </c>
      <c r="K2" s="176"/>
      <c r="L2" s="157" t="s">
        <v>229</v>
      </c>
      <c r="M2" s="138" t="s">
        <v>154</v>
      </c>
      <c r="N2" s="138" t="s">
        <v>145</v>
      </c>
      <c r="O2" s="158"/>
      <c r="P2" s="158"/>
      <c r="Q2" s="158"/>
      <c r="R2" s="158"/>
      <c r="S2" s="159"/>
      <c r="T2" s="155" t="s">
        <v>244</v>
      </c>
      <c r="U2" s="176"/>
      <c r="V2" s="157" t="s">
        <v>230</v>
      </c>
      <c r="W2" s="138" t="s">
        <v>154</v>
      </c>
      <c r="X2" s="138" t="s">
        <v>145</v>
      </c>
      <c r="Y2" s="158"/>
      <c r="Z2" s="158"/>
      <c r="AA2" s="158"/>
      <c r="AB2" s="158"/>
      <c r="AC2" s="159"/>
      <c r="AD2" s="155" t="s">
        <v>244</v>
      </c>
      <c r="AE2" s="176"/>
      <c r="AF2" s="157" t="s">
        <v>231</v>
      </c>
      <c r="AG2" s="138" t="s">
        <v>158</v>
      </c>
      <c r="AH2" s="138" t="s">
        <v>166</v>
      </c>
      <c r="AI2" s="158"/>
      <c r="AJ2" s="158"/>
      <c r="AK2" s="158"/>
      <c r="AL2" s="158"/>
      <c r="AM2" s="159"/>
      <c r="AN2" s="155" t="s">
        <v>244</v>
      </c>
      <c r="AO2" s="176"/>
      <c r="AP2" s="157" t="s">
        <v>232</v>
      </c>
      <c r="AQ2" s="138" t="s">
        <v>154</v>
      </c>
      <c r="AR2" s="138" t="s">
        <v>145</v>
      </c>
      <c r="AS2" s="158"/>
      <c r="AT2" s="158"/>
      <c r="AU2" s="158"/>
      <c r="AV2" s="158"/>
      <c r="AW2" s="159"/>
      <c r="AX2" s="155" t="s">
        <v>244</v>
      </c>
      <c r="AY2" s="176"/>
      <c r="AZ2" s="157" t="s">
        <v>233</v>
      </c>
      <c r="BA2" s="138" t="s">
        <v>200</v>
      </c>
      <c r="BB2" s="138" t="s">
        <v>199</v>
      </c>
      <c r="BC2" s="158"/>
      <c r="BD2" s="158"/>
      <c r="BE2" s="158"/>
      <c r="BF2" s="158"/>
      <c r="BG2" s="159"/>
      <c r="BH2" s="155" t="s">
        <v>244</v>
      </c>
      <c r="BI2" s="176"/>
      <c r="BJ2" s="157" t="s">
        <v>234</v>
      </c>
      <c r="BK2" s="138" t="s">
        <v>154</v>
      </c>
      <c r="BL2" s="138" t="s">
        <v>145</v>
      </c>
      <c r="BM2" s="158"/>
      <c r="BN2" s="158"/>
      <c r="BO2" s="158"/>
      <c r="BP2" s="158"/>
      <c r="BQ2" s="159"/>
      <c r="BR2" s="155" t="s">
        <v>244</v>
      </c>
      <c r="BS2" s="176"/>
      <c r="BT2" s="157" t="s">
        <v>258</v>
      </c>
      <c r="BU2" s="138" t="s">
        <v>200</v>
      </c>
      <c r="BV2" s="138" t="s">
        <v>259</v>
      </c>
      <c r="BW2" s="158"/>
      <c r="BX2" s="158"/>
      <c r="BY2" s="158"/>
      <c r="BZ2" s="158"/>
      <c r="CA2" s="159"/>
      <c r="CB2" s="155" t="s">
        <v>244</v>
      </c>
      <c r="CC2" s="176"/>
      <c r="CD2" s="157" t="s">
        <v>235</v>
      </c>
      <c r="CE2" s="138" t="s">
        <v>158</v>
      </c>
      <c r="CF2" s="138" t="s">
        <v>220</v>
      </c>
      <c r="CG2" s="158"/>
      <c r="CH2" s="158"/>
      <c r="CI2" s="158"/>
      <c r="CJ2" s="158"/>
      <c r="CK2" s="159"/>
      <c r="CL2" s="155" t="s">
        <v>244</v>
      </c>
      <c r="CM2" s="176"/>
      <c r="CN2" s="157" t="s">
        <v>236</v>
      </c>
      <c r="CO2" s="138" t="s">
        <v>154</v>
      </c>
      <c r="CP2" s="138" t="s">
        <v>145</v>
      </c>
      <c r="CQ2" s="158"/>
      <c r="CR2" s="158"/>
      <c r="CS2" s="158"/>
      <c r="CT2" s="158"/>
      <c r="CU2" s="159"/>
      <c r="CV2" s="155" t="s">
        <v>244</v>
      </c>
      <c r="CW2" s="176"/>
      <c r="CX2" s="157" t="s">
        <v>237</v>
      </c>
      <c r="CY2" s="138" t="s">
        <v>154</v>
      </c>
      <c r="CZ2" s="138" t="s">
        <v>145</v>
      </c>
      <c r="DA2" s="158"/>
      <c r="DB2" s="158"/>
      <c r="DC2" s="158"/>
      <c r="DD2" s="158"/>
      <c r="DE2" s="159"/>
      <c r="DF2" s="155" t="s">
        <v>244</v>
      </c>
      <c r="DG2" s="156"/>
      <c r="DH2" s="157" t="s">
        <v>268</v>
      </c>
      <c r="DI2" s="138" t="s">
        <v>154</v>
      </c>
      <c r="DJ2" s="138" t="s">
        <v>145</v>
      </c>
      <c r="DK2" s="158"/>
      <c r="DL2" s="158"/>
      <c r="DM2" s="158"/>
      <c r="DN2" s="158"/>
      <c r="DO2" s="159"/>
      <c r="DP2" s="155" t="s">
        <v>244</v>
      </c>
      <c r="DQ2" s="156"/>
      <c r="DR2" s="157" t="s">
        <v>273</v>
      </c>
      <c r="DS2" s="138" t="s">
        <v>154</v>
      </c>
      <c r="DT2" s="138" t="s">
        <v>145</v>
      </c>
      <c r="DU2" s="158"/>
      <c r="DV2" s="158"/>
      <c r="DW2" s="158"/>
      <c r="DX2" s="158"/>
      <c r="DY2" s="159"/>
      <c r="DZ2" s="155" t="s">
        <v>244</v>
      </c>
      <c r="EA2" s="156"/>
      <c r="EB2" s="157" t="s">
        <v>291</v>
      </c>
      <c r="EC2" s="138" t="s">
        <v>154</v>
      </c>
      <c r="ED2" s="138" t="s">
        <v>145</v>
      </c>
      <c r="EE2" s="158"/>
      <c r="EF2" s="158"/>
      <c r="EG2" s="158"/>
      <c r="EH2" s="158"/>
      <c r="EI2" s="159"/>
      <c r="EJ2" s="155" t="s">
        <v>244</v>
      </c>
      <c r="EK2" s="156"/>
    </row>
    <row r="3" spans="1:262" s="131" customFormat="1" ht="18" customHeight="1" x14ac:dyDescent="0.3">
      <c r="A3" s="347"/>
      <c r="B3" s="175" t="str">
        <f>HLOOKUP(Introduction!$G$4,nametranslations,152,FALSE)</f>
        <v>تعريف</v>
      </c>
      <c r="C3" s="140" t="str">
        <f>HLOOKUP(Introduction!$G$4,nametranslations,102,FALSE)</f>
        <v>تقديرات (٪)</v>
      </c>
      <c r="D3" s="141" t="str">
        <f>HLOOKUP(Introduction!$G$4,nametranslations,24,FALSE)</f>
        <v>المجموع</v>
      </c>
      <c r="E3" s="142" t="str">
        <f>HLOOKUP(Introduction!$G$4,nametranslations,26,FALSE)</f>
        <v>الحضاري</v>
      </c>
      <c r="F3" s="142" t="str">
        <f>HLOOKUP(Introduction!$G$4,nametranslations,25,FALSE)</f>
        <v>ريفي</v>
      </c>
      <c r="G3" s="142" t="str">
        <f>HLOOKUP(Introduction!$G$4,nametranslations,27,FALSE)</f>
        <v>المرحلة الابتدائية</v>
      </c>
      <c r="H3" s="142" t="str">
        <f>HLOOKUP(Introduction!$G$4,nametranslations,28,FALSE)</f>
        <v>خبرات</v>
      </c>
      <c r="I3" s="143" t="str">
        <f>HLOOKUP(Introduction!$G$4,nametranslations,29,FALSE)</f>
        <v>ثانوي</v>
      </c>
      <c r="J3" s="129"/>
      <c r="K3" s="144"/>
      <c r="L3" s="175" t="str">
        <f>HLOOKUP(Introduction!$G$4,nametranslations,152,FALSE)</f>
        <v>تعريف</v>
      </c>
      <c r="M3" s="140" t="str">
        <f>HLOOKUP(Introduction!$G$4,nametranslations,102,FALSE)</f>
        <v>تقديرات (٪)</v>
      </c>
      <c r="N3" s="141" t="str">
        <f>HLOOKUP(Introduction!$G$4,nametranslations,24,FALSE)</f>
        <v>المجموع</v>
      </c>
      <c r="O3" s="142" t="str">
        <f>HLOOKUP(Introduction!$G$4,nametranslations,26,FALSE)</f>
        <v>الحضاري</v>
      </c>
      <c r="P3" s="142" t="str">
        <f>HLOOKUP(Introduction!$G$4,nametranslations,25,FALSE)</f>
        <v>ريفي</v>
      </c>
      <c r="Q3" s="142" t="str">
        <f>HLOOKUP(Introduction!$G$4,nametranslations,27,FALSE)</f>
        <v>المرحلة الابتدائية</v>
      </c>
      <c r="R3" s="142" t="str">
        <f>HLOOKUP(Introduction!$G$4,nametranslations,28,FALSE)</f>
        <v>خبرات</v>
      </c>
      <c r="S3" s="143" t="str">
        <f>HLOOKUP(Introduction!$G$4,nametranslations,29,FALSE)</f>
        <v>ثانوي</v>
      </c>
      <c r="T3" s="129"/>
      <c r="U3" s="144"/>
      <c r="V3" s="175" t="str">
        <f>HLOOKUP(Introduction!$G$4,nametranslations,152,FALSE)</f>
        <v>تعريف</v>
      </c>
      <c r="W3" s="140" t="str">
        <f>HLOOKUP(Introduction!$G$4,nametranslations,102,FALSE)</f>
        <v>تقديرات (٪)</v>
      </c>
      <c r="X3" s="141" t="str">
        <f>HLOOKUP(Introduction!$G$4,nametranslations,24,FALSE)</f>
        <v>المجموع</v>
      </c>
      <c r="Y3" s="142" t="str">
        <f>HLOOKUP(Introduction!$G$4,nametranslations,26,FALSE)</f>
        <v>الحضاري</v>
      </c>
      <c r="Z3" s="142" t="str">
        <f>HLOOKUP(Introduction!$G$4,nametranslations,25,FALSE)</f>
        <v>ريفي</v>
      </c>
      <c r="AA3" s="142" t="str">
        <f>HLOOKUP(Introduction!$G$4,nametranslations,27,FALSE)</f>
        <v>المرحلة الابتدائية</v>
      </c>
      <c r="AB3" s="142" t="str">
        <f>HLOOKUP(Introduction!$G$4,nametranslations,28,FALSE)</f>
        <v>خبرات</v>
      </c>
      <c r="AC3" s="143" t="str">
        <f>HLOOKUP(Introduction!$G$4,nametranslations,29,FALSE)</f>
        <v>ثانوي</v>
      </c>
      <c r="AD3" s="129"/>
      <c r="AE3" s="144"/>
      <c r="AF3" s="175" t="str">
        <f>HLOOKUP(Introduction!$G$4,nametranslations,152,FALSE)</f>
        <v>تعريف</v>
      </c>
      <c r="AG3" s="140" t="str">
        <f>HLOOKUP(Introduction!$G$4,nametranslations,102,FALSE)</f>
        <v>تقديرات (٪)</v>
      </c>
      <c r="AH3" s="141" t="str">
        <f>HLOOKUP(Introduction!$G$4,nametranslations,24,FALSE)</f>
        <v>المجموع</v>
      </c>
      <c r="AI3" s="142" t="str">
        <f>HLOOKUP(Introduction!$G$4,nametranslations,26,FALSE)</f>
        <v>الحضاري</v>
      </c>
      <c r="AJ3" s="142" t="str">
        <f>HLOOKUP(Introduction!$G$4,nametranslations,25,FALSE)</f>
        <v>ريفي</v>
      </c>
      <c r="AK3" s="142" t="str">
        <f>HLOOKUP(Introduction!$G$4,nametranslations,27,FALSE)</f>
        <v>المرحلة الابتدائية</v>
      </c>
      <c r="AL3" s="142" t="str">
        <f>HLOOKUP(Introduction!$G$4,nametranslations,28,FALSE)</f>
        <v>خبرات</v>
      </c>
      <c r="AM3" s="143" t="str">
        <f>HLOOKUP(Introduction!$G$4,nametranslations,29,FALSE)</f>
        <v>ثانوي</v>
      </c>
      <c r="AN3" s="129"/>
      <c r="AO3" s="144"/>
      <c r="AP3" s="175" t="str">
        <f>HLOOKUP(Introduction!$G$4,nametranslations,152,FALSE)</f>
        <v>تعريف</v>
      </c>
      <c r="AQ3" s="140" t="str">
        <f>HLOOKUP(Introduction!$G$4,nametranslations,102,FALSE)</f>
        <v>تقديرات (٪)</v>
      </c>
      <c r="AR3" s="141" t="str">
        <f>HLOOKUP(Introduction!$G$4,nametranslations,24,FALSE)</f>
        <v>المجموع</v>
      </c>
      <c r="AS3" s="142" t="str">
        <f>HLOOKUP(Introduction!$G$4,nametranslations,26,FALSE)</f>
        <v>الحضاري</v>
      </c>
      <c r="AT3" s="142" t="str">
        <f>HLOOKUP(Introduction!$G$4,nametranslations,25,FALSE)</f>
        <v>ريفي</v>
      </c>
      <c r="AU3" s="142" t="str">
        <f>HLOOKUP(Introduction!$G$4,nametranslations,27,FALSE)</f>
        <v>المرحلة الابتدائية</v>
      </c>
      <c r="AV3" s="142" t="str">
        <f>HLOOKUP(Introduction!$G$4,nametranslations,28,FALSE)</f>
        <v>خبرات</v>
      </c>
      <c r="AW3" s="143" t="str">
        <f>HLOOKUP(Introduction!$G$4,nametranslations,29,FALSE)</f>
        <v>ثانوي</v>
      </c>
      <c r="AX3" s="129"/>
      <c r="AY3" s="144"/>
      <c r="AZ3" s="175" t="str">
        <f>HLOOKUP(Introduction!$G$4,nametranslations,152,FALSE)</f>
        <v>تعريف</v>
      </c>
      <c r="BA3" s="140" t="str">
        <f>HLOOKUP(Introduction!$G$4,nametranslations,102,FALSE)</f>
        <v>تقديرات (٪)</v>
      </c>
      <c r="BB3" s="141" t="str">
        <f>HLOOKUP(Introduction!$G$4,nametranslations,24,FALSE)</f>
        <v>المجموع</v>
      </c>
      <c r="BC3" s="142" t="str">
        <f>HLOOKUP(Introduction!$G$4,nametranslations,26,FALSE)</f>
        <v>الحضاري</v>
      </c>
      <c r="BD3" s="142" t="str">
        <f>HLOOKUP(Introduction!$G$4,nametranslations,25,FALSE)</f>
        <v>ريفي</v>
      </c>
      <c r="BE3" s="142" t="str">
        <f>HLOOKUP(Introduction!$G$4,nametranslations,27,FALSE)</f>
        <v>المرحلة الابتدائية</v>
      </c>
      <c r="BF3" s="142" t="str">
        <f>HLOOKUP(Introduction!$G$4,nametranslations,28,FALSE)</f>
        <v>خبرات</v>
      </c>
      <c r="BG3" s="143" t="str">
        <f>HLOOKUP(Introduction!$G$4,nametranslations,29,FALSE)</f>
        <v>ثانوي</v>
      </c>
      <c r="BH3" s="129"/>
      <c r="BI3" s="144"/>
      <c r="BJ3" s="175" t="str">
        <f>HLOOKUP(Introduction!$G$4,nametranslations,152,FALSE)</f>
        <v>تعريف</v>
      </c>
      <c r="BK3" s="140" t="str">
        <f>HLOOKUP(Introduction!$G$4,nametranslations,102,FALSE)</f>
        <v>تقديرات (٪)</v>
      </c>
      <c r="BL3" s="141" t="str">
        <f>HLOOKUP(Introduction!$G$4,nametranslations,24,FALSE)</f>
        <v>المجموع</v>
      </c>
      <c r="BM3" s="142" t="str">
        <f>HLOOKUP(Introduction!$G$4,nametranslations,26,FALSE)</f>
        <v>الحضاري</v>
      </c>
      <c r="BN3" s="142" t="str">
        <f>HLOOKUP(Introduction!$G$4,nametranslations,25,FALSE)</f>
        <v>ريفي</v>
      </c>
      <c r="BO3" s="142" t="str">
        <f>HLOOKUP(Introduction!$G$4,nametranslations,27,FALSE)</f>
        <v>المرحلة الابتدائية</v>
      </c>
      <c r="BP3" s="142" t="str">
        <f>HLOOKUP(Introduction!$G$4,nametranslations,28,FALSE)</f>
        <v>خبرات</v>
      </c>
      <c r="BQ3" s="143" t="str">
        <f>HLOOKUP(Introduction!$G$4,nametranslations,29,FALSE)</f>
        <v>ثانوي</v>
      </c>
      <c r="BR3" s="129"/>
      <c r="BS3" s="144"/>
      <c r="BT3" s="175" t="str">
        <f>HLOOKUP(Introduction!$G$4,nametranslations,152,FALSE)</f>
        <v>تعريف</v>
      </c>
      <c r="BU3" s="140" t="str">
        <f>HLOOKUP(Introduction!$G$4,nametranslations,102,FALSE)</f>
        <v>تقديرات (٪)</v>
      </c>
      <c r="BV3" s="141" t="str">
        <f>HLOOKUP(Introduction!$G$4,nametranslations,24,FALSE)</f>
        <v>المجموع</v>
      </c>
      <c r="BW3" s="142" t="str">
        <f>HLOOKUP(Introduction!$G$4,nametranslations,26,FALSE)</f>
        <v>الحضاري</v>
      </c>
      <c r="BX3" s="142" t="str">
        <f>HLOOKUP(Introduction!$G$4,nametranslations,25,FALSE)</f>
        <v>ريفي</v>
      </c>
      <c r="BY3" s="142" t="str">
        <f>HLOOKUP(Introduction!$G$4,nametranslations,27,FALSE)</f>
        <v>المرحلة الابتدائية</v>
      </c>
      <c r="BZ3" s="142" t="str">
        <f>HLOOKUP(Introduction!$G$4,nametranslations,28,FALSE)</f>
        <v>خبرات</v>
      </c>
      <c r="CA3" s="143" t="str">
        <f>HLOOKUP(Introduction!$G$4,nametranslations,29,FALSE)</f>
        <v>ثانوي</v>
      </c>
      <c r="CB3" s="129"/>
      <c r="CC3" s="144"/>
      <c r="CD3" s="175" t="str">
        <f>HLOOKUP(Introduction!$G$4,nametranslations,152,FALSE)</f>
        <v>تعريف</v>
      </c>
      <c r="CE3" s="140" t="str">
        <f>HLOOKUP(Introduction!$G$4,nametranslations,102,FALSE)</f>
        <v>تقديرات (٪)</v>
      </c>
      <c r="CF3" s="141" t="str">
        <f>HLOOKUP(Introduction!$G$4,nametranslations,24,FALSE)</f>
        <v>المجموع</v>
      </c>
      <c r="CG3" s="142" t="str">
        <f>HLOOKUP(Introduction!$G$4,nametranslations,26,FALSE)</f>
        <v>الحضاري</v>
      </c>
      <c r="CH3" s="142" t="str">
        <f>HLOOKUP(Introduction!$G$4,nametranslations,25,FALSE)</f>
        <v>ريفي</v>
      </c>
      <c r="CI3" s="142" t="str">
        <f>HLOOKUP(Introduction!$G$4,nametranslations,27,FALSE)</f>
        <v>المرحلة الابتدائية</v>
      </c>
      <c r="CJ3" s="142" t="str">
        <f>HLOOKUP(Introduction!$G$4,nametranslations,28,FALSE)</f>
        <v>خبرات</v>
      </c>
      <c r="CK3" s="143" t="str">
        <f>HLOOKUP(Introduction!$G$4,nametranslations,29,FALSE)</f>
        <v>ثانوي</v>
      </c>
      <c r="CL3" s="129"/>
      <c r="CM3" s="144"/>
      <c r="CN3" s="175" t="str">
        <f>HLOOKUP(Introduction!$G$4,nametranslations,152,FALSE)</f>
        <v>تعريف</v>
      </c>
      <c r="CO3" s="140" t="str">
        <f>HLOOKUP(Introduction!$G$4,nametranslations,102,FALSE)</f>
        <v>تقديرات (٪)</v>
      </c>
      <c r="CP3" s="141" t="str">
        <f>HLOOKUP(Introduction!$G$4,nametranslations,24,FALSE)</f>
        <v>المجموع</v>
      </c>
      <c r="CQ3" s="142" t="str">
        <f>HLOOKUP(Introduction!$G$4,nametranslations,26,FALSE)</f>
        <v>الحضاري</v>
      </c>
      <c r="CR3" s="142" t="str">
        <f>HLOOKUP(Introduction!$G$4,nametranslations,25,FALSE)</f>
        <v>ريفي</v>
      </c>
      <c r="CS3" s="142" t="str">
        <f>HLOOKUP(Introduction!$G$4,nametranslations,27,FALSE)</f>
        <v>المرحلة الابتدائية</v>
      </c>
      <c r="CT3" s="142" t="str">
        <f>HLOOKUP(Introduction!$G$4,nametranslations,28,FALSE)</f>
        <v>خبرات</v>
      </c>
      <c r="CU3" s="143" t="str">
        <f>HLOOKUP(Introduction!$G$4,nametranslations,29,FALSE)</f>
        <v>ثانوي</v>
      </c>
      <c r="CV3" s="129"/>
      <c r="CW3" s="144"/>
      <c r="CX3" s="175" t="str">
        <f>HLOOKUP(Introduction!$G$4,nametranslations,152,FALSE)</f>
        <v>تعريف</v>
      </c>
      <c r="CY3" s="140" t="str">
        <f>HLOOKUP(Introduction!$G$4,nametranslations,102,FALSE)</f>
        <v>تقديرات (٪)</v>
      </c>
      <c r="CZ3" s="141" t="str">
        <f>HLOOKUP(Introduction!$G$4,nametranslations,24,FALSE)</f>
        <v>المجموع</v>
      </c>
      <c r="DA3" s="142" t="str">
        <f>HLOOKUP(Introduction!$G$4,nametranslations,26,FALSE)</f>
        <v>الحضاري</v>
      </c>
      <c r="DB3" s="142" t="str">
        <f>HLOOKUP(Introduction!$G$4,nametranslations,25,FALSE)</f>
        <v>ريفي</v>
      </c>
      <c r="DC3" s="142" t="str">
        <f>HLOOKUP(Introduction!$G$4,nametranslations,27,FALSE)</f>
        <v>المرحلة الابتدائية</v>
      </c>
      <c r="DD3" s="142" t="str">
        <f>HLOOKUP(Introduction!$G$4,nametranslations,28,FALSE)</f>
        <v>خبرات</v>
      </c>
      <c r="DE3" s="143" t="str">
        <f>HLOOKUP(Introduction!$G$4,nametranslations,29,FALSE)</f>
        <v>ثانوي</v>
      </c>
      <c r="DF3" s="129"/>
      <c r="DG3" s="144"/>
      <c r="DH3" s="175" t="str">
        <f>HLOOKUP(Introduction!$G$4,nametranslations,152,FALSE)</f>
        <v>تعريف</v>
      </c>
      <c r="DI3" s="140" t="str">
        <f>HLOOKUP(Introduction!$G$4,nametranslations,102,FALSE)</f>
        <v>تقديرات (٪)</v>
      </c>
      <c r="DJ3" s="141" t="str">
        <f>HLOOKUP(Introduction!$G$4,nametranslations,24,FALSE)</f>
        <v>المجموع</v>
      </c>
      <c r="DK3" s="142" t="str">
        <f>HLOOKUP(Introduction!$G$4,nametranslations,26,FALSE)</f>
        <v>الحضاري</v>
      </c>
      <c r="DL3" s="142" t="str">
        <f>HLOOKUP(Introduction!$G$4,nametranslations,25,FALSE)</f>
        <v>ريفي</v>
      </c>
      <c r="DM3" s="142" t="str">
        <f>HLOOKUP(Introduction!$G$4,nametranslations,27,FALSE)</f>
        <v>المرحلة الابتدائية</v>
      </c>
      <c r="DN3" s="142" t="str">
        <f>HLOOKUP(Introduction!$G$4,nametranslations,28,FALSE)</f>
        <v>خبرات</v>
      </c>
      <c r="DO3" s="143" t="str">
        <f>HLOOKUP(Introduction!$G$4,nametranslations,29,FALSE)</f>
        <v>ثانوي</v>
      </c>
      <c r="DP3" s="129"/>
      <c r="DQ3" s="144"/>
      <c r="DR3" s="175" t="str">
        <f>HLOOKUP(Introduction!$G$4,nametranslations,152,FALSE)</f>
        <v>تعريف</v>
      </c>
      <c r="DS3" s="140" t="str">
        <f>HLOOKUP(Introduction!$G$4,nametranslations,102,FALSE)</f>
        <v>تقديرات (٪)</v>
      </c>
      <c r="DT3" s="141" t="str">
        <f>HLOOKUP(Introduction!$G$4,nametranslations,24,FALSE)</f>
        <v>المجموع</v>
      </c>
      <c r="DU3" s="142" t="str">
        <f>HLOOKUP(Introduction!$G$4,nametranslations,26,FALSE)</f>
        <v>الحضاري</v>
      </c>
      <c r="DV3" s="142" t="str">
        <f>HLOOKUP(Introduction!$G$4,nametranslations,25,FALSE)</f>
        <v>ريفي</v>
      </c>
      <c r="DW3" s="142" t="str">
        <f>HLOOKUP(Introduction!$G$4,nametranslations,27,FALSE)</f>
        <v>المرحلة الابتدائية</v>
      </c>
      <c r="DX3" s="142" t="str">
        <f>HLOOKUP(Introduction!$G$4,nametranslations,28,FALSE)</f>
        <v>خبرات</v>
      </c>
      <c r="DY3" s="143" t="str">
        <f>HLOOKUP(Introduction!$G$4,nametranslations,29,FALSE)</f>
        <v>ثانوي</v>
      </c>
      <c r="DZ3" s="129"/>
      <c r="EA3" s="144"/>
      <c r="EB3" s="175" t="str">
        <f>HLOOKUP(Introduction!$G$4,nametranslations,152,FALSE)</f>
        <v>تعريف</v>
      </c>
      <c r="EC3" s="140" t="str">
        <f>HLOOKUP(Introduction!$G$4,nametranslations,102,FALSE)</f>
        <v>تقديرات (٪)</v>
      </c>
      <c r="ED3" s="141" t="str">
        <f>HLOOKUP(Introduction!$G$4,nametranslations,24,FALSE)</f>
        <v>المجموع</v>
      </c>
      <c r="EE3" s="142" t="str">
        <f>HLOOKUP(Introduction!$G$4,nametranslations,26,FALSE)</f>
        <v>الحضاري</v>
      </c>
      <c r="EF3" s="142" t="str">
        <f>HLOOKUP(Introduction!$G$4,nametranslations,25,FALSE)</f>
        <v>ريفي</v>
      </c>
      <c r="EG3" s="142" t="str">
        <f>HLOOKUP(Introduction!$G$4,nametranslations,27,FALSE)</f>
        <v>المرحلة الابتدائية</v>
      </c>
      <c r="EH3" s="142" t="str">
        <f>HLOOKUP(Introduction!$G$4,nametranslations,28,FALSE)</f>
        <v>خبرات</v>
      </c>
      <c r="EI3" s="143" t="str">
        <f>HLOOKUP(Introduction!$G$4,nametranslations,29,FALSE)</f>
        <v>ثانوي</v>
      </c>
      <c r="EJ3" s="129"/>
      <c r="EK3" s="144"/>
      <c r="EL3" s="130"/>
      <c r="EV3" s="130"/>
      <c r="FF3" s="130"/>
      <c r="FP3" s="130"/>
      <c r="FZ3" s="130"/>
      <c r="GJ3" s="130"/>
      <c r="GT3" s="130"/>
      <c r="HD3" s="130"/>
      <c r="HN3" s="130"/>
      <c r="HX3" s="130"/>
      <c r="IH3" s="130"/>
      <c r="IR3" s="130"/>
      <c r="JB3" s="130"/>
    </row>
    <row r="4" spans="1:262" s="2" customFormat="1" x14ac:dyDescent="0.3">
      <c r="A4" s="630" t="str">
        <f>IF(ISBLANK('Data Summary'!A6),"",'Data Summary'!A6)</f>
        <v>TUN_2013_EMIS</v>
      </c>
      <c r="B4" s="70"/>
      <c r="C4" s="12" t="str">
        <f>HLOOKUP(Introduction!$G$4,nametranslations,118,FALSE)</f>
        <v>لا مرفق</v>
      </c>
      <c r="D4" s="7">
        <f t="shared" ref="D4:I4" si="0">IF(COUNTA(D14)=0,"",D14)</f>
        <v>0.38272127263496364</v>
      </c>
      <c r="E4" s="7" t="str">
        <f t="shared" si="0"/>
        <v/>
      </c>
      <c r="F4" s="7" t="str">
        <f t="shared" si="0"/>
        <v/>
      </c>
      <c r="G4" s="7" t="str">
        <f t="shared" si="0"/>
        <v/>
      </c>
      <c r="H4" s="7">
        <f t="shared" si="0"/>
        <v>0.5</v>
      </c>
      <c r="I4" s="26">
        <f t="shared" si="0"/>
        <v>0</v>
      </c>
      <c r="J4" s="21"/>
      <c r="K4" s="14"/>
      <c r="L4" s="70"/>
      <c r="M4" s="12" t="str">
        <f>HLOOKUP(Introduction!$G$4,nametranslations,118,FALSE)</f>
        <v>لا مرفق</v>
      </c>
      <c r="N4" s="7">
        <f t="shared" ref="N4:S4" si="1">IF(COUNTA(N14)=0,"",N14)</f>
        <v>0.38272127263496364</v>
      </c>
      <c r="O4" s="7" t="str">
        <f t="shared" si="1"/>
        <v/>
      </c>
      <c r="P4" s="7" t="str">
        <f t="shared" si="1"/>
        <v/>
      </c>
      <c r="Q4" s="7" t="str">
        <f t="shared" si="1"/>
        <v/>
      </c>
      <c r="R4" s="7">
        <f t="shared" si="1"/>
        <v>0.5</v>
      </c>
      <c r="S4" s="26">
        <f t="shared" si="1"/>
        <v>0</v>
      </c>
      <c r="T4" s="21"/>
      <c r="U4" s="14"/>
      <c r="V4" s="70"/>
      <c r="W4" s="12" t="str">
        <f>HLOOKUP(Introduction!$G$4,nametranslations,118,FALSE)</f>
        <v>لا مرفق</v>
      </c>
      <c r="X4" s="7">
        <f t="shared" ref="X4:AC4" si="2">IF(COUNTA(X14)=0,"",X14)</f>
        <v>0.38272127263496364</v>
      </c>
      <c r="Y4" s="7" t="str">
        <f t="shared" si="2"/>
        <v/>
      </c>
      <c r="Z4" s="7" t="str">
        <f t="shared" si="2"/>
        <v/>
      </c>
      <c r="AA4" s="7" t="str">
        <f t="shared" si="2"/>
        <v/>
      </c>
      <c r="AB4" s="7">
        <f t="shared" si="2"/>
        <v>0.5</v>
      </c>
      <c r="AC4" s="26">
        <f t="shared" si="2"/>
        <v>0</v>
      </c>
      <c r="AD4" s="21"/>
      <c r="AE4" s="14"/>
      <c r="AF4" s="70"/>
      <c r="AG4" s="12" t="str">
        <f>HLOOKUP(Introduction!$G$4,nametranslations,118,FALSE)</f>
        <v>لا مرفق</v>
      </c>
      <c r="AH4" s="7">
        <f t="shared" ref="AH4:AM4" si="3">IF(COUNTA(AH14)=0,"",AH14)</f>
        <v>0.74</v>
      </c>
      <c r="AI4" s="7" t="str">
        <f t="shared" si="3"/>
        <v/>
      </c>
      <c r="AJ4" s="7" t="str">
        <f t="shared" si="3"/>
        <v/>
      </c>
      <c r="AK4" s="7" t="str">
        <f t="shared" si="3"/>
        <v/>
      </c>
      <c r="AL4" s="7">
        <f t="shared" si="3"/>
        <v>0.74</v>
      </c>
      <c r="AM4" s="26" t="str">
        <f t="shared" si="3"/>
        <v/>
      </c>
      <c r="AN4" s="21"/>
      <c r="AO4" s="14"/>
      <c r="AP4" s="70"/>
      <c r="AQ4" s="12" t="str">
        <f>HLOOKUP(Introduction!$G$4,nametranslations,118,FALSE)</f>
        <v>لا مرفق</v>
      </c>
      <c r="AR4" s="7">
        <f t="shared" ref="AR4:AW4" si="4">IF(COUNTA(AR14)=0,"",AR14)</f>
        <v>0.56442143930539324</v>
      </c>
      <c r="AS4" s="7" t="str">
        <f t="shared" si="4"/>
        <v/>
      </c>
      <c r="AT4" s="7" t="str">
        <f t="shared" si="4"/>
        <v/>
      </c>
      <c r="AU4" s="7" t="str">
        <f t="shared" si="4"/>
        <v/>
      </c>
      <c r="AV4" s="7">
        <f t="shared" si="4"/>
        <v>0.74</v>
      </c>
      <c r="AW4" s="26">
        <f t="shared" si="4"/>
        <v>0</v>
      </c>
      <c r="AX4" s="21"/>
      <c r="AY4" s="14"/>
      <c r="AZ4" s="70"/>
      <c r="BA4" s="12" t="str">
        <f>HLOOKUP(Introduction!$G$4,nametranslations,118,FALSE)</f>
        <v>لا مرفق</v>
      </c>
      <c r="BB4" s="7">
        <f t="shared" ref="BB4:BG4" si="5">IF(COUNTA(BB14)=0,"",BB14)</f>
        <v>7.4775672981056834E-2</v>
      </c>
      <c r="BC4" s="7" t="str">
        <f t="shared" si="5"/>
        <v/>
      </c>
      <c r="BD4" s="7" t="str">
        <f t="shared" si="5"/>
        <v/>
      </c>
      <c r="BE4" s="7" t="str">
        <f t="shared" si="5"/>
        <v/>
      </c>
      <c r="BF4" s="7">
        <f t="shared" si="5"/>
        <v>7.4775672981056834E-2</v>
      </c>
      <c r="BG4" s="26" t="str">
        <f t="shared" si="5"/>
        <v/>
      </c>
      <c r="BH4" s="21"/>
      <c r="BI4" s="14"/>
      <c r="BJ4" s="70"/>
      <c r="BK4" s="12" t="str">
        <f>HLOOKUP(Introduction!$G$4,nametranslations,118,FALSE)</f>
        <v>لا مرفق</v>
      </c>
      <c r="BL4" s="7" t="str">
        <f t="shared" ref="BL4:BQ4" si="6">IF(COUNTA(BL14)=0,"",BL14)</f>
        <v/>
      </c>
      <c r="BM4" s="7" t="str">
        <f t="shared" si="6"/>
        <v/>
      </c>
      <c r="BN4" s="7" t="str">
        <f t="shared" si="6"/>
        <v/>
      </c>
      <c r="BO4" s="7" t="str">
        <f t="shared" si="6"/>
        <v/>
      </c>
      <c r="BP4" s="7" t="str">
        <f t="shared" si="6"/>
        <v/>
      </c>
      <c r="BQ4" s="26" t="str">
        <f t="shared" si="6"/>
        <v/>
      </c>
      <c r="BR4" s="21"/>
      <c r="BS4" s="14"/>
      <c r="BT4" s="70"/>
      <c r="BU4" s="12" t="str">
        <f>HLOOKUP(Introduction!$G$4,nametranslations,118,FALSE)</f>
        <v>لا مرفق</v>
      </c>
      <c r="BV4" s="7" t="str">
        <f t="shared" ref="BV4:CA4" si="7">IF(COUNTA(BV14)=0,"",BV14)</f>
        <v/>
      </c>
      <c r="BW4" s="7" t="str">
        <f t="shared" si="7"/>
        <v/>
      </c>
      <c r="BX4" s="7" t="str">
        <f t="shared" si="7"/>
        <v/>
      </c>
      <c r="BY4" s="7">
        <f t="shared" si="7"/>
        <v>6.5130571992110466</v>
      </c>
      <c r="BZ4" s="7" t="str">
        <f t="shared" si="7"/>
        <v/>
      </c>
      <c r="CA4" s="26" t="str">
        <f t="shared" si="7"/>
        <v/>
      </c>
      <c r="CB4" s="21"/>
      <c r="CC4" s="14"/>
      <c r="CD4" s="70"/>
      <c r="CE4" s="12" t="str">
        <f>HLOOKUP(Introduction!$G$4,nametranslations,118,FALSE)</f>
        <v>لا مرفق</v>
      </c>
      <c r="CF4" s="7">
        <f t="shared" ref="CF4:CK4" si="8">IF(COUNTA(CF14)=0,"",CF14)</f>
        <v>0.4</v>
      </c>
      <c r="CG4" s="7" t="str">
        <f t="shared" si="8"/>
        <v/>
      </c>
      <c r="CH4" s="7" t="str">
        <f t="shared" si="8"/>
        <v/>
      </c>
      <c r="CI4" s="7" t="str">
        <f t="shared" si="8"/>
        <v/>
      </c>
      <c r="CJ4" s="7">
        <f t="shared" si="8"/>
        <v>0.4</v>
      </c>
      <c r="CK4" s="26" t="str">
        <f t="shared" si="8"/>
        <v/>
      </c>
      <c r="CL4" s="21"/>
      <c r="CM4" s="14"/>
      <c r="CN4" s="70"/>
      <c r="CO4" s="12" t="str">
        <f>HLOOKUP(Introduction!$G$4,nametranslations,118,FALSE)</f>
        <v>لا مرفق</v>
      </c>
      <c r="CP4" s="7" t="str">
        <f t="shared" ref="CP4:CU4" si="9">IF(COUNTA(CP14)=0,"",CP14)</f>
        <v/>
      </c>
      <c r="CQ4" s="7" t="str">
        <f t="shared" si="9"/>
        <v/>
      </c>
      <c r="CR4" s="7" t="str">
        <f t="shared" si="9"/>
        <v/>
      </c>
      <c r="CS4" s="7" t="str">
        <f t="shared" si="9"/>
        <v/>
      </c>
      <c r="CT4" s="7" t="str">
        <f t="shared" si="9"/>
        <v/>
      </c>
      <c r="CU4" s="26" t="str">
        <f t="shared" si="9"/>
        <v/>
      </c>
      <c r="CV4" s="21"/>
      <c r="CW4" s="14"/>
      <c r="CX4" s="70"/>
      <c r="CY4" s="12" t="str">
        <f>HLOOKUP(Introduction!$G$4,nametranslations,118,FALSE)</f>
        <v>لا مرفق</v>
      </c>
      <c r="CZ4" s="7" t="str">
        <f t="shared" ref="CZ4:DE4" si="10">IF(COUNTA(CZ14)=0,"",CZ14)</f>
        <v/>
      </c>
      <c r="DA4" s="7" t="str">
        <f t="shared" si="10"/>
        <v/>
      </c>
      <c r="DB4" s="7" t="str">
        <f t="shared" si="10"/>
        <v/>
      </c>
      <c r="DC4" s="7" t="str">
        <f t="shared" si="10"/>
        <v/>
      </c>
      <c r="DD4" s="7" t="str">
        <f t="shared" si="10"/>
        <v/>
      </c>
      <c r="DE4" s="26" t="str">
        <f t="shared" si="10"/>
        <v/>
      </c>
      <c r="DF4" s="21"/>
      <c r="DG4" s="14"/>
      <c r="DH4" s="70"/>
      <c r="DI4" s="12" t="str">
        <f>HLOOKUP(Introduction!$G$4,nametranslations,118,FALSE)</f>
        <v>لا مرفق</v>
      </c>
      <c r="DJ4" s="7" t="str">
        <f t="shared" ref="DJ4:DO4" si="11">IF(COUNTA(DJ14)=0,"",DJ14)</f>
        <v/>
      </c>
      <c r="DK4" s="7" t="str">
        <f t="shared" si="11"/>
        <v/>
      </c>
      <c r="DL4" s="7" t="str">
        <f t="shared" si="11"/>
        <v/>
      </c>
      <c r="DM4" s="7" t="str">
        <f t="shared" si="11"/>
        <v/>
      </c>
      <c r="DN4" s="7" t="str">
        <f t="shared" si="11"/>
        <v/>
      </c>
      <c r="DO4" s="26" t="str">
        <f t="shared" si="11"/>
        <v/>
      </c>
      <c r="DP4" s="21"/>
      <c r="DQ4" s="14"/>
      <c r="DR4" s="70"/>
      <c r="DS4" s="12" t="str">
        <f>HLOOKUP(Introduction!$G$4,nametranslations,118,FALSE)</f>
        <v>لا مرفق</v>
      </c>
      <c r="DT4" s="7" t="str">
        <f t="shared" ref="DT4:DY4" si="12">IF(COUNTA(DT14)=0,"",DT14)</f>
        <v/>
      </c>
      <c r="DU4" s="7" t="str">
        <f t="shared" si="12"/>
        <v/>
      </c>
      <c r="DV4" s="7" t="str">
        <f t="shared" si="12"/>
        <v/>
      </c>
      <c r="DW4" s="7" t="str">
        <f t="shared" si="12"/>
        <v/>
      </c>
      <c r="DX4" s="7" t="str">
        <f t="shared" si="12"/>
        <v/>
      </c>
      <c r="DY4" s="26" t="str">
        <f t="shared" si="12"/>
        <v/>
      </c>
      <c r="DZ4" s="21"/>
      <c r="EA4" s="14"/>
      <c r="EB4" s="70"/>
      <c r="EC4" s="12" t="str">
        <f>HLOOKUP(Introduction!$G$4,nametranslations,118,FALSE)</f>
        <v>لا مرفق</v>
      </c>
      <c r="ED4" s="7" t="str">
        <f t="shared" ref="ED4:EI4" si="13">IF(COUNTA(ED14)=0,"",ED14)</f>
        <v/>
      </c>
      <c r="EE4" s="7" t="str">
        <f t="shared" si="13"/>
        <v/>
      </c>
      <c r="EF4" s="7" t="str">
        <f t="shared" si="13"/>
        <v/>
      </c>
      <c r="EG4" s="7" t="str">
        <f t="shared" si="13"/>
        <v/>
      </c>
      <c r="EH4" s="7" t="str">
        <f t="shared" si="13"/>
        <v/>
      </c>
      <c r="EI4" s="26">
        <f t="shared" si="13"/>
        <v>0</v>
      </c>
      <c r="EJ4" s="21"/>
      <c r="EK4" s="14"/>
      <c r="EL4" s="78"/>
      <c r="EV4" s="78"/>
      <c r="FF4" s="78"/>
      <c r="FP4" s="78"/>
      <c r="FZ4" s="78"/>
      <c r="GJ4" s="78"/>
      <c r="GT4" s="78"/>
      <c r="HD4" s="78"/>
      <c r="HN4" s="78"/>
      <c r="HX4" s="78"/>
      <c r="IH4" s="78"/>
      <c r="IR4" s="78"/>
      <c r="JB4" s="78"/>
    </row>
    <row r="5" spans="1:262" s="2" customFormat="1" x14ac:dyDescent="0.3">
      <c r="A5" s="630" t="str">
        <f ca="1">IF(ISBLANK('Data Summary'!A7),"",'Data Summary'!A7)</f>
        <v>TUN_2013_UIS</v>
      </c>
      <c r="B5" s="70"/>
      <c r="C5" s="12" t="str">
        <f>HLOOKUP(Introduction!$G$4,nametranslations,104,FALSE)</f>
        <v>غير محسّن</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غير محسّن</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0"/>
      <c r="W5" s="12" t="str">
        <f>HLOOKUP(Introduction!$G$4,nametranslations,104,FALSE)</f>
        <v>غير محسّن</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0"/>
      <c r="AG5" s="12" t="str">
        <f>HLOOKUP(Introduction!$G$4,nametranslations,104,FALSE)</f>
        <v>غير محسّن</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12" t="str">
        <f>HLOOKUP(Introduction!$G$4,nametranslations,104,FALSE)</f>
        <v>غير محسّن</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0"/>
      <c r="BA5" s="12" t="str">
        <f>HLOOKUP(Introduction!$G$4,nametranslations,104,FALSE)</f>
        <v>غير محسّن</v>
      </c>
      <c r="BB5" s="7">
        <f>IF((COUNTA(BB15:BB26)=0)+(COUNTA(BB14)=0),"",100-BB14-SUMPRODUCT(BA15:BA26,BB15:BB26))</f>
        <v>14.448787736789612</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14.448787736789612</v>
      </c>
      <c r="BG5" s="26" t="str">
        <f>IF((COUNTA(BG15:BG26)=0)+(COUNTA(BG14)=0),"",100-BG14-SUMPRODUCT(BA15:BA26,BG15:BG26))</f>
        <v/>
      </c>
      <c r="BH5" s="21"/>
      <c r="BI5" s="14"/>
      <c r="BJ5" s="70"/>
      <c r="BK5" s="12" t="str">
        <f>HLOOKUP(Introduction!$G$4,nametranslations,104,FALSE)</f>
        <v>غير محسّن</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0"/>
      <c r="BU5" s="12" t="str">
        <f>HLOOKUP(Introduction!$G$4,nametranslations,104,FALSE)</f>
        <v>غير محسّن</v>
      </c>
      <c r="BV5" s="7" t="str">
        <f>IF((COUNTA(BV15:BV26)=0)+(COUNTA(BV14)=0),"",100-BV14-SUMPRODUCT(BU15:BU26,BV15:BV26))</f>
        <v/>
      </c>
      <c r="BW5" s="7" t="str">
        <f>IF((COUNTA(BW15:BW26)=0)+(COUNTA(BW14)=0),"",100-BW14-SUMPRODUCT(BU15:BU26,BW15:BW26))</f>
        <v/>
      </c>
      <c r="BX5" s="7" t="str">
        <f>IF((COUNTA(BX15:BX26)=0)+(COUNTA(BX14)=0),"",100-BX14-SUMPRODUCT(BU15:BU26,BX15:BX26))</f>
        <v/>
      </c>
      <c r="BY5" s="7">
        <f>IF((COUNTA(BY15:BY26)=0)+(COUNTA(BY14)=0),"",100-BY14-SUMPRODUCT(BU15:BU26,BY15:BY26))</f>
        <v>6.9934714003944833</v>
      </c>
      <c r="BZ5" s="7" t="str">
        <f>IF((COUNTA(BZ15:BZ26)=0)+(COUNTA(BZ14)=0),"",100-BZ14-SUMPRODUCT(BU15:BU26,BZ15:BZ26))</f>
        <v/>
      </c>
      <c r="CA5" s="26" t="str">
        <f>IF((COUNTA(CA15:CA26)=0)+(COUNTA(CA14)=0),"",100-CA14-SUMPRODUCT(BU15:BU26,CA15:CA26))</f>
        <v/>
      </c>
      <c r="CB5" s="21"/>
      <c r="CC5" s="14"/>
      <c r="CD5" s="70"/>
      <c r="CE5" s="12" t="str">
        <f>HLOOKUP(Introduction!$G$4,nametranslations,104,FALSE)</f>
        <v>غير محسّن</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0"/>
      <c r="CO5" s="12" t="str">
        <f>HLOOKUP(Introduction!$G$4,nametranslations,104,FALSE)</f>
        <v>غير محسّن</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c r="CU5" s="26"/>
      <c r="CV5" s="21"/>
      <c r="CW5" s="14"/>
      <c r="CX5" s="70"/>
      <c r="CY5" s="12" t="str">
        <f>HLOOKUP(Introduction!$G$4,nametranslations,104,FALSE)</f>
        <v>غير محسّن</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c r="DE5" s="26"/>
      <c r="DF5" s="21"/>
      <c r="DG5" s="14"/>
      <c r="DH5" s="70"/>
      <c r="DI5" s="12" t="str">
        <f>HLOOKUP(Introduction!$G$4,nametranslations,104,FALSE)</f>
        <v>غير محسّن</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c r="DO5" s="26"/>
      <c r="DP5" s="21"/>
      <c r="DQ5" s="14"/>
      <c r="DR5" s="70"/>
      <c r="DS5" s="12" t="str">
        <f>HLOOKUP(Introduction!$G$4,nametranslations,104,FALSE)</f>
        <v>غير محسّن</v>
      </c>
      <c r="DT5" s="7" t="str">
        <f>IF((COUNTA(DT15:DT26)=0)+(COUNTA(DT14)=0),"",100-DT14-SUMPRODUCT(DS15:DS26,DT15:DT26))</f>
        <v/>
      </c>
      <c r="DU5" s="7" t="str">
        <f>IF((COUNTA(DU15:DU26)=0)+(COUNTA(DU14)=0),"",100-DU14-SUMPRODUCT(DS15:DS26,DU15:DU26))</f>
        <v/>
      </c>
      <c r="DV5" s="7" t="str">
        <f>IF((COUNTA(DV15:DV26)=0)+(COUNTA(DV14)=0),"",100-DV14-SUMPRODUCT(DS15:DS26,DV15:DV26))</f>
        <v/>
      </c>
      <c r="DW5" s="7" t="str">
        <f>IF((COUNTA(DW15:DW26)=0)+(COUNTA(DW14)=0),"",100-DW14-SUMPRODUCT(DS15:DS26,DW15:DW26))</f>
        <v/>
      </c>
      <c r="DX5" s="7"/>
      <c r="DY5" s="26"/>
      <c r="DZ5" s="21"/>
      <c r="EA5" s="14"/>
      <c r="EB5" s="70"/>
      <c r="EC5" s="12" t="str">
        <f>HLOOKUP(Introduction!$G$4,nametranslations,104,FALSE)</f>
        <v>غير محسّن</v>
      </c>
      <c r="ED5" s="7" t="str">
        <f>IF((COUNTA(ED15:ED26)=0)+(COUNTA(ED14)=0),"",100-ED14-SUMPRODUCT(EC15:EC26,ED15:ED26))</f>
        <v/>
      </c>
      <c r="EE5" s="7" t="str">
        <f>IF((COUNTA(EE15:EE26)=0)+(COUNTA(EE14)=0),"",100-EE14-SUMPRODUCT(EC15:EC26,EE15:EE26))</f>
        <v/>
      </c>
      <c r="EF5" s="7" t="str">
        <f>IF((COUNTA(EF15:EF26)=0)+(COUNTA(EF14)=0),"",100-EF14-SUMPRODUCT(EC15:EC26,EF15:EF26))</f>
        <v/>
      </c>
      <c r="EG5" s="7" t="str">
        <f>IF((COUNTA(EG15:EG26)=0)+(COUNTA(EG14)=0),"",100-EG14-SUMPRODUCT(EC15:EC26,EG15:EG26))</f>
        <v/>
      </c>
      <c r="EH5" s="7"/>
      <c r="EI5" s="26"/>
      <c r="EJ5" s="21"/>
      <c r="EK5" s="14"/>
      <c r="EL5" s="78"/>
      <c r="EV5" s="78"/>
      <c r="FF5" s="78"/>
      <c r="FP5" s="78"/>
      <c r="FZ5" s="78"/>
      <c r="GJ5" s="78"/>
      <c r="GT5" s="78"/>
      <c r="HD5" s="78"/>
      <c r="HN5" s="78"/>
      <c r="HX5" s="78"/>
      <c r="IH5" s="78"/>
      <c r="IR5" s="78"/>
      <c r="JB5" s="78"/>
    </row>
    <row r="6" spans="1:262" s="2" customFormat="1" x14ac:dyDescent="0.3">
      <c r="A6" s="630" t="str">
        <f ca="1">IF(ISBLANK('Data Summary'!A8),"",'Data Summary'!A8)</f>
        <v>TUN_2014_UIS</v>
      </c>
      <c r="B6" s="70"/>
      <c r="C6" s="12" t="str">
        <f>HLOOKUP(Introduction!$G$4,nametranslations,75,FALSE)</f>
        <v>محسّن</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محسّن</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0"/>
      <c r="W6" s="12" t="str">
        <f>HLOOKUP(Introduction!$G$4,nametranslations,75,FALSE)</f>
        <v>محسّن</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0"/>
      <c r="AG6" s="12" t="str">
        <f>HLOOKUP(Introduction!$G$4,nametranslations,75,FALSE)</f>
        <v>محسّن</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0"/>
      <c r="AQ6" s="12" t="str">
        <f>HLOOKUP(Introduction!$G$4,nametranslations,75,FALSE)</f>
        <v>محسّن</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0"/>
      <c r="BA6" s="12" t="str">
        <f>HLOOKUP(Introduction!$G$4,nametranslations,75,FALSE)</f>
        <v>محسّن</v>
      </c>
      <c r="BB6" s="7">
        <f>IF(COUNTA(BB15:BB26)=0,"",SUMPRODUCT(BB15:BB26,BA15:BA26))</f>
        <v>85.476436590229326</v>
      </c>
      <c r="BC6" s="7" t="str">
        <f>IF(COUNTA(BC15:BC26)=0,"",SUMPRODUCT(BC15:BC26,BA15:BA26))</f>
        <v/>
      </c>
      <c r="BD6" s="7" t="str">
        <f>IF(COUNTA(BD15:BD26)=0,"",SUMPRODUCT(BD15:BD26,BA15:BA26))</f>
        <v/>
      </c>
      <c r="BE6" s="7" t="str">
        <f>IF(COUNTA(BE15:BE26)=0,"",SUMPRODUCT(BE15:BE26,BA15:BA26))</f>
        <v/>
      </c>
      <c r="BF6" s="7">
        <f>IF(COUNTA(BF15:BF26)=0,"",SUMPRODUCT(BF15:BF26,BA15:BA26))</f>
        <v>85.476436590229326</v>
      </c>
      <c r="BG6" s="26" t="str">
        <f>IF(COUNTA(BG15:BG26)=0,"",SUMPRODUCT(BG15:BG26,BA15:BA26))</f>
        <v/>
      </c>
      <c r="BH6" s="21"/>
      <c r="BI6" s="14"/>
      <c r="BJ6" s="70"/>
      <c r="BK6" s="12" t="str">
        <f>HLOOKUP(Introduction!$G$4,nametranslations,75,FALSE)</f>
        <v>محسّن</v>
      </c>
      <c r="BL6" s="7">
        <f>IF(COUNTA(BL15:BL26)=0,"",SUMPRODUCT(BL15:BL26,BK15:BK26))</f>
        <v>99.63</v>
      </c>
      <c r="BM6" s="7" t="str">
        <f>IF(COUNTA(BM15:BM26)=0,"",SUMPRODUCT(BM15:BM26,BK15:BK26))</f>
        <v/>
      </c>
      <c r="BN6" s="7" t="str">
        <f>IF(COUNTA(BN15:BN26)=0,"",SUMPRODUCT(BN15:BN26,BK15:BK26))</f>
        <v/>
      </c>
      <c r="BO6" s="7" t="str">
        <f>IF(COUNTA(BO15:BO26)=0,"",SUMPRODUCT(BO15:BO26,BK15:BK26))</f>
        <v/>
      </c>
      <c r="BP6" s="7">
        <f>IF(COUNTA(BP15:BP26)=0,"",SUMPRODUCT(BP15:BP26,BK15:BK26))</f>
        <v>99.63</v>
      </c>
      <c r="BQ6" s="26" t="str">
        <f>IF(COUNTA(BQ15:BQ26)=0,"",SUMPRODUCT(BQ15:BQ26,BK15:BK26))</f>
        <v/>
      </c>
      <c r="BR6" s="21"/>
      <c r="BS6" s="14"/>
      <c r="BT6" s="70"/>
      <c r="BU6" s="12" t="str">
        <f>HLOOKUP(Introduction!$G$4,nametranslations,75,FALSE)</f>
        <v>محسّن</v>
      </c>
      <c r="BV6" s="7" t="str">
        <f>IF(COUNTA(BV15:BV26)=0,"",SUMPRODUCT(BV15:BV26,BU15:BU26))</f>
        <v/>
      </c>
      <c r="BW6" s="7" t="str">
        <f>IF(COUNTA(BW15:BW26)=0,"",SUMPRODUCT(BW15:BW26,BU15:BU26))</f>
        <v/>
      </c>
      <c r="BX6" s="7" t="str">
        <f>IF(COUNTA(BX15:BX26)=0,"",SUMPRODUCT(BX15:BX26,BU15:BU26))</f>
        <v/>
      </c>
      <c r="BY6" s="7">
        <f>IF(COUNTA(BY15:BY26)=0,"",SUMPRODUCT(BY15:BY26,BU15:BU26))</f>
        <v>86.493471400394469</v>
      </c>
      <c r="BZ6" s="7" t="str">
        <f>IF(COUNTA(BZ15:BZ26)=0,"",SUMPRODUCT(BZ15:BZ26,BU15:BU26))</f>
        <v/>
      </c>
      <c r="CA6" s="26" t="str">
        <f>IF(COUNTA(CA15:CA26)=0,"",SUMPRODUCT(CA15:CA26,BU15:BU26))</f>
        <v/>
      </c>
      <c r="CB6" s="21"/>
      <c r="CC6" s="14"/>
      <c r="CD6" s="70"/>
      <c r="CE6" s="12" t="str">
        <f>HLOOKUP(Introduction!$G$4,nametranslations,75,FALSE)</f>
        <v>محسّن</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0"/>
      <c r="CO6" s="12" t="str">
        <f>HLOOKUP(Introduction!$G$4,nametranslations,75,FALSE)</f>
        <v>محسّن</v>
      </c>
      <c r="CP6" s="7">
        <f>IF(COUNTA(CP15:CP26)=0,"",SUMPRODUCT(CP15:CP26,CO15:CO26))</f>
        <v>99.305698707523717</v>
      </c>
      <c r="CQ6" s="7" t="str">
        <f>IF(COUNTA(CQ15:CQ26)=0,"",SUMPRODUCT(CQ15:CQ26,CO15:CO26))</f>
        <v/>
      </c>
      <c r="CR6" s="7" t="str">
        <f>IF(COUNTA(CR15:CR26)=0,"",SUMPRODUCT(CR15:CR26,CO15:CO26))</f>
        <v/>
      </c>
      <c r="CS6" s="7" t="str">
        <f>IF(COUNTA(CS15:CS26)=0,"",SUMPRODUCT(CS15:CS26,CO15:CO26))</f>
        <v/>
      </c>
      <c r="CT6" s="7">
        <f>IF(COUNTA(CT15:CT26)=0,"",SUMPRODUCT(CT15:CT26,CO15:CO26))</f>
        <v>99.617630000000005</v>
      </c>
      <c r="CU6" s="26">
        <f>IF(COUNTA(CU15:CU26)=0,"",SUMPRODUCT(CU15:CU26,CO15:CO26))</f>
        <v>98.302952652610543</v>
      </c>
      <c r="CV6" s="21"/>
      <c r="CW6" s="14"/>
      <c r="CX6" s="70"/>
      <c r="CY6" s="12" t="str">
        <f>HLOOKUP(Introduction!$G$4,nametranslations,75,FALSE)</f>
        <v>محسّن</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6" t="str">
        <f>IF(COUNTA(DE15:DE26)=0,"",SUMPRODUCT(DE15:DE26,CY15:CY26))</f>
        <v/>
      </c>
      <c r="DF6" s="21"/>
      <c r="DG6" s="14"/>
      <c r="DH6" s="70"/>
      <c r="DI6" s="12" t="str">
        <f>HLOOKUP(Introduction!$G$4,nametranslations,75,FALSE)</f>
        <v>محسّن</v>
      </c>
      <c r="DJ6" s="7">
        <f>IF(COUNTA(DJ15:DJ26)=0,"",SUMPRODUCT(DJ15:DJ26,DI15:DI26))</f>
        <v>99.442701710989468</v>
      </c>
      <c r="DK6" s="7" t="str">
        <f>IF(COUNTA(DK15:DK26)=0,"",SUMPRODUCT(DK15:DK26,DI15:DI26))</f>
        <v/>
      </c>
      <c r="DL6" s="7" t="str">
        <f>IF(COUNTA(DL15:DL26)=0,"",SUMPRODUCT(DL15:DL26,DI15:DI26))</f>
        <v/>
      </c>
      <c r="DM6" s="7" t="str">
        <f>IF(COUNTA(DM15:DM26)=0,"",SUMPRODUCT(DM15:DM26,DI15:DI26))</f>
        <v/>
      </c>
      <c r="DN6" s="7">
        <f>IF(COUNTA(DN15:DN26)=0,"",SUMPRODUCT(DN15:DN26,DI15:DI26))</f>
        <v>99.749179999999996</v>
      </c>
      <c r="DO6" s="26">
        <f>IF(COUNTA(DO15:DO26)=0,"",SUMPRODUCT(DO15:DO26,DI15:DI26))</f>
        <v>99.134868762223917</v>
      </c>
      <c r="DP6" s="21"/>
      <c r="DQ6" s="14"/>
      <c r="DR6" s="70"/>
      <c r="DS6" s="12" t="str">
        <f>HLOOKUP(Introduction!$G$4,nametranslations,75,FALSE)</f>
        <v>محسّن</v>
      </c>
      <c r="DT6" s="7">
        <f>IF(COUNTA(DT15:DT26)=0,"",SUMPRODUCT(DT15:DT26,DS15:DS26))</f>
        <v>99.411742482699523</v>
      </c>
      <c r="DU6" s="7" t="str">
        <f>IF(COUNTA(DU15:DU26)=0,"",SUMPRODUCT(DU15:DU26,DS15:DS26))</f>
        <v/>
      </c>
      <c r="DV6" s="7" t="str">
        <f>IF(COUNTA(DV15:DV26)=0,"",SUMPRODUCT(DV15:DV26,DS15:DS26))</f>
        <v/>
      </c>
      <c r="DW6" s="7" t="str">
        <f>IF(COUNTA(DW15:DW26)=0,"",SUMPRODUCT(DW15:DW26,DS15:DS26))</f>
        <v/>
      </c>
      <c r="DX6" s="7">
        <f>IF(COUNTA(DX15:DX26)=0,"",SUMPRODUCT(DX15:DX26,DS15:DS26))</f>
        <v>99.77</v>
      </c>
      <c r="DY6" s="26">
        <f>IF(COUNTA(DY15:DY26)=0,"",SUMPRODUCT(DY15:DY26,DS15:DS26))</f>
        <v>99.041317414845111</v>
      </c>
      <c r="DZ6" s="21"/>
      <c r="EA6" s="14"/>
      <c r="EB6" s="70"/>
      <c r="EC6" s="12" t="str">
        <f>HLOOKUP(Introduction!$G$4,nametranslations,75,FALSE)</f>
        <v>محسّن</v>
      </c>
      <c r="ED6" s="7">
        <f>IF(COUNTA(ED15:ED26)=0,"",SUMPRODUCT(ED15:ED26,EC15:EC26))</f>
        <v>98.775716328358016</v>
      </c>
      <c r="EE6" s="7" t="str">
        <f>IF(COUNTA(EE15:EE26)=0,"",SUMPRODUCT(EE15:EE26,EC15:EC26))</f>
        <v/>
      </c>
      <c r="EF6" s="7" t="str">
        <f>IF(COUNTA(EF15:EF26)=0,"",SUMPRODUCT(EF15:EF26,EC15:EC26))</f>
        <v/>
      </c>
      <c r="EG6" s="7" t="str">
        <f>IF(COUNTA(EG15:EG26)=0,"",SUMPRODUCT(EG15:EG26,EC15:EC26))</f>
        <v/>
      </c>
      <c r="EH6" s="7">
        <f>IF(COUNTA(EH15:EH26)=0,"",SUMPRODUCT(EH15:EH26,EC15:EC26))</f>
        <v>97.562828063964844</v>
      </c>
      <c r="EI6" s="26">
        <f>IF(COUNTA(EI15:EI26)=0,"",SUMPRODUCT(EI15:EI26,EC15:EC26))</f>
        <v>100</v>
      </c>
      <c r="EJ6" s="21"/>
      <c r="EK6" s="14"/>
      <c r="EL6" s="78"/>
      <c r="EV6" s="78"/>
      <c r="FF6" s="78"/>
      <c r="FP6" s="78"/>
      <c r="FZ6" s="78"/>
      <c r="GJ6" s="78"/>
      <c r="GT6" s="78"/>
      <c r="HD6" s="78"/>
      <c r="HN6" s="78"/>
      <c r="HX6" s="78"/>
      <c r="IH6" s="78"/>
      <c r="IR6" s="78"/>
      <c r="JB6" s="78"/>
    </row>
    <row r="7" spans="1:262" s="2" customFormat="1" x14ac:dyDescent="0.3">
      <c r="A7" s="630" t="str">
        <f ca="1">IF(ISBLANK('Data Summary'!A9),"",'Data Summary'!A9)</f>
        <v>TUN_2015_EMIS</v>
      </c>
      <c r="B7" s="70"/>
      <c r="C7" s="28" t="str">
        <f>HLOOKUP(Introduction!$G$4,nametranslations,119,FALSE)</f>
        <v>صالحة للاستعمال</v>
      </c>
      <c r="D7" s="27"/>
      <c r="E7" s="16"/>
      <c r="F7" s="16"/>
      <c r="G7" s="16"/>
      <c r="H7" s="16"/>
      <c r="I7" s="44"/>
      <c r="J7" s="21"/>
      <c r="K7" s="14"/>
      <c r="L7" s="70"/>
      <c r="M7" s="28" t="str">
        <f>HLOOKUP(Introduction!$G$4,nametranslations,119,FALSE)</f>
        <v>صالحة للاستعمال</v>
      </c>
      <c r="N7" s="27"/>
      <c r="O7" s="16"/>
      <c r="P7" s="16"/>
      <c r="Q7" s="16"/>
      <c r="R7" s="16"/>
      <c r="S7" s="44"/>
      <c r="T7" s="21"/>
      <c r="U7" s="14"/>
      <c r="V7" s="70"/>
      <c r="W7" s="28" t="str">
        <f>HLOOKUP(Introduction!$G$4,nametranslations,119,FALSE)</f>
        <v>صالحة للاستعمال</v>
      </c>
      <c r="X7" s="16"/>
      <c r="Y7" s="16"/>
      <c r="Z7" s="16"/>
      <c r="AA7" s="16"/>
      <c r="AB7" s="16"/>
      <c r="AC7" s="44"/>
      <c r="AD7" s="21"/>
      <c r="AE7" s="14"/>
      <c r="AF7" s="70"/>
      <c r="AG7" s="28" t="str">
        <f>HLOOKUP(Introduction!$G$4,nametranslations,119,FALSE)</f>
        <v>صالحة للاستعمال</v>
      </c>
      <c r="AH7" s="16"/>
      <c r="AI7" s="16"/>
      <c r="AJ7" s="16"/>
      <c r="AK7" s="16"/>
      <c r="AL7" s="16"/>
      <c r="AM7" s="44"/>
      <c r="AN7" s="21"/>
      <c r="AO7" s="14"/>
      <c r="AP7" s="70"/>
      <c r="AQ7" s="28" t="str">
        <f>HLOOKUP(Introduction!$G$4,nametranslations,119,FALSE)</f>
        <v>صالحة للاستعمال</v>
      </c>
      <c r="AR7" s="16"/>
      <c r="AS7" s="16"/>
      <c r="AT7" s="16"/>
      <c r="AU7" s="16"/>
      <c r="AV7" s="16"/>
      <c r="AW7" s="44"/>
      <c r="AX7" s="21"/>
      <c r="AY7" s="14"/>
      <c r="AZ7" s="70" t="s">
        <v>213</v>
      </c>
      <c r="BA7" s="28" t="str">
        <f>HLOOKUP(Introduction!$G$4,nametranslations,119,FALSE)</f>
        <v>صالحة للاستعمال</v>
      </c>
      <c r="BB7" s="16">
        <f>BF7</f>
        <v>84.8</v>
      </c>
      <c r="BC7" s="16"/>
      <c r="BD7" s="16"/>
      <c r="BE7" s="16"/>
      <c r="BF7" s="16">
        <v>84.8</v>
      </c>
      <c r="BG7" s="44"/>
      <c r="BH7" s="21"/>
      <c r="BI7" s="14"/>
      <c r="BJ7" s="70"/>
      <c r="BK7" s="28" t="str">
        <f>HLOOKUP(Introduction!$G$4,nametranslations,119,FALSE)</f>
        <v>صالحة للاستعمال</v>
      </c>
      <c r="BL7" s="16"/>
      <c r="BM7" s="16"/>
      <c r="BN7" s="16"/>
      <c r="BO7" s="16"/>
      <c r="BP7" s="16"/>
      <c r="BQ7" s="44"/>
      <c r="BR7" s="21"/>
      <c r="BS7" s="14"/>
      <c r="BT7" s="70"/>
      <c r="BU7" s="28" t="str">
        <f>HLOOKUP(Introduction!$G$4,nametranslations,119,FALSE)</f>
        <v>صالحة للاستعمال</v>
      </c>
      <c r="BV7" s="16"/>
      <c r="BW7" s="16"/>
      <c r="BX7" s="16"/>
      <c r="BY7" s="16"/>
      <c r="BZ7" s="16"/>
      <c r="CA7" s="44"/>
      <c r="CB7" s="21"/>
      <c r="CC7" s="14"/>
      <c r="CD7" s="70"/>
      <c r="CE7" s="28" t="str">
        <f>HLOOKUP(Introduction!$G$4,nametranslations,119,FALSE)</f>
        <v>صالحة للاستعمال</v>
      </c>
      <c r="CF7" s="16"/>
      <c r="CG7" s="16"/>
      <c r="CH7" s="16"/>
      <c r="CI7" s="16"/>
      <c r="CJ7" s="16"/>
      <c r="CK7" s="44"/>
      <c r="CL7" s="21"/>
      <c r="CM7" s="14"/>
      <c r="CN7" s="70"/>
      <c r="CO7" s="28" t="str">
        <f>HLOOKUP(Introduction!$G$4,nametranslations,119,FALSE)</f>
        <v>صالحة للاستعمال</v>
      </c>
      <c r="CP7" s="16"/>
      <c r="CQ7" s="16"/>
      <c r="CR7" s="16"/>
      <c r="CS7" s="16"/>
      <c r="CT7" s="16"/>
      <c r="CU7" s="44"/>
      <c r="CV7" s="21"/>
      <c r="CW7" s="14"/>
      <c r="CX7" s="70"/>
      <c r="CY7" s="28" t="str">
        <f>HLOOKUP(Introduction!$G$4,nametranslations,119,FALSE)</f>
        <v>صالحة للاستعمال</v>
      </c>
      <c r="CZ7" s="16"/>
      <c r="DA7" s="16"/>
      <c r="DB7" s="16"/>
      <c r="DC7" s="16"/>
      <c r="DD7" s="16"/>
      <c r="DE7" s="44"/>
      <c r="DF7" s="21"/>
      <c r="DG7" s="14"/>
      <c r="DH7" s="70"/>
      <c r="DI7" s="28" t="str">
        <f>HLOOKUP(Introduction!$G$4,nametranslations,119,FALSE)</f>
        <v>صالحة للاستعمال</v>
      </c>
      <c r="DJ7" s="16"/>
      <c r="DK7" s="16"/>
      <c r="DL7" s="16"/>
      <c r="DM7" s="16"/>
      <c r="DN7" s="16"/>
      <c r="DO7" s="44"/>
      <c r="DP7" s="21"/>
      <c r="DQ7" s="14"/>
      <c r="DR7" s="70"/>
      <c r="DS7" s="28" t="str">
        <f>HLOOKUP(Introduction!$G$4,nametranslations,119,FALSE)</f>
        <v>صالحة للاستعمال</v>
      </c>
      <c r="DT7" s="16"/>
      <c r="DU7" s="16"/>
      <c r="DV7" s="16"/>
      <c r="DW7" s="16"/>
      <c r="DX7" s="16"/>
      <c r="DY7" s="44"/>
      <c r="DZ7" s="21"/>
      <c r="EA7" s="14"/>
      <c r="EB7" s="70"/>
      <c r="EC7" s="28" t="str">
        <f>HLOOKUP(Introduction!$G$4,nametranslations,119,FALSE)</f>
        <v>صالحة للاستعمال</v>
      </c>
      <c r="ED7" s="16"/>
      <c r="EE7" s="16"/>
      <c r="EF7" s="16"/>
      <c r="EG7" s="16"/>
      <c r="EH7" s="16"/>
      <c r="EI7" s="44">
        <v>100</v>
      </c>
      <c r="EJ7" s="21"/>
      <c r="EK7" s="14"/>
      <c r="EL7" s="78"/>
      <c r="EV7" s="78"/>
      <c r="FF7" s="78"/>
      <c r="FP7" s="78"/>
      <c r="FZ7" s="78"/>
      <c r="GJ7" s="78"/>
      <c r="GT7" s="78"/>
      <c r="HD7" s="78"/>
      <c r="HN7" s="78"/>
      <c r="HX7" s="78"/>
      <c r="IH7" s="78"/>
      <c r="IR7" s="78"/>
      <c r="JB7" s="78"/>
    </row>
    <row r="8" spans="1:262" s="2" customFormat="1" x14ac:dyDescent="0.3">
      <c r="A8" s="630" t="str">
        <f ca="1">IF(ISBLANK('Data Summary'!A10),"",'Data Summary'!A10)</f>
        <v>TUN_2015_UIS</v>
      </c>
      <c r="B8" s="70"/>
      <c r="C8" s="28" t="str">
        <f>HLOOKUP(Introduction!$G$4,nametranslations,120,FALSE)</f>
        <v>جنس واحد</v>
      </c>
      <c r="D8" s="27"/>
      <c r="E8" s="16"/>
      <c r="F8" s="16"/>
      <c r="G8" s="16"/>
      <c r="H8" s="16"/>
      <c r="I8" s="44"/>
      <c r="J8" s="21"/>
      <c r="K8" s="14"/>
      <c r="L8" s="70" t="s">
        <v>58</v>
      </c>
      <c r="M8" s="28" t="str">
        <f>HLOOKUP(Introduction!$G$4,nametranslations,120,FALSE)</f>
        <v>جنس واحد</v>
      </c>
      <c r="N8" s="27">
        <f>SUMPRODUCT(R8:S8,H33:I33)/SUM(H33:I33)</f>
        <v>99.617278727365033</v>
      </c>
      <c r="O8" s="16"/>
      <c r="P8" s="16"/>
      <c r="Q8" s="16"/>
      <c r="R8" s="16">
        <v>99.5</v>
      </c>
      <c r="S8" s="44">
        <v>100</v>
      </c>
      <c r="T8" s="21"/>
      <c r="U8" s="14"/>
      <c r="V8" s="70" t="s">
        <v>58</v>
      </c>
      <c r="W8" s="28" t="str">
        <f>HLOOKUP(Introduction!$G$4,nametranslations,120,FALSE)</f>
        <v>جنس واحد</v>
      </c>
      <c r="X8" s="27">
        <f>SUMPRODUCT(AB8:AC8,H33:I33)/SUM(H33:I33)</f>
        <v>99.617278727365033</v>
      </c>
      <c r="Y8" s="16"/>
      <c r="Z8" s="16"/>
      <c r="AA8" s="16"/>
      <c r="AB8" s="16">
        <v>99.5</v>
      </c>
      <c r="AC8" s="44">
        <v>100</v>
      </c>
      <c r="AD8" s="21"/>
      <c r="AE8" s="14"/>
      <c r="AF8" s="70"/>
      <c r="AG8" s="28" t="str">
        <f>HLOOKUP(Introduction!$G$4,nametranslations,120,FALSE)</f>
        <v>جنس واحد</v>
      </c>
      <c r="AH8" s="27"/>
      <c r="AI8" s="16"/>
      <c r="AJ8" s="16"/>
      <c r="AK8" s="16"/>
      <c r="AL8" s="16"/>
      <c r="AM8" s="44"/>
      <c r="AN8" s="21"/>
      <c r="AO8" s="14"/>
      <c r="AP8" s="70" t="s">
        <v>58</v>
      </c>
      <c r="AQ8" s="28" t="str">
        <f>HLOOKUP(Introduction!$G$4,nametranslations,120,FALSE)</f>
        <v>جنس واحد</v>
      </c>
      <c r="AR8" s="27">
        <f>(AV8*4568+AW8*1421)/(4568+1421)</f>
        <v>95.347336784104186</v>
      </c>
      <c r="AS8" s="16"/>
      <c r="AT8" s="16"/>
      <c r="AU8" s="16"/>
      <c r="AV8" s="16">
        <v>93.9</v>
      </c>
      <c r="AW8" s="44">
        <v>100</v>
      </c>
      <c r="AX8" s="21"/>
      <c r="AY8" s="14"/>
      <c r="AZ8" s="70" t="s">
        <v>212</v>
      </c>
      <c r="BA8" s="28" t="str">
        <f>HLOOKUP(Introduction!$G$4,nametranslations,120,FALSE)</f>
        <v>جنس واحد</v>
      </c>
      <c r="BB8" s="16">
        <f>BF8</f>
        <v>62.7</v>
      </c>
      <c r="BC8" s="16"/>
      <c r="BD8" s="16"/>
      <c r="BE8" s="16"/>
      <c r="BF8" s="16">
        <v>62.7</v>
      </c>
      <c r="BG8" s="44"/>
      <c r="BH8" s="21"/>
      <c r="BI8" s="14"/>
      <c r="BJ8" s="70"/>
      <c r="BK8" s="28" t="str">
        <f>HLOOKUP(Introduction!$G$4,nametranslations,120,FALSE)</f>
        <v>جنس واحد</v>
      </c>
      <c r="BL8" s="16"/>
      <c r="BM8" s="16"/>
      <c r="BN8" s="16"/>
      <c r="BO8" s="16"/>
      <c r="BP8" s="16"/>
      <c r="BQ8" s="44"/>
      <c r="BR8" s="21"/>
      <c r="BS8" s="14"/>
      <c r="BT8" s="70"/>
      <c r="BU8" s="28" t="str">
        <f>HLOOKUP(Introduction!$G$4,nametranslations,120,FALSE)</f>
        <v>جنس واحد</v>
      </c>
      <c r="BV8" s="16"/>
      <c r="BW8" s="16"/>
      <c r="BX8" s="16"/>
      <c r="BY8" s="16"/>
      <c r="BZ8" s="16"/>
      <c r="CA8" s="44"/>
      <c r="CB8" s="21"/>
      <c r="CC8" s="14"/>
      <c r="CD8" s="70"/>
      <c r="CE8" s="28" t="str">
        <f>HLOOKUP(Introduction!$G$4,nametranslations,120,FALSE)</f>
        <v>جنس واحد</v>
      </c>
      <c r="CF8" s="16"/>
      <c r="CG8" s="16"/>
      <c r="CH8" s="16"/>
      <c r="CI8" s="16"/>
      <c r="CJ8" s="16"/>
      <c r="CK8" s="44"/>
      <c r="CL8" s="21"/>
      <c r="CM8" s="14"/>
      <c r="CN8" s="70"/>
      <c r="CO8" s="28" t="str">
        <f>HLOOKUP(Introduction!$G$4,nametranslations,120,FALSE)</f>
        <v>جنس واحد</v>
      </c>
      <c r="CP8" s="16"/>
      <c r="CQ8" s="16"/>
      <c r="CR8" s="16"/>
      <c r="CS8" s="16"/>
      <c r="CT8" s="16"/>
      <c r="CU8" s="44"/>
      <c r="CV8" s="21"/>
      <c r="CW8" s="14"/>
      <c r="CX8" s="70"/>
      <c r="CY8" s="28" t="str">
        <f>HLOOKUP(Introduction!$G$4,nametranslations,120,FALSE)</f>
        <v>جنس واحد</v>
      </c>
      <c r="CZ8" s="16"/>
      <c r="DA8" s="16"/>
      <c r="DB8" s="16"/>
      <c r="DC8" s="16"/>
      <c r="DD8" s="16"/>
      <c r="DE8" s="44"/>
      <c r="DF8" s="21"/>
      <c r="DG8" s="14"/>
      <c r="DH8" s="70"/>
      <c r="DI8" s="28" t="str">
        <f>HLOOKUP(Introduction!$G$4,nametranslations,120,FALSE)</f>
        <v>جنس واحد</v>
      </c>
      <c r="DJ8" s="16"/>
      <c r="DK8" s="16"/>
      <c r="DL8" s="16"/>
      <c r="DM8" s="16"/>
      <c r="DN8" s="16"/>
      <c r="DO8" s="44"/>
      <c r="DP8" s="21"/>
      <c r="DQ8" s="14"/>
      <c r="DR8" s="70"/>
      <c r="DS8" s="28" t="str">
        <f>HLOOKUP(Introduction!$G$4,nametranslations,120,FALSE)</f>
        <v>جنس واحد</v>
      </c>
      <c r="DT8" s="16"/>
      <c r="DU8" s="16"/>
      <c r="DV8" s="16"/>
      <c r="DW8" s="16"/>
      <c r="DX8" s="16"/>
      <c r="DY8" s="44"/>
      <c r="DZ8" s="21"/>
      <c r="EA8" s="14"/>
      <c r="EB8" s="70"/>
      <c r="EC8" s="28" t="str">
        <f>HLOOKUP(Introduction!$G$4,nametranslations,120,FALSE)</f>
        <v>جنس واحد</v>
      </c>
      <c r="ED8" s="16"/>
      <c r="EE8" s="16"/>
      <c r="EF8" s="16"/>
      <c r="EG8" s="16"/>
      <c r="EH8" s="16"/>
      <c r="EI8" s="44">
        <v>100</v>
      </c>
      <c r="EJ8" s="21"/>
      <c r="EK8" s="14"/>
      <c r="EL8" s="78"/>
      <c r="EV8" s="78"/>
      <c r="FF8" s="78"/>
      <c r="FP8" s="78"/>
      <c r="FZ8" s="78"/>
      <c r="GJ8" s="78"/>
      <c r="GT8" s="78"/>
      <c r="HD8" s="78"/>
      <c r="HN8" s="78"/>
      <c r="HX8" s="78"/>
      <c r="IH8" s="78"/>
      <c r="IR8" s="78"/>
      <c r="JB8" s="78"/>
    </row>
    <row r="9" spans="1:262" s="618" customFormat="1" ht="21" customHeight="1" x14ac:dyDescent="0.3">
      <c r="A9" s="631" t="str">
        <f ca="1">IF(ISBLANK('Data Summary'!A11),"",'Data Summary'!A11)</f>
        <v>TUN_2015_SUR</v>
      </c>
      <c r="B9" s="609"/>
      <c r="C9" s="621" t="str">
        <f>HLOOKUP(Introduction!$G$4,nametranslations,121,FALSE)</f>
        <v>صالحة للاستعمال وجنس واحد</v>
      </c>
      <c r="D9" s="620"/>
      <c r="E9" s="620"/>
      <c r="F9" s="620"/>
      <c r="G9" s="620"/>
      <c r="H9" s="620"/>
      <c r="I9" s="622"/>
      <c r="J9" s="614"/>
      <c r="K9" s="623"/>
      <c r="L9" s="609"/>
      <c r="M9" s="621" t="str">
        <f>HLOOKUP(Introduction!$G$4,nametranslations,121,FALSE)</f>
        <v>صالحة للاستعمال وجنس واحد</v>
      </c>
      <c r="N9" s="620"/>
      <c r="O9" s="620"/>
      <c r="P9" s="620"/>
      <c r="Q9" s="620"/>
      <c r="R9" s="620"/>
      <c r="S9" s="622"/>
      <c r="T9" s="614"/>
      <c r="U9" s="623"/>
      <c r="V9" s="609"/>
      <c r="W9" s="621" t="str">
        <f>HLOOKUP(Introduction!$G$4,nametranslations,121,FALSE)</f>
        <v>صالحة للاستعمال وجنس واحد</v>
      </c>
      <c r="X9" s="620"/>
      <c r="Y9" s="620"/>
      <c r="Z9" s="620"/>
      <c r="AA9" s="620"/>
      <c r="AB9" s="620"/>
      <c r="AC9" s="622"/>
      <c r="AD9" s="614"/>
      <c r="AE9" s="623"/>
      <c r="AF9" s="609"/>
      <c r="AG9" s="621" t="str">
        <f>HLOOKUP(Introduction!$G$4,nametranslations,121,FALSE)</f>
        <v>صالحة للاستعمال وجنس واحد</v>
      </c>
      <c r="AH9" s="620"/>
      <c r="AI9" s="620"/>
      <c r="AJ9" s="620"/>
      <c r="AK9" s="620"/>
      <c r="AL9" s="620"/>
      <c r="AM9" s="622"/>
      <c r="AN9" s="614"/>
      <c r="AO9" s="623"/>
      <c r="AP9" s="609"/>
      <c r="AQ9" s="621" t="str">
        <f>HLOOKUP(Introduction!$G$4,nametranslations,121,FALSE)</f>
        <v>صالحة للاستعمال وجنس واحد</v>
      </c>
      <c r="AR9" s="620"/>
      <c r="AS9" s="620"/>
      <c r="AT9" s="620"/>
      <c r="AU9" s="620"/>
      <c r="AV9" s="620"/>
      <c r="AW9" s="622"/>
      <c r="AX9" s="614"/>
      <c r="AY9" s="623"/>
      <c r="AZ9" s="609"/>
      <c r="BA9" s="621" t="str">
        <f>HLOOKUP(Introduction!$G$4,nametranslations,121,FALSE)</f>
        <v>صالحة للاستعمال وجنس واحد</v>
      </c>
      <c r="BB9" s="620"/>
      <c r="BC9" s="620"/>
      <c r="BD9" s="620"/>
      <c r="BE9" s="620"/>
      <c r="BF9" s="620"/>
      <c r="BG9" s="622"/>
      <c r="BH9" s="614"/>
      <c r="BI9" s="623"/>
      <c r="BJ9" s="609"/>
      <c r="BK9" s="621" t="str">
        <f>HLOOKUP(Introduction!$G$4,nametranslations,121,FALSE)</f>
        <v>صالحة للاستعمال وجنس واحد</v>
      </c>
      <c r="BL9" s="620"/>
      <c r="BM9" s="620"/>
      <c r="BN9" s="620"/>
      <c r="BO9" s="620"/>
      <c r="BP9" s="620"/>
      <c r="BQ9" s="622"/>
      <c r="BR9" s="614"/>
      <c r="BS9" s="623"/>
      <c r="BT9" s="609"/>
      <c r="BU9" s="621" t="str">
        <f>HLOOKUP(Introduction!$G$4,nametranslations,121,FALSE)</f>
        <v>صالحة للاستعمال وجنس واحد</v>
      </c>
      <c r="BV9" s="620"/>
      <c r="BW9" s="620"/>
      <c r="BX9" s="620"/>
      <c r="BY9" s="620"/>
      <c r="BZ9" s="620"/>
      <c r="CA9" s="622"/>
      <c r="CB9" s="614"/>
      <c r="CC9" s="623"/>
      <c r="CD9" s="609"/>
      <c r="CE9" s="621" t="str">
        <f>HLOOKUP(Introduction!$G$4,nametranslations,121,FALSE)</f>
        <v>صالحة للاستعمال وجنس واحد</v>
      </c>
      <c r="CF9" s="620"/>
      <c r="CG9" s="620"/>
      <c r="CH9" s="620"/>
      <c r="CI9" s="620"/>
      <c r="CJ9" s="620"/>
      <c r="CK9" s="622"/>
      <c r="CL9" s="614"/>
      <c r="CM9" s="623"/>
      <c r="CN9" s="609"/>
      <c r="CO9" s="621" t="str">
        <f>HLOOKUP(Introduction!$G$4,nametranslations,121,FALSE)</f>
        <v>صالحة للاستعمال وجنس واحد</v>
      </c>
      <c r="CP9" s="620"/>
      <c r="CQ9" s="620"/>
      <c r="CR9" s="620"/>
      <c r="CS9" s="620"/>
      <c r="CT9" s="620"/>
      <c r="CU9" s="622"/>
      <c r="CV9" s="614"/>
      <c r="CW9" s="623"/>
      <c r="CX9" s="609"/>
      <c r="CY9" s="621" t="str">
        <f>HLOOKUP(Introduction!$G$4,nametranslations,121,FALSE)</f>
        <v>صالحة للاستعمال وجنس واحد</v>
      </c>
      <c r="CZ9" s="620"/>
      <c r="DA9" s="620"/>
      <c r="DB9" s="620"/>
      <c r="DC9" s="620"/>
      <c r="DD9" s="620"/>
      <c r="DE9" s="622"/>
      <c r="DF9" s="614"/>
      <c r="DG9" s="623"/>
      <c r="DH9" s="609"/>
      <c r="DI9" s="621" t="str">
        <f>HLOOKUP(Introduction!$G$4,nametranslations,121,FALSE)</f>
        <v>صالحة للاستعمال وجنس واحد</v>
      </c>
      <c r="DJ9" s="620"/>
      <c r="DK9" s="620"/>
      <c r="DL9" s="620"/>
      <c r="DM9" s="620"/>
      <c r="DN9" s="620"/>
      <c r="DO9" s="622"/>
      <c r="DP9" s="614"/>
      <c r="DQ9" s="623"/>
      <c r="DR9" s="609"/>
      <c r="DS9" s="621" t="str">
        <f>HLOOKUP(Introduction!$G$4,nametranslations,121,FALSE)</f>
        <v>صالحة للاستعمال وجنس واحد</v>
      </c>
      <c r="DT9" s="620"/>
      <c r="DU9" s="620"/>
      <c r="DV9" s="620"/>
      <c r="DW9" s="620"/>
      <c r="DX9" s="620"/>
      <c r="DY9" s="622"/>
      <c r="DZ9" s="614"/>
      <c r="EA9" s="623"/>
      <c r="EB9" s="609"/>
      <c r="EC9" s="621" t="str">
        <f>HLOOKUP(Introduction!$G$4,nametranslations,121,FALSE)</f>
        <v>صالحة للاستعمال وجنس واحد</v>
      </c>
      <c r="ED9" s="620"/>
      <c r="EE9" s="620"/>
      <c r="EF9" s="620"/>
      <c r="EG9" s="620"/>
      <c r="EH9" s="620"/>
      <c r="EI9" s="622">
        <v>100</v>
      </c>
      <c r="EJ9" s="614"/>
      <c r="EK9" s="623"/>
      <c r="EL9" s="617"/>
      <c r="EV9" s="617"/>
      <c r="FF9" s="617"/>
      <c r="FP9" s="617"/>
      <c r="FZ9" s="617"/>
      <c r="GJ9" s="617"/>
      <c r="GT9" s="617"/>
      <c r="HD9" s="617"/>
      <c r="HN9" s="617"/>
      <c r="HX9" s="617"/>
      <c r="IH9" s="617"/>
      <c r="IR9" s="617"/>
      <c r="JB9" s="617"/>
    </row>
    <row r="10" spans="1:262" s="2" customFormat="1" ht="21" customHeight="1" x14ac:dyDescent="0.3">
      <c r="A10" s="630" t="str">
        <f ca="1">IF(ISBLANK('Data Summary'!A12),"",'Data Summary'!A12)</f>
        <v>TUN_2016_UIS</v>
      </c>
      <c r="B10" s="70"/>
      <c r="C10" s="31" t="str">
        <f>HLOOKUP(Introduction!$G$4,nametranslations,153,FALSE)</f>
        <v>محسن وقابل للاستخدام</v>
      </c>
      <c r="D10" s="45"/>
      <c r="E10" s="16"/>
      <c r="F10" s="16"/>
      <c r="G10" s="16"/>
      <c r="H10" s="5"/>
      <c r="I10" s="23"/>
      <c r="J10" s="21"/>
      <c r="K10" s="14"/>
      <c r="L10" s="70"/>
      <c r="M10" s="31" t="str">
        <f>HLOOKUP(Introduction!$G$4,nametranslations,153,FALSE)</f>
        <v>محسن وقابل للاستخدام</v>
      </c>
      <c r="N10" s="45"/>
      <c r="O10" s="16"/>
      <c r="P10" s="16"/>
      <c r="Q10" s="16"/>
      <c r="R10" s="5"/>
      <c r="S10" s="23"/>
      <c r="T10" s="21"/>
      <c r="U10" s="14"/>
      <c r="V10" s="70"/>
      <c r="W10" s="31" t="str">
        <f>HLOOKUP(Introduction!$G$4,nametranslations,153,FALSE)</f>
        <v>محسن وقابل للاستخدام</v>
      </c>
      <c r="X10" s="45"/>
      <c r="Y10" s="16"/>
      <c r="Z10" s="16"/>
      <c r="AA10" s="16"/>
      <c r="AB10" s="16"/>
      <c r="AC10" s="44"/>
      <c r="AD10" s="21"/>
      <c r="AE10" s="14"/>
      <c r="AF10" s="70"/>
      <c r="AG10" s="31" t="str">
        <f>HLOOKUP(Introduction!$G$4,nametranslations,153,FALSE)</f>
        <v>محسن وقابل للاستخدام</v>
      </c>
      <c r="AH10" s="45"/>
      <c r="AI10" s="16"/>
      <c r="AJ10" s="16"/>
      <c r="AK10" s="16"/>
      <c r="AL10" s="16"/>
      <c r="AM10" s="44"/>
      <c r="AN10" s="21"/>
      <c r="AO10" s="14"/>
      <c r="AP10" s="70"/>
      <c r="AQ10" s="31" t="str">
        <f>HLOOKUP(Introduction!$G$4,nametranslations,153,FALSE)</f>
        <v>محسن وقابل للاستخدام</v>
      </c>
      <c r="AR10" s="45"/>
      <c r="AS10" s="16"/>
      <c r="AT10" s="16"/>
      <c r="AU10" s="16"/>
      <c r="AV10" s="16"/>
      <c r="AW10" s="44"/>
      <c r="AX10" s="21"/>
      <c r="AY10" s="14"/>
      <c r="AZ10" s="70"/>
      <c r="BA10" s="31" t="str">
        <f>HLOOKUP(Introduction!$G$4,nametranslations,153,FALSE)</f>
        <v>محسن وقابل للاستخدام</v>
      </c>
      <c r="BB10" s="45"/>
      <c r="BC10" s="16"/>
      <c r="BD10" s="16"/>
      <c r="BE10" s="16"/>
      <c r="BF10" s="16"/>
      <c r="BG10" s="44"/>
      <c r="BH10" s="21"/>
      <c r="BI10" s="14"/>
      <c r="BJ10" s="70"/>
      <c r="BK10" s="31" t="str">
        <f>HLOOKUP(Introduction!$G$4,nametranslations,153,FALSE)</f>
        <v>محسن وقابل للاستخدام</v>
      </c>
      <c r="BL10" s="45"/>
      <c r="BM10" s="16"/>
      <c r="BN10" s="16"/>
      <c r="BO10" s="16"/>
      <c r="BP10" s="16"/>
      <c r="BQ10" s="44"/>
      <c r="BR10" s="21"/>
      <c r="BS10" s="14"/>
      <c r="BT10" s="70"/>
      <c r="BU10" s="31" t="str">
        <f>HLOOKUP(Introduction!$G$4,nametranslations,153,FALSE)</f>
        <v>محسن وقابل للاستخدام</v>
      </c>
      <c r="BV10" s="45"/>
      <c r="BW10" s="16"/>
      <c r="BX10" s="16"/>
      <c r="BY10" s="16"/>
      <c r="BZ10" s="16"/>
      <c r="CA10" s="44"/>
      <c r="CB10" s="21"/>
      <c r="CC10" s="14"/>
      <c r="CD10" s="70"/>
      <c r="CE10" s="31" t="str">
        <f>HLOOKUP(Introduction!$G$4,nametranslations,153,FALSE)</f>
        <v>محسن وقابل للاستخدام</v>
      </c>
      <c r="CF10" s="45"/>
      <c r="CG10" s="16"/>
      <c r="CH10" s="16"/>
      <c r="CI10" s="16"/>
      <c r="CJ10" s="16"/>
      <c r="CK10" s="44"/>
      <c r="CL10" s="21"/>
      <c r="CM10" s="14"/>
      <c r="CN10" s="70"/>
      <c r="CO10" s="31" t="str">
        <f>HLOOKUP(Introduction!$G$4,nametranslations,153,FALSE)</f>
        <v>محسن وقابل للاستخدام</v>
      </c>
      <c r="CP10" s="45"/>
      <c r="CQ10" s="16"/>
      <c r="CR10" s="16"/>
      <c r="CS10" s="16"/>
      <c r="CT10" s="16"/>
      <c r="CU10" s="44"/>
      <c r="CV10" s="21"/>
      <c r="CW10" s="14"/>
      <c r="CX10" s="70"/>
      <c r="CY10" s="31" t="str">
        <f>HLOOKUP(Introduction!$G$4,nametranslations,153,FALSE)</f>
        <v>محسن وقابل للاستخدام</v>
      </c>
      <c r="CZ10" s="45"/>
      <c r="DA10" s="16"/>
      <c r="DB10" s="16"/>
      <c r="DC10" s="16"/>
      <c r="DD10" s="16"/>
      <c r="DE10" s="44"/>
      <c r="DF10" s="21"/>
      <c r="DG10" s="14"/>
      <c r="DH10" s="70"/>
      <c r="DI10" s="31" t="str">
        <f>HLOOKUP(Introduction!$G$4,nametranslations,153,FALSE)</f>
        <v>محسن وقابل للاستخدام</v>
      </c>
      <c r="DJ10" s="45"/>
      <c r="DK10" s="16"/>
      <c r="DL10" s="16"/>
      <c r="DM10" s="16"/>
      <c r="DN10" s="16"/>
      <c r="DO10" s="44"/>
      <c r="DP10" s="21"/>
      <c r="DQ10" s="14"/>
      <c r="DR10" s="70"/>
      <c r="DS10" s="31" t="str">
        <f>HLOOKUP(Introduction!$G$4,nametranslations,153,FALSE)</f>
        <v>محسن وقابل للاستخدام</v>
      </c>
      <c r="DT10" s="45"/>
      <c r="DU10" s="16"/>
      <c r="DV10" s="16"/>
      <c r="DW10" s="16"/>
      <c r="DX10" s="16"/>
      <c r="DY10" s="44"/>
      <c r="DZ10" s="21"/>
      <c r="EA10" s="14"/>
      <c r="EB10" s="70"/>
      <c r="EC10" s="31" t="str">
        <f>HLOOKUP(Introduction!$G$4,nametranslations,153,FALSE)</f>
        <v>محسن وقابل للاستخدام</v>
      </c>
      <c r="ED10" s="45"/>
      <c r="EE10" s="16"/>
      <c r="EF10" s="16"/>
      <c r="EG10" s="16"/>
      <c r="EH10" s="16"/>
      <c r="EI10" s="44">
        <v>100</v>
      </c>
      <c r="EJ10" s="21"/>
      <c r="EK10" s="14"/>
      <c r="EL10" s="78"/>
      <c r="EV10" s="78"/>
      <c r="FF10" s="78"/>
      <c r="FP10" s="78"/>
      <c r="FZ10" s="78"/>
      <c r="GJ10" s="78"/>
      <c r="GT10" s="78"/>
      <c r="HD10" s="78"/>
      <c r="HN10" s="78"/>
      <c r="HX10" s="78"/>
      <c r="IH10" s="78"/>
      <c r="IR10" s="78"/>
      <c r="JB10" s="78"/>
    </row>
    <row r="11" spans="1:262" s="618" customFormat="1" ht="21" customHeight="1" x14ac:dyDescent="0.3">
      <c r="A11" s="631" t="str">
        <f ca="1">IF(ISBLANK('Data Summary'!A13),"",'Data Summary'!A13)</f>
        <v>TUN_2016_SUR</v>
      </c>
      <c r="B11" s="609"/>
      <c r="C11" s="610" t="str">
        <f>HLOOKUP(Introduction!$G$4,nametranslations,154,FALSE)</f>
        <v>محسّن ومخصص للجنس الواحد</v>
      </c>
      <c r="D11" s="620"/>
      <c r="E11" s="612"/>
      <c r="F11" s="612"/>
      <c r="G11" s="612"/>
      <c r="H11" s="612"/>
      <c r="I11" s="613"/>
      <c r="J11" s="614"/>
      <c r="K11" s="623"/>
      <c r="L11" s="609"/>
      <c r="M11" s="610" t="str">
        <f>HLOOKUP(Introduction!$G$4,nametranslations,154,FALSE)</f>
        <v>محسّن ومخصص للجنس الواحد</v>
      </c>
      <c r="N11" s="620"/>
      <c r="O11" s="612"/>
      <c r="P11" s="612"/>
      <c r="Q11" s="612"/>
      <c r="R11" s="612"/>
      <c r="S11" s="613"/>
      <c r="T11" s="614"/>
      <c r="U11" s="623"/>
      <c r="V11" s="609"/>
      <c r="W11" s="610" t="str">
        <f>HLOOKUP(Introduction!$G$4,nametranslations,154,FALSE)</f>
        <v>محسّن ومخصص للجنس الواحد</v>
      </c>
      <c r="X11" s="620"/>
      <c r="Y11" s="612"/>
      <c r="Z11" s="612"/>
      <c r="AA11" s="612"/>
      <c r="AB11" s="612"/>
      <c r="AC11" s="613"/>
      <c r="AD11" s="614"/>
      <c r="AE11" s="623"/>
      <c r="AF11" s="609"/>
      <c r="AG11" s="610" t="str">
        <f>HLOOKUP(Introduction!$G$4,nametranslations,154,FALSE)</f>
        <v>محسّن ومخصص للجنس الواحد</v>
      </c>
      <c r="AH11" s="620"/>
      <c r="AI11" s="612"/>
      <c r="AJ11" s="612"/>
      <c r="AK11" s="612"/>
      <c r="AL11" s="612"/>
      <c r="AM11" s="613"/>
      <c r="AN11" s="614"/>
      <c r="AO11" s="623"/>
      <c r="AP11" s="609"/>
      <c r="AQ11" s="610" t="str">
        <f>HLOOKUP(Introduction!$G$4,nametranslations,154,FALSE)</f>
        <v>محسّن ومخصص للجنس الواحد</v>
      </c>
      <c r="AR11" s="620"/>
      <c r="AS11" s="612"/>
      <c r="AT11" s="612"/>
      <c r="AU11" s="612"/>
      <c r="AV11" s="612"/>
      <c r="AW11" s="613"/>
      <c r="AX11" s="614"/>
      <c r="AY11" s="623"/>
      <c r="AZ11" s="609"/>
      <c r="BA11" s="610" t="str">
        <f>HLOOKUP(Introduction!$G$4,nametranslations,154,FALSE)</f>
        <v>محسّن ومخصص للجنس الواحد</v>
      </c>
      <c r="BB11" s="620"/>
      <c r="BC11" s="612"/>
      <c r="BD11" s="612"/>
      <c r="BE11" s="612"/>
      <c r="BF11" s="612"/>
      <c r="BG11" s="613"/>
      <c r="BH11" s="614"/>
      <c r="BI11" s="623"/>
      <c r="BJ11" s="609"/>
      <c r="BK11" s="610" t="str">
        <f>HLOOKUP(Introduction!$G$4,nametranslations,154,FALSE)</f>
        <v>محسّن ومخصص للجنس الواحد</v>
      </c>
      <c r="BL11" s="620"/>
      <c r="BM11" s="612"/>
      <c r="BN11" s="612"/>
      <c r="BO11" s="612"/>
      <c r="BP11" s="612"/>
      <c r="BQ11" s="613"/>
      <c r="BR11" s="614"/>
      <c r="BS11" s="623"/>
      <c r="BT11" s="609"/>
      <c r="BU11" s="610" t="str">
        <f>HLOOKUP(Introduction!$G$4,nametranslations,154,FALSE)</f>
        <v>محسّن ومخصص للجنس الواحد</v>
      </c>
      <c r="BV11" s="620"/>
      <c r="BW11" s="612"/>
      <c r="BX11" s="612"/>
      <c r="BY11" s="612"/>
      <c r="BZ11" s="612"/>
      <c r="CA11" s="613"/>
      <c r="CB11" s="614"/>
      <c r="CC11" s="623"/>
      <c r="CD11" s="609"/>
      <c r="CE11" s="610" t="str">
        <f>HLOOKUP(Introduction!$G$4,nametranslations,154,FALSE)</f>
        <v>محسّن ومخصص للجنس الواحد</v>
      </c>
      <c r="CF11" s="620"/>
      <c r="CG11" s="612"/>
      <c r="CH11" s="612"/>
      <c r="CI11" s="612"/>
      <c r="CJ11" s="612"/>
      <c r="CK11" s="613"/>
      <c r="CL11" s="614"/>
      <c r="CM11" s="623"/>
      <c r="CN11" s="609"/>
      <c r="CO11" s="610" t="str">
        <f>HLOOKUP(Introduction!$G$4,nametranslations,154,FALSE)</f>
        <v>محسّن ومخصص للجنس الواحد</v>
      </c>
      <c r="CP11" s="620"/>
      <c r="CQ11" s="612"/>
      <c r="CR11" s="612"/>
      <c r="CS11" s="612"/>
      <c r="CT11" s="612"/>
      <c r="CU11" s="613"/>
      <c r="CV11" s="614"/>
      <c r="CW11" s="623"/>
      <c r="CX11" s="609"/>
      <c r="CY11" s="610" t="str">
        <f>HLOOKUP(Introduction!$G$4,nametranslations,154,FALSE)</f>
        <v>محسّن ومخصص للجنس الواحد</v>
      </c>
      <c r="CZ11" s="620"/>
      <c r="DA11" s="612"/>
      <c r="DB11" s="612"/>
      <c r="DC11" s="612"/>
      <c r="DD11" s="612"/>
      <c r="DE11" s="613"/>
      <c r="DF11" s="614"/>
      <c r="DG11" s="623"/>
      <c r="DH11" s="609"/>
      <c r="DI11" s="610" t="str">
        <f>HLOOKUP(Introduction!$G$4,nametranslations,154,FALSE)</f>
        <v>محسّن ومخصص للجنس الواحد</v>
      </c>
      <c r="DJ11" s="620"/>
      <c r="DK11" s="612"/>
      <c r="DL11" s="612"/>
      <c r="DM11" s="612"/>
      <c r="DN11" s="612"/>
      <c r="DO11" s="613"/>
      <c r="DP11" s="614"/>
      <c r="DQ11" s="623"/>
      <c r="DR11" s="609"/>
      <c r="DS11" s="610" t="str">
        <f>HLOOKUP(Introduction!$G$4,nametranslations,154,FALSE)</f>
        <v>محسّن ومخصص للجنس الواحد</v>
      </c>
      <c r="DT11" s="620"/>
      <c r="DU11" s="612"/>
      <c r="DV11" s="612"/>
      <c r="DW11" s="612"/>
      <c r="DX11" s="612"/>
      <c r="DY11" s="613"/>
      <c r="DZ11" s="614"/>
      <c r="EA11" s="623"/>
      <c r="EB11" s="609"/>
      <c r="EC11" s="610" t="str">
        <f>HLOOKUP(Introduction!$G$4,nametranslations,154,FALSE)</f>
        <v>محسّن ومخصص للجنس الواحد</v>
      </c>
      <c r="ED11" s="620"/>
      <c r="EE11" s="612"/>
      <c r="EF11" s="612"/>
      <c r="EG11" s="612"/>
      <c r="EH11" s="612"/>
      <c r="EI11" s="622">
        <v>100</v>
      </c>
      <c r="EJ11" s="614"/>
      <c r="EK11" s="623"/>
      <c r="EL11" s="617"/>
      <c r="EV11" s="617"/>
      <c r="FF11" s="617"/>
      <c r="FP11" s="617"/>
      <c r="FZ11" s="617"/>
      <c r="GJ11" s="617"/>
      <c r="GT11" s="617"/>
      <c r="HD11" s="617"/>
      <c r="HN11" s="617"/>
      <c r="HX11" s="617"/>
      <c r="IH11" s="617"/>
      <c r="IR11" s="617"/>
      <c r="JB11" s="617"/>
    </row>
    <row r="12" spans="1:262" s="625" customFormat="1" ht="33" customHeight="1" x14ac:dyDescent="0.2">
      <c r="A12" s="631" t="str">
        <f ca="1">IF(ISBLANK('Data Summary'!A14),"",'Data Summary'!A14)</f>
        <v>TUN_2017_EMIS</v>
      </c>
      <c r="B12" s="609"/>
      <c r="C12" s="610" t="str">
        <f>HLOOKUP(Introduction!$G$4,nametranslations,79,FALSE)</f>
        <v>أساسي
(محسّن ، صالح للاستخدام ، أحادي الجنس)</v>
      </c>
      <c r="D12" s="620"/>
      <c r="E12" s="620"/>
      <c r="F12" s="620"/>
      <c r="G12" s="620"/>
      <c r="H12" s="620"/>
      <c r="I12" s="622"/>
      <c r="J12" s="614"/>
      <c r="K12" s="623"/>
      <c r="L12" s="609"/>
      <c r="M12" s="610" t="str">
        <f>HLOOKUP(Introduction!$G$4,nametranslations,79,FALSE)</f>
        <v>أساسي
(محسّن ، صالح للاستخدام ، أحادي الجنس)</v>
      </c>
      <c r="N12" s="620"/>
      <c r="O12" s="620"/>
      <c r="P12" s="620"/>
      <c r="Q12" s="620"/>
      <c r="R12" s="620"/>
      <c r="S12" s="622"/>
      <c r="T12" s="614"/>
      <c r="U12" s="623"/>
      <c r="V12" s="609"/>
      <c r="W12" s="610" t="str">
        <f>HLOOKUP(Introduction!$G$4,nametranslations,79,FALSE)</f>
        <v>أساسي
(محسّن ، صالح للاستخدام ، أحادي الجنس)</v>
      </c>
      <c r="X12" s="620"/>
      <c r="Y12" s="620"/>
      <c r="Z12" s="620"/>
      <c r="AA12" s="620"/>
      <c r="AB12" s="620"/>
      <c r="AC12" s="622"/>
      <c r="AD12" s="614"/>
      <c r="AE12" s="623"/>
      <c r="AF12" s="609"/>
      <c r="AG12" s="610" t="str">
        <f>HLOOKUP(Introduction!$G$4,nametranslations,79,FALSE)</f>
        <v>أساسي
(محسّن ، صالح للاستخدام ، أحادي الجنس)</v>
      </c>
      <c r="AH12" s="620"/>
      <c r="AI12" s="620"/>
      <c r="AJ12" s="620"/>
      <c r="AK12" s="620"/>
      <c r="AL12" s="620"/>
      <c r="AM12" s="622"/>
      <c r="AN12" s="614"/>
      <c r="AO12" s="623"/>
      <c r="AP12" s="609"/>
      <c r="AQ12" s="610" t="str">
        <f>HLOOKUP(Introduction!$G$4,nametranslations,79,FALSE)</f>
        <v>أساسي
(محسّن ، صالح للاستخدام ، أحادي الجنس)</v>
      </c>
      <c r="AR12" s="620"/>
      <c r="AS12" s="620"/>
      <c r="AT12" s="620"/>
      <c r="AU12" s="620"/>
      <c r="AV12" s="620"/>
      <c r="AW12" s="622"/>
      <c r="AX12" s="614"/>
      <c r="AY12" s="623"/>
      <c r="AZ12" s="609" t="s">
        <v>214</v>
      </c>
      <c r="BA12" s="610" t="str">
        <f>HLOOKUP(Introduction!$G$4,nametranslations,79,FALSE)</f>
        <v>أساسي
(محسّن ، صالح للاستخدام ، أحادي الجنس)</v>
      </c>
      <c r="BB12" s="620">
        <f>BF12</f>
        <v>62.7</v>
      </c>
      <c r="BC12" s="620"/>
      <c r="BD12" s="620"/>
      <c r="BE12" s="620"/>
      <c r="BF12" s="620">
        <f>BF8</f>
        <v>62.7</v>
      </c>
      <c r="BG12" s="622"/>
      <c r="BH12" s="614"/>
      <c r="BI12" s="623"/>
      <c r="BJ12" s="609"/>
      <c r="BK12" s="610" t="str">
        <f>HLOOKUP(Introduction!$G$4,nametranslations,79,FALSE)</f>
        <v>أساسي
(محسّن ، صالح للاستخدام ، أحادي الجنس)</v>
      </c>
      <c r="BL12" s="620"/>
      <c r="BM12" s="620"/>
      <c r="BN12" s="620"/>
      <c r="BO12" s="620"/>
      <c r="BP12" s="620"/>
      <c r="BQ12" s="622"/>
      <c r="BR12" s="614"/>
      <c r="BS12" s="623"/>
      <c r="BT12" s="609"/>
      <c r="BU12" s="610" t="str">
        <f>HLOOKUP(Introduction!$G$4,nametranslations,79,FALSE)</f>
        <v>أساسي
(محسّن ، صالح للاستخدام ، أحادي الجنس)</v>
      </c>
      <c r="BV12" s="620"/>
      <c r="BW12" s="620"/>
      <c r="BX12" s="620"/>
      <c r="BY12" s="620"/>
      <c r="BZ12" s="620"/>
      <c r="CA12" s="622"/>
      <c r="CB12" s="614"/>
      <c r="CC12" s="623"/>
      <c r="CD12" s="609"/>
      <c r="CE12" s="610" t="str">
        <f>HLOOKUP(Introduction!$G$4,nametranslations,79,FALSE)</f>
        <v>أساسي
(محسّن ، صالح للاستخدام ، أحادي الجنس)</v>
      </c>
      <c r="CF12" s="620"/>
      <c r="CG12" s="620"/>
      <c r="CH12" s="620"/>
      <c r="CI12" s="620"/>
      <c r="CJ12" s="620"/>
      <c r="CK12" s="622"/>
      <c r="CL12" s="614"/>
      <c r="CM12" s="623"/>
      <c r="CN12" s="609" t="s">
        <v>224</v>
      </c>
      <c r="CO12" s="610" t="str">
        <f>HLOOKUP(Introduction!$G$4,nametranslations,79,FALSE)</f>
        <v>أساسي
(محسّن ، صالح للاستخدام ، أحادي الجنس)</v>
      </c>
      <c r="CP12" s="616"/>
      <c r="CQ12" s="620"/>
      <c r="CR12" s="620"/>
      <c r="CS12" s="620"/>
      <c r="CT12" s="620"/>
      <c r="CU12" s="622"/>
      <c r="CV12" s="614"/>
      <c r="CW12" s="623"/>
      <c r="CX12" s="609"/>
      <c r="CY12" s="610" t="str">
        <f>HLOOKUP(Introduction!$G$4,nametranslations,79,FALSE)</f>
        <v>أساسي
(محسّن ، صالح للاستخدام ، أحادي الجنس)</v>
      </c>
      <c r="CZ12" s="616"/>
      <c r="DA12" s="620"/>
      <c r="DB12" s="620"/>
      <c r="DC12" s="620"/>
      <c r="DD12" s="620"/>
      <c r="DE12" s="622"/>
      <c r="DF12" s="614"/>
      <c r="DG12" s="623"/>
      <c r="DH12" s="609"/>
      <c r="DI12" s="610" t="str">
        <f>HLOOKUP(Introduction!$G$4,nametranslations,79,FALSE)</f>
        <v>أساسي
(محسّن ، صالح للاستخدام ، أحادي الجنس)</v>
      </c>
      <c r="DJ12" s="616"/>
      <c r="DK12" s="620"/>
      <c r="DL12" s="620"/>
      <c r="DM12" s="620"/>
      <c r="DN12" s="620"/>
      <c r="DO12" s="622"/>
      <c r="DP12" s="614"/>
      <c r="DQ12" s="623"/>
      <c r="DR12" s="609"/>
      <c r="DS12" s="610" t="str">
        <f>HLOOKUP(Introduction!$G$4,nametranslations,79,FALSE)</f>
        <v>أساسي
(محسّن ، صالح للاستخدام ، أحادي الجنس)</v>
      </c>
      <c r="DT12" s="616"/>
      <c r="DU12" s="620"/>
      <c r="DV12" s="620"/>
      <c r="DW12" s="620"/>
      <c r="DX12" s="620"/>
      <c r="DY12" s="622"/>
      <c r="DZ12" s="614"/>
      <c r="EA12" s="623"/>
      <c r="EB12" s="609"/>
      <c r="EC12" s="610" t="str">
        <f>HLOOKUP(Introduction!$G$4,nametranslations,79,FALSE)</f>
        <v>أساسي
(محسّن ، صالح للاستخدام ، أحادي الجنس)</v>
      </c>
      <c r="ED12" s="616"/>
      <c r="EE12" s="620"/>
      <c r="EF12" s="620"/>
      <c r="EG12" s="620"/>
      <c r="EH12" s="620"/>
      <c r="EI12" s="622">
        <v>100</v>
      </c>
      <c r="EJ12" s="614"/>
      <c r="EK12" s="623"/>
      <c r="EL12" s="624"/>
      <c r="EV12" s="624"/>
      <c r="FF12" s="624"/>
      <c r="FP12" s="624"/>
      <c r="FZ12" s="624"/>
      <c r="GJ12" s="624"/>
      <c r="GT12" s="624"/>
      <c r="HD12" s="624"/>
      <c r="HN12" s="624"/>
      <c r="HX12" s="624"/>
      <c r="IH12" s="624"/>
      <c r="IR12" s="624"/>
      <c r="JB12" s="624"/>
    </row>
    <row r="13" spans="1:262" s="131" customFormat="1" ht="18" customHeight="1" x14ac:dyDescent="0.3">
      <c r="A13" s="630" t="str">
        <f ca="1">IF(ISBLANK('Data Summary'!A15),"",'Data Summary'!A15)</f>
        <v>TUN_2017_UIS</v>
      </c>
      <c r="B13" s="139" t="str">
        <f>HLOOKUP(Introduction!$G$4,nametranslations,109,FALSE)</f>
        <v>نوع المرفق</v>
      </c>
      <c r="C13" s="145" t="str">
        <f>HLOOKUP(Introduction!$G$4,nametranslations,110,FALSE)</f>
        <v>نسبة تحسن</v>
      </c>
      <c r="D13" s="146"/>
      <c r="E13" s="146"/>
      <c r="F13" s="146"/>
      <c r="G13" s="147"/>
      <c r="H13" s="147"/>
      <c r="I13" s="148"/>
      <c r="J13" s="129"/>
      <c r="K13" s="144"/>
      <c r="L13" s="139" t="str">
        <f>HLOOKUP(Introduction!$G$4,nametranslations,109,FALSE)</f>
        <v>نوع المرفق</v>
      </c>
      <c r="M13" s="145" t="str">
        <f>HLOOKUP(Introduction!$G$4,nametranslations,110,FALSE)</f>
        <v>نسبة تحسن</v>
      </c>
      <c r="N13" s="146"/>
      <c r="O13" s="146"/>
      <c r="P13" s="146"/>
      <c r="Q13" s="147"/>
      <c r="R13" s="147"/>
      <c r="S13" s="148"/>
      <c r="T13" s="129"/>
      <c r="U13" s="144"/>
      <c r="V13" s="139" t="str">
        <f>HLOOKUP(Introduction!$G$4,nametranslations,109,FALSE)</f>
        <v>نوع المرفق</v>
      </c>
      <c r="W13" s="145" t="str">
        <f>HLOOKUP(Introduction!$G$4,nametranslations,110,FALSE)</f>
        <v>نسبة تحسن</v>
      </c>
      <c r="X13" s="146"/>
      <c r="Y13" s="146"/>
      <c r="Z13" s="146"/>
      <c r="AA13" s="147"/>
      <c r="AB13" s="147"/>
      <c r="AC13" s="148"/>
      <c r="AD13" s="129"/>
      <c r="AE13" s="144"/>
      <c r="AF13" s="139" t="str">
        <f>HLOOKUP(Introduction!$G$4,nametranslations,109,FALSE)</f>
        <v>نوع المرفق</v>
      </c>
      <c r="AG13" s="145" t="str">
        <f>HLOOKUP(Introduction!$G$4,nametranslations,110,FALSE)</f>
        <v>نسبة تحسن</v>
      </c>
      <c r="AH13" s="146"/>
      <c r="AI13" s="146"/>
      <c r="AJ13" s="146"/>
      <c r="AK13" s="147"/>
      <c r="AL13" s="147"/>
      <c r="AM13" s="148"/>
      <c r="AN13" s="129"/>
      <c r="AO13" s="144"/>
      <c r="AP13" s="139" t="str">
        <f>HLOOKUP(Introduction!$G$4,nametranslations,109,FALSE)</f>
        <v>نوع المرفق</v>
      </c>
      <c r="AQ13" s="145" t="str">
        <f>HLOOKUP(Introduction!$G$4,nametranslations,110,FALSE)</f>
        <v>نسبة تحسن</v>
      </c>
      <c r="AR13" s="146"/>
      <c r="AS13" s="146"/>
      <c r="AT13" s="146"/>
      <c r="AU13" s="147"/>
      <c r="AV13" s="147"/>
      <c r="AW13" s="148"/>
      <c r="AX13" s="129"/>
      <c r="AY13" s="144"/>
      <c r="AZ13" s="139" t="str">
        <f>HLOOKUP(Introduction!$G$4,nametranslations,109,FALSE)</f>
        <v>نوع المرفق</v>
      </c>
      <c r="BA13" s="145" t="str">
        <f>HLOOKUP(Introduction!$G$4,nametranslations,110,FALSE)</f>
        <v>نسبة تحسن</v>
      </c>
      <c r="BB13" s="146"/>
      <c r="BC13" s="146"/>
      <c r="BD13" s="146"/>
      <c r="BE13" s="147"/>
      <c r="BF13" s="147"/>
      <c r="BG13" s="148"/>
      <c r="BH13" s="129"/>
      <c r="BI13" s="144"/>
      <c r="BJ13" s="139" t="str">
        <f>HLOOKUP(Introduction!$G$4,nametranslations,109,FALSE)</f>
        <v>نوع المرفق</v>
      </c>
      <c r="BK13" s="145" t="str">
        <f>HLOOKUP(Introduction!$G$4,nametranslations,110,FALSE)</f>
        <v>نسبة تحسن</v>
      </c>
      <c r="BL13" s="146"/>
      <c r="BM13" s="146"/>
      <c r="BN13" s="146"/>
      <c r="BO13" s="147"/>
      <c r="BP13" s="147"/>
      <c r="BQ13" s="148"/>
      <c r="BR13" s="129"/>
      <c r="BS13" s="144"/>
      <c r="BT13" s="139" t="str">
        <f>HLOOKUP(Introduction!$G$4,nametranslations,109,FALSE)</f>
        <v>نوع المرفق</v>
      </c>
      <c r="BU13" s="145" t="str">
        <f>HLOOKUP(Introduction!$G$4,nametranslations,110,FALSE)</f>
        <v>نسبة تحسن</v>
      </c>
      <c r="BV13" s="146"/>
      <c r="BW13" s="146"/>
      <c r="BX13" s="146"/>
      <c r="BY13" s="147"/>
      <c r="BZ13" s="147"/>
      <c r="CA13" s="148"/>
      <c r="CB13" s="129"/>
      <c r="CC13" s="144"/>
      <c r="CD13" s="139" t="str">
        <f>HLOOKUP(Introduction!$G$4,nametranslations,109,FALSE)</f>
        <v>نوع المرفق</v>
      </c>
      <c r="CE13" s="145" t="str">
        <f>HLOOKUP(Introduction!$G$4,nametranslations,110,FALSE)</f>
        <v>نسبة تحسن</v>
      </c>
      <c r="CF13" s="146"/>
      <c r="CG13" s="146"/>
      <c r="CH13" s="146"/>
      <c r="CI13" s="147"/>
      <c r="CJ13" s="147"/>
      <c r="CK13" s="148"/>
      <c r="CL13" s="129"/>
      <c r="CM13" s="144"/>
      <c r="CN13" s="139" t="str">
        <f>HLOOKUP(Introduction!$G$4,nametranslations,109,FALSE)</f>
        <v>نوع المرفق</v>
      </c>
      <c r="CO13" s="145" t="str">
        <f>HLOOKUP(Introduction!$G$4,nametranslations,110,FALSE)</f>
        <v>نسبة تحسن</v>
      </c>
      <c r="CP13" s="146"/>
      <c r="CQ13" s="146"/>
      <c r="CR13" s="146"/>
      <c r="CS13" s="147"/>
      <c r="CT13" s="147"/>
      <c r="CU13" s="148"/>
      <c r="CV13" s="129"/>
      <c r="CW13" s="144"/>
      <c r="CX13" s="139" t="str">
        <f>HLOOKUP(Introduction!$G$4,nametranslations,109,FALSE)</f>
        <v>نوع المرفق</v>
      </c>
      <c r="CY13" s="145" t="str">
        <f>HLOOKUP(Introduction!$G$4,nametranslations,110,FALSE)</f>
        <v>نسبة تحسن</v>
      </c>
      <c r="CZ13" s="146"/>
      <c r="DA13" s="146"/>
      <c r="DB13" s="146"/>
      <c r="DC13" s="147"/>
      <c r="DD13" s="147"/>
      <c r="DE13" s="148"/>
      <c r="DF13" s="129"/>
      <c r="DG13" s="144"/>
      <c r="DH13" s="139" t="str">
        <f>HLOOKUP(Introduction!$G$4,nametranslations,109,FALSE)</f>
        <v>نوع المرفق</v>
      </c>
      <c r="DI13" s="145" t="str">
        <f>HLOOKUP(Introduction!$G$4,nametranslations,110,FALSE)</f>
        <v>نسبة تحسن</v>
      </c>
      <c r="DJ13" s="146"/>
      <c r="DK13" s="146"/>
      <c r="DL13" s="146"/>
      <c r="DM13" s="147"/>
      <c r="DN13" s="147"/>
      <c r="DO13" s="148"/>
      <c r="DP13" s="129"/>
      <c r="DQ13" s="144"/>
      <c r="DR13" s="139" t="str">
        <f>HLOOKUP(Introduction!$G$4,nametranslations,109,FALSE)</f>
        <v>نوع المرفق</v>
      </c>
      <c r="DS13" s="145" t="str">
        <f>HLOOKUP(Introduction!$G$4,nametranslations,110,FALSE)</f>
        <v>نسبة تحسن</v>
      </c>
      <c r="DT13" s="146"/>
      <c r="DU13" s="146"/>
      <c r="DV13" s="146"/>
      <c r="DW13" s="147"/>
      <c r="DX13" s="147"/>
      <c r="DY13" s="148"/>
      <c r="DZ13" s="129"/>
      <c r="EA13" s="144"/>
      <c r="EB13" s="139" t="str">
        <f>HLOOKUP(Introduction!$G$4,nametranslations,109,FALSE)</f>
        <v>نوع المرفق</v>
      </c>
      <c r="EC13" s="145" t="str">
        <f>HLOOKUP(Introduction!$G$4,nametranslations,110,FALSE)</f>
        <v>نسبة تحسن</v>
      </c>
      <c r="ED13" s="146"/>
      <c r="EE13" s="146"/>
      <c r="EF13" s="146"/>
      <c r="EG13" s="147"/>
      <c r="EH13" s="147"/>
      <c r="EI13" s="148"/>
      <c r="EJ13" s="129"/>
      <c r="EK13" s="144"/>
      <c r="EL13" s="130"/>
      <c r="EV13" s="130"/>
      <c r="FF13" s="130"/>
      <c r="FP13" s="130"/>
      <c r="FZ13" s="130"/>
      <c r="GJ13" s="130"/>
      <c r="GT13" s="130"/>
      <c r="HD13" s="130"/>
      <c r="HN13" s="130"/>
      <c r="HX13" s="130"/>
      <c r="IH13" s="130"/>
      <c r="IR13" s="130"/>
      <c r="JB13" s="130"/>
    </row>
    <row r="14" spans="1:262" x14ac:dyDescent="0.3">
      <c r="A14" s="630" t="str">
        <f ca="1">IF(ISBLANK('Data Summary'!A16),"",'Data Summary'!A16)</f>
        <v>TUN_2018_UIS</v>
      </c>
      <c r="B14" s="71" t="s">
        <v>30</v>
      </c>
      <c r="C14" s="17">
        <v>0</v>
      </c>
      <c r="D14" s="27">
        <f>SUMPRODUCT(H14:I14,H33:I33)/SUM(H33:I33)</f>
        <v>0.38272127263496364</v>
      </c>
      <c r="E14" s="27"/>
      <c r="F14" s="27"/>
      <c r="G14" s="5"/>
      <c r="H14" s="5">
        <f>100-99.5</f>
        <v>0.5</v>
      </c>
      <c r="I14" s="23">
        <v>0</v>
      </c>
      <c r="J14" s="9"/>
      <c r="K14" s="13"/>
      <c r="L14" s="71" t="s">
        <v>30</v>
      </c>
      <c r="M14" s="17">
        <v>0</v>
      </c>
      <c r="N14" s="27">
        <f>SUMPRODUCT(R14:S14,H33:I33)/SUM(H33:I33)</f>
        <v>0.38272127263496364</v>
      </c>
      <c r="O14" s="27"/>
      <c r="P14" s="27"/>
      <c r="Q14" s="5"/>
      <c r="R14" s="5">
        <v>0.5</v>
      </c>
      <c r="S14" s="23">
        <v>0</v>
      </c>
      <c r="T14" s="9"/>
      <c r="U14" s="13"/>
      <c r="V14" s="71" t="s">
        <v>30</v>
      </c>
      <c r="W14" s="17">
        <v>0</v>
      </c>
      <c r="X14" s="27">
        <f>SUMPRODUCT(AB14:AC14,H33:I33)/SUM(H33:I33)</f>
        <v>0.38272127263496364</v>
      </c>
      <c r="Y14" s="27"/>
      <c r="Z14" s="27"/>
      <c r="AA14" s="5"/>
      <c r="AB14" s="5">
        <v>0.5</v>
      </c>
      <c r="AC14" s="23">
        <v>0</v>
      </c>
      <c r="AD14" s="9"/>
      <c r="AE14" s="13"/>
      <c r="AF14" s="71" t="s">
        <v>30</v>
      </c>
      <c r="AG14" s="17">
        <v>0</v>
      </c>
      <c r="AH14" s="27">
        <f>AL14</f>
        <v>0.74</v>
      </c>
      <c r="AI14" s="27"/>
      <c r="AJ14" s="27"/>
      <c r="AK14" s="5"/>
      <c r="AL14" s="5">
        <v>0.74</v>
      </c>
      <c r="AM14" s="23"/>
      <c r="AN14" s="9"/>
      <c r="AO14" s="13"/>
      <c r="AP14" s="71" t="s">
        <v>30</v>
      </c>
      <c r="AQ14" s="17">
        <v>0</v>
      </c>
      <c r="AR14" s="27">
        <f>(AV14*4568+AW14*1421)/(4568+1421)</f>
        <v>0.56442143930539324</v>
      </c>
      <c r="AS14" s="27"/>
      <c r="AT14" s="27"/>
      <c r="AU14" s="5"/>
      <c r="AV14" s="5">
        <v>0.74</v>
      </c>
      <c r="AW14" s="23">
        <v>0</v>
      </c>
      <c r="AX14" s="9"/>
      <c r="AY14" s="13"/>
      <c r="AZ14" s="71" t="s">
        <v>30</v>
      </c>
      <c r="BA14" s="17">
        <v>0</v>
      </c>
      <c r="BB14" s="27">
        <f>BF14</f>
        <v>7.4775672981056834E-2</v>
      </c>
      <c r="BC14" s="27"/>
      <c r="BD14" s="27"/>
      <c r="BE14" s="5"/>
      <c r="BF14" s="5">
        <v>7.4775672981056834E-2</v>
      </c>
      <c r="BG14" s="23"/>
      <c r="BH14" s="9"/>
      <c r="BI14" s="13"/>
      <c r="BJ14" s="71" t="s">
        <v>30</v>
      </c>
      <c r="BK14" s="17">
        <v>0</v>
      </c>
      <c r="BL14" s="27"/>
      <c r="BM14" s="27"/>
      <c r="BN14" s="27"/>
      <c r="BO14" s="5"/>
      <c r="BP14" s="5"/>
      <c r="BQ14" s="23"/>
      <c r="BR14" s="9"/>
      <c r="BS14" s="13"/>
      <c r="BT14" s="71" t="s">
        <v>30</v>
      </c>
      <c r="BU14" s="17">
        <v>0</v>
      </c>
      <c r="BV14" s="5"/>
      <c r="BW14" s="27"/>
      <c r="BX14" s="27"/>
      <c r="BY14" s="5">
        <v>6.5130571992110466</v>
      </c>
      <c r="BZ14" s="5"/>
      <c r="CA14" s="23"/>
      <c r="CB14" s="9"/>
      <c r="CC14" s="13"/>
      <c r="CD14" s="71" t="s">
        <v>30</v>
      </c>
      <c r="CE14" s="17">
        <v>0</v>
      </c>
      <c r="CF14" s="5">
        <v>0.4</v>
      </c>
      <c r="CG14" s="27"/>
      <c r="CH14" s="27"/>
      <c r="CI14" s="5"/>
      <c r="CJ14" s="5">
        <v>0.4</v>
      </c>
      <c r="CK14" s="23"/>
      <c r="CL14" s="9"/>
      <c r="CM14" s="13"/>
      <c r="CN14" s="71" t="s">
        <v>30</v>
      </c>
      <c r="CO14" s="17">
        <v>0</v>
      </c>
      <c r="CP14" s="5"/>
      <c r="CQ14" s="27"/>
      <c r="CR14" s="27"/>
      <c r="CS14" s="5"/>
      <c r="CT14" s="5"/>
      <c r="CU14" s="23"/>
      <c r="CV14" s="9"/>
      <c r="CW14" s="13"/>
      <c r="CX14" s="71" t="s">
        <v>30</v>
      </c>
      <c r="CY14" s="17">
        <v>0</v>
      </c>
      <c r="CZ14" s="5"/>
      <c r="DA14" s="27"/>
      <c r="DB14" s="27"/>
      <c r="DC14" s="5"/>
      <c r="DD14" s="5"/>
      <c r="DE14" s="23"/>
      <c r="DF14" s="9"/>
      <c r="DG14" s="13"/>
      <c r="DH14" s="71" t="s">
        <v>30</v>
      </c>
      <c r="DI14" s="17">
        <v>0</v>
      </c>
      <c r="DJ14" s="5"/>
      <c r="DK14" s="27"/>
      <c r="DL14" s="27"/>
      <c r="DM14" s="5"/>
      <c r="DN14" s="5"/>
      <c r="DO14" s="23"/>
      <c r="DP14" s="9"/>
      <c r="DQ14" s="13"/>
      <c r="DR14" s="71" t="s">
        <v>30</v>
      </c>
      <c r="DS14" s="17">
        <v>0</v>
      </c>
      <c r="DT14" s="5"/>
      <c r="DU14" s="27"/>
      <c r="DV14" s="27"/>
      <c r="DW14" s="5"/>
      <c r="DX14" s="5"/>
      <c r="DY14" s="23"/>
      <c r="DZ14" s="9"/>
      <c r="EA14" s="13"/>
      <c r="EB14" s="71" t="s">
        <v>30</v>
      </c>
      <c r="EC14" s="17">
        <v>0</v>
      </c>
      <c r="ED14" s="5"/>
      <c r="EE14" s="27"/>
      <c r="EF14" s="27"/>
      <c r="EG14" s="5"/>
      <c r="EH14" s="5"/>
      <c r="EI14" s="23">
        <v>0</v>
      </c>
      <c r="EJ14" s="9"/>
      <c r="EK14" s="13"/>
    </row>
    <row r="15" spans="1:262" s="1" customFormat="1" x14ac:dyDescent="0.3">
      <c r="A15" s="630" t="str">
        <f ca="1">IF(ISBLANK('Data Summary'!A17),"",'Data Summary'!A17)</f>
        <v>TUN_2020_UIS</v>
      </c>
      <c r="B15" s="71" t="s">
        <v>97</v>
      </c>
      <c r="C15" s="46">
        <v>0</v>
      </c>
      <c r="D15" s="27"/>
      <c r="E15" s="27"/>
      <c r="F15" s="27"/>
      <c r="G15" s="5"/>
      <c r="H15" s="5"/>
      <c r="I15" s="23"/>
      <c r="J15" s="9"/>
      <c r="K15" s="13"/>
      <c r="L15" s="71" t="s">
        <v>97</v>
      </c>
      <c r="M15" s="46">
        <v>0</v>
      </c>
      <c r="N15" s="27"/>
      <c r="O15" s="27"/>
      <c r="P15" s="27"/>
      <c r="Q15" s="5"/>
      <c r="R15" s="5"/>
      <c r="S15" s="23"/>
      <c r="T15" s="9"/>
      <c r="U15" s="13"/>
      <c r="V15" s="71" t="s">
        <v>97</v>
      </c>
      <c r="W15" s="46">
        <v>0</v>
      </c>
      <c r="X15" s="27"/>
      <c r="Y15" s="27"/>
      <c r="Z15" s="27"/>
      <c r="AA15" s="5"/>
      <c r="AB15" s="5"/>
      <c r="AC15" s="23"/>
      <c r="AD15" s="9"/>
      <c r="AE15" s="13"/>
      <c r="AF15" s="71" t="s">
        <v>97</v>
      </c>
      <c r="AG15" s="46">
        <v>0</v>
      </c>
      <c r="AH15" s="27"/>
      <c r="AI15" s="27"/>
      <c r="AJ15" s="27"/>
      <c r="AK15" s="5"/>
      <c r="AL15" s="5"/>
      <c r="AM15" s="23"/>
      <c r="AN15" s="9"/>
      <c r="AO15" s="13"/>
      <c r="AP15" s="71" t="s">
        <v>97</v>
      </c>
      <c r="AQ15" s="46">
        <v>0</v>
      </c>
      <c r="AR15" s="27"/>
      <c r="AS15" s="27"/>
      <c r="AT15" s="27"/>
      <c r="AU15" s="5"/>
      <c r="AV15" s="5"/>
      <c r="AW15" s="23"/>
      <c r="AX15" s="9"/>
      <c r="AY15" s="13"/>
      <c r="AZ15" s="71" t="s">
        <v>97</v>
      </c>
      <c r="BA15" s="46">
        <v>0</v>
      </c>
      <c r="BB15" s="27"/>
      <c r="BC15" s="27"/>
      <c r="BD15" s="27"/>
      <c r="BE15" s="5"/>
      <c r="BF15" s="5"/>
      <c r="BG15" s="23"/>
      <c r="BH15" s="9"/>
      <c r="BI15" s="13"/>
      <c r="BJ15" s="71" t="s">
        <v>97</v>
      </c>
      <c r="BK15" s="46">
        <v>0</v>
      </c>
      <c r="BL15" s="27"/>
      <c r="BM15" s="27"/>
      <c r="BN15" s="27"/>
      <c r="BO15" s="5"/>
      <c r="BP15" s="5"/>
      <c r="BQ15" s="23"/>
      <c r="BR15" s="9"/>
      <c r="BS15" s="13"/>
      <c r="BT15" s="71" t="s">
        <v>97</v>
      </c>
      <c r="BU15" s="46">
        <v>0</v>
      </c>
      <c r="BV15" s="27"/>
      <c r="BW15" s="27"/>
      <c r="BX15" s="27"/>
      <c r="BY15" s="5"/>
      <c r="BZ15" s="5"/>
      <c r="CA15" s="23"/>
      <c r="CB15" s="9"/>
      <c r="CC15" s="13"/>
      <c r="CD15" s="71" t="s">
        <v>97</v>
      </c>
      <c r="CE15" s="46">
        <v>0</v>
      </c>
      <c r="CF15" s="27"/>
      <c r="CG15" s="27"/>
      <c r="CH15" s="27"/>
      <c r="CI15" s="5"/>
      <c r="CJ15" s="5"/>
      <c r="CK15" s="23"/>
      <c r="CL15" s="9"/>
      <c r="CM15" s="13"/>
      <c r="CN15" s="71" t="s">
        <v>97</v>
      </c>
      <c r="CO15" s="46">
        <v>0</v>
      </c>
      <c r="CP15" s="27"/>
      <c r="CQ15" s="27"/>
      <c r="CR15" s="27"/>
      <c r="CS15" s="5"/>
      <c r="CT15" s="5"/>
      <c r="CU15" s="23"/>
      <c r="CV15" s="9"/>
      <c r="CW15" s="13"/>
      <c r="CX15" s="71" t="s">
        <v>97</v>
      </c>
      <c r="CY15" s="46">
        <v>0</v>
      </c>
      <c r="CZ15" s="27"/>
      <c r="DA15" s="27"/>
      <c r="DB15" s="27"/>
      <c r="DC15" s="5"/>
      <c r="DD15" s="5"/>
      <c r="DE15" s="23"/>
      <c r="DF15" s="9"/>
      <c r="DG15" s="13"/>
      <c r="DH15" s="71" t="s">
        <v>97</v>
      </c>
      <c r="DI15" s="46">
        <v>0</v>
      </c>
      <c r="DJ15" s="27"/>
      <c r="DK15" s="27"/>
      <c r="DL15" s="27"/>
      <c r="DM15" s="5"/>
      <c r="DN15" s="5"/>
      <c r="DO15" s="23"/>
      <c r="DP15" s="9"/>
      <c r="DQ15" s="13"/>
      <c r="DR15" s="71" t="s">
        <v>97</v>
      </c>
      <c r="DS15" s="46">
        <v>0</v>
      </c>
      <c r="DT15" s="27"/>
      <c r="DU15" s="27"/>
      <c r="DV15" s="27"/>
      <c r="DW15" s="5"/>
      <c r="DX15" s="5"/>
      <c r="DY15" s="23"/>
      <c r="DZ15" s="9"/>
      <c r="EA15" s="13"/>
      <c r="EB15" s="71" t="s">
        <v>97</v>
      </c>
      <c r="EC15" s="46">
        <v>0</v>
      </c>
      <c r="ED15" s="27"/>
      <c r="EE15" s="27"/>
      <c r="EF15" s="27"/>
      <c r="EG15" s="5"/>
      <c r="EH15" s="5"/>
      <c r="EI15" s="23"/>
      <c r="EJ15" s="9"/>
      <c r="EK15" s="13"/>
      <c r="EL15" s="79"/>
      <c r="EV15" s="79"/>
      <c r="FF15" s="79"/>
      <c r="FP15" s="79"/>
      <c r="FZ15" s="79"/>
      <c r="GJ15" s="79"/>
      <c r="GT15" s="79"/>
      <c r="HD15" s="79"/>
      <c r="HN15" s="79"/>
      <c r="HX15" s="79"/>
      <c r="IH15" s="79"/>
      <c r="IR15" s="79"/>
      <c r="JB15" s="79"/>
    </row>
    <row r="16" spans="1:262" s="1" customFormat="1" x14ac:dyDescent="0.3">
      <c r="A16" s="630" t="str">
        <f ca="1">IF(ISBLANK('Data Summary'!A18),"",'Data Summary'!A18)</f>
        <v>TUN_2021_UIS</v>
      </c>
      <c r="B16" s="72"/>
      <c r="C16" s="18"/>
      <c r="D16" s="45"/>
      <c r="E16" s="27"/>
      <c r="F16" s="5"/>
      <c r="G16" s="5"/>
      <c r="H16" s="5"/>
      <c r="I16" s="23"/>
      <c r="J16" s="9"/>
      <c r="K16" s="13"/>
      <c r="L16" s="72"/>
      <c r="M16" s="18"/>
      <c r="N16" s="45"/>
      <c r="O16" s="27"/>
      <c r="P16" s="5"/>
      <c r="Q16" s="5"/>
      <c r="R16" s="5"/>
      <c r="S16" s="23"/>
      <c r="T16" s="9"/>
      <c r="U16" s="13"/>
      <c r="V16" s="72"/>
      <c r="W16" s="18"/>
      <c r="X16" s="45"/>
      <c r="Y16" s="27"/>
      <c r="Z16" s="27"/>
      <c r="AA16" s="5"/>
      <c r="AB16" s="5"/>
      <c r="AC16" s="23"/>
      <c r="AD16" s="9"/>
      <c r="AE16" s="13"/>
      <c r="AF16" s="72"/>
      <c r="AG16" s="18"/>
      <c r="AH16" s="45"/>
      <c r="AI16" s="27"/>
      <c r="AJ16" s="5"/>
      <c r="AK16" s="5"/>
      <c r="AL16" s="5"/>
      <c r="AM16" s="23"/>
      <c r="AN16" s="9"/>
      <c r="AO16" s="13"/>
      <c r="AP16" s="72"/>
      <c r="AQ16" s="18"/>
      <c r="AR16" s="45"/>
      <c r="AS16" s="115"/>
      <c r="AT16" s="115"/>
      <c r="AU16" s="7"/>
      <c r="AV16" s="5"/>
      <c r="AW16" s="23"/>
      <c r="AX16" s="9"/>
      <c r="AY16" s="13"/>
      <c r="AZ16" s="72" t="s">
        <v>208</v>
      </c>
      <c r="BA16" s="18">
        <v>1</v>
      </c>
      <c r="BB16" s="27">
        <f t="shared" ref="BB16:BB19" si="14">BF16</f>
        <v>29.877642073778663</v>
      </c>
      <c r="BC16" s="27"/>
      <c r="BD16" s="27"/>
      <c r="BE16" s="5"/>
      <c r="BF16" s="5">
        <v>29.877642073778663</v>
      </c>
      <c r="BG16" s="23"/>
      <c r="BH16" s="9"/>
      <c r="BI16" s="13"/>
      <c r="BJ16" s="72" t="s">
        <v>20</v>
      </c>
      <c r="BK16" s="18">
        <v>1</v>
      </c>
      <c r="BL16" s="16">
        <v>99.63</v>
      </c>
      <c r="BM16" s="16"/>
      <c r="BN16" s="16"/>
      <c r="BO16" s="16"/>
      <c r="BP16" s="16">
        <v>99.63</v>
      </c>
      <c r="BQ16" s="44"/>
      <c r="BR16" s="9"/>
      <c r="BS16" s="13"/>
      <c r="BT16" s="72" t="s">
        <v>265</v>
      </c>
      <c r="BU16" s="18">
        <v>1</v>
      </c>
      <c r="BV16" s="5"/>
      <c r="BW16" s="27"/>
      <c r="BX16" s="27"/>
      <c r="BY16" s="5">
        <v>79.5</v>
      </c>
      <c r="BZ16" s="5"/>
      <c r="CA16" s="23"/>
      <c r="CB16" s="9"/>
      <c r="CC16" s="13"/>
      <c r="CD16" s="72"/>
      <c r="CE16" s="18"/>
      <c r="CF16" s="5"/>
      <c r="CG16" s="27"/>
      <c r="CH16" s="27"/>
      <c r="CI16" s="5"/>
      <c r="CJ16" s="5"/>
      <c r="CK16" s="23"/>
      <c r="CL16" s="9"/>
      <c r="CM16" s="13"/>
      <c r="CN16" s="72" t="s">
        <v>20</v>
      </c>
      <c r="CO16" s="18">
        <v>1</v>
      </c>
      <c r="CP16" s="27">
        <f>(CT16*4568+CU16*1421)/(4568+1421)</f>
        <v>99.305698707523717</v>
      </c>
      <c r="CQ16" s="16"/>
      <c r="CR16" s="16"/>
      <c r="CS16" s="16"/>
      <c r="CT16" s="16">
        <v>99.617630000000005</v>
      </c>
      <c r="CU16" s="44">
        <v>98.302952652610543</v>
      </c>
      <c r="CV16" s="9"/>
      <c r="CW16" s="13"/>
      <c r="CX16" s="72"/>
      <c r="CY16" s="18"/>
      <c r="CZ16" s="5"/>
      <c r="DA16" s="27"/>
      <c r="DB16" s="27"/>
      <c r="DC16" s="5"/>
      <c r="DD16" s="5"/>
      <c r="DE16" s="23"/>
      <c r="DF16" s="9"/>
      <c r="DG16" s="13"/>
      <c r="DH16" s="72" t="s">
        <v>20</v>
      </c>
      <c r="DI16" s="18">
        <v>1</v>
      </c>
      <c r="DJ16" s="27">
        <v>99.442701710989468</v>
      </c>
      <c r="DK16" s="16"/>
      <c r="DL16" s="16"/>
      <c r="DM16" s="16"/>
      <c r="DN16" s="16">
        <v>99.749179999999996</v>
      </c>
      <c r="DO16" s="44">
        <v>99.134868762223917</v>
      </c>
      <c r="DP16" s="9"/>
      <c r="DQ16" s="13"/>
      <c r="DR16" s="72" t="s">
        <v>20</v>
      </c>
      <c r="DS16" s="18">
        <v>1</v>
      </c>
      <c r="DT16" s="27">
        <v>99.411742482699523</v>
      </c>
      <c r="DU16" s="16"/>
      <c r="DV16" s="16"/>
      <c r="DW16" s="16"/>
      <c r="DX16" s="16">
        <v>99.77</v>
      </c>
      <c r="DY16" s="44">
        <v>99.041317414845111</v>
      </c>
      <c r="DZ16" s="9"/>
      <c r="EA16" s="13"/>
      <c r="EB16" s="72" t="s">
        <v>20</v>
      </c>
      <c r="EC16" s="18">
        <v>1</v>
      </c>
      <c r="ED16" s="27">
        <v>98.775716328358016</v>
      </c>
      <c r="EE16" s="16"/>
      <c r="EF16" s="16"/>
      <c r="EG16" s="16"/>
      <c r="EH16" s="16">
        <v>97.562828063964844</v>
      </c>
      <c r="EI16" s="44">
        <v>100</v>
      </c>
      <c r="EJ16" s="9"/>
      <c r="EK16" s="13"/>
      <c r="EL16" s="79"/>
      <c r="EV16" s="79"/>
      <c r="FF16" s="79"/>
      <c r="FP16" s="79"/>
      <c r="FZ16" s="79"/>
      <c r="GJ16" s="79"/>
      <c r="GT16" s="79"/>
      <c r="HD16" s="79"/>
      <c r="HN16" s="79"/>
      <c r="HX16" s="79"/>
      <c r="IH16" s="79"/>
      <c r="IR16" s="79"/>
      <c r="JB16" s="79"/>
    </row>
    <row r="17" spans="1:262" s="1" customFormat="1" x14ac:dyDescent="0.3">
      <c r="A17" s="630" t="str">
        <f ca="1">IF(ISBLANK('Data Summary'!A19),"",'Data Summary'!A19)</f>
        <v>TUN_2023_UIS</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2" t="s">
        <v>209</v>
      </c>
      <c r="BA17" s="19">
        <v>1</v>
      </c>
      <c r="BB17" s="27">
        <f t="shared" si="14"/>
        <v>41.140314032901294</v>
      </c>
      <c r="BC17" s="5"/>
      <c r="BD17" s="5"/>
      <c r="BE17" s="5"/>
      <c r="BF17" s="5">
        <v>41.140314032901294</v>
      </c>
      <c r="BG17" s="23"/>
      <c r="BH17" s="9"/>
      <c r="BI17" s="13"/>
      <c r="BJ17" s="72"/>
      <c r="BK17" s="19"/>
      <c r="BL17" s="27"/>
      <c r="BM17" s="5"/>
      <c r="BN17" s="5"/>
      <c r="BO17" s="5"/>
      <c r="BP17" s="5"/>
      <c r="BQ17" s="23"/>
      <c r="BR17" s="9"/>
      <c r="BS17" s="13"/>
      <c r="BT17" s="72" t="s">
        <v>266</v>
      </c>
      <c r="BU17" s="19">
        <v>0.5</v>
      </c>
      <c r="BV17" s="27"/>
      <c r="BW17" s="5"/>
      <c r="BX17" s="5"/>
      <c r="BY17" s="5">
        <v>13.986942800788952</v>
      </c>
      <c r="BZ17" s="5"/>
      <c r="CA17" s="23"/>
      <c r="CB17" s="9"/>
      <c r="CC17" s="13"/>
      <c r="CD17" s="72"/>
      <c r="CE17" s="19"/>
      <c r="CF17" s="27"/>
      <c r="CG17" s="5"/>
      <c r="CH17" s="5"/>
      <c r="CI17" s="5"/>
      <c r="CJ17" s="5"/>
      <c r="CK17" s="23"/>
      <c r="CL17" s="9"/>
      <c r="CM17" s="13"/>
      <c r="CN17" s="72"/>
      <c r="CO17" s="19"/>
      <c r="CP17" s="27"/>
      <c r="CQ17" s="5"/>
      <c r="CR17" s="5"/>
      <c r="CS17" s="5"/>
      <c r="CT17" s="5"/>
      <c r="CU17" s="23"/>
      <c r="CV17" s="9"/>
      <c r="CW17" s="13"/>
      <c r="CX17" s="72"/>
      <c r="CY17" s="19"/>
      <c r="CZ17" s="27"/>
      <c r="DA17" s="5"/>
      <c r="DB17" s="5"/>
      <c r="DC17" s="5"/>
      <c r="DD17" s="5"/>
      <c r="DE17" s="23"/>
      <c r="DF17" s="9"/>
      <c r="DG17" s="13"/>
      <c r="DH17" s="72"/>
      <c r="DI17" s="19"/>
      <c r="DJ17" s="27"/>
      <c r="DK17" s="5"/>
      <c r="DL17" s="5"/>
      <c r="DM17" s="5"/>
      <c r="DN17" s="5"/>
      <c r="DO17" s="23"/>
      <c r="DP17" s="9"/>
      <c r="DQ17" s="13"/>
      <c r="DR17" s="72"/>
      <c r="DS17" s="19"/>
      <c r="DT17" s="27"/>
      <c r="DU17" s="5"/>
      <c r="DV17" s="5"/>
      <c r="DW17" s="5"/>
      <c r="DX17" s="5"/>
      <c r="DY17" s="23"/>
      <c r="DZ17" s="9"/>
      <c r="EA17" s="13"/>
      <c r="EB17" s="72"/>
      <c r="EC17" s="19"/>
      <c r="ED17" s="27"/>
      <c r="EE17" s="5"/>
      <c r="EF17" s="5"/>
      <c r="EG17" s="5"/>
      <c r="EH17" s="5"/>
      <c r="EI17" s="23"/>
      <c r="EJ17" s="9"/>
      <c r="EK17" s="13"/>
      <c r="EL17" s="79"/>
      <c r="EV17" s="79"/>
      <c r="FF17" s="79"/>
      <c r="FP17" s="79"/>
      <c r="FZ17" s="79"/>
      <c r="GJ17" s="79"/>
      <c r="GT17" s="79"/>
      <c r="HD17" s="79"/>
      <c r="HN17" s="79"/>
      <c r="HX17" s="79"/>
      <c r="IH17" s="79"/>
      <c r="IR17" s="79"/>
      <c r="JB17" s="79"/>
    </row>
    <row r="18" spans="1:262" s="1" customFormat="1" x14ac:dyDescent="0.3">
      <c r="A18" s="604"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2" t="s">
        <v>210</v>
      </c>
      <c r="BA18" s="19">
        <v>0.5</v>
      </c>
      <c r="BB18" s="27">
        <f t="shared" si="14"/>
        <v>28.567722308075773</v>
      </c>
      <c r="BC18" s="5"/>
      <c r="BD18" s="5"/>
      <c r="BE18" s="5"/>
      <c r="BF18" s="5">
        <v>28.567722308075773</v>
      </c>
      <c r="BG18" s="23"/>
      <c r="BH18" s="9"/>
      <c r="BI18" s="13"/>
      <c r="BJ18" s="72"/>
      <c r="BK18" s="19"/>
      <c r="BL18" s="5"/>
      <c r="BM18" s="5"/>
      <c r="BN18" s="5"/>
      <c r="BO18" s="5"/>
      <c r="BP18" s="5"/>
      <c r="BQ18" s="23"/>
      <c r="BR18" s="9"/>
      <c r="BS18" s="13"/>
      <c r="BT18" s="72"/>
      <c r="BU18" s="19"/>
      <c r="BV18" s="5"/>
      <c r="BW18" s="5"/>
      <c r="BX18" s="5"/>
      <c r="BY18" s="5"/>
      <c r="BZ18" s="5"/>
      <c r="CA18" s="23"/>
      <c r="CB18" s="9"/>
      <c r="CC18" s="13"/>
      <c r="CD18" s="72"/>
      <c r="CE18" s="19"/>
      <c r="CF18" s="5"/>
      <c r="CG18" s="5"/>
      <c r="CH18" s="5"/>
      <c r="CI18" s="5"/>
      <c r="CJ18" s="5"/>
      <c r="CK18" s="23"/>
      <c r="CL18" s="9"/>
      <c r="CM18" s="13"/>
      <c r="CN18" s="72"/>
      <c r="CO18" s="19"/>
      <c r="CP18" s="5"/>
      <c r="CQ18" s="5"/>
      <c r="CR18" s="5"/>
      <c r="CS18" s="5"/>
      <c r="CT18" s="5"/>
      <c r="CU18" s="23"/>
      <c r="CV18" s="9"/>
      <c r="CW18" s="13"/>
      <c r="CX18" s="72"/>
      <c r="CY18" s="19"/>
      <c r="CZ18" s="5"/>
      <c r="DA18" s="5"/>
      <c r="DB18" s="5"/>
      <c r="DC18" s="5"/>
      <c r="DD18" s="5"/>
      <c r="DE18" s="23"/>
      <c r="DF18" s="9"/>
      <c r="DG18" s="13"/>
      <c r="DH18" s="72"/>
      <c r="DI18" s="19"/>
      <c r="DJ18" s="5"/>
      <c r="DK18" s="5"/>
      <c r="DL18" s="5"/>
      <c r="DM18" s="5"/>
      <c r="DN18" s="5"/>
      <c r="DO18" s="23"/>
      <c r="DP18" s="9"/>
      <c r="DQ18" s="13"/>
      <c r="DR18" s="72"/>
      <c r="DS18" s="19"/>
      <c r="DT18" s="5"/>
      <c r="DU18" s="5"/>
      <c r="DV18" s="5"/>
      <c r="DW18" s="5"/>
      <c r="DX18" s="5"/>
      <c r="DY18" s="23"/>
      <c r="DZ18" s="9"/>
      <c r="EA18" s="13"/>
      <c r="EB18" s="72"/>
      <c r="EC18" s="19"/>
      <c r="ED18" s="5"/>
      <c r="EE18" s="5"/>
      <c r="EF18" s="5"/>
      <c r="EG18" s="5"/>
      <c r="EH18" s="5"/>
      <c r="EI18" s="23"/>
      <c r="EJ18" s="9"/>
      <c r="EK18" s="13"/>
      <c r="EL18" s="79"/>
      <c r="EV18" s="79"/>
      <c r="FF18" s="79"/>
      <c r="FP18" s="79"/>
      <c r="FZ18" s="79"/>
      <c r="GJ18" s="79"/>
      <c r="GT18" s="79"/>
      <c r="HD18" s="79"/>
      <c r="HN18" s="79"/>
      <c r="HX18" s="79"/>
      <c r="IH18" s="79"/>
      <c r="IR18" s="79"/>
      <c r="JB18" s="79"/>
    </row>
    <row r="19" spans="1:262" s="1" customFormat="1" x14ac:dyDescent="0.3">
      <c r="A19" s="604" t="str">
        <f ca="1">IF(ISBLANK('Data Summary'!A21),"",'Data Summary'!A21)</f>
        <v/>
      </c>
      <c r="B19" s="72"/>
      <c r="C19" s="19"/>
      <c r="D19" s="5"/>
      <c r="E19" s="5"/>
      <c r="F19" s="33"/>
      <c r="G19" s="5"/>
      <c r="H19" s="5"/>
      <c r="I19" s="23"/>
      <c r="J19" s="9"/>
      <c r="K19" s="13"/>
      <c r="L19" s="72"/>
      <c r="M19" s="19"/>
      <c r="N19" s="5"/>
      <c r="O19" s="5"/>
      <c r="P19" s="33"/>
      <c r="Q19" s="5"/>
      <c r="R19" s="5"/>
      <c r="S19" s="23"/>
      <c r="T19" s="9"/>
      <c r="U19" s="13"/>
      <c r="V19" s="72"/>
      <c r="W19" s="19"/>
      <c r="X19" s="5"/>
      <c r="Y19" s="5"/>
      <c r="Z19" s="5"/>
      <c r="AA19" s="5"/>
      <c r="AB19" s="5"/>
      <c r="AC19" s="23"/>
      <c r="AD19" s="9"/>
      <c r="AE19" s="13"/>
      <c r="AF19" s="72"/>
      <c r="AG19" s="19"/>
      <c r="AH19" s="5"/>
      <c r="AI19" s="5"/>
      <c r="AJ19" s="33"/>
      <c r="AK19" s="5"/>
      <c r="AL19" s="5"/>
      <c r="AM19" s="23"/>
      <c r="AN19" s="9"/>
      <c r="AO19" s="13"/>
      <c r="AP19" s="72"/>
      <c r="AQ19" s="19"/>
      <c r="AR19" s="5"/>
      <c r="AS19" s="5"/>
      <c r="AT19" s="33"/>
      <c r="AU19" s="5"/>
      <c r="AV19" s="5"/>
      <c r="AW19" s="23"/>
      <c r="AX19" s="9"/>
      <c r="AY19" s="13"/>
      <c r="AZ19" s="72" t="s">
        <v>211</v>
      </c>
      <c r="BA19" s="19">
        <v>0.5</v>
      </c>
      <c r="BB19" s="27">
        <f t="shared" si="14"/>
        <v>0.34923865902293122</v>
      </c>
      <c r="BC19" s="5"/>
      <c r="BD19" s="5"/>
      <c r="BE19" s="5"/>
      <c r="BF19" s="5">
        <v>0.34923865902293122</v>
      </c>
      <c r="BG19" s="23"/>
      <c r="BH19" s="9"/>
      <c r="BI19" s="13"/>
      <c r="BJ19" s="72"/>
      <c r="BK19" s="19"/>
      <c r="BL19" s="5"/>
      <c r="BM19" s="5"/>
      <c r="BN19" s="5"/>
      <c r="BO19" s="5"/>
      <c r="BP19" s="5"/>
      <c r="BQ19" s="23"/>
      <c r="BR19" s="9"/>
      <c r="BS19" s="13"/>
      <c r="BT19" s="72"/>
      <c r="BU19" s="19"/>
      <c r="BV19" s="5"/>
      <c r="BW19" s="5"/>
      <c r="BX19" s="5"/>
      <c r="BY19" s="5"/>
      <c r="BZ19" s="5"/>
      <c r="CA19" s="23"/>
      <c r="CB19" s="9"/>
      <c r="CC19" s="13"/>
      <c r="CD19" s="72"/>
      <c r="CE19" s="19"/>
      <c r="CF19" s="5"/>
      <c r="CG19" s="5"/>
      <c r="CH19" s="5"/>
      <c r="CI19" s="5"/>
      <c r="CJ19" s="5"/>
      <c r="CK19" s="23"/>
      <c r="CL19" s="9"/>
      <c r="CM19" s="13"/>
      <c r="CN19" s="72"/>
      <c r="CO19" s="19"/>
      <c r="CP19" s="5"/>
      <c r="CQ19" s="5"/>
      <c r="CR19" s="5"/>
      <c r="CS19" s="5"/>
      <c r="CT19" s="5"/>
      <c r="CU19" s="23"/>
      <c r="CV19" s="9"/>
      <c r="CW19" s="13"/>
      <c r="CX19" s="72"/>
      <c r="CY19" s="19"/>
      <c r="CZ19" s="5"/>
      <c r="DA19" s="5"/>
      <c r="DB19" s="5"/>
      <c r="DC19" s="5"/>
      <c r="DD19" s="5"/>
      <c r="DE19" s="23"/>
      <c r="DF19" s="9"/>
      <c r="DG19" s="13"/>
      <c r="DH19" s="72"/>
      <c r="DI19" s="19"/>
      <c r="DJ19" s="5"/>
      <c r="DK19" s="5"/>
      <c r="DL19" s="5"/>
      <c r="DM19" s="5"/>
      <c r="DN19" s="5"/>
      <c r="DO19" s="23"/>
      <c r="DP19" s="9"/>
      <c r="DQ19" s="13"/>
      <c r="DR19" s="72"/>
      <c r="DS19" s="19"/>
      <c r="DT19" s="5"/>
      <c r="DU19" s="5"/>
      <c r="DV19" s="5"/>
      <c r="DW19" s="5"/>
      <c r="DX19" s="5"/>
      <c r="DY19" s="23"/>
      <c r="DZ19" s="9"/>
      <c r="EA19" s="13"/>
      <c r="EB19" s="72"/>
      <c r="EC19" s="19"/>
      <c r="ED19" s="5"/>
      <c r="EE19" s="5"/>
      <c r="EF19" s="5"/>
      <c r="EG19" s="5"/>
      <c r="EH19" s="5"/>
      <c r="EI19" s="23"/>
      <c r="EJ19" s="9"/>
      <c r="EK19" s="13"/>
      <c r="EL19" s="79"/>
      <c r="EV19" s="79"/>
      <c r="FF19" s="79"/>
      <c r="FP19" s="79"/>
      <c r="FZ19" s="79"/>
      <c r="GJ19" s="79"/>
      <c r="GT19" s="79"/>
      <c r="HD19" s="79"/>
      <c r="HN19" s="79"/>
      <c r="HX19" s="79"/>
      <c r="IH19" s="79"/>
      <c r="IR19" s="79"/>
      <c r="JB19" s="79"/>
    </row>
    <row r="20" spans="1:262" s="1" customFormat="1" x14ac:dyDescent="0.3">
      <c r="A20" s="604"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2"/>
      <c r="BA20" s="18"/>
      <c r="BB20" s="5"/>
      <c r="BC20" s="33"/>
      <c r="BD20" s="33"/>
      <c r="BE20" s="5"/>
      <c r="BF20" s="5"/>
      <c r="BG20" s="23"/>
      <c r="BH20" s="9"/>
      <c r="BI20" s="13"/>
      <c r="BJ20" s="72"/>
      <c r="BK20" s="18"/>
      <c r="BL20" s="5"/>
      <c r="BM20" s="33"/>
      <c r="BN20" s="33"/>
      <c r="BO20" s="5"/>
      <c r="BP20" s="5"/>
      <c r="BQ20" s="23"/>
      <c r="BR20" s="9"/>
      <c r="BS20" s="13"/>
      <c r="BT20" s="72"/>
      <c r="BU20" s="18"/>
      <c r="BV20" s="5"/>
      <c r="BW20" s="33"/>
      <c r="BX20" s="33"/>
      <c r="BY20" s="5"/>
      <c r="BZ20" s="5"/>
      <c r="CA20" s="23"/>
      <c r="CB20" s="9"/>
      <c r="CC20" s="13"/>
      <c r="CD20" s="72"/>
      <c r="CE20" s="18"/>
      <c r="CF20" s="5"/>
      <c r="CG20" s="33"/>
      <c r="CH20" s="33"/>
      <c r="CI20" s="5"/>
      <c r="CJ20" s="5"/>
      <c r="CK20" s="23"/>
      <c r="CL20" s="9"/>
      <c r="CM20" s="13"/>
      <c r="CN20" s="72"/>
      <c r="CO20" s="18"/>
      <c r="CP20" s="5"/>
      <c r="CQ20" s="33"/>
      <c r="CR20" s="33"/>
      <c r="CS20" s="5"/>
      <c r="CT20" s="5"/>
      <c r="CU20" s="23"/>
      <c r="CV20" s="9"/>
      <c r="CW20" s="13"/>
      <c r="CX20" s="72"/>
      <c r="CY20" s="18"/>
      <c r="CZ20" s="5"/>
      <c r="DA20" s="33"/>
      <c r="DB20" s="33"/>
      <c r="DC20" s="5"/>
      <c r="DD20" s="5"/>
      <c r="DE20" s="23"/>
      <c r="DF20" s="9"/>
      <c r="DG20" s="13"/>
      <c r="DH20" s="72"/>
      <c r="DI20" s="18"/>
      <c r="DJ20" s="5"/>
      <c r="DK20" s="33"/>
      <c r="DL20" s="33"/>
      <c r="DM20" s="5"/>
      <c r="DN20" s="5"/>
      <c r="DO20" s="23"/>
      <c r="DP20" s="9"/>
      <c r="DQ20" s="13"/>
      <c r="DR20" s="72"/>
      <c r="DS20" s="18"/>
      <c r="DT20" s="5"/>
      <c r="DU20" s="33"/>
      <c r="DV20" s="33"/>
      <c r="DW20" s="5"/>
      <c r="DX20" s="5"/>
      <c r="DY20" s="23"/>
      <c r="DZ20" s="9"/>
      <c r="EA20" s="13"/>
      <c r="EB20" s="72"/>
      <c r="EC20" s="18"/>
      <c r="ED20" s="5"/>
      <c r="EE20" s="33"/>
      <c r="EF20" s="33"/>
      <c r="EG20" s="5"/>
      <c r="EH20" s="5"/>
      <c r="EI20" s="23"/>
      <c r="EJ20" s="9"/>
      <c r="EK20" s="13"/>
      <c r="EL20" s="79"/>
      <c r="EV20" s="79"/>
      <c r="FF20" s="79"/>
      <c r="FP20" s="79"/>
      <c r="FZ20" s="79"/>
      <c r="GJ20" s="79"/>
      <c r="GT20" s="79"/>
      <c r="HD20" s="79"/>
      <c r="HN20" s="79"/>
      <c r="HX20" s="79"/>
      <c r="IH20" s="79"/>
      <c r="IR20" s="79"/>
      <c r="JB20" s="79"/>
    </row>
    <row r="21" spans="1:262" s="1" customFormat="1" x14ac:dyDescent="0.3">
      <c r="A21" s="604"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2"/>
      <c r="BK21" s="18"/>
      <c r="BL21" s="33"/>
      <c r="BM21" s="33"/>
      <c r="BN21" s="33"/>
      <c r="BO21" s="33"/>
      <c r="BP21" s="33"/>
      <c r="BQ21" s="34"/>
      <c r="BR21" s="9"/>
      <c r="BS21" s="13"/>
      <c r="BT21" s="72"/>
      <c r="BU21" s="18"/>
      <c r="BV21" s="33"/>
      <c r="BW21" s="33"/>
      <c r="BX21" s="33"/>
      <c r="BY21" s="33"/>
      <c r="BZ21" s="33"/>
      <c r="CA21" s="34"/>
      <c r="CB21" s="9"/>
      <c r="CC21" s="13"/>
      <c r="CD21" s="72"/>
      <c r="CE21" s="18"/>
      <c r="CF21" s="33"/>
      <c r="CG21" s="33"/>
      <c r="CH21" s="33"/>
      <c r="CI21" s="33"/>
      <c r="CJ21" s="33"/>
      <c r="CK21" s="34"/>
      <c r="CL21" s="9"/>
      <c r="CM21" s="13"/>
      <c r="CN21" s="72"/>
      <c r="CO21" s="18"/>
      <c r="CP21" s="33"/>
      <c r="CQ21" s="33"/>
      <c r="CR21" s="33"/>
      <c r="CS21" s="33"/>
      <c r="CT21" s="33"/>
      <c r="CU21" s="34"/>
      <c r="CV21" s="9"/>
      <c r="CW21" s="13"/>
      <c r="CX21" s="72"/>
      <c r="CY21" s="18"/>
      <c r="CZ21" s="33"/>
      <c r="DA21" s="33"/>
      <c r="DB21" s="33"/>
      <c r="DC21" s="33"/>
      <c r="DD21" s="33"/>
      <c r="DE21" s="34"/>
      <c r="DF21" s="9"/>
      <c r="DG21" s="13"/>
      <c r="DH21" s="72"/>
      <c r="DI21" s="18"/>
      <c r="DJ21" s="33"/>
      <c r="DK21" s="33"/>
      <c r="DL21" s="33"/>
      <c r="DM21" s="33"/>
      <c r="DN21" s="33"/>
      <c r="DO21" s="34"/>
      <c r="DP21" s="9"/>
      <c r="DQ21" s="13"/>
      <c r="DR21" s="72"/>
      <c r="DS21" s="18"/>
      <c r="DT21" s="33"/>
      <c r="DU21" s="33"/>
      <c r="DV21" s="33"/>
      <c r="DW21" s="33"/>
      <c r="DX21" s="33"/>
      <c r="DY21" s="34"/>
      <c r="DZ21" s="9"/>
      <c r="EA21" s="13"/>
      <c r="EB21" s="72"/>
      <c r="EC21" s="18"/>
      <c r="ED21" s="33"/>
      <c r="EE21" s="33"/>
      <c r="EF21" s="33"/>
      <c r="EG21" s="33"/>
      <c r="EH21" s="33"/>
      <c r="EI21" s="34"/>
      <c r="EJ21" s="9"/>
      <c r="EK21" s="13"/>
      <c r="EL21" s="79"/>
      <c r="EV21" s="79"/>
      <c r="FF21" s="79"/>
      <c r="FP21" s="79"/>
      <c r="FZ21" s="79"/>
      <c r="GJ21" s="79"/>
      <c r="GT21" s="79"/>
      <c r="HD21" s="79"/>
      <c r="HN21" s="79"/>
      <c r="HX21" s="79"/>
      <c r="IH21" s="79"/>
      <c r="IR21" s="79"/>
      <c r="JB21" s="79"/>
    </row>
    <row r="22" spans="1:262" s="1" customFormat="1" x14ac:dyDescent="0.3">
      <c r="A22" s="604"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2"/>
      <c r="BK22" s="18"/>
      <c r="BL22" s="33"/>
      <c r="BM22" s="33"/>
      <c r="BN22" s="33"/>
      <c r="BO22" s="33"/>
      <c r="BP22" s="33"/>
      <c r="BQ22" s="34"/>
      <c r="BR22" s="9"/>
      <c r="BS22" s="13"/>
      <c r="BT22" s="72"/>
      <c r="BU22" s="18"/>
      <c r="BV22" s="33"/>
      <c r="BW22" s="33"/>
      <c r="BX22" s="33"/>
      <c r="BY22" s="33"/>
      <c r="BZ22" s="33"/>
      <c r="CA22" s="34"/>
      <c r="CB22" s="9"/>
      <c r="CC22" s="13"/>
      <c r="CD22" s="72"/>
      <c r="CE22" s="18"/>
      <c r="CF22" s="33"/>
      <c r="CG22" s="33"/>
      <c r="CH22" s="33"/>
      <c r="CI22" s="33"/>
      <c r="CJ22" s="33"/>
      <c r="CK22" s="34"/>
      <c r="CL22" s="9"/>
      <c r="CM22" s="13"/>
      <c r="CN22" s="72"/>
      <c r="CO22" s="18"/>
      <c r="CP22" s="33"/>
      <c r="CQ22" s="33"/>
      <c r="CR22" s="33"/>
      <c r="CS22" s="33"/>
      <c r="CT22" s="33"/>
      <c r="CU22" s="34"/>
      <c r="CV22" s="9"/>
      <c r="CW22" s="13"/>
      <c r="CX22" s="72"/>
      <c r="CY22" s="18"/>
      <c r="CZ22" s="33"/>
      <c r="DA22" s="33"/>
      <c r="DB22" s="33"/>
      <c r="DC22" s="33"/>
      <c r="DD22" s="33"/>
      <c r="DE22" s="34"/>
      <c r="DF22" s="9"/>
      <c r="DG22" s="13"/>
      <c r="DH22" s="72"/>
      <c r="DI22" s="18"/>
      <c r="DJ22" s="33"/>
      <c r="DK22" s="33"/>
      <c r="DL22" s="33"/>
      <c r="DM22" s="33"/>
      <c r="DN22" s="33"/>
      <c r="DO22" s="34"/>
      <c r="DP22" s="9"/>
      <c r="DQ22" s="13"/>
      <c r="DR22" s="72"/>
      <c r="DS22" s="18"/>
      <c r="DT22" s="33"/>
      <c r="DU22" s="33"/>
      <c r="DV22" s="33"/>
      <c r="DW22" s="33"/>
      <c r="DX22" s="33"/>
      <c r="DY22" s="34"/>
      <c r="DZ22" s="9"/>
      <c r="EA22" s="13"/>
      <c r="EB22" s="72"/>
      <c r="EC22" s="18"/>
      <c r="ED22" s="33"/>
      <c r="EE22" s="33"/>
      <c r="EF22" s="33"/>
      <c r="EG22" s="33"/>
      <c r="EH22" s="33"/>
      <c r="EI22" s="34"/>
      <c r="EJ22" s="9"/>
      <c r="EK22" s="13"/>
      <c r="EL22" s="79"/>
      <c r="EV22" s="79"/>
      <c r="FF22" s="79"/>
      <c r="FP22" s="79"/>
      <c r="FZ22" s="79"/>
      <c r="GJ22" s="79"/>
      <c r="GT22" s="79"/>
      <c r="HD22" s="79"/>
      <c r="HN22" s="79"/>
      <c r="HX22" s="79"/>
      <c r="IH22" s="79"/>
      <c r="IR22" s="79"/>
      <c r="JB22" s="79"/>
    </row>
    <row r="23" spans="1:262" s="1" customFormat="1" x14ac:dyDescent="0.3">
      <c r="A23" s="604"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2"/>
      <c r="BK23" s="18"/>
      <c r="BL23" s="33"/>
      <c r="BM23" s="33"/>
      <c r="BN23" s="33"/>
      <c r="BO23" s="33"/>
      <c r="BP23" s="33"/>
      <c r="BQ23" s="34"/>
      <c r="BR23" s="9"/>
      <c r="BS23" s="13"/>
      <c r="BT23" s="72"/>
      <c r="BU23" s="18"/>
      <c r="BV23" s="33"/>
      <c r="BW23" s="33"/>
      <c r="BX23" s="33"/>
      <c r="BY23" s="33"/>
      <c r="BZ23" s="33"/>
      <c r="CA23" s="34"/>
      <c r="CB23" s="9"/>
      <c r="CC23" s="13"/>
      <c r="CD23" s="72"/>
      <c r="CE23" s="18"/>
      <c r="CF23" s="33"/>
      <c r="CG23" s="33"/>
      <c r="CH23" s="33"/>
      <c r="CI23" s="33"/>
      <c r="CJ23" s="33"/>
      <c r="CK23" s="34"/>
      <c r="CL23" s="9"/>
      <c r="CM23" s="13"/>
      <c r="CN23" s="72"/>
      <c r="CO23" s="18"/>
      <c r="CP23" s="33"/>
      <c r="CQ23" s="33"/>
      <c r="CR23" s="33"/>
      <c r="CS23" s="33"/>
      <c r="CT23" s="33"/>
      <c r="CU23" s="34"/>
      <c r="CV23" s="9"/>
      <c r="CW23" s="13"/>
      <c r="CX23" s="72"/>
      <c r="CY23" s="18"/>
      <c r="CZ23" s="33"/>
      <c r="DA23" s="33"/>
      <c r="DB23" s="33"/>
      <c r="DC23" s="33"/>
      <c r="DD23" s="33"/>
      <c r="DE23" s="34"/>
      <c r="DF23" s="9"/>
      <c r="DG23" s="13"/>
      <c r="DH23" s="72"/>
      <c r="DI23" s="18"/>
      <c r="DJ23" s="33"/>
      <c r="DK23" s="33"/>
      <c r="DL23" s="33"/>
      <c r="DM23" s="33"/>
      <c r="DN23" s="33"/>
      <c r="DO23" s="34"/>
      <c r="DP23" s="9"/>
      <c r="DQ23" s="13"/>
      <c r="DR23" s="72"/>
      <c r="DS23" s="18"/>
      <c r="DT23" s="33"/>
      <c r="DU23" s="33"/>
      <c r="DV23" s="33"/>
      <c r="DW23" s="33"/>
      <c r="DX23" s="33"/>
      <c r="DY23" s="34"/>
      <c r="DZ23" s="9"/>
      <c r="EA23" s="13"/>
      <c r="EB23" s="72"/>
      <c r="EC23" s="18"/>
      <c r="ED23" s="33"/>
      <c r="EE23" s="33"/>
      <c r="EF23" s="33"/>
      <c r="EG23" s="33"/>
      <c r="EH23" s="33"/>
      <c r="EI23" s="34"/>
      <c r="EJ23" s="9"/>
      <c r="EK23" s="13"/>
      <c r="EL23" s="79"/>
      <c r="EV23" s="79"/>
      <c r="FF23" s="79"/>
      <c r="FP23" s="79"/>
      <c r="FZ23" s="79"/>
      <c r="GJ23" s="79"/>
      <c r="GT23" s="79"/>
      <c r="HD23" s="79"/>
      <c r="HN23" s="79"/>
      <c r="HX23" s="79"/>
      <c r="IH23" s="79"/>
      <c r="IR23" s="79"/>
      <c r="JB23" s="79"/>
    </row>
    <row r="24" spans="1:262" s="1" customFormat="1" x14ac:dyDescent="0.3">
      <c r="A24" s="604"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2"/>
      <c r="BK24" s="18"/>
      <c r="BL24" s="33"/>
      <c r="BM24" s="33"/>
      <c r="BN24" s="33"/>
      <c r="BO24" s="33"/>
      <c r="BP24" s="33"/>
      <c r="BQ24" s="34"/>
      <c r="BR24" s="9"/>
      <c r="BS24" s="13"/>
      <c r="BT24" s="72"/>
      <c r="BU24" s="18"/>
      <c r="BV24" s="33"/>
      <c r="BW24" s="33"/>
      <c r="BX24" s="33"/>
      <c r="BY24" s="33"/>
      <c r="BZ24" s="33"/>
      <c r="CA24" s="34"/>
      <c r="CB24" s="9"/>
      <c r="CC24" s="13"/>
      <c r="CD24" s="72"/>
      <c r="CE24" s="18"/>
      <c r="CF24" s="33"/>
      <c r="CG24" s="33"/>
      <c r="CH24" s="33"/>
      <c r="CI24" s="33"/>
      <c r="CJ24" s="33"/>
      <c r="CK24" s="34"/>
      <c r="CL24" s="9"/>
      <c r="CM24" s="13"/>
      <c r="CN24" s="72"/>
      <c r="CO24" s="18"/>
      <c r="CP24" s="33"/>
      <c r="CQ24" s="33"/>
      <c r="CR24" s="33"/>
      <c r="CS24" s="33"/>
      <c r="CT24" s="33"/>
      <c r="CU24" s="34"/>
      <c r="CV24" s="9"/>
      <c r="CW24" s="13"/>
      <c r="CX24" s="72"/>
      <c r="CY24" s="18"/>
      <c r="CZ24" s="33"/>
      <c r="DA24" s="33"/>
      <c r="DB24" s="33"/>
      <c r="DC24" s="33"/>
      <c r="DD24" s="33"/>
      <c r="DE24" s="34"/>
      <c r="DF24" s="9"/>
      <c r="DG24" s="13"/>
      <c r="DH24" s="72"/>
      <c r="DI24" s="18"/>
      <c r="DJ24" s="33"/>
      <c r="DK24" s="33"/>
      <c r="DL24" s="33"/>
      <c r="DM24" s="33"/>
      <c r="DN24" s="33"/>
      <c r="DO24" s="34"/>
      <c r="DP24" s="9"/>
      <c r="DQ24" s="13"/>
      <c r="DR24" s="72"/>
      <c r="DS24" s="18"/>
      <c r="DT24" s="33"/>
      <c r="DU24" s="33"/>
      <c r="DV24" s="33"/>
      <c r="DW24" s="33"/>
      <c r="DX24" s="33"/>
      <c r="DY24" s="34"/>
      <c r="DZ24" s="9"/>
      <c r="EA24" s="13"/>
      <c r="EB24" s="72"/>
      <c r="EC24" s="18"/>
      <c r="ED24" s="33"/>
      <c r="EE24" s="33"/>
      <c r="EF24" s="33"/>
      <c r="EG24" s="33"/>
      <c r="EH24" s="33"/>
      <c r="EI24" s="34"/>
      <c r="EJ24" s="9"/>
      <c r="EK24" s="13"/>
      <c r="EL24" s="79"/>
      <c r="EV24" s="79"/>
      <c r="FF24" s="79"/>
      <c r="FP24" s="79"/>
      <c r="FZ24" s="79"/>
      <c r="GJ24" s="79"/>
      <c r="GT24" s="79"/>
      <c r="HD24" s="79"/>
      <c r="HN24" s="79"/>
      <c r="HX24" s="79"/>
      <c r="IH24" s="79"/>
      <c r="IR24" s="79"/>
      <c r="JB24" s="79"/>
    </row>
    <row r="25" spans="1:262" s="1" customFormat="1" x14ac:dyDescent="0.3">
      <c r="A25" s="604"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2"/>
      <c r="BK25" s="18"/>
      <c r="BL25" s="33"/>
      <c r="BM25" s="33"/>
      <c r="BN25" s="33"/>
      <c r="BO25" s="33"/>
      <c r="BP25" s="33"/>
      <c r="BQ25" s="34"/>
      <c r="BR25" s="9"/>
      <c r="BS25" s="13"/>
      <c r="BT25" s="72"/>
      <c r="BU25" s="18"/>
      <c r="BV25" s="33"/>
      <c r="BW25" s="33"/>
      <c r="BX25" s="33"/>
      <c r="BY25" s="33"/>
      <c r="BZ25" s="33"/>
      <c r="CA25" s="34"/>
      <c r="CB25" s="9"/>
      <c r="CC25" s="13"/>
      <c r="CD25" s="72"/>
      <c r="CE25" s="18"/>
      <c r="CF25" s="33"/>
      <c r="CG25" s="33"/>
      <c r="CH25" s="33"/>
      <c r="CI25" s="33"/>
      <c r="CJ25" s="33"/>
      <c r="CK25" s="34"/>
      <c r="CL25" s="9"/>
      <c r="CM25" s="13"/>
      <c r="CN25" s="72"/>
      <c r="CO25" s="18"/>
      <c r="CP25" s="33"/>
      <c r="CQ25" s="33"/>
      <c r="CR25" s="33"/>
      <c r="CS25" s="33"/>
      <c r="CT25" s="33"/>
      <c r="CU25" s="34"/>
      <c r="CV25" s="9"/>
      <c r="CW25" s="13"/>
      <c r="CX25" s="72"/>
      <c r="CY25" s="18"/>
      <c r="CZ25" s="33"/>
      <c r="DA25" s="33"/>
      <c r="DB25" s="33"/>
      <c r="DC25" s="33"/>
      <c r="DD25" s="33"/>
      <c r="DE25" s="34"/>
      <c r="DF25" s="9"/>
      <c r="DG25" s="13"/>
      <c r="DH25" s="72"/>
      <c r="DI25" s="18"/>
      <c r="DJ25" s="33"/>
      <c r="DK25" s="33"/>
      <c r="DL25" s="33"/>
      <c r="DM25" s="33"/>
      <c r="DN25" s="33"/>
      <c r="DO25" s="34"/>
      <c r="DP25" s="9"/>
      <c r="DQ25" s="13"/>
      <c r="DR25" s="72"/>
      <c r="DS25" s="18"/>
      <c r="DT25" s="33"/>
      <c r="DU25" s="33"/>
      <c r="DV25" s="33"/>
      <c r="DW25" s="33"/>
      <c r="DX25" s="33"/>
      <c r="DY25" s="34"/>
      <c r="DZ25" s="9"/>
      <c r="EA25" s="13"/>
      <c r="EB25" s="72"/>
      <c r="EC25" s="18"/>
      <c r="ED25" s="33"/>
      <c r="EE25" s="33"/>
      <c r="EF25" s="33"/>
      <c r="EG25" s="33"/>
      <c r="EH25" s="33"/>
      <c r="EI25" s="34"/>
      <c r="EJ25" s="9"/>
      <c r="EK25" s="13"/>
      <c r="EL25" s="79"/>
      <c r="EV25" s="79"/>
      <c r="FF25" s="79"/>
      <c r="FP25" s="79"/>
      <c r="FZ25" s="79"/>
      <c r="GJ25" s="79"/>
      <c r="GT25" s="79"/>
      <c r="HD25" s="79"/>
      <c r="HN25" s="79"/>
      <c r="HX25" s="79"/>
      <c r="IH25" s="79"/>
      <c r="IR25" s="79"/>
      <c r="JB25" s="79"/>
    </row>
    <row r="26" spans="1:262" s="1" customFormat="1" x14ac:dyDescent="0.3">
      <c r="A26" s="604" t="str">
        <f ca="1">IF(ISBLANK('Data Summary'!A28),"",'Data Summary'!A28)</f>
        <v/>
      </c>
      <c r="B26" s="72"/>
      <c r="C26" s="18"/>
      <c r="D26" s="4"/>
      <c r="E26" s="4"/>
      <c r="F26" s="4"/>
      <c r="G26" s="4"/>
      <c r="H26" s="4"/>
      <c r="I26" s="24"/>
      <c r="J26" s="9"/>
      <c r="K26" s="13"/>
      <c r="L26" s="72"/>
      <c r="M26" s="18"/>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2"/>
      <c r="BA26" s="20"/>
      <c r="BB26" s="4"/>
      <c r="BC26" s="4"/>
      <c r="BD26" s="4"/>
      <c r="BE26" s="4"/>
      <c r="BF26" s="4"/>
      <c r="BG26" s="24"/>
      <c r="BH26" s="9"/>
      <c r="BI26" s="13"/>
      <c r="BJ26" s="72"/>
      <c r="BK26" s="20"/>
      <c r="BL26" s="4"/>
      <c r="BM26" s="4"/>
      <c r="BN26" s="4"/>
      <c r="BO26" s="4"/>
      <c r="BP26" s="4"/>
      <c r="BQ26" s="24"/>
      <c r="BR26" s="9"/>
      <c r="BS26" s="13"/>
      <c r="BT26" s="72"/>
      <c r="BU26" s="20"/>
      <c r="BV26" s="4"/>
      <c r="BW26" s="4"/>
      <c r="BX26" s="4"/>
      <c r="BY26" s="4"/>
      <c r="BZ26" s="4"/>
      <c r="CA26" s="24"/>
      <c r="CB26" s="9"/>
      <c r="CC26" s="13"/>
      <c r="CD26" s="72"/>
      <c r="CE26" s="20"/>
      <c r="CF26" s="4"/>
      <c r="CG26" s="4"/>
      <c r="CH26" s="4"/>
      <c r="CI26" s="4"/>
      <c r="CJ26" s="4"/>
      <c r="CK26" s="24"/>
      <c r="CL26" s="9"/>
      <c r="CM26" s="13"/>
      <c r="CN26" s="72"/>
      <c r="CO26" s="20"/>
      <c r="CP26" s="4"/>
      <c r="CQ26" s="4"/>
      <c r="CR26" s="4"/>
      <c r="CS26" s="4"/>
      <c r="CT26" s="4"/>
      <c r="CU26" s="24"/>
      <c r="CV26" s="9"/>
      <c r="CW26" s="13"/>
      <c r="CX26" s="72"/>
      <c r="CY26" s="20"/>
      <c r="CZ26" s="4"/>
      <c r="DA26" s="4"/>
      <c r="DB26" s="4"/>
      <c r="DC26" s="4"/>
      <c r="DD26" s="4"/>
      <c r="DE26" s="24"/>
      <c r="DF26" s="9"/>
      <c r="DG26" s="13"/>
      <c r="DH26" s="72"/>
      <c r="DI26" s="20"/>
      <c r="DJ26" s="4"/>
      <c r="DK26" s="4"/>
      <c r="DL26" s="4"/>
      <c r="DM26" s="4"/>
      <c r="DN26" s="4"/>
      <c r="DO26" s="24"/>
      <c r="DP26" s="9"/>
      <c r="DQ26" s="13"/>
      <c r="DR26" s="72"/>
      <c r="DS26" s="20"/>
      <c r="DT26" s="4"/>
      <c r="DU26" s="4"/>
      <c r="DV26" s="4"/>
      <c r="DW26" s="4"/>
      <c r="DX26" s="4"/>
      <c r="DY26" s="24"/>
      <c r="DZ26" s="9"/>
      <c r="EA26" s="13"/>
      <c r="EB26" s="72"/>
      <c r="EC26" s="20"/>
      <c r="ED26" s="4"/>
      <c r="EE26" s="4"/>
      <c r="EF26" s="4"/>
      <c r="EG26" s="4"/>
      <c r="EH26" s="4"/>
      <c r="EI26" s="24"/>
      <c r="EJ26" s="9"/>
      <c r="EK26" s="13"/>
      <c r="EL26" s="79"/>
      <c r="EV26" s="79"/>
      <c r="FF26" s="79"/>
      <c r="FP26" s="79"/>
      <c r="FZ26" s="79"/>
      <c r="GJ26" s="79"/>
      <c r="GT26" s="79"/>
      <c r="HD26" s="79"/>
      <c r="HN26" s="79"/>
      <c r="HX26" s="79"/>
      <c r="IH26" s="79"/>
      <c r="IR26" s="79"/>
      <c r="JB26" s="79"/>
    </row>
    <row r="27" spans="1:262" s="1" customFormat="1" ht="93" customHeight="1" x14ac:dyDescent="0.3">
      <c r="A27" s="183" t="str">
        <f ca="1">IF(ISBLANK('Data Summary'!A29),"",'Data Summary'!A29)</f>
        <v/>
      </c>
      <c r="B27" s="74" t="str">
        <f>HLOOKUP(Introduction!$G$4,nametranslations,111,FALSE)</f>
        <v>ملحوظات</v>
      </c>
      <c r="C27" s="351" t="s">
        <v>169</v>
      </c>
      <c r="D27" s="351"/>
      <c r="E27" s="351"/>
      <c r="F27" s="351"/>
      <c r="G27" s="351"/>
      <c r="H27" s="351"/>
      <c r="I27" s="346"/>
      <c r="J27" s="9"/>
      <c r="K27" s="13"/>
      <c r="L27" s="74" t="str">
        <f>HLOOKUP(Introduction!$G$4,nametranslations,111,FALSE)</f>
        <v>ملحوظات</v>
      </c>
      <c r="M27" s="351" t="s">
        <v>173</v>
      </c>
      <c r="N27" s="351"/>
      <c r="O27" s="351"/>
      <c r="P27" s="351"/>
      <c r="Q27" s="351"/>
      <c r="R27" s="351"/>
      <c r="S27" s="346"/>
      <c r="T27" s="9"/>
      <c r="U27" s="13"/>
      <c r="V27" s="74" t="str">
        <f>HLOOKUP(Introduction!$G$4,nametranslations,111,FALSE)</f>
        <v>ملحوظات</v>
      </c>
      <c r="W27" s="348" t="s">
        <v>221</v>
      </c>
      <c r="X27" s="349"/>
      <c r="Y27" s="349"/>
      <c r="Z27" s="349"/>
      <c r="AA27" s="349"/>
      <c r="AB27" s="349"/>
      <c r="AC27" s="350"/>
      <c r="AD27" s="9"/>
      <c r="AE27" s="13"/>
      <c r="AF27" s="74" t="str">
        <f>HLOOKUP(Introduction!$G$4,nametranslations,111,FALSE)</f>
        <v>ملحوظات</v>
      </c>
      <c r="AG27" s="351" t="s">
        <v>170</v>
      </c>
      <c r="AH27" s="351"/>
      <c r="AI27" s="351"/>
      <c r="AJ27" s="351"/>
      <c r="AK27" s="351"/>
      <c r="AL27" s="351"/>
      <c r="AM27" s="346"/>
      <c r="AN27" s="9"/>
      <c r="AO27" s="13"/>
      <c r="AP27" s="74" t="str">
        <f>HLOOKUP(Introduction!$G$4,nametranslations,111,FALSE)</f>
        <v>ملحوظات</v>
      </c>
      <c r="AQ27" s="351" t="s">
        <v>222</v>
      </c>
      <c r="AR27" s="351"/>
      <c r="AS27" s="351"/>
      <c r="AT27" s="351"/>
      <c r="AU27" s="351"/>
      <c r="AV27" s="351"/>
      <c r="AW27" s="346"/>
      <c r="AX27" s="9"/>
      <c r="AY27" s="13"/>
      <c r="AZ27" s="74" t="str">
        <f>HLOOKUP(Introduction!$G$4,nametranslations,111,FALSE)</f>
        <v>ملحوظات</v>
      </c>
      <c r="BA27" s="351" t="s">
        <v>215</v>
      </c>
      <c r="BB27" s="351"/>
      <c r="BC27" s="351"/>
      <c r="BD27" s="351"/>
      <c r="BE27" s="351"/>
      <c r="BF27" s="351"/>
      <c r="BG27" s="346"/>
      <c r="BH27" s="9"/>
      <c r="BI27" s="13"/>
      <c r="BJ27" s="74" t="str">
        <f>HLOOKUP(Introduction!$G$4,nametranslations,111,FALSE)</f>
        <v>ملحوظات</v>
      </c>
      <c r="BK27" s="351" t="s">
        <v>277</v>
      </c>
      <c r="BL27" s="351"/>
      <c r="BM27" s="351"/>
      <c r="BN27" s="351"/>
      <c r="BO27" s="351"/>
      <c r="BP27" s="351"/>
      <c r="BQ27" s="346"/>
      <c r="BR27" s="9"/>
      <c r="BS27" s="13"/>
      <c r="BT27" s="74" t="str">
        <f>HLOOKUP(Introduction!$G$4,nametranslations,111,FALSE)</f>
        <v>ملحوظات</v>
      </c>
      <c r="BU27" s="348" t="s">
        <v>267</v>
      </c>
      <c r="BV27" s="349"/>
      <c r="BW27" s="349"/>
      <c r="BX27" s="349"/>
      <c r="BY27" s="349"/>
      <c r="BZ27" s="349"/>
      <c r="CA27" s="350"/>
      <c r="CB27" s="9"/>
      <c r="CC27" s="13"/>
      <c r="CD27" s="74" t="str">
        <f>HLOOKUP(Introduction!$G$4,nametranslations,111,FALSE)</f>
        <v>ملحوظات</v>
      </c>
      <c r="CE27" s="348" t="s">
        <v>156</v>
      </c>
      <c r="CF27" s="349"/>
      <c r="CG27" s="349"/>
      <c r="CH27" s="349"/>
      <c r="CI27" s="349"/>
      <c r="CJ27" s="349"/>
      <c r="CK27" s="350"/>
      <c r="CL27" s="9"/>
      <c r="CM27" s="13"/>
      <c r="CN27" s="74" t="str">
        <f>HLOOKUP(Introduction!$G$4,nametranslations,111,FALSE)</f>
        <v>ملحوظات</v>
      </c>
      <c r="CO27" s="348" t="s">
        <v>225</v>
      </c>
      <c r="CP27" s="349"/>
      <c r="CQ27" s="349"/>
      <c r="CR27" s="349"/>
      <c r="CS27" s="349"/>
      <c r="CT27" s="349"/>
      <c r="CU27" s="350"/>
      <c r="CV27" s="9"/>
      <c r="CW27" s="13"/>
      <c r="CX27" s="74" t="str">
        <f>HLOOKUP(Introduction!$G$4,nametranslations,111,FALSE)</f>
        <v>ملحوظات</v>
      </c>
      <c r="CY27" s="348" t="s">
        <v>226</v>
      </c>
      <c r="CZ27" s="349"/>
      <c r="DA27" s="349"/>
      <c r="DB27" s="349"/>
      <c r="DC27" s="349"/>
      <c r="DD27" s="349"/>
      <c r="DE27" s="350"/>
      <c r="DF27" s="9"/>
      <c r="DG27" s="13"/>
      <c r="DH27" s="74" t="str">
        <f>HLOOKUP(Introduction!$G$4,nametranslations,111,FALSE)</f>
        <v>ملحوظات</v>
      </c>
      <c r="DI27" s="345" t="s">
        <v>270</v>
      </c>
      <c r="DJ27" s="345"/>
      <c r="DK27" s="345"/>
      <c r="DL27" s="345"/>
      <c r="DM27" s="345"/>
      <c r="DN27" s="345"/>
      <c r="DO27" s="346"/>
      <c r="DP27" s="9"/>
      <c r="DQ27" s="13"/>
      <c r="DR27" s="74" t="str">
        <f>HLOOKUP(Introduction!$G$4,nametranslations,111,FALSE)</f>
        <v>ملحوظات</v>
      </c>
      <c r="DS27" s="345" t="s">
        <v>270</v>
      </c>
      <c r="DT27" s="345"/>
      <c r="DU27" s="345"/>
      <c r="DV27" s="345"/>
      <c r="DW27" s="345"/>
      <c r="DX27" s="345"/>
      <c r="DY27" s="346"/>
      <c r="DZ27" s="9"/>
      <c r="EA27" s="13"/>
      <c r="EB27" s="74" t="str">
        <f>HLOOKUP(Introduction!$G$4,nametranslations,111,FALSE)</f>
        <v>ملحوظات</v>
      </c>
      <c r="EC27" s="345" t="s">
        <v>270</v>
      </c>
      <c r="ED27" s="345"/>
      <c r="EE27" s="345"/>
      <c r="EF27" s="345"/>
      <c r="EG27" s="345"/>
      <c r="EH27" s="345"/>
      <c r="EI27" s="346"/>
      <c r="EJ27" s="9"/>
      <c r="EK27" s="13"/>
      <c r="EL27" s="79"/>
      <c r="EV27" s="79"/>
      <c r="FF27" s="79"/>
      <c r="FP27" s="79"/>
      <c r="FZ27" s="79"/>
      <c r="GJ27" s="79"/>
      <c r="GT27" s="79"/>
      <c r="HD27" s="79"/>
      <c r="HN27" s="79"/>
      <c r="HX27" s="79"/>
      <c r="IH27" s="79"/>
      <c r="IR27" s="79"/>
      <c r="JB27" s="79"/>
    </row>
    <row r="28" spans="1:262" s="1" customFormat="1" ht="15.75" customHeight="1" x14ac:dyDescent="0.3">
      <c r="A28" s="183" t="str">
        <f ca="1">IF(ISBLANK('Data Summary'!A30),"",'Data Summary'!A30)</f>
        <v/>
      </c>
      <c r="B28" s="74"/>
      <c r="C28" s="10" t="str">
        <f>HLOOKUP(Introduction!$G$4,nametranslations,112,FALSE)</f>
        <v>تم استخدام تقدير المنشأة</v>
      </c>
      <c r="D28" s="29" t="s">
        <v>147</v>
      </c>
      <c r="E28" s="29"/>
      <c r="F28" s="29"/>
      <c r="G28" s="29"/>
      <c r="H28" s="29" t="s">
        <v>147</v>
      </c>
      <c r="I28" s="54" t="s">
        <v>147</v>
      </c>
      <c r="J28" s="9"/>
      <c r="K28" s="13"/>
      <c r="L28" s="74"/>
      <c r="M28" s="10" t="str">
        <f>HLOOKUP(Introduction!$G$4,nametranslations,112,FALSE)</f>
        <v>تم استخدام تقدير المنشأة</v>
      </c>
      <c r="N28" s="29" t="s">
        <v>172</v>
      </c>
      <c r="O28" s="29"/>
      <c r="P28" s="29"/>
      <c r="Q28" s="29"/>
      <c r="R28" s="29" t="s">
        <v>172</v>
      </c>
      <c r="S28" s="54" t="s">
        <v>172</v>
      </c>
      <c r="T28" s="9"/>
      <c r="U28" s="13"/>
      <c r="V28" s="74"/>
      <c r="W28" s="10" t="str">
        <f>HLOOKUP(Introduction!$G$4,nametranslations,112,FALSE)</f>
        <v>تم استخدام تقدير المنشأة</v>
      </c>
      <c r="X28" s="29" t="s">
        <v>172</v>
      </c>
      <c r="Y28" s="29"/>
      <c r="Z28" s="29"/>
      <c r="AA28" s="29"/>
      <c r="AB28" s="29" t="s">
        <v>172</v>
      </c>
      <c r="AC28" s="54" t="s">
        <v>172</v>
      </c>
      <c r="AD28" s="9"/>
      <c r="AE28" s="13"/>
      <c r="AF28" s="74"/>
      <c r="AG28" s="10" t="str">
        <f>HLOOKUP(Introduction!$G$4,nametranslations,112,FALSE)</f>
        <v>تم استخدام تقدير المنشأة</v>
      </c>
      <c r="AH28" s="29" t="s">
        <v>147</v>
      </c>
      <c r="AI28" s="29"/>
      <c r="AJ28" s="29"/>
      <c r="AK28" s="29"/>
      <c r="AL28" s="29" t="s">
        <v>147</v>
      </c>
      <c r="AM28" s="54"/>
      <c r="AN28" s="9"/>
      <c r="AO28" s="13"/>
      <c r="AP28" s="74"/>
      <c r="AQ28" s="10" t="str">
        <f>HLOOKUP(Introduction!$G$4,nametranslations,112,FALSE)</f>
        <v>تم استخدام تقدير المنشأة</v>
      </c>
      <c r="AR28" s="29" t="s">
        <v>172</v>
      </c>
      <c r="AS28" s="29"/>
      <c r="AT28" s="29"/>
      <c r="AU28" s="29"/>
      <c r="AV28" s="29" t="s">
        <v>172</v>
      </c>
      <c r="AW28" s="54" t="s">
        <v>147</v>
      </c>
      <c r="AX28" s="9"/>
      <c r="AY28" s="13"/>
      <c r="AZ28" s="74"/>
      <c r="BA28" s="10" t="str">
        <f>HLOOKUP(Introduction!$G$4,nametranslations,112,FALSE)</f>
        <v>تم استخدام تقدير المنشأة</v>
      </c>
      <c r="BB28" s="29" t="s">
        <v>147</v>
      </c>
      <c r="BC28" s="29"/>
      <c r="BD28" s="29"/>
      <c r="BE28" s="29"/>
      <c r="BF28" s="29" t="s">
        <v>147</v>
      </c>
      <c r="BG28" s="54"/>
      <c r="BH28" s="9"/>
      <c r="BI28" s="13"/>
      <c r="BJ28" s="74"/>
      <c r="BK28" s="10" t="str">
        <f>HLOOKUP(Introduction!$G$4,nametranslations,112,FALSE)</f>
        <v>تم استخدام تقدير المنشأة</v>
      </c>
      <c r="BL28" s="29"/>
      <c r="BM28" s="29"/>
      <c r="BN28" s="29"/>
      <c r="BO28" s="29"/>
      <c r="BP28" s="29"/>
      <c r="BQ28" s="54"/>
      <c r="BR28" s="9"/>
      <c r="BS28" s="13"/>
      <c r="BT28" s="74"/>
      <c r="BU28" s="10" t="str">
        <f>HLOOKUP(Introduction!$G$4,nametranslations,112,FALSE)</f>
        <v>تم استخدام تقدير المنشأة</v>
      </c>
      <c r="BV28" s="29"/>
      <c r="BW28" s="29"/>
      <c r="BX28" s="29"/>
      <c r="BY28" s="29" t="s">
        <v>147</v>
      </c>
      <c r="BZ28" s="29"/>
      <c r="CA28" s="54"/>
      <c r="CB28" s="9"/>
      <c r="CC28" s="13"/>
      <c r="CD28" s="74"/>
      <c r="CE28" s="10" t="str">
        <f>HLOOKUP(Introduction!$G$4,nametranslations,112,FALSE)</f>
        <v>تم استخدام تقدير المنشأة</v>
      </c>
      <c r="CF28" s="29" t="s">
        <v>147</v>
      </c>
      <c r="CG28" s="29"/>
      <c r="CH28" s="29"/>
      <c r="CI28" s="29"/>
      <c r="CJ28" s="29" t="s">
        <v>147</v>
      </c>
      <c r="CK28" s="54"/>
      <c r="CL28" s="9"/>
      <c r="CM28" s="13"/>
      <c r="CN28" s="74"/>
      <c r="CO28" s="10" t="str">
        <f>HLOOKUP(Introduction!$G$4,nametranslations,112,FALSE)</f>
        <v>تم استخدام تقدير المنشأة</v>
      </c>
      <c r="CP28" s="29"/>
      <c r="CQ28" s="29"/>
      <c r="CR28" s="29"/>
      <c r="CS28" s="29"/>
      <c r="CT28" s="29"/>
      <c r="CU28" s="54"/>
      <c r="CV28" s="9"/>
      <c r="CW28" s="13"/>
      <c r="CX28" s="74"/>
      <c r="CY28" s="10" t="str">
        <f>HLOOKUP(Introduction!$G$4,nametranslations,112,FALSE)</f>
        <v>تم استخدام تقدير المنشأة</v>
      </c>
      <c r="CZ28" s="29"/>
      <c r="DA28" s="29"/>
      <c r="DB28" s="29"/>
      <c r="DC28" s="29"/>
      <c r="DD28" s="29"/>
      <c r="DE28" s="54"/>
      <c r="DF28" s="9"/>
      <c r="DG28" s="13"/>
      <c r="DH28" s="74"/>
      <c r="DI28" s="10" t="str">
        <f>HLOOKUP(Introduction!$G$4,nametranslations,112,FALSE)</f>
        <v>تم استخدام تقدير المنشأة</v>
      </c>
      <c r="DJ28" s="29"/>
      <c r="DK28" s="29"/>
      <c r="DL28" s="29"/>
      <c r="DM28" s="29"/>
      <c r="DN28" s="29"/>
      <c r="DO28" s="54"/>
      <c r="DP28" s="9"/>
      <c r="DQ28" s="13"/>
      <c r="DR28" s="74"/>
      <c r="DS28" s="10" t="str">
        <f>HLOOKUP(Introduction!$G$4,nametranslations,112,FALSE)</f>
        <v>تم استخدام تقدير المنشأة</v>
      </c>
      <c r="DT28" s="29"/>
      <c r="DU28" s="29"/>
      <c r="DV28" s="29"/>
      <c r="DW28" s="29"/>
      <c r="DX28" s="29"/>
      <c r="DY28" s="54"/>
      <c r="DZ28" s="9"/>
      <c r="EA28" s="13"/>
      <c r="EB28" s="74"/>
      <c r="EC28" s="10" t="str">
        <f>HLOOKUP(Introduction!$G$4,nametranslations,112,FALSE)</f>
        <v>تم استخدام تقدير المنشأة</v>
      </c>
      <c r="ED28" s="29"/>
      <c r="EE28" s="29"/>
      <c r="EF28" s="29"/>
      <c r="EG28" s="29"/>
      <c r="EH28" s="29"/>
      <c r="EI28" s="54" t="s">
        <v>147</v>
      </c>
      <c r="EJ28" s="9"/>
      <c r="EK28" s="13"/>
      <c r="EL28" s="79"/>
      <c r="EV28" s="79"/>
      <c r="FF28" s="79"/>
      <c r="FP28" s="79"/>
      <c r="FZ28" s="79"/>
      <c r="GJ28" s="79"/>
      <c r="GT28" s="79"/>
      <c r="HD28" s="79"/>
      <c r="HN28" s="79"/>
      <c r="HX28" s="79"/>
      <c r="IH28" s="79"/>
      <c r="IR28" s="79"/>
      <c r="JB28" s="79"/>
    </row>
    <row r="29" spans="1:262" s="1" customFormat="1" ht="15" customHeight="1" x14ac:dyDescent="0.3">
      <c r="A29" s="183" t="str">
        <f ca="1">IF(ISBLANK('Data Summary'!A31),"",'Data Summary'!A31)</f>
        <v/>
      </c>
      <c r="B29" s="74"/>
      <c r="C29" s="10" t="str">
        <f>HLOOKUP(Introduction!$G$4,nametranslations,113,FALSE)</f>
        <v>تم استخدام تقدير محسن</v>
      </c>
      <c r="D29" s="29"/>
      <c r="E29" s="29"/>
      <c r="F29" s="29"/>
      <c r="G29" s="29"/>
      <c r="H29" s="29"/>
      <c r="I29" s="54"/>
      <c r="J29" s="9"/>
      <c r="K29" s="13"/>
      <c r="L29" s="74"/>
      <c r="M29" s="10" t="str">
        <f>HLOOKUP(Introduction!$G$4,nametranslations,113,FALSE)</f>
        <v>تم استخدام تقدير محسن</v>
      </c>
      <c r="N29" s="29"/>
      <c r="O29" s="29"/>
      <c r="P29" s="29"/>
      <c r="Q29" s="29"/>
      <c r="R29" s="29"/>
      <c r="S29" s="54"/>
      <c r="T29" s="9"/>
      <c r="U29" s="13"/>
      <c r="V29" s="74"/>
      <c r="W29" s="10" t="str">
        <f>HLOOKUP(Introduction!$G$4,nametranslations,113,FALSE)</f>
        <v>تم استخدام تقدير محسن</v>
      </c>
      <c r="X29" s="29"/>
      <c r="Y29" s="29"/>
      <c r="Z29" s="29"/>
      <c r="AA29" s="29"/>
      <c r="AB29" s="29"/>
      <c r="AC29" s="54"/>
      <c r="AD29" s="9"/>
      <c r="AE29" s="13"/>
      <c r="AF29" s="74"/>
      <c r="AG29" s="10" t="str">
        <f>HLOOKUP(Introduction!$G$4,nametranslations,113,FALSE)</f>
        <v>تم استخدام تقدير محسن</v>
      </c>
      <c r="AH29" s="29"/>
      <c r="AI29" s="29"/>
      <c r="AJ29" s="29"/>
      <c r="AK29" s="29"/>
      <c r="AL29" s="29"/>
      <c r="AM29" s="54"/>
      <c r="AN29" s="9"/>
      <c r="AO29" s="13"/>
      <c r="AP29" s="74"/>
      <c r="AQ29" s="10" t="str">
        <f>HLOOKUP(Introduction!$G$4,nametranslations,113,FALSE)</f>
        <v>تم استخدام تقدير محسن</v>
      </c>
      <c r="AR29" s="29"/>
      <c r="AS29" s="29"/>
      <c r="AT29" s="29"/>
      <c r="AU29" s="29"/>
      <c r="AV29" s="29"/>
      <c r="AW29" s="54"/>
      <c r="AX29" s="9"/>
      <c r="AY29" s="13"/>
      <c r="AZ29" s="74"/>
      <c r="BA29" s="10" t="str">
        <f>HLOOKUP(Introduction!$G$4,nametranslations,113,FALSE)</f>
        <v>تم استخدام تقدير محسن</v>
      </c>
      <c r="BB29" s="29" t="s">
        <v>147</v>
      </c>
      <c r="BC29" s="29"/>
      <c r="BD29" s="29"/>
      <c r="BE29" s="29"/>
      <c r="BF29" s="29" t="s">
        <v>147</v>
      </c>
      <c r="BG29" s="54"/>
      <c r="BH29" s="9"/>
      <c r="BI29" s="13"/>
      <c r="BJ29" s="74"/>
      <c r="BK29" s="10" t="str">
        <f>HLOOKUP(Introduction!$G$4,nametranslations,113,FALSE)</f>
        <v>تم استخدام تقدير محسن</v>
      </c>
      <c r="BL29" s="29" t="s">
        <v>172</v>
      </c>
      <c r="BM29" s="29"/>
      <c r="BN29" s="29"/>
      <c r="BO29" s="29"/>
      <c r="BP29" s="29" t="s">
        <v>172</v>
      </c>
      <c r="BQ29" s="54"/>
      <c r="BR29" s="9"/>
      <c r="BS29" s="13"/>
      <c r="BT29" s="74"/>
      <c r="BU29" s="10" t="str">
        <f>HLOOKUP(Introduction!$G$4,nametranslations,113,FALSE)</f>
        <v>تم استخدام تقدير محسن</v>
      </c>
      <c r="BV29" s="29"/>
      <c r="BW29" s="29"/>
      <c r="BX29" s="29"/>
      <c r="BY29" s="29" t="s">
        <v>147</v>
      </c>
      <c r="BZ29" s="29"/>
      <c r="CA29" s="54"/>
      <c r="CB29" s="9"/>
      <c r="CC29" s="13"/>
      <c r="CD29" s="74"/>
      <c r="CE29" s="10" t="str">
        <f>HLOOKUP(Introduction!$G$4,nametranslations,113,FALSE)</f>
        <v>تم استخدام تقدير محسن</v>
      </c>
      <c r="CF29" s="29"/>
      <c r="CG29" s="29"/>
      <c r="CH29" s="29"/>
      <c r="CI29" s="29"/>
      <c r="CJ29" s="29"/>
      <c r="CK29" s="54"/>
      <c r="CL29" s="9"/>
      <c r="CM29" s="13"/>
      <c r="CN29" s="74"/>
      <c r="CO29" s="10" t="str">
        <f>HLOOKUP(Introduction!$G$4,nametranslations,113,FALSE)</f>
        <v>تم استخدام تقدير محسن</v>
      </c>
      <c r="CP29" s="29" t="s">
        <v>147</v>
      </c>
      <c r="CQ29" s="29"/>
      <c r="CR29" s="29"/>
      <c r="CS29" s="29"/>
      <c r="CT29" s="29" t="s">
        <v>147</v>
      </c>
      <c r="CU29" s="54" t="s">
        <v>147</v>
      </c>
      <c r="CV29" s="9"/>
      <c r="CW29" s="13"/>
      <c r="CX29" s="74"/>
      <c r="CY29" s="10" t="str">
        <f>HLOOKUP(Introduction!$G$4,nametranslations,113,FALSE)</f>
        <v>تم استخدام تقدير محسن</v>
      </c>
      <c r="CZ29" s="29"/>
      <c r="DA29" s="29"/>
      <c r="DB29" s="29"/>
      <c r="DC29" s="29"/>
      <c r="DD29" s="29"/>
      <c r="DE29" s="54"/>
      <c r="DF29" s="9"/>
      <c r="DG29" s="13"/>
      <c r="DH29" s="74"/>
      <c r="DI29" s="10" t="str">
        <f>HLOOKUP(Introduction!$G$4,nametranslations,113,FALSE)</f>
        <v>تم استخدام تقدير محسن</v>
      </c>
      <c r="DJ29" s="29" t="s">
        <v>147</v>
      </c>
      <c r="DK29" s="29"/>
      <c r="DL29" s="29"/>
      <c r="DM29" s="29"/>
      <c r="DN29" s="29" t="s">
        <v>147</v>
      </c>
      <c r="DO29" s="54" t="s">
        <v>147</v>
      </c>
      <c r="DP29" s="9"/>
      <c r="DQ29" s="13"/>
      <c r="DR29" s="74"/>
      <c r="DS29" s="10" t="str">
        <f>HLOOKUP(Introduction!$G$4,nametranslations,113,FALSE)</f>
        <v>تم استخدام تقدير محسن</v>
      </c>
      <c r="DT29" s="29" t="s">
        <v>147</v>
      </c>
      <c r="DU29" s="29"/>
      <c r="DV29" s="29"/>
      <c r="DW29" s="29"/>
      <c r="DX29" s="29" t="s">
        <v>147</v>
      </c>
      <c r="DY29" s="54" t="s">
        <v>147</v>
      </c>
      <c r="DZ29" s="9"/>
      <c r="EA29" s="13"/>
      <c r="EB29" s="74"/>
      <c r="EC29" s="10" t="str">
        <f>HLOOKUP(Introduction!$G$4,nametranslations,113,FALSE)</f>
        <v>تم استخدام تقدير محسن</v>
      </c>
      <c r="ED29" s="29" t="s">
        <v>147</v>
      </c>
      <c r="EE29" s="29"/>
      <c r="EF29" s="29"/>
      <c r="EG29" s="29"/>
      <c r="EH29" s="29" t="s">
        <v>147</v>
      </c>
      <c r="EI29" s="54" t="s">
        <v>147</v>
      </c>
      <c r="EJ29" s="9"/>
      <c r="EK29" s="13"/>
      <c r="EL29" s="79"/>
      <c r="EV29" s="79"/>
      <c r="FF29" s="79"/>
      <c r="FP29" s="79"/>
      <c r="FZ29" s="79"/>
      <c r="GJ29" s="79"/>
      <c r="GT29" s="79"/>
      <c r="HD29" s="79"/>
      <c r="HN29" s="79"/>
      <c r="HX29" s="79"/>
      <c r="IH29" s="79"/>
      <c r="IR29" s="79"/>
      <c r="JB29" s="79"/>
    </row>
    <row r="30" spans="1:262" s="1" customFormat="1" ht="21" customHeight="1" x14ac:dyDescent="0.3">
      <c r="A30" s="183" t="str">
        <f ca="1">IF(ISBLANK('Data Summary'!A32),"",'Data Summary'!A32)</f>
        <v/>
      </c>
      <c r="B30" s="74"/>
      <c r="C30" s="10" t="str">
        <f>HLOOKUP(Introduction!$G$4,nametranslations,122,FALSE)</f>
        <v>استخدام تقدير محسن وقابل للاستخدام</v>
      </c>
      <c r="D30" s="29"/>
      <c r="E30" s="29"/>
      <c r="F30" s="29"/>
      <c r="G30" s="29"/>
      <c r="H30" s="29"/>
      <c r="I30" s="54"/>
      <c r="J30" s="9"/>
      <c r="K30" s="13"/>
      <c r="L30" s="74"/>
      <c r="M30" s="10" t="str">
        <f>HLOOKUP(Introduction!$G$4,nametranslations,122,FALSE)</f>
        <v>استخدام تقدير محسن وقابل للاستخدام</v>
      </c>
      <c r="N30" s="29"/>
      <c r="O30" s="29"/>
      <c r="P30" s="29"/>
      <c r="Q30" s="29"/>
      <c r="R30" s="29"/>
      <c r="S30" s="54"/>
      <c r="T30" s="9"/>
      <c r="U30" s="13"/>
      <c r="V30" s="74"/>
      <c r="W30" s="10" t="str">
        <f>HLOOKUP(Introduction!$G$4,nametranslations,122,FALSE)</f>
        <v>استخدام تقدير محسن وقابل للاستخدام</v>
      </c>
      <c r="X30" s="29"/>
      <c r="Y30" s="29"/>
      <c r="Z30" s="29"/>
      <c r="AA30" s="29"/>
      <c r="AB30" s="29"/>
      <c r="AC30" s="54"/>
      <c r="AD30" s="9"/>
      <c r="AE30" s="13"/>
      <c r="AF30" s="74"/>
      <c r="AG30" s="10" t="str">
        <f>HLOOKUP(Introduction!$G$4,nametranslations,122,FALSE)</f>
        <v>استخدام تقدير محسن وقابل للاستخدام</v>
      </c>
      <c r="AH30" s="29"/>
      <c r="AI30" s="29"/>
      <c r="AJ30" s="29"/>
      <c r="AK30" s="29"/>
      <c r="AL30" s="29"/>
      <c r="AM30" s="54"/>
      <c r="AN30" s="9"/>
      <c r="AO30" s="13"/>
      <c r="AP30" s="74"/>
      <c r="AQ30" s="10" t="str">
        <f>HLOOKUP(Introduction!$G$4,nametranslations,122,FALSE)</f>
        <v>استخدام تقدير محسن وقابل للاستخدام</v>
      </c>
      <c r="AR30" s="29"/>
      <c r="AS30" s="29"/>
      <c r="AT30" s="29"/>
      <c r="AU30" s="29"/>
      <c r="AV30" s="29"/>
      <c r="AW30" s="54"/>
      <c r="AX30" s="9"/>
      <c r="AY30" s="13"/>
      <c r="AZ30" s="74"/>
      <c r="BA30" s="10" t="str">
        <f>HLOOKUP(Introduction!$G$4,nametranslations,122,FALSE)</f>
        <v>استخدام تقدير محسن وقابل للاستخدام</v>
      </c>
      <c r="BB30" s="29"/>
      <c r="BC30" s="29"/>
      <c r="BD30" s="29"/>
      <c r="BE30" s="29"/>
      <c r="BF30" s="29"/>
      <c r="BG30" s="54"/>
      <c r="BH30" s="9"/>
      <c r="BI30" s="13"/>
      <c r="BJ30" s="74"/>
      <c r="BK30" s="10" t="str">
        <f>HLOOKUP(Introduction!$G$4,nametranslations,122,FALSE)</f>
        <v>استخدام تقدير محسن وقابل للاستخدام</v>
      </c>
      <c r="BL30" s="29"/>
      <c r="BM30" s="29"/>
      <c r="BN30" s="29"/>
      <c r="BO30" s="29"/>
      <c r="BP30" s="29"/>
      <c r="BQ30" s="54"/>
      <c r="BR30" s="9"/>
      <c r="BS30" s="13"/>
      <c r="BT30" s="74"/>
      <c r="BU30" s="10" t="str">
        <f>HLOOKUP(Introduction!$G$4,nametranslations,122,FALSE)</f>
        <v>استخدام تقدير محسن وقابل للاستخدام</v>
      </c>
      <c r="BV30" s="29"/>
      <c r="BW30" s="29"/>
      <c r="BX30" s="29"/>
      <c r="BY30" s="29"/>
      <c r="BZ30" s="29"/>
      <c r="CA30" s="54"/>
      <c r="CB30" s="9"/>
      <c r="CC30" s="13"/>
      <c r="CD30" s="74"/>
      <c r="CE30" s="10" t="str">
        <f>HLOOKUP(Introduction!$G$4,nametranslations,122,FALSE)</f>
        <v>استخدام تقدير محسن وقابل للاستخدام</v>
      </c>
      <c r="CF30" s="29"/>
      <c r="CG30" s="29"/>
      <c r="CH30" s="29"/>
      <c r="CI30" s="29"/>
      <c r="CJ30" s="29"/>
      <c r="CK30" s="54"/>
      <c r="CL30" s="9"/>
      <c r="CM30" s="13"/>
      <c r="CN30" s="74"/>
      <c r="CO30" s="10" t="str">
        <f>HLOOKUP(Introduction!$G$4,nametranslations,122,FALSE)</f>
        <v>استخدام تقدير محسن وقابل للاستخدام</v>
      </c>
      <c r="CP30" s="29"/>
      <c r="CQ30" s="29"/>
      <c r="CR30" s="29"/>
      <c r="CS30" s="29"/>
      <c r="CT30" s="29"/>
      <c r="CU30" s="54"/>
      <c r="CV30" s="9"/>
      <c r="CW30" s="13"/>
      <c r="CX30" s="74"/>
      <c r="CY30" s="10" t="str">
        <f>HLOOKUP(Introduction!$G$4,nametranslations,122,FALSE)</f>
        <v>استخدام تقدير محسن وقابل للاستخدام</v>
      </c>
      <c r="CZ30" s="29"/>
      <c r="DA30" s="29"/>
      <c r="DB30" s="29"/>
      <c r="DC30" s="29"/>
      <c r="DD30" s="29"/>
      <c r="DE30" s="54"/>
      <c r="DF30" s="9"/>
      <c r="DG30" s="13"/>
      <c r="DH30" s="74"/>
      <c r="DI30" s="10" t="str">
        <f>HLOOKUP(Introduction!$G$4,nametranslations,122,FALSE)</f>
        <v>استخدام تقدير محسن وقابل للاستخدام</v>
      </c>
      <c r="DJ30" s="29"/>
      <c r="DK30" s="29"/>
      <c r="DL30" s="29"/>
      <c r="DM30" s="29"/>
      <c r="DN30" s="29"/>
      <c r="DO30" s="54"/>
      <c r="DP30" s="9"/>
      <c r="DQ30" s="13"/>
      <c r="DR30" s="74"/>
      <c r="DS30" s="10" t="str">
        <f>HLOOKUP(Introduction!$G$4,nametranslations,122,FALSE)</f>
        <v>استخدام تقدير محسن وقابل للاستخدام</v>
      </c>
      <c r="DT30" s="29"/>
      <c r="DU30" s="29"/>
      <c r="DV30" s="29"/>
      <c r="DW30" s="29"/>
      <c r="DX30" s="29"/>
      <c r="DY30" s="54"/>
      <c r="DZ30" s="9"/>
      <c r="EA30" s="13"/>
      <c r="EB30" s="74"/>
      <c r="EC30" s="10" t="str">
        <f>HLOOKUP(Introduction!$G$4,nametranslations,122,FALSE)</f>
        <v>استخدام تقدير محسن وقابل للاستخدام</v>
      </c>
      <c r="ED30" s="29"/>
      <c r="EE30" s="29"/>
      <c r="EF30" s="29"/>
      <c r="EG30" s="29"/>
      <c r="EH30" s="29"/>
      <c r="EI30" s="54" t="s">
        <v>147</v>
      </c>
      <c r="EJ30" s="9"/>
      <c r="EK30" s="13"/>
      <c r="EL30" s="79"/>
      <c r="EV30" s="79"/>
      <c r="FF30" s="79"/>
      <c r="FP30" s="79"/>
      <c r="FZ30" s="79"/>
      <c r="GJ30" s="79"/>
      <c r="GT30" s="79"/>
      <c r="HD30" s="79"/>
      <c r="HN30" s="79"/>
      <c r="HX30" s="79"/>
      <c r="IH30" s="79"/>
      <c r="IR30" s="79"/>
      <c r="JB30" s="79"/>
    </row>
    <row r="31" spans="1:262" ht="21" customHeight="1" x14ac:dyDescent="0.3">
      <c r="A31" s="183" t="str">
        <f ca="1">IF(ISBLANK('Data Summary'!A33),"",'Data Summary'!A33)</f>
        <v/>
      </c>
      <c r="B31" s="74"/>
      <c r="C31" s="10" t="str">
        <f>HLOOKUP(Introduction!$G$4,nametranslations,123,FALSE)</f>
        <v>تم استخدام تقدير أحادي الجنس</v>
      </c>
      <c r="D31" s="29"/>
      <c r="E31" s="29"/>
      <c r="F31" s="29"/>
      <c r="G31" s="29"/>
      <c r="H31" s="29"/>
      <c r="I31" s="54"/>
      <c r="J31" s="9"/>
      <c r="K31" s="13"/>
      <c r="L31" s="74"/>
      <c r="M31" s="10" t="str">
        <f>HLOOKUP(Introduction!$G$4,nametranslations,123,FALSE)</f>
        <v>تم استخدام تقدير أحادي الجنس</v>
      </c>
      <c r="N31" s="29"/>
      <c r="O31" s="29"/>
      <c r="P31" s="29"/>
      <c r="Q31" s="29"/>
      <c r="R31" s="29"/>
      <c r="S31" s="54"/>
      <c r="T31" s="9"/>
      <c r="U31" s="13"/>
      <c r="V31" s="74"/>
      <c r="W31" s="10" t="str">
        <f>HLOOKUP(Introduction!$G$4,nametranslations,123,FALSE)</f>
        <v>تم استخدام تقدير أحادي الجنس</v>
      </c>
      <c r="X31" s="29"/>
      <c r="Y31" s="29"/>
      <c r="Z31" s="29"/>
      <c r="AA31" s="29"/>
      <c r="AB31" s="29"/>
      <c r="AC31" s="54"/>
      <c r="AD31" s="9"/>
      <c r="AE31" s="13"/>
      <c r="AF31" s="74"/>
      <c r="AG31" s="10" t="str">
        <f>HLOOKUP(Introduction!$G$4,nametranslations,123,FALSE)</f>
        <v>تم استخدام تقدير أحادي الجنس</v>
      </c>
      <c r="AH31" s="29"/>
      <c r="AI31" s="29"/>
      <c r="AJ31" s="29"/>
      <c r="AK31" s="29"/>
      <c r="AL31" s="29"/>
      <c r="AM31" s="54"/>
      <c r="AN31" s="9"/>
      <c r="AO31" s="13"/>
      <c r="AP31" s="74"/>
      <c r="AQ31" s="10" t="str">
        <f>HLOOKUP(Introduction!$G$4,nametranslations,123,FALSE)</f>
        <v>تم استخدام تقدير أحادي الجنس</v>
      </c>
      <c r="AR31" s="29"/>
      <c r="AS31" s="29"/>
      <c r="AT31" s="29"/>
      <c r="AU31" s="29"/>
      <c r="AV31" s="29"/>
      <c r="AW31" s="54"/>
      <c r="AX31" s="9"/>
      <c r="AY31" s="13"/>
      <c r="AZ31" s="74"/>
      <c r="BA31" s="10" t="str">
        <f>HLOOKUP(Introduction!$G$4,nametranslations,123,FALSE)</f>
        <v>تم استخدام تقدير أحادي الجنس</v>
      </c>
      <c r="BB31" s="29"/>
      <c r="BC31" s="29"/>
      <c r="BD31" s="29"/>
      <c r="BE31" s="29"/>
      <c r="BF31" s="29"/>
      <c r="BG31" s="54"/>
      <c r="BH31" s="9"/>
      <c r="BI31" s="13"/>
      <c r="BJ31" s="74"/>
      <c r="BK31" s="10" t="str">
        <f>HLOOKUP(Introduction!$G$4,nametranslations,123,FALSE)</f>
        <v>تم استخدام تقدير أحادي الجنس</v>
      </c>
      <c r="BL31" s="29"/>
      <c r="BM31" s="29"/>
      <c r="BN31" s="29"/>
      <c r="BO31" s="29"/>
      <c r="BP31" s="29"/>
      <c r="BQ31" s="54"/>
      <c r="BR31" s="9"/>
      <c r="BS31" s="13"/>
      <c r="BT31" s="74"/>
      <c r="BU31" s="10" t="str">
        <f>HLOOKUP(Introduction!$G$4,nametranslations,123,FALSE)</f>
        <v>تم استخدام تقدير أحادي الجنس</v>
      </c>
      <c r="BV31" s="29"/>
      <c r="BW31" s="29"/>
      <c r="BX31" s="29"/>
      <c r="BY31" s="29"/>
      <c r="BZ31" s="29"/>
      <c r="CA31" s="54"/>
      <c r="CB31" s="9"/>
      <c r="CC31" s="13"/>
      <c r="CD31" s="74"/>
      <c r="CE31" s="10" t="str">
        <f>HLOOKUP(Introduction!$G$4,nametranslations,123,FALSE)</f>
        <v>تم استخدام تقدير أحادي الجنس</v>
      </c>
      <c r="CF31" s="29"/>
      <c r="CG31" s="29"/>
      <c r="CH31" s="29"/>
      <c r="CI31" s="29"/>
      <c r="CJ31" s="29"/>
      <c r="CK31" s="54"/>
      <c r="CL31" s="9"/>
      <c r="CM31" s="13"/>
      <c r="CN31" s="74"/>
      <c r="CO31" s="10" t="str">
        <f>HLOOKUP(Introduction!$G$4,nametranslations,123,FALSE)</f>
        <v>تم استخدام تقدير أحادي الجنس</v>
      </c>
      <c r="CP31" s="29"/>
      <c r="CQ31" s="29"/>
      <c r="CR31" s="29"/>
      <c r="CS31" s="29"/>
      <c r="CT31" s="29"/>
      <c r="CU31" s="54"/>
      <c r="CV31" s="9"/>
      <c r="CW31" s="13"/>
      <c r="CX31" s="74"/>
      <c r="CY31" s="10" t="str">
        <f>HLOOKUP(Introduction!$G$4,nametranslations,123,FALSE)</f>
        <v>تم استخدام تقدير أحادي الجنس</v>
      </c>
      <c r="CZ31" s="29"/>
      <c r="DA31" s="29"/>
      <c r="DB31" s="29"/>
      <c r="DC31" s="29"/>
      <c r="DD31" s="29"/>
      <c r="DE31" s="54"/>
      <c r="DF31" s="9"/>
      <c r="DG31" s="13"/>
      <c r="DH31" s="74"/>
      <c r="DI31" s="10" t="str">
        <f>HLOOKUP(Introduction!$G$4,nametranslations,123,FALSE)</f>
        <v>تم استخدام تقدير أحادي الجنس</v>
      </c>
      <c r="DJ31" s="29"/>
      <c r="DK31" s="29"/>
      <c r="DL31" s="29"/>
      <c r="DM31" s="29"/>
      <c r="DN31" s="29"/>
      <c r="DO31" s="54"/>
      <c r="DP31" s="9"/>
      <c r="DQ31" s="13"/>
      <c r="DR31" s="74"/>
      <c r="DS31" s="10" t="str">
        <f>HLOOKUP(Introduction!$G$4,nametranslations,123,FALSE)</f>
        <v>تم استخدام تقدير أحادي الجنس</v>
      </c>
      <c r="DT31" s="29"/>
      <c r="DU31" s="29"/>
      <c r="DV31" s="29"/>
      <c r="DW31" s="29"/>
      <c r="DX31" s="29"/>
      <c r="DY31" s="54"/>
      <c r="DZ31" s="9"/>
      <c r="EA31" s="13"/>
      <c r="EB31" s="74"/>
      <c r="EC31" s="10" t="str">
        <f>HLOOKUP(Introduction!$G$4,nametranslations,123,FALSE)</f>
        <v>تم استخدام تقدير أحادي الجنس</v>
      </c>
      <c r="ED31" s="29"/>
      <c r="EE31" s="29"/>
      <c r="EF31" s="29"/>
      <c r="EG31" s="29"/>
      <c r="EH31" s="29"/>
      <c r="EI31" s="54" t="s">
        <v>147</v>
      </c>
      <c r="EJ31" s="9"/>
      <c r="EK31" s="13"/>
    </row>
    <row r="32" spans="1:262" ht="16.5" customHeight="1" x14ac:dyDescent="0.3">
      <c r="A32" s="183" t="str">
        <f ca="1">IF(ISBLANK('Data Summary'!A34),"",'Data Summary'!A34)</f>
        <v/>
      </c>
      <c r="B32" s="74"/>
      <c r="C32" s="10" t="str">
        <f>HLOOKUP(Introduction!$G$4,nametranslations,114,FALSE)</f>
        <v>تم استخدام التقدير الأساسي</v>
      </c>
      <c r="D32" s="29"/>
      <c r="E32" s="29"/>
      <c r="F32" s="29"/>
      <c r="G32" s="29"/>
      <c r="H32" s="29"/>
      <c r="I32" s="54"/>
      <c r="J32" s="9"/>
      <c r="K32" s="13"/>
      <c r="L32" s="74"/>
      <c r="M32" s="10" t="str">
        <f>HLOOKUP(Introduction!$G$4,nametranslations,114,FALSE)</f>
        <v>تم استخدام التقدير الأساسي</v>
      </c>
      <c r="N32" s="29"/>
      <c r="O32" s="29"/>
      <c r="P32" s="29"/>
      <c r="Q32" s="29"/>
      <c r="R32" s="29"/>
      <c r="S32" s="54"/>
      <c r="T32" s="9"/>
      <c r="U32" s="13"/>
      <c r="V32" s="74"/>
      <c r="W32" s="10" t="str">
        <f>HLOOKUP(Introduction!$G$4,nametranslations,114,FALSE)</f>
        <v>تم استخدام التقدير الأساسي</v>
      </c>
      <c r="X32" s="29"/>
      <c r="Y32" s="29"/>
      <c r="Z32" s="29"/>
      <c r="AA32" s="29"/>
      <c r="AB32" s="29"/>
      <c r="AC32" s="54"/>
      <c r="AD32" s="9"/>
      <c r="AE32" s="13"/>
      <c r="AF32" s="74"/>
      <c r="AG32" s="10" t="str">
        <f>HLOOKUP(Introduction!$G$4,nametranslations,114,FALSE)</f>
        <v>تم استخدام التقدير الأساسي</v>
      </c>
      <c r="AH32" s="29"/>
      <c r="AI32" s="29"/>
      <c r="AJ32" s="29"/>
      <c r="AK32" s="29"/>
      <c r="AL32" s="29"/>
      <c r="AM32" s="54"/>
      <c r="AN32" s="9"/>
      <c r="AO32" s="13"/>
      <c r="AP32" s="74"/>
      <c r="AQ32" s="10" t="str">
        <f>HLOOKUP(Introduction!$G$4,nametranslations,114,FALSE)</f>
        <v>تم استخدام التقدير الأساسي</v>
      </c>
      <c r="AR32" s="29"/>
      <c r="AS32" s="29"/>
      <c r="AT32" s="29"/>
      <c r="AU32" s="29"/>
      <c r="AV32" s="29"/>
      <c r="AW32" s="54"/>
      <c r="AX32" s="9"/>
      <c r="AY32" s="13"/>
      <c r="AZ32" s="74"/>
      <c r="BA32" s="10" t="str">
        <f>HLOOKUP(Introduction!$G$4,nametranslations,114,FALSE)</f>
        <v>تم استخدام التقدير الأساسي</v>
      </c>
      <c r="BB32" s="29" t="s">
        <v>147</v>
      </c>
      <c r="BC32" s="29"/>
      <c r="BD32" s="29"/>
      <c r="BE32" s="29"/>
      <c r="BF32" s="29" t="s">
        <v>147</v>
      </c>
      <c r="BG32" s="54"/>
      <c r="BH32" s="9"/>
      <c r="BI32" s="13"/>
      <c r="BJ32" s="74"/>
      <c r="BK32" s="10" t="str">
        <f>HLOOKUP(Introduction!$G$4,nametranslations,114,FALSE)</f>
        <v>تم استخدام التقدير الأساسي</v>
      </c>
      <c r="BL32" s="29"/>
      <c r="BM32" s="29"/>
      <c r="BN32" s="29"/>
      <c r="BO32" s="29"/>
      <c r="BP32" s="29"/>
      <c r="BQ32" s="54"/>
      <c r="BR32" s="9"/>
      <c r="BS32" s="13"/>
      <c r="BT32" s="74"/>
      <c r="BU32" s="10" t="str">
        <f>HLOOKUP(Introduction!$G$4,nametranslations,114,FALSE)</f>
        <v>تم استخدام التقدير الأساسي</v>
      </c>
      <c r="BV32" s="29"/>
      <c r="BW32" s="29"/>
      <c r="BX32" s="29"/>
      <c r="BY32" s="29"/>
      <c r="BZ32" s="29"/>
      <c r="CA32" s="54"/>
      <c r="CB32" s="9"/>
      <c r="CC32" s="13"/>
      <c r="CD32" s="74"/>
      <c r="CE32" s="10" t="str">
        <f>HLOOKUP(Introduction!$G$4,nametranslations,114,FALSE)</f>
        <v>تم استخدام التقدير الأساسي</v>
      </c>
      <c r="CF32" s="29"/>
      <c r="CG32" s="29"/>
      <c r="CH32" s="29"/>
      <c r="CI32" s="29"/>
      <c r="CJ32" s="29"/>
      <c r="CK32" s="54"/>
      <c r="CL32" s="9"/>
      <c r="CM32" s="13"/>
      <c r="CN32" s="74"/>
      <c r="CO32" s="10" t="str">
        <f>HLOOKUP(Introduction!$G$4,nametranslations,114,FALSE)</f>
        <v>تم استخدام التقدير الأساسي</v>
      </c>
      <c r="CP32" s="29"/>
      <c r="CQ32" s="29"/>
      <c r="CR32" s="29"/>
      <c r="CS32" s="29"/>
      <c r="CT32" s="29"/>
      <c r="CU32" s="54"/>
      <c r="CV32" s="9"/>
      <c r="CW32" s="13"/>
      <c r="CX32" s="74"/>
      <c r="CY32" s="10" t="str">
        <f>HLOOKUP(Introduction!$G$4,nametranslations,114,FALSE)</f>
        <v>تم استخدام التقدير الأساسي</v>
      </c>
      <c r="CZ32" s="29"/>
      <c r="DA32" s="29"/>
      <c r="DB32" s="29"/>
      <c r="DC32" s="29"/>
      <c r="DD32" s="29"/>
      <c r="DE32" s="54"/>
      <c r="DF32" s="9"/>
      <c r="DG32" s="13"/>
      <c r="DH32" s="74"/>
      <c r="DI32" s="10" t="str">
        <f>HLOOKUP(Introduction!$G$4,nametranslations,114,FALSE)</f>
        <v>تم استخدام التقدير الأساسي</v>
      </c>
      <c r="DJ32" s="29"/>
      <c r="DK32" s="29"/>
      <c r="DL32" s="29"/>
      <c r="DM32" s="29"/>
      <c r="DN32" s="29"/>
      <c r="DO32" s="54"/>
      <c r="DP32" s="9"/>
      <c r="DQ32" s="13"/>
      <c r="DR32" s="74"/>
      <c r="DS32" s="10" t="str">
        <f>HLOOKUP(Introduction!$G$4,nametranslations,114,FALSE)</f>
        <v>تم استخدام التقدير الأساسي</v>
      </c>
      <c r="DT32" s="29"/>
      <c r="DU32" s="29"/>
      <c r="DV32" s="29"/>
      <c r="DW32" s="29"/>
      <c r="DX32" s="29"/>
      <c r="DY32" s="54"/>
      <c r="DZ32" s="9"/>
      <c r="EA32" s="13"/>
      <c r="EB32" s="74"/>
      <c r="EC32" s="10" t="str">
        <f>HLOOKUP(Introduction!$G$4,nametranslations,114,FALSE)</f>
        <v>تم استخدام التقدير الأساسي</v>
      </c>
      <c r="ED32" s="29"/>
      <c r="EE32" s="29"/>
      <c r="EF32" s="29"/>
      <c r="EG32" s="29"/>
      <c r="EH32" s="29"/>
      <c r="EI32" s="54" t="s">
        <v>147</v>
      </c>
      <c r="EJ32" s="9"/>
      <c r="EK32" s="13"/>
    </row>
    <row r="33" spans="1:141" ht="16.5" customHeight="1" x14ac:dyDescent="0.3">
      <c r="A33" s="183" t="str">
        <f ca="1">IF(ISBLANK('Data Summary'!A35),"",'Data Summary'!A35)</f>
        <v/>
      </c>
      <c r="B33" s="75"/>
      <c r="C33" s="10" t="str">
        <f>HLOOKUP(Introduction!$G$4,nametranslations,115,FALSE)</f>
        <v>إجمالي عدد المدارس</v>
      </c>
      <c r="D33" s="37"/>
      <c r="E33" s="37"/>
      <c r="F33" s="37"/>
      <c r="G33" s="38"/>
      <c r="H33" s="39">
        <v>4523</v>
      </c>
      <c r="I33" s="40">
        <v>1386</v>
      </c>
      <c r="J33" s="9"/>
      <c r="K33" s="13"/>
      <c r="L33" s="75"/>
      <c r="M33" s="10" t="str">
        <f>HLOOKUP(Introduction!$G$4,nametranslations,115,FALSE)</f>
        <v>إجمالي عدد المدارس</v>
      </c>
      <c r="N33" s="37"/>
      <c r="O33" s="37"/>
      <c r="P33" s="37"/>
      <c r="Q33" s="38"/>
      <c r="R33" s="39"/>
      <c r="S33" s="40"/>
      <c r="T33" s="9"/>
      <c r="U33" s="13"/>
      <c r="V33" s="75"/>
      <c r="W33" s="10" t="str">
        <f>HLOOKUP(Introduction!$G$4,nametranslations,115,FALSE)</f>
        <v>إجمالي عدد المدارس</v>
      </c>
      <c r="X33" s="37"/>
      <c r="Y33" s="8"/>
      <c r="Z33" s="8"/>
      <c r="AA33" s="38"/>
      <c r="AB33" s="39"/>
      <c r="AC33" s="40"/>
      <c r="AD33" s="9"/>
      <c r="AE33" s="13"/>
      <c r="AF33" s="75"/>
      <c r="AG33" s="10" t="str">
        <f>HLOOKUP(Introduction!$G$4,nametranslations,115,FALSE)</f>
        <v>إجمالي عدد المدارس</v>
      </c>
      <c r="AH33" s="37"/>
      <c r="AI33" s="8"/>
      <c r="AJ33" s="8"/>
      <c r="AK33" s="38"/>
      <c r="AL33" s="39">
        <v>4565</v>
      </c>
      <c r="AM33" s="40"/>
      <c r="AN33" s="9"/>
      <c r="AO33" s="13"/>
      <c r="AP33" s="75"/>
      <c r="AQ33" s="10" t="str">
        <f>HLOOKUP(Introduction!$G$4,nametranslations,115,FALSE)</f>
        <v>إجمالي عدد المدارس</v>
      </c>
      <c r="AR33" s="37"/>
      <c r="AS33" s="8"/>
      <c r="AT33" s="8"/>
      <c r="AU33" s="38"/>
      <c r="AV33" s="39"/>
      <c r="AW33" s="40"/>
      <c r="AX33" s="9"/>
      <c r="AY33" s="13"/>
      <c r="AZ33" s="75"/>
      <c r="BA33" s="10" t="str">
        <f>HLOOKUP(Introduction!$G$4,nametranslations,115,FALSE)</f>
        <v>إجمالي عدد المدارس</v>
      </c>
      <c r="BB33" s="37"/>
      <c r="BC33" s="37"/>
      <c r="BD33" s="37"/>
      <c r="BE33" s="38"/>
      <c r="BF33" s="39">
        <v>4545</v>
      </c>
      <c r="BG33" s="40"/>
      <c r="BH33" s="9"/>
      <c r="BI33" s="13"/>
      <c r="BJ33" s="75"/>
      <c r="BK33" s="10" t="str">
        <f>HLOOKUP(Introduction!$G$4,nametranslations,115,FALSE)</f>
        <v>إجمالي عدد المدارس</v>
      </c>
      <c r="BL33" s="37"/>
      <c r="BM33" s="8"/>
      <c r="BN33" s="8"/>
      <c r="BO33" s="38"/>
      <c r="BP33" s="39"/>
      <c r="BQ33" s="40"/>
      <c r="BR33" s="9"/>
      <c r="BS33" s="13"/>
      <c r="BT33" s="75"/>
      <c r="BU33" s="10" t="str">
        <f>HLOOKUP(Introduction!$G$4,nametranslations,115,FALSE)</f>
        <v>إجمالي عدد المدارس</v>
      </c>
      <c r="BV33" s="37" t="s">
        <v>260</v>
      </c>
      <c r="BW33" s="8" t="s">
        <v>260</v>
      </c>
      <c r="BX33" s="8" t="s">
        <v>260</v>
      </c>
      <c r="BY33" s="38">
        <v>2535</v>
      </c>
      <c r="BZ33" s="39" t="s">
        <v>260</v>
      </c>
      <c r="CA33" s="40" t="s">
        <v>260</v>
      </c>
      <c r="CB33" s="9"/>
      <c r="CC33" s="13"/>
      <c r="CD33" s="75"/>
      <c r="CE33" s="10" t="str">
        <f>HLOOKUP(Introduction!$G$4,nametranslations,115,FALSE)</f>
        <v>إجمالي عدد المدارس</v>
      </c>
      <c r="CF33" s="37"/>
      <c r="CG33" s="8"/>
      <c r="CH33" s="8"/>
      <c r="CI33" s="38"/>
      <c r="CJ33" s="39">
        <v>4568</v>
      </c>
      <c r="CK33" s="40">
        <v>1421</v>
      </c>
      <c r="CL33" s="9"/>
      <c r="CM33" s="13"/>
      <c r="CN33" s="75"/>
      <c r="CO33" s="10" t="str">
        <f>HLOOKUP(Introduction!$G$4,nametranslations,115,FALSE)</f>
        <v>إجمالي عدد المدارس</v>
      </c>
      <c r="CP33" s="37"/>
      <c r="CQ33" s="8"/>
      <c r="CR33" s="8"/>
      <c r="CS33" s="38"/>
      <c r="CT33" s="39"/>
      <c r="CU33" s="40"/>
      <c r="CV33" s="9"/>
      <c r="CW33" s="13"/>
      <c r="CX33" s="75"/>
      <c r="CY33" s="10" t="str">
        <f>HLOOKUP(Introduction!$G$4,nametranslations,115,FALSE)</f>
        <v>إجمالي عدد المدارس</v>
      </c>
      <c r="CZ33" s="37"/>
      <c r="DA33" s="8"/>
      <c r="DB33" s="8"/>
      <c r="DC33" s="38"/>
      <c r="DD33" s="39"/>
      <c r="DE33" s="40"/>
      <c r="DF33" s="9"/>
      <c r="DG33" s="13"/>
      <c r="DH33" s="75"/>
      <c r="DI33" s="10" t="str">
        <f>HLOOKUP(Introduction!$G$4,nametranslations,115,FALSE)</f>
        <v>إجمالي عدد المدارس</v>
      </c>
      <c r="DJ33" s="37"/>
      <c r="DK33" s="8"/>
      <c r="DL33" s="8"/>
      <c r="DM33" s="38"/>
      <c r="DN33" s="39"/>
      <c r="DO33" s="40"/>
      <c r="DP33" s="9"/>
      <c r="DQ33" s="13"/>
      <c r="DR33" s="75"/>
      <c r="DS33" s="10" t="str">
        <f>HLOOKUP(Introduction!$G$4,nametranslations,115,FALSE)</f>
        <v>إجمالي عدد المدارس</v>
      </c>
      <c r="DT33" s="37"/>
      <c r="DU33" s="8"/>
      <c r="DV33" s="8"/>
      <c r="DW33" s="38"/>
      <c r="DX33" s="39"/>
      <c r="DY33" s="40"/>
      <c r="DZ33" s="9"/>
      <c r="EA33" s="13"/>
      <c r="EB33" s="75"/>
      <c r="EC33" s="10" t="str">
        <f>HLOOKUP(Introduction!$G$4,nametranslations,115,FALSE)</f>
        <v>إجمالي عدد المدارس</v>
      </c>
      <c r="ED33" s="37"/>
      <c r="EE33" s="8"/>
      <c r="EF33" s="8"/>
      <c r="EG33" s="38"/>
      <c r="EH33" s="39"/>
      <c r="EI33" s="40"/>
      <c r="EJ33" s="9"/>
      <c r="EK33" s="13"/>
    </row>
    <row r="34" spans="1:141" ht="16.5" customHeight="1" thickBot="1" x14ac:dyDescent="0.35">
      <c r="A34" s="183" t="str">
        <f ca="1">IF(ISBLANK('Data Summary'!A36),"",'Data Summary'!A36)</f>
        <v/>
      </c>
      <c r="B34" s="76"/>
      <c r="C34" s="25" t="str">
        <f>HLOOKUP(Introduction!$G$4,nametranslations,116,FALSE)</f>
        <v>عدد الذين شملهم الاستطلاع</v>
      </c>
      <c r="D34" s="42">
        <f>SUM(H34:I34)</f>
        <v>5909</v>
      </c>
      <c r="E34" s="42"/>
      <c r="F34" s="42"/>
      <c r="G34" s="42"/>
      <c r="H34" s="42">
        <v>4523</v>
      </c>
      <c r="I34" s="43">
        <v>1386</v>
      </c>
      <c r="J34" s="22"/>
      <c r="K34" s="15"/>
      <c r="L34" s="76"/>
      <c r="M34" s="25" t="str">
        <f>HLOOKUP(Introduction!$G$4,nametranslations,116,FALSE)</f>
        <v>عدد الذين شملهم الاستطلاع</v>
      </c>
      <c r="N34" s="42"/>
      <c r="O34" s="42"/>
      <c r="P34" s="42"/>
      <c r="Q34" s="42"/>
      <c r="R34" s="42"/>
      <c r="S34" s="43"/>
      <c r="T34" s="22"/>
      <c r="U34" s="15"/>
      <c r="V34" s="76"/>
      <c r="W34" s="25" t="str">
        <f>HLOOKUP(Introduction!$G$4,nametranslations,116,FALSE)</f>
        <v>عدد الذين شملهم الاستطلاع</v>
      </c>
      <c r="X34" s="42"/>
      <c r="Y34" s="47"/>
      <c r="Z34" s="47"/>
      <c r="AA34" s="48"/>
      <c r="AB34" s="47"/>
      <c r="AC34" s="49"/>
      <c r="AD34" s="22"/>
      <c r="AE34" s="15"/>
      <c r="AF34" s="76"/>
      <c r="AG34" s="25" t="str">
        <f>HLOOKUP(Introduction!$G$4,nametranslations,116,FALSE)</f>
        <v>عدد الذين شملهم الاستطلاع</v>
      </c>
      <c r="AH34" s="42"/>
      <c r="AI34" s="47"/>
      <c r="AJ34" s="47"/>
      <c r="AK34" s="48"/>
      <c r="AL34" s="47">
        <v>4565</v>
      </c>
      <c r="AM34" s="49"/>
      <c r="AN34" s="22"/>
      <c r="AO34" s="15"/>
      <c r="AP34" s="76"/>
      <c r="AQ34" s="25" t="str">
        <f>HLOOKUP(Introduction!$G$4,nametranslations,116,FALSE)</f>
        <v>عدد الذين شملهم الاستطلاع</v>
      </c>
      <c r="AR34" s="42"/>
      <c r="AS34" s="47"/>
      <c r="AT34" s="47"/>
      <c r="AU34" s="48"/>
      <c r="AV34" s="47"/>
      <c r="AW34" s="49"/>
      <c r="AX34" s="22"/>
      <c r="AY34" s="15"/>
      <c r="AZ34" s="76"/>
      <c r="BA34" s="25" t="str">
        <f>HLOOKUP(Introduction!$G$4,nametranslations,116,FALSE)</f>
        <v>عدد الذين شملهم الاستطلاع</v>
      </c>
      <c r="BB34" s="42"/>
      <c r="BC34" s="42">
        <v>1653</v>
      </c>
      <c r="BD34" s="42">
        <v>2355</v>
      </c>
      <c r="BE34" s="42"/>
      <c r="BF34" s="42">
        <v>4012</v>
      </c>
      <c r="BG34" s="43"/>
      <c r="BH34" s="22"/>
      <c r="BI34" s="15"/>
      <c r="BJ34" s="76"/>
      <c r="BK34" s="25" t="str">
        <f>HLOOKUP(Introduction!$G$4,nametranslations,116,FALSE)</f>
        <v>عدد الذين شملهم الاستطلاع</v>
      </c>
      <c r="BL34" s="42"/>
      <c r="BM34" s="47"/>
      <c r="BN34" s="47"/>
      <c r="BO34" s="42"/>
      <c r="BP34" s="42"/>
      <c r="BQ34" s="43"/>
      <c r="BR34" s="22"/>
      <c r="BS34" s="15"/>
      <c r="BT34" s="76"/>
      <c r="BU34" s="25" t="str">
        <f>HLOOKUP(Introduction!$G$4,nametranslations,116,FALSE)</f>
        <v>عدد الذين شملهم الاستطلاع</v>
      </c>
      <c r="BV34" s="42" t="s">
        <v>260</v>
      </c>
      <c r="BW34" s="47" t="s">
        <v>260</v>
      </c>
      <c r="BX34" s="47" t="s">
        <v>260</v>
      </c>
      <c r="BY34" s="42">
        <v>2535</v>
      </c>
      <c r="BZ34" s="42" t="s">
        <v>260</v>
      </c>
      <c r="CA34" s="43" t="s">
        <v>260</v>
      </c>
      <c r="CB34" s="22"/>
      <c r="CC34" s="15"/>
      <c r="CD34" s="76"/>
      <c r="CE34" s="25" t="str">
        <f>HLOOKUP(Introduction!$G$4,nametranslations,116,FALSE)</f>
        <v>عدد الذين شملهم الاستطلاع</v>
      </c>
      <c r="CF34" s="42"/>
      <c r="CG34" s="47"/>
      <c r="CH34" s="47"/>
      <c r="CI34" s="42"/>
      <c r="CJ34" s="42">
        <v>4568</v>
      </c>
      <c r="CK34" s="43"/>
      <c r="CL34" s="22"/>
      <c r="CM34" s="15"/>
      <c r="CN34" s="76"/>
      <c r="CO34" s="25" t="str">
        <f>HLOOKUP(Introduction!$G$4,nametranslations,116,FALSE)</f>
        <v>عدد الذين شملهم الاستطلاع</v>
      </c>
      <c r="CP34" s="42"/>
      <c r="CQ34" s="47"/>
      <c r="CR34" s="47"/>
      <c r="CS34" s="42"/>
      <c r="CT34" s="42"/>
      <c r="CU34" s="43"/>
      <c r="CV34" s="22"/>
      <c r="CW34" s="15"/>
      <c r="CX34" s="76"/>
      <c r="CY34" s="25" t="str">
        <f>HLOOKUP(Introduction!$G$4,nametranslations,116,FALSE)</f>
        <v>عدد الذين شملهم الاستطلاع</v>
      </c>
      <c r="CZ34" s="42"/>
      <c r="DA34" s="47"/>
      <c r="DB34" s="47"/>
      <c r="DC34" s="42"/>
      <c r="DD34" s="42"/>
      <c r="DE34" s="43"/>
      <c r="DF34" s="22"/>
      <c r="DG34" s="15"/>
      <c r="DH34" s="76"/>
      <c r="DI34" s="25" t="str">
        <f>HLOOKUP(Introduction!$G$4,nametranslations,116,FALSE)</f>
        <v>عدد الذين شملهم الاستطلاع</v>
      </c>
      <c r="DJ34" s="42"/>
      <c r="DK34" s="47"/>
      <c r="DL34" s="47"/>
      <c r="DM34" s="42"/>
      <c r="DN34" s="42"/>
      <c r="DO34" s="43"/>
      <c r="DP34" s="22"/>
      <c r="DQ34" s="15"/>
      <c r="DR34" s="76"/>
      <c r="DS34" s="25" t="str">
        <f>HLOOKUP(Introduction!$G$4,nametranslations,116,FALSE)</f>
        <v>عدد الذين شملهم الاستطلاع</v>
      </c>
      <c r="DT34" s="42"/>
      <c r="DU34" s="47"/>
      <c r="DV34" s="47"/>
      <c r="DW34" s="42"/>
      <c r="DX34" s="42"/>
      <c r="DY34" s="43"/>
      <c r="DZ34" s="22"/>
      <c r="EA34" s="15"/>
      <c r="EB34" s="76"/>
      <c r="EC34" s="25" t="str">
        <f>HLOOKUP(Introduction!$G$4,nametranslations,116,FALSE)</f>
        <v>عدد الذين شملهم الاستطلاع</v>
      </c>
      <c r="ED34" s="42"/>
      <c r="EE34" s="47"/>
      <c r="EF34" s="47"/>
      <c r="EG34" s="42"/>
      <c r="EH34" s="42"/>
      <c r="EI34" s="43"/>
      <c r="EJ34" s="22"/>
      <c r="EK34" s="15"/>
    </row>
    <row r="35" spans="1:141" x14ac:dyDescent="0.3">
      <c r="A35" s="183" t="str">
        <f ca="1">IF(ISBLANK('Data Summary'!A37),"",'Data Summary'!A37)</f>
        <v/>
      </c>
    </row>
    <row r="36" spans="1:141" x14ac:dyDescent="0.3">
      <c r="A36" s="183" t="str">
        <f ca="1">IF(ISBLANK('Data Summary'!A38),"",'Data Summary'!A38)</f>
        <v/>
      </c>
    </row>
    <row r="37" spans="1:141" x14ac:dyDescent="0.3">
      <c r="A37" s="183" t="str">
        <f ca="1">IF(ISBLANK('Data Summary'!A39),"",'Data Summary'!A39)</f>
        <v/>
      </c>
    </row>
    <row r="38" spans="1:141" x14ac:dyDescent="0.3">
      <c r="A38" s="183" t="str">
        <f ca="1">IF(ISBLANK('Data Summary'!A40),"",'Data Summary'!A40)</f>
        <v/>
      </c>
    </row>
    <row r="39" spans="1:141" x14ac:dyDescent="0.3">
      <c r="A39" s="183" t="str">
        <f ca="1">IF(ISBLANK('Data Summary'!A41),"",'Data Summary'!A41)</f>
        <v/>
      </c>
    </row>
    <row r="40" spans="1:141" x14ac:dyDescent="0.3">
      <c r="A40" s="183" t="str">
        <f ca="1">IF(ISBLANK('Data Summary'!A42),"",'Data Summary'!A42)</f>
        <v/>
      </c>
    </row>
    <row r="41" spans="1:141" x14ac:dyDescent="0.3">
      <c r="A41" s="183" t="str">
        <f ca="1">IF(ISBLANK('Data Summary'!A43),"",'Data Summary'!A43)</f>
        <v/>
      </c>
    </row>
    <row r="42" spans="1:141" x14ac:dyDescent="0.3">
      <c r="A42" s="183" t="str">
        <f ca="1">IF(ISBLANK('Data Summary'!A44),"",'Data Summary'!A44)</f>
        <v/>
      </c>
    </row>
    <row r="43" spans="1:141" x14ac:dyDescent="0.3">
      <c r="A43" s="183" t="str">
        <f ca="1">IF(ISBLANK('Data Summary'!A45),"",'Data Summary'!A45)</f>
        <v/>
      </c>
    </row>
    <row r="44" spans="1:141" x14ac:dyDescent="0.3">
      <c r="A44" s="183" t="str">
        <f ca="1">IF(ISBLANK('Data Summary'!A46),"",'Data Summary'!A46)</f>
        <v/>
      </c>
    </row>
    <row r="45" spans="1:141" x14ac:dyDescent="0.3">
      <c r="A45" s="183" t="str">
        <f ca="1">IF(ISBLANK('Data Summary'!A47),"",'Data Summary'!A47)</f>
        <v/>
      </c>
    </row>
    <row r="46" spans="1:141" x14ac:dyDescent="0.3">
      <c r="A46" s="183" t="str">
        <f ca="1">IF(ISBLANK('Data Summary'!A48),"",'Data Summary'!A48)</f>
        <v/>
      </c>
    </row>
    <row r="47" spans="1:141" x14ac:dyDescent="0.3">
      <c r="A47" s="183" t="str">
        <f ca="1">IF(ISBLANK('Data Summary'!A49),"",'Data Summary'!A49)</f>
        <v/>
      </c>
    </row>
    <row r="48" spans="1:14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row r="638" spans="1:1" x14ac:dyDescent="0.3">
      <c r="A638" s="181"/>
    </row>
    <row r="639" spans="1:1" x14ac:dyDescent="0.3">
      <c r="A639" s="181"/>
    </row>
    <row r="640" spans="1:1" x14ac:dyDescent="0.3">
      <c r="A640" s="181"/>
    </row>
  </sheetData>
  <mergeCells count="15">
    <mergeCell ref="EC27:EI27"/>
    <mergeCell ref="DS27:DY27"/>
    <mergeCell ref="A2:A3"/>
    <mergeCell ref="DI27:DO27"/>
    <mergeCell ref="C27:I27"/>
    <mergeCell ref="W27:AC27"/>
    <mergeCell ref="AQ27:AW27"/>
    <mergeCell ref="M27:S27"/>
    <mergeCell ref="AG27:AM27"/>
    <mergeCell ref="CY27:DE27"/>
    <mergeCell ref="CO27:CU27"/>
    <mergeCell ref="CE27:CK27"/>
    <mergeCell ref="BA27:BG27"/>
    <mergeCell ref="BK27:BQ27"/>
    <mergeCell ref="BU27:CA27"/>
  </mergeCells>
  <hyperlinks>
    <hyperlink ref="A4" location="myrangeS0" display="myrangeS0" xr:uid="{61D3A60C-4865-4E32-B7D2-F81CE7D4092A}"/>
    <hyperlink ref="A5" location="myrangeS1" display="myrangeS1" xr:uid="{E2E85786-3121-480A-B202-ACA5A571FDE1}"/>
    <hyperlink ref="A6" location="myrangeS2" display="myrangeS2" xr:uid="{88E04A50-EA44-40A4-83FC-C38304517BD1}"/>
    <hyperlink ref="A7" location="myrangeS3" display="myrangeS3" xr:uid="{A8FF97DB-F511-40B6-8FD1-B3A40BE916DF}"/>
    <hyperlink ref="A8" location="myrangeS4" display="myrangeS4" xr:uid="{3F09EA3F-88E5-42F5-9BB7-9C3F44DF631A}"/>
    <hyperlink ref="A9" location="myrangeS5" display="myrangeS5" xr:uid="{CA86C2AC-7D41-4C14-B921-C95891BAEBAA}"/>
    <hyperlink ref="A10" location="myrangeS6" display="myrangeS6" xr:uid="{3A9FB9BF-8AB2-4F9E-8758-9BFB572D81BC}"/>
    <hyperlink ref="A11" location="myrangeS7" display="myrangeS7" xr:uid="{CCAD419B-ED9F-49B0-A568-4E2A920DAF51}"/>
    <hyperlink ref="A12" location="myrangeS8" display="myrangeS8" xr:uid="{A2B51911-6DDA-4B75-B997-44C24C94770A}"/>
    <hyperlink ref="A13" location="myrangeS9" display="myrangeS9" xr:uid="{DB942169-5649-415C-A11F-61E19B31431E}"/>
    <hyperlink ref="A14" location="myrangeS10" display="myrangeS10" xr:uid="{BC482F22-BB94-40EB-84C0-5B1ED06CE5CB}"/>
    <hyperlink ref="A15" location="myrangeS11" display="myrangeS11" xr:uid="{19778CAE-0FE5-4796-B0E7-F4A96CC5CA63}"/>
    <hyperlink ref="A16" location="myrangeS12" display="myrangeS12" xr:uid="{3DB3ED4A-C79B-4E50-975B-83D31C6B92B9}"/>
    <hyperlink ref="A17" location="myrangeS13" display="myrangeS13" xr:uid="{97431669-024D-4F20-B222-0A6185561FA1}"/>
    <hyperlink ref="A18" location="myrangeS14" display="myrangeS14" xr:uid="{9560E409-61D1-42D0-A18B-D43A504BEFC4}"/>
    <hyperlink ref="A19" location="myrangeS15" display="myrangeS15" xr:uid="{D5D73452-80A5-4486-956C-7C2CA3F57034}"/>
    <hyperlink ref="A20" location="myrangeS16" display="myrangeS16" xr:uid="{3637F1C6-06C6-462D-9B0B-7EBBF2E5B68B}"/>
    <hyperlink ref="A21" location="myrangeS17" display="myrangeS17" xr:uid="{A75C940E-2D98-4FA5-8A4A-2BA3A85908F4}"/>
    <hyperlink ref="A22" location="myrangeS18" display="myrangeS18" xr:uid="{EED7EC7E-63AD-42A4-A139-4B28367FEBE5}"/>
    <hyperlink ref="A23" location="myrangeS19" display="myrangeS19" xr:uid="{FD88A6C3-231B-42BA-A909-EA4FA47ABAD5}"/>
    <hyperlink ref="A24" location="myrangeS20" display="myrangeS20" xr:uid="{561FC6AC-083B-458C-9FDB-3E0F70CB48A1}"/>
    <hyperlink ref="A25" location="myrangeS21" display="myrangeS21" xr:uid="{BC319CC6-21F0-4845-9241-218463D95C68}"/>
    <hyperlink ref="A26" location="myrangeS22" display="myrangeS22" xr:uid="{78C9B12D-B0B6-45F1-8F66-4D2C9BB33B2A}"/>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JB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style="77" customWidth="1"/>
    <col min="74" max="79" width="7.796875" customWidth="1"/>
    <col min="80" max="81" width="1.09765625" customWidth="1"/>
    <col min="82" max="82" width="24.59765625" style="77" customWidth="1"/>
    <col min="83" max="83" width="29.69921875" style="77"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 min="242" max="242" width="24.59765625" style="77" customWidth="1"/>
    <col min="243" max="243" width="29.69921875" customWidth="1"/>
    <col min="244" max="249" width="7.796875" customWidth="1"/>
    <col min="250" max="251" width="1.09765625" customWidth="1"/>
    <col min="252" max="252" width="24.59765625" style="77" customWidth="1"/>
    <col min="253" max="253" width="29.69921875" customWidth="1"/>
    <col min="254" max="259" width="7.796875" customWidth="1"/>
    <col min="260" max="261" width="1.09765625" customWidth="1"/>
    <col min="262" max="262" width="24.59765625" style="77" customWidth="1"/>
    <col min="263" max="263" width="29.69921875" customWidth="1"/>
    <col min="264" max="269" width="7.796875" customWidth="1"/>
    <col min="270" max="271" width="1.09765625" customWidth="1"/>
  </cols>
  <sheetData>
    <row r="1" spans="1:262" s="154" customFormat="1" ht="30" customHeight="1" x14ac:dyDescent="0.3">
      <c r="B1" s="608" t="str">
        <f>HLOOKUP(Introduction!$G$4,nametranslations,124,FALSE)</f>
        <v>النظافة في المدارس</v>
      </c>
      <c r="C1" s="187" t="s">
        <v>238</v>
      </c>
      <c r="D1" s="160" t="str">
        <f>+Introduction!$C$7</f>
        <v>تونس</v>
      </c>
      <c r="E1" s="160"/>
      <c r="F1" s="160"/>
      <c r="G1" s="160"/>
      <c r="H1" s="160"/>
      <c r="I1" s="161"/>
      <c r="J1" s="151"/>
      <c r="K1" s="151"/>
      <c r="L1" s="608" t="str">
        <f>HLOOKUP(Introduction!$G$4,nametranslations,124,FALSE)</f>
        <v>النظافة في المدارس</v>
      </c>
      <c r="M1" s="187" t="s">
        <v>238</v>
      </c>
      <c r="N1" s="160" t="str">
        <f>+Introduction!$C$7</f>
        <v>تونس</v>
      </c>
      <c r="O1" s="160"/>
      <c r="P1" s="160"/>
      <c r="Q1" s="160"/>
      <c r="R1" s="160"/>
      <c r="S1" s="161"/>
      <c r="T1" s="151"/>
      <c r="U1" s="151"/>
      <c r="V1" s="608" t="str">
        <f>HLOOKUP(Introduction!$G$4,nametranslations,124,FALSE)</f>
        <v>النظافة في المدارس</v>
      </c>
      <c r="W1" s="187" t="s">
        <v>239</v>
      </c>
      <c r="X1" s="160" t="str">
        <f>+Introduction!$C$7</f>
        <v>تونس</v>
      </c>
      <c r="Y1" s="160"/>
      <c r="Z1" s="160"/>
      <c r="AA1" s="160"/>
      <c r="AB1" s="160"/>
      <c r="AC1" s="161"/>
      <c r="AD1" s="151"/>
      <c r="AE1" s="151"/>
      <c r="AF1" s="608" t="str">
        <f>HLOOKUP(Introduction!$G$4,nametranslations,124,FALSE)</f>
        <v>النظافة في المدارس</v>
      </c>
      <c r="AG1" s="187" t="s">
        <v>240</v>
      </c>
      <c r="AH1" s="160" t="str">
        <f>+Introduction!$C$7</f>
        <v>تونس</v>
      </c>
      <c r="AI1" s="160"/>
      <c r="AJ1" s="160"/>
      <c r="AK1" s="160"/>
      <c r="AL1" s="160"/>
      <c r="AM1" s="161"/>
      <c r="AN1" s="151"/>
      <c r="AO1" s="151"/>
      <c r="AP1" s="608" t="str">
        <f>HLOOKUP(Introduction!$G$4,nametranslations,124,FALSE)</f>
        <v>النظافة في المدارس</v>
      </c>
      <c r="AQ1" s="187" t="s">
        <v>240</v>
      </c>
      <c r="AR1" s="160" t="str">
        <f>+Introduction!$C$7</f>
        <v>تونس</v>
      </c>
      <c r="AS1" s="160"/>
      <c r="AT1" s="160"/>
      <c r="AU1" s="160"/>
      <c r="AV1" s="160"/>
      <c r="AW1" s="161"/>
      <c r="AX1" s="151"/>
      <c r="AY1" s="151"/>
      <c r="AZ1" s="608" t="str">
        <f>HLOOKUP(Introduction!$G$4,nametranslations,124,FALSE)</f>
        <v>النظافة في المدارس</v>
      </c>
      <c r="BA1" s="187" t="s">
        <v>240</v>
      </c>
      <c r="BB1" s="160" t="str">
        <f>+Introduction!$C$7</f>
        <v>تونس</v>
      </c>
      <c r="BC1" s="160"/>
      <c r="BD1" s="160"/>
      <c r="BE1" s="160"/>
      <c r="BF1" s="160"/>
      <c r="BG1" s="161"/>
      <c r="BH1" s="151"/>
      <c r="BI1" s="151"/>
      <c r="BJ1" s="608" t="str">
        <f>HLOOKUP(Introduction!$G$4,nametranslations,124,FALSE)</f>
        <v>النظافة في المدارس</v>
      </c>
      <c r="BK1" s="187" t="s">
        <v>241</v>
      </c>
      <c r="BL1" s="160" t="str">
        <f>+Introduction!$C$7</f>
        <v>تونس</v>
      </c>
      <c r="BM1" s="160"/>
      <c r="BN1" s="160"/>
      <c r="BO1" s="160"/>
      <c r="BP1" s="160"/>
      <c r="BQ1" s="161"/>
      <c r="BR1" s="151"/>
      <c r="BS1" s="151"/>
      <c r="BT1" s="608" t="str">
        <f>HLOOKUP(Introduction!$G$4,nametranslations,124,FALSE)</f>
        <v>النظافة في المدارس</v>
      </c>
      <c r="BU1" s="187">
        <v>2016</v>
      </c>
      <c r="BV1" s="160" t="str">
        <f>+Introduction!$C$7</f>
        <v>تونس</v>
      </c>
      <c r="BW1" s="160"/>
      <c r="BX1" s="160"/>
      <c r="BY1" s="160"/>
      <c r="BZ1" s="160"/>
      <c r="CA1" s="161"/>
      <c r="CB1" s="151"/>
      <c r="CC1" s="151"/>
      <c r="CD1" s="608" t="str">
        <f>HLOOKUP(Introduction!$G$4,nametranslations,124,FALSE)</f>
        <v>النظافة في المدارس</v>
      </c>
      <c r="CE1" s="187" t="s">
        <v>242</v>
      </c>
      <c r="CF1" s="160" t="str">
        <f>+Introduction!$C$7</f>
        <v>تونس</v>
      </c>
      <c r="CG1" s="160"/>
      <c r="CH1" s="160"/>
      <c r="CI1" s="160"/>
      <c r="CJ1" s="160"/>
      <c r="CK1" s="161"/>
      <c r="CL1" s="151"/>
      <c r="CM1" s="151"/>
      <c r="CN1" s="608" t="str">
        <f>HLOOKUP(Introduction!$G$4,nametranslations,124,FALSE)</f>
        <v>النظافة في المدارس</v>
      </c>
      <c r="CO1" s="187" t="s">
        <v>242</v>
      </c>
      <c r="CP1" s="160" t="str">
        <f>+Introduction!$C$7</f>
        <v>تونس</v>
      </c>
      <c r="CQ1" s="160"/>
      <c r="CR1" s="160"/>
      <c r="CS1" s="160"/>
      <c r="CT1" s="160"/>
      <c r="CU1" s="161"/>
      <c r="CV1" s="151"/>
      <c r="CW1" s="151"/>
      <c r="CX1" s="608" t="str">
        <f>HLOOKUP(Introduction!$G$4,nametranslations,124,FALSE)</f>
        <v>النظافة في المدارس</v>
      </c>
      <c r="CY1" s="187" t="s">
        <v>243</v>
      </c>
      <c r="CZ1" s="160" t="str">
        <f>+Introduction!$C$7</f>
        <v>تونس</v>
      </c>
      <c r="DA1" s="160"/>
      <c r="DB1" s="160"/>
      <c r="DC1" s="160"/>
      <c r="DD1" s="160"/>
      <c r="DE1" s="161"/>
      <c r="DF1" s="151"/>
      <c r="DG1" s="151"/>
      <c r="DH1" s="608" t="str">
        <f>HLOOKUP(Introduction!$G$4,nametranslations,124,FALSE)</f>
        <v>النظافة في المدارس</v>
      </c>
      <c r="DI1" s="187">
        <v>2020</v>
      </c>
      <c r="DJ1" s="160" t="str">
        <f>+Introduction!$C$7</f>
        <v>تونس</v>
      </c>
      <c r="DK1" s="160"/>
      <c r="DL1" s="160"/>
      <c r="DM1" s="160"/>
      <c r="DN1" s="160"/>
      <c r="DO1" s="161"/>
      <c r="DP1" s="151"/>
      <c r="DQ1" s="151"/>
      <c r="DR1" s="608" t="str">
        <f>HLOOKUP(Introduction!$G$4,nametranslations,124,FALSE)</f>
        <v>النظافة في المدارس</v>
      </c>
      <c r="DS1" s="187">
        <v>2021</v>
      </c>
      <c r="DT1" s="160" t="str">
        <f>+Introduction!$C$7</f>
        <v>تونس</v>
      </c>
      <c r="DU1" s="160"/>
      <c r="DV1" s="160"/>
      <c r="DW1" s="160"/>
      <c r="DX1" s="160"/>
      <c r="DY1" s="161"/>
      <c r="DZ1" s="151"/>
      <c r="EA1" s="151"/>
      <c r="EB1" s="608" t="str">
        <f>HLOOKUP(Introduction!$G$4,nametranslations,124,FALSE)</f>
        <v>النظافة في المدارس</v>
      </c>
      <c r="EC1" s="187">
        <v>2023</v>
      </c>
      <c r="ED1" s="160" t="str">
        <f>+Introduction!$C$7</f>
        <v>تونس</v>
      </c>
      <c r="EE1" s="160"/>
      <c r="EF1" s="160"/>
      <c r="EG1" s="160"/>
      <c r="EH1" s="160"/>
      <c r="EI1" s="161"/>
      <c r="EJ1" s="151"/>
      <c r="EK1" s="151"/>
    </row>
    <row r="2" spans="1:262" s="154" customFormat="1" ht="30" customHeight="1" x14ac:dyDescent="0.3">
      <c r="A2" s="347" t="s">
        <v>272</v>
      </c>
      <c r="B2" s="162" t="s">
        <v>228</v>
      </c>
      <c r="C2" s="149" t="s">
        <v>158</v>
      </c>
      <c r="D2" s="149" t="s">
        <v>165</v>
      </c>
      <c r="E2" s="163"/>
      <c r="F2" s="163"/>
      <c r="G2" s="163"/>
      <c r="H2" s="163"/>
      <c r="I2" s="164"/>
      <c r="J2" s="155" t="s">
        <v>244</v>
      </c>
      <c r="K2" s="155"/>
      <c r="L2" s="162" t="s">
        <v>229</v>
      </c>
      <c r="M2" s="149" t="s">
        <v>154</v>
      </c>
      <c r="N2" s="149" t="s">
        <v>145</v>
      </c>
      <c r="O2" s="163"/>
      <c r="P2" s="163"/>
      <c r="Q2" s="163"/>
      <c r="R2" s="163"/>
      <c r="S2" s="164"/>
      <c r="T2" s="155" t="s">
        <v>244</v>
      </c>
      <c r="U2" s="155"/>
      <c r="V2" s="162" t="s">
        <v>230</v>
      </c>
      <c r="W2" s="149" t="s">
        <v>154</v>
      </c>
      <c r="X2" s="149" t="s">
        <v>145</v>
      </c>
      <c r="Y2" s="163"/>
      <c r="Z2" s="163"/>
      <c r="AA2" s="163"/>
      <c r="AB2" s="163"/>
      <c r="AC2" s="164"/>
      <c r="AD2" s="155" t="s">
        <v>244</v>
      </c>
      <c r="AE2" s="155"/>
      <c r="AF2" s="162" t="s">
        <v>231</v>
      </c>
      <c r="AG2" s="149" t="s">
        <v>158</v>
      </c>
      <c r="AH2" s="149" t="s">
        <v>166</v>
      </c>
      <c r="AI2" s="163"/>
      <c r="AJ2" s="163"/>
      <c r="AK2" s="163"/>
      <c r="AL2" s="163"/>
      <c r="AM2" s="164"/>
      <c r="AN2" s="155" t="s">
        <v>244</v>
      </c>
      <c r="AO2" s="155"/>
      <c r="AP2" s="162" t="s">
        <v>232</v>
      </c>
      <c r="AQ2" s="149" t="s">
        <v>154</v>
      </c>
      <c r="AR2" s="149" t="s">
        <v>145</v>
      </c>
      <c r="AS2" s="163"/>
      <c r="AT2" s="163"/>
      <c r="AU2" s="163"/>
      <c r="AV2" s="163"/>
      <c r="AW2" s="164"/>
      <c r="AX2" s="155" t="s">
        <v>244</v>
      </c>
      <c r="AY2" s="155"/>
      <c r="AZ2" s="162" t="s">
        <v>233</v>
      </c>
      <c r="BA2" s="149" t="s">
        <v>200</v>
      </c>
      <c r="BB2" s="149" t="s">
        <v>199</v>
      </c>
      <c r="BC2" s="163"/>
      <c r="BD2" s="163"/>
      <c r="BE2" s="163"/>
      <c r="BF2" s="163"/>
      <c r="BG2" s="164"/>
      <c r="BH2" s="155" t="s">
        <v>244</v>
      </c>
      <c r="BI2" s="155"/>
      <c r="BJ2" s="162" t="s">
        <v>234</v>
      </c>
      <c r="BK2" s="149" t="s">
        <v>154</v>
      </c>
      <c r="BL2" s="149" t="s">
        <v>145</v>
      </c>
      <c r="BM2" s="163"/>
      <c r="BN2" s="163"/>
      <c r="BO2" s="163"/>
      <c r="BP2" s="163"/>
      <c r="BQ2" s="164"/>
      <c r="BR2" s="155" t="s">
        <v>244</v>
      </c>
      <c r="BS2" s="155"/>
      <c r="BT2" s="162" t="s">
        <v>258</v>
      </c>
      <c r="BU2" s="149" t="s">
        <v>200</v>
      </c>
      <c r="BV2" s="149" t="s">
        <v>259</v>
      </c>
      <c r="BW2" s="163"/>
      <c r="BX2" s="163"/>
      <c r="BY2" s="163"/>
      <c r="BZ2" s="163"/>
      <c r="CA2" s="164"/>
      <c r="CB2" s="155" t="s">
        <v>244</v>
      </c>
      <c r="CC2" s="155"/>
      <c r="CD2" s="162" t="s">
        <v>235</v>
      </c>
      <c r="CE2" s="149" t="s">
        <v>158</v>
      </c>
      <c r="CF2" s="149" t="s">
        <v>220</v>
      </c>
      <c r="CG2" s="163"/>
      <c r="CH2" s="163"/>
      <c r="CI2" s="163"/>
      <c r="CJ2" s="163"/>
      <c r="CK2" s="164"/>
      <c r="CL2" s="155" t="s">
        <v>244</v>
      </c>
      <c r="CM2" s="155"/>
      <c r="CN2" s="162" t="s">
        <v>236</v>
      </c>
      <c r="CO2" s="149" t="s">
        <v>154</v>
      </c>
      <c r="CP2" s="149" t="s">
        <v>145</v>
      </c>
      <c r="CQ2" s="163"/>
      <c r="CR2" s="163"/>
      <c r="CS2" s="163"/>
      <c r="CT2" s="163"/>
      <c r="CU2" s="164"/>
      <c r="CV2" s="155" t="s">
        <v>244</v>
      </c>
      <c r="CW2" s="155"/>
      <c r="CX2" s="162" t="s">
        <v>237</v>
      </c>
      <c r="CY2" s="149" t="s">
        <v>154</v>
      </c>
      <c r="CZ2" s="149" t="s">
        <v>145</v>
      </c>
      <c r="DA2" s="163"/>
      <c r="DB2" s="163"/>
      <c r="DC2" s="163"/>
      <c r="DD2" s="163"/>
      <c r="DE2" s="164"/>
      <c r="DF2" s="155" t="s">
        <v>244</v>
      </c>
      <c r="DG2" s="155"/>
      <c r="DH2" s="162" t="s">
        <v>268</v>
      </c>
      <c r="DI2" s="149" t="s">
        <v>154</v>
      </c>
      <c r="DJ2" s="149" t="s">
        <v>145</v>
      </c>
      <c r="DK2" s="163"/>
      <c r="DL2" s="163"/>
      <c r="DM2" s="163"/>
      <c r="DN2" s="163"/>
      <c r="DO2" s="164"/>
      <c r="DP2" s="155" t="s">
        <v>244</v>
      </c>
      <c r="DQ2" s="155"/>
      <c r="DR2" s="162" t="s">
        <v>273</v>
      </c>
      <c r="DS2" s="149" t="s">
        <v>154</v>
      </c>
      <c r="DT2" s="149" t="s">
        <v>145</v>
      </c>
      <c r="DU2" s="163"/>
      <c r="DV2" s="163"/>
      <c r="DW2" s="163"/>
      <c r="DX2" s="163"/>
      <c r="DY2" s="164"/>
      <c r="DZ2" s="155" t="s">
        <v>244</v>
      </c>
      <c r="EA2" s="155"/>
      <c r="EB2" s="162" t="s">
        <v>291</v>
      </c>
      <c r="EC2" s="149" t="s">
        <v>154</v>
      </c>
      <c r="ED2" s="149" t="s">
        <v>145</v>
      </c>
      <c r="EE2" s="163"/>
      <c r="EF2" s="163"/>
      <c r="EG2" s="163"/>
      <c r="EH2" s="163"/>
      <c r="EI2" s="164"/>
      <c r="EJ2" s="155" t="s">
        <v>244</v>
      </c>
      <c r="EK2" s="155"/>
    </row>
    <row r="3" spans="1:262" s="131" customFormat="1" ht="18" customHeight="1" x14ac:dyDescent="0.3">
      <c r="A3" s="347"/>
      <c r="B3" s="177" t="str">
        <f>HLOOKUP(Introduction!$G$4,nametranslations,152,FALSE)</f>
        <v>تعريف</v>
      </c>
      <c r="C3" s="178" t="str">
        <f>HLOOKUP(Introduction!$G$4,nametranslations,102,FALSE)</f>
        <v>تقديرات (٪)</v>
      </c>
      <c r="D3" s="179" t="str">
        <f>HLOOKUP(Introduction!$G$4,nametranslations,24,FALSE)</f>
        <v>المجموع</v>
      </c>
      <c r="E3" s="179" t="str">
        <f>HLOOKUP(Introduction!$G$4,nametranslations,26,FALSE)</f>
        <v>الحضاري</v>
      </c>
      <c r="F3" s="179" t="str">
        <f>HLOOKUP(Introduction!$G$4,nametranslations,25,FALSE)</f>
        <v>ريفي</v>
      </c>
      <c r="G3" s="179" t="str">
        <f>HLOOKUP(Introduction!$G$4,nametranslations,27,FALSE)</f>
        <v>المرحلة الابتدائية</v>
      </c>
      <c r="H3" s="179" t="str">
        <f>HLOOKUP(Introduction!$G$4,nametranslations,28,FALSE)</f>
        <v>خبرات</v>
      </c>
      <c r="I3" s="180" t="str">
        <f>HLOOKUP(Introduction!$G$4,nametranslations,29,FALSE)</f>
        <v>ثانوي</v>
      </c>
      <c r="J3" s="129"/>
      <c r="K3" s="129"/>
      <c r="L3" s="177" t="str">
        <f>HLOOKUP(Introduction!$G$4,nametranslations,152,FALSE)</f>
        <v>تعريف</v>
      </c>
      <c r="M3" s="178" t="str">
        <f>HLOOKUP(Introduction!$G$4,nametranslations,102,FALSE)</f>
        <v>تقديرات (٪)</v>
      </c>
      <c r="N3" s="179" t="str">
        <f>HLOOKUP(Introduction!$G$4,nametranslations,24,FALSE)</f>
        <v>المجموع</v>
      </c>
      <c r="O3" s="179" t="str">
        <f>HLOOKUP(Introduction!$G$4,nametranslations,26,FALSE)</f>
        <v>الحضاري</v>
      </c>
      <c r="P3" s="179" t="str">
        <f>HLOOKUP(Introduction!$G$4,nametranslations,25,FALSE)</f>
        <v>ريفي</v>
      </c>
      <c r="Q3" s="179" t="str">
        <f>HLOOKUP(Introduction!$G$4,nametranslations,27,FALSE)</f>
        <v>المرحلة الابتدائية</v>
      </c>
      <c r="R3" s="179" t="str">
        <f>HLOOKUP(Introduction!$G$4,nametranslations,28,FALSE)</f>
        <v>خبرات</v>
      </c>
      <c r="S3" s="180" t="str">
        <f>HLOOKUP(Introduction!$G$4,nametranslations,29,FALSE)</f>
        <v>ثانوي</v>
      </c>
      <c r="T3" s="129"/>
      <c r="U3" s="129"/>
      <c r="V3" s="177" t="str">
        <f>HLOOKUP(Introduction!$G$4,nametranslations,152,FALSE)</f>
        <v>تعريف</v>
      </c>
      <c r="W3" s="178" t="str">
        <f>HLOOKUP(Introduction!$G$4,nametranslations,102,FALSE)</f>
        <v>تقديرات (٪)</v>
      </c>
      <c r="X3" s="179" t="str">
        <f>HLOOKUP(Introduction!$G$4,nametranslations,24,FALSE)</f>
        <v>المجموع</v>
      </c>
      <c r="Y3" s="179" t="str">
        <f>HLOOKUP(Introduction!$G$4,nametranslations,26,FALSE)</f>
        <v>الحضاري</v>
      </c>
      <c r="Z3" s="179" t="str">
        <f>HLOOKUP(Introduction!$G$4,nametranslations,25,FALSE)</f>
        <v>ريفي</v>
      </c>
      <c r="AA3" s="179" t="str">
        <f>HLOOKUP(Introduction!$G$4,nametranslations,27,FALSE)</f>
        <v>المرحلة الابتدائية</v>
      </c>
      <c r="AB3" s="179" t="str">
        <f>HLOOKUP(Introduction!$G$4,nametranslations,28,FALSE)</f>
        <v>خبرات</v>
      </c>
      <c r="AC3" s="180" t="str">
        <f>HLOOKUP(Introduction!$G$4,nametranslations,29,FALSE)</f>
        <v>ثانوي</v>
      </c>
      <c r="AD3" s="129"/>
      <c r="AE3" s="129"/>
      <c r="AF3" s="177" t="str">
        <f>HLOOKUP(Introduction!$G$4,nametranslations,152,FALSE)</f>
        <v>تعريف</v>
      </c>
      <c r="AG3" s="178" t="str">
        <f>HLOOKUP(Introduction!$G$4,nametranslations,102,FALSE)</f>
        <v>تقديرات (٪)</v>
      </c>
      <c r="AH3" s="179" t="str">
        <f>HLOOKUP(Introduction!$G$4,nametranslations,24,FALSE)</f>
        <v>المجموع</v>
      </c>
      <c r="AI3" s="179" t="str">
        <f>HLOOKUP(Introduction!$G$4,nametranslations,26,FALSE)</f>
        <v>الحضاري</v>
      </c>
      <c r="AJ3" s="179" t="str">
        <f>HLOOKUP(Introduction!$G$4,nametranslations,25,FALSE)</f>
        <v>ريفي</v>
      </c>
      <c r="AK3" s="179" t="str">
        <f>HLOOKUP(Introduction!$G$4,nametranslations,27,FALSE)</f>
        <v>المرحلة الابتدائية</v>
      </c>
      <c r="AL3" s="179" t="str">
        <f>HLOOKUP(Introduction!$G$4,nametranslations,28,FALSE)</f>
        <v>خبرات</v>
      </c>
      <c r="AM3" s="180" t="str">
        <f>HLOOKUP(Introduction!$G$4,nametranslations,29,FALSE)</f>
        <v>ثانوي</v>
      </c>
      <c r="AN3" s="129"/>
      <c r="AO3" s="129"/>
      <c r="AP3" s="177" t="str">
        <f>HLOOKUP(Introduction!$G$4,nametranslations,152,FALSE)</f>
        <v>تعريف</v>
      </c>
      <c r="AQ3" s="178" t="str">
        <f>HLOOKUP(Introduction!$G$4,nametranslations,102,FALSE)</f>
        <v>تقديرات (٪)</v>
      </c>
      <c r="AR3" s="179" t="str">
        <f>HLOOKUP(Introduction!$G$4,nametranslations,24,FALSE)</f>
        <v>المجموع</v>
      </c>
      <c r="AS3" s="179" t="str">
        <f>HLOOKUP(Introduction!$G$4,nametranslations,26,FALSE)</f>
        <v>الحضاري</v>
      </c>
      <c r="AT3" s="179" t="str">
        <f>HLOOKUP(Introduction!$G$4,nametranslations,25,FALSE)</f>
        <v>ريفي</v>
      </c>
      <c r="AU3" s="179" t="str">
        <f>HLOOKUP(Introduction!$G$4,nametranslations,27,FALSE)</f>
        <v>المرحلة الابتدائية</v>
      </c>
      <c r="AV3" s="179" t="str">
        <f>HLOOKUP(Introduction!$G$4,nametranslations,28,FALSE)</f>
        <v>خبرات</v>
      </c>
      <c r="AW3" s="180" t="str">
        <f>HLOOKUP(Introduction!$G$4,nametranslations,29,FALSE)</f>
        <v>ثانوي</v>
      </c>
      <c r="AX3" s="129"/>
      <c r="AY3" s="129"/>
      <c r="AZ3" s="177" t="str">
        <f>HLOOKUP(Introduction!$G$4,nametranslations,152,FALSE)</f>
        <v>تعريف</v>
      </c>
      <c r="BA3" s="178" t="str">
        <f>HLOOKUP(Introduction!$G$4,nametranslations,102,FALSE)</f>
        <v>تقديرات (٪)</v>
      </c>
      <c r="BB3" s="179" t="str">
        <f>HLOOKUP(Introduction!$G$4,nametranslations,24,FALSE)</f>
        <v>المجموع</v>
      </c>
      <c r="BC3" s="179" t="str">
        <f>HLOOKUP(Introduction!$G$4,nametranslations,26,FALSE)</f>
        <v>الحضاري</v>
      </c>
      <c r="BD3" s="179" t="str">
        <f>HLOOKUP(Introduction!$G$4,nametranslations,25,FALSE)</f>
        <v>ريفي</v>
      </c>
      <c r="BE3" s="179" t="str">
        <f>HLOOKUP(Introduction!$G$4,nametranslations,27,FALSE)</f>
        <v>المرحلة الابتدائية</v>
      </c>
      <c r="BF3" s="179" t="str">
        <f>HLOOKUP(Introduction!$G$4,nametranslations,28,FALSE)</f>
        <v>خبرات</v>
      </c>
      <c r="BG3" s="180" t="str">
        <f>HLOOKUP(Introduction!$G$4,nametranslations,29,FALSE)</f>
        <v>ثانوي</v>
      </c>
      <c r="BH3" s="129"/>
      <c r="BI3" s="129"/>
      <c r="BJ3" s="177" t="str">
        <f>HLOOKUP(Introduction!$G$4,nametranslations,152,FALSE)</f>
        <v>تعريف</v>
      </c>
      <c r="BK3" s="178" t="str">
        <f>HLOOKUP(Introduction!$G$4,nametranslations,102,FALSE)</f>
        <v>تقديرات (٪)</v>
      </c>
      <c r="BL3" s="179" t="str">
        <f>HLOOKUP(Introduction!$G$4,nametranslations,24,FALSE)</f>
        <v>المجموع</v>
      </c>
      <c r="BM3" s="179" t="str">
        <f>HLOOKUP(Introduction!$G$4,nametranslations,26,FALSE)</f>
        <v>الحضاري</v>
      </c>
      <c r="BN3" s="179" t="str">
        <f>HLOOKUP(Introduction!$G$4,nametranslations,25,FALSE)</f>
        <v>ريفي</v>
      </c>
      <c r="BO3" s="179" t="str">
        <f>HLOOKUP(Introduction!$G$4,nametranslations,27,FALSE)</f>
        <v>المرحلة الابتدائية</v>
      </c>
      <c r="BP3" s="179" t="str">
        <f>HLOOKUP(Introduction!$G$4,nametranslations,28,FALSE)</f>
        <v>خبرات</v>
      </c>
      <c r="BQ3" s="180" t="str">
        <f>HLOOKUP(Introduction!$G$4,nametranslations,29,FALSE)</f>
        <v>ثانوي</v>
      </c>
      <c r="BR3" s="129"/>
      <c r="BS3" s="129"/>
      <c r="BT3" s="177" t="str">
        <f>HLOOKUP(Introduction!$G$4,nametranslations,152,FALSE)</f>
        <v>تعريف</v>
      </c>
      <c r="BU3" s="178" t="str">
        <f>HLOOKUP(Introduction!$G$4,nametranslations,102,FALSE)</f>
        <v>تقديرات (٪)</v>
      </c>
      <c r="BV3" s="179" t="str">
        <f>HLOOKUP(Introduction!$G$4,nametranslations,24,FALSE)</f>
        <v>المجموع</v>
      </c>
      <c r="BW3" s="179" t="str">
        <f>HLOOKUP(Introduction!$G$4,nametranslations,26,FALSE)</f>
        <v>الحضاري</v>
      </c>
      <c r="BX3" s="179" t="str">
        <f>HLOOKUP(Introduction!$G$4,nametranslations,25,FALSE)</f>
        <v>ريفي</v>
      </c>
      <c r="BY3" s="179" t="str">
        <f>HLOOKUP(Introduction!$G$4,nametranslations,27,FALSE)</f>
        <v>المرحلة الابتدائية</v>
      </c>
      <c r="BZ3" s="179" t="str">
        <f>HLOOKUP(Introduction!$G$4,nametranslations,28,FALSE)</f>
        <v>خبرات</v>
      </c>
      <c r="CA3" s="180" t="str">
        <f>HLOOKUP(Introduction!$G$4,nametranslations,29,FALSE)</f>
        <v>ثانوي</v>
      </c>
      <c r="CB3" s="129"/>
      <c r="CC3" s="129"/>
      <c r="CD3" s="177" t="str">
        <f>HLOOKUP(Introduction!$G$4,nametranslations,152,FALSE)</f>
        <v>تعريف</v>
      </c>
      <c r="CE3" s="178" t="str">
        <f>HLOOKUP(Introduction!$G$4,nametranslations,102,FALSE)</f>
        <v>تقديرات (٪)</v>
      </c>
      <c r="CF3" s="179" t="str">
        <f>HLOOKUP(Introduction!$G$4,nametranslations,24,FALSE)</f>
        <v>المجموع</v>
      </c>
      <c r="CG3" s="179" t="str">
        <f>HLOOKUP(Introduction!$G$4,nametranslations,26,FALSE)</f>
        <v>الحضاري</v>
      </c>
      <c r="CH3" s="179" t="str">
        <f>HLOOKUP(Introduction!$G$4,nametranslations,25,FALSE)</f>
        <v>ريفي</v>
      </c>
      <c r="CI3" s="179" t="str">
        <f>HLOOKUP(Introduction!$G$4,nametranslations,27,FALSE)</f>
        <v>المرحلة الابتدائية</v>
      </c>
      <c r="CJ3" s="179" t="str">
        <f>HLOOKUP(Introduction!$G$4,nametranslations,28,FALSE)</f>
        <v>خبرات</v>
      </c>
      <c r="CK3" s="180" t="str">
        <f>HLOOKUP(Introduction!$G$4,nametranslations,29,FALSE)</f>
        <v>ثانوي</v>
      </c>
      <c r="CL3" s="129"/>
      <c r="CM3" s="129"/>
      <c r="CN3" s="177" t="str">
        <f>HLOOKUP(Introduction!$G$4,nametranslations,152,FALSE)</f>
        <v>تعريف</v>
      </c>
      <c r="CO3" s="178" t="str">
        <f>HLOOKUP(Introduction!$G$4,nametranslations,102,FALSE)</f>
        <v>تقديرات (٪)</v>
      </c>
      <c r="CP3" s="179" t="str">
        <f>HLOOKUP(Introduction!$G$4,nametranslations,24,FALSE)</f>
        <v>المجموع</v>
      </c>
      <c r="CQ3" s="179" t="str">
        <f>HLOOKUP(Introduction!$G$4,nametranslations,26,FALSE)</f>
        <v>الحضاري</v>
      </c>
      <c r="CR3" s="179" t="str">
        <f>HLOOKUP(Introduction!$G$4,nametranslations,25,FALSE)</f>
        <v>ريفي</v>
      </c>
      <c r="CS3" s="179" t="str">
        <f>HLOOKUP(Introduction!$G$4,nametranslations,27,FALSE)</f>
        <v>المرحلة الابتدائية</v>
      </c>
      <c r="CT3" s="179" t="str">
        <f>HLOOKUP(Introduction!$G$4,nametranslations,28,FALSE)</f>
        <v>خبرات</v>
      </c>
      <c r="CU3" s="180" t="str">
        <f>HLOOKUP(Introduction!$G$4,nametranslations,29,FALSE)</f>
        <v>ثانوي</v>
      </c>
      <c r="CV3" s="129"/>
      <c r="CW3" s="129"/>
      <c r="CX3" s="177" t="str">
        <f>HLOOKUP(Introduction!$G$4,nametranslations,152,FALSE)</f>
        <v>تعريف</v>
      </c>
      <c r="CY3" s="178" t="str">
        <f>HLOOKUP(Introduction!$G$4,nametranslations,102,FALSE)</f>
        <v>تقديرات (٪)</v>
      </c>
      <c r="CZ3" s="179" t="str">
        <f>HLOOKUP(Introduction!$G$4,nametranslations,24,FALSE)</f>
        <v>المجموع</v>
      </c>
      <c r="DA3" s="179" t="str">
        <f>HLOOKUP(Introduction!$G$4,nametranslations,26,FALSE)</f>
        <v>الحضاري</v>
      </c>
      <c r="DB3" s="179" t="str">
        <f>HLOOKUP(Introduction!$G$4,nametranslations,25,FALSE)</f>
        <v>ريفي</v>
      </c>
      <c r="DC3" s="179" t="str">
        <f>HLOOKUP(Introduction!$G$4,nametranslations,27,FALSE)</f>
        <v>المرحلة الابتدائية</v>
      </c>
      <c r="DD3" s="179" t="str">
        <f>HLOOKUP(Introduction!$G$4,nametranslations,28,FALSE)</f>
        <v>خبرات</v>
      </c>
      <c r="DE3" s="180" t="str">
        <f>HLOOKUP(Introduction!$G$4,nametranslations,29,FALSE)</f>
        <v>ثانوي</v>
      </c>
      <c r="DF3" s="129"/>
      <c r="DG3" s="129"/>
      <c r="DH3" s="177" t="str">
        <f>HLOOKUP(Introduction!$G$4,nametranslations,152,FALSE)</f>
        <v>تعريف</v>
      </c>
      <c r="DI3" s="178" t="str">
        <f>HLOOKUP(Introduction!$G$4,nametranslations,102,FALSE)</f>
        <v>تقديرات (٪)</v>
      </c>
      <c r="DJ3" s="179" t="str">
        <f>HLOOKUP(Introduction!$G$4,nametranslations,24,FALSE)</f>
        <v>المجموع</v>
      </c>
      <c r="DK3" s="179" t="str">
        <f>HLOOKUP(Introduction!$G$4,nametranslations,26,FALSE)</f>
        <v>الحضاري</v>
      </c>
      <c r="DL3" s="179" t="str">
        <f>HLOOKUP(Introduction!$G$4,nametranslations,25,FALSE)</f>
        <v>ريفي</v>
      </c>
      <c r="DM3" s="179" t="str">
        <f>HLOOKUP(Introduction!$G$4,nametranslations,27,FALSE)</f>
        <v>المرحلة الابتدائية</v>
      </c>
      <c r="DN3" s="179" t="str">
        <f>HLOOKUP(Introduction!$G$4,nametranslations,28,FALSE)</f>
        <v>خبرات</v>
      </c>
      <c r="DO3" s="180" t="str">
        <f>HLOOKUP(Introduction!$G$4,nametranslations,29,FALSE)</f>
        <v>ثانوي</v>
      </c>
      <c r="DP3" s="129"/>
      <c r="DQ3" s="129"/>
      <c r="DR3" s="177" t="str">
        <f>HLOOKUP(Introduction!$G$4,nametranslations,152,FALSE)</f>
        <v>تعريف</v>
      </c>
      <c r="DS3" s="178" t="str">
        <f>HLOOKUP(Introduction!$G$4,nametranslations,102,FALSE)</f>
        <v>تقديرات (٪)</v>
      </c>
      <c r="DT3" s="179" t="str">
        <f>HLOOKUP(Introduction!$G$4,nametranslations,24,FALSE)</f>
        <v>المجموع</v>
      </c>
      <c r="DU3" s="179" t="str">
        <f>HLOOKUP(Introduction!$G$4,nametranslations,26,FALSE)</f>
        <v>الحضاري</v>
      </c>
      <c r="DV3" s="179" t="str">
        <f>HLOOKUP(Introduction!$G$4,nametranslations,25,FALSE)</f>
        <v>ريفي</v>
      </c>
      <c r="DW3" s="179" t="str">
        <f>HLOOKUP(Introduction!$G$4,nametranslations,27,FALSE)</f>
        <v>المرحلة الابتدائية</v>
      </c>
      <c r="DX3" s="179" t="str">
        <f>HLOOKUP(Introduction!$G$4,nametranslations,28,FALSE)</f>
        <v>خبرات</v>
      </c>
      <c r="DY3" s="180" t="str">
        <f>HLOOKUP(Introduction!$G$4,nametranslations,29,FALSE)</f>
        <v>ثانوي</v>
      </c>
      <c r="DZ3" s="129"/>
      <c r="EA3" s="129"/>
      <c r="EB3" s="177" t="str">
        <f>HLOOKUP(Introduction!$G$4,nametranslations,152,FALSE)</f>
        <v>تعريف</v>
      </c>
      <c r="EC3" s="178" t="str">
        <f>HLOOKUP(Introduction!$G$4,nametranslations,102,FALSE)</f>
        <v>تقديرات (٪)</v>
      </c>
      <c r="ED3" s="179" t="str">
        <f>HLOOKUP(Introduction!$G$4,nametranslations,24,FALSE)</f>
        <v>المجموع</v>
      </c>
      <c r="EE3" s="179" t="str">
        <f>HLOOKUP(Introduction!$G$4,nametranslations,26,FALSE)</f>
        <v>الحضاري</v>
      </c>
      <c r="EF3" s="179" t="str">
        <f>HLOOKUP(Introduction!$G$4,nametranslations,25,FALSE)</f>
        <v>ريفي</v>
      </c>
      <c r="EG3" s="179" t="str">
        <f>HLOOKUP(Introduction!$G$4,nametranslations,27,FALSE)</f>
        <v>المرحلة الابتدائية</v>
      </c>
      <c r="EH3" s="179" t="str">
        <f>HLOOKUP(Introduction!$G$4,nametranslations,28,FALSE)</f>
        <v>خبرات</v>
      </c>
      <c r="EI3" s="180" t="str">
        <f>HLOOKUP(Introduction!$G$4,nametranslations,29,FALSE)</f>
        <v>ثانوي</v>
      </c>
      <c r="EJ3" s="129"/>
      <c r="EK3" s="129"/>
      <c r="EL3" s="130"/>
      <c r="EV3" s="130"/>
      <c r="FF3" s="130"/>
      <c r="FP3" s="130"/>
      <c r="FZ3" s="130"/>
      <c r="GJ3" s="130"/>
      <c r="GT3" s="130"/>
      <c r="HD3" s="130"/>
      <c r="HN3" s="130"/>
      <c r="HX3" s="130"/>
      <c r="IH3" s="130"/>
      <c r="IR3" s="130"/>
      <c r="JB3" s="130"/>
    </row>
    <row r="4" spans="1:262" s="2" customFormat="1" x14ac:dyDescent="0.3">
      <c r="A4" s="632" t="str">
        <f>IF(ISBLANK('Data Summary'!A6),"",'Data Summary'!A6)</f>
        <v>TUN_2013_EMIS</v>
      </c>
      <c r="B4" s="70"/>
      <c r="C4" s="50" t="str">
        <f>HLOOKUP(Introduction!$G$4,nametranslations,118,FALSE)</f>
        <v>لا مرفق</v>
      </c>
      <c r="D4" s="5"/>
      <c r="E4" s="5"/>
      <c r="F4" s="5"/>
      <c r="G4" s="5"/>
      <c r="H4" s="5"/>
      <c r="I4" s="23"/>
      <c r="J4" s="21"/>
      <c r="K4" s="21"/>
      <c r="L4" s="70"/>
      <c r="M4" s="50" t="str">
        <f>HLOOKUP(Introduction!$G$4,nametranslations,118,FALSE)</f>
        <v>لا مرفق</v>
      </c>
      <c r="N4" s="5"/>
      <c r="O4" s="5"/>
      <c r="P4" s="5"/>
      <c r="Q4" s="5"/>
      <c r="R4" s="5"/>
      <c r="S4" s="23"/>
      <c r="T4" s="21"/>
      <c r="U4" s="21"/>
      <c r="V4" s="80"/>
      <c r="W4" s="50" t="str">
        <f>HLOOKUP(Introduction!$G$4,nametranslations,118,FALSE)</f>
        <v>لا مرفق</v>
      </c>
      <c r="X4" s="5"/>
      <c r="Y4" s="5"/>
      <c r="Z4" s="5"/>
      <c r="AA4" s="5"/>
      <c r="AB4" s="5"/>
      <c r="AC4" s="23"/>
      <c r="AD4" s="21"/>
      <c r="AE4" s="21"/>
      <c r="AF4" s="80"/>
      <c r="AG4" s="50" t="str">
        <f>HLOOKUP(Introduction!$G$4,nametranslations,118,FALSE)</f>
        <v>لا مرفق</v>
      </c>
      <c r="AH4" s="5"/>
      <c r="AI4" s="5"/>
      <c r="AJ4" s="5"/>
      <c r="AK4" s="5"/>
      <c r="AL4" s="5"/>
      <c r="AM4" s="23"/>
      <c r="AN4" s="21"/>
      <c r="AO4" s="21"/>
      <c r="AP4" s="80"/>
      <c r="AQ4" s="50" t="str">
        <f>HLOOKUP(Introduction!$G$4,nametranslations,118,FALSE)</f>
        <v>لا مرفق</v>
      </c>
      <c r="AR4" s="5"/>
      <c r="AS4" s="5"/>
      <c r="AT4" s="5"/>
      <c r="AU4" s="5"/>
      <c r="AV4" s="5"/>
      <c r="AW4" s="23"/>
      <c r="AX4" s="21"/>
      <c r="AY4" s="21"/>
      <c r="AZ4" s="80"/>
      <c r="BA4" s="50" t="str">
        <f>HLOOKUP(Introduction!$G$4,nametranslations,118,FALSE)</f>
        <v>لا مرفق</v>
      </c>
      <c r="BB4" s="5"/>
      <c r="BC4" s="5"/>
      <c r="BD4" s="5"/>
      <c r="BE4" s="5"/>
      <c r="BF4" s="5"/>
      <c r="BG4" s="23"/>
      <c r="BH4" s="21"/>
      <c r="BI4" s="21"/>
      <c r="BJ4" s="80"/>
      <c r="BK4" s="50" t="str">
        <f>HLOOKUP(Introduction!$G$4,nametranslations,118,FALSE)</f>
        <v>لا مرفق</v>
      </c>
      <c r="BL4" s="5"/>
      <c r="BM4" s="5"/>
      <c r="BN4" s="5"/>
      <c r="BO4" s="5"/>
      <c r="BP4" s="5"/>
      <c r="BQ4" s="23"/>
      <c r="BR4" s="21"/>
      <c r="BS4" s="21"/>
      <c r="BT4" s="80"/>
      <c r="BU4" s="50" t="str">
        <f>HLOOKUP(Introduction!$G$4,nametranslations,118,FALSE)</f>
        <v>لا مرفق</v>
      </c>
      <c r="BV4" s="5"/>
      <c r="BW4" s="5"/>
      <c r="BX4" s="5"/>
      <c r="BY4" s="5"/>
      <c r="BZ4" s="5"/>
      <c r="CA4" s="23"/>
      <c r="CB4" s="21"/>
      <c r="CC4" s="21"/>
      <c r="CD4" s="80"/>
      <c r="CE4" s="50" t="str">
        <f>HLOOKUP(Introduction!$G$4,nametranslations,118,FALSE)</f>
        <v>لا مرفق</v>
      </c>
      <c r="CF4" s="5"/>
      <c r="CG4" s="5"/>
      <c r="CH4" s="5"/>
      <c r="CI4" s="5"/>
      <c r="CJ4" s="5"/>
      <c r="CK4" s="23"/>
      <c r="CL4" s="21"/>
      <c r="CM4" s="21"/>
      <c r="CN4" s="80"/>
      <c r="CO4" s="50" t="str">
        <f>HLOOKUP(Introduction!$G$4,nametranslations,118,FALSE)</f>
        <v>لا مرفق</v>
      </c>
      <c r="CP4" s="5"/>
      <c r="CQ4" s="5"/>
      <c r="CR4" s="5"/>
      <c r="CS4" s="5"/>
      <c r="CT4" s="5"/>
      <c r="CU4" s="23"/>
      <c r="CV4" s="21"/>
      <c r="CW4" s="21"/>
      <c r="CX4" s="80"/>
      <c r="CY4" s="50" t="str">
        <f>HLOOKUP(Introduction!$G$4,nametranslations,118,FALSE)</f>
        <v>لا مرفق</v>
      </c>
      <c r="CZ4" s="5">
        <f>100-CZ5</f>
        <v>0.48698362857005861</v>
      </c>
      <c r="DA4" s="5"/>
      <c r="DB4" s="5"/>
      <c r="DC4" s="5"/>
      <c r="DD4" s="5">
        <f t="shared" ref="DD4" si="0">100-DD5</f>
        <v>0.47468000000000643</v>
      </c>
      <c r="DE4" s="23">
        <f t="shared" ref="DE4" si="1">100-DE5</f>
        <v>0.5265353353315021</v>
      </c>
      <c r="DF4" s="21"/>
      <c r="DG4" s="21"/>
      <c r="DH4" s="80"/>
      <c r="DI4" s="50" t="str">
        <f>HLOOKUP(Introduction!$G$4,nametranslations,118,FALSE)</f>
        <v>لا مرفق</v>
      </c>
      <c r="DJ4" s="5"/>
      <c r="DK4" s="5"/>
      <c r="DL4" s="5"/>
      <c r="DM4" s="5"/>
      <c r="DN4" s="5"/>
      <c r="DO4" s="23">
        <f t="shared" ref="DO4" si="2">100-DO5</f>
        <v>0.86513123777608314</v>
      </c>
      <c r="DP4" s="21"/>
      <c r="DQ4" s="21"/>
      <c r="DR4" s="80"/>
      <c r="DS4" s="50" t="str">
        <f>HLOOKUP(Introduction!$G$4,nametranslations,118,FALSE)</f>
        <v>لا مرفق</v>
      </c>
      <c r="DT4" s="5">
        <f>100-DT5</f>
        <v>5.8039183188803349</v>
      </c>
      <c r="DU4" s="5"/>
      <c r="DV4" s="5"/>
      <c r="DW4" s="5"/>
      <c r="DX4" s="5">
        <f t="shared" ref="DX4:DY4" si="3">100-DX5</f>
        <v>10.489999999999995</v>
      </c>
      <c r="DY4" s="23">
        <f t="shared" si="3"/>
        <v>0.95868258515488947</v>
      </c>
      <c r="DZ4" s="21"/>
      <c r="EA4" s="21"/>
      <c r="EB4" s="80"/>
      <c r="EC4" s="50" t="str">
        <f>HLOOKUP(Introduction!$G$4,nametranslations,118,FALSE)</f>
        <v>لا مرفق</v>
      </c>
      <c r="ED4" s="5">
        <f>100-ED5</f>
        <v>1.2242836716419845</v>
      </c>
      <c r="EE4" s="5"/>
      <c r="EF4" s="5"/>
      <c r="EG4" s="5"/>
      <c r="EH4" s="5">
        <f t="shared" ref="EH4:EI4" si="4">100-EH5</f>
        <v>2.4371719360351563</v>
      </c>
      <c r="EI4" s="23">
        <f t="shared" si="4"/>
        <v>0</v>
      </c>
      <c r="EJ4" s="21"/>
      <c r="EK4" s="21"/>
      <c r="EL4" s="78"/>
      <c r="EV4" s="78"/>
      <c r="FF4" s="78"/>
      <c r="FP4" s="78"/>
      <c r="FZ4" s="78"/>
      <c r="GJ4" s="78"/>
      <c r="GT4" s="78"/>
      <c r="HD4" s="78"/>
      <c r="HN4" s="78"/>
      <c r="HX4" s="78"/>
      <c r="IH4" s="78"/>
      <c r="IR4" s="78"/>
      <c r="JB4" s="78"/>
    </row>
    <row r="5" spans="1:262" s="2" customFormat="1" x14ac:dyDescent="0.3">
      <c r="A5" s="632" t="str">
        <f ca="1">IF(ISBLANK('Data Summary'!A7),"",'Data Summary'!A7)</f>
        <v>TUN_2013_UIS</v>
      </c>
      <c r="B5" s="70"/>
      <c r="C5" s="50" t="str">
        <f>HLOOKUP(Introduction!$G$4,nametranslations,74,FALSE)</f>
        <v>امكانية</v>
      </c>
      <c r="D5" s="5"/>
      <c r="E5" s="5"/>
      <c r="F5" s="5"/>
      <c r="G5" s="5"/>
      <c r="H5" s="5"/>
      <c r="I5" s="23"/>
      <c r="J5" s="21"/>
      <c r="K5" s="21"/>
      <c r="L5" s="70"/>
      <c r="M5" s="50" t="str">
        <f>HLOOKUP(Introduction!$G$4,nametranslations,74,FALSE)</f>
        <v>امكانية</v>
      </c>
      <c r="N5" s="5"/>
      <c r="O5" s="5"/>
      <c r="P5" s="5"/>
      <c r="Q5" s="5"/>
      <c r="R5" s="5"/>
      <c r="S5" s="23"/>
      <c r="T5" s="21"/>
      <c r="U5" s="21"/>
      <c r="V5" s="80"/>
      <c r="W5" s="50" t="str">
        <f>HLOOKUP(Introduction!$G$4,nametranslations,74,FALSE)</f>
        <v>امكانية</v>
      </c>
      <c r="X5" s="5"/>
      <c r="Y5" s="5"/>
      <c r="Z5" s="5"/>
      <c r="AA5" s="5"/>
      <c r="AB5" s="5"/>
      <c r="AC5" s="23"/>
      <c r="AD5" s="21"/>
      <c r="AE5" s="21"/>
      <c r="AF5" s="80"/>
      <c r="AG5" s="50" t="str">
        <f>HLOOKUP(Introduction!$G$4,nametranslations,74,FALSE)</f>
        <v>امكانية</v>
      </c>
      <c r="AH5" s="5"/>
      <c r="AI5" s="5"/>
      <c r="AJ5" s="5"/>
      <c r="AK5" s="5"/>
      <c r="AL5" s="5"/>
      <c r="AM5" s="23"/>
      <c r="AN5" s="21"/>
      <c r="AO5" s="21"/>
      <c r="AP5" s="80"/>
      <c r="AQ5" s="50" t="str">
        <f>HLOOKUP(Introduction!$G$4,nametranslations,74,FALSE)</f>
        <v>امكانية</v>
      </c>
      <c r="AR5" s="5"/>
      <c r="AS5" s="5"/>
      <c r="AT5" s="5"/>
      <c r="AU5" s="5"/>
      <c r="AV5" s="5"/>
      <c r="AW5" s="23"/>
      <c r="AX5" s="21"/>
      <c r="AY5" s="21"/>
      <c r="AZ5" s="70"/>
      <c r="BA5" s="50" t="str">
        <f>HLOOKUP(Introduction!$G$4,nametranslations,74,FALSE)</f>
        <v>امكانية</v>
      </c>
      <c r="BB5" s="5"/>
      <c r="BC5" s="5"/>
      <c r="BD5" s="5"/>
      <c r="BE5" s="5"/>
      <c r="BF5" s="5"/>
      <c r="BG5" s="23"/>
      <c r="BH5" s="21"/>
      <c r="BI5" s="21"/>
      <c r="BJ5" s="70" t="s">
        <v>157</v>
      </c>
      <c r="BK5" s="50" t="str">
        <f>HLOOKUP(Introduction!$G$4,nametranslations,74,FALSE)</f>
        <v>امكانية</v>
      </c>
      <c r="BL5" s="5">
        <v>88.1</v>
      </c>
      <c r="BM5" s="5"/>
      <c r="BN5" s="5"/>
      <c r="BO5" s="5"/>
      <c r="BP5" s="5">
        <v>88.1</v>
      </c>
      <c r="BQ5" s="23"/>
      <c r="BR5" s="21"/>
      <c r="BS5" s="21"/>
      <c r="BT5" s="80"/>
      <c r="BU5" s="50" t="str">
        <f>HLOOKUP(Introduction!$G$4,nametranslations,74,FALSE)</f>
        <v>امكانية</v>
      </c>
      <c r="BV5" s="5"/>
      <c r="BW5" s="5"/>
      <c r="BX5" s="5"/>
      <c r="BY5" s="5"/>
      <c r="BZ5" s="5"/>
      <c r="CA5" s="23"/>
      <c r="CB5" s="21"/>
      <c r="CC5" s="21"/>
      <c r="CD5" s="80"/>
      <c r="CE5" s="50" t="str">
        <f>HLOOKUP(Introduction!$G$4,nametranslations,74,FALSE)</f>
        <v>امكانية</v>
      </c>
      <c r="CF5" s="5"/>
      <c r="CG5" s="5"/>
      <c r="CH5" s="5"/>
      <c r="CI5" s="5"/>
      <c r="CJ5" s="5"/>
      <c r="CK5" s="23"/>
      <c r="CL5" s="21"/>
      <c r="CM5" s="21"/>
      <c r="CN5" s="70" t="s">
        <v>157</v>
      </c>
      <c r="CO5" s="50" t="str">
        <f>HLOOKUP(Introduction!$G$4,nametranslations,74,FALSE)</f>
        <v>امكانية</v>
      </c>
      <c r="CP5" s="27">
        <f>(CT5*4568+CU5*1421)/(4568+1421)</f>
        <v>99.686820175439166</v>
      </c>
      <c r="CQ5" s="5"/>
      <c r="CR5" s="5"/>
      <c r="CS5" s="5"/>
      <c r="CT5" s="5">
        <v>99.617630000000005</v>
      </c>
      <c r="CU5" s="23">
        <v>99.909241513515255</v>
      </c>
      <c r="CV5" s="21"/>
      <c r="CW5" s="21"/>
      <c r="CX5" s="70" t="s">
        <v>157</v>
      </c>
      <c r="CY5" s="50" t="str">
        <f>HLOOKUP(Introduction!$G$4,nametranslations,74,FALSE)</f>
        <v>امكانية</v>
      </c>
      <c r="CZ5" s="27">
        <f>(DD5*4568+DE5*1421)/(4568+1421)</f>
        <v>99.513016371429941</v>
      </c>
      <c r="DA5" s="5"/>
      <c r="DB5" s="5"/>
      <c r="DC5" s="5"/>
      <c r="DD5" s="5">
        <v>99.525319999999994</v>
      </c>
      <c r="DE5" s="23">
        <v>99.473464664668498</v>
      </c>
      <c r="DF5" s="21"/>
      <c r="DG5" s="21"/>
      <c r="DH5" s="70" t="s">
        <v>157</v>
      </c>
      <c r="DI5" s="50" t="str">
        <f>HLOOKUP(Introduction!$G$4,nametranslations,74,FALSE)</f>
        <v>امكانية</v>
      </c>
      <c r="DJ5" s="27"/>
      <c r="DK5" s="5"/>
      <c r="DL5" s="5"/>
      <c r="DM5" s="5"/>
      <c r="DN5" s="5"/>
      <c r="DO5" s="23">
        <v>99.134868762223917</v>
      </c>
      <c r="DP5" s="21"/>
      <c r="DQ5" s="21"/>
      <c r="DR5" s="70" t="s">
        <v>157</v>
      </c>
      <c r="DS5" s="50" t="str">
        <f>HLOOKUP(Introduction!$G$4,nametranslations,74,FALSE)</f>
        <v>امكانية</v>
      </c>
      <c r="DT5" s="27">
        <v>94.196081681119665</v>
      </c>
      <c r="DU5" s="5"/>
      <c r="DV5" s="5"/>
      <c r="DW5" s="5"/>
      <c r="DX5" s="5">
        <v>89.51</v>
      </c>
      <c r="DY5" s="23">
        <v>99.041317414845111</v>
      </c>
      <c r="DZ5" s="21"/>
      <c r="EA5" s="21"/>
      <c r="EB5" s="70" t="s">
        <v>157</v>
      </c>
      <c r="EC5" s="50" t="str">
        <f>HLOOKUP(Introduction!$G$4,nametranslations,74,FALSE)</f>
        <v>امكانية</v>
      </c>
      <c r="ED5" s="27">
        <v>98.775716328358016</v>
      </c>
      <c r="EE5" s="5"/>
      <c r="EF5" s="5"/>
      <c r="EG5" s="5"/>
      <c r="EH5" s="5">
        <v>97.562828063964844</v>
      </c>
      <c r="EI5" s="23">
        <v>100</v>
      </c>
      <c r="EJ5" s="21"/>
      <c r="EK5" s="21"/>
      <c r="EL5" s="78"/>
      <c r="EV5" s="78"/>
      <c r="FF5" s="78"/>
      <c r="FP5" s="78"/>
      <c r="FZ5" s="78"/>
      <c r="GJ5" s="78"/>
      <c r="GT5" s="78"/>
      <c r="HD5" s="78"/>
      <c r="HN5" s="78"/>
      <c r="HX5" s="78"/>
      <c r="IH5" s="78"/>
      <c r="IR5" s="78"/>
      <c r="JB5" s="78"/>
    </row>
    <row r="6" spans="1:262" s="2" customFormat="1" ht="15.6" customHeight="1" x14ac:dyDescent="0.3">
      <c r="A6" s="632" t="str">
        <f ca="1">IF(ISBLANK('Data Summary'!A8),"",'Data Summary'!A8)</f>
        <v>TUN_2014_UIS</v>
      </c>
      <c r="B6" s="80"/>
      <c r="C6" s="51" t="str">
        <f>HLOOKUP(Introduction!$G$4,nametranslations,125,FALSE)</f>
        <v>مرفق بدون ماء أو صابون</v>
      </c>
      <c r="D6" s="16"/>
      <c r="E6" s="5"/>
      <c r="F6" s="5"/>
      <c r="G6" s="5"/>
      <c r="H6" s="5"/>
      <c r="I6" s="23"/>
      <c r="J6" s="21"/>
      <c r="K6" s="21"/>
      <c r="L6" s="80"/>
      <c r="M6" s="51" t="str">
        <f>HLOOKUP(Introduction!$G$4,nametranslations,125,FALSE)</f>
        <v>مرفق بدون ماء أو صابون</v>
      </c>
      <c r="N6" s="16"/>
      <c r="O6" s="5"/>
      <c r="P6" s="5"/>
      <c r="Q6" s="5"/>
      <c r="R6" s="5"/>
      <c r="S6" s="23"/>
      <c r="T6" s="21"/>
      <c r="U6" s="21"/>
      <c r="V6" s="80"/>
      <c r="W6" s="51" t="str">
        <f>HLOOKUP(Introduction!$G$4,nametranslations,125,FALSE)</f>
        <v>مرفق بدون ماء أو صابون</v>
      </c>
      <c r="X6" s="16"/>
      <c r="Y6" s="5"/>
      <c r="Z6" s="5"/>
      <c r="AA6" s="5"/>
      <c r="AB6" s="5"/>
      <c r="AC6" s="23"/>
      <c r="AD6" s="21"/>
      <c r="AE6" s="21"/>
      <c r="AF6" s="80"/>
      <c r="AG6" s="51" t="str">
        <f>HLOOKUP(Introduction!$G$4,nametranslations,125,FALSE)</f>
        <v>مرفق بدون ماء أو صابون</v>
      </c>
      <c r="AH6" s="16"/>
      <c r="AI6" s="5"/>
      <c r="AJ6" s="5"/>
      <c r="AK6" s="5"/>
      <c r="AL6" s="5"/>
      <c r="AM6" s="23"/>
      <c r="AN6" s="21"/>
      <c r="AO6" s="21"/>
      <c r="AP6" s="80"/>
      <c r="AQ6" s="51" t="str">
        <f>HLOOKUP(Introduction!$G$4,nametranslations,125,FALSE)</f>
        <v>مرفق بدون ماء أو صابون</v>
      </c>
      <c r="AR6" s="16"/>
      <c r="AS6" s="5"/>
      <c r="AT6" s="5"/>
      <c r="AU6" s="5"/>
      <c r="AV6" s="5"/>
      <c r="AW6" s="23"/>
      <c r="AX6" s="21"/>
      <c r="AY6" s="21"/>
      <c r="AZ6" s="80"/>
      <c r="BA6" s="51" t="str">
        <f>HLOOKUP(Introduction!$G$4,nametranslations,125,FALSE)</f>
        <v>مرفق بدون ماء أو صابون</v>
      </c>
      <c r="BB6" s="16"/>
      <c r="BC6" s="5"/>
      <c r="BD6" s="5"/>
      <c r="BE6" s="5"/>
      <c r="BF6" s="5"/>
      <c r="BG6" s="23"/>
      <c r="BH6" s="21"/>
      <c r="BI6" s="21"/>
      <c r="BJ6" s="80"/>
      <c r="BK6" s="51" t="str">
        <f>HLOOKUP(Introduction!$G$4,nametranslations,125,FALSE)</f>
        <v>مرفق بدون ماء أو صابون</v>
      </c>
      <c r="BL6" s="16"/>
      <c r="BM6" s="5"/>
      <c r="BN6" s="5"/>
      <c r="BO6" s="5"/>
      <c r="BP6" s="5"/>
      <c r="BQ6" s="23"/>
      <c r="BR6" s="21"/>
      <c r="BS6" s="21"/>
      <c r="BT6" s="80"/>
      <c r="BU6" s="51" t="str">
        <f>HLOOKUP(Introduction!$G$4,nametranslations,125,FALSE)</f>
        <v>مرفق بدون ماء أو صابون</v>
      </c>
      <c r="BV6" s="16"/>
      <c r="BW6" s="5"/>
      <c r="BX6" s="5"/>
      <c r="BY6" s="5">
        <v>57.3</v>
      </c>
      <c r="BZ6" s="5"/>
      <c r="CA6" s="23"/>
      <c r="CB6" s="21"/>
      <c r="CC6" s="21"/>
      <c r="CD6" s="80"/>
      <c r="CE6" s="51" t="str">
        <f>HLOOKUP(Introduction!$G$4,nametranslations,125,FALSE)</f>
        <v>مرفق بدون ماء أو صابون</v>
      </c>
      <c r="CF6" s="16"/>
      <c r="CG6" s="5"/>
      <c r="CH6" s="5"/>
      <c r="CI6" s="5"/>
      <c r="CJ6" s="5"/>
      <c r="CK6" s="23"/>
      <c r="CL6" s="21"/>
      <c r="CM6" s="21"/>
      <c r="CN6" s="80"/>
      <c r="CO6" s="51" t="str">
        <f>HLOOKUP(Introduction!$G$4,nametranslations,125,FALSE)</f>
        <v>مرفق بدون ماء أو صابون</v>
      </c>
      <c r="CP6" s="16"/>
      <c r="CQ6" s="5"/>
      <c r="CR6" s="5"/>
      <c r="CS6" s="5"/>
      <c r="CT6" s="5"/>
      <c r="CU6" s="23"/>
      <c r="CV6" s="21"/>
      <c r="CW6" s="21"/>
      <c r="CX6" s="80"/>
      <c r="CY6" s="51" t="str">
        <f>HLOOKUP(Introduction!$G$4,nametranslations,125,FALSE)</f>
        <v>مرفق بدون ماء أو صابون</v>
      </c>
      <c r="CZ6" s="16"/>
      <c r="DA6" s="5"/>
      <c r="DB6" s="5"/>
      <c r="DC6" s="5"/>
      <c r="DD6" s="5"/>
      <c r="DE6" s="23"/>
      <c r="DF6" s="21"/>
      <c r="DG6" s="21"/>
      <c r="DH6" s="80"/>
      <c r="DI6" s="51" t="str">
        <f>HLOOKUP(Introduction!$G$4,nametranslations,125,FALSE)</f>
        <v>مرفق بدون ماء أو صابون</v>
      </c>
      <c r="DJ6" s="16"/>
      <c r="DK6" s="5"/>
      <c r="DL6" s="5"/>
      <c r="DM6" s="5"/>
      <c r="DN6" s="5"/>
      <c r="DO6" s="23"/>
      <c r="DP6" s="21"/>
      <c r="DQ6" s="21"/>
      <c r="DR6" s="80"/>
      <c r="DS6" s="51" t="str">
        <f>HLOOKUP(Introduction!$G$4,nametranslations,125,FALSE)</f>
        <v>مرفق بدون ماء أو صابون</v>
      </c>
      <c r="DT6" s="16"/>
      <c r="DU6" s="5"/>
      <c r="DV6" s="5"/>
      <c r="DW6" s="5"/>
      <c r="DX6" s="5"/>
      <c r="DY6" s="23"/>
      <c r="DZ6" s="21"/>
      <c r="EA6" s="21"/>
      <c r="EB6" s="80"/>
      <c r="EC6" s="51" t="str">
        <f>HLOOKUP(Introduction!$G$4,nametranslations,125,FALSE)</f>
        <v>مرفق بدون ماء أو صابون</v>
      </c>
      <c r="ED6" s="16"/>
      <c r="EE6" s="5"/>
      <c r="EF6" s="5"/>
      <c r="EG6" s="5"/>
      <c r="EH6" s="5"/>
      <c r="EI6" s="23">
        <v>100</v>
      </c>
      <c r="EJ6" s="21"/>
      <c r="EK6" s="21"/>
      <c r="EL6" s="78"/>
      <c r="EV6" s="78"/>
      <c r="FF6" s="78"/>
      <c r="FP6" s="78"/>
      <c r="FZ6" s="78"/>
      <c r="GJ6" s="78"/>
      <c r="GT6" s="78"/>
      <c r="HD6" s="78"/>
      <c r="HN6" s="78"/>
      <c r="HX6" s="78"/>
      <c r="IH6" s="78"/>
      <c r="IR6" s="78"/>
      <c r="JB6" s="78"/>
    </row>
    <row r="7" spans="1:262" s="2" customFormat="1" x14ac:dyDescent="0.3">
      <c r="A7" s="632" t="str">
        <f ca="1">IF(ISBLANK('Data Summary'!A9),"",'Data Summary'!A9)</f>
        <v>TUN_2015_EMIS</v>
      </c>
      <c r="B7" s="70"/>
      <c r="C7" s="51" t="str">
        <f>HLOOKUP(Introduction!$G$4,nametranslations,126,FALSE)</f>
        <v>مرفق بالماء</v>
      </c>
      <c r="D7" s="45"/>
      <c r="E7" s="5"/>
      <c r="F7" s="5"/>
      <c r="G7" s="5"/>
      <c r="H7" s="5"/>
      <c r="I7" s="23"/>
      <c r="J7" s="21"/>
      <c r="K7" s="21"/>
      <c r="L7" s="70"/>
      <c r="M7" s="51" t="str">
        <f>HLOOKUP(Introduction!$G$4,nametranslations,126,FALSE)</f>
        <v>مرفق بالماء</v>
      </c>
      <c r="N7" s="45"/>
      <c r="O7" s="5"/>
      <c r="P7" s="5"/>
      <c r="Q7" s="5"/>
      <c r="R7" s="5"/>
      <c r="S7" s="23"/>
      <c r="T7" s="21"/>
      <c r="U7" s="21"/>
      <c r="V7" s="70"/>
      <c r="W7" s="51" t="str">
        <f>HLOOKUP(Introduction!$G$4,nametranslations,126,FALSE)</f>
        <v>مرفق بالماء</v>
      </c>
      <c r="X7" s="45"/>
      <c r="Y7" s="5"/>
      <c r="Z7" s="5"/>
      <c r="AA7" s="5"/>
      <c r="AB7" s="5"/>
      <c r="AC7" s="23"/>
      <c r="AD7" s="21"/>
      <c r="AE7" s="21"/>
      <c r="AF7" s="70"/>
      <c r="AG7" s="51" t="str">
        <f>HLOOKUP(Introduction!$G$4,nametranslations,126,FALSE)</f>
        <v>مرفق بالماء</v>
      </c>
      <c r="AH7" s="45"/>
      <c r="AI7" s="5"/>
      <c r="AJ7" s="5"/>
      <c r="AK7" s="5"/>
      <c r="AL7" s="5"/>
      <c r="AM7" s="23"/>
      <c r="AN7" s="21"/>
      <c r="AO7" s="21"/>
      <c r="AP7" s="70"/>
      <c r="AQ7" s="51" t="str">
        <f>HLOOKUP(Introduction!$G$4,nametranslations,126,FALSE)</f>
        <v>مرفق بالماء</v>
      </c>
      <c r="AR7" s="45"/>
      <c r="AS7" s="5"/>
      <c r="AT7" s="5"/>
      <c r="AU7" s="5"/>
      <c r="AV7" s="5"/>
      <c r="AW7" s="23"/>
      <c r="AX7" s="21"/>
      <c r="AY7" s="21"/>
      <c r="AZ7" s="70"/>
      <c r="BA7" s="51" t="str">
        <f>HLOOKUP(Introduction!$G$4,nametranslations,126,FALSE)</f>
        <v>مرفق بالماء</v>
      </c>
      <c r="BB7" s="45"/>
      <c r="BC7" s="5"/>
      <c r="BD7" s="5"/>
      <c r="BE7" s="5"/>
      <c r="BF7" s="5"/>
      <c r="BG7" s="23"/>
      <c r="BH7" s="21"/>
      <c r="BI7" s="21"/>
      <c r="BJ7" s="70"/>
      <c r="BK7" s="51" t="str">
        <f>HLOOKUP(Introduction!$G$4,nametranslations,126,FALSE)</f>
        <v>مرفق بالماء</v>
      </c>
      <c r="BL7" s="45"/>
      <c r="BM7" s="5"/>
      <c r="BN7" s="5"/>
      <c r="BO7" s="5"/>
      <c r="BP7" s="5"/>
      <c r="BQ7" s="23"/>
      <c r="BR7" s="21"/>
      <c r="BS7" s="21"/>
      <c r="BT7" s="70"/>
      <c r="BU7" s="51" t="str">
        <f>HLOOKUP(Introduction!$G$4,nametranslations,126,FALSE)</f>
        <v>مرفق بالماء</v>
      </c>
      <c r="BV7" s="45"/>
      <c r="BW7" s="5"/>
      <c r="BX7" s="5"/>
      <c r="BY7" s="5">
        <v>100</v>
      </c>
      <c r="BZ7" s="5"/>
      <c r="CA7" s="23"/>
      <c r="CB7" s="21"/>
      <c r="CC7" s="21"/>
      <c r="CD7" s="70"/>
      <c r="CE7" s="51" t="str">
        <f>HLOOKUP(Introduction!$G$4,nametranslations,126,FALSE)</f>
        <v>مرفق بالماء</v>
      </c>
      <c r="CF7" s="45"/>
      <c r="CG7" s="5"/>
      <c r="CH7" s="5"/>
      <c r="CI7" s="5"/>
      <c r="CJ7" s="5"/>
      <c r="CK7" s="23"/>
      <c r="CL7" s="21"/>
      <c r="CM7" s="21"/>
      <c r="CN7" s="70"/>
      <c r="CO7" s="51" t="str">
        <f>HLOOKUP(Introduction!$G$4,nametranslations,126,FALSE)</f>
        <v>مرفق بالماء</v>
      </c>
      <c r="CP7" s="45"/>
      <c r="CQ7" s="5"/>
      <c r="CR7" s="5"/>
      <c r="CS7" s="5"/>
      <c r="CT7" s="5"/>
      <c r="CU7" s="23"/>
      <c r="CV7" s="21"/>
      <c r="CW7" s="21"/>
      <c r="CX7" s="70"/>
      <c r="CY7" s="51" t="str">
        <f>HLOOKUP(Introduction!$G$4,nametranslations,126,FALSE)</f>
        <v>مرفق بالماء</v>
      </c>
      <c r="CZ7" s="45"/>
      <c r="DA7" s="5"/>
      <c r="DB7" s="5"/>
      <c r="DC7" s="5"/>
      <c r="DD7" s="5"/>
      <c r="DE7" s="23"/>
      <c r="DF7" s="21"/>
      <c r="DG7" s="21"/>
      <c r="DH7" s="70"/>
      <c r="DI7" s="51" t="str">
        <f>HLOOKUP(Introduction!$G$4,nametranslations,126,FALSE)</f>
        <v>مرفق بالماء</v>
      </c>
      <c r="DJ7" s="45"/>
      <c r="DK7" s="5"/>
      <c r="DL7" s="5"/>
      <c r="DM7" s="5"/>
      <c r="DN7" s="5"/>
      <c r="DO7" s="23"/>
      <c r="DP7" s="21"/>
      <c r="DQ7" s="21"/>
      <c r="DR7" s="70"/>
      <c r="DS7" s="51" t="str">
        <f>HLOOKUP(Introduction!$G$4,nametranslations,126,FALSE)</f>
        <v>مرفق بالماء</v>
      </c>
      <c r="DT7" s="45"/>
      <c r="DU7" s="5"/>
      <c r="DV7" s="5"/>
      <c r="DW7" s="5"/>
      <c r="DX7" s="5"/>
      <c r="DY7" s="23"/>
      <c r="DZ7" s="21"/>
      <c r="EA7" s="21"/>
      <c r="EB7" s="70"/>
      <c r="EC7" s="51" t="str">
        <f>HLOOKUP(Introduction!$G$4,nametranslations,126,FALSE)</f>
        <v>مرفق بالماء</v>
      </c>
      <c r="ED7" s="45"/>
      <c r="EE7" s="5"/>
      <c r="EF7" s="5"/>
      <c r="EG7" s="5"/>
      <c r="EH7" s="5"/>
      <c r="EI7" s="23">
        <v>100</v>
      </c>
      <c r="EJ7" s="21"/>
      <c r="EK7" s="21"/>
      <c r="EL7" s="78"/>
      <c r="EV7" s="78"/>
      <c r="FF7" s="78"/>
      <c r="FP7" s="78"/>
      <c r="FZ7" s="78"/>
      <c r="GJ7" s="78"/>
      <c r="GT7" s="78"/>
      <c r="HD7" s="78"/>
      <c r="HN7" s="78"/>
      <c r="HX7" s="78"/>
      <c r="IH7" s="78"/>
      <c r="IR7" s="78"/>
      <c r="JB7" s="78"/>
    </row>
    <row r="8" spans="1:262" s="2" customFormat="1" x14ac:dyDescent="0.3">
      <c r="A8" s="632" t="str">
        <f ca="1">IF(ISBLANK('Data Summary'!A10),"",'Data Summary'!A10)</f>
        <v>TUN_2015_UIS</v>
      </c>
      <c r="B8" s="80"/>
      <c r="C8" s="51" t="str">
        <f>HLOOKUP(Introduction!$G$4,nametranslations,127,FALSE)</f>
        <v>مرفق بالصابون</v>
      </c>
      <c r="D8" s="16"/>
      <c r="E8" s="5"/>
      <c r="F8" s="5"/>
      <c r="G8" s="5"/>
      <c r="H8" s="5"/>
      <c r="I8" s="23"/>
      <c r="J8" s="21"/>
      <c r="K8" s="21"/>
      <c r="L8" s="80"/>
      <c r="M8" s="51" t="str">
        <f>HLOOKUP(Introduction!$G$4,nametranslations,127,FALSE)</f>
        <v>مرفق بالصابون</v>
      </c>
      <c r="N8" s="16"/>
      <c r="O8" s="5"/>
      <c r="P8" s="5"/>
      <c r="Q8" s="5"/>
      <c r="R8" s="5"/>
      <c r="S8" s="23"/>
      <c r="T8" s="21"/>
      <c r="U8" s="21"/>
      <c r="V8" s="80"/>
      <c r="W8" s="51" t="str">
        <f>HLOOKUP(Introduction!$G$4,nametranslations,127,FALSE)</f>
        <v>مرفق بالصابون</v>
      </c>
      <c r="X8" s="16"/>
      <c r="Y8" s="5"/>
      <c r="Z8" s="5"/>
      <c r="AA8" s="5"/>
      <c r="AB8" s="5"/>
      <c r="AC8" s="23"/>
      <c r="AD8" s="21"/>
      <c r="AE8" s="21"/>
      <c r="AF8" s="80"/>
      <c r="AG8" s="51" t="str">
        <f>HLOOKUP(Introduction!$G$4,nametranslations,127,FALSE)</f>
        <v>مرفق بالصابون</v>
      </c>
      <c r="AH8" s="16"/>
      <c r="AI8" s="5"/>
      <c r="AJ8" s="5"/>
      <c r="AK8" s="5"/>
      <c r="AL8" s="5"/>
      <c r="AM8" s="23"/>
      <c r="AN8" s="21"/>
      <c r="AO8" s="21"/>
      <c r="AP8" s="80"/>
      <c r="AQ8" s="51" t="str">
        <f>HLOOKUP(Introduction!$G$4,nametranslations,127,FALSE)</f>
        <v>مرفق بالصابون</v>
      </c>
      <c r="AR8" s="16"/>
      <c r="AS8" s="5"/>
      <c r="AT8" s="5"/>
      <c r="AU8" s="5"/>
      <c r="AV8" s="5"/>
      <c r="AW8" s="23"/>
      <c r="AX8" s="21"/>
      <c r="AY8" s="21"/>
      <c r="AZ8" s="70" t="s">
        <v>216</v>
      </c>
      <c r="BA8" s="51" t="str">
        <f>HLOOKUP(Introduction!$G$4,nametranslations,127,FALSE)</f>
        <v>مرفق بالصابون</v>
      </c>
      <c r="BB8" s="16">
        <f>BF8</f>
        <v>38.1</v>
      </c>
      <c r="BC8" s="5"/>
      <c r="BD8" s="5"/>
      <c r="BE8" s="5"/>
      <c r="BF8" s="5">
        <v>38.1</v>
      </c>
      <c r="BG8" s="23"/>
      <c r="BH8" s="21"/>
      <c r="BI8" s="21"/>
      <c r="BJ8" s="80"/>
      <c r="BK8" s="51" t="str">
        <f>HLOOKUP(Introduction!$G$4,nametranslations,127,FALSE)</f>
        <v>مرفق بالصابون</v>
      </c>
      <c r="BL8" s="16"/>
      <c r="BM8" s="5"/>
      <c r="BN8" s="5"/>
      <c r="BO8" s="5"/>
      <c r="BP8" s="5"/>
      <c r="BQ8" s="23"/>
      <c r="BR8" s="21"/>
      <c r="BS8" s="21"/>
      <c r="BT8" s="80"/>
      <c r="BU8" s="51" t="str">
        <f>HLOOKUP(Introduction!$G$4,nametranslations,127,FALSE)</f>
        <v>مرفق بالصابون</v>
      </c>
      <c r="BV8" s="16"/>
      <c r="BW8" s="5"/>
      <c r="BX8" s="5"/>
      <c r="BY8" s="5">
        <v>42.7</v>
      </c>
      <c r="BZ8" s="5"/>
      <c r="CA8" s="23"/>
      <c r="CB8" s="21"/>
      <c r="CC8" s="21"/>
      <c r="CD8" s="80"/>
      <c r="CE8" s="51" t="str">
        <f>HLOOKUP(Introduction!$G$4,nametranslations,127,FALSE)</f>
        <v>مرفق بالصابون</v>
      </c>
      <c r="CF8" s="16"/>
      <c r="CG8" s="5"/>
      <c r="CH8" s="5"/>
      <c r="CI8" s="5"/>
      <c r="CJ8" s="5"/>
      <c r="CK8" s="23"/>
      <c r="CL8" s="21"/>
      <c r="CM8" s="21"/>
      <c r="CN8" s="80"/>
      <c r="CO8" s="51" t="str">
        <f>HLOOKUP(Introduction!$G$4,nametranslations,127,FALSE)</f>
        <v>مرفق بالصابون</v>
      </c>
      <c r="CP8" s="16"/>
      <c r="CQ8" s="5"/>
      <c r="CR8" s="5"/>
      <c r="CS8" s="5"/>
      <c r="CT8" s="5"/>
      <c r="CU8" s="23"/>
      <c r="CV8" s="21"/>
      <c r="CW8" s="21"/>
      <c r="CX8" s="80"/>
      <c r="CY8" s="51" t="str">
        <f>HLOOKUP(Introduction!$G$4,nametranslations,127,FALSE)</f>
        <v>مرفق بالصابون</v>
      </c>
      <c r="CZ8" s="16"/>
      <c r="DA8" s="5"/>
      <c r="DB8" s="5"/>
      <c r="DC8" s="5"/>
      <c r="DD8" s="5"/>
      <c r="DE8" s="23"/>
      <c r="DF8" s="21"/>
      <c r="DG8" s="21"/>
      <c r="DH8" s="80"/>
      <c r="DI8" s="51" t="str">
        <f>HLOOKUP(Introduction!$G$4,nametranslations,127,FALSE)</f>
        <v>مرفق بالصابون</v>
      </c>
      <c r="DJ8" s="16"/>
      <c r="DK8" s="5"/>
      <c r="DL8" s="5"/>
      <c r="DM8" s="5"/>
      <c r="DN8" s="5"/>
      <c r="DO8" s="23"/>
      <c r="DP8" s="21"/>
      <c r="DQ8" s="21"/>
      <c r="DR8" s="80"/>
      <c r="DS8" s="51" t="str">
        <f>HLOOKUP(Introduction!$G$4,nametranslations,127,FALSE)</f>
        <v>مرفق بالصابون</v>
      </c>
      <c r="DT8" s="16"/>
      <c r="DU8" s="5"/>
      <c r="DV8" s="5"/>
      <c r="DW8" s="5"/>
      <c r="DX8" s="5"/>
      <c r="DY8" s="23"/>
      <c r="DZ8" s="21"/>
      <c r="EA8" s="21"/>
      <c r="EB8" s="80"/>
      <c r="EC8" s="51" t="str">
        <f>HLOOKUP(Introduction!$G$4,nametranslations,127,FALSE)</f>
        <v>مرفق بالصابون</v>
      </c>
      <c r="ED8" s="16"/>
      <c r="EE8" s="5"/>
      <c r="EF8" s="5"/>
      <c r="EG8" s="5"/>
      <c r="EH8" s="5"/>
      <c r="EI8" s="23">
        <v>100</v>
      </c>
      <c r="EJ8" s="21"/>
      <c r="EK8" s="21"/>
      <c r="EL8" s="78"/>
      <c r="EV8" s="78"/>
      <c r="FF8" s="78"/>
      <c r="FP8" s="78"/>
      <c r="FZ8" s="78"/>
      <c r="GJ8" s="78"/>
      <c r="GT8" s="78"/>
      <c r="HD8" s="78"/>
      <c r="HN8" s="78"/>
      <c r="HX8" s="78"/>
      <c r="IH8" s="78"/>
      <c r="IR8" s="78"/>
      <c r="JB8" s="78"/>
    </row>
    <row r="9" spans="1:262" s="618" customFormat="1" ht="20.399999999999999" x14ac:dyDescent="0.3">
      <c r="A9" s="633" t="str">
        <f ca="1">IF(ISBLANK('Data Summary'!A11),"",'Data Summary'!A11)</f>
        <v>TUN_2015_SUR</v>
      </c>
      <c r="B9" s="609"/>
      <c r="C9" s="626" t="str">
        <f>HLOOKUP(Introduction!$G$4,nametranslations,81,FALSE)</f>
        <v>أساسي
(مرفق بالماء والصابون)</v>
      </c>
      <c r="D9" s="620"/>
      <c r="E9" s="612"/>
      <c r="F9" s="612"/>
      <c r="G9" s="612"/>
      <c r="H9" s="612"/>
      <c r="I9" s="613"/>
      <c r="J9" s="614"/>
      <c r="K9" s="614"/>
      <c r="L9" s="609"/>
      <c r="M9" s="626" t="str">
        <f>HLOOKUP(Introduction!$G$4,nametranslations,81,FALSE)</f>
        <v>أساسي
(مرفق بالماء والصابون)</v>
      </c>
      <c r="N9" s="620"/>
      <c r="O9" s="612"/>
      <c r="P9" s="612"/>
      <c r="Q9" s="612"/>
      <c r="R9" s="612"/>
      <c r="S9" s="613"/>
      <c r="T9" s="614"/>
      <c r="U9" s="614"/>
      <c r="V9" s="627"/>
      <c r="W9" s="626" t="str">
        <f>HLOOKUP(Introduction!$G$4,nametranslations,81,FALSE)</f>
        <v>أساسي
(مرفق بالماء والصابون)</v>
      </c>
      <c r="X9" s="620"/>
      <c r="Y9" s="612"/>
      <c r="Z9" s="612"/>
      <c r="AA9" s="612"/>
      <c r="AB9" s="612"/>
      <c r="AC9" s="613"/>
      <c r="AD9" s="614"/>
      <c r="AE9" s="614"/>
      <c r="AF9" s="627"/>
      <c r="AG9" s="626" t="str">
        <f>HLOOKUP(Introduction!$G$4,nametranslations,81,FALSE)</f>
        <v>أساسي
(مرفق بالماء والصابون)</v>
      </c>
      <c r="AH9" s="620"/>
      <c r="AI9" s="612"/>
      <c r="AJ9" s="612"/>
      <c r="AK9" s="612"/>
      <c r="AL9" s="612"/>
      <c r="AM9" s="613"/>
      <c r="AN9" s="614"/>
      <c r="AO9" s="614"/>
      <c r="AP9" s="627"/>
      <c r="AQ9" s="626" t="str">
        <f>HLOOKUP(Introduction!$G$4,nametranslations,81,FALSE)</f>
        <v>أساسي
(مرفق بالماء والصابون)</v>
      </c>
      <c r="AR9" s="620"/>
      <c r="AS9" s="612"/>
      <c r="AT9" s="612"/>
      <c r="AU9" s="612"/>
      <c r="AV9" s="612"/>
      <c r="AW9" s="613"/>
      <c r="AX9" s="614"/>
      <c r="AY9" s="614"/>
      <c r="AZ9" s="609" t="s">
        <v>218</v>
      </c>
      <c r="BA9" s="626" t="str">
        <f>HLOOKUP(Introduction!$G$4,nametranslations,81,FALSE)</f>
        <v>أساسي
(مرفق بالماء والصابون)</v>
      </c>
      <c r="BB9" s="620">
        <f>BF9</f>
        <v>38.1</v>
      </c>
      <c r="BC9" s="612"/>
      <c r="BD9" s="612"/>
      <c r="BE9" s="612"/>
      <c r="BF9" s="612">
        <f>BF8</f>
        <v>38.1</v>
      </c>
      <c r="BG9" s="613"/>
      <c r="BH9" s="614"/>
      <c r="BI9" s="614"/>
      <c r="BJ9" s="609"/>
      <c r="BK9" s="626" t="str">
        <f>HLOOKUP(Introduction!$G$4,nametranslations,81,FALSE)</f>
        <v>أساسي
(مرفق بالماء والصابون)</v>
      </c>
      <c r="BL9" s="620"/>
      <c r="BM9" s="612"/>
      <c r="BN9" s="612"/>
      <c r="BO9" s="612"/>
      <c r="BP9" s="612"/>
      <c r="BQ9" s="613"/>
      <c r="BR9" s="614"/>
      <c r="BS9" s="614"/>
      <c r="BT9" s="609" t="s">
        <v>261</v>
      </c>
      <c r="BU9" s="626" t="str">
        <f>HLOOKUP(Introduction!$G$4,nametranslations,81,FALSE)</f>
        <v>أساسي
(مرفق بالماء والصابون)</v>
      </c>
      <c r="BV9" s="620"/>
      <c r="BW9" s="612"/>
      <c r="BX9" s="612"/>
      <c r="BY9" s="612">
        <v>42.7</v>
      </c>
      <c r="BZ9" s="612"/>
      <c r="CA9" s="613"/>
      <c r="CB9" s="614"/>
      <c r="CC9" s="614"/>
      <c r="CD9" s="609"/>
      <c r="CE9" s="626" t="str">
        <f>HLOOKUP(Introduction!$G$4,nametranslations,81,FALSE)</f>
        <v>أساسي
(مرفق بالماء والصابون)</v>
      </c>
      <c r="CF9" s="620"/>
      <c r="CG9" s="612"/>
      <c r="CH9" s="612"/>
      <c r="CI9" s="612"/>
      <c r="CJ9" s="612"/>
      <c r="CK9" s="613"/>
      <c r="CL9" s="614"/>
      <c r="CM9" s="614"/>
      <c r="CN9" s="609"/>
      <c r="CO9" s="626" t="str">
        <f>HLOOKUP(Introduction!$G$4,nametranslations,81,FALSE)</f>
        <v>أساسي
(مرفق بالماء والصابون)</v>
      </c>
      <c r="CP9" s="616"/>
      <c r="CQ9" s="612"/>
      <c r="CR9" s="612"/>
      <c r="CS9" s="612"/>
      <c r="CT9" s="612"/>
      <c r="CU9" s="613"/>
      <c r="CV9" s="614"/>
      <c r="CW9" s="614"/>
      <c r="CX9" s="609"/>
      <c r="CY9" s="626" t="str">
        <f>HLOOKUP(Introduction!$G$4,nametranslations,81,FALSE)</f>
        <v>أساسي
(مرفق بالماء والصابون)</v>
      </c>
      <c r="CZ9" s="616"/>
      <c r="DA9" s="612"/>
      <c r="DB9" s="612"/>
      <c r="DC9" s="612"/>
      <c r="DD9" s="612"/>
      <c r="DE9" s="613"/>
      <c r="DF9" s="614"/>
      <c r="DG9" s="614"/>
      <c r="DH9" s="609"/>
      <c r="DI9" s="626" t="str">
        <f>HLOOKUP(Introduction!$G$4,nametranslations,81,FALSE)</f>
        <v>أساسي
(مرفق بالماء والصابون)</v>
      </c>
      <c r="DJ9" s="616"/>
      <c r="DK9" s="612"/>
      <c r="DL9" s="612"/>
      <c r="DM9" s="612"/>
      <c r="DN9" s="612"/>
      <c r="DO9" s="613"/>
      <c r="DP9" s="614"/>
      <c r="DQ9" s="614"/>
      <c r="DR9" s="609"/>
      <c r="DS9" s="626" t="str">
        <f>HLOOKUP(Introduction!$G$4,nametranslations,81,FALSE)</f>
        <v>أساسي
(مرفق بالماء والصابون)</v>
      </c>
      <c r="DT9" s="616"/>
      <c r="DU9" s="612"/>
      <c r="DV9" s="612"/>
      <c r="DW9" s="612"/>
      <c r="DX9" s="612"/>
      <c r="DY9" s="613"/>
      <c r="DZ9" s="614"/>
      <c r="EA9" s="614"/>
      <c r="EB9" s="609"/>
      <c r="EC9" s="626" t="str">
        <f>HLOOKUP(Introduction!$G$4,nametranslations,81,FALSE)</f>
        <v>أساسي
(مرفق بالماء والصابون)</v>
      </c>
      <c r="ED9" s="616"/>
      <c r="EE9" s="612"/>
      <c r="EF9" s="612"/>
      <c r="EG9" s="612"/>
      <c r="EH9" s="612"/>
      <c r="EI9" s="613">
        <v>100</v>
      </c>
      <c r="EJ9" s="614"/>
      <c r="EK9" s="614"/>
      <c r="EL9" s="617"/>
      <c r="EV9" s="617"/>
      <c r="FF9" s="617"/>
      <c r="FP9" s="617"/>
      <c r="FZ9" s="617"/>
      <c r="GJ9" s="617"/>
      <c r="GT9" s="617"/>
      <c r="HD9" s="617"/>
      <c r="HN9" s="617"/>
      <c r="HX9" s="617"/>
      <c r="IH9" s="617"/>
      <c r="IR9" s="617"/>
      <c r="JB9" s="617"/>
    </row>
    <row r="10" spans="1:262" s="1" customFormat="1" ht="86.55" customHeight="1" x14ac:dyDescent="0.3">
      <c r="A10" s="632" t="str">
        <f ca="1">IF(ISBLANK('Data Summary'!A12),"",'Data Summary'!A12)</f>
        <v>TUN_2016_UIS</v>
      </c>
      <c r="B10" s="74" t="str">
        <f>HLOOKUP(Introduction!$G$4,nametranslations,111,FALSE)</f>
        <v>ملحوظات</v>
      </c>
      <c r="C10" s="349" t="s">
        <v>148</v>
      </c>
      <c r="D10" s="349"/>
      <c r="E10" s="349"/>
      <c r="F10" s="349"/>
      <c r="G10" s="349"/>
      <c r="H10" s="349"/>
      <c r="I10" s="350"/>
      <c r="J10" s="9"/>
      <c r="K10" s="9"/>
      <c r="L10" s="74" t="str">
        <f>HLOOKUP(Introduction!$G$4,nametranslations,111,FALSE)</f>
        <v>ملحوظات</v>
      </c>
      <c r="M10" s="349" t="s">
        <v>148</v>
      </c>
      <c r="N10" s="349"/>
      <c r="O10" s="349"/>
      <c r="P10" s="349"/>
      <c r="Q10" s="349"/>
      <c r="R10" s="349"/>
      <c r="S10" s="350"/>
      <c r="T10" s="9"/>
      <c r="U10" s="9"/>
      <c r="V10" s="74" t="str">
        <f>HLOOKUP(Introduction!$G$4,nametranslations,111,FALSE)</f>
        <v>ملحوظات</v>
      </c>
      <c r="W10" s="349" t="s">
        <v>148</v>
      </c>
      <c r="X10" s="349"/>
      <c r="Y10" s="349"/>
      <c r="Z10" s="349"/>
      <c r="AA10" s="349"/>
      <c r="AB10" s="349"/>
      <c r="AC10" s="350"/>
      <c r="AD10" s="9"/>
      <c r="AE10" s="9"/>
      <c r="AF10" s="74" t="str">
        <f>HLOOKUP(Introduction!$G$4,nametranslations,111,FALSE)</f>
        <v>ملحوظات</v>
      </c>
      <c r="AG10" s="349" t="s">
        <v>148</v>
      </c>
      <c r="AH10" s="349"/>
      <c r="AI10" s="349"/>
      <c r="AJ10" s="349"/>
      <c r="AK10" s="349"/>
      <c r="AL10" s="349"/>
      <c r="AM10" s="350"/>
      <c r="AN10" s="9"/>
      <c r="AO10" s="9"/>
      <c r="AP10" s="74" t="str">
        <f>HLOOKUP(Introduction!$G$4,nametranslations,111,FALSE)</f>
        <v>ملحوظات</v>
      </c>
      <c r="AQ10" s="349" t="s">
        <v>148</v>
      </c>
      <c r="AR10" s="349"/>
      <c r="AS10" s="349"/>
      <c r="AT10" s="349"/>
      <c r="AU10" s="349"/>
      <c r="AV10" s="349"/>
      <c r="AW10" s="350"/>
      <c r="AX10" s="9"/>
      <c r="AY10" s="9"/>
      <c r="AZ10" s="74" t="str">
        <f>HLOOKUP(Introduction!$G$4,nametranslations,111,FALSE)</f>
        <v>ملحوظات</v>
      </c>
      <c r="BA10" s="351" t="s">
        <v>217</v>
      </c>
      <c r="BB10" s="351"/>
      <c r="BC10" s="351"/>
      <c r="BD10" s="351"/>
      <c r="BE10" s="351"/>
      <c r="BF10" s="351"/>
      <c r="BG10" s="346"/>
      <c r="BH10" s="9"/>
      <c r="BI10" s="9"/>
      <c r="BJ10" s="74" t="str">
        <f>HLOOKUP(Introduction!$G$4,nametranslations,111,FALSE)</f>
        <v>ملحوظات</v>
      </c>
      <c r="BK10" s="351" t="s">
        <v>174</v>
      </c>
      <c r="BL10" s="351"/>
      <c r="BM10" s="351"/>
      <c r="BN10" s="351"/>
      <c r="BO10" s="351"/>
      <c r="BP10" s="351"/>
      <c r="BQ10" s="346"/>
      <c r="BR10" s="9"/>
      <c r="BS10" s="9"/>
      <c r="BT10" s="74" t="str">
        <f>HLOOKUP(Introduction!$G$4,nametranslations,111,FALSE)</f>
        <v>ملحوظات</v>
      </c>
      <c r="BU10" s="348" t="s">
        <v>262</v>
      </c>
      <c r="BV10" s="349"/>
      <c r="BW10" s="349"/>
      <c r="BX10" s="349"/>
      <c r="BY10" s="349"/>
      <c r="BZ10" s="349"/>
      <c r="CA10" s="350"/>
      <c r="CB10" s="9"/>
      <c r="CC10" s="9"/>
      <c r="CD10" s="74" t="str">
        <f>HLOOKUP(Introduction!$G$4,nametranslations,111,FALSE)</f>
        <v>ملحوظات</v>
      </c>
      <c r="CE10" s="348" t="s">
        <v>161</v>
      </c>
      <c r="CF10" s="349"/>
      <c r="CG10" s="349"/>
      <c r="CH10" s="349"/>
      <c r="CI10" s="349"/>
      <c r="CJ10" s="349"/>
      <c r="CK10" s="350"/>
      <c r="CL10" s="9"/>
      <c r="CM10" s="9"/>
      <c r="CN10" s="74" t="str">
        <f>HLOOKUP(Introduction!$G$4,nametranslations,111,FALSE)</f>
        <v>ملحوظات</v>
      </c>
      <c r="CO10" s="348" t="s">
        <v>278</v>
      </c>
      <c r="CP10" s="349"/>
      <c r="CQ10" s="349"/>
      <c r="CR10" s="349"/>
      <c r="CS10" s="349"/>
      <c r="CT10" s="349"/>
      <c r="CU10" s="350"/>
      <c r="CV10" s="9"/>
      <c r="CW10" s="9"/>
      <c r="CX10" s="74" t="str">
        <f>HLOOKUP(Introduction!$G$4,nametranslations,111,FALSE)</f>
        <v>ملحوظات</v>
      </c>
      <c r="CY10" s="348" t="s">
        <v>278</v>
      </c>
      <c r="CZ10" s="349"/>
      <c r="DA10" s="349"/>
      <c r="DB10" s="349"/>
      <c r="DC10" s="349"/>
      <c r="DD10" s="349"/>
      <c r="DE10" s="350"/>
      <c r="DF10" s="9"/>
      <c r="DG10" s="9"/>
      <c r="DH10" s="74" t="str">
        <f>HLOOKUP(Introduction!$G$4,nametranslations,111,FALSE)</f>
        <v>ملحوظات</v>
      </c>
      <c r="DI10" s="348" t="s">
        <v>269</v>
      </c>
      <c r="DJ10" s="349"/>
      <c r="DK10" s="349"/>
      <c r="DL10" s="349"/>
      <c r="DM10" s="349"/>
      <c r="DN10" s="349"/>
      <c r="DO10" s="350"/>
      <c r="DP10" s="9"/>
      <c r="DQ10" s="9"/>
      <c r="DR10" s="74" t="str">
        <f>HLOOKUP(Introduction!$G$4,nametranslations,111,FALSE)</f>
        <v>ملحوظات</v>
      </c>
      <c r="DS10" s="345" t="s">
        <v>270</v>
      </c>
      <c r="DT10" s="345"/>
      <c r="DU10" s="345"/>
      <c r="DV10" s="345"/>
      <c r="DW10" s="345"/>
      <c r="DX10" s="345"/>
      <c r="DY10" s="346"/>
      <c r="DZ10" s="9"/>
      <c r="EA10" s="9"/>
      <c r="EB10" s="74" t="str">
        <f>HLOOKUP(Introduction!$G$4,nametranslations,111,FALSE)</f>
        <v>ملحوظات</v>
      </c>
      <c r="EC10" s="345" t="s">
        <v>270</v>
      </c>
      <c r="ED10" s="345"/>
      <c r="EE10" s="345"/>
      <c r="EF10" s="345"/>
      <c r="EG10" s="345"/>
      <c r="EH10" s="345"/>
      <c r="EI10" s="346"/>
      <c r="EJ10" s="9"/>
      <c r="EK10" s="9"/>
      <c r="EL10" s="79"/>
      <c r="EV10" s="79"/>
      <c r="FF10" s="79"/>
      <c r="FP10" s="79"/>
      <c r="FZ10" s="79"/>
      <c r="GJ10" s="79"/>
      <c r="GT10" s="79"/>
      <c r="HD10" s="79"/>
      <c r="HN10" s="79"/>
      <c r="HX10" s="79"/>
      <c r="IH10" s="79"/>
      <c r="IR10" s="79"/>
      <c r="JB10" s="79"/>
    </row>
    <row r="11" spans="1:262" s="1" customFormat="1" ht="15.6" customHeight="1" x14ac:dyDescent="0.3">
      <c r="A11" s="632" t="str">
        <f ca="1">IF(ISBLANK('Data Summary'!A13),"",'Data Summary'!A13)</f>
        <v>TUN_2016_SUR</v>
      </c>
      <c r="B11" s="74"/>
      <c r="C11" s="52" t="str">
        <f>HLOOKUP(Introduction!$G$4,nametranslations,112,FALSE)</f>
        <v>تم استخدام تقدير المنشأة</v>
      </c>
      <c r="D11" s="30"/>
      <c r="E11" s="30"/>
      <c r="F11" s="30"/>
      <c r="G11" s="30"/>
      <c r="H11" s="30"/>
      <c r="I11" s="56"/>
      <c r="J11" s="9"/>
      <c r="K11" s="9"/>
      <c r="L11" s="74"/>
      <c r="M11" s="52" t="str">
        <f>HLOOKUP(Introduction!$G$4,nametranslations,112,FALSE)</f>
        <v>تم استخدام تقدير المنشأة</v>
      </c>
      <c r="N11" s="30"/>
      <c r="O11" s="30"/>
      <c r="P11" s="30"/>
      <c r="Q11" s="30"/>
      <c r="R11" s="30"/>
      <c r="S11" s="56"/>
      <c r="T11" s="9"/>
      <c r="U11" s="9"/>
      <c r="V11" s="74"/>
      <c r="W11" s="52" t="str">
        <f>HLOOKUP(Introduction!$G$4,nametranslations,112,FALSE)</f>
        <v>تم استخدام تقدير المنشأة</v>
      </c>
      <c r="X11" s="55"/>
      <c r="Y11" s="55"/>
      <c r="Z11" s="55"/>
      <c r="AA11" s="55"/>
      <c r="AB11" s="55"/>
      <c r="AC11" s="56"/>
      <c r="AD11" s="9"/>
      <c r="AE11" s="9"/>
      <c r="AF11" s="74"/>
      <c r="AG11" s="52" t="str">
        <f>HLOOKUP(Introduction!$G$4,nametranslations,112,FALSE)</f>
        <v>تم استخدام تقدير المنشأة</v>
      </c>
      <c r="AH11" s="55"/>
      <c r="AI11" s="55"/>
      <c r="AJ11" s="55"/>
      <c r="AK11" s="55"/>
      <c r="AL11" s="55"/>
      <c r="AM11" s="56"/>
      <c r="AN11" s="9"/>
      <c r="AO11" s="9"/>
      <c r="AP11" s="74"/>
      <c r="AQ11" s="52" t="str">
        <f>HLOOKUP(Introduction!$G$4,nametranslations,112,FALSE)</f>
        <v>تم استخدام تقدير المنشأة</v>
      </c>
      <c r="AR11" s="55"/>
      <c r="AS11" s="55"/>
      <c r="AT11" s="55"/>
      <c r="AU11" s="55"/>
      <c r="AV11" s="55"/>
      <c r="AW11" s="56"/>
      <c r="AX11" s="9"/>
      <c r="AY11" s="9"/>
      <c r="AZ11" s="74"/>
      <c r="BA11" s="52" t="str">
        <f>HLOOKUP(Introduction!$G$4,nametranslations,112,FALSE)</f>
        <v>تم استخدام تقدير المنشأة</v>
      </c>
      <c r="BB11" s="30"/>
      <c r="BC11" s="30"/>
      <c r="BD11" s="30"/>
      <c r="BE11" s="30"/>
      <c r="BF11" s="30"/>
      <c r="BG11" s="56"/>
      <c r="BH11" s="9"/>
      <c r="BI11" s="9"/>
      <c r="BJ11" s="74"/>
      <c r="BK11" s="52" t="str">
        <f>HLOOKUP(Introduction!$G$4,nametranslations,112,FALSE)</f>
        <v>تم استخدام تقدير المنشأة</v>
      </c>
      <c r="BL11" s="30" t="s">
        <v>147</v>
      </c>
      <c r="BM11" s="30"/>
      <c r="BN11" s="30"/>
      <c r="BO11" s="30"/>
      <c r="BP11" s="30" t="s">
        <v>147</v>
      </c>
      <c r="BQ11" s="56"/>
      <c r="BR11" s="9"/>
      <c r="BS11" s="9"/>
      <c r="BT11" s="74"/>
      <c r="BU11" s="52" t="str">
        <f>HLOOKUP(Introduction!$G$4,nametranslations,112,FALSE)</f>
        <v>تم استخدام تقدير المنشأة</v>
      </c>
      <c r="BV11" s="55"/>
      <c r="BW11" s="55"/>
      <c r="BX11" s="55"/>
      <c r="BY11" s="30"/>
      <c r="BZ11" s="55"/>
      <c r="CA11" s="56"/>
      <c r="CB11" s="9"/>
      <c r="CC11" s="9"/>
      <c r="CD11" s="74"/>
      <c r="CE11" s="52" t="str">
        <f>HLOOKUP(Introduction!$G$4,nametranslations,112,FALSE)</f>
        <v>تم استخدام تقدير المنشأة</v>
      </c>
      <c r="CF11" s="55"/>
      <c r="CG11" s="55"/>
      <c r="CH11" s="55"/>
      <c r="CI11" s="55"/>
      <c r="CJ11" s="55"/>
      <c r="CK11" s="56"/>
      <c r="CL11" s="9"/>
      <c r="CM11" s="9"/>
      <c r="CN11" s="74"/>
      <c r="CO11" s="52" t="str">
        <f>HLOOKUP(Introduction!$G$4,nametranslations,112,FALSE)</f>
        <v>تم استخدام تقدير المنشأة</v>
      </c>
      <c r="CP11" s="55" t="s">
        <v>147</v>
      </c>
      <c r="CQ11" s="55"/>
      <c r="CR11" s="55"/>
      <c r="CS11" s="55"/>
      <c r="CT11" s="55" t="s">
        <v>147</v>
      </c>
      <c r="CU11" s="56" t="s">
        <v>147</v>
      </c>
      <c r="CV11" s="9"/>
      <c r="CW11" s="9"/>
      <c r="CX11" s="74"/>
      <c r="CY11" s="52" t="str">
        <f>HLOOKUP(Introduction!$G$4,nametranslations,112,FALSE)</f>
        <v>تم استخدام تقدير المنشأة</v>
      </c>
      <c r="CZ11" s="55" t="s">
        <v>147</v>
      </c>
      <c r="DA11" s="55"/>
      <c r="DB11" s="55"/>
      <c r="DC11" s="55"/>
      <c r="DD11" s="55" t="s">
        <v>147</v>
      </c>
      <c r="DE11" s="56" t="s">
        <v>147</v>
      </c>
      <c r="DF11" s="9"/>
      <c r="DG11" s="9"/>
      <c r="DH11" s="74"/>
      <c r="DI11" s="52" t="str">
        <f>HLOOKUP(Introduction!$G$4,nametranslations,112,FALSE)</f>
        <v>تم استخدام تقدير المنشأة</v>
      </c>
      <c r="DJ11" s="30"/>
      <c r="DK11" s="30"/>
      <c r="DL11" s="30"/>
      <c r="DM11" s="30"/>
      <c r="DN11" s="30"/>
      <c r="DO11" s="54" t="s">
        <v>147</v>
      </c>
      <c r="DP11" s="9"/>
      <c r="DQ11" s="9"/>
      <c r="DR11" s="74"/>
      <c r="DS11" s="52" t="str">
        <f>HLOOKUP(Introduction!$G$4,nametranslations,112,FALSE)</f>
        <v>تم استخدام تقدير المنشأة</v>
      </c>
      <c r="DT11" s="30" t="s">
        <v>147</v>
      </c>
      <c r="DU11" s="30"/>
      <c r="DV11" s="30"/>
      <c r="DW11" s="30"/>
      <c r="DX11" s="30" t="s">
        <v>147</v>
      </c>
      <c r="DY11" s="54" t="s">
        <v>147</v>
      </c>
      <c r="DZ11" s="9"/>
      <c r="EA11" s="9"/>
      <c r="EB11" s="74"/>
      <c r="EC11" s="52" t="str">
        <f>HLOOKUP(Introduction!$G$4,nametranslations,112,FALSE)</f>
        <v>تم استخدام تقدير المنشأة</v>
      </c>
      <c r="ED11" s="30" t="s">
        <v>147</v>
      </c>
      <c r="EE11" s="30"/>
      <c r="EF11" s="30"/>
      <c r="EG11" s="30"/>
      <c r="EH11" s="30" t="s">
        <v>147</v>
      </c>
      <c r="EI11" s="54" t="s">
        <v>147</v>
      </c>
      <c r="EJ11" s="9"/>
      <c r="EK11" s="9"/>
      <c r="EL11" s="79"/>
      <c r="EV11" s="79"/>
      <c r="FF11" s="79"/>
      <c r="FP11" s="79"/>
      <c r="FZ11" s="79"/>
      <c r="GJ11" s="79"/>
      <c r="GT11" s="79"/>
      <c r="HD11" s="79"/>
      <c r="HN11" s="79"/>
      <c r="HX11" s="79"/>
      <c r="IH11" s="79"/>
      <c r="IR11" s="79"/>
      <c r="JB11" s="79"/>
    </row>
    <row r="12" spans="1:262" s="1" customFormat="1" ht="15" customHeight="1" x14ac:dyDescent="0.3">
      <c r="A12" s="632" t="str">
        <f ca="1">IF(ISBLANK('Data Summary'!A14),"",'Data Summary'!A14)</f>
        <v>TUN_2017_EMIS</v>
      </c>
      <c r="B12" s="74"/>
      <c r="C12" s="52" t="str">
        <f>HLOOKUP(Introduction!$G$4,nametranslations,128,FALSE)</f>
        <v>مرفق مع تقدير المياه المستخدمة</v>
      </c>
      <c r="D12" s="30"/>
      <c r="E12" s="30"/>
      <c r="F12" s="30"/>
      <c r="G12" s="30"/>
      <c r="H12" s="30"/>
      <c r="I12" s="54"/>
      <c r="J12" s="9"/>
      <c r="K12" s="9"/>
      <c r="L12" s="74"/>
      <c r="M12" s="52" t="str">
        <f>HLOOKUP(Introduction!$G$4,nametranslations,128,FALSE)</f>
        <v>مرفق مع تقدير المياه المستخدمة</v>
      </c>
      <c r="N12" s="30"/>
      <c r="O12" s="30"/>
      <c r="P12" s="30"/>
      <c r="Q12" s="30"/>
      <c r="R12" s="30"/>
      <c r="S12" s="54"/>
      <c r="T12" s="9"/>
      <c r="U12" s="9"/>
      <c r="V12" s="74"/>
      <c r="W12" s="52" t="str">
        <f>HLOOKUP(Introduction!$G$4,nametranslations,128,FALSE)</f>
        <v>مرفق مع تقدير المياه المستخدمة</v>
      </c>
      <c r="X12" s="30"/>
      <c r="Y12" s="30"/>
      <c r="Z12" s="30"/>
      <c r="AA12" s="30"/>
      <c r="AB12" s="30"/>
      <c r="AC12" s="54"/>
      <c r="AD12" s="9"/>
      <c r="AE12" s="9"/>
      <c r="AF12" s="74"/>
      <c r="AG12" s="52" t="str">
        <f>HLOOKUP(Introduction!$G$4,nametranslations,128,FALSE)</f>
        <v>مرفق مع تقدير المياه المستخدمة</v>
      </c>
      <c r="AH12" s="30"/>
      <c r="AI12" s="30"/>
      <c r="AJ12" s="30"/>
      <c r="AK12" s="30"/>
      <c r="AL12" s="30"/>
      <c r="AM12" s="54"/>
      <c r="AN12" s="9"/>
      <c r="AO12" s="9"/>
      <c r="AP12" s="74"/>
      <c r="AQ12" s="52" t="str">
        <f>HLOOKUP(Introduction!$G$4,nametranslations,128,FALSE)</f>
        <v>مرفق مع تقدير المياه المستخدمة</v>
      </c>
      <c r="AR12" s="30"/>
      <c r="AS12" s="30"/>
      <c r="AT12" s="30"/>
      <c r="AU12" s="30"/>
      <c r="AV12" s="30"/>
      <c r="AW12" s="54"/>
      <c r="AX12" s="9"/>
      <c r="AY12" s="9"/>
      <c r="AZ12" s="74"/>
      <c r="BA12" s="52" t="str">
        <f>HLOOKUP(Introduction!$G$4,nametranslations,128,FALSE)</f>
        <v>مرفق مع تقدير المياه المستخدمة</v>
      </c>
      <c r="BB12" s="30"/>
      <c r="BC12" s="30"/>
      <c r="BD12" s="30"/>
      <c r="BE12" s="30"/>
      <c r="BF12" s="30"/>
      <c r="BG12" s="54"/>
      <c r="BH12" s="9"/>
      <c r="BI12" s="9"/>
      <c r="BJ12" s="74"/>
      <c r="BK12" s="52" t="str">
        <f>HLOOKUP(Introduction!$G$4,nametranslations,128,FALSE)</f>
        <v>مرفق مع تقدير المياه المستخدمة</v>
      </c>
      <c r="BL12" s="30"/>
      <c r="BM12" s="30"/>
      <c r="BN12" s="30"/>
      <c r="BO12" s="30"/>
      <c r="BP12" s="30"/>
      <c r="BQ12" s="54"/>
      <c r="BR12" s="9"/>
      <c r="BS12" s="9"/>
      <c r="BT12" s="74"/>
      <c r="BU12" s="52" t="str">
        <f>HLOOKUP(Introduction!$G$4,nametranslations,128,FALSE)</f>
        <v>مرفق مع تقدير المياه المستخدمة</v>
      </c>
      <c r="BV12" s="30"/>
      <c r="BW12" s="30"/>
      <c r="BX12" s="30"/>
      <c r="BY12" s="30" t="s">
        <v>147</v>
      </c>
      <c r="BZ12" s="30"/>
      <c r="CA12" s="54"/>
      <c r="CB12" s="9"/>
      <c r="CC12" s="9"/>
      <c r="CD12" s="74"/>
      <c r="CE12" s="52" t="str">
        <f>HLOOKUP(Introduction!$G$4,nametranslations,128,FALSE)</f>
        <v>مرفق مع تقدير المياه المستخدمة</v>
      </c>
      <c r="CF12" s="30"/>
      <c r="CG12" s="30"/>
      <c r="CH12" s="30"/>
      <c r="CI12" s="30"/>
      <c r="CJ12" s="30"/>
      <c r="CK12" s="54"/>
      <c r="CL12" s="9"/>
      <c r="CM12" s="9"/>
      <c r="CN12" s="74"/>
      <c r="CO12" s="52" t="str">
        <f>HLOOKUP(Introduction!$G$4,nametranslations,128,FALSE)</f>
        <v>مرفق مع تقدير المياه المستخدمة</v>
      </c>
      <c r="CP12" s="30"/>
      <c r="CQ12" s="30"/>
      <c r="CR12" s="30"/>
      <c r="CS12" s="30"/>
      <c r="CT12" s="30"/>
      <c r="CU12" s="54"/>
      <c r="CV12" s="9"/>
      <c r="CW12" s="9"/>
      <c r="CX12" s="74"/>
      <c r="CY12" s="52" t="str">
        <f>HLOOKUP(Introduction!$G$4,nametranslations,128,FALSE)</f>
        <v>مرفق مع تقدير المياه المستخدمة</v>
      </c>
      <c r="CZ12" s="30"/>
      <c r="DA12" s="30"/>
      <c r="DB12" s="30"/>
      <c r="DC12" s="30"/>
      <c r="DD12" s="30"/>
      <c r="DE12" s="54"/>
      <c r="DF12" s="9"/>
      <c r="DG12" s="9"/>
      <c r="DH12" s="74"/>
      <c r="DI12" s="52" t="str">
        <f>HLOOKUP(Introduction!$G$4,nametranslations,128,FALSE)</f>
        <v>مرفق مع تقدير المياه المستخدمة</v>
      </c>
      <c r="DJ12" s="30"/>
      <c r="DK12" s="30"/>
      <c r="DL12" s="30"/>
      <c r="DM12" s="30"/>
      <c r="DN12" s="30"/>
      <c r="DO12" s="54"/>
      <c r="DP12" s="9"/>
      <c r="DQ12" s="9"/>
      <c r="DR12" s="74"/>
      <c r="DS12" s="52" t="str">
        <f>HLOOKUP(Introduction!$G$4,nametranslations,128,FALSE)</f>
        <v>مرفق مع تقدير المياه المستخدمة</v>
      </c>
      <c r="DT12" s="30"/>
      <c r="DU12" s="30"/>
      <c r="DV12" s="30"/>
      <c r="DW12" s="30"/>
      <c r="DX12" s="30"/>
      <c r="DY12" s="54"/>
      <c r="DZ12" s="9"/>
      <c r="EA12" s="9"/>
      <c r="EB12" s="74"/>
      <c r="EC12" s="52" t="str">
        <f>HLOOKUP(Introduction!$G$4,nametranslations,128,FALSE)</f>
        <v>مرفق مع تقدير المياه المستخدمة</v>
      </c>
      <c r="ED12" s="30"/>
      <c r="EE12" s="30"/>
      <c r="EF12" s="30"/>
      <c r="EG12" s="30"/>
      <c r="EH12" s="30"/>
      <c r="EI12" s="54" t="s">
        <v>147</v>
      </c>
      <c r="EJ12" s="9"/>
      <c r="EK12" s="9"/>
      <c r="EL12" s="79"/>
      <c r="EV12" s="79"/>
      <c r="FF12" s="79"/>
      <c r="FP12" s="79"/>
      <c r="FZ12" s="79"/>
      <c r="GJ12" s="79"/>
      <c r="GT12" s="79"/>
      <c r="HD12" s="79"/>
      <c r="HN12" s="79"/>
      <c r="HX12" s="79"/>
      <c r="IH12" s="79"/>
      <c r="IR12" s="79"/>
      <c r="JB12" s="79"/>
    </row>
    <row r="13" spans="1:262" s="1" customFormat="1" ht="15" customHeight="1" x14ac:dyDescent="0.3">
      <c r="A13" s="632" t="str">
        <f ca="1">IF(ISBLANK('Data Summary'!A15),"",'Data Summary'!A15)</f>
        <v>TUN_2017_UIS</v>
      </c>
      <c r="B13" s="74"/>
      <c r="C13" s="52" t="str">
        <f>HLOOKUP(Introduction!$G$4,nametranslations,114,FALSE)</f>
        <v>تم استخدام التقدير الأساسي</v>
      </c>
      <c r="D13" s="30"/>
      <c r="E13" s="30"/>
      <c r="F13" s="30"/>
      <c r="G13" s="30"/>
      <c r="H13" s="30"/>
      <c r="I13" s="54"/>
      <c r="J13" s="9"/>
      <c r="K13" s="9"/>
      <c r="L13" s="74"/>
      <c r="M13" s="52" t="str">
        <f>HLOOKUP(Introduction!$G$4,nametranslations,114,FALSE)</f>
        <v>تم استخدام التقدير الأساسي</v>
      </c>
      <c r="N13" s="30"/>
      <c r="O13" s="30"/>
      <c r="P13" s="30"/>
      <c r="Q13" s="30"/>
      <c r="R13" s="30"/>
      <c r="S13" s="54"/>
      <c r="T13" s="9"/>
      <c r="U13" s="9"/>
      <c r="V13" s="74"/>
      <c r="W13" s="52" t="str">
        <f>HLOOKUP(Introduction!$G$4,nametranslations,114,FALSE)</f>
        <v>تم استخدام التقدير الأساسي</v>
      </c>
      <c r="X13" s="30"/>
      <c r="Y13" s="30"/>
      <c r="Z13" s="30"/>
      <c r="AA13" s="30"/>
      <c r="AB13" s="30"/>
      <c r="AC13" s="54"/>
      <c r="AD13" s="9"/>
      <c r="AE13" s="9"/>
      <c r="AF13" s="74"/>
      <c r="AG13" s="52" t="str">
        <f>HLOOKUP(Introduction!$G$4,nametranslations,114,FALSE)</f>
        <v>تم استخدام التقدير الأساسي</v>
      </c>
      <c r="AH13" s="30"/>
      <c r="AI13" s="30"/>
      <c r="AJ13" s="30"/>
      <c r="AK13" s="30"/>
      <c r="AL13" s="30"/>
      <c r="AM13" s="54"/>
      <c r="AN13" s="9"/>
      <c r="AO13" s="9"/>
      <c r="AP13" s="74"/>
      <c r="AQ13" s="52" t="str">
        <f>HLOOKUP(Introduction!$G$4,nametranslations,114,FALSE)</f>
        <v>تم استخدام التقدير الأساسي</v>
      </c>
      <c r="AR13" s="30"/>
      <c r="AS13" s="30"/>
      <c r="AT13" s="30"/>
      <c r="AU13" s="30"/>
      <c r="AV13" s="30"/>
      <c r="AW13" s="54"/>
      <c r="AX13" s="9"/>
      <c r="AY13" s="9"/>
      <c r="AZ13" s="74"/>
      <c r="BA13" s="52" t="str">
        <f>HLOOKUP(Introduction!$G$4,nametranslations,114,FALSE)</f>
        <v>تم استخدام التقدير الأساسي</v>
      </c>
      <c r="BB13" s="30" t="s">
        <v>147</v>
      </c>
      <c r="BC13" s="30"/>
      <c r="BD13" s="30"/>
      <c r="BE13" s="30"/>
      <c r="BF13" s="30" t="s">
        <v>147</v>
      </c>
      <c r="BG13" s="54"/>
      <c r="BH13" s="9"/>
      <c r="BI13" s="9"/>
      <c r="BJ13" s="74"/>
      <c r="BK13" s="52" t="str">
        <f>HLOOKUP(Introduction!$G$4,nametranslations,114,FALSE)</f>
        <v>تم استخدام التقدير الأساسي</v>
      </c>
      <c r="BL13" s="30"/>
      <c r="BM13" s="30"/>
      <c r="BN13" s="30"/>
      <c r="BO13" s="30"/>
      <c r="BP13" s="30"/>
      <c r="BQ13" s="54"/>
      <c r="BR13" s="9"/>
      <c r="BS13" s="9"/>
      <c r="BT13" s="74"/>
      <c r="BU13" s="52" t="str">
        <f>HLOOKUP(Introduction!$G$4,nametranslations,114,FALSE)</f>
        <v>تم استخدام التقدير الأساسي</v>
      </c>
      <c r="BV13" s="30"/>
      <c r="BW13" s="30"/>
      <c r="BX13" s="30"/>
      <c r="BY13" s="30" t="s">
        <v>147</v>
      </c>
      <c r="BZ13" s="30"/>
      <c r="CA13" s="54"/>
      <c r="CB13" s="9"/>
      <c r="CC13" s="9"/>
      <c r="CD13" s="74"/>
      <c r="CE13" s="52" t="str">
        <f>HLOOKUP(Introduction!$G$4,nametranslations,114,FALSE)</f>
        <v>تم استخدام التقدير الأساسي</v>
      </c>
      <c r="CF13" s="30"/>
      <c r="CG13" s="30"/>
      <c r="CH13" s="30"/>
      <c r="CI13" s="30"/>
      <c r="CJ13" s="30"/>
      <c r="CK13" s="54"/>
      <c r="CL13" s="9"/>
      <c r="CM13" s="9"/>
      <c r="CN13" s="74"/>
      <c r="CO13" s="52" t="str">
        <f>HLOOKUP(Introduction!$G$4,nametranslations,114,FALSE)</f>
        <v>تم استخدام التقدير الأساسي</v>
      </c>
      <c r="CP13" s="30"/>
      <c r="CQ13" s="30"/>
      <c r="CR13" s="30"/>
      <c r="CS13" s="30"/>
      <c r="CT13" s="30"/>
      <c r="CU13" s="54"/>
      <c r="CV13" s="9"/>
      <c r="CW13" s="9"/>
      <c r="CX13" s="74"/>
      <c r="CY13" s="52" t="str">
        <f>HLOOKUP(Introduction!$G$4,nametranslations,114,FALSE)</f>
        <v>تم استخدام التقدير الأساسي</v>
      </c>
      <c r="CZ13" s="30"/>
      <c r="DA13" s="30"/>
      <c r="DB13" s="30"/>
      <c r="DC13" s="30"/>
      <c r="DD13" s="30"/>
      <c r="DE13" s="54"/>
      <c r="DF13" s="9"/>
      <c r="DG13" s="9"/>
      <c r="DH13" s="74"/>
      <c r="DI13" s="52" t="str">
        <f>HLOOKUP(Introduction!$G$4,nametranslations,114,FALSE)</f>
        <v>تم استخدام التقدير الأساسي</v>
      </c>
      <c r="DJ13" s="30"/>
      <c r="DK13" s="30"/>
      <c r="DL13" s="30"/>
      <c r="DM13" s="30"/>
      <c r="DN13" s="30"/>
      <c r="DO13" s="54"/>
      <c r="DP13" s="9"/>
      <c r="DQ13" s="9"/>
      <c r="DR13" s="74"/>
      <c r="DS13" s="52" t="str">
        <f>HLOOKUP(Introduction!$G$4,nametranslations,114,FALSE)</f>
        <v>تم استخدام التقدير الأساسي</v>
      </c>
      <c r="DT13" s="30"/>
      <c r="DU13" s="30"/>
      <c r="DV13" s="30"/>
      <c r="DW13" s="30"/>
      <c r="DX13" s="30"/>
      <c r="DY13" s="54"/>
      <c r="DZ13" s="9"/>
      <c r="EA13" s="9"/>
      <c r="EB13" s="74"/>
      <c r="EC13" s="52" t="str">
        <f>HLOOKUP(Introduction!$G$4,nametranslations,114,FALSE)</f>
        <v>تم استخدام التقدير الأساسي</v>
      </c>
      <c r="ED13" s="30"/>
      <c r="EE13" s="30"/>
      <c r="EF13" s="30"/>
      <c r="EG13" s="30"/>
      <c r="EH13" s="30"/>
      <c r="EI13" s="54" t="s">
        <v>147</v>
      </c>
      <c r="EJ13" s="9"/>
      <c r="EK13" s="9"/>
      <c r="EL13" s="79"/>
      <c r="EV13" s="79"/>
      <c r="FF13" s="79"/>
      <c r="FP13" s="79"/>
      <c r="FZ13" s="79"/>
      <c r="GJ13" s="79"/>
      <c r="GT13" s="79"/>
      <c r="HD13" s="79"/>
      <c r="HN13" s="79"/>
      <c r="HX13" s="79"/>
      <c r="IH13" s="79"/>
      <c r="IR13" s="79"/>
      <c r="JB13" s="79"/>
    </row>
    <row r="14" spans="1:262" ht="15.75" customHeight="1" x14ac:dyDescent="0.3">
      <c r="A14" s="632" t="str">
        <f ca="1">IF(ISBLANK('Data Summary'!A16),"",'Data Summary'!A16)</f>
        <v>TUN_2018_UIS</v>
      </c>
      <c r="B14" s="75"/>
      <c r="C14" s="52" t="str">
        <f>HLOOKUP(Introduction!$G$4,nametranslations,115,FALSE)</f>
        <v>إجمالي عدد المدارس</v>
      </c>
      <c r="D14" s="8"/>
      <c r="E14" s="8"/>
      <c r="F14" s="8"/>
      <c r="G14" s="38"/>
      <c r="H14" s="39"/>
      <c r="I14" s="40"/>
      <c r="J14" s="9"/>
      <c r="K14" s="9"/>
      <c r="L14" s="75"/>
      <c r="M14" s="52" t="str">
        <f>HLOOKUP(Introduction!$G$4,nametranslations,115,FALSE)</f>
        <v>إجمالي عدد المدارس</v>
      </c>
      <c r="N14" s="8"/>
      <c r="O14" s="8"/>
      <c r="P14" s="8"/>
      <c r="Q14" s="38"/>
      <c r="R14" s="39"/>
      <c r="S14" s="40"/>
      <c r="T14" s="9"/>
      <c r="U14" s="9"/>
      <c r="V14" s="75"/>
      <c r="W14" s="52" t="str">
        <f>HLOOKUP(Introduction!$G$4,nametranslations,115,FALSE)</f>
        <v>إجمالي عدد المدارس</v>
      </c>
      <c r="X14" s="8"/>
      <c r="Y14" s="8"/>
      <c r="Z14" s="8"/>
      <c r="AA14" s="38"/>
      <c r="AB14" s="39"/>
      <c r="AC14" s="40"/>
      <c r="AD14" s="9"/>
      <c r="AE14" s="9"/>
      <c r="AF14" s="75"/>
      <c r="AG14" s="52" t="str">
        <f>HLOOKUP(Introduction!$G$4,nametranslations,115,FALSE)</f>
        <v>إجمالي عدد المدارس</v>
      </c>
      <c r="AH14" s="8"/>
      <c r="AI14" s="8"/>
      <c r="AJ14" s="8"/>
      <c r="AK14" s="38"/>
      <c r="AL14" s="39"/>
      <c r="AM14" s="40"/>
      <c r="AN14" s="9"/>
      <c r="AO14" s="9"/>
      <c r="AP14" s="75"/>
      <c r="AQ14" s="52" t="str">
        <f>HLOOKUP(Introduction!$G$4,nametranslations,115,FALSE)</f>
        <v>إجمالي عدد المدارس</v>
      </c>
      <c r="AR14" s="8"/>
      <c r="AS14" s="8"/>
      <c r="AT14" s="8"/>
      <c r="AU14" s="38"/>
      <c r="AV14" s="39"/>
      <c r="AW14" s="40"/>
      <c r="AX14" s="9"/>
      <c r="AY14" s="9"/>
      <c r="AZ14" s="75"/>
      <c r="BA14" s="52" t="str">
        <f>HLOOKUP(Introduction!$G$4,nametranslations,115,FALSE)</f>
        <v>إجمالي عدد المدارس</v>
      </c>
      <c r="BB14" s="37"/>
      <c r="BC14" s="37"/>
      <c r="BD14" s="37"/>
      <c r="BE14" s="38"/>
      <c r="BF14" s="39">
        <v>4545</v>
      </c>
      <c r="BG14" s="40"/>
      <c r="BH14" s="9"/>
      <c r="BI14" s="9"/>
      <c r="BJ14" s="75"/>
      <c r="BK14" s="52" t="str">
        <f>HLOOKUP(Introduction!$G$4,nametranslations,115,FALSE)</f>
        <v>إجمالي عدد المدارس</v>
      </c>
      <c r="BL14" s="8"/>
      <c r="BM14" s="8"/>
      <c r="BN14" s="8"/>
      <c r="BO14" s="38"/>
      <c r="BP14" s="39"/>
      <c r="BQ14" s="40"/>
      <c r="BR14" s="9"/>
      <c r="BS14" s="9"/>
      <c r="BT14" s="75"/>
      <c r="BU14" s="52" t="str">
        <f>HLOOKUP(Introduction!$G$4,nametranslations,115,FALSE)</f>
        <v>إجمالي عدد المدارس</v>
      </c>
      <c r="BV14" s="8" t="s">
        <v>260</v>
      </c>
      <c r="BW14" s="8" t="s">
        <v>260</v>
      </c>
      <c r="BX14" s="8" t="s">
        <v>260</v>
      </c>
      <c r="BY14" s="38">
        <v>2683</v>
      </c>
      <c r="BZ14" s="39" t="s">
        <v>260</v>
      </c>
      <c r="CA14" s="40" t="s">
        <v>260</v>
      </c>
      <c r="CB14" s="9"/>
      <c r="CC14" s="9"/>
      <c r="CD14" s="75"/>
      <c r="CE14" s="52" t="str">
        <f>HLOOKUP(Introduction!$G$4,nametranslations,115,FALSE)</f>
        <v>إجمالي عدد المدارس</v>
      </c>
      <c r="CF14" s="8"/>
      <c r="CG14" s="8"/>
      <c r="CH14" s="8"/>
      <c r="CI14" s="38"/>
      <c r="CJ14" s="39"/>
      <c r="CK14" s="40"/>
      <c r="CL14" s="9"/>
      <c r="CM14" s="9"/>
      <c r="CN14" s="75"/>
      <c r="CO14" s="52" t="str">
        <f>HLOOKUP(Introduction!$G$4,nametranslations,115,FALSE)</f>
        <v>إجمالي عدد المدارس</v>
      </c>
      <c r="CP14" s="8"/>
      <c r="CQ14" s="8"/>
      <c r="CR14" s="8"/>
      <c r="CS14" s="38"/>
      <c r="CT14" s="39"/>
      <c r="CU14" s="40"/>
      <c r="CV14" s="9"/>
      <c r="CW14" s="9"/>
      <c r="CX14" s="75"/>
      <c r="CY14" s="52" t="str">
        <f>HLOOKUP(Introduction!$G$4,nametranslations,115,FALSE)</f>
        <v>إجمالي عدد المدارس</v>
      </c>
      <c r="CZ14" s="8"/>
      <c r="DA14" s="8"/>
      <c r="DB14" s="8"/>
      <c r="DC14" s="38"/>
      <c r="DD14" s="39"/>
      <c r="DE14" s="40"/>
      <c r="DF14" s="9"/>
      <c r="DG14" s="9"/>
      <c r="DH14" s="75"/>
      <c r="DI14" s="52" t="str">
        <f>HLOOKUP(Introduction!$G$4,nametranslations,115,FALSE)</f>
        <v>إجمالي عدد المدارس</v>
      </c>
      <c r="DJ14" s="8"/>
      <c r="DK14" s="8"/>
      <c r="DL14" s="8"/>
      <c r="DM14" s="38"/>
      <c r="DN14" s="39"/>
      <c r="DO14" s="40"/>
      <c r="DP14" s="9"/>
      <c r="DQ14" s="9"/>
      <c r="DR14" s="75"/>
      <c r="DS14" s="52" t="str">
        <f>HLOOKUP(Introduction!$G$4,nametranslations,115,FALSE)</f>
        <v>إجمالي عدد المدارس</v>
      </c>
      <c r="DT14" s="8"/>
      <c r="DU14" s="8"/>
      <c r="DV14" s="8"/>
      <c r="DW14" s="38"/>
      <c r="DX14" s="39"/>
      <c r="DY14" s="40"/>
      <c r="DZ14" s="9"/>
      <c r="EA14" s="9"/>
      <c r="EB14" s="75"/>
      <c r="EC14" s="52" t="str">
        <f>HLOOKUP(Introduction!$G$4,nametranslations,115,FALSE)</f>
        <v>إجمالي عدد المدارس</v>
      </c>
      <c r="ED14" s="8"/>
      <c r="EE14" s="8"/>
      <c r="EF14" s="8"/>
      <c r="EG14" s="38"/>
      <c r="EH14" s="39"/>
      <c r="EI14" s="40"/>
      <c r="EJ14" s="9"/>
      <c r="EK14" s="9"/>
    </row>
    <row r="15" spans="1:262" ht="15.75" customHeight="1" thickBot="1" x14ac:dyDescent="0.35">
      <c r="A15" s="632" t="str">
        <f ca="1">IF(ISBLANK('Data Summary'!A17),"",'Data Summary'!A17)</f>
        <v>TUN_2020_UIS</v>
      </c>
      <c r="B15" s="76"/>
      <c r="C15" s="53" t="str">
        <f>HLOOKUP(Introduction!$G$4,nametranslations,116,FALSE)</f>
        <v>عدد الذين شملهم الاستطلاع</v>
      </c>
      <c r="D15" s="42"/>
      <c r="E15" s="42"/>
      <c r="F15" s="42"/>
      <c r="G15" s="42"/>
      <c r="H15" s="42"/>
      <c r="I15" s="43"/>
      <c r="J15" s="22"/>
      <c r="K15" s="22"/>
      <c r="L15" s="76"/>
      <c r="M15" s="53" t="str">
        <f>HLOOKUP(Introduction!$G$4,nametranslations,116,FALSE)</f>
        <v>عدد الذين شملهم الاستطلاع</v>
      </c>
      <c r="N15" s="42"/>
      <c r="O15" s="42"/>
      <c r="P15" s="42"/>
      <c r="Q15" s="42"/>
      <c r="R15" s="42"/>
      <c r="S15" s="43"/>
      <c r="T15" s="22"/>
      <c r="U15" s="22"/>
      <c r="V15" s="76"/>
      <c r="W15" s="53" t="str">
        <f>HLOOKUP(Introduction!$G$4,nametranslations,116,FALSE)</f>
        <v>عدد الذين شملهم الاستطلاع</v>
      </c>
      <c r="X15" s="42"/>
      <c r="Y15" s="47"/>
      <c r="Z15" s="47"/>
      <c r="AA15" s="48"/>
      <c r="AB15" s="47"/>
      <c r="AC15" s="49"/>
      <c r="AD15" s="22"/>
      <c r="AE15" s="22"/>
      <c r="AF15" s="76"/>
      <c r="AG15" s="53" t="str">
        <f>HLOOKUP(Introduction!$G$4,nametranslations,116,FALSE)</f>
        <v>عدد الذين شملهم الاستطلاع</v>
      </c>
      <c r="AH15" s="42"/>
      <c r="AI15" s="47"/>
      <c r="AJ15" s="47"/>
      <c r="AK15" s="48"/>
      <c r="AL15" s="47"/>
      <c r="AM15" s="49"/>
      <c r="AN15" s="22"/>
      <c r="AO15" s="22"/>
      <c r="AP15" s="76"/>
      <c r="AQ15" s="53" t="str">
        <f>HLOOKUP(Introduction!$G$4,nametranslations,116,FALSE)</f>
        <v>عدد الذين شملهم الاستطلاع</v>
      </c>
      <c r="AR15" s="42"/>
      <c r="AS15" s="47"/>
      <c r="AT15" s="47"/>
      <c r="AU15" s="48"/>
      <c r="AV15" s="47"/>
      <c r="AW15" s="49"/>
      <c r="AX15" s="22"/>
      <c r="AY15" s="22"/>
      <c r="AZ15" s="76"/>
      <c r="BA15" s="53" t="str">
        <f>HLOOKUP(Introduction!$G$4,nametranslations,116,FALSE)</f>
        <v>عدد الذين شملهم الاستطلاع</v>
      </c>
      <c r="BB15" s="42"/>
      <c r="BC15" s="42">
        <v>1653</v>
      </c>
      <c r="BD15" s="42">
        <v>2355</v>
      </c>
      <c r="BE15" s="42"/>
      <c r="BF15" s="42">
        <v>4012</v>
      </c>
      <c r="BG15" s="43"/>
      <c r="BH15" s="22"/>
      <c r="BI15" s="22"/>
      <c r="BJ15" s="76"/>
      <c r="BK15" s="53" t="str">
        <f>HLOOKUP(Introduction!$G$4,nametranslations,116,FALSE)</f>
        <v>عدد الذين شملهم الاستطلاع</v>
      </c>
      <c r="BL15" s="42"/>
      <c r="BM15" s="47"/>
      <c r="BN15" s="47"/>
      <c r="BO15" s="48"/>
      <c r="BP15" s="47"/>
      <c r="BQ15" s="49"/>
      <c r="BR15" s="22"/>
      <c r="BS15" s="22"/>
      <c r="BT15" s="76"/>
      <c r="BU15" s="53" t="str">
        <f>HLOOKUP(Introduction!$G$4,nametranslations,116,FALSE)</f>
        <v>عدد الذين شملهم الاستطلاع</v>
      </c>
      <c r="BV15" s="42" t="s">
        <v>260</v>
      </c>
      <c r="BW15" s="47" t="s">
        <v>260</v>
      </c>
      <c r="BX15" s="47" t="s">
        <v>260</v>
      </c>
      <c r="BY15" s="48">
        <v>2683</v>
      </c>
      <c r="BZ15" s="47" t="s">
        <v>260</v>
      </c>
      <c r="CA15" s="49" t="s">
        <v>260</v>
      </c>
      <c r="CB15" s="22"/>
      <c r="CC15" s="22"/>
      <c r="CD15" s="76"/>
      <c r="CE15" s="53" t="str">
        <f>HLOOKUP(Introduction!$G$4,nametranslations,116,FALSE)</f>
        <v>عدد الذين شملهم الاستطلاع</v>
      </c>
      <c r="CF15" s="42"/>
      <c r="CG15" s="47"/>
      <c r="CH15" s="47"/>
      <c r="CI15" s="48"/>
      <c r="CJ15" s="47"/>
      <c r="CK15" s="49"/>
      <c r="CL15" s="22"/>
      <c r="CM15" s="22"/>
      <c r="CN15" s="76"/>
      <c r="CO15" s="53" t="str">
        <f>HLOOKUP(Introduction!$G$4,nametranslations,116,FALSE)</f>
        <v>عدد الذين شملهم الاستطلاع</v>
      </c>
      <c r="CP15" s="42"/>
      <c r="CQ15" s="47"/>
      <c r="CR15" s="47"/>
      <c r="CS15" s="48"/>
      <c r="CT15" s="47"/>
      <c r="CU15" s="49"/>
      <c r="CV15" s="22"/>
      <c r="CW15" s="22"/>
      <c r="CX15" s="76"/>
      <c r="CY15" s="53" t="str">
        <f>HLOOKUP(Introduction!$G$4,nametranslations,116,FALSE)</f>
        <v>عدد الذين شملهم الاستطلاع</v>
      </c>
      <c r="CZ15" s="42"/>
      <c r="DA15" s="47"/>
      <c r="DB15" s="47"/>
      <c r="DC15" s="48"/>
      <c r="DD15" s="47"/>
      <c r="DE15" s="49"/>
      <c r="DF15" s="22"/>
      <c r="DG15" s="22"/>
      <c r="DH15" s="76"/>
      <c r="DI15" s="53" t="str">
        <f>HLOOKUP(Introduction!$G$4,nametranslations,116,FALSE)</f>
        <v>عدد الذين شملهم الاستطلاع</v>
      </c>
      <c r="DJ15" s="42"/>
      <c r="DK15" s="47"/>
      <c r="DL15" s="47"/>
      <c r="DM15" s="48"/>
      <c r="DN15" s="47"/>
      <c r="DO15" s="49"/>
      <c r="DP15" s="22"/>
      <c r="DQ15" s="22"/>
      <c r="DR15" s="76"/>
      <c r="DS15" s="53" t="str">
        <f>HLOOKUP(Introduction!$G$4,nametranslations,116,FALSE)</f>
        <v>عدد الذين شملهم الاستطلاع</v>
      </c>
      <c r="DT15" s="42"/>
      <c r="DU15" s="47"/>
      <c r="DV15" s="47"/>
      <c r="DW15" s="48"/>
      <c r="DX15" s="47"/>
      <c r="DY15" s="49"/>
      <c r="DZ15" s="22"/>
      <c r="EA15" s="22"/>
      <c r="EB15" s="76"/>
      <c r="EC15" s="53" t="str">
        <f>HLOOKUP(Introduction!$G$4,nametranslations,116,FALSE)</f>
        <v>عدد الذين شملهم الاستطلاع</v>
      </c>
      <c r="ED15" s="42"/>
      <c r="EE15" s="47"/>
      <c r="EF15" s="47"/>
      <c r="EG15" s="48"/>
      <c r="EH15" s="47"/>
      <c r="EI15" s="49"/>
      <c r="EJ15" s="22"/>
      <c r="EK15" s="22"/>
    </row>
    <row r="16" spans="1:262" x14ac:dyDescent="0.3">
      <c r="A16" s="632" t="str">
        <f ca="1">IF(ISBLANK('Data Summary'!A18),"",'Data Summary'!A18)</f>
        <v>TUN_2021_UIS</v>
      </c>
    </row>
    <row r="17" spans="1:1" x14ac:dyDescent="0.3">
      <c r="A17" s="632" t="str">
        <f ca="1">IF(ISBLANK('Data Summary'!A19),"",'Data Summary'!A19)</f>
        <v>TUN_2023_UIS</v>
      </c>
    </row>
    <row r="18" spans="1:1" x14ac:dyDescent="0.3">
      <c r="A18" s="605" t="str">
        <f ca="1">IF(ISBLANK('Data Summary'!A20),"",'Data Summary'!A20)</f>
        <v/>
      </c>
    </row>
    <row r="19" spans="1:1" x14ac:dyDescent="0.3">
      <c r="A19" s="605" t="str">
        <f ca="1">IF(ISBLANK('Data Summary'!A21),"",'Data Summary'!A21)</f>
        <v/>
      </c>
    </row>
    <row r="20" spans="1:1" x14ac:dyDescent="0.3">
      <c r="A20" s="605" t="str">
        <f ca="1">IF(ISBLANK('Data Summary'!A22),"",'Data Summary'!A22)</f>
        <v/>
      </c>
    </row>
    <row r="21" spans="1:1" x14ac:dyDescent="0.3">
      <c r="A21" s="605" t="str">
        <f ca="1">IF(ISBLANK('Data Summary'!A23),"",'Data Summary'!A23)</f>
        <v/>
      </c>
    </row>
    <row r="22" spans="1:1" x14ac:dyDescent="0.3">
      <c r="A22" s="605" t="str">
        <f ca="1">IF(ISBLANK('Data Summary'!A24),"",'Data Summary'!A24)</f>
        <v/>
      </c>
    </row>
    <row r="23" spans="1:1" x14ac:dyDescent="0.3">
      <c r="A23" s="605" t="str">
        <f ca="1">IF(ISBLANK('Data Summary'!A25),"",'Data Summary'!A25)</f>
        <v/>
      </c>
    </row>
    <row r="24" spans="1:1" x14ac:dyDescent="0.3">
      <c r="A24" s="605" t="str">
        <f ca="1">IF(ISBLANK('Data Summary'!A26),"",'Data Summary'!A26)</f>
        <v/>
      </c>
    </row>
    <row r="25" spans="1:1" x14ac:dyDescent="0.3">
      <c r="A25" s="605" t="str">
        <f ca="1">IF(ISBLANK('Data Summary'!A27),"",'Data Summary'!A27)</f>
        <v/>
      </c>
    </row>
    <row r="26" spans="1:1" x14ac:dyDescent="0.3">
      <c r="A26" s="605" t="str">
        <f ca="1">IF(ISBLANK('Data Summary'!A28),"",'Data Summary'!A28)</f>
        <v/>
      </c>
    </row>
    <row r="27" spans="1:1" x14ac:dyDescent="0.3">
      <c r="A27" s="184" t="str">
        <f ca="1">IF(ISBLANK('Data Summary'!A29),"",'Data Summary'!A29)</f>
        <v/>
      </c>
    </row>
    <row r="28" spans="1:1" x14ac:dyDescent="0.3">
      <c r="A28" s="184" t="str">
        <f ca="1">IF(ISBLANK('Data Summary'!A30),"",'Data Summary'!A30)</f>
        <v/>
      </c>
    </row>
    <row r="29" spans="1:1" x14ac:dyDescent="0.3">
      <c r="A29" s="184" t="str">
        <f ca="1">IF(ISBLANK('Data Summary'!A31),"",'Data Summary'!A31)</f>
        <v/>
      </c>
    </row>
    <row r="30" spans="1:1" x14ac:dyDescent="0.3">
      <c r="A30" s="184" t="str">
        <f ca="1">IF(ISBLANK('Data Summary'!A32),"",'Data Summary'!A32)</f>
        <v/>
      </c>
    </row>
    <row r="31" spans="1:1" x14ac:dyDescent="0.3">
      <c r="A31" s="184" t="str">
        <f ca="1">IF(ISBLANK('Data Summary'!A33),"",'Data Summary'!A33)</f>
        <v/>
      </c>
    </row>
    <row r="32" spans="1:1"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sheetData>
  <mergeCells count="15">
    <mergeCell ref="EC10:EI10"/>
    <mergeCell ref="DS10:DY10"/>
    <mergeCell ref="A2:A3"/>
    <mergeCell ref="DI10:DO10"/>
    <mergeCell ref="C10:I10"/>
    <mergeCell ref="W10:AC10"/>
    <mergeCell ref="AQ10:AW10"/>
    <mergeCell ref="M10:S10"/>
    <mergeCell ref="AG10:AM10"/>
    <mergeCell ref="CY10:DE10"/>
    <mergeCell ref="CO10:CU10"/>
    <mergeCell ref="CE10:CK10"/>
    <mergeCell ref="BA10:BG10"/>
    <mergeCell ref="BK10:BQ10"/>
    <mergeCell ref="BU10:CA10"/>
  </mergeCells>
  <hyperlinks>
    <hyperlink ref="A4" location="myrangeH0" display="myrangeH0" xr:uid="{0EAB5CAA-3D70-4C91-8154-A6AA42C3CE26}"/>
    <hyperlink ref="A5" location="myrangeH1" display="myrangeH1" xr:uid="{01AC67A4-E5C8-44CE-8D7E-62FD06D06024}"/>
    <hyperlink ref="A6" location="myrangeH2" display="myrangeH2" xr:uid="{0361BD3B-1746-4034-BE4E-C992674E841F}"/>
    <hyperlink ref="A7" location="myrangeH3" display="myrangeH3" xr:uid="{7D721FD1-CDFC-4DB8-862A-813BEBD9D781}"/>
    <hyperlink ref="A8" location="myrangeH4" display="myrangeH4" xr:uid="{0576F3FC-71B9-4D84-BC13-4F6B220F9EB7}"/>
    <hyperlink ref="A9" location="myrangeH5" display="myrangeH5" xr:uid="{34C8ABEC-AAF5-4A7D-ABE5-EAF5FFFE3BC3}"/>
    <hyperlink ref="A10" location="myrangeH6" display="myrangeH6" xr:uid="{F9FDE977-1090-4386-8E6E-0E1227F9134E}"/>
    <hyperlink ref="A11" location="myrangeH7" display="myrangeH7" xr:uid="{16B2F331-0BC4-4CAB-9A9C-0BD09DFC25C3}"/>
    <hyperlink ref="A12" location="myrangeH8" display="myrangeH8" xr:uid="{1DE1026F-04B5-4AAC-8480-74FD001B250E}"/>
    <hyperlink ref="A13" location="myrangeH9" display="myrangeH9" xr:uid="{CE7FD555-7151-45BF-9C8A-03515E166E7F}"/>
    <hyperlink ref="A14" location="myrangeH10" display="myrangeH10" xr:uid="{FA08C663-19F5-466F-9C2E-4F72B92CA1AC}"/>
    <hyperlink ref="A15" location="myrangeH11" display="myrangeH11" xr:uid="{3B003328-9AB8-4D40-A0AA-A027F5C43B38}"/>
    <hyperlink ref="A16" location="myrangeH12" display="myrangeH12" xr:uid="{A08588E8-784F-4BE2-B151-4AB5F0355306}"/>
    <hyperlink ref="A17" location="myrangeH13" display="myrangeH13" xr:uid="{44756726-A3F1-435C-9F35-51E52ED13ECF}"/>
    <hyperlink ref="A18" location="myrangeH14" display="myrangeH14" xr:uid="{BB540102-4858-49F2-A454-EED846629E53}"/>
    <hyperlink ref="A19" location="myrangeH15" display="myrangeH15" xr:uid="{FF2012EE-5BEC-4966-AE00-C1780937AB29}"/>
    <hyperlink ref="A20" location="myrangeH16" display="myrangeH16" xr:uid="{481D7942-C244-4FAF-BE03-8BB6013274B4}"/>
    <hyperlink ref="A21" location="myrangeH17" display="myrangeH17" xr:uid="{BB71A535-2AB1-47C5-AD70-E142D577BD51}"/>
    <hyperlink ref="A22" location="myrangeH18" display="myrangeH18" xr:uid="{5C6EAACE-F05E-48E9-92AA-F21E6BFAD5CC}"/>
    <hyperlink ref="A23" location="myrangeH19" display="myrangeH19" xr:uid="{74D0CA7E-70F5-43B7-856D-DE42DF320147}"/>
    <hyperlink ref="A24" location="myrangeH20" display="myrangeH20" xr:uid="{346EAA37-0B58-4A5C-9D1A-BC91523CCEAA}"/>
    <hyperlink ref="A25" location="myrangeH21" display="myrangeH21" xr:uid="{EA8AD174-4D85-4E38-A7AE-3F99220FF406}"/>
    <hyperlink ref="A26" location="myrangeH22" display="myrangeH22" xr:uid="{2D0A539D-07A8-46D5-983B-9D6EA0688C4E}"/>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تونس</v>
      </c>
      <c r="C2" s="64"/>
      <c r="D2" s="65"/>
      <c r="E2" s="65"/>
      <c r="F2" s="65"/>
      <c r="G2" s="66"/>
    </row>
    <row r="3" spans="2:7" ht="13.2" customHeight="1" x14ac:dyDescent="0.25">
      <c r="B3" s="587" t="str">
        <f>HLOOKUP(Introduction!$G$4,nametranslations,129,FALSE)</f>
        <v>عدد السكان من الأطفال في سن المدرسة</v>
      </c>
      <c r="C3" s="587" t="str">
        <f ca="1">HLOOKUP([1]Introduction!$G$4,nametranslations,152,FALSE)</f>
        <v>تعريف</v>
      </c>
      <c r="D3" s="587" t="str">
        <f ca="1">HLOOKUP([1]Introduction!$G$4,nametranslations,152,FALSE)</f>
        <v>تعريف</v>
      </c>
      <c r="E3" s="587" t="str">
        <f ca="1">HLOOKUP([1]Introduction!$G$4,nametranslations,152,FALSE)</f>
        <v>تعريف</v>
      </c>
      <c r="F3" s="587" t="str">
        <f ca="1">HLOOKUP([1]Introduction!$G$4,nametranslations,152,FALSE)</f>
        <v>تعريف</v>
      </c>
      <c r="G3" s="588" t="str">
        <f ca="1">HLOOKUP([1]Introduction!$G$4,nametranslations,152,FALSE)</f>
        <v>تعريف</v>
      </c>
    </row>
    <row r="4" spans="2:7" ht="24" x14ac:dyDescent="0.25">
      <c r="B4" s="589" t="str">
        <f>HLOOKUP(Introduction!$G$4,nametranslations,72,FALSE)</f>
        <v>عام</v>
      </c>
      <c r="C4" s="589" t="str">
        <f>HLOOKUP(Introduction!$G$4,nametranslations,130,FALSE)</f>
        <v>المجموع (أ)</v>
      </c>
      <c r="D4" s="589" t="str">
        <f>HLOOKUP(Introduction!$G$4,nametranslations,131,FALSE)</f>
        <v>المناطق الحضرية٪ (ب)</v>
      </c>
      <c r="E4" s="589" t="str">
        <f>HLOOKUP(Introduction!$G$4,nametranslations,132,FALSE)</f>
        <v>ما قبل الابتدائي (ج)</v>
      </c>
      <c r="F4" s="589" t="str">
        <f>HLOOKUP(Introduction!$G$4,nametranslations,133,FALSE)</f>
        <v>أساسي (ج)</v>
      </c>
      <c r="G4" s="589" t="str">
        <f>HLOOKUP(Introduction!$G$4,nametranslations,134,FALSE)</f>
        <v>الثانوية (ج)</v>
      </c>
    </row>
    <row r="5" spans="2:7" x14ac:dyDescent="0.25">
      <c r="B5" s="188">
        <v>2000</v>
      </c>
      <c r="C5" s="214">
        <v>3312135</v>
      </c>
      <c r="D5" s="215">
        <v>63.432003021240234</v>
      </c>
      <c r="E5" s="216">
        <v>554852</v>
      </c>
      <c r="F5" s="217">
        <v>1234030</v>
      </c>
      <c r="G5" s="218">
        <v>1523253</v>
      </c>
    </row>
    <row r="6" spans="2:7" x14ac:dyDescent="0.25">
      <c r="B6" s="189">
        <v>2001</v>
      </c>
      <c r="C6" s="219">
        <v>3276909</v>
      </c>
      <c r="D6" s="220">
        <v>63.818000793457031</v>
      </c>
      <c r="E6" s="221">
        <v>538476</v>
      </c>
      <c r="F6" s="222">
        <v>1210439</v>
      </c>
      <c r="G6" s="223">
        <v>1527994</v>
      </c>
    </row>
    <row r="7" spans="2:7" ht="13.2" customHeight="1" x14ac:dyDescent="0.25">
      <c r="B7" s="190">
        <v>2002</v>
      </c>
      <c r="C7" s="224">
        <v>3233386</v>
      </c>
      <c r="D7" s="225">
        <v>64.201995849609375</v>
      </c>
      <c r="E7" s="226">
        <v>523125</v>
      </c>
      <c r="F7" s="227">
        <v>1181497</v>
      </c>
      <c r="G7" s="228">
        <v>1528764</v>
      </c>
    </row>
    <row r="8" spans="2:7" x14ac:dyDescent="0.25">
      <c r="B8" s="191">
        <v>2003</v>
      </c>
      <c r="C8" s="229">
        <v>3181567</v>
      </c>
      <c r="D8" s="230">
        <v>64.584999084472656</v>
      </c>
      <c r="E8" s="231">
        <v>510284</v>
      </c>
      <c r="F8" s="232">
        <v>1147510</v>
      </c>
      <c r="G8" s="233">
        <v>1523773</v>
      </c>
    </row>
    <row r="9" spans="2:7" x14ac:dyDescent="0.25">
      <c r="B9" s="192">
        <v>2004</v>
      </c>
      <c r="C9" s="234">
        <v>3123769</v>
      </c>
      <c r="D9" s="235">
        <v>64.950004577636719</v>
      </c>
      <c r="E9" s="236">
        <v>500766</v>
      </c>
      <c r="F9" s="237">
        <v>1110551</v>
      </c>
      <c r="G9" s="238">
        <v>1512452</v>
      </c>
    </row>
    <row r="10" spans="2:7" x14ac:dyDescent="0.25">
      <c r="B10" s="193">
        <v>2005</v>
      </c>
      <c r="C10" s="239">
        <v>3060206</v>
      </c>
      <c r="D10" s="240">
        <v>65.23699951171875</v>
      </c>
      <c r="E10" s="241">
        <v>496883</v>
      </c>
      <c r="F10" s="242">
        <v>1077849</v>
      </c>
      <c r="G10" s="243">
        <v>1485474</v>
      </c>
    </row>
    <row r="11" spans="2:7" x14ac:dyDescent="0.25">
      <c r="B11" s="194">
        <v>2006</v>
      </c>
      <c r="C11" s="244">
        <v>2997965</v>
      </c>
      <c r="D11" s="245">
        <v>65.524002075195313</v>
      </c>
      <c r="E11" s="246">
        <v>496047</v>
      </c>
      <c r="F11" s="247">
        <v>1051093</v>
      </c>
      <c r="G11" s="248">
        <v>1450825</v>
      </c>
    </row>
    <row r="12" spans="2:7" x14ac:dyDescent="0.25">
      <c r="B12" s="195">
        <v>2007</v>
      </c>
      <c r="C12" s="249">
        <v>2940684</v>
      </c>
      <c r="D12" s="250">
        <v>65.808998107910156</v>
      </c>
      <c r="E12" s="251">
        <v>496319</v>
      </c>
      <c r="F12" s="252">
        <v>1029089</v>
      </c>
      <c r="G12" s="253">
        <v>1415276</v>
      </c>
    </row>
    <row r="13" spans="2:7" x14ac:dyDescent="0.25">
      <c r="B13" s="196">
        <v>2008</v>
      </c>
      <c r="C13" s="254">
        <v>2891414</v>
      </c>
      <c r="D13" s="255">
        <v>66.092994689941406</v>
      </c>
      <c r="E13" s="256">
        <v>496082</v>
      </c>
      <c r="F13" s="257">
        <v>1012373</v>
      </c>
      <c r="G13" s="258">
        <v>1382959</v>
      </c>
    </row>
    <row r="14" spans="2:7" x14ac:dyDescent="0.25">
      <c r="B14" s="197">
        <v>2009</v>
      </c>
      <c r="C14" s="259">
        <v>2852947</v>
      </c>
      <c r="D14" s="260">
        <v>66.375999450683594</v>
      </c>
      <c r="E14" s="261">
        <v>499845</v>
      </c>
      <c r="F14" s="262">
        <v>1000474</v>
      </c>
      <c r="G14" s="263">
        <v>1352628</v>
      </c>
    </row>
    <row r="15" spans="2:7" x14ac:dyDescent="0.25">
      <c r="B15" s="198">
        <v>2010</v>
      </c>
      <c r="C15" s="264">
        <v>2822569</v>
      </c>
      <c r="D15" s="265">
        <v>66.656997680664063</v>
      </c>
      <c r="E15" s="266">
        <v>507667</v>
      </c>
      <c r="F15" s="267">
        <v>994034</v>
      </c>
      <c r="G15" s="268">
        <v>1320868</v>
      </c>
    </row>
    <row r="16" spans="2:7" x14ac:dyDescent="0.25">
      <c r="B16" s="199">
        <v>2011</v>
      </c>
      <c r="C16" s="269">
        <v>2802964</v>
      </c>
      <c r="D16" s="270">
        <v>66.938003540039063</v>
      </c>
      <c r="E16" s="271">
        <v>521224</v>
      </c>
      <c r="F16" s="272">
        <v>992134</v>
      </c>
      <c r="G16" s="273">
        <v>1289606</v>
      </c>
    </row>
    <row r="17" spans="2:7" x14ac:dyDescent="0.25">
      <c r="B17" s="200">
        <v>2012</v>
      </c>
      <c r="C17" s="274">
        <v>2792715</v>
      </c>
      <c r="D17" s="275">
        <v>67.218002319335938</v>
      </c>
      <c r="E17" s="276">
        <v>539604</v>
      </c>
      <c r="F17" s="277">
        <v>995042</v>
      </c>
      <c r="G17" s="278">
        <v>1258069</v>
      </c>
    </row>
    <row r="18" spans="2:7" x14ac:dyDescent="0.25">
      <c r="B18" s="201">
        <v>2013</v>
      </c>
      <c r="C18" s="279">
        <v>2794703</v>
      </c>
      <c r="D18" s="280">
        <v>67.495002746582031</v>
      </c>
      <c r="E18" s="281">
        <v>563261</v>
      </c>
      <c r="F18" s="282">
        <v>1002898</v>
      </c>
      <c r="G18" s="283">
        <v>1228544</v>
      </c>
    </row>
    <row r="19" spans="2:7" x14ac:dyDescent="0.25">
      <c r="B19" s="202">
        <v>2014</v>
      </c>
      <c r="C19" s="284">
        <v>2807984</v>
      </c>
      <c r="D19" s="285">
        <v>67.772003173828125</v>
      </c>
      <c r="E19" s="286">
        <v>588335</v>
      </c>
      <c r="F19" s="287">
        <v>1019282</v>
      </c>
      <c r="G19" s="288">
        <v>1200367</v>
      </c>
    </row>
    <row r="20" spans="2:7" x14ac:dyDescent="0.25">
      <c r="B20" s="203">
        <v>2015</v>
      </c>
      <c r="C20" s="289">
        <v>2823433</v>
      </c>
      <c r="D20" s="290">
        <v>68.055999755859375</v>
      </c>
      <c r="E20" s="291">
        <v>605016</v>
      </c>
      <c r="F20" s="292">
        <v>1043397</v>
      </c>
      <c r="G20" s="293">
        <v>1175020</v>
      </c>
    </row>
    <row r="21" spans="2:7" x14ac:dyDescent="0.25">
      <c r="B21" s="204">
        <v>2016</v>
      </c>
      <c r="C21" s="294">
        <v>2850809</v>
      </c>
      <c r="D21" s="295">
        <v>68.346000671386719</v>
      </c>
      <c r="E21" s="296">
        <v>617270</v>
      </c>
      <c r="F21" s="297">
        <v>1074371</v>
      </c>
      <c r="G21" s="298">
        <v>1159168</v>
      </c>
    </row>
    <row r="22" spans="2:7" x14ac:dyDescent="0.25">
      <c r="B22" s="205">
        <v>2017</v>
      </c>
      <c r="C22" s="299">
        <v>2898451</v>
      </c>
      <c r="D22" s="300">
        <v>68.642005920410156</v>
      </c>
      <c r="E22" s="301">
        <v>636687</v>
      </c>
      <c r="F22" s="302">
        <v>1108894</v>
      </c>
      <c r="G22" s="303">
        <v>1152870</v>
      </c>
    </row>
    <row r="23" spans="2:7" x14ac:dyDescent="0.25">
      <c r="B23" s="206">
        <v>2018</v>
      </c>
      <c r="C23" s="304">
        <v>2945809</v>
      </c>
      <c r="D23" s="305">
        <v>68.944999694824219</v>
      </c>
      <c r="E23" s="306">
        <v>648477</v>
      </c>
      <c r="F23" s="307">
        <v>1143314</v>
      </c>
      <c r="G23" s="308">
        <v>1154018</v>
      </c>
    </row>
    <row r="24" spans="2:7" x14ac:dyDescent="0.25">
      <c r="B24" s="207">
        <v>2019</v>
      </c>
      <c r="C24" s="309">
        <v>2994886</v>
      </c>
      <c r="D24" s="310">
        <v>69.253997802734375</v>
      </c>
      <c r="E24" s="311">
        <v>655973</v>
      </c>
      <c r="F24" s="312">
        <v>1178579</v>
      </c>
      <c r="G24" s="313">
        <v>1160334</v>
      </c>
    </row>
    <row r="25" spans="2:7" x14ac:dyDescent="0.25">
      <c r="B25" s="208">
        <v>2020</v>
      </c>
      <c r="C25" s="314">
        <v>3042335</v>
      </c>
      <c r="D25" s="315">
        <v>69.568000793457031</v>
      </c>
      <c r="E25" s="316">
        <v>647608</v>
      </c>
      <c r="F25" s="317">
        <v>1220876</v>
      </c>
      <c r="G25" s="318">
        <v>1173851</v>
      </c>
    </row>
    <row r="26" spans="2:7" x14ac:dyDescent="0.25">
      <c r="B26" s="209">
        <v>2021</v>
      </c>
      <c r="C26" s="319">
        <v>3085284</v>
      </c>
      <c r="D26" s="320">
        <v>69.88800048828125</v>
      </c>
      <c r="E26" s="321">
        <v>638381</v>
      </c>
      <c r="F26" s="322">
        <v>1249497</v>
      </c>
      <c r="G26" s="323">
        <v>1197406</v>
      </c>
    </row>
    <row r="27" spans="2:7" x14ac:dyDescent="0.25">
      <c r="B27" s="210">
        <v>2022</v>
      </c>
      <c r="C27" s="324">
        <v>3123100</v>
      </c>
      <c r="D27" s="325">
        <v>70.213996887207031</v>
      </c>
      <c r="E27" s="326">
        <v>622133</v>
      </c>
      <c r="F27" s="327">
        <v>1269572</v>
      </c>
      <c r="G27" s="328">
        <v>1231395</v>
      </c>
    </row>
    <row r="28" spans="2:7" x14ac:dyDescent="0.25">
      <c r="B28" s="211">
        <v>2023</v>
      </c>
      <c r="C28" s="329">
        <v>3154175</v>
      </c>
      <c r="D28" s="330">
        <v>70.543998718261719</v>
      </c>
      <c r="E28" s="331">
        <v>604379</v>
      </c>
      <c r="F28" s="332">
        <v>1280859</v>
      </c>
      <c r="G28" s="333">
        <v>1268937</v>
      </c>
    </row>
    <row r="29" spans="2:7" x14ac:dyDescent="0.25">
      <c r="B29" s="212">
        <v>2024</v>
      </c>
      <c r="C29" s="336">
        <v>2893383</v>
      </c>
      <c r="D29" s="334">
        <v>70.8800048828125</v>
      </c>
      <c r="E29" s="337">
        <v>648432</v>
      </c>
      <c r="F29" s="338">
        <v>1153581</v>
      </c>
      <c r="G29" s="339">
        <v>1091370</v>
      </c>
    </row>
    <row r="30" spans="2:7" x14ac:dyDescent="0.25">
      <c r="B30" s="213">
        <v>2025</v>
      </c>
      <c r="C30" s="340">
        <v>2885486</v>
      </c>
      <c r="D30" s="335">
        <v>71.220001220703125</v>
      </c>
      <c r="E30" s="341">
        <v>655278</v>
      </c>
      <c r="F30" s="342">
        <v>1157109</v>
      </c>
      <c r="G30" s="343">
        <v>1073100</v>
      </c>
    </row>
    <row r="31" spans="2:7" x14ac:dyDescent="0.25">
      <c r="B31" s="117">
        <v>2026</v>
      </c>
      <c r="C31" s="170"/>
      <c r="D31" s="171"/>
      <c r="E31" s="172"/>
      <c r="F31" s="173"/>
      <c r="G31" s="174"/>
    </row>
    <row r="32" spans="2:7" x14ac:dyDescent="0.25">
      <c r="B32" s="116">
        <v>2027</v>
      </c>
      <c r="C32" s="170"/>
      <c r="D32" s="171"/>
      <c r="E32" s="172"/>
      <c r="F32" s="173"/>
      <c r="G32" s="174"/>
    </row>
    <row r="33" spans="2:7" x14ac:dyDescent="0.25">
      <c r="B33" s="117">
        <v>2028</v>
      </c>
      <c r="C33" s="170"/>
      <c r="D33" s="171"/>
      <c r="E33" s="172"/>
      <c r="F33" s="173"/>
      <c r="G33" s="174"/>
    </row>
    <row r="34" spans="2:7" x14ac:dyDescent="0.25">
      <c r="B34" s="116">
        <v>2029</v>
      </c>
      <c r="C34" s="170"/>
      <c r="D34" s="171"/>
      <c r="E34" s="172"/>
      <c r="F34" s="173"/>
      <c r="G34" s="174"/>
    </row>
    <row r="35" spans="2:7" x14ac:dyDescent="0.25">
      <c r="B35" s="117">
        <v>2030</v>
      </c>
      <c r="C35" s="121"/>
      <c r="D35" s="118"/>
      <c r="E35" s="122"/>
      <c r="F35" s="119"/>
      <c r="G35" s="120"/>
    </row>
    <row r="36" spans="2:7" ht="15.6" x14ac:dyDescent="0.25">
      <c r="B36" s="634" t="str">
        <f>HLOOKUP(Introduction!$G$4,nametranslations,135,FALSE)</f>
        <v>(أ) محسوبة بجمع السكان في سن التعليم قبل الابتدائي والابتدائي والثانوي</v>
      </c>
      <c r="G36" s="68"/>
    </row>
    <row r="37" spans="2:7" ht="15.6" x14ac:dyDescent="0.25">
      <c r="B37" s="634" t="str">
        <f>HLOOKUP(Introduction!$G$4,nametranslations,136,FALSE)</f>
        <v>(ب) نسبة السكان المقيمين في المناطق الحضرية ، المصدر: قسم السكان بالأمم المتحدة  (2018)</v>
      </c>
    </row>
    <row r="38" spans="2:7" ht="15.6" x14ac:dyDescent="0.25">
      <c r="B38" s="634" t="str">
        <f>HLOOKUP(Introduction!$G$4,nametranslations,137,FALSE)</f>
        <v>(ج) المصدر: معهد اليونسكو للإحصاء (2025).</v>
      </c>
    </row>
    <row r="39" spans="2:7" x14ac:dyDescent="0.25">
      <c r="B39" s="635" t="str">
        <f>HLOOKUP(Introduction!$G$4,nametranslations,138,FALSE)</f>
        <v>يتم احتساب القيم في النص الرمادي بناءً على الانحدار الخطي</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435F1-1212-41BF-A900-E4DB9CAE59DB}">
  <sheetPr codeName="Sheet1">
    <tabColor rgb="FFEAEAEA"/>
  </sheetPr>
  <dimension ref="B2:C15"/>
  <sheetViews>
    <sheetView showGridLines="0" zoomScaleNormal="100" workbookViewId="0"/>
  </sheetViews>
  <sheetFormatPr defaultRowHeight="15.6" x14ac:dyDescent="0.3"/>
  <cols>
    <col min="1" max="1" width="1.59765625" style="591" customWidth="1"/>
    <col min="2" max="2" width="15.59765625" style="591" customWidth="1"/>
    <col min="3" max="3" width="90.69921875" style="593" customWidth="1"/>
    <col min="4" max="16384" width="8.796875" style="591"/>
  </cols>
  <sheetData>
    <row r="2" spans="2:3" ht="48.75" customHeight="1" x14ac:dyDescent="0.3">
      <c r="B2" s="590"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90" t="str">
        <f ca="1">HLOOKUP([1]Introduction!$G$4,nametranslations,72,FALSE)</f>
        <v>عام</v>
      </c>
    </row>
    <row r="3" spans="2:3" ht="6" customHeight="1" x14ac:dyDescent="0.3">
      <c r="B3" s="592"/>
    </row>
    <row r="4" spans="2:3" ht="30" customHeight="1" x14ac:dyDescent="0.3">
      <c r="B4" s="594" t="s">
        <v>246</v>
      </c>
      <c r="C4" s="595"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94" t="s">
        <v>48</v>
      </c>
      <c r="C5" s="595"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94" t="s">
        <v>248</v>
      </c>
      <c r="C6" s="595"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94" t="s">
        <v>250</v>
      </c>
      <c r="C7" s="595"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94" t="s">
        <v>133</v>
      </c>
      <c r="C8" s="595"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94" t="s">
        <v>252</v>
      </c>
      <c r="C9" s="595"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94" t="s">
        <v>137</v>
      </c>
      <c r="C10" s="595"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98" customFormat="1" ht="6.75" customHeight="1" x14ac:dyDescent="0.3">
      <c r="B11" s="596"/>
      <c r="C11" s="597"/>
    </row>
    <row r="12" spans="2:3" s="600" customFormat="1" ht="10.199999999999999" x14ac:dyDescent="0.2">
      <c r="B12" s="599" t="str">
        <f>HLOOKUP(Introduction!$G$4,nametranslations,148,FALSE)</f>
        <v>تتوفر ملفات الدول لكل دولة مع البيانات على موقع JMP: https://washdata.org/data/downloads</v>
      </c>
    </row>
    <row r="13" spans="2:3" x14ac:dyDescent="0.3">
      <c r="B13" s="599"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601" t="str">
        <f>HLOOKUP(Introduction!$G$4,nametranslations,150,FALSE)</f>
        <v>تتدفق البيانات في ملف البلد</v>
      </c>
    </row>
    <row r="15" spans="2:3" ht="90.75" customHeight="1" x14ac:dyDescent="0.3">
      <c r="B15" s="602"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602"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8D0DE0D9-53D4-45D8-96CC-811668397C16}"/>
    <hyperlink ref="B13" r:id="rId2" display="The JMP releases updated estimates every 2 years following consultations with national authorities: https://washdata.org/how-we-work/jmp-country-consultation" xr:uid="{6C9262FA-44A7-489C-A776-CB31B137EBA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45</vt:i4>
      </vt:variant>
    </vt:vector>
  </HeadingPairs>
  <TitlesOfParts>
    <vt:vector size="5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2026-09-10T09:49:05Z</dcterms:modified>
</cp:coreProperties>
</file>